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LF\Projekty LF\PROJEKTY V REALIZACI\MŠMT INFRASTRUKTURA\Děkanát\VZ stavba\1. doplnění\"/>
    </mc:Choice>
  </mc:AlternateContent>
  <bookViews>
    <workbookView xWindow="0" yWindow="0" windowWidth="25125" windowHeight="12300" firstSheet="11" activeTab="12"/>
  </bookViews>
  <sheets>
    <sheet name="Rekapitulace stavby" sheetId="1" r:id="rId1"/>
    <sheet name="01 - Demolice objektu" sheetId="2" r:id="rId2"/>
    <sheet name="02 - Založení spodní stavby" sheetId="3" r:id="rId3"/>
    <sheet name="03 - Architektonicko - st..." sheetId="4" r:id="rId4"/>
    <sheet name="04 - Architektonicko - st..." sheetId="5" r:id="rId5"/>
    <sheet name="05 - Architektonicko - st..." sheetId="6" r:id="rId6"/>
    <sheet name="06 - Architektonicko - st..." sheetId="7" r:id="rId7"/>
    <sheet name="07 - Architektonicko - st..." sheetId="8" r:id="rId8"/>
    <sheet name="08 - Architektonicko - st..." sheetId="9" r:id="rId9"/>
    <sheet name="09 - Architektonicko - st..." sheetId="10" r:id="rId10"/>
    <sheet name="011 - Vytápění" sheetId="11" r:id="rId11"/>
    <sheet name="012 - Zdravotechnika" sheetId="12" r:id="rId12"/>
    <sheet name="013 - Elektroinstalace" sheetId="13" r:id="rId13"/>
    <sheet name="014 - Vzduchotechnika" sheetId="14" r:id="rId14"/>
    <sheet name="021 - Architektonicko - s..." sheetId="15" r:id="rId15"/>
    <sheet name="0101 - Elektrická požární..." sheetId="16" r:id="rId16"/>
    <sheet name="0102 - Kabelové trasy" sheetId="17" r:id="rId17"/>
    <sheet name="0103 - EPS - ostatní" sheetId="18" r:id="rId18"/>
    <sheet name="014 - Vzduchotechnika_01" sheetId="19" r:id="rId19"/>
    <sheet name="015 - Aula audiovizuální ..." sheetId="20" r:id="rId20"/>
    <sheet name="022 - Architektonicko - s..." sheetId="21" r:id="rId21"/>
    <sheet name="Pokyny pro vyplnění" sheetId="22" r:id="rId22"/>
  </sheets>
  <definedNames>
    <definedName name="_xlnm._FilterDatabase" localSheetId="1" hidden="1">'01 - Demolice objektu'!$C$96:$K$306</definedName>
    <definedName name="_xlnm._FilterDatabase" localSheetId="15" hidden="1">'0101 - Elektrická požární...'!$C$95:$K$148</definedName>
    <definedName name="_xlnm._FilterDatabase" localSheetId="16" hidden="1">'0102 - Kabelové trasy'!$C$91:$K$124</definedName>
    <definedName name="_xlnm._FilterDatabase" localSheetId="17" hidden="1">'0103 - EPS - ostatní'!$C$91:$K$97</definedName>
    <definedName name="_xlnm._FilterDatabase" localSheetId="10" hidden="1">'011 - Vytápění'!$C$91:$K$296</definedName>
    <definedName name="_xlnm._FilterDatabase" localSheetId="11" hidden="1">'012 - Zdravotechnika'!$C$89:$K$197</definedName>
    <definedName name="_xlnm._FilterDatabase" localSheetId="12" hidden="1">'013 - Elektroinstalace'!$C$107:$K$492</definedName>
    <definedName name="_xlnm._FilterDatabase" localSheetId="13" hidden="1">'014 - Vzduchotechnika'!$C$92:$K$791</definedName>
    <definedName name="_xlnm._FilterDatabase" localSheetId="18" hidden="1">'014 - Vzduchotechnika_01'!$C$93:$K$290</definedName>
    <definedName name="_xlnm._FilterDatabase" localSheetId="19" hidden="1">'015 - Aula audiovizuální ...'!$C$101:$K$203</definedName>
    <definedName name="_xlnm._FilterDatabase" localSheetId="2" hidden="1">'02 - Založení spodní stavby'!$C$93:$K$329</definedName>
    <definedName name="_xlnm._FilterDatabase" localSheetId="14" hidden="1">'021 - Architektonicko - s...'!$C$105:$K$1629</definedName>
    <definedName name="_xlnm._FilterDatabase" localSheetId="20" hidden="1">'022 - Architektonicko - s...'!$C$89:$K$182</definedName>
    <definedName name="_xlnm._FilterDatabase" localSheetId="3" hidden="1">'03 - Architektonicko - st...'!$C$90:$K$590</definedName>
    <definedName name="_xlnm._FilterDatabase" localSheetId="4" hidden="1">'04 - Architektonicko - st...'!$C$99:$K$823</definedName>
    <definedName name="_xlnm._FilterDatabase" localSheetId="5" hidden="1">'05 - Architektonicko - st...'!$C$104:$K$1736</definedName>
    <definedName name="_xlnm._FilterDatabase" localSheetId="6" hidden="1">'06 - Architektonicko - st...'!$C$105:$K$1849</definedName>
    <definedName name="_xlnm._FilterDatabase" localSheetId="7" hidden="1">'07 - Architektonicko - st...'!$C$97:$K$356</definedName>
    <definedName name="_xlnm._FilterDatabase" localSheetId="8" hidden="1">'08 - Architektonicko - st...'!$C$95:$K$364</definedName>
    <definedName name="_xlnm._FilterDatabase" localSheetId="9" hidden="1">'09 - Architektonicko - st...'!$C$94:$K$922</definedName>
    <definedName name="_xlnm.Print_Titles" localSheetId="1">'01 - Demolice objektu'!$96:$96</definedName>
    <definedName name="_xlnm.Print_Titles" localSheetId="15">'0101 - Elektrická požární...'!$95:$95</definedName>
    <definedName name="_xlnm.Print_Titles" localSheetId="16">'0102 - Kabelové trasy'!$91:$91</definedName>
    <definedName name="_xlnm.Print_Titles" localSheetId="17">'0103 - EPS - ostatní'!$91:$91</definedName>
    <definedName name="_xlnm.Print_Titles" localSheetId="10">'011 - Vytápění'!$91:$91</definedName>
    <definedName name="_xlnm.Print_Titles" localSheetId="11">'012 - Zdravotechnika'!$89:$89</definedName>
    <definedName name="_xlnm.Print_Titles" localSheetId="12">'013 - Elektroinstalace'!$107:$107</definedName>
    <definedName name="_xlnm.Print_Titles" localSheetId="13">'014 - Vzduchotechnika'!$92:$92</definedName>
    <definedName name="_xlnm.Print_Titles" localSheetId="18">'014 - Vzduchotechnika_01'!$93:$93</definedName>
    <definedName name="_xlnm.Print_Titles" localSheetId="19">'015 - Aula audiovizuální ...'!$101:$101</definedName>
    <definedName name="_xlnm.Print_Titles" localSheetId="2">'02 - Založení spodní stavby'!$93:$93</definedName>
    <definedName name="_xlnm.Print_Titles" localSheetId="14">'021 - Architektonicko - s...'!$105:$105</definedName>
    <definedName name="_xlnm.Print_Titles" localSheetId="20">'022 - Architektonicko - s...'!$89:$89</definedName>
    <definedName name="_xlnm.Print_Titles" localSheetId="3">'03 - Architektonicko - st...'!$90:$90</definedName>
    <definedName name="_xlnm.Print_Titles" localSheetId="4">'04 - Architektonicko - st...'!$99:$99</definedName>
    <definedName name="_xlnm.Print_Titles" localSheetId="5">'05 - Architektonicko - st...'!$104:$104</definedName>
    <definedName name="_xlnm.Print_Titles" localSheetId="6">'06 - Architektonicko - st...'!$105:$105</definedName>
    <definedName name="_xlnm.Print_Titles" localSheetId="7">'07 - Architektonicko - st...'!$97:$97</definedName>
    <definedName name="_xlnm.Print_Titles" localSheetId="8">'08 - Architektonicko - st...'!$95:$95</definedName>
    <definedName name="_xlnm.Print_Titles" localSheetId="9">'09 - Architektonicko - st...'!$94:$94</definedName>
    <definedName name="_xlnm.Print_Titles" localSheetId="0">'Rekapitulace stavby'!$52:$52</definedName>
    <definedName name="_xlnm.Print_Area" localSheetId="1">'01 - Demolice objektu'!$C$4:$J$41,'01 - Demolice objektu'!$C$47:$J$76,'01 - Demolice objektu'!$C$82:$K$306</definedName>
    <definedName name="_xlnm.Print_Area" localSheetId="15">'0101 - Elektrická požární...'!$C$4:$J$43,'0101 - Elektrická požární...'!$C$49:$J$73,'0101 - Elektrická požární...'!$C$79:$K$148</definedName>
    <definedName name="_xlnm.Print_Area" localSheetId="16">'0102 - Kabelové trasy'!$C$4:$J$43,'0102 - Kabelové trasy'!$C$49:$J$69,'0102 - Kabelové trasy'!$C$75:$K$124</definedName>
    <definedName name="_xlnm.Print_Area" localSheetId="17">'0103 - EPS - ostatní'!$C$4:$J$43,'0103 - EPS - ostatní'!$C$49:$J$69,'0103 - EPS - ostatní'!$C$75:$K$97</definedName>
    <definedName name="_xlnm.Print_Area" localSheetId="10">'011 - Vytápění'!$C$4:$J$41,'011 - Vytápění'!$C$47:$J$71,'011 - Vytápění'!$C$77:$K$296</definedName>
    <definedName name="_xlnm.Print_Area" localSheetId="11">'012 - Zdravotechnika'!$C$4:$J$41,'012 - Zdravotechnika'!$C$47:$J$69,'012 - Zdravotechnika'!$C$75:$K$197</definedName>
    <definedName name="_xlnm.Print_Area" localSheetId="12">'013 - Elektroinstalace'!$C$4:$J$41,'013 - Elektroinstalace'!$C$47:$J$87,'013 - Elektroinstalace'!$C$93:$K$492</definedName>
    <definedName name="_xlnm.Print_Area" localSheetId="13">'014 - Vzduchotechnika'!$C$4:$J$41,'014 - Vzduchotechnika'!$C$47:$J$72,'014 - Vzduchotechnika'!$C$78:$K$791</definedName>
    <definedName name="_xlnm.Print_Area" localSheetId="18">'014 - Vzduchotechnika_01'!$C$4:$J$43,'014 - Vzduchotechnika_01'!$C$49:$J$71,'014 - Vzduchotechnika_01'!$C$77:$K$290</definedName>
    <definedName name="_xlnm.Print_Area" localSheetId="19">'015 - Aula audiovizuální ...'!$C$4:$J$43,'015 - Aula audiovizuální ...'!$C$49:$J$79,'015 - Aula audiovizuální ...'!$C$85:$K$203</definedName>
    <definedName name="_xlnm.Print_Area" localSheetId="2">'02 - Založení spodní stavby'!$C$4:$J$41,'02 - Založení spodní stavby'!$C$47:$J$73,'02 - Založení spodní stavby'!$C$79:$K$329</definedName>
    <definedName name="_xlnm.Print_Area" localSheetId="14">'021 - Architektonicko - s...'!$C$4:$J$41,'021 - Architektonicko - s...'!$C$47:$J$85,'021 - Architektonicko - s...'!$C$91:$K$1629</definedName>
    <definedName name="_xlnm.Print_Area" localSheetId="20">'022 - Architektonicko - s...'!$C$4:$J$41,'022 - Architektonicko - s...'!$C$47:$J$69,'022 - Architektonicko - s...'!$C$75:$K$182</definedName>
    <definedName name="_xlnm.Print_Area" localSheetId="3">'03 - Architektonicko - st...'!$C$4:$J$41,'03 - Architektonicko - st...'!$C$47:$J$70,'03 - Architektonicko - st...'!$C$76:$K$590</definedName>
    <definedName name="_xlnm.Print_Area" localSheetId="4">'04 - Architektonicko - st...'!$C$4:$J$41,'04 - Architektonicko - st...'!$C$47:$J$79,'04 - Architektonicko - st...'!$C$85:$K$823</definedName>
    <definedName name="_xlnm.Print_Area" localSheetId="5">'05 - Architektonicko - st...'!$C$4:$J$41,'05 - Architektonicko - st...'!$C$47:$J$84,'05 - Architektonicko - st...'!$C$90:$K$1736</definedName>
    <definedName name="_xlnm.Print_Area" localSheetId="6">'06 - Architektonicko - st...'!$C$4:$J$41,'06 - Architektonicko - st...'!$C$47:$J$85,'06 - Architektonicko - st...'!$C$91:$K$1849</definedName>
    <definedName name="_xlnm.Print_Area" localSheetId="7">'07 - Architektonicko - st...'!$C$4:$J$41,'07 - Architektonicko - st...'!$C$47:$J$77,'07 - Architektonicko - st...'!$C$83:$K$356</definedName>
    <definedName name="_xlnm.Print_Area" localSheetId="8">'08 - Architektonicko - st...'!$C$4:$J$41,'08 - Architektonicko - st...'!$C$47:$J$75,'08 - Architektonicko - st...'!$C$81:$K$364</definedName>
    <definedName name="_xlnm.Print_Area" localSheetId="9">'09 - Architektonicko - st...'!$C$4:$J$41,'09 - Architektonicko - st...'!$C$47:$J$74,'09 - Architektonicko - st...'!$C$80:$K$922</definedName>
    <definedName name="_xlnm.Print_Area" localSheetId="21">'Pokyny pro vyplnění'!$B$2:$K$71,'Pokyny pro vyplnění'!$B$74:$K$118,'Pokyny pro vyplnění'!$B$121:$K$161,'Pokyny pro vyplnění'!$B$164:$K$218</definedName>
    <definedName name="_xlnm.Print_Area" localSheetId="0">'Rekapitulace stavby'!$D$4:$AO$36,'Rekapitulace stavby'!$C$42:$AQ$79</definedName>
  </definedNames>
  <calcPr calcId="162913"/>
</workbook>
</file>

<file path=xl/calcChain.xml><?xml version="1.0" encoding="utf-8"?>
<calcChain xmlns="http://schemas.openxmlformats.org/spreadsheetml/2006/main">
  <c r="J39" i="21" l="1"/>
  <c r="J38" i="21"/>
  <c r="AY78" i="1"/>
  <c r="J37" i="21"/>
  <c r="AX78" i="1" s="1"/>
  <c r="BI182" i="21"/>
  <c r="BH182" i="21"/>
  <c r="BG182" i="21"/>
  <c r="BF182" i="21"/>
  <c r="T182" i="21"/>
  <c r="T181" i="21" s="1"/>
  <c r="R182" i="21"/>
  <c r="R181" i="21" s="1"/>
  <c r="P182" i="21"/>
  <c r="P181" i="21" s="1"/>
  <c r="BI179" i="21"/>
  <c r="BH179" i="21"/>
  <c r="BG179" i="21"/>
  <c r="BF179" i="21"/>
  <c r="T179" i="21"/>
  <c r="R179" i="21"/>
  <c r="P179" i="21"/>
  <c r="BI166" i="21"/>
  <c r="BH166" i="21"/>
  <c r="BG166" i="21"/>
  <c r="BF166" i="21"/>
  <c r="T166" i="21"/>
  <c r="R166" i="21"/>
  <c r="P166" i="21"/>
  <c r="BI153" i="21"/>
  <c r="BH153" i="21"/>
  <c r="BG153" i="21"/>
  <c r="BF153" i="21"/>
  <c r="T153" i="21"/>
  <c r="R153" i="21"/>
  <c r="P153" i="21"/>
  <c r="BI136" i="21"/>
  <c r="BH136" i="21"/>
  <c r="BG136" i="21"/>
  <c r="BF136" i="21"/>
  <c r="T136" i="21"/>
  <c r="R136" i="21"/>
  <c r="P136" i="21"/>
  <c r="BI119" i="21"/>
  <c r="BH119" i="21"/>
  <c r="BG119" i="21"/>
  <c r="BF119" i="21"/>
  <c r="T119" i="21"/>
  <c r="R119" i="21"/>
  <c r="P119" i="21"/>
  <c r="BI113" i="21"/>
  <c r="BH113" i="21"/>
  <c r="BG113" i="21"/>
  <c r="BF113" i="21"/>
  <c r="T113" i="21"/>
  <c r="R113" i="21"/>
  <c r="P113" i="21"/>
  <c r="BI109" i="21"/>
  <c r="BH109" i="21"/>
  <c r="BG109" i="21"/>
  <c r="BF109" i="21"/>
  <c r="T109" i="21"/>
  <c r="R109" i="21"/>
  <c r="P109" i="21"/>
  <c r="BI105" i="21"/>
  <c r="BH105" i="21"/>
  <c r="BG105" i="21"/>
  <c r="BF105" i="21"/>
  <c r="T105" i="21"/>
  <c r="R105" i="21"/>
  <c r="P105" i="21"/>
  <c r="BI101" i="21"/>
  <c r="BH101" i="21"/>
  <c r="BG101" i="21"/>
  <c r="BF101" i="21"/>
  <c r="T101" i="21"/>
  <c r="R101" i="21"/>
  <c r="P101" i="21"/>
  <c r="BI97" i="21"/>
  <c r="BH97" i="21"/>
  <c r="BG97" i="21"/>
  <c r="BF97" i="21"/>
  <c r="T97" i="21"/>
  <c r="R97" i="21"/>
  <c r="P97" i="21"/>
  <c r="BI93" i="21"/>
  <c r="BH93" i="21"/>
  <c r="BG93" i="21"/>
  <c r="BF93" i="21"/>
  <c r="T93" i="21"/>
  <c r="R93" i="21"/>
  <c r="P93" i="21"/>
  <c r="J86" i="21"/>
  <c r="F86" i="21"/>
  <c r="F84" i="21"/>
  <c r="E82" i="21"/>
  <c r="J58" i="21"/>
  <c r="F58" i="21"/>
  <c r="F56" i="21"/>
  <c r="E54" i="21"/>
  <c r="J26" i="21"/>
  <c r="E26" i="21"/>
  <c r="J87" i="21" s="1"/>
  <c r="J25" i="21"/>
  <c r="J20" i="21"/>
  <c r="E20" i="21"/>
  <c r="F59" i="21" s="1"/>
  <c r="J19" i="21"/>
  <c r="J14" i="21"/>
  <c r="J84" i="21"/>
  <c r="E7" i="21"/>
  <c r="E50" i="21"/>
  <c r="J41" i="20"/>
  <c r="J40" i="20"/>
  <c r="AY77" i="1" s="1"/>
  <c r="J39" i="20"/>
  <c r="AX77" i="1"/>
  <c r="BI203" i="20"/>
  <c r="BH203" i="20"/>
  <c r="BG203" i="20"/>
  <c r="BF203" i="20"/>
  <c r="T203" i="20"/>
  <c r="R203" i="20"/>
  <c r="P203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200" i="20"/>
  <c r="BH200" i="20"/>
  <c r="BG200" i="20"/>
  <c r="BF200" i="20"/>
  <c r="T200" i="20"/>
  <c r="R200" i="20"/>
  <c r="P200" i="20"/>
  <c r="BI199" i="20"/>
  <c r="BH199" i="20"/>
  <c r="BG199" i="20"/>
  <c r="BF199" i="20"/>
  <c r="T199" i="20"/>
  <c r="R199" i="20"/>
  <c r="P199" i="20"/>
  <c r="BI198" i="20"/>
  <c r="BH198" i="20"/>
  <c r="BG198" i="20"/>
  <c r="BF198" i="20"/>
  <c r="T198" i="20"/>
  <c r="R198" i="20"/>
  <c r="P198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5" i="20"/>
  <c r="BH195" i="20"/>
  <c r="BG195" i="20"/>
  <c r="BF195" i="20"/>
  <c r="T195" i="20"/>
  <c r="R195" i="20"/>
  <c r="P195" i="20"/>
  <c r="BI194" i="20"/>
  <c r="BH194" i="20"/>
  <c r="BG194" i="20"/>
  <c r="BF194" i="20"/>
  <c r="T194" i="20"/>
  <c r="R194" i="20"/>
  <c r="P194" i="20"/>
  <c r="BI193" i="20"/>
  <c r="BH193" i="20"/>
  <c r="BG193" i="20"/>
  <c r="BF193" i="20"/>
  <c r="T193" i="20"/>
  <c r="R193" i="20"/>
  <c r="P193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8" i="20"/>
  <c r="BH188" i="20"/>
  <c r="BG188" i="20"/>
  <c r="BF188" i="20"/>
  <c r="T188" i="20"/>
  <c r="R188" i="20"/>
  <c r="P188" i="20"/>
  <c r="BI187" i="20"/>
  <c r="BH187" i="20"/>
  <c r="BG187" i="20"/>
  <c r="BF187" i="20"/>
  <c r="T187" i="20"/>
  <c r="R187" i="20"/>
  <c r="P187" i="20"/>
  <c r="BI186" i="20"/>
  <c r="BH186" i="20"/>
  <c r="BG186" i="20"/>
  <c r="BF186" i="20"/>
  <c r="T186" i="20"/>
  <c r="R186" i="20"/>
  <c r="P186" i="20"/>
  <c r="BI185" i="20"/>
  <c r="BH185" i="20"/>
  <c r="BG185" i="20"/>
  <c r="BF185" i="20"/>
  <c r="T185" i="20"/>
  <c r="R185" i="20"/>
  <c r="P185" i="20"/>
  <c r="BI184" i="20"/>
  <c r="BH184" i="20"/>
  <c r="BG184" i="20"/>
  <c r="BF184" i="20"/>
  <c r="T184" i="20"/>
  <c r="R184" i="20"/>
  <c r="P184" i="20"/>
  <c r="BI183" i="20"/>
  <c r="BH183" i="20"/>
  <c r="BG183" i="20"/>
  <c r="BF183" i="20"/>
  <c r="T183" i="20"/>
  <c r="R183" i="20"/>
  <c r="P183" i="20"/>
  <c r="BI182" i="20"/>
  <c r="BH182" i="20"/>
  <c r="BG182" i="20"/>
  <c r="BF182" i="20"/>
  <c r="T182" i="20"/>
  <c r="R182" i="20"/>
  <c r="P182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9" i="20"/>
  <c r="BH179" i="20"/>
  <c r="BG179" i="20"/>
  <c r="BF179" i="20"/>
  <c r="T179" i="20"/>
  <c r="R179" i="20"/>
  <c r="P179" i="20"/>
  <c r="BI178" i="20"/>
  <c r="BH178" i="20"/>
  <c r="BG178" i="20"/>
  <c r="BF178" i="20"/>
  <c r="T178" i="20"/>
  <c r="R178" i="20"/>
  <c r="P178" i="20"/>
  <c r="BI177" i="20"/>
  <c r="BH177" i="20"/>
  <c r="BG177" i="20"/>
  <c r="BF177" i="20"/>
  <c r="T177" i="20"/>
  <c r="R177" i="20"/>
  <c r="P177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3" i="20"/>
  <c r="BH173" i="20"/>
  <c r="BG173" i="20"/>
  <c r="BF173" i="20"/>
  <c r="T173" i="20"/>
  <c r="R173" i="20"/>
  <c r="P173" i="20"/>
  <c r="BI172" i="20"/>
  <c r="BH172" i="20"/>
  <c r="BG172" i="20"/>
  <c r="BF172" i="20"/>
  <c r="T172" i="20"/>
  <c r="R172" i="20"/>
  <c r="P172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5" i="20"/>
  <c r="BH165" i="20"/>
  <c r="BG165" i="20"/>
  <c r="BF165" i="20"/>
  <c r="T165" i="20"/>
  <c r="R165" i="20"/>
  <c r="P165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62" i="20"/>
  <c r="BH162" i="20"/>
  <c r="BG162" i="20"/>
  <c r="BF162" i="20"/>
  <c r="T162" i="20"/>
  <c r="R162" i="20"/>
  <c r="P162" i="20"/>
  <c r="BI161" i="20"/>
  <c r="BH161" i="20"/>
  <c r="BG161" i="20"/>
  <c r="BF161" i="20"/>
  <c r="T161" i="20"/>
  <c r="R161" i="20"/>
  <c r="P161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7" i="20"/>
  <c r="BH157" i="20"/>
  <c r="BG157" i="20"/>
  <c r="BF157" i="20"/>
  <c r="T157" i="20"/>
  <c r="R157" i="20"/>
  <c r="P157" i="20"/>
  <c r="BI156" i="20"/>
  <c r="BH156" i="20"/>
  <c r="BG156" i="20"/>
  <c r="BF156" i="20"/>
  <c r="T156" i="20"/>
  <c r="R156" i="20"/>
  <c r="P156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52" i="20"/>
  <c r="BH152" i="20"/>
  <c r="BG152" i="20"/>
  <c r="BF152" i="20"/>
  <c r="T152" i="20"/>
  <c r="R152" i="20"/>
  <c r="P152" i="20"/>
  <c r="BI151" i="20"/>
  <c r="BH151" i="20"/>
  <c r="BG151" i="20"/>
  <c r="BF151" i="20"/>
  <c r="T151" i="20"/>
  <c r="R151" i="20"/>
  <c r="P151" i="20"/>
  <c r="BI150" i="20"/>
  <c r="BH150" i="20"/>
  <c r="BG150" i="20"/>
  <c r="BF150" i="20"/>
  <c r="T150" i="20"/>
  <c r="R150" i="20"/>
  <c r="P150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7" i="20"/>
  <c r="BH147" i="20"/>
  <c r="BG147" i="20"/>
  <c r="BF147" i="20"/>
  <c r="T147" i="20"/>
  <c r="R147" i="20"/>
  <c r="P147" i="20"/>
  <c r="BI146" i="20"/>
  <c r="BH146" i="20"/>
  <c r="BG146" i="20"/>
  <c r="BF146" i="20"/>
  <c r="T146" i="20"/>
  <c r="R146" i="20"/>
  <c r="P146" i="20"/>
  <c r="BI145" i="20"/>
  <c r="BH145" i="20"/>
  <c r="BG145" i="20"/>
  <c r="BF145" i="20"/>
  <c r="T145" i="20"/>
  <c r="R145" i="20"/>
  <c r="P145" i="20"/>
  <c r="BI143" i="20"/>
  <c r="BH143" i="20"/>
  <c r="BG143" i="20"/>
  <c r="BF143" i="20"/>
  <c r="T143" i="20"/>
  <c r="R143" i="20"/>
  <c r="P143" i="20"/>
  <c r="BI142" i="20"/>
  <c r="BH142" i="20"/>
  <c r="BG142" i="20"/>
  <c r="BF142" i="20"/>
  <c r="T142" i="20"/>
  <c r="R142" i="20"/>
  <c r="P142" i="20"/>
  <c r="BI141" i="20"/>
  <c r="BH141" i="20"/>
  <c r="BG141" i="20"/>
  <c r="BF141" i="20"/>
  <c r="T141" i="20"/>
  <c r="R141" i="20"/>
  <c r="P141" i="20"/>
  <c r="BI140" i="20"/>
  <c r="BH140" i="20"/>
  <c r="BG140" i="20"/>
  <c r="BF140" i="20"/>
  <c r="T140" i="20"/>
  <c r="R140" i="20"/>
  <c r="P140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7" i="20"/>
  <c r="BH137" i="20"/>
  <c r="BG137" i="20"/>
  <c r="BF137" i="20"/>
  <c r="T137" i="20"/>
  <c r="R137" i="20"/>
  <c r="P137" i="20"/>
  <c r="BI136" i="20"/>
  <c r="BH136" i="20"/>
  <c r="BG136" i="20"/>
  <c r="BF136" i="20"/>
  <c r="T136" i="20"/>
  <c r="R136" i="20"/>
  <c r="P136" i="20"/>
  <c r="BI135" i="20"/>
  <c r="BH135" i="20"/>
  <c r="BG135" i="20"/>
  <c r="BF135" i="20"/>
  <c r="T135" i="20"/>
  <c r="R135" i="20"/>
  <c r="P135" i="20"/>
  <c r="BI133" i="20"/>
  <c r="BH133" i="20"/>
  <c r="BG133" i="20"/>
  <c r="BF133" i="20"/>
  <c r="T133" i="20"/>
  <c r="R133" i="20"/>
  <c r="P133" i="20"/>
  <c r="BI132" i="20"/>
  <c r="BH132" i="20"/>
  <c r="BG132" i="20"/>
  <c r="BF132" i="20"/>
  <c r="T132" i="20"/>
  <c r="R132" i="20"/>
  <c r="P132" i="20"/>
  <c r="BI131" i="20"/>
  <c r="BH131" i="20"/>
  <c r="BG131" i="20"/>
  <c r="BF131" i="20"/>
  <c r="T131" i="20"/>
  <c r="R131" i="20"/>
  <c r="P131" i="20"/>
  <c r="BI130" i="20"/>
  <c r="BH130" i="20"/>
  <c r="BG130" i="20"/>
  <c r="BF130" i="20"/>
  <c r="T130" i="20"/>
  <c r="R130" i="20"/>
  <c r="P130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7" i="20"/>
  <c r="BH127" i="20"/>
  <c r="BG127" i="20"/>
  <c r="BF127" i="20"/>
  <c r="T127" i="20"/>
  <c r="R127" i="20"/>
  <c r="P127" i="20"/>
  <c r="BI126" i="20"/>
  <c r="BH126" i="20"/>
  <c r="BG126" i="20"/>
  <c r="BF126" i="20"/>
  <c r="T126" i="20"/>
  <c r="R126" i="20"/>
  <c r="P126" i="20"/>
  <c r="BI125" i="20"/>
  <c r="BH125" i="20"/>
  <c r="BG125" i="20"/>
  <c r="BF125" i="20"/>
  <c r="T125" i="20"/>
  <c r="R125" i="20"/>
  <c r="P125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7" i="20"/>
  <c r="BH117" i="20"/>
  <c r="BG117" i="20"/>
  <c r="BF117" i="20"/>
  <c r="T117" i="20"/>
  <c r="R117" i="20"/>
  <c r="P117" i="20"/>
  <c r="BI116" i="20"/>
  <c r="BH116" i="20"/>
  <c r="BG116" i="20"/>
  <c r="BF116" i="20"/>
  <c r="T116" i="20"/>
  <c r="R116" i="20"/>
  <c r="P116" i="20"/>
  <c r="BI115" i="20"/>
  <c r="BH115" i="20"/>
  <c r="BG115" i="20"/>
  <c r="BF115" i="20"/>
  <c r="T115" i="20"/>
  <c r="R115" i="20"/>
  <c r="P115" i="20"/>
  <c r="BI114" i="20"/>
  <c r="BH114" i="20"/>
  <c r="BG114" i="20"/>
  <c r="BF114" i="20"/>
  <c r="T114" i="20"/>
  <c r="R114" i="20"/>
  <c r="P114" i="20"/>
  <c r="BI112" i="20"/>
  <c r="BH112" i="20"/>
  <c r="BG112" i="20"/>
  <c r="BF112" i="20"/>
  <c r="T112" i="20"/>
  <c r="R112" i="20"/>
  <c r="P112" i="20"/>
  <c r="BI111" i="20"/>
  <c r="BH111" i="20"/>
  <c r="BG111" i="20"/>
  <c r="BF111" i="20"/>
  <c r="T111" i="20"/>
  <c r="R111" i="20"/>
  <c r="P111" i="20"/>
  <c r="BI110" i="20"/>
  <c r="BH110" i="20"/>
  <c r="BG110" i="20"/>
  <c r="BF110" i="20"/>
  <c r="T110" i="20"/>
  <c r="R110" i="20"/>
  <c r="P110" i="20"/>
  <c r="BI109" i="20"/>
  <c r="BH109" i="20"/>
  <c r="BG109" i="20"/>
  <c r="BF109" i="20"/>
  <c r="T109" i="20"/>
  <c r="R109" i="20"/>
  <c r="P109" i="20"/>
  <c r="BI107" i="20"/>
  <c r="BH107" i="20"/>
  <c r="BG107" i="20"/>
  <c r="BF107" i="20"/>
  <c r="T107" i="20"/>
  <c r="R107" i="20"/>
  <c r="P107" i="20"/>
  <c r="BI106" i="20"/>
  <c r="BH106" i="20"/>
  <c r="BG106" i="20"/>
  <c r="BF106" i="20"/>
  <c r="T106" i="20"/>
  <c r="R106" i="20"/>
  <c r="P106" i="20"/>
  <c r="BI105" i="20"/>
  <c r="BH105" i="20"/>
  <c r="BG105" i="20"/>
  <c r="BF105" i="20"/>
  <c r="T105" i="20"/>
  <c r="R105" i="20"/>
  <c r="P105" i="20"/>
  <c r="F96" i="20"/>
  <c r="E94" i="20"/>
  <c r="F60" i="20"/>
  <c r="E58" i="20"/>
  <c r="J28" i="20"/>
  <c r="E28" i="20"/>
  <c r="J63" i="20" s="1"/>
  <c r="J27" i="20"/>
  <c r="J25" i="20"/>
  <c r="E25" i="20"/>
  <c r="J98" i="20" s="1"/>
  <c r="J24" i="20"/>
  <c r="J22" i="20"/>
  <c r="E22" i="20"/>
  <c r="F99" i="20" s="1"/>
  <c r="J21" i="20"/>
  <c r="J19" i="20"/>
  <c r="E19" i="20"/>
  <c r="F62" i="20" s="1"/>
  <c r="J18" i="20"/>
  <c r="J16" i="20"/>
  <c r="J60" i="20"/>
  <c r="E7" i="20"/>
  <c r="E88" i="20" s="1"/>
  <c r="J41" i="19"/>
  <c r="J40" i="19"/>
  <c r="AY76" i="1" s="1"/>
  <c r="J39" i="19"/>
  <c r="AX76" i="1" s="1"/>
  <c r="BI290" i="19"/>
  <c r="BH290" i="19"/>
  <c r="BG290" i="19"/>
  <c r="BF290" i="19"/>
  <c r="T290" i="19"/>
  <c r="R290" i="19"/>
  <c r="P290" i="19"/>
  <c r="BI289" i="19"/>
  <c r="BH289" i="19"/>
  <c r="BG289" i="19"/>
  <c r="BF289" i="19"/>
  <c r="T289" i="19"/>
  <c r="R289" i="19"/>
  <c r="P289" i="19"/>
  <c r="BI288" i="19"/>
  <c r="BH288" i="19"/>
  <c r="BG288" i="19"/>
  <c r="BF288" i="19"/>
  <c r="T288" i="19"/>
  <c r="R288" i="19"/>
  <c r="P288" i="19"/>
  <c r="BI287" i="19"/>
  <c r="BH287" i="19"/>
  <c r="BG287" i="19"/>
  <c r="BF287" i="19"/>
  <c r="T287" i="19"/>
  <c r="R287" i="19"/>
  <c r="P287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4" i="19"/>
  <c r="BH284" i="19"/>
  <c r="BG284" i="19"/>
  <c r="BF284" i="19"/>
  <c r="T284" i="19"/>
  <c r="R284" i="19"/>
  <c r="P284" i="19"/>
  <c r="BI283" i="19"/>
  <c r="BH283" i="19"/>
  <c r="BG283" i="19"/>
  <c r="BF283" i="19"/>
  <c r="T283" i="19"/>
  <c r="R283" i="19"/>
  <c r="P283" i="19"/>
  <c r="BI282" i="19"/>
  <c r="BH282" i="19"/>
  <c r="BG282" i="19"/>
  <c r="BF282" i="19"/>
  <c r="T282" i="19"/>
  <c r="R282" i="19"/>
  <c r="P282" i="19"/>
  <c r="BI280" i="19"/>
  <c r="BH280" i="19"/>
  <c r="BG280" i="19"/>
  <c r="BF280" i="19"/>
  <c r="T280" i="19"/>
  <c r="R280" i="19"/>
  <c r="P280" i="19"/>
  <c r="BI279" i="19"/>
  <c r="BH279" i="19"/>
  <c r="BG279" i="19"/>
  <c r="BF279" i="19"/>
  <c r="T279" i="19"/>
  <c r="R279" i="19"/>
  <c r="P279" i="19"/>
  <c r="BI278" i="19"/>
  <c r="BH278" i="19"/>
  <c r="BG278" i="19"/>
  <c r="BF278" i="19"/>
  <c r="T278" i="19"/>
  <c r="R278" i="19"/>
  <c r="P278" i="19"/>
  <c r="BI277" i="19"/>
  <c r="BH277" i="19"/>
  <c r="BG277" i="19"/>
  <c r="BF277" i="19"/>
  <c r="T277" i="19"/>
  <c r="R277" i="19"/>
  <c r="P277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4" i="19"/>
  <c r="BH274" i="19"/>
  <c r="BG274" i="19"/>
  <c r="BF274" i="19"/>
  <c r="T274" i="19"/>
  <c r="R274" i="19"/>
  <c r="P274" i="19"/>
  <c r="BI273" i="19"/>
  <c r="BH273" i="19"/>
  <c r="BG273" i="19"/>
  <c r="BF273" i="19"/>
  <c r="T273" i="19"/>
  <c r="R273" i="19"/>
  <c r="P273" i="19"/>
  <c r="BI272" i="19"/>
  <c r="BH272" i="19"/>
  <c r="BG272" i="19"/>
  <c r="BF272" i="19"/>
  <c r="T272" i="19"/>
  <c r="R272" i="19"/>
  <c r="P272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9" i="19"/>
  <c r="BH269" i="19"/>
  <c r="BG269" i="19"/>
  <c r="BF269" i="19"/>
  <c r="T269" i="19"/>
  <c r="R269" i="19"/>
  <c r="P269" i="19"/>
  <c r="BI268" i="19"/>
  <c r="BH268" i="19"/>
  <c r="BG268" i="19"/>
  <c r="BF268" i="19"/>
  <c r="T268" i="19"/>
  <c r="R268" i="19"/>
  <c r="P268" i="19"/>
  <c r="BI267" i="19"/>
  <c r="BH267" i="19"/>
  <c r="BG267" i="19"/>
  <c r="BF267" i="19"/>
  <c r="T267" i="19"/>
  <c r="R267" i="19"/>
  <c r="P267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4" i="19"/>
  <c r="BH264" i="19"/>
  <c r="BG264" i="19"/>
  <c r="BF264" i="19"/>
  <c r="T264" i="19"/>
  <c r="R264" i="19"/>
  <c r="P264" i="19"/>
  <c r="BI263" i="19"/>
  <c r="BH263" i="19"/>
  <c r="BG263" i="19"/>
  <c r="BF263" i="19"/>
  <c r="T263" i="19"/>
  <c r="R263" i="19"/>
  <c r="P263" i="19"/>
  <c r="BI262" i="19"/>
  <c r="BH262" i="19"/>
  <c r="BG262" i="19"/>
  <c r="BF262" i="19"/>
  <c r="T262" i="19"/>
  <c r="R262" i="19"/>
  <c r="P262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9" i="19"/>
  <c r="BH259" i="19"/>
  <c r="BG259" i="19"/>
  <c r="BF259" i="19"/>
  <c r="T259" i="19"/>
  <c r="R259" i="19"/>
  <c r="P259" i="19"/>
  <c r="BI258" i="19"/>
  <c r="BH258" i="19"/>
  <c r="BG258" i="19"/>
  <c r="BF258" i="19"/>
  <c r="T258" i="19"/>
  <c r="R258" i="19"/>
  <c r="P258" i="19"/>
  <c r="BI257" i="19"/>
  <c r="BH257" i="19"/>
  <c r="BG257" i="19"/>
  <c r="BF257" i="19"/>
  <c r="T257" i="19"/>
  <c r="R257" i="19"/>
  <c r="P257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4" i="19"/>
  <c r="BH254" i="19"/>
  <c r="BG254" i="19"/>
  <c r="BF254" i="19"/>
  <c r="T254" i="19"/>
  <c r="R254" i="19"/>
  <c r="P254" i="19"/>
  <c r="BI253" i="19"/>
  <c r="BH253" i="19"/>
  <c r="BG253" i="19"/>
  <c r="BF253" i="19"/>
  <c r="T253" i="19"/>
  <c r="R253" i="19"/>
  <c r="P253" i="19"/>
  <c r="BI252" i="19"/>
  <c r="BH252" i="19"/>
  <c r="BG252" i="19"/>
  <c r="BF252" i="19"/>
  <c r="T252" i="19"/>
  <c r="R252" i="19"/>
  <c r="P252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9" i="19"/>
  <c r="BH249" i="19"/>
  <c r="BG249" i="19"/>
  <c r="BF249" i="19"/>
  <c r="T249" i="19"/>
  <c r="R249" i="19"/>
  <c r="P249" i="19"/>
  <c r="BI248" i="19"/>
  <c r="BH248" i="19"/>
  <c r="BG248" i="19"/>
  <c r="BF248" i="19"/>
  <c r="T248" i="19"/>
  <c r="R248" i="19"/>
  <c r="P248" i="19"/>
  <c r="BI247" i="19"/>
  <c r="BH247" i="19"/>
  <c r="BG247" i="19"/>
  <c r="BF247" i="19"/>
  <c r="T247" i="19"/>
  <c r="R247" i="19"/>
  <c r="P247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4" i="19"/>
  <c r="BH244" i="19"/>
  <c r="BG244" i="19"/>
  <c r="BF244" i="19"/>
  <c r="T244" i="19"/>
  <c r="R244" i="19"/>
  <c r="P244" i="19"/>
  <c r="BI243" i="19"/>
  <c r="BH243" i="19"/>
  <c r="BG243" i="19"/>
  <c r="BF243" i="19"/>
  <c r="T243" i="19"/>
  <c r="R243" i="19"/>
  <c r="P243" i="19"/>
  <c r="BI242" i="19"/>
  <c r="BH242" i="19"/>
  <c r="BG242" i="19"/>
  <c r="BF242" i="19"/>
  <c r="T242" i="19"/>
  <c r="R242" i="19"/>
  <c r="P242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7" i="19"/>
  <c r="BH237" i="19"/>
  <c r="BG237" i="19"/>
  <c r="BF237" i="19"/>
  <c r="T237" i="19"/>
  <c r="R237" i="19"/>
  <c r="P237" i="19"/>
  <c r="BI236" i="19"/>
  <c r="BH236" i="19"/>
  <c r="BG236" i="19"/>
  <c r="BF236" i="19"/>
  <c r="T236" i="19"/>
  <c r="R236" i="19"/>
  <c r="P236" i="19"/>
  <c r="BI235" i="19"/>
  <c r="BH235" i="19"/>
  <c r="BG235" i="19"/>
  <c r="BF235" i="19"/>
  <c r="T235" i="19"/>
  <c r="R235" i="19"/>
  <c r="P235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32" i="19"/>
  <c r="BH232" i="19"/>
  <c r="BG232" i="19"/>
  <c r="BF232" i="19"/>
  <c r="T232" i="19"/>
  <c r="R232" i="19"/>
  <c r="P232" i="19"/>
  <c r="BI231" i="19"/>
  <c r="BH231" i="19"/>
  <c r="BG231" i="19"/>
  <c r="BF231" i="19"/>
  <c r="T231" i="19"/>
  <c r="R231" i="19"/>
  <c r="P231" i="19"/>
  <c r="BI230" i="19"/>
  <c r="BH230" i="19"/>
  <c r="BG230" i="19"/>
  <c r="BF230" i="19"/>
  <c r="T230" i="19"/>
  <c r="R230" i="19"/>
  <c r="P230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7" i="19"/>
  <c r="BH227" i="19"/>
  <c r="BG227" i="19"/>
  <c r="BF227" i="19"/>
  <c r="T227" i="19"/>
  <c r="R227" i="19"/>
  <c r="P227" i="19"/>
  <c r="BI226" i="19"/>
  <c r="BH226" i="19"/>
  <c r="BG226" i="19"/>
  <c r="BF226" i="19"/>
  <c r="T226" i="19"/>
  <c r="R226" i="19"/>
  <c r="P226" i="19"/>
  <c r="BI225" i="19"/>
  <c r="BH225" i="19"/>
  <c r="BG225" i="19"/>
  <c r="BF225" i="19"/>
  <c r="T225" i="19"/>
  <c r="R225" i="19"/>
  <c r="P225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20" i="19"/>
  <c r="BH220" i="19"/>
  <c r="BG220" i="19"/>
  <c r="BF220" i="19"/>
  <c r="T220" i="19"/>
  <c r="R220" i="19"/>
  <c r="P220" i="19"/>
  <c r="BI219" i="19"/>
  <c r="BH219" i="19"/>
  <c r="BG219" i="19"/>
  <c r="BF219" i="19"/>
  <c r="T219" i="19"/>
  <c r="R219" i="19"/>
  <c r="P219" i="19"/>
  <c r="BI218" i="19"/>
  <c r="BH218" i="19"/>
  <c r="BG218" i="19"/>
  <c r="BF218" i="19"/>
  <c r="T218" i="19"/>
  <c r="R218" i="19"/>
  <c r="P218" i="19"/>
  <c r="BI217" i="19"/>
  <c r="BH217" i="19"/>
  <c r="BG217" i="19"/>
  <c r="BF217" i="19"/>
  <c r="T217" i="19"/>
  <c r="R217" i="19"/>
  <c r="P217" i="19"/>
  <c r="BI215" i="19"/>
  <c r="BH215" i="19"/>
  <c r="BG215" i="19"/>
  <c r="BF215" i="19"/>
  <c r="T215" i="19"/>
  <c r="R215" i="19"/>
  <c r="P215" i="19"/>
  <c r="BI214" i="19"/>
  <c r="BH214" i="19"/>
  <c r="BG214" i="19"/>
  <c r="BF214" i="19"/>
  <c r="T214" i="19"/>
  <c r="R214" i="19"/>
  <c r="P214" i="19"/>
  <c r="BI213" i="19"/>
  <c r="BH213" i="19"/>
  <c r="BG213" i="19"/>
  <c r="BF213" i="19"/>
  <c r="T213" i="19"/>
  <c r="R213" i="19"/>
  <c r="P213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10" i="19"/>
  <c r="BH210" i="19"/>
  <c r="BG210" i="19"/>
  <c r="BF210" i="19"/>
  <c r="T210" i="19"/>
  <c r="R210" i="19"/>
  <c r="P210" i="19"/>
  <c r="BI209" i="19"/>
  <c r="BH209" i="19"/>
  <c r="BG209" i="19"/>
  <c r="BF209" i="19"/>
  <c r="T209" i="19"/>
  <c r="R209" i="19"/>
  <c r="P209" i="19"/>
  <c r="BI208" i="19"/>
  <c r="BH208" i="19"/>
  <c r="BG208" i="19"/>
  <c r="BF208" i="19"/>
  <c r="T208" i="19"/>
  <c r="R208" i="19"/>
  <c r="P208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5" i="19"/>
  <c r="BH205" i="19"/>
  <c r="BG205" i="19"/>
  <c r="BF205" i="19"/>
  <c r="T205" i="19"/>
  <c r="R205" i="19"/>
  <c r="P205" i="19"/>
  <c r="BI204" i="19"/>
  <c r="BH204" i="19"/>
  <c r="BG204" i="19"/>
  <c r="BF204" i="19"/>
  <c r="T204" i="19"/>
  <c r="R204" i="19"/>
  <c r="P204" i="19"/>
  <c r="BI203" i="19"/>
  <c r="BH203" i="19"/>
  <c r="BG203" i="19"/>
  <c r="BF203" i="19"/>
  <c r="T203" i="19"/>
  <c r="R203" i="19"/>
  <c r="P203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200" i="19"/>
  <c r="BH200" i="19"/>
  <c r="BG200" i="19"/>
  <c r="BF200" i="19"/>
  <c r="T200" i="19"/>
  <c r="R200" i="19"/>
  <c r="P200" i="19"/>
  <c r="BI199" i="19"/>
  <c r="BH199" i="19"/>
  <c r="BG199" i="19"/>
  <c r="BF199" i="19"/>
  <c r="T199" i="19"/>
  <c r="R199" i="19"/>
  <c r="P199" i="19"/>
  <c r="BI198" i="19"/>
  <c r="BH198" i="19"/>
  <c r="BG198" i="19"/>
  <c r="BF198" i="19"/>
  <c r="T198" i="19"/>
  <c r="R198" i="19"/>
  <c r="P198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5" i="19"/>
  <c r="BH195" i="19"/>
  <c r="BG195" i="19"/>
  <c r="BF195" i="19"/>
  <c r="T195" i="19"/>
  <c r="R195" i="19"/>
  <c r="P195" i="19"/>
  <c r="BI194" i="19"/>
  <c r="BH194" i="19"/>
  <c r="BG194" i="19"/>
  <c r="BF194" i="19"/>
  <c r="T194" i="19"/>
  <c r="R194" i="19"/>
  <c r="P194" i="19"/>
  <c r="BI193" i="19"/>
  <c r="BH193" i="19"/>
  <c r="BG193" i="19"/>
  <c r="BF193" i="19"/>
  <c r="T193" i="19"/>
  <c r="R193" i="19"/>
  <c r="P193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8" i="19"/>
  <c r="BH188" i="19"/>
  <c r="BG188" i="19"/>
  <c r="BF188" i="19"/>
  <c r="T188" i="19"/>
  <c r="R188" i="19"/>
  <c r="P188" i="19"/>
  <c r="BI187" i="19"/>
  <c r="BH187" i="19"/>
  <c r="BG187" i="19"/>
  <c r="BF187" i="19"/>
  <c r="T187" i="19"/>
  <c r="R187" i="19"/>
  <c r="P187" i="19"/>
  <c r="BI186" i="19"/>
  <c r="BH186" i="19"/>
  <c r="BG186" i="19"/>
  <c r="BF186" i="19"/>
  <c r="T186" i="19"/>
  <c r="R186" i="19"/>
  <c r="P186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3" i="19"/>
  <c r="BH183" i="19"/>
  <c r="BG183" i="19"/>
  <c r="BF183" i="19"/>
  <c r="T183" i="19"/>
  <c r="R183" i="19"/>
  <c r="P183" i="19"/>
  <c r="BI182" i="19"/>
  <c r="BH182" i="19"/>
  <c r="BG182" i="19"/>
  <c r="BF182" i="19"/>
  <c r="T182" i="19"/>
  <c r="R182" i="19"/>
  <c r="P182" i="19"/>
  <c r="BI181" i="19"/>
  <c r="BH181" i="19"/>
  <c r="BG181" i="19"/>
  <c r="BF181" i="19"/>
  <c r="T181" i="19"/>
  <c r="R181" i="19"/>
  <c r="P181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8" i="19"/>
  <c r="BH178" i="19"/>
  <c r="BG178" i="19"/>
  <c r="BF178" i="19"/>
  <c r="T178" i="19"/>
  <c r="R178" i="19"/>
  <c r="P178" i="19"/>
  <c r="BI177" i="19"/>
  <c r="BH177" i="19"/>
  <c r="BG177" i="19"/>
  <c r="BF177" i="19"/>
  <c r="T177" i="19"/>
  <c r="R177" i="19"/>
  <c r="P177" i="19"/>
  <c r="BI176" i="19"/>
  <c r="BH176" i="19"/>
  <c r="BG176" i="19"/>
  <c r="BF176" i="19"/>
  <c r="T176" i="19"/>
  <c r="R176" i="19"/>
  <c r="P176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3" i="19"/>
  <c r="BH173" i="19"/>
  <c r="BG173" i="19"/>
  <c r="BF173" i="19"/>
  <c r="T173" i="19"/>
  <c r="R173" i="19"/>
  <c r="P173" i="19"/>
  <c r="BI172" i="19"/>
  <c r="BH172" i="19"/>
  <c r="BG172" i="19"/>
  <c r="BF172" i="19"/>
  <c r="T172" i="19"/>
  <c r="R172" i="19"/>
  <c r="P172" i="19"/>
  <c r="BI171" i="19"/>
  <c r="BH171" i="19"/>
  <c r="BG171" i="19"/>
  <c r="BF171" i="19"/>
  <c r="T171" i="19"/>
  <c r="R171" i="19"/>
  <c r="P171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8" i="19"/>
  <c r="BH168" i="19"/>
  <c r="BG168" i="19"/>
  <c r="BF168" i="19"/>
  <c r="T168" i="19"/>
  <c r="R168" i="19"/>
  <c r="P168" i="19"/>
  <c r="BI167" i="19"/>
  <c r="BH167" i="19"/>
  <c r="BG167" i="19"/>
  <c r="BF167" i="19"/>
  <c r="T167" i="19"/>
  <c r="R167" i="19"/>
  <c r="P167" i="19"/>
  <c r="BI166" i="19"/>
  <c r="BH166" i="19"/>
  <c r="BG166" i="19"/>
  <c r="BF166" i="19"/>
  <c r="T166" i="19"/>
  <c r="R166" i="19"/>
  <c r="P166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3" i="19"/>
  <c r="BH163" i="19"/>
  <c r="BG163" i="19"/>
  <c r="BF163" i="19"/>
  <c r="T163" i="19"/>
  <c r="R163" i="19"/>
  <c r="P163" i="19"/>
  <c r="BI162" i="19"/>
  <c r="BH162" i="19"/>
  <c r="BG162" i="19"/>
  <c r="BF162" i="19"/>
  <c r="T162" i="19"/>
  <c r="R162" i="19"/>
  <c r="P162" i="19"/>
  <c r="BI161" i="19"/>
  <c r="BH161" i="19"/>
  <c r="BG161" i="19"/>
  <c r="BF161" i="19"/>
  <c r="T161" i="19"/>
  <c r="R161" i="19"/>
  <c r="P161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8" i="19"/>
  <c r="BH158" i="19"/>
  <c r="BG158" i="19"/>
  <c r="BF158" i="19"/>
  <c r="T158" i="19"/>
  <c r="R158" i="19"/>
  <c r="P158" i="19"/>
  <c r="BI157" i="19"/>
  <c r="BH157" i="19"/>
  <c r="BG157" i="19"/>
  <c r="BF157" i="19"/>
  <c r="T157" i="19"/>
  <c r="R157" i="19"/>
  <c r="P157" i="19"/>
  <c r="BI156" i="19"/>
  <c r="BH156" i="19"/>
  <c r="BG156" i="19"/>
  <c r="BF156" i="19"/>
  <c r="T156" i="19"/>
  <c r="R156" i="19"/>
  <c r="P156" i="19"/>
  <c r="BI155" i="19"/>
  <c r="BH155" i="19"/>
  <c r="BG155" i="19"/>
  <c r="BF155" i="19"/>
  <c r="T155" i="19"/>
  <c r="R155" i="19"/>
  <c r="P155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52" i="19"/>
  <c r="BH152" i="19"/>
  <c r="BG152" i="19"/>
  <c r="BF152" i="19"/>
  <c r="T152" i="19"/>
  <c r="R152" i="19"/>
  <c r="P152" i="19"/>
  <c r="BI151" i="19"/>
  <c r="BH151" i="19"/>
  <c r="BG151" i="19"/>
  <c r="BF151" i="19"/>
  <c r="T151" i="19"/>
  <c r="R151" i="19"/>
  <c r="P151" i="19"/>
  <c r="BI150" i="19"/>
  <c r="BH150" i="19"/>
  <c r="BG150" i="19"/>
  <c r="BF150" i="19"/>
  <c r="T150" i="19"/>
  <c r="R150" i="19"/>
  <c r="P150" i="19"/>
  <c r="BI149" i="19"/>
  <c r="BH149" i="19"/>
  <c r="BG149" i="19"/>
  <c r="BF149" i="19"/>
  <c r="T149" i="19"/>
  <c r="R149" i="19"/>
  <c r="P149" i="19"/>
  <c r="BI148" i="19"/>
  <c r="BH148" i="19"/>
  <c r="BG148" i="19"/>
  <c r="BF148" i="19"/>
  <c r="T148" i="19"/>
  <c r="R148" i="19"/>
  <c r="P148" i="19"/>
  <c r="BI147" i="19"/>
  <c r="BH147" i="19"/>
  <c r="BG147" i="19"/>
  <c r="BF147" i="19"/>
  <c r="T147" i="19"/>
  <c r="R147" i="19"/>
  <c r="P147" i="19"/>
  <c r="BI146" i="19"/>
  <c r="BH146" i="19"/>
  <c r="BG146" i="19"/>
  <c r="BF146" i="19"/>
  <c r="T146" i="19"/>
  <c r="R146" i="19"/>
  <c r="P146" i="19"/>
  <c r="BI145" i="19"/>
  <c r="BH145" i="19"/>
  <c r="BG145" i="19"/>
  <c r="BF145" i="19"/>
  <c r="T145" i="19"/>
  <c r="R145" i="19"/>
  <c r="P145" i="19"/>
  <c r="BI144" i="19"/>
  <c r="BH144" i="19"/>
  <c r="BG144" i="19"/>
  <c r="BF144" i="19"/>
  <c r="T144" i="19"/>
  <c r="R144" i="19"/>
  <c r="P144" i="19"/>
  <c r="BI143" i="19"/>
  <c r="BH143" i="19"/>
  <c r="BG143" i="19"/>
  <c r="BF143" i="19"/>
  <c r="T143" i="19"/>
  <c r="R143" i="19"/>
  <c r="P143" i="19"/>
  <c r="BI142" i="19"/>
  <c r="BH142" i="19"/>
  <c r="BG142" i="19"/>
  <c r="BF142" i="19"/>
  <c r="T142" i="19"/>
  <c r="R142" i="19"/>
  <c r="P142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9" i="19"/>
  <c r="BH139" i="19"/>
  <c r="BG139" i="19"/>
  <c r="BF139" i="19"/>
  <c r="T139" i="19"/>
  <c r="R139" i="19"/>
  <c r="P139" i="19"/>
  <c r="BI138" i="19"/>
  <c r="BH138" i="19"/>
  <c r="BG138" i="19"/>
  <c r="BF138" i="19"/>
  <c r="T138" i="19"/>
  <c r="R138" i="19"/>
  <c r="P138" i="19"/>
  <c r="BI137" i="19"/>
  <c r="BH137" i="19"/>
  <c r="BG137" i="19"/>
  <c r="BF137" i="19"/>
  <c r="T137" i="19"/>
  <c r="R137" i="19"/>
  <c r="P137" i="19"/>
  <c r="BI136" i="19"/>
  <c r="BH136" i="19"/>
  <c r="BG136" i="19"/>
  <c r="BF136" i="19"/>
  <c r="T136" i="19"/>
  <c r="R136" i="19"/>
  <c r="P136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3" i="19"/>
  <c r="BH133" i="19"/>
  <c r="BG133" i="19"/>
  <c r="BF133" i="19"/>
  <c r="T133" i="19"/>
  <c r="R133" i="19"/>
  <c r="P133" i="19"/>
  <c r="BI132" i="19"/>
  <c r="BH132" i="19"/>
  <c r="BG132" i="19"/>
  <c r="BF132" i="19"/>
  <c r="T132" i="19"/>
  <c r="R132" i="19"/>
  <c r="P132" i="19"/>
  <c r="BI131" i="19"/>
  <c r="BH131" i="19"/>
  <c r="BG131" i="19"/>
  <c r="BF131" i="19"/>
  <c r="T131" i="19"/>
  <c r="R131" i="19"/>
  <c r="P131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8" i="19"/>
  <c r="BH128" i="19"/>
  <c r="BG128" i="19"/>
  <c r="BF128" i="19"/>
  <c r="T128" i="19"/>
  <c r="R128" i="19"/>
  <c r="P128" i="19"/>
  <c r="BI127" i="19"/>
  <c r="BH127" i="19"/>
  <c r="BG127" i="19"/>
  <c r="BF127" i="19"/>
  <c r="T127" i="19"/>
  <c r="R127" i="19"/>
  <c r="P127" i="19"/>
  <c r="BI126" i="19"/>
  <c r="BH126" i="19"/>
  <c r="BG126" i="19"/>
  <c r="BF126" i="19"/>
  <c r="T126" i="19"/>
  <c r="R126" i="19"/>
  <c r="P126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3" i="19"/>
  <c r="BH123" i="19"/>
  <c r="BG123" i="19"/>
  <c r="BF123" i="19"/>
  <c r="T123" i="19"/>
  <c r="R123" i="19"/>
  <c r="P123" i="19"/>
  <c r="BI122" i="19"/>
  <c r="BH122" i="19"/>
  <c r="BG122" i="19"/>
  <c r="BF122" i="19"/>
  <c r="T122" i="19"/>
  <c r="R122" i="19"/>
  <c r="P122" i="19"/>
  <c r="BI121" i="19"/>
  <c r="BH121" i="19"/>
  <c r="BG121" i="19"/>
  <c r="BF121" i="19"/>
  <c r="T121" i="19"/>
  <c r="R121" i="19"/>
  <c r="P121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8" i="19"/>
  <c r="BH118" i="19"/>
  <c r="BG118" i="19"/>
  <c r="BF118" i="19"/>
  <c r="T118" i="19"/>
  <c r="R118" i="19"/>
  <c r="P118" i="19"/>
  <c r="BI117" i="19"/>
  <c r="BH117" i="19"/>
  <c r="BG117" i="19"/>
  <c r="BF117" i="19"/>
  <c r="T117" i="19"/>
  <c r="R117" i="19"/>
  <c r="P117" i="19"/>
  <c r="BI116" i="19"/>
  <c r="BH116" i="19"/>
  <c r="BG116" i="19"/>
  <c r="BF116" i="19"/>
  <c r="T116" i="19"/>
  <c r="R116" i="19"/>
  <c r="P116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3" i="19"/>
  <c r="BH113" i="19"/>
  <c r="BG113" i="19"/>
  <c r="BF113" i="19"/>
  <c r="T113" i="19"/>
  <c r="R113" i="19"/>
  <c r="P113" i="19"/>
  <c r="BI112" i="19"/>
  <c r="BH112" i="19"/>
  <c r="BG112" i="19"/>
  <c r="BF112" i="19"/>
  <c r="T112" i="19"/>
  <c r="R112" i="19"/>
  <c r="P112" i="19"/>
  <c r="BI111" i="19"/>
  <c r="BH111" i="19"/>
  <c r="BG111" i="19"/>
  <c r="BF111" i="19"/>
  <c r="T111" i="19"/>
  <c r="R111" i="19"/>
  <c r="P111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8" i="19"/>
  <c r="BH108" i="19"/>
  <c r="BG108" i="19"/>
  <c r="BF108" i="19"/>
  <c r="T108" i="19"/>
  <c r="R108" i="19"/>
  <c r="P108" i="19"/>
  <c r="BI107" i="19"/>
  <c r="BH107" i="19"/>
  <c r="BG107" i="19"/>
  <c r="BF107" i="19"/>
  <c r="T107" i="19"/>
  <c r="R107" i="19"/>
  <c r="P107" i="19"/>
  <c r="BI106" i="19"/>
  <c r="BH106" i="19"/>
  <c r="BG106" i="19"/>
  <c r="BF106" i="19"/>
  <c r="T106" i="19"/>
  <c r="R106" i="19"/>
  <c r="P106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3" i="19"/>
  <c r="BH103" i="19"/>
  <c r="BG103" i="19"/>
  <c r="BF103" i="19"/>
  <c r="T103" i="19"/>
  <c r="R103" i="19"/>
  <c r="P103" i="19"/>
  <c r="BI102" i="19"/>
  <c r="BH102" i="19"/>
  <c r="BG102" i="19"/>
  <c r="BF102" i="19"/>
  <c r="T102" i="19"/>
  <c r="R102" i="19"/>
  <c r="P102" i="19"/>
  <c r="BI101" i="19"/>
  <c r="BH101" i="19"/>
  <c r="BG101" i="19"/>
  <c r="BF101" i="19"/>
  <c r="T101" i="19"/>
  <c r="R101" i="19"/>
  <c r="P101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8" i="19"/>
  <c r="BH98" i="19"/>
  <c r="BG98" i="19"/>
  <c r="BF98" i="19"/>
  <c r="T98" i="19"/>
  <c r="R98" i="19"/>
  <c r="P98" i="19"/>
  <c r="BI97" i="19"/>
  <c r="BH97" i="19"/>
  <c r="BG97" i="19"/>
  <c r="BF97" i="19"/>
  <c r="T97" i="19"/>
  <c r="R97" i="19"/>
  <c r="P97" i="19"/>
  <c r="BI96" i="19"/>
  <c r="BH96" i="19"/>
  <c r="BG96" i="19"/>
  <c r="BF96" i="19"/>
  <c r="T96" i="19"/>
  <c r="R96" i="19"/>
  <c r="P96" i="19"/>
  <c r="F88" i="19"/>
  <c r="E86" i="19"/>
  <c r="F60" i="19"/>
  <c r="E58" i="19"/>
  <c r="J28" i="19"/>
  <c r="E28" i="19"/>
  <c r="J63" i="19" s="1"/>
  <c r="J27" i="19"/>
  <c r="J25" i="19"/>
  <c r="E25" i="19"/>
  <c r="J90" i="19" s="1"/>
  <c r="J24" i="19"/>
  <c r="J22" i="19"/>
  <c r="E22" i="19"/>
  <c r="F63" i="19" s="1"/>
  <c r="J21" i="19"/>
  <c r="J19" i="19"/>
  <c r="E19" i="19"/>
  <c r="F62" i="19" s="1"/>
  <c r="J18" i="19"/>
  <c r="J16" i="19"/>
  <c r="J88" i="19"/>
  <c r="E7" i="19"/>
  <c r="E52" i="19" s="1"/>
  <c r="J41" i="18"/>
  <c r="J40" i="18"/>
  <c r="AY75" i="1" s="1"/>
  <c r="J39" i="18"/>
  <c r="AX75" i="1" s="1"/>
  <c r="BI97" i="18"/>
  <c r="BH97" i="18"/>
  <c r="BG97" i="18"/>
  <c r="BF97" i="18"/>
  <c r="T97" i="18"/>
  <c r="R97" i="18"/>
  <c r="P97" i="18"/>
  <c r="BI96" i="18"/>
  <c r="BH96" i="18"/>
  <c r="BG96" i="18"/>
  <c r="BF96" i="18"/>
  <c r="T96" i="18"/>
  <c r="R96" i="18"/>
  <c r="P96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J88" i="18"/>
  <c r="F88" i="18"/>
  <c r="F86" i="18"/>
  <c r="E84" i="18"/>
  <c r="J62" i="18"/>
  <c r="F62" i="18"/>
  <c r="F60" i="18"/>
  <c r="E58" i="18"/>
  <c r="J28" i="18"/>
  <c r="E28" i="18"/>
  <c r="J89" i="18" s="1"/>
  <c r="J27" i="18"/>
  <c r="J22" i="18"/>
  <c r="E22" i="18"/>
  <c r="F63" i="18" s="1"/>
  <c r="J21" i="18"/>
  <c r="J16" i="18"/>
  <c r="J86" i="18" s="1"/>
  <c r="E7" i="18"/>
  <c r="E52" i="18" s="1"/>
  <c r="J41" i="17"/>
  <c r="J40" i="17"/>
  <c r="AY74" i="1"/>
  <c r="J39" i="17"/>
  <c r="AX74" i="1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22" i="17"/>
  <c r="BH122" i="17"/>
  <c r="BG122" i="17"/>
  <c r="BF122" i="17"/>
  <c r="T122" i="17"/>
  <c r="R122" i="17"/>
  <c r="P122" i="17"/>
  <c r="BI121" i="17"/>
  <c r="BH121" i="17"/>
  <c r="BG121" i="17"/>
  <c r="BF121" i="17"/>
  <c r="T121" i="17"/>
  <c r="R121" i="17"/>
  <c r="P121" i="17"/>
  <c r="BI120" i="17"/>
  <c r="BH120" i="17"/>
  <c r="BG120" i="17"/>
  <c r="BF120" i="17"/>
  <c r="T120" i="17"/>
  <c r="R120" i="17"/>
  <c r="P120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7" i="17"/>
  <c r="BH117" i="17"/>
  <c r="BG117" i="17"/>
  <c r="BF117" i="17"/>
  <c r="T117" i="17"/>
  <c r="R117" i="17"/>
  <c r="P117" i="17"/>
  <c r="BI116" i="17"/>
  <c r="BH116" i="17"/>
  <c r="BG116" i="17"/>
  <c r="BF116" i="17"/>
  <c r="T116" i="17"/>
  <c r="R116" i="17"/>
  <c r="P116" i="17"/>
  <c r="BI115" i="17"/>
  <c r="BH115" i="17"/>
  <c r="BG115" i="17"/>
  <c r="BF115" i="17"/>
  <c r="T115" i="17"/>
  <c r="R115" i="17"/>
  <c r="P115" i="17"/>
  <c r="BI114" i="17"/>
  <c r="BH114" i="17"/>
  <c r="BG114" i="17"/>
  <c r="BF114" i="17"/>
  <c r="T114" i="17"/>
  <c r="R114" i="17"/>
  <c r="P114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11" i="17"/>
  <c r="BH111" i="17"/>
  <c r="BG111" i="17"/>
  <c r="BF111" i="17"/>
  <c r="T111" i="17"/>
  <c r="R111" i="17"/>
  <c r="P111" i="17"/>
  <c r="BI110" i="17"/>
  <c r="BH110" i="17"/>
  <c r="BG110" i="17"/>
  <c r="BF110" i="17"/>
  <c r="T110" i="17"/>
  <c r="R110" i="17"/>
  <c r="P110" i="17"/>
  <c r="BI109" i="17"/>
  <c r="BH109" i="17"/>
  <c r="BG109" i="17"/>
  <c r="BF109" i="17"/>
  <c r="T109" i="17"/>
  <c r="R109" i="17"/>
  <c r="P109" i="17"/>
  <c r="BI108" i="17"/>
  <c r="BH108" i="17"/>
  <c r="BG108" i="17"/>
  <c r="BF108" i="17"/>
  <c r="T108" i="17"/>
  <c r="R108" i="17"/>
  <c r="P108" i="17"/>
  <c r="BI107" i="17"/>
  <c r="BH107" i="17"/>
  <c r="BG107" i="17"/>
  <c r="BF107" i="17"/>
  <c r="T107" i="17"/>
  <c r="R107" i="17"/>
  <c r="P107" i="17"/>
  <c r="BI106" i="17"/>
  <c r="BH106" i="17"/>
  <c r="BG106" i="17"/>
  <c r="BF106" i="17"/>
  <c r="T106" i="17"/>
  <c r="R106" i="17"/>
  <c r="P106" i="17"/>
  <c r="BI105" i="17"/>
  <c r="BH105" i="17"/>
  <c r="BG105" i="17"/>
  <c r="BF105" i="17"/>
  <c r="T105" i="17"/>
  <c r="R105" i="17"/>
  <c r="P105" i="17"/>
  <c r="BI104" i="17"/>
  <c r="BH104" i="17"/>
  <c r="BG104" i="17"/>
  <c r="BF104" i="17"/>
  <c r="T104" i="17"/>
  <c r="R104" i="17"/>
  <c r="P104" i="17"/>
  <c r="BI103" i="17"/>
  <c r="BH103" i="17"/>
  <c r="BG103" i="17"/>
  <c r="BF103" i="17"/>
  <c r="T103" i="17"/>
  <c r="R103" i="17"/>
  <c r="P103" i="17"/>
  <c r="BI102" i="17"/>
  <c r="BH102" i="17"/>
  <c r="BG102" i="17"/>
  <c r="BF102" i="17"/>
  <c r="T102" i="17"/>
  <c r="R102" i="17"/>
  <c r="P102" i="17"/>
  <c r="BI101" i="17"/>
  <c r="BH101" i="17"/>
  <c r="BG101" i="17"/>
  <c r="BF101" i="17"/>
  <c r="T101" i="17"/>
  <c r="R101" i="17"/>
  <c r="P101" i="17"/>
  <c r="BI100" i="17"/>
  <c r="BH100" i="17"/>
  <c r="BG100" i="17"/>
  <c r="BF100" i="17"/>
  <c r="T100" i="17"/>
  <c r="R100" i="17"/>
  <c r="P100" i="17"/>
  <c r="BI99" i="17"/>
  <c r="BH99" i="17"/>
  <c r="BG99" i="17"/>
  <c r="BF99" i="17"/>
  <c r="T99" i="17"/>
  <c r="R99" i="17"/>
  <c r="P99" i="17"/>
  <c r="BI98" i="17"/>
  <c r="BH98" i="17"/>
  <c r="BG98" i="17"/>
  <c r="BF98" i="17"/>
  <c r="T98" i="17"/>
  <c r="R98" i="17"/>
  <c r="P98" i="17"/>
  <c r="BI97" i="17"/>
  <c r="BH97" i="17"/>
  <c r="BG97" i="17"/>
  <c r="BF97" i="17"/>
  <c r="T97" i="17"/>
  <c r="R97" i="17"/>
  <c r="P97" i="17"/>
  <c r="BI96" i="17"/>
  <c r="BH96" i="17"/>
  <c r="BG96" i="17"/>
  <c r="BF96" i="17"/>
  <c r="T96" i="17"/>
  <c r="R96" i="17"/>
  <c r="P96" i="17"/>
  <c r="BI95" i="17"/>
  <c r="BH95" i="17"/>
  <c r="BG95" i="17"/>
  <c r="BF95" i="17"/>
  <c r="T95" i="17"/>
  <c r="R95" i="17"/>
  <c r="P95" i="17"/>
  <c r="BI94" i="17"/>
  <c r="BH94" i="17"/>
  <c r="BG94" i="17"/>
  <c r="BF94" i="17"/>
  <c r="T94" i="17"/>
  <c r="R94" i="17"/>
  <c r="P94" i="17"/>
  <c r="F86" i="17"/>
  <c r="E84" i="17"/>
  <c r="F60" i="17"/>
  <c r="E58" i="17"/>
  <c r="J28" i="17"/>
  <c r="E28" i="17"/>
  <c r="J63" i="17"/>
  <c r="J27" i="17"/>
  <c r="J25" i="17"/>
  <c r="E25" i="17"/>
  <c r="J88" i="17"/>
  <c r="J24" i="17"/>
  <c r="J22" i="17"/>
  <c r="E22" i="17"/>
  <c r="F89" i="17"/>
  <c r="J21" i="17"/>
  <c r="J19" i="17"/>
  <c r="E19" i="17"/>
  <c r="F88" i="17"/>
  <c r="J18" i="17"/>
  <c r="J16" i="17"/>
  <c r="J86" i="17" s="1"/>
  <c r="E7" i="17"/>
  <c r="E52" i="17" s="1"/>
  <c r="J41" i="16"/>
  <c r="J40" i="16"/>
  <c r="AY73" i="1"/>
  <c r="J39" i="16"/>
  <c r="AX73" i="1"/>
  <c r="BI148" i="16"/>
  <c r="BH148" i="16"/>
  <c r="BG148" i="16"/>
  <c r="BF148" i="16"/>
  <c r="T148" i="16"/>
  <c r="R148" i="16"/>
  <c r="P148" i="16"/>
  <c r="BI147" i="16"/>
  <c r="BH147" i="16"/>
  <c r="BG147" i="16"/>
  <c r="BF147" i="16"/>
  <c r="T147" i="16"/>
  <c r="R147" i="16"/>
  <c r="P147" i="16"/>
  <c r="BI146" i="16"/>
  <c r="BH146" i="16"/>
  <c r="BG146" i="16"/>
  <c r="BF146" i="16"/>
  <c r="T146" i="16"/>
  <c r="R146" i="16"/>
  <c r="P146" i="16"/>
  <c r="BI145" i="16"/>
  <c r="BH145" i="16"/>
  <c r="BG145" i="16"/>
  <c r="BF145" i="16"/>
  <c r="T145" i="16"/>
  <c r="R145" i="16"/>
  <c r="P145" i="16"/>
  <c r="BI144" i="16"/>
  <c r="BH144" i="16"/>
  <c r="BG144" i="16"/>
  <c r="BF144" i="16"/>
  <c r="T144" i="16"/>
  <c r="R144" i="16"/>
  <c r="P144" i="16"/>
  <c r="BI142" i="16"/>
  <c r="BH142" i="16"/>
  <c r="BG142" i="16"/>
  <c r="BF142" i="16"/>
  <c r="T142" i="16"/>
  <c r="R142" i="16"/>
  <c r="P142" i="16"/>
  <c r="BI141" i="16"/>
  <c r="BH141" i="16"/>
  <c r="BG141" i="16"/>
  <c r="BF141" i="16"/>
  <c r="T141" i="16"/>
  <c r="R141" i="16"/>
  <c r="P141" i="16"/>
  <c r="BI140" i="16"/>
  <c r="BH140" i="16"/>
  <c r="BG140" i="16"/>
  <c r="BF140" i="16"/>
  <c r="T140" i="16"/>
  <c r="R140" i="16"/>
  <c r="P140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7" i="16"/>
  <c r="BH137" i="16"/>
  <c r="BG137" i="16"/>
  <c r="BF137" i="16"/>
  <c r="T137" i="16"/>
  <c r="R137" i="16"/>
  <c r="P137" i="16"/>
  <c r="BI136" i="16"/>
  <c r="BH136" i="16"/>
  <c r="BG136" i="16"/>
  <c r="BF136" i="16"/>
  <c r="T136" i="16"/>
  <c r="R136" i="16"/>
  <c r="P136" i="16"/>
  <c r="BI134" i="16"/>
  <c r="BH134" i="16"/>
  <c r="BG134" i="16"/>
  <c r="BF134" i="16"/>
  <c r="T134" i="16"/>
  <c r="T133" i="16"/>
  <c r="R134" i="16"/>
  <c r="R133" i="16" s="1"/>
  <c r="P134" i="16"/>
  <c r="P133" i="16"/>
  <c r="BI132" i="16"/>
  <c r="BH132" i="16"/>
  <c r="BG132" i="16"/>
  <c r="BF132" i="16"/>
  <c r="T132" i="16"/>
  <c r="R132" i="16"/>
  <c r="P132" i="16"/>
  <c r="BI131" i="16"/>
  <c r="BH131" i="16"/>
  <c r="BG131" i="16"/>
  <c r="BF131" i="16"/>
  <c r="T131" i="16"/>
  <c r="R131" i="16"/>
  <c r="P131" i="16"/>
  <c r="BI130" i="16"/>
  <c r="BH130" i="16"/>
  <c r="BG130" i="16"/>
  <c r="BF130" i="16"/>
  <c r="T130" i="16"/>
  <c r="R130" i="16"/>
  <c r="P130" i="16"/>
  <c r="BI129" i="16"/>
  <c r="BH129" i="16"/>
  <c r="BG129" i="16"/>
  <c r="BF129" i="16"/>
  <c r="T129" i="16"/>
  <c r="R129" i="16"/>
  <c r="P129" i="16"/>
  <c r="BI127" i="16"/>
  <c r="BH127" i="16"/>
  <c r="BG127" i="16"/>
  <c r="BF127" i="16"/>
  <c r="T127" i="16"/>
  <c r="R127" i="16"/>
  <c r="P127" i="16"/>
  <c r="BI126" i="16"/>
  <c r="BH126" i="16"/>
  <c r="BG126" i="16"/>
  <c r="BF126" i="16"/>
  <c r="T126" i="16"/>
  <c r="R126" i="16"/>
  <c r="P126" i="16"/>
  <c r="BI125" i="16"/>
  <c r="BH125" i="16"/>
  <c r="BG125" i="16"/>
  <c r="BF125" i="16"/>
  <c r="T125" i="16"/>
  <c r="R125" i="16"/>
  <c r="P125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22" i="16"/>
  <c r="BH122" i="16"/>
  <c r="BG122" i="16"/>
  <c r="BF122" i="16"/>
  <c r="T122" i="16"/>
  <c r="R122" i="16"/>
  <c r="P122" i="16"/>
  <c r="BI121" i="16"/>
  <c r="BH121" i="16"/>
  <c r="BG121" i="16"/>
  <c r="BF121" i="16"/>
  <c r="T121" i="16"/>
  <c r="R121" i="16"/>
  <c r="P121" i="16"/>
  <c r="BI120" i="16"/>
  <c r="BH120" i="16"/>
  <c r="BG120" i="16"/>
  <c r="BF120" i="16"/>
  <c r="T120" i="16"/>
  <c r="R120" i="16"/>
  <c r="P120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7" i="16"/>
  <c r="BH117" i="16"/>
  <c r="BG117" i="16"/>
  <c r="BF117" i="16"/>
  <c r="T117" i="16"/>
  <c r="R117" i="16"/>
  <c r="P117" i="16"/>
  <c r="BI116" i="16"/>
  <c r="BH116" i="16"/>
  <c r="BG116" i="16"/>
  <c r="BF116" i="16"/>
  <c r="T116" i="16"/>
  <c r="R116" i="16"/>
  <c r="P116" i="16"/>
  <c r="BI115" i="16"/>
  <c r="BH115" i="16"/>
  <c r="BG115" i="16"/>
  <c r="BF115" i="16"/>
  <c r="T115" i="16"/>
  <c r="R115" i="16"/>
  <c r="P115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12" i="16"/>
  <c r="BH112" i="16"/>
  <c r="BG112" i="16"/>
  <c r="BF112" i="16"/>
  <c r="T112" i="16"/>
  <c r="R112" i="16"/>
  <c r="P112" i="16"/>
  <c r="BI111" i="16"/>
  <c r="BH111" i="16"/>
  <c r="BG111" i="16"/>
  <c r="BF111" i="16"/>
  <c r="T111" i="16"/>
  <c r="R111" i="16"/>
  <c r="P111" i="16"/>
  <c r="BI110" i="16"/>
  <c r="BH110" i="16"/>
  <c r="BG110" i="16"/>
  <c r="BF110" i="16"/>
  <c r="T110" i="16"/>
  <c r="R110" i="16"/>
  <c r="P110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7" i="16"/>
  <c r="BH107" i="16"/>
  <c r="BG107" i="16"/>
  <c r="BF107" i="16"/>
  <c r="T107" i="16"/>
  <c r="R107" i="16"/>
  <c r="P107" i="16"/>
  <c r="BI106" i="16"/>
  <c r="BH106" i="16"/>
  <c r="BG106" i="16"/>
  <c r="BF106" i="16"/>
  <c r="T106" i="16"/>
  <c r="R106" i="16"/>
  <c r="P106" i="16"/>
  <c r="BI105" i="16"/>
  <c r="BH105" i="16"/>
  <c r="BG105" i="16"/>
  <c r="BF105" i="16"/>
  <c r="T105" i="16"/>
  <c r="R105" i="16"/>
  <c r="P105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102" i="16"/>
  <c r="BH102" i="16"/>
  <c r="BG102" i="16"/>
  <c r="BF102" i="16"/>
  <c r="T102" i="16"/>
  <c r="R102" i="16"/>
  <c r="P102" i="16"/>
  <c r="BI101" i="16"/>
  <c r="BH101" i="16"/>
  <c r="BG101" i="16"/>
  <c r="BF101" i="16"/>
  <c r="T101" i="16"/>
  <c r="R101" i="16"/>
  <c r="P101" i="16"/>
  <c r="BI100" i="16"/>
  <c r="BH100" i="16"/>
  <c r="BG100" i="16"/>
  <c r="BF100" i="16"/>
  <c r="T100" i="16"/>
  <c r="R100" i="16"/>
  <c r="P100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F90" i="16"/>
  <c r="E88" i="16"/>
  <c r="F60" i="16"/>
  <c r="E58" i="16"/>
  <c r="J28" i="16"/>
  <c r="E28" i="16"/>
  <c r="J93" i="16" s="1"/>
  <c r="J27" i="16"/>
  <c r="J25" i="16"/>
  <c r="E25" i="16"/>
  <c r="J62" i="16" s="1"/>
  <c r="J24" i="16"/>
  <c r="J22" i="16"/>
  <c r="E22" i="16"/>
  <c r="F63" i="16" s="1"/>
  <c r="J21" i="16"/>
  <c r="J19" i="16"/>
  <c r="E19" i="16"/>
  <c r="F92" i="16" s="1"/>
  <c r="J18" i="16"/>
  <c r="J16" i="16"/>
  <c r="J60" i="16"/>
  <c r="E7" i="16"/>
  <c r="E82" i="16"/>
  <c r="J39" i="15"/>
  <c r="J38" i="15"/>
  <c r="AY71" i="1" s="1"/>
  <c r="J37" i="15"/>
  <c r="AX71" i="1" s="1"/>
  <c r="BI1629" i="15"/>
  <c r="BH1629" i="15"/>
  <c r="BG1629" i="15"/>
  <c r="BF1629" i="15"/>
  <c r="T1629" i="15"/>
  <c r="T1628" i="15" s="1"/>
  <c r="R1629" i="15"/>
  <c r="R1628" i="15" s="1"/>
  <c r="P1629" i="15"/>
  <c r="P1628" i="15" s="1"/>
  <c r="BI1625" i="15"/>
  <c r="BH1625" i="15"/>
  <c r="BG1625" i="15"/>
  <c r="BF1625" i="15"/>
  <c r="T1625" i="15"/>
  <c r="R1625" i="15"/>
  <c r="P1625" i="15"/>
  <c r="BI1622" i="15"/>
  <c r="BH1622" i="15"/>
  <c r="BG1622" i="15"/>
  <c r="BF1622" i="15"/>
  <c r="T1622" i="15"/>
  <c r="R1622" i="15"/>
  <c r="P1622" i="15"/>
  <c r="BI1619" i="15"/>
  <c r="BH1619" i="15"/>
  <c r="BG1619" i="15"/>
  <c r="BF1619" i="15"/>
  <c r="T1619" i="15"/>
  <c r="R1619" i="15"/>
  <c r="P1619" i="15"/>
  <c r="BI1616" i="15"/>
  <c r="BH1616" i="15"/>
  <c r="BG1616" i="15"/>
  <c r="BF1616" i="15"/>
  <c r="T1616" i="15"/>
  <c r="R1616" i="15"/>
  <c r="P1616" i="15"/>
  <c r="BI1613" i="15"/>
  <c r="BH1613" i="15"/>
  <c r="BG1613" i="15"/>
  <c r="BF1613" i="15"/>
  <c r="T1613" i="15"/>
  <c r="R1613" i="15"/>
  <c r="P1613" i="15"/>
  <c r="BI1610" i="15"/>
  <c r="BH1610" i="15"/>
  <c r="BG1610" i="15"/>
  <c r="BF1610" i="15"/>
  <c r="T1610" i="15"/>
  <c r="R1610" i="15"/>
  <c r="P1610" i="15"/>
  <c r="BI1607" i="15"/>
  <c r="BH1607" i="15"/>
  <c r="BG1607" i="15"/>
  <c r="BF1607" i="15"/>
  <c r="T1607" i="15"/>
  <c r="R1607" i="15"/>
  <c r="P1607" i="15"/>
  <c r="BI1603" i="15"/>
  <c r="BH1603" i="15"/>
  <c r="BG1603" i="15"/>
  <c r="BF1603" i="15"/>
  <c r="T1603" i="15"/>
  <c r="R1603" i="15"/>
  <c r="P1603" i="15"/>
  <c r="BI1597" i="15"/>
  <c r="BH1597" i="15"/>
  <c r="BG1597" i="15"/>
  <c r="BF1597" i="15"/>
  <c r="T1597" i="15"/>
  <c r="R1597" i="15"/>
  <c r="P1597" i="15"/>
  <c r="BI1591" i="15"/>
  <c r="BH1591" i="15"/>
  <c r="BG1591" i="15"/>
  <c r="BF1591" i="15"/>
  <c r="T1591" i="15"/>
  <c r="R1591" i="15"/>
  <c r="P1591" i="15"/>
  <c r="BI1581" i="15"/>
  <c r="BH1581" i="15"/>
  <c r="BG1581" i="15"/>
  <c r="BF1581" i="15"/>
  <c r="T1581" i="15"/>
  <c r="R1581" i="15"/>
  <c r="P1581" i="15"/>
  <c r="BI1527" i="15"/>
  <c r="BH1527" i="15"/>
  <c r="BG1527" i="15"/>
  <c r="BF1527" i="15"/>
  <c r="T1527" i="15"/>
  <c r="R1527" i="15"/>
  <c r="P1527" i="15"/>
  <c r="BI1470" i="15"/>
  <c r="BH1470" i="15"/>
  <c r="BG1470" i="15"/>
  <c r="BF1470" i="15"/>
  <c r="T1470" i="15"/>
  <c r="R1470" i="15"/>
  <c r="P1470" i="15"/>
  <c r="BI1467" i="15"/>
  <c r="BH1467" i="15"/>
  <c r="BG1467" i="15"/>
  <c r="BF1467" i="15"/>
  <c r="T1467" i="15"/>
  <c r="R1467" i="15"/>
  <c r="P1467" i="15"/>
  <c r="BI1436" i="15"/>
  <c r="BH1436" i="15"/>
  <c r="BG1436" i="15"/>
  <c r="BF1436" i="15"/>
  <c r="T1436" i="15"/>
  <c r="R1436" i="15"/>
  <c r="P1436" i="15"/>
  <c r="BI1430" i="15"/>
  <c r="BH1430" i="15"/>
  <c r="BG1430" i="15"/>
  <c r="BF1430" i="15"/>
  <c r="T1430" i="15"/>
  <c r="R1430" i="15"/>
  <c r="P1430" i="15"/>
  <c r="BI1425" i="15"/>
  <c r="BH1425" i="15"/>
  <c r="BG1425" i="15"/>
  <c r="BF1425" i="15"/>
  <c r="T1425" i="15"/>
  <c r="R1425" i="15"/>
  <c r="P1425" i="15"/>
  <c r="BI1420" i="15"/>
  <c r="BH1420" i="15"/>
  <c r="BG1420" i="15"/>
  <c r="BF1420" i="15"/>
  <c r="T1420" i="15"/>
  <c r="R1420" i="15"/>
  <c r="P1420" i="15"/>
  <c r="BI1389" i="15"/>
  <c r="BH1389" i="15"/>
  <c r="BG1389" i="15"/>
  <c r="BF1389" i="15"/>
  <c r="T1389" i="15"/>
  <c r="R1389" i="15"/>
  <c r="P1389" i="15"/>
  <c r="BI1358" i="15"/>
  <c r="BH1358" i="15"/>
  <c r="BG1358" i="15"/>
  <c r="BF1358" i="15"/>
  <c r="T1358" i="15"/>
  <c r="R1358" i="15"/>
  <c r="P1358" i="15"/>
  <c r="BI1355" i="15"/>
  <c r="BH1355" i="15"/>
  <c r="BG1355" i="15"/>
  <c r="BF1355" i="15"/>
  <c r="T1355" i="15"/>
  <c r="R1355" i="15"/>
  <c r="P1355" i="15"/>
  <c r="BI1343" i="15"/>
  <c r="BH1343" i="15"/>
  <c r="BG1343" i="15"/>
  <c r="BF1343" i="15"/>
  <c r="T1343" i="15"/>
  <c r="R1343" i="15"/>
  <c r="P1343" i="15"/>
  <c r="BI1335" i="15"/>
  <c r="BH1335" i="15"/>
  <c r="BG1335" i="15"/>
  <c r="BF1335" i="15"/>
  <c r="T1335" i="15"/>
  <c r="R1335" i="15"/>
  <c r="P1335" i="15"/>
  <c r="BI1323" i="15"/>
  <c r="BH1323" i="15"/>
  <c r="BG1323" i="15"/>
  <c r="BF1323" i="15"/>
  <c r="T1323" i="15"/>
  <c r="R1323" i="15"/>
  <c r="P1323" i="15"/>
  <c r="BI1315" i="15"/>
  <c r="BH1315" i="15"/>
  <c r="BG1315" i="15"/>
  <c r="BF1315" i="15"/>
  <c r="T1315" i="15"/>
  <c r="R1315" i="15"/>
  <c r="P1315" i="15"/>
  <c r="BI1301" i="15"/>
  <c r="BH1301" i="15"/>
  <c r="BG1301" i="15"/>
  <c r="BF1301" i="15"/>
  <c r="T1301" i="15"/>
  <c r="R1301" i="15"/>
  <c r="P1301" i="15"/>
  <c r="BI1298" i="15"/>
  <c r="BH1298" i="15"/>
  <c r="BG1298" i="15"/>
  <c r="BF1298" i="15"/>
  <c r="T1298" i="15"/>
  <c r="R1298" i="15"/>
  <c r="P1298" i="15"/>
  <c r="BI1293" i="15"/>
  <c r="BH1293" i="15"/>
  <c r="BG1293" i="15"/>
  <c r="BF1293" i="15"/>
  <c r="T1293" i="15"/>
  <c r="R1293" i="15"/>
  <c r="P1293" i="15"/>
  <c r="BI1271" i="15"/>
  <c r="BH1271" i="15"/>
  <c r="BG1271" i="15"/>
  <c r="BF1271" i="15"/>
  <c r="T1271" i="15"/>
  <c r="R1271" i="15"/>
  <c r="P1271" i="15"/>
  <c r="BI1256" i="15"/>
  <c r="BH1256" i="15"/>
  <c r="BG1256" i="15"/>
  <c r="BF1256" i="15"/>
  <c r="T1256" i="15"/>
  <c r="R1256" i="15"/>
  <c r="P1256" i="15"/>
  <c r="BI1223" i="15"/>
  <c r="BH1223" i="15"/>
  <c r="BG1223" i="15"/>
  <c r="BF1223" i="15"/>
  <c r="T1223" i="15"/>
  <c r="R1223" i="15"/>
  <c r="P1223" i="15"/>
  <c r="BI1218" i="15"/>
  <c r="BH1218" i="15"/>
  <c r="BG1218" i="15"/>
  <c r="BF1218" i="15"/>
  <c r="T1218" i="15"/>
  <c r="R1218" i="15"/>
  <c r="P1218" i="15"/>
  <c r="BI1213" i="15"/>
  <c r="BH1213" i="15"/>
  <c r="BG1213" i="15"/>
  <c r="BF1213" i="15"/>
  <c r="T1213" i="15"/>
  <c r="R1213" i="15"/>
  <c r="P1213" i="15"/>
  <c r="BI1208" i="15"/>
  <c r="BH1208" i="15"/>
  <c r="BG1208" i="15"/>
  <c r="BF1208" i="15"/>
  <c r="T1208" i="15"/>
  <c r="R1208" i="15"/>
  <c r="P1208" i="15"/>
  <c r="BI1203" i="15"/>
  <c r="BH1203" i="15"/>
  <c r="BG1203" i="15"/>
  <c r="BF1203" i="15"/>
  <c r="T1203" i="15"/>
  <c r="R1203" i="15"/>
  <c r="P1203" i="15"/>
  <c r="BI1198" i="15"/>
  <c r="BH1198" i="15"/>
  <c r="BG1198" i="15"/>
  <c r="BF1198" i="15"/>
  <c r="T1198" i="15"/>
  <c r="R1198" i="15"/>
  <c r="P1198" i="15"/>
  <c r="BI1195" i="15"/>
  <c r="BH1195" i="15"/>
  <c r="BG1195" i="15"/>
  <c r="BF1195" i="15"/>
  <c r="T1195" i="15"/>
  <c r="R1195" i="15"/>
  <c r="P1195" i="15"/>
  <c r="BI1190" i="15"/>
  <c r="BH1190" i="15"/>
  <c r="BG1190" i="15"/>
  <c r="BF1190" i="15"/>
  <c r="T1190" i="15"/>
  <c r="R1190" i="15"/>
  <c r="P1190" i="15"/>
  <c r="BI1185" i="15"/>
  <c r="BH1185" i="15"/>
  <c r="BG1185" i="15"/>
  <c r="BF1185" i="15"/>
  <c r="T1185" i="15"/>
  <c r="R1185" i="15"/>
  <c r="P1185" i="15"/>
  <c r="BI1180" i="15"/>
  <c r="BH1180" i="15"/>
  <c r="BG1180" i="15"/>
  <c r="BF1180" i="15"/>
  <c r="T1180" i="15"/>
  <c r="R1180" i="15"/>
  <c r="P1180" i="15"/>
  <c r="BI1175" i="15"/>
  <c r="BH1175" i="15"/>
  <c r="BG1175" i="15"/>
  <c r="BF1175" i="15"/>
  <c r="T1175" i="15"/>
  <c r="R1175" i="15"/>
  <c r="P1175" i="15"/>
  <c r="BI1172" i="15"/>
  <c r="BH1172" i="15"/>
  <c r="BG1172" i="15"/>
  <c r="BF1172" i="15"/>
  <c r="T1172" i="15"/>
  <c r="R1172" i="15"/>
  <c r="P1172" i="15"/>
  <c r="BI1167" i="15"/>
  <c r="BH1167" i="15"/>
  <c r="BG1167" i="15"/>
  <c r="BF1167" i="15"/>
  <c r="T1167" i="15"/>
  <c r="R1167" i="15"/>
  <c r="P1167" i="15"/>
  <c r="BI1163" i="15"/>
  <c r="BH1163" i="15"/>
  <c r="BG1163" i="15"/>
  <c r="BF1163" i="15"/>
  <c r="T1163" i="15"/>
  <c r="R1163" i="15"/>
  <c r="P1163" i="15"/>
  <c r="BI1156" i="15"/>
  <c r="BH1156" i="15"/>
  <c r="BG1156" i="15"/>
  <c r="BF1156" i="15"/>
  <c r="T1156" i="15"/>
  <c r="R1156" i="15"/>
  <c r="P1156" i="15"/>
  <c r="BI1150" i="15"/>
  <c r="BH1150" i="15"/>
  <c r="BG1150" i="15"/>
  <c r="BF1150" i="15"/>
  <c r="T1150" i="15"/>
  <c r="R1150" i="15"/>
  <c r="P1150" i="15"/>
  <c r="BI1144" i="15"/>
  <c r="BH1144" i="15"/>
  <c r="BG1144" i="15"/>
  <c r="BF1144" i="15"/>
  <c r="T1144" i="15"/>
  <c r="R1144" i="15"/>
  <c r="P1144" i="15"/>
  <c r="BI1138" i="15"/>
  <c r="BH1138" i="15"/>
  <c r="BG1138" i="15"/>
  <c r="BF1138" i="15"/>
  <c r="T1138" i="15"/>
  <c r="R1138" i="15"/>
  <c r="P1138" i="15"/>
  <c r="BI1126" i="15"/>
  <c r="BH1126" i="15"/>
  <c r="BG1126" i="15"/>
  <c r="BF1126" i="15"/>
  <c r="T1126" i="15"/>
  <c r="R1126" i="15"/>
  <c r="P1126" i="15"/>
  <c r="BI1120" i="15"/>
  <c r="BH1120" i="15"/>
  <c r="BG1120" i="15"/>
  <c r="BF1120" i="15"/>
  <c r="T1120" i="15"/>
  <c r="R1120" i="15"/>
  <c r="P1120" i="15"/>
  <c r="BI1113" i="15"/>
  <c r="BH1113" i="15"/>
  <c r="BG1113" i="15"/>
  <c r="BF1113" i="15"/>
  <c r="T1113" i="15"/>
  <c r="R1113" i="15"/>
  <c r="P1113" i="15"/>
  <c r="BI1109" i="15"/>
  <c r="BH1109" i="15"/>
  <c r="BG1109" i="15"/>
  <c r="BF1109" i="15"/>
  <c r="T1109" i="15"/>
  <c r="R1109" i="15"/>
  <c r="P1109" i="15"/>
  <c r="BI1104" i="15"/>
  <c r="BH1104" i="15"/>
  <c r="BG1104" i="15"/>
  <c r="BF1104" i="15"/>
  <c r="T1104" i="15"/>
  <c r="R1104" i="15"/>
  <c r="P1104" i="15"/>
  <c r="BI1095" i="15"/>
  <c r="BH1095" i="15"/>
  <c r="BG1095" i="15"/>
  <c r="BF1095" i="15"/>
  <c r="T1095" i="15"/>
  <c r="R1095" i="15"/>
  <c r="P1095" i="15"/>
  <c r="BI1085" i="15"/>
  <c r="BH1085" i="15"/>
  <c r="BG1085" i="15"/>
  <c r="BF1085" i="15"/>
  <c r="T1085" i="15"/>
  <c r="R1085" i="15"/>
  <c r="P1085" i="15"/>
  <c r="BI1080" i="15"/>
  <c r="BH1080" i="15"/>
  <c r="BG1080" i="15"/>
  <c r="BF1080" i="15"/>
  <c r="T1080" i="15"/>
  <c r="R1080" i="15"/>
  <c r="P1080" i="15"/>
  <c r="BI1074" i="15"/>
  <c r="BH1074" i="15"/>
  <c r="BG1074" i="15"/>
  <c r="BF1074" i="15"/>
  <c r="T1074" i="15"/>
  <c r="R1074" i="15"/>
  <c r="P1074" i="15"/>
  <c r="BI1067" i="15"/>
  <c r="BH1067" i="15"/>
  <c r="BG1067" i="15"/>
  <c r="BF1067" i="15"/>
  <c r="T1067" i="15"/>
  <c r="R1067" i="15"/>
  <c r="P1067" i="15"/>
  <c r="BI1059" i="15"/>
  <c r="BH1059" i="15"/>
  <c r="BG1059" i="15"/>
  <c r="BF1059" i="15"/>
  <c r="T1059" i="15"/>
  <c r="R1059" i="15"/>
  <c r="P1059" i="15"/>
  <c r="BI1054" i="15"/>
  <c r="BH1054" i="15"/>
  <c r="BG1054" i="15"/>
  <c r="BF1054" i="15"/>
  <c r="T1054" i="15"/>
  <c r="R1054" i="15"/>
  <c r="P1054" i="15"/>
  <c r="BI1049" i="15"/>
  <c r="BH1049" i="15"/>
  <c r="BG1049" i="15"/>
  <c r="BF1049" i="15"/>
  <c r="T1049" i="15"/>
  <c r="R1049" i="15"/>
  <c r="P1049" i="15"/>
  <c r="BI1044" i="15"/>
  <c r="BH1044" i="15"/>
  <c r="BG1044" i="15"/>
  <c r="BF1044" i="15"/>
  <c r="T1044" i="15"/>
  <c r="R1044" i="15"/>
  <c r="P1044" i="15"/>
  <c r="BI1039" i="15"/>
  <c r="BH1039" i="15"/>
  <c r="BG1039" i="15"/>
  <c r="BF1039" i="15"/>
  <c r="T1039" i="15"/>
  <c r="R1039" i="15"/>
  <c r="P1039" i="15"/>
  <c r="BI1034" i="15"/>
  <c r="BH1034" i="15"/>
  <c r="BG1034" i="15"/>
  <c r="BF1034" i="15"/>
  <c r="T1034" i="15"/>
  <c r="R1034" i="15"/>
  <c r="P1034" i="15"/>
  <c r="BI1029" i="15"/>
  <c r="BH1029" i="15"/>
  <c r="BG1029" i="15"/>
  <c r="BF1029" i="15"/>
  <c r="T1029" i="15"/>
  <c r="R1029" i="15"/>
  <c r="P1029" i="15"/>
  <c r="BI1024" i="15"/>
  <c r="BH1024" i="15"/>
  <c r="BG1024" i="15"/>
  <c r="BF1024" i="15"/>
  <c r="T1024" i="15"/>
  <c r="R1024" i="15"/>
  <c r="P1024" i="15"/>
  <c r="BI1020" i="15"/>
  <c r="BH1020" i="15"/>
  <c r="BG1020" i="15"/>
  <c r="BF1020" i="15"/>
  <c r="T1020" i="15"/>
  <c r="R1020" i="15"/>
  <c r="P1020" i="15"/>
  <c r="BI1015" i="15"/>
  <c r="BH1015" i="15"/>
  <c r="BG1015" i="15"/>
  <c r="BF1015" i="15"/>
  <c r="T1015" i="15"/>
  <c r="R1015" i="15"/>
  <c r="P1015" i="15"/>
  <c r="BI1011" i="15"/>
  <c r="BH1011" i="15"/>
  <c r="BG1011" i="15"/>
  <c r="BF1011" i="15"/>
  <c r="T1011" i="15"/>
  <c r="R1011" i="15"/>
  <c r="P1011" i="15"/>
  <c r="BI1006" i="15"/>
  <c r="BH1006" i="15"/>
  <c r="BG1006" i="15"/>
  <c r="BF1006" i="15"/>
  <c r="T1006" i="15"/>
  <c r="R1006" i="15"/>
  <c r="P1006" i="15"/>
  <c r="BI1003" i="15"/>
  <c r="BH1003" i="15"/>
  <c r="BG1003" i="15"/>
  <c r="BF1003" i="15"/>
  <c r="T1003" i="15"/>
  <c r="R1003" i="15"/>
  <c r="P1003" i="15"/>
  <c r="BI986" i="15"/>
  <c r="BH986" i="15"/>
  <c r="BG986" i="15"/>
  <c r="BF986" i="15"/>
  <c r="T986" i="15"/>
  <c r="R986" i="15"/>
  <c r="P986" i="15"/>
  <c r="BI976" i="15"/>
  <c r="BH976" i="15"/>
  <c r="BG976" i="15"/>
  <c r="BF976" i="15"/>
  <c r="T976" i="15"/>
  <c r="R976" i="15"/>
  <c r="P976" i="15"/>
  <c r="BI972" i="15"/>
  <c r="BH972" i="15"/>
  <c r="BG972" i="15"/>
  <c r="BF972" i="15"/>
  <c r="T972" i="15"/>
  <c r="R972" i="15"/>
  <c r="P972" i="15"/>
  <c r="BI967" i="15"/>
  <c r="BH967" i="15"/>
  <c r="BG967" i="15"/>
  <c r="BF967" i="15"/>
  <c r="T967" i="15"/>
  <c r="R967" i="15"/>
  <c r="P967" i="15"/>
  <c r="BI962" i="15"/>
  <c r="BH962" i="15"/>
  <c r="BG962" i="15"/>
  <c r="BF962" i="15"/>
  <c r="T962" i="15"/>
  <c r="R962" i="15"/>
  <c r="P962" i="15"/>
  <c r="BI956" i="15"/>
  <c r="BH956" i="15"/>
  <c r="BG956" i="15"/>
  <c r="BF956" i="15"/>
  <c r="T956" i="15"/>
  <c r="R956" i="15"/>
  <c r="P956" i="15"/>
  <c r="BI951" i="15"/>
  <c r="BH951" i="15"/>
  <c r="BG951" i="15"/>
  <c r="BF951" i="15"/>
  <c r="T951" i="15"/>
  <c r="R951" i="15"/>
  <c r="P951" i="15"/>
  <c r="BI945" i="15"/>
  <c r="BH945" i="15"/>
  <c r="BG945" i="15"/>
  <c r="BF945" i="15"/>
  <c r="T945" i="15"/>
  <c r="R945" i="15"/>
  <c r="P945" i="15"/>
  <c r="BI940" i="15"/>
  <c r="BH940" i="15"/>
  <c r="BG940" i="15"/>
  <c r="BF940" i="15"/>
  <c r="T940" i="15"/>
  <c r="R940" i="15"/>
  <c r="P940" i="15"/>
  <c r="BI935" i="15"/>
  <c r="BH935" i="15"/>
  <c r="BG935" i="15"/>
  <c r="BF935" i="15"/>
  <c r="T935" i="15"/>
  <c r="R935" i="15"/>
  <c r="P935" i="15"/>
  <c r="BI929" i="15"/>
  <c r="BH929" i="15"/>
  <c r="BG929" i="15"/>
  <c r="BF929" i="15"/>
  <c r="T929" i="15"/>
  <c r="R929" i="15"/>
  <c r="P929" i="15"/>
  <c r="BI924" i="15"/>
  <c r="BH924" i="15"/>
  <c r="BG924" i="15"/>
  <c r="BF924" i="15"/>
  <c r="T924" i="15"/>
  <c r="R924" i="15"/>
  <c r="P924" i="15"/>
  <c r="BI919" i="15"/>
  <c r="BH919" i="15"/>
  <c r="BG919" i="15"/>
  <c r="BF919" i="15"/>
  <c r="T919" i="15"/>
  <c r="R919" i="15"/>
  <c r="P919" i="15"/>
  <c r="BI913" i="15"/>
  <c r="BH913" i="15"/>
  <c r="BG913" i="15"/>
  <c r="BF913" i="15"/>
  <c r="T913" i="15"/>
  <c r="R913" i="15"/>
  <c r="P913" i="15"/>
  <c r="BI908" i="15"/>
  <c r="BH908" i="15"/>
  <c r="BG908" i="15"/>
  <c r="BF908" i="15"/>
  <c r="T908" i="15"/>
  <c r="R908" i="15"/>
  <c r="P908" i="15"/>
  <c r="BI903" i="15"/>
  <c r="BH903" i="15"/>
  <c r="BG903" i="15"/>
  <c r="BF903" i="15"/>
  <c r="T903" i="15"/>
  <c r="R903" i="15"/>
  <c r="P903" i="15"/>
  <c r="BI895" i="15"/>
  <c r="BH895" i="15"/>
  <c r="BG895" i="15"/>
  <c r="BF895" i="15"/>
  <c r="T895" i="15"/>
  <c r="R895" i="15"/>
  <c r="P895" i="15"/>
  <c r="BI890" i="15"/>
  <c r="BH890" i="15"/>
  <c r="BG890" i="15"/>
  <c r="BF890" i="15"/>
  <c r="T890" i="15"/>
  <c r="R890" i="15"/>
  <c r="P890" i="15"/>
  <c r="BI884" i="15"/>
  <c r="BH884" i="15"/>
  <c r="BG884" i="15"/>
  <c r="BF884" i="15"/>
  <c r="T884" i="15"/>
  <c r="R884" i="15"/>
  <c r="P884" i="15"/>
  <c r="BI879" i="15"/>
  <c r="BH879" i="15"/>
  <c r="BG879" i="15"/>
  <c r="BF879" i="15"/>
  <c r="T879" i="15"/>
  <c r="R879" i="15"/>
  <c r="P879" i="15"/>
  <c r="BI874" i="15"/>
  <c r="BH874" i="15"/>
  <c r="BG874" i="15"/>
  <c r="BF874" i="15"/>
  <c r="T874" i="15"/>
  <c r="R874" i="15"/>
  <c r="P874" i="15"/>
  <c r="BI866" i="15"/>
  <c r="BH866" i="15"/>
  <c r="BG866" i="15"/>
  <c r="BF866" i="15"/>
  <c r="T866" i="15"/>
  <c r="R866" i="15"/>
  <c r="P866" i="15"/>
  <c r="BI861" i="15"/>
  <c r="BH861" i="15"/>
  <c r="BG861" i="15"/>
  <c r="BF861" i="15"/>
  <c r="T861" i="15"/>
  <c r="R861" i="15"/>
  <c r="P861" i="15"/>
  <c r="BI856" i="15"/>
  <c r="BH856" i="15"/>
  <c r="BG856" i="15"/>
  <c r="BF856" i="15"/>
  <c r="T856" i="15"/>
  <c r="R856" i="15"/>
  <c r="P856" i="15"/>
  <c r="BI848" i="15"/>
  <c r="BH848" i="15"/>
  <c r="BG848" i="15"/>
  <c r="BF848" i="15"/>
  <c r="T848" i="15"/>
  <c r="R848" i="15"/>
  <c r="P848" i="15"/>
  <c r="BI843" i="15"/>
  <c r="BH843" i="15"/>
  <c r="BG843" i="15"/>
  <c r="BF843" i="15"/>
  <c r="T843" i="15"/>
  <c r="R843" i="15"/>
  <c r="P843" i="15"/>
  <c r="BI838" i="15"/>
  <c r="BH838" i="15"/>
  <c r="BG838" i="15"/>
  <c r="BF838" i="15"/>
  <c r="T838" i="15"/>
  <c r="R838" i="15"/>
  <c r="P838" i="15"/>
  <c r="BI832" i="15"/>
  <c r="BH832" i="15"/>
  <c r="BG832" i="15"/>
  <c r="BF832" i="15"/>
  <c r="T832" i="15"/>
  <c r="R832" i="15"/>
  <c r="P832" i="15"/>
  <c r="BI828" i="15"/>
  <c r="BH828" i="15"/>
  <c r="BG828" i="15"/>
  <c r="BF828" i="15"/>
  <c r="T828" i="15"/>
  <c r="R828" i="15"/>
  <c r="P828" i="15"/>
  <c r="BI823" i="15"/>
  <c r="BH823" i="15"/>
  <c r="BG823" i="15"/>
  <c r="BF823" i="15"/>
  <c r="T823" i="15"/>
  <c r="R823" i="15"/>
  <c r="P823" i="15"/>
  <c r="BI820" i="15"/>
  <c r="BH820" i="15"/>
  <c r="BG820" i="15"/>
  <c r="BF820" i="15"/>
  <c r="T820" i="15"/>
  <c r="R820" i="15"/>
  <c r="P820" i="15"/>
  <c r="BI815" i="15"/>
  <c r="BH815" i="15"/>
  <c r="BG815" i="15"/>
  <c r="BF815" i="15"/>
  <c r="T815" i="15"/>
  <c r="R815" i="15"/>
  <c r="P815" i="15"/>
  <c r="BI809" i="15"/>
  <c r="BH809" i="15"/>
  <c r="BG809" i="15"/>
  <c r="BF809" i="15"/>
  <c r="T809" i="15"/>
  <c r="R809" i="15"/>
  <c r="P809" i="15"/>
  <c r="BI806" i="15"/>
  <c r="BH806" i="15"/>
  <c r="BG806" i="15"/>
  <c r="BF806" i="15"/>
  <c r="T806" i="15"/>
  <c r="R806" i="15"/>
  <c r="P806" i="15"/>
  <c r="BI801" i="15"/>
  <c r="BH801" i="15"/>
  <c r="BG801" i="15"/>
  <c r="BF801" i="15"/>
  <c r="T801" i="15"/>
  <c r="R801" i="15"/>
  <c r="P801" i="15"/>
  <c r="BI796" i="15"/>
  <c r="BH796" i="15"/>
  <c r="BG796" i="15"/>
  <c r="BF796" i="15"/>
  <c r="T796" i="15"/>
  <c r="R796" i="15"/>
  <c r="P796" i="15"/>
  <c r="BI791" i="15"/>
  <c r="BH791" i="15"/>
  <c r="BG791" i="15"/>
  <c r="BF791" i="15"/>
  <c r="T791" i="15"/>
  <c r="R791" i="15"/>
  <c r="P791" i="15"/>
  <c r="BI787" i="15"/>
  <c r="BH787" i="15"/>
  <c r="BG787" i="15"/>
  <c r="BF787" i="15"/>
  <c r="T787" i="15"/>
  <c r="R787" i="15"/>
  <c r="P787" i="15"/>
  <c r="BI783" i="15"/>
  <c r="BH783" i="15"/>
  <c r="BG783" i="15"/>
  <c r="BF783" i="15"/>
  <c r="T783" i="15"/>
  <c r="R783" i="15"/>
  <c r="P783" i="15"/>
  <c r="BI775" i="15"/>
  <c r="BH775" i="15"/>
  <c r="BG775" i="15"/>
  <c r="BF775" i="15"/>
  <c r="T775" i="15"/>
  <c r="R775" i="15"/>
  <c r="P775" i="15"/>
  <c r="BI763" i="15"/>
  <c r="BH763" i="15"/>
  <c r="BG763" i="15"/>
  <c r="BF763" i="15"/>
  <c r="T763" i="15"/>
  <c r="R763" i="15"/>
  <c r="P763" i="15"/>
  <c r="BI759" i="15"/>
  <c r="BH759" i="15"/>
  <c r="BG759" i="15"/>
  <c r="BF759" i="15"/>
  <c r="T759" i="15"/>
  <c r="R759" i="15"/>
  <c r="P759" i="15"/>
  <c r="BI754" i="15"/>
  <c r="BH754" i="15"/>
  <c r="BG754" i="15"/>
  <c r="BF754" i="15"/>
  <c r="T754" i="15"/>
  <c r="R754" i="15"/>
  <c r="P754" i="15"/>
  <c r="BI750" i="15"/>
  <c r="BH750" i="15"/>
  <c r="BG750" i="15"/>
  <c r="BF750" i="15"/>
  <c r="T750" i="15"/>
  <c r="R750" i="15"/>
  <c r="P750" i="15"/>
  <c r="BI745" i="15"/>
  <c r="BH745" i="15"/>
  <c r="BG745" i="15"/>
  <c r="BF745" i="15"/>
  <c r="T745" i="15"/>
  <c r="R745" i="15"/>
  <c r="P745" i="15"/>
  <c r="BI739" i="15"/>
  <c r="BH739" i="15"/>
  <c r="BG739" i="15"/>
  <c r="BF739" i="15"/>
  <c r="T739" i="15"/>
  <c r="R739" i="15"/>
  <c r="P739" i="15"/>
  <c r="BI734" i="15"/>
  <c r="BH734" i="15"/>
  <c r="BG734" i="15"/>
  <c r="BF734" i="15"/>
  <c r="T734" i="15"/>
  <c r="R734" i="15"/>
  <c r="P734" i="15"/>
  <c r="BI727" i="15"/>
  <c r="BH727" i="15"/>
  <c r="BG727" i="15"/>
  <c r="BF727" i="15"/>
  <c r="T727" i="15"/>
  <c r="R727" i="15"/>
  <c r="P727" i="15"/>
  <c r="BI720" i="15"/>
  <c r="BH720" i="15"/>
  <c r="BG720" i="15"/>
  <c r="BF720" i="15"/>
  <c r="T720" i="15"/>
  <c r="R720" i="15"/>
  <c r="P720" i="15"/>
  <c r="BI713" i="15"/>
  <c r="BH713" i="15"/>
  <c r="BG713" i="15"/>
  <c r="BF713" i="15"/>
  <c r="T713" i="15"/>
  <c r="R713" i="15"/>
  <c r="P713" i="15"/>
  <c r="BI683" i="15"/>
  <c r="BH683" i="15"/>
  <c r="BG683" i="15"/>
  <c r="BF683" i="15"/>
  <c r="T683" i="15"/>
  <c r="R683" i="15"/>
  <c r="P683" i="15"/>
  <c r="BI671" i="15"/>
  <c r="BH671" i="15"/>
  <c r="BG671" i="15"/>
  <c r="BF671" i="15"/>
  <c r="T671" i="15"/>
  <c r="R671" i="15"/>
  <c r="P671" i="15"/>
  <c r="BI668" i="15"/>
  <c r="BH668" i="15"/>
  <c r="BG668" i="15"/>
  <c r="BF668" i="15"/>
  <c r="T668" i="15"/>
  <c r="R668" i="15"/>
  <c r="P668" i="15"/>
  <c r="BI664" i="15"/>
  <c r="BH664" i="15"/>
  <c r="BG664" i="15"/>
  <c r="BF664" i="15"/>
  <c r="T664" i="15"/>
  <c r="R664" i="15"/>
  <c r="P664" i="15"/>
  <c r="BI660" i="15"/>
  <c r="BH660" i="15"/>
  <c r="BG660" i="15"/>
  <c r="BF660" i="15"/>
  <c r="T660" i="15"/>
  <c r="R660" i="15"/>
  <c r="P660" i="15"/>
  <c r="BI656" i="15"/>
  <c r="BH656" i="15"/>
  <c r="BG656" i="15"/>
  <c r="BF656" i="15"/>
  <c r="T656" i="15"/>
  <c r="R656" i="15"/>
  <c r="P656" i="15"/>
  <c r="BI651" i="15"/>
  <c r="BH651" i="15"/>
  <c r="BG651" i="15"/>
  <c r="BF651" i="15"/>
  <c r="T651" i="15"/>
  <c r="R651" i="15"/>
  <c r="P651" i="15"/>
  <c r="BI646" i="15"/>
  <c r="BH646" i="15"/>
  <c r="BG646" i="15"/>
  <c r="BF646" i="15"/>
  <c r="T646" i="15"/>
  <c r="R646" i="15"/>
  <c r="P646" i="15"/>
  <c r="BI641" i="15"/>
  <c r="BH641" i="15"/>
  <c r="BG641" i="15"/>
  <c r="BF641" i="15"/>
  <c r="T641" i="15"/>
  <c r="R641" i="15"/>
  <c r="P641" i="15"/>
  <c r="BI637" i="15"/>
  <c r="BH637" i="15"/>
  <c r="BG637" i="15"/>
  <c r="BF637" i="15"/>
  <c r="T637" i="15"/>
  <c r="R637" i="15"/>
  <c r="P637" i="15"/>
  <c r="BI633" i="15"/>
  <c r="BH633" i="15"/>
  <c r="BG633" i="15"/>
  <c r="BF633" i="15"/>
  <c r="T633" i="15"/>
  <c r="R633" i="15"/>
  <c r="P633" i="15"/>
  <c r="BI630" i="15"/>
  <c r="BH630" i="15"/>
  <c r="BG630" i="15"/>
  <c r="BF630" i="15"/>
  <c r="T630" i="15"/>
  <c r="R630" i="15"/>
  <c r="P630" i="15"/>
  <c r="BI625" i="15"/>
  <c r="BH625" i="15"/>
  <c r="BG625" i="15"/>
  <c r="BF625" i="15"/>
  <c r="T625" i="15"/>
  <c r="R625" i="15"/>
  <c r="P625" i="15"/>
  <c r="BI620" i="15"/>
  <c r="BH620" i="15"/>
  <c r="BG620" i="15"/>
  <c r="BF620" i="15"/>
  <c r="T620" i="15"/>
  <c r="R620" i="15"/>
  <c r="P620" i="15"/>
  <c r="BI617" i="15"/>
  <c r="BH617" i="15"/>
  <c r="BG617" i="15"/>
  <c r="BF617" i="15"/>
  <c r="T617" i="15"/>
  <c r="R617" i="15"/>
  <c r="P617" i="15"/>
  <c r="BI586" i="15"/>
  <c r="BH586" i="15"/>
  <c r="BG586" i="15"/>
  <c r="BF586" i="15"/>
  <c r="T586" i="15"/>
  <c r="R586" i="15"/>
  <c r="P586" i="15"/>
  <c r="BI581" i="15"/>
  <c r="BH581" i="15"/>
  <c r="BG581" i="15"/>
  <c r="BF581" i="15"/>
  <c r="T581" i="15"/>
  <c r="R581" i="15"/>
  <c r="P581" i="15"/>
  <c r="BI577" i="15"/>
  <c r="BH577" i="15"/>
  <c r="BG577" i="15"/>
  <c r="BF577" i="15"/>
  <c r="T577" i="15"/>
  <c r="T576" i="15" s="1"/>
  <c r="R577" i="15"/>
  <c r="R576" i="15" s="1"/>
  <c r="P577" i="15"/>
  <c r="P576" i="15" s="1"/>
  <c r="BI571" i="15"/>
  <c r="BH571" i="15"/>
  <c r="BG571" i="15"/>
  <c r="BF571" i="15"/>
  <c r="T571" i="15"/>
  <c r="T570" i="15" s="1"/>
  <c r="R571" i="15"/>
  <c r="R570" i="15" s="1"/>
  <c r="P571" i="15"/>
  <c r="P570" i="15" s="1"/>
  <c r="BI565" i="15"/>
  <c r="BH565" i="15"/>
  <c r="BG565" i="15"/>
  <c r="BF565" i="15"/>
  <c r="T565" i="15"/>
  <c r="R565" i="15"/>
  <c r="P565" i="15"/>
  <c r="BI560" i="15"/>
  <c r="BH560" i="15"/>
  <c r="BG560" i="15"/>
  <c r="BF560" i="15"/>
  <c r="T560" i="15"/>
  <c r="R560" i="15"/>
  <c r="P560" i="15"/>
  <c r="BI555" i="15"/>
  <c r="BH555" i="15"/>
  <c r="BG555" i="15"/>
  <c r="BF555" i="15"/>
  <c r="T555" i="15"/>
  <c r="R555" i="15"/>
  <c r="P555" i="15"/>
  <c r="BI550" i="15"/>
  <c r="BH550" i="15"/>
  <c r="BG550" i="15"/>
  <c r="BF550" i="15"/>
  <c r="T550" i="15"/>
  <c r="R550" i="15"/>
  <c r="P550" i="15"/>
  <c r="BI543" i="15"/>
  <c r="BH543" i="15"/>
  <c r="BG543" i="15"/>
  <c r="BF543" i="15"/>
  <c r="T543" i="15"/>
  <c r="R543" i="15"/>
  <c r="P543" i="15"/>
  <c r="BI538" i="15"/>
  <c r="BH538" i="15"/>
  <c r="BG538" i="15"/>
  <c r="BF538" i="15"/>
  <c r="T538" i="15"/>
  <c r="R538" i="15"/>
  <c r="P538" i="15"/>
  <c r="BI533" i="15"/>
  <c r="BH533" i="15"/>
  <c r="BG533" i="15"/>
  <c r="BF533" i="15"/>
  <c r="T533" i="15"/>
  <c r="R533" i="15"/>
  <c r="P533" i="15"/>
  <c r="BI515" i="15"/>
  <c r="BH515" i="15"/>
  <c r="BG515" i="15"/>
  <c r="BF515" i="15"/>
  <c r="T515" i="15"/>
  <c r="R515" i="15"/>
  <c r="P515" i="15"/>
  <c r="BI474" i="15"/>
  <c r="BH474" i="15"/>
  <c r="BG474" i="15"/>
  <c r="BF474" i="15"/>
  <c r="T474" i="15"/>
  <c r="R474" i="15"/>
  <c r="P474" i="15"/>
  <c r="BI469" i="15"/>
  <c r="BH469" i="15"/>
  <c r="BG469" i="15"/>
  <c r="BF469" i="15"/>
  <c r="T469" i="15"/>
  <c r="R469" i="15"/>
  <c r="P469" i="15"/>
  <c r="BI464" i="15"/>
  <c r="BH464" i="15"/>
  <c r="BG464" i="15"/>
  <c r="BF464" i="15"/>
  <c r="T464" i="15"/>
  <c r="R464" i="15"/>
  <c r="P464" i="15"/>
  <c r="BI370" i="15"/>
  <c r="BH370" i="15"/>
  <c r="BG370" i="15"/>
  <c r="BF370" i="15"/>
  <c r="T370" i="15"/>
  <c r="R370" i="15"/>
  <c r="P370" i="15"/>
  <c r="BI273" i="15"/>
  <c r="BH273" i="15"/>
  <c r="BG273" i="15"/>
  <c r="BF273" i="15"/>
  <c r="T273" i="15"/>
  <c r="R273" i="15"/>
  <c r="P273" i="15"/>
  <c r="BI185" i="15"/>
  <c r="BH185" i="15"/>
  <c r="BG185" i="15"/>
  <c r="BF185" i="15"/>
  <c r="T185" i="15"/>
  <c r="R185" i="15"/>
  <c r="P185" i="15"/>
  <c r="BI173" i="15"/>
  <c r="BH173" i="15"/>
  <c r="BG173" i="15"/>
  <c r="BF173" i="15"/>
  <c r="T173" i="15"/>
  <c r="R173" i="15"/>
  <c r="P173" i="15"/>
  <c r="BI157" i="15"/>
  <c r="BH157" i="15"/>
  <c r="BG157" i="15"/>
  <c r="BF157" i="15"/>
  <c r="T157" i="15"/>
  <c r="R157" i="15"/>
  <c r="P157" i="15"/>
  <c r="BI137" i="15"/>
  <c r="BH137" i="15"/>
  <c r="BG137" i="15"/>
  <c r="BF137" i="15"/>
  <c r="T137" i="15"/>
  <c r="R137" i="15"/>
  <c r="P137" i="15"/>
  <c r="BI125" i="15"/>
  <c r="BH125" i="15"/>
  <c r="BG125" i="15"/>
  <c r="BF125" i="15"/>
  <c r="T125" i="15"/>
  <c r="R125" i="15"/>
  <c r="P125" i="15"/>
  <c r="BI109" i="15"/>
  <c r="BH109" i="15"/>
  <c r="BG109" i="15"/>
  <c r="BF109" i="15"/>
  <c r="T109" i="15"/>
  <c r="R109" i="15"/>
  <c r="P109" i="15"/>
  <c r="J102" i="15"/>
  <c r="F102" i="15"/>
  <c r="F100" i="15"/>
  <c r="E98" i="15"/>
  <c r="J58" i="15"/>
  <c r="F58" i="15"/>
  <c r="F56" i="15"/>
  <c r="E54" i="15"/>
  <c r="J26" i="15"/>
  <c r="E26" i="15"/>
  <c r="J103" i="15" s="1"/>
  <c r="J25" i="15"/>
  <c r="J20" i="15"/>
  <c r="E20" i="15"/>
  <c r="F59" i="15" s="1"/>
  <c r="J19" i="15"/>
  <c r="J14" i="15"/>
  <c r="J100" i="15"/>
  <c r="E7" i="15"/>
  <c r="E50" i="15"/>
  <c r="J39" i="14"/>
  <c r="J38" i="14"/>
  <c r="AY68" i="1" s="1"/>
  <c r="J37" i="14"/>
  <c r="AX68" i="1" s="1"/>
  <c r="BI791" i="14"/>
  <c r="BH791" i="14"/>
  <c r="BG791" i="14"/>
  <c r="BF791" i="14"/>
  <c r="T791" i="14"/>
  <c r="R791" i="14"/>
  <c r="P791" i="14"/>
  <c r="BI790" i="14"/>
  <c r="BH790" i="14"/>
  <c r="BG790" i="14"/>
  <c r="BF790" i="14"/>
  <c r="T790" i="14"/>
  <c r="R790" i="14"/>
  <c r="P790" i="14"/>
  <c r="BI789" i="14"/>
  <c r="BH789" i="14"/>
  <c r="BG789" i="14"/>
  <c r="BF789" i="14"/>
  <c r="T789" i="14"/>
  <c r="R789" i="14"/>
  <c r="P789" i="14"/>
  <c r="BI788" i="14"/>
  <c r="BH788" i="14"/>
  <c r="BG788" i="14"/>
  <c r="BF788" i="14"/>
  <c r="T788" i="14"/>
  <c r="R788" i="14"/>
  <c r="P788" i="14"/>
  <c r="BI787" i="14"/>
  <c r="BH787" i="14"/>
  <c r="BG787" i="14"/>
  <c r="BF787" i="14"/>
  <c r="T787" i="14"/>
  <c r="R787" i="14"/>
  <c r="P787" i="14"/>
  <c r="BI786" i="14"/>
  <c r="BH786" i="14"/>
  <c r="BG786" i="14"/>
  <c r="BF786" i="14"/>
  <c r="T786" i="14"/>
  <c r="R786" i="14"/>
  <c r="P786" i="14"/>
  <c r="BI785" i="14"/>
  <c r="BH785" i="14"/>
  <c r="BG785" i="14"/>
  <c r="BF785" i="14"/>
  <c r="T785" i="14"/>
  <c r="R785" i="14"/>
  <c r="P785" i="14"/>
  <c r="BI784" i="14"/>
  <c r="BH784" i="14"/>
  <c r="BG784" i="14"/>
  <c r="BF784" i="14"/>
  <c r="T784" i="14"/>
  <c r="R784" i="14"/>
  <c r="P784" i="14"/>
  <c r="BI783" i="14"/>
  <c r="BH783" i="14"/>
  <c r="BG783" i="14"/>
  <c r="BF783" i="14"/>
  <c r="T783" i="14"/>
  <c r="R783" i="14"/>
  <c r="P783" i="14"/>
  <c r="BI781" i="14"/>
  <c r="BH781" i="14"/>
  <c r="BG781" i="14"/>
  <c r="BF781" i="14"/>
  <c r="T781" i="14"/>
  <c r="R781" i="14"/>
  <c r="P781" i="14"/>
  <c r="BI780" i="14"/>
  <c r="BH780" i="14"/>
  <c r="BG780" i="14"/>
  <c r="BF780" i="14"/>
  <c r="T780" i="14"/>
  <c r="R780" i="14"/>
  <c r="P780" i="14"/>
  <c r="BI779" i="14"/>
  <c r="BH779" i="14"/>
  <c r="BG779" i="14"/>
  <c r="BF779" i="14"/>
  <c r="T779" i="14"/>
  <c r="R779" i="14"/>
  <c r="P779" i="14"/>
  <c r="BI778" i="14"/>
  <c r="BH778" i="14"/>
  <c r="BG778" i="14"/>
  <c r="BF778" i="14"/>
  <c r="T778" i="14"/>
  <c r="R778" i="14"/>
  <c r="P778" i="14"/>
  <c r="BI777" i="14"/>
  <c r="BH777" i="14"/>
  <c r="BG777" i="14"/>
  <c r="BF777" i="14"/>
  <c r="T777" i="14"/>
  <c r="R777" i="14"/>
  <c r="P777" i="14"/>
  <c r="BI776" i="14"/>
  <c r="BH776" i="14"/>
  <c r="BG776" i="14"/>
  <c r="BF776" i="14"/>
  <c r="T776" i="14"/>
  <c r="R776" i="14"/>
  <c r="P776" i="14"/>
  <c r="BI775" i="14"/>
  <c r="BH775" i="14"/>
  <c r="BG775" i="14"/>
  <c r="BF775" i="14"/>
  <c r="T775" i="14"/>
  <c r="R775" i="14"/>
  <c r="P775" i="14"/>
  <c r="BI774" i="14"/>
  <c r="BH774" i="14"/>
  <c r="BG774" i="14"/>
  <c r="BF774" i="14"/>
  <c r="T774" i="14"/>
  <c r="R774" i="14"/>
  <c r="P774" i="14"/>
  <c r="BI773" i="14"/>
  <c r="BH773" i="14"/>
  <c r="BG773" i="14"/>
  <c r="BF773" i="14"/>
  <c r="T773" i="14"/>
  <c r="R773" i="14"/>
  <c r="P773" i="14"/>
  <c r="BI772" i="14"/>
  <c r="BH772" i="14"/>
  <c r="BG772" i="14"/>
  <c r="BF772" i="14"/>
  <c r="T772" i="14"/>
  <c r="R772" i="14"/>
  <c r="P772" i="14"/>
  <c r="BI771" i="14"/>
  <c r="BH771" i="14"/>
  <c r="BG771" i="14"/>
  <c r="BF771" i="14"/>
  <c r="T771" i="14"/>
  <c r="R771" i="14"/>
  <c r="P771" i="14"/>
  <c r="BI770" i="14"/>
  <c r="BH770" i="14"/>
  <c r="BG770" i="14"/>
  <c r="BF770" i="14"/>
  <c r="T770" i="14"/>
  <c r="R770" i="14"/>
  <c r="P770" i="14"/>
  <c r="BI769" i="14"/>
  <c r="BH769" i="14"/>
  <c r="BG769" i="14"/>
  <c r="BF769" i="14"/>
  <c r="T769" i="14"/>
  <c r="R769" i="14"/>
  <c r="P769" i="14"/>
  <c r="BI768" i="14"/>
  <c r="BH768" i="14"/>
  <c r="BG768" i="14"/>
  <c r="BF768" i="14"/>
  <c r="T768" i="14"/>
  <c r="R768" i="14"/>
  <c r="P768" i="14"/>
  <c r="BI767" i="14"/>
  <c r="BH767" i="14"/>
  <c r="BG767" i="14"/>
  <c r="BF767" i="14"/>
  <c r="T767" i="14"/>
  <c r="R767" i="14"/>
  <c r="P767" i="14"/>
  <c r="BI766" i="14"/>
  <c r="BH766" i="14"/>
  <c r="BG766" i="14"/>
  <c r="BF766" i="14"/>
  <c r="T766" i="14"/>
  <c r="R766" i="14"/>
  <c r="P766" i="14"/>
  <c r="BI765" i="14"/>
  <c r="BH765" i="14"/>
  <c r="BG765" i="14"/>
  <c r="BF765" i="14"/>
  <c r="T765" i="14"/>
  <c r="R765" i="14"/>
  <c r="P765" i="14"/>
  <c r="BI764" i="14"/>
  <c r="BH764" i="14"/>
  <c r="BG764" i="14"/>
  <c r="BF764" i="14"/>
  <c r="T764" i="14"/>
  <c r="R764" i="14"/>
  <c r="P764" i="14"/>
  <c r="BI763" i="14"/>
  <c r="BH763" i="14"/>
  <c r="BG763" i="14"/>
  <c r="BF763" i="14"/>
  <c r="T763" i="14"/>
  <c r="R763" i="14"/>
  <c r="P763" i="14"/>
  <c r="BI762" i="14"/>
  <c r="BH762" i="14"/>
  <c r="BG762" i="14"/>
  <c r="BF762" i="14"/>
  <c r="T762" i="14"/>
  <c r="R762" i="14"/>
  <c r="P762" i="14"/>
  <c r="BI761" i="14"/>
  <c r="BH761" i="14"/>
  <c r="BG761" i="14"/>
  <c r="BF761" i="14"/>
  <c r="T761" i="14"/>
  <c r="R761" i="14"/>
  <c r="P761" i="14"/>
  <c r="BI760" i="14"/>
  <c r="BH760" i="14"/>
  <c r="BG760" i="14"/>
  <c r="BF760" i="14"/>
  <c r="T760" i="14"/>
  <c r="R760" i="14"/>
  <c r="P760" i="14"/>
  <c r="BI759" i="14"/>
  <c r="BH759" i="14"/>
  <c r="BG759" i="14"/>
  <c r="BF759" i="14"/>
  <c r="T759" i="14"/>
  <c r="R759" i="14"/>
  <c r="P759" i="14"/>
  <c r="BI758" i="14"/>
  <c r="BH758" i="14"/>
  <c r="BG758" i="14"/>
  <c r="BF758" i="14"/>
  <c r="T758" i="14"/>
  <c r="R758" i="14"/>
  <c r="P758" i="14"/>
  <c r="BI757" i="14"/>
  <c r="BH757" i="14"/>
  <c r="BG757" i="14"/>
  <c r="BF757" i="14"/>
  <c r="T757" i="14"/>
  <c r="R757" i="14"/>
  <c r="P757" i="14"/>
  <c r="BI756" i="14"/>
  <c r="BH756" i="14"/>
  <c r="BG756" i="14"/>
  <c r="BF756" i="14"/>
  <c r="T756" i="14"/>
  <c r="R756" i="14"/>
  <c r="P756" i="14"/>
  <c r="BI755" i="14"/>
  <c r="BH755" i="14"/>
  <c r="BG755" i="14"/>
  <c r="BF755" i="14"/>
  <c r="T755" i="14"/>
  <c r="R755" i="14"/>
  <c r="P755" i="14"/>
  <c r="BI754" i="14"/>
  <c r="BH754" i="14"/>
  <c r="BG754" i="14"/>
  <c r="BF754" i="14"/>
  <c r="T754" i="14"/>
  <c r="R754" i="14"/>
  <c r="P754" i="14"/>
  <c r="BI753" i="14"/>
  <c r="BH753" i="14"/>
  <c r="BG753" i="14"/>
  <c r="BF753" i="14"/>
  <c r="T753" i="14"/>
  <c r="R753" i="14"/>
  <c r="P753" i="14"/>
  <c r="BI752" i="14"/>
  <c r="BH752" i="14"/>
  <c r="BG752" i="14"/>
  <c r="BF752" i="14"/>
  <c r="T752" i="14"/>
  <c r="R752" i="14"/>
  <c r="P752" i="14"/>
  <c r="BI751" i="14"/>
  <c r="BH751" i="14"/>
  <c r="BG751" i="14"/>
  <c r="BF751" i="14"/>
  <c r="T751" i="14"/>
  <c r="R751" i="14"/>
  <c r="P751" i="14"/>
  <c r="BI750" i="14"/>
  <c r="BH750" i="14"/>
  <c r="BG750" i="14"/>
  <c r="BF750" i="14"/>
  <c r="T750" i="14"/>
  <c r="R750" i="14"/>
  <c r="P750" i="14"/>
  <c r="BI749" i="14"/>
  <c r="BH749" i="14"/>
  <c r="BG749" i="14"/>
  <c r="BF749" i="14"/>
  <c r="T749" i="14"/>
  <c r="R749" i="14"/>
  <c r="P749" i="14"/>
  <c r="BI748" i="14"/>
  <c r="BH748" i="14"/>
  <c r="BG748" i="14"/>
  <c r="BF748" i="14"/>
  <c r="T748" i="14"/>
  <c r="R748" i="14"/>
  <c r="P748" i="14"/>
  <c r="BI747" i="14"/>
  <c r="BH747" i="14"/>
  <c r="BG747" i="14"/>
  <c r="BF747" i="14"/>
  <c r="T747" i="14"/>
  <c r="R747" i="14"/>
  <c r="P747" i="14"/>
  <c r="BI745" i="14"/>
  <c r="BH745" i="14"/>
  <c r="BG745" i="14"/>
  <c r="BF745" i="14"/>
  <c r="T745" i="14"/>
  <c r="R745" i="14"/>
  <c r="P745" i="14"/>
  <c r="BI744" i="14"/>
  <c r="BH744" i="14"/>
  <c r="BG744" i="14"/>
  <c r="BF744" i="14"/>
  <c r="T744" i="14"/>
  <c r="R744" i="14"/>
  <c r="P744" i="14"/>
  <c r="BI743" i="14"/>
  <c r="BH743" i="14"/>
  <c r="BG743" i="14"/>
  <c r="BF743" i="14"/>
  <c r="T743" i="14"/>
  <c r="R743" i="14"/>
  <c r="P743" i="14"/>
  <c r="BI742" i="14"/>
  <c r="BH742" i="14"/>
  <c r="BG742" i="14"/>
  <c r="BF742" i="14"/>
  <c r="T742" i="14"/>
  <c r="R742" i="14"/>
  <c r="P742" i="14"/>
  <c r="BI741" i="14"/>
  <c r="BH741" i="14"/>
  <c r="BG741" i="14"/>
  <c r="BF741" i="14"/>
  <c r="T741" i="14"/>
  <c r="R741" i="14"/>
  <c r="P741" i="14"/>
  <c r="BI740" i="14"/>
  <c r="BH740" i="14"/>
  <c r="BG740" i="14"/>
  <c r="BF740" i="14"/>
  <c r="T740" i="14"/>
  <c r="R740" i="14"/>
  <c r="P740" i="14"/>
  <c r="BI739" i="14"/>
  <c r="BH739" i="14"/>
  <c r="BG739" i="14"/>
  <c r="BF739" i="14"/>
  <c r="T739" i="14"/>
  <c r="R739" i="14"/>
  <c r="P739" i="14"/>
  <c r="BI738" i="14"/>
  <c r="BH738" i="14"/>
  <c r="BG738" i="14"/>
  <c r="BF738" i="14"/>
  <c r="T738" i="14"/>
  <c r="R738" i="14"/>
  <c r="P738" i="14"/>
  <c r="BI737" i="14"/>
  <c r="BH737" i="14"/>
  <c r="BG737" i="14"/>
  <c r="BF737" i="14"/>
  <c r="T737" i="14"/>
  <c r="R737" i="14"/>
  <c r="P737" i="14"/>
  <c r="BI736" i="14"/>
  <c r="BH736" i="14"/>
  <c r="BG736" i="14"/>
  <c r="BF736" i="14"/>
  <c r="T736" i="14"/>
  <c r="R736" i="14"/>
  <c r="P736" i="14"/>
  <c r="BI735" i="14"/>
  <c r="BH735" i="14"/>
  <c r="BG735" i="14"/>
  <c r="BF735" i="14"/>
  <c r="T735" i="14"/>
  <c r="R735" i="14"/>
  <c r="P735" i="14"/>
  <c r="BI734" i="14"/>
  <c r="BH734" i="14"/>
  <c r="BG734" i="14"/>
  <c r="BF734" i="14"/>
  <c r="T734" i="14"/>
  <c r="R734" i="14"/>
  <c r="P734" i="14"/>
  <c r="BI733" i="14"/>
  <c r="BH733" i="14"/>
  <c r="BG733" i="14"/>
  <c r="BF733" i="14"/>
  <c r="T733" i="14"/>
  <c r="R733" i="14"/>
  <c r="P733" i="14"/>
  <c r="BI732" i="14"/>
  <c r="BH732" i="14"/>
  <c r="BG732" i="14"/>
  <c r="BF732" i="14"/>
  <c r="T732" i="14"/>
  <c r="R732" i="14"/>
  <c r="P732" i="14"/>
  <c r="BI731" i="14"/>
  <c r="BH731" i="14"/>
  <c r="BG731" i="14"/>
  <c r="BF731" i="14"/>
  <c r="T731" i="14"/>
  <c r="R731" i="14"/>
  <c r="P731" i="14"/>
  <c r="BI730" i="14"/>
  <c r="BH730" i="14"/>
  <c r="BG730" i="14"/>
  <c r="BF730" i="14"/>
  <c r="T730" i="14"/>
  <c r="R730" i="14"/>
  <c r="P730" i="14"/>
  <c r="BI729" i="14"/>
  <c r="BH729" i="14"/>
  <c r="BG729" i="14"/>
  <c r="BF729" i="14"/>
  <c r="T729" i="14"/>
  <c r="R729" i="14"/>
  <c r="P729" i="14"/>
  <c r="BI728" i="14"/>
  <c r="BH728" i="14"/>
  <c r="BG728" i="14"/>
  <c r="BF728" i="14"/>
  <c r="T728" i="14"/>
  <c r="R728" i="14"/>
  <c r="P728" i="14"/>
  <c r="BI727" i="14"/>
  <c r="BH727" i="14"/>
  <c r="BG727" i="14"/>
  <c r="BF727" i="14"/>
  <c r="T727" i="14"/>
  <c r="R727" i="14"/>
  <c r="P727" i="14"/>
  <c r="BI726" i="14"/>
  <c r="BH726" i="14"/>
  <c r="BG726" i="14"/>
  <c r="BF726" i="14"/>
  <c r="T726" i="14"/>
  <c r="R726" i="14"/>
  <c r="P726" i="14"/>
  <c r="BI725" i="14"/>
  <c r="BH725" i="14"/>
  <c r="BG725" i="14"/>
  <c r="BF725" i="14"/>
  <c r="T725" i="14"/>
  <c r="R725" i="14"/>
  <c r="P725" i="14"/>
  <c r="BI724" i="14"/>
  <c r="BH724" i="14"/>
  <c r="BG724" i="14"/>
  <c r="BF724" i="14"/>
  <c r="T724" i="14"/>
  <c r="R724" i="14"/>
  <c r="P724" i="14"/>
  <c r="BI723" i="14"/>
  <c r="BH723" i="14"/>
  <c r="BG723" i="14"/>
  <c r="BF723" i="14"/>
  <c r="T723" i="14"/>
  <c r="R723" i="14"/>
  <c r="P723" i="14"/>
  <c r="BI722" i="14"/>
  <c r="BH722" i="14"/>
  <c r="BG722" i="14"/>
  <c r="BF722" i="14"/>
  <c r="T722" i="14"/>
  <c r="R722" i="14"/>
  <c r="P722" i="14"/>
  <c r="BI721" i="14"/>
  <c r="BH721" i="14"/>
  <c r="BG721" i="14"/>
  <c r="BF721" i="14"/>
  <c r="T721" i="14"/>
  <c r="R721" i="14"/>
  <c r="P721" i="14"/>
  <c r="BI720" i="14"/>
  <c r="BH720" i="14"/>
  <c r="BG720" i="14"/>
  <c r="BF720" i="14"/>
  <c r="T720" i="14"/>
  <c r="R720" i="14"/>
  <c r="P720" i="14"/>
  <c r="BI719" i="14"/>
  <c r="BH719" i="14"/>
  <c r="BG719" i="14"/>
  <c r="BF719" i="14"/>
  <c r="T719" i="14"/>
  <c r="R719" i="14"/>
  <c r="P719" i="14"/>
  <c r="BI718" i="14"/>
  <c r="BH718" i="14"/>
  <c r="BG718" i="14"/>
  <c r="BF718" i="14"/>
  <c r="T718" i="14"/>
  <c r="R718" i="14"/>
  <c r="P718" i="14"/>
  <c r="BI717" i="14"/>
  <c r="BH717" i="14"/>
  <c r="BG717" i="14"/>
  <c r="BF717" i="14"/>
  <c r="T717" i="14"/>
  <c r="R717" i="14"/>
  <c r="P717" i="14"/>
  <c r="BI716" i="14"/>
  <c r="BH716" i="14"/>
  <c r="BG716" i="14"/>
  <c r="BF716" i="14"/>
  <c r="T716" i="14"/>
  <c r="R716" i="14"/>
  <c r="P716" i="14"/>
  <c r="BI715" i="14"/>
  <c r="BH715" i="14"/>
  <c r="BG715" i="14"/>
  <c r="BF715" i="14"/>
  <c r="T715" i="14"/>
  <c r="R715" i="14"/>
  <c r="P715" i="14"/>
  <c r="BI714" i="14"/>
  <c r="BH714" i="14"/>
  <c r="BG714" i="14"/>
  <c r="BF714" i="14"/>
  <c r="T714" i="14"/>
  <c r="R714" i="14"/>
  <c r="P714" i="14"/>
  <c r="BI713" i="14"/>
  <c r="BH713" i="14"/>
  <c r="BG713" i="14"/>
  <c r="BF713" i="14"/>
  <c r="T713" i="14"/>
  <c r="R713" i="14"/>
  <c r="P713" i="14"/>
  <c r="BI712" i="14"/>
  <c r="BH712" i="14"/>
  <c r="BG712" i="14"/>
  <c r="BF712" i="14"/>
  <c r="T712" i="14"/>
  <c r="R712" i="14"/>
  <c r="P712" i="14"/>
  <c r="BI711" i="14"/>
  <c r="BH711" i="14"/>
  <c r="BG711" i="14"/>
  <c r="BF711" i="14"/>
  <c r="T711" i="14"/>
  <c r="R711" i="14"/>
  <c r="P711" i="14"/>
  <c r="BI710" i="14"/>
  <c r="BH710" i="14"/>
  <c r="BG710" i="14"/>
  <c r="BF710" i="14"/>
  <c r="T710" i="14"/>
  <c r="R710" i="14"/>
  <c r="P710" i="14"/>
  <c r="BI709" i="14"/>
  <c r="BH709" i="14"/>
  <c r="BG709" i="14"/>
  <c r="BF709" i="14"/>
  <c r="T709" i="14"/>
  <c r="R709" i="14"/>
  <c r="P709" i="14"/>
  <c r="BI708" i="14"/>
  <c r="BH708" i="14"/>
  <c r="BG708" i="14"/>
  <c r="BF708" i="14"/>
  <c r="T708" i="14"/>
  <c r="R708" i="14"/>
  <c r="P708" i="14"/>
  <c r="BI706" i="14"/>
  <c r="BH706" i="14"/>
  <c r="BG706" i="14"/>
  <c r="BF706" i="14"/>
  <c r="T706" i="14"/>
  <c r="R706" i="14"/>
  <c r="P706" i="14"/>
  <c r="BI705" i="14"/>
  <c r="BH705" i="14"/>
  <c r="BG705" i="14"/>
  <c r="BF705" i="14"/>
  <c r="T705" i="14"/>
  <c r="R705" i="14"/>
  <c r="P705" i="14"/>
  <c r="BI704" i="14"/>
  <c r="BH704" i="14"/>
  <c r="BG704" i="14"/>
  <c r="BF704" i="14"/>
  <c r="T704" i="14"/>
  <c r="R704" i="14"/>
  <c r="P704" i="14"/>
  <c r="BI703" i="14"/>
  <c r="BH703" i="14"/>
  <c r="BG703" i="14"/>
  <c r="BF703" i="14"/>
  <c r="T703" i="14"/>
  <c r="R703" i="14"/>
  <c r="P703" i="14"/>
  <c r="BI702" i="14"/>
  <c r="BH702" i="14"/>
  <c r="BG702" i="14"/>
  <c r="BF702" i="14"/>
  <c r="T702" i="14"/>
  <c r="R702" i="14"/>
  <c r="P702" i="14"/>
  <c r="BI701" i="14"/>
  <c r="BH701" i="14"/>
  <c r="BG701" i="14"/>
  <c r="BF701" i="14"/>
  <c r="T701" i="14"/>
  <c r="R701" i="14"/>
  <c r="P701" i="14"/>
  <c r="BI700" i="14"/>
  <c r="BH700" i="14"/>
  <c r="BG700" i="14"/>
  <c r="BF700" i="14"/>
  <c r="T700" i="14"/>
  <c r="R700" i="14"/>
  <c r="P700" i="14"/>
  <c r="BI699" i="14"/>
  <c r="BH699" i="14"/>
  <c r="BG699" i="14"/>
  <c r="BF699" i="14"/>
  <c r="T699" i="14"/>
  <c r="R699" i="14"/>
  <c r="P699" i="14"/>
  <c r="BI698" i="14"/>
  <c r="BH698" i="14"/>
  <c r="BG698" i="14"/>
  <c r="BF698" i="14"/>
  <c r="T698" i="14"/>
  <c r="R698" i="14"/>
  <c r="P698" i="14"/>
  <c r="BI697" i="14"/>
  <c r="BH697" i="14"/>
  <c r="BG697" i="14"/>
  <c r="BF697" i="14"/>
  <c r="T697" i="14"/>
  <c r="R697" i="14"/>
  <c r="P697" i="14"/>
  <c r="BI696" i="14"/>
  <c r="BH696" i="14"/>
  <c r="BG696" i="14"/>
  <c r="BF696" i="14"/>
  <c r="T696" i="14"/>
  <c r="R696" i="14"/>
  <c r="P696" i="14"/>
  <c r="BI695" i="14"/>
  <c r="BH695" i="14"/>
  <c r="BG695" i="14"/>
  <c r="BF695" i="14"/>
  <c r="T695" i="14"/>
  <c r="R695" i="14"/>
  <c r="P695" i="14"/>
  <c r="BI694" i="14"/>
  <c r="BH694" i="14"/>
  <c r="BG694" i="14"/>
  <c r="BF694" i="14"/>
  <c r="T694" i="14"/>
  <c r="R694" i="14"/>
  <c r="P694" i="14"/>
  <c r="BI693" i="14"/>
  <c r="BH693" i="14"/>
  <c r="BG693" i="14"/>
  <c r="BF693" i="14"/>
  <c r="T693" i="14"/>
  <c r="R693" i="14"/>
  <c r="P693" i="14"/>
  <c r="BI692" i="14"/>
  <c r="BH692" i="14"/>
  <c r="BG692" i="14"/>
  <c r="BF692" i="14"/>
  <c r="T692" i="14"/>
  <c r="R692" i="14"/>
  <c r="P692" i="14"/>
  <c r="BI691" i="14"/>
  <c r="BH691" i="14"/>
  <c r="BG691" i="14"/>
  <c r="BF691" i="14"/>
  <c r="T691" i="14"/>
  <c r="R691" i="14"/>
  <c r="P691" i="14"/>
  <c r="BI690" i="14"/>
  <c r="BH690" i="14"/>
  <c r="BG690" i="14"/>
  <c r="BF690" i="14"/>
  <c r="T690" i="14"/>
  <c r="R690" i="14"/>
  <c r="P690" i="14"/>
  <c r="BI689" i="14"/>
  <c r="BH689" i="14"/>
  <c r="BG689" i="14"/>
  <c r="BF689" i="14"/>
  <c r="T689" i="14"/>
  <c r="R689" i="14"/>
  <c r="P689" i="14"/>
  <c r="BI688" i="14"/>
  <c r="BH688" i="14"/>
  <c r="BG688" i="14"/>
  <c r="BF688" i="14"/>
  <c r="T688" i="14"/>
  <c r="R688" i="14"/>
  <c r="P688" i="14"/>
  <c r="BI687" i="14"/>
  <c r="BH687" i="14"/>
  <c r="BG687" i="14"/>
  <c r="BF687" i="14"/>
  <c r="T687" i="14"/>
  <c r="R687" i="14"/>
  <c r="P687" i="14"/>
  <c r="BI686" i="14"/>
  <c r="BH686" i="14"/>
  <c r="BG686" i="14"/>
  <c r="BF686" i="14"/>
  <c r="T686" i="14"/>
  <c r="R686" i="14"/>
  <c r="P686" i="14"/>
  <c r="BI685" i="14"/>
  <c r="BH685" i="14"/>
  <c r="BG685" i="14"/>
  <c r="BF685" i="14"/>
  <c r="T685" i="14"/>
  <c r="R685" i="14"/>
  <c r="P685" i="14"/>
  <c r="BI684" i="14"/>
  <c r="BH684" i="14"/>
  <c r="BG684" i="14"/>
  <c r="BF684" i="14"/>
  <c r="T684" i="14"/>
  <c r="R684" i="14"/>
  <c r="P684" i="14"/>
  <c r="BI683" i="14"/>
  <c r="BH683" i="14"/>
  <c r="BG683" i="14"/>
  <c r="BF683" i="14"/>
  <c r="T683" i="14"/>
  <c r="R683" i="14"/>
  <c r="P683" i="14"/>
  <c r="BI682" i="14"/>
  <c r="BH682" i="14"/>
  <c r="BG682" i="14"/>
  <c r="BF682" i="14"/>
  <c r="T682" i="14"/>
  <c r="R682" i="14"/>
  <c r="P682" i="14"/>
  <c r="BI681" i="14"/>
  <c r="BH681" i="14"/>
  <c r="BG681" i="14"/>
  <c r="BF681" i="14"/>
  <c r="T681" i="14"/>
  <c r="R681" i="14"/>
  <c r="P681" i="14"/>
  <c r="BI680" i="14"/>
  <c r="BH680" i="14"/>
  <c r="BG680" i="14"/>
  <c r="BF680" i="14"/>
  <c r="T680" i="14"/>
  <c r="R680" i="14"/>
  <c r="P680" i="14"/>
  <c r="BI679" i="14"/>
  <c r="BH679" i="14"/>
  <c r="BG679" i="14"/>
  <c r="BF679" i="14"/>
  <c r="T679" i="14"/>
  <c r="R679" i="14"/>
  <c r="P679" i="14"/>
  <c r="BI678" i="14"/>
  <c r="BH678" i="14"/>
  <c r="BG678" i="14"/>
  <c r="BF678" i="14"/>
  <c r="T678" i="14"/>
  <c r="R678" i="14"/>
  <c r="P678" i="14"/>
  <c r="BI677" i="14"/>
  <c r="BH677" i="14"/>
  <c r="BG677" i="14"/>
  <c r="BF677" i="14"/>
  <c r="T677" i="14"/>
  <c r="R677" i="14"/>
  <c r="P677" i="14"/>
  <c r="BI676" i="14"/>
  <c r="BH676" i="14"/>
  <c r="BG676" i="14"/>
  <c r="BF676" i="14"/>
  <c r="T676" i="14"/>
  <c r="R676" i="14"/>
  <c r="P676" i="14"/>
  <c r="BI675" i="14"/>
  <c r="BH675" i="14"/>
  <c r="BG675" i="14"/>
  <c r="BF675" i="14"/>
  <c r="T675" i="14"/>
  <c r="R675" i="14"/>
  <c r="P675" i="14"/>
  <c r="BI674" i="14"/>
  <c r="BH674" i="14"/>
  <c r="BG674" i="14"/>
  <c r="BF674" i="14"/>
  <c r="T674" i="14"/>
  <c r="R674" i="14"/>
  <c r="P674" i="14"/>
  <c r="BI673" i="14"/>
  <c r="BH673" i="14"/>
  <c r="BG673" i="14"/>
  <c r="BF673" i="14"/>
  <c r="T673" i="14"/>
  <c r="R673" i="14"/>
  <c r="P673" i="14"/>
  <c r="BI672" i="14"/>
  <c r="BH672" i="14"/>
  <c r="BG672" i="14"/>
  <c r="BF672" i="14"/>
  <c r="T672" i="14"/>
  <c r="R672" i="14"/>
  <c r="P672" i="14"/>
  <c r="BI671" i="14"/>
  <c r="BH671" i="14"/>
  <c r="BG671" i="14"/>
  <c r="BF671" i="14"/>
  <c r="T671" i="14"/>
  <c r="R671" i="14"/>
  <c r="P671" i="14"/>
  <c r="BI670" i="14"/>
  <c r="BH670" i="14"/>
  <c r="BG670" i="14"/>
  <c r="BF670" i="14"/>
  <c r="T670" i="14"/>
  <c r="R670" i="14"/>
  <c r="P670" i="14"/>
  <c r="BI669" i="14"/>
  <c r="BH669" i="14"/>
  <c r="BG669" i="14"/>
  <c r="BF669" i="14"/>
  <c r="T669" i="14"/>
  <c r="R669" i="14"/>
  <c r="P669" i="14"/>
  <c r="BI668" i="14"/>
  <c r="BH668" i="14"/>
  <c r="BG668" i="14"/>
  <c r="BF668" i="14"/>
  <c r="T668" i="14"/>
  <c r="R668" i="14"/>
  <c r="P668" i="14"/>
  <c r="BI667" i="14"/>
  <c r="BH667" i="14"/>
  <c r="BG667" i="14"/>
  <c r="BF667" i="14"/>
  <c r="T667" i="14"/>
  <c r="R667" i="14"/>
  <c r="P667" i="14"/>
  <c r="BI666" i="14"/>
  <c r="BH666" i="14"/>
  <c r="BG666" i="14"/>
  <c r="BF666" i="14"/>
  <c r="T666" i="14"/>
  <c r="R666" i="14"/>
  <c r="P666" i="14"/>
  <c r="BI665" i="14"/>
  <c r="BH665" i="14"/>
  <c r="BG665" i="14"/>
  <c r="BF665" i="14"/>
  <c r="T665" i="14"/>
  <c r="R665" i="14"/>
  <c r="P665" i="14"/>
  <c r="BI664" i="14"/>
  <c r="BH664" i="14"/>
  <c r="BG664" i="14"/>
  <c r="BF664" i="14"/>
  <c r="T664" i="14"/>
  <c r="R664" i="14"/>
  <c r="P664" i="14"/>
  <c r="BI663" i="14"/>
  <c r="BH663" i="14"/>
  <c r="BG663" i="14"/>
  <c r="BF663" i="14"/>
  <c r="T663" i="14"/>
  <c r="R663" i="14"/>
  <c r="P663" i="14"/>
  <c r="BI662" i="14"/>
  <c r="BH662" i="14"/>
  <c r="BG662" i="14"/>
  <c r="BF662" i="14"/>
  <c r="T662" i="14"/>
  <c r="R662" i="14"/>
  <c r="P662" i="14"/>
  <c r="BI661" i="14"/>
  <c r="BH661" i="14"/>
  <c r="BG661" i="14"/>
  <c r="BF661" i="14"/>
  <c r="T661" i="14"/>
  <c r="R661" i="14"/>
  <c r="P661" i="14"/>
  <c r="BI660" i="14"/>
  <c r="BH660" i="14"/>
  <c r="BG660" i="14"/>
  <c r="BF660" i="14"/>
  <c r="T660" i="14"/>
  <c r="R660" i="14"/>
  <c r="P660" i="14"/>
  <c r="BI659" i="14"/>
  <c r="BH659" i="14"/>
  <c r="BG659" i="14"/>
  <c r="BF659" i="14"/>
  <c r="T659" i="14"/>
  <c r="R659" i="14"/>
  <c r="P659" i="14"/>
  <c r="BI658" i="14"/>
  <c r="BH658" i="14"/>
  <c r="BG658" i="14"/>
  <c r="BF658" i="14"/>
  <c r="T658" i="14"/>
  <c r="R658" i="14"/>
  <c r="P658" i="14"/>
  <c r="BI657" i="14"/>
  <c r="BH657" i="14"/>
  <c r="BG657" i="14"/>
  <c r="BF657" i="14"/>
  <c r="T657" i="14"/>
  <c r="R657" i="14"/>
  <c r="P657" i="14"/>
  <c r="BI656" i="14"/>
  <c r="BH656" i="14"/>
  <c r="BG656" i="14"/>
  <c r="BF656" i="14"/>
  <c r="T656" i="14"/>
  <c r="R656" i="14"/>
  <c r="P656" i="14"/>
  <c r="BI655" i="14"/>
  <c r="BH655" i="14"/>
  <c r="BG655" i="14"/>
  <c r="BF655" i="14"/>
  <c r="T655" i="14"/>
  <c r="R655" i="14"/>
  <c r="P655" i="14"/>
  <c r="BI654" i="14"/>
  <c r="BH654" i="14"/>
  <c r="BG654" i="14"/>
  <c r="BF654" i="14"/>
  <c r="T654" i="14"/>
  <c r="R654" i="14"/>
  <c r="P654" i="14"/>
  <c r="BI653" i="14"/>
  <c r="BH653" i="14"/>
  <c r="BG653" i="14"/>
  <c r="BF653" i="14"/>
  <c r="T653" i="14"/>
  <c r="R653" i="14"/>
  <c r="P653" i="14"/>
  <c r="BI652" i="14"/>
  <c r="BH652" i="14"/>
  <c r="BG652" i="14"/>
  <c r="BF652" i="14"/>
  <c r="T652" i="14"/>
  <c r="R652" i="14"/>
  <c r="P652" i="14"/>
  <c r="BI651" i="14"/>
  <c r="BH651" i="14"/>
  <c r="BG651" i="14"/>
  <c r="BF651" i="14"/>
  <c r="T651" i="14"/>
  <c r="R651" i="14"/>
  <c r="P651" i="14"/>
  <c r="BI650" i="14"/>
  <c r="BH650" i="14"/>
  <c r="BG650" i="14"/>
  <c r="BF650" i="14"/>
  <c r="T650" i="14"/>
  <c r="R650" i="14"/>
  <c r="P650" i="14"/>
  <c r="BI649" i="14"/>
  <c r="BH649" i="14"/>
  <c r="BG649" i="14"/>
  <c r="BF649" i="14"/>
  <c r="T649" i="14"/>
  <c r="R649" i="14"/>
  <c r="P649" i="14"/>
  <c r="BI648" i="14"/>
  <c r="BH648" i="14"/>
  <c r="BG648" i="14"/>
  <c r="BF648" i="14"/>
  <c r="T648" i="14"/>
  <c r="R648" i="14"/>
  <c r="P648" i="14"/>
  <c r="BI647" i="14"/>
  <c r="BH647" i="14"/>
  <c r="BG647" i="14"/>
  <c r="BF647" i="14"/>
  <c r="T647" i="14"/>
  <c r="R647" i="14"/>
  <c r="P647" i="14"/>
  <c r="BI646" i="14"/>
  <c r="BH646" i="14"/>
  <c r="BG646" i="14"/>
  <c r="BF646" i="14"/>
  <c r="T646" i="14"/>
  <c r="R646" i="14"/>
  <c r="P646" i="14"/>
  <c r="BI645" i="14"/>
  <c r="BH645" i="14"/>
  <c r="BG645" i="14"/>
  <c r="BF645" i="14"/>
  <c r="T645" i="14"/>
  <c r="R645" i="14"/>
  <c r="P645" i="14"/>
  <c r="BI644" i="14"/>
  <c r="BH644" i="14"/>
  <c r="BG644" i="14"/>
  <c r="BF644" i="14"/>
  <c r="T644" i="14"/>
  <c r="R644" i="14"/>
  <c r="P644" i="14"/>
  <c r="BI643" i="14"/>
  <c r="BH643" i="14"/>
  <c r="BG643" i="14"/>
  <c r="BF643" i="14"/>
  <c r="T643" i="14"/>
  <c r="R643" i="14"/>
  <c r="P643" i="14"/>
  <c r="BI642" i="14"/>
  <c r="BH642" i="14"/>
  <c r="BG642" i="14"/>
  <c r="BF642" i="14"/>
  <c r="T642" i="14"/>
  <c r="R642" i="14"/>
  <c r="P642" i="14"/>
  <c r="BI641" i="14"/>
  <c r="BH641" i="14"/>
  <c r="BG641" i="14"/>
  <c r="BF641" i="14"/>
  <c r="T641" i="14"/>
  <c r="R641" i="14"/>
  <c r="P641" i="14"/>
  <c r="BI640" i="14"/>
  <c r="BH640" i="14"/>
  <c r="BG640" i="14"/>
  <c r="BF640" i="14"/>
  <c r="T640" i="14"/>
  <c r="R640" i="14"/>
  <c r="P640" i="14"/>
  <c r="BI639" i="14"/>
  <c r="BH639" i="14"/>
  <c r="BG639" i="14"/>
  <c r="BF639" i="14"/>
  <c r="T639" i="14"/>
  <c r="R639" i="14"/>
  <c r="P639" i="14"/>
  <c r="BI638" i="14"/>
  <c r="BH638" i="14"/>
  <c r="BG638" i="14"/>
  <c r="BF638" i="14"/>
  <c r="T638" i="14"/>
  <c r="R638" i="14"/>
  <c r="P638" i="14"/>
  <c r="BI637" i="14"/>
  <c r="BH637" i="14"/>
  <c r="BG637" i="14"/>
  <c r="BF637" i="14"/>
  <c r="T637" i="14"/>
  <c r="R637" i="14"/>
  <c r="P637" i="14"/>
  <c r="BI636" i="14"/>
  <c r="BH636" i="14"/>
  <c r="BG636" i="14"/>
  <c r="BF636" i="14"/>
  <c r="T636" i="14"/>
  <c r="R636" i="14"/>
  <c r="P636" i="14"/>
  <c r="BI635" i="14"/>
  <c r="BH635" i="14"/>
  <c r="BG635" i="14"/>
  <c r="BF635" i="14"/>
  <c r="T635" i="14"/>
  <c r="R635" i="14"/>
  <c r="P635" i="14"/>
  <c r="BI634" i="14"/>
  <c r="BH634" i="14"/>
  <c r="BG634" i="14"/>
  <c r="BF634" i="14"/>
  <c r="T634" i="14"/>
  <c r="R634" i="14"/>
  <c r="P634" i="14"/>
  <c r="BI633" i="14"/>
  <c r="BH633" i="14"/>
  <c r="BG633" i="14"/>
  <c r="BF633" i="14"/>
  <c r="T633" i="14"/>
  <c r="R633" i="14"/>
  <c r="P633" i="14"/>
  <c r="BI632" i="14"/>
  <c r="BH632" i="14"/>
  <c r="BG632" i="14"/>
  <c r="BF632" i="14"/>
  <c r="T632" i="14"/>
  <c r="R632" i="14"/>
  <c r="P632" i="14"/>
  <c r="BI631" i="14"/>
  <c r="BH631" i="14"/>
  <c r="BG631" i="14"/>
  <c r="BF631" i="14"/>
  <c r="T631" i="14"/>
  <c r="R631" i="14"/>
  <c r="P631" i="14"/>
  <c r="BI630" i="14"/>
  <c r="BH630" i="14"/>
  <c r="BG630" i="14"/>
  <c r="BF630" i="14"/>
  <c r="T630" i="14"/>
  <c r="R630" i="14"/>
  <c r="P630" i="14"/>
  <c r="BI629" i="14"/>
  <c r="BH629" i="14"/>
  <c r="BG629" i="14"/>
  <c r="BF629" i="14"/>
  <c r="T629" i="14"/>
  <c r="R629" i="14"/>
  <c r="P629" i="14"/>
  <c r="BI628" i="14"/>
  <c r="BH628" i="14"/>
  <c r="BG628" i="14"/>
  <c r="BF628" i="14"/>
  <c r="T628" i="14"/>
  <c r="R628" i="14"/>
  <c r="P628" i="14"/>
  <c r="BI627" i="14"/>
  <c r="BH627" i="14"/>
  <c r="BG627" i="14"/>
  <c r="BF627" i="14"/>
  <c r="T627" i="14"/>
  <c r="R627" i="14"/>
  <c r="P627" i="14"/>
  <c r="BI626" i="14"/>
  <c r="BH626" i="14"/>
  <c r="BG626" i="14"/>
  <c r="BF626" i="14"/>
  <c r="T626" i="14"/>
  <c r="R626" i="14"/>
  <c r="P626" i="14"/>
  <c r="BI625" i="14"/>
  <c r="BH625" i="14"/>
  <c r="BG625" i="14"/>
  <c r="BF625" i="14"/>
  <c r="T625" i="14"/>
  <c r="R625" i="14"/>
  <c r="P625" i="14"/>
  <c r="BI624" i="14"/>
  <c r="BH624" i="14"/>
  <c r="BG624" i="14"/>
  <c r="BF624" i="14"/>
  <c r="T624" i="14"/>
  <c r="R624" i="14"/>
  <c r="P624" i="14"/>
  <c r="BI623" i="14"/>
  <c r="BH623" i="14"/>
  <c r="BG623" i="14"/>
  <c r="BF623" i="14"/>
  <c r="T623" i="14"/>
  <c r="R623" i="14"/>
  <c r="P623" i="14"/>
  <c r="BI622" i="14"/>
  <c r="BH622" i="14"/>
  <c r="BG622" i="14"/>
  <c r="BF622" i="14"/>
  <c r="T622" i="14"/>
  <c r="R622" i="14"/>
  <c r="P622" i="14"/>
  <c r="BI621" i="14"/>
  <c r="BH621" i="14"/>
  <c r="BG621" i="14"/>
  <c r="BF621" i="14"/>
  <c r="T621" i="14"/>
  <c r="R621" i="14"/>
  <c r="P621" i="14"/>
  <c r="BI620" i="14"/>
  <c r="BH620" i="14"/>
  <c r="BG620" i="14"/>
  <c r="BF620" i="14"/>
  <c r="T620" i="14"/>
  <c r="R620" i="14"/>
  <c r="P620" i="14"/>
  <c r="BI619" i="14"/>
  <c r="BH619" i="14"/>
  <c r="BG619" i="14"/>
  <c r="BF619" i="14"/>
  <c r="T619" i="14"/>
  <c r="R619" i="14"/>
  <c r="P619" i="14"/>
  <c r="BI618" i="14"/>
  <c r="BH618" i="14"/>
  <c r="BG618" i="14"/>
  <c r="BF618" i="14"/>
  <c r="T618" i="14"/>
  <c r="R618" i="14"/>
  <c r="P618" i="14"/>
  <c r="BI617" i="14"/>
  <c r="BH617" i="14"/>
  <c r="BG617" i="14"/>
  <c r="BF617" i="14"/>
  <c r="T617" i="14"/>
  <c r="R617" i="14"/>
  <c r="P617" i="14"/>
  <c r="BI616" i="14"/>
  <c r="BH616" i="14"/>
  <c r="BG616" i="14"/>
  <c r="BF616" i="14"/>
  <c r="T616" i="14"/>
  <c r="R616" i="14"/>
  <c r="P616" i="14"/>
  <c r="BI615" i="14"/>
  <c r="BH615" i="14"/>
  <c r="BG615" i="14"/>
  <c r="BF615" i="14"/>
  <c r="T615" i="14"/>
  <c r="R615" i="14"/>
  <c r="P615" i="14"/>
  <c r="BI614" i="14"/>
  <c r="BH614" i="14"/>
  <c r="BG614" i="14"/>
  <c r="BF614" i="14"/>
  <c r="T614" i="14"/>
  <c r="R614" i="14"/>
  <c r="P614" i="14"/>
  <c r="BI613" i="14"/>
  <c r="BH613" i="14"/>
  <c r="BG613" i="14"/>
  <c r="BF613" i="14"/>
  <c r="T613" i="14"/>
  <c r="R613" i="14"/>
  <c r="P613" i="14"/>
  <c r="BI612" i="14"/>
  <c r="BH612" i="14"/>
  <c r="BG612" i="14"/>
  <c r="BF612" i="14"/>
  <c r="T612" i="14"/>
  <c r="R612" i="14"/>
  <c r="P612" i="14"/>
  <c r="BI611" i="14"/>
  <c r="BH611" i="14"/>
  <c r="BG611" i="14"/>
  <c r="BF611" i="14"/>
  <c r="T611" i="14"/>
  <c r="R611" i="14"/>
  <c r="P611" i="14"/>
  <c r="BI610" i="14"/>
  <c r="BH610" i="14"/>
  <c r="BG610" i="14"/>
  <c r="BF610" i="14"/>
  <c r="T610" i="14"/>
  <c r="R610" i="14"/>
  <c r="P610" i="14"/>
  <c r="BI609" i="14"/>
  <c r="BH609" i="14"/>
  <c r="BG609" i="14"/>
  <c r="BF609" i="14"/>
  <c r="T609" i="14"/>
  <c r="R609" i="14"/>
  <c r="P609" i="14"/>
  <c r="BI608" i="14"/>
  <c r="BH608" i="14"/>
  <c r="BG608" i="14"/>
  <c r="BF608" i="14"/>
  <c r="T608" i="14"/>
  <c r="R608" i="14"/>
  <c r="P608" i="14"/>
  <c r="BI607" i="14"/>
  <c r="BH607" i="14"/>
  <c r="BG607" i="14"/>
  <c r="BF607" i="14"/>
  <c r="T607" i="14"/>
  <c r="R607" i="14"/>
  <c r="P607" i="14"/>
  <c r="BI606" i="14"/>
  <c r="BH606" i="14"/>
  <c r="BG606" i="14"/>
  <c r="BF606" i="14"/>
  <c r="T606" i="14"/>
  <c r="R606" i="14"/>
  <c r="P606" i="14"/>
  <c r="BI605" i="14"/>
  <c r="BH605" i="14"/>
  <c r="BG605" i="14"/>
  <c r="BF605" i="14"/>
  <c r="T605" i="14"/>
  <c r="R605" i="14"/>
  <c r="P605" i="14"/>
  <c r="BI604" i="14"/>
  <c r="BH604" i="14"/>
  <c r="BG604" i="14"/>
  <c r="BF604" i="14"/>
  <c r="T604" i="14"/>
  <c r="R604" i="14"/>
  <c r="P604" i="14"/>
  <c r="BI603" i="14"/>
  <c r="BH603" i="14"/>
  <c r="BG603" i="14"/>
  <c r="BF603" i="14"/>
  <c r="T603" i="14"/>
  <c r="R603" i="14"/>
  <c r="P603" i="14"/>
  <c r="BI602" i="14"/>
  <c r="BH602" i="14"/>
  <c r="BG602" i="14"/>
  <c r="BF602" i="14"/>
  <c r="T602" i="14"/>
  <c r="R602" i="14"/>
  <c r="P602" i="14"/>
  <c r="BI601" i="14"/>
  <c r="BH601" i="14"/>
  <c r="BG601" i="14"/>
  <c r="BF601" i="14"/>
  <c r="T601" i="14"/>
  <c r="R601" i="14"/>
  <c r="P601" i="14"/>
  <c r="BI600" i="14"/>
  <c r="BH600" i="14"/>
  <c r="BG600" i="14"/>
  <c r="BF600" i="14"/>
  <c r="T600" i="14"/>
  <c r="R600" i="14"/>
  <c r="P600" i="14"/>
  <c r="BI599" i="14"/>
  <c r="BH599" i="14"/>
  <c r="BG599" i="14"/>
  <c r="BF599" i="14"/>
  <c r="T599" i="14"/>
  <c r="R599" i="14"/>
  <c r="P599" i="14"/>
  <c r="BI598" i="14"/>
  <c r="BH598" i="14"/>
  <c r="BG598" i="14"/>
  <c r="BF598" i="14"/>
  <c r="T598" i="14"/>
  <c r="R598" i="14"/>
  <c r="P598" i="14"/>
  <c r="BI597" i="14"/>
  <c r="BH597" i="14"/>
  <c r="BG597" i="14"/>
  <c r="BF597" i="14"/>
  <c r="T597" i="14"/>
  <c r="R597" i="14"/>
  <c r="P597" i="14"/>
  <c r="BI596" i="14"/>
  <c r="BH596" i="14"/>
  <c r="BG596" i="14"/>
  <c r="BF596" i="14"/>
  <c r="T596" i="14"/>
  <c r="R596" i="14"/>
  <c r="P596" i="14"/>
  <c r="BI595" i="14"/>
  <c r="BH595" i="14"/>
  <c r="BG595" i="14"/>
  <c r="BF595" i="14"/>
  <c r="T595" i="14"/>
  <c r="R595" i="14"/>
  <c r="P595" i="14"/>
  <c r="BI594" i="14"/>
  <c r="BH594" i="14"/>
  <c r="BG594" i="14"/>
  <c r="BF594" i="14"/>
  <c r="T594" i="14"/>
  <c r="R594" i="14"/>
  <c r="P594" i="14"/>
  <c r="BI593" i="14"/>
  <c r="BH593" i="14"/>
  <c r="BG593" i="14"/>
  <c r="BF593" i="14"/>
  <c r="T593" i="14"/>
  <c r="R593" i="14"/>
  <c r="P593" i="14"/>
  <c r="BI592" i="14"/>
  <c r="BH592" i="14"/>
  <c r="BG592" i="14"/>
  <c r="BF592" i="14"/>
  <c r="T592" i="14"/>
  <c r="R592" i="14"/>
  <c r="P592" i="14"/>
  <c r="BI591" i="14"/>
  <c r="BH591" i="14"/>
  <c r="BG591" i="14"/>
  <c r="BF591" i="14"/>
  <c r="T591" i="14"/>
  <c r="R591" i="14"/>
  <c r="P591" i="14"/>
  <c r="BI590" i="14"/>
  <c r="BH590" i="14"/>
  <c r="BG590" i="14"/>
  <c r="BF590" i="14"/>
  <c r="T590" i="14"/>
  <c r="R590" i="14"/>
  <c r="P590" i="14"/>
  <c r="BI589" i="14"/>
  <c r="BH589" i="14"/>
  <c r="BG589" i="14"/>
  <c r="BF589" i="14"/>
  <c r="T589" i="14"/>
  <c r="R589" i="14"/>
  <c r="P589" i="14"/>
  <c r="BI588" i="14"/>
  <c r="BH588" i="14"/>
  <c r="BG588" i="14"/>
  <c r="BF588" i="14"/>
  <c r="T588" i="14"/>
  <c r="R588" i="14"/>
  <c r="P588" i="14"/>
  <c r="BI587" i="14"/>
  <c r="BH587" i="14"/>
  <c r="BG587" i="14"/>
  <c r="BF587" i="14"/>
  <c r="T587" i="14"/>
  <c r="R587" i="14"/>
  <c r="P587" i="14"/>
  <c r="BI586" i="14"/>
  <c r="BH586" i="14"/>
  <c r="BG586" i="14"/>
  <c r="BF586" i="14"/>
  <c r="T586" i="14"/>
  <c r="R586" i="14"/>
  <c r="P586" i="14"/>
  <c r="BI585" i="14"/>
  <c r="BH585" i="14"/>
  <c r="BG585" i="14"/>
  <c r="BF585" i="14"/>
  <c r="T585" i="14"/>
  <c r="R585" i="14"/>
  <c r="P585" i="14"/>
  <c r="BI584" i="14"/>
  <c r="BH584" i="14"/>
  <c r="BG584" i="14"/>
  <c r="BF584" i="14"/>
  <c r="T584" i="14"/>
  <c r="R584" i="14"/>
  <c r="P584" i="14"/>
  <c r="BI583" i="14"/>
  <c r="BH583" i="14"/>
  <c r="BG583" i="14"/>
  <c r="BF583" i="14"/>
  <c r="T583" i="14"/>
  <c r="R583" i="14"/>
  <c r="P583" i="14"/>
  <c r="BI582" i="14"/>
  <c r="BH582" i="14"/>
  <c r="BG582" i="14"/>
  <c r="BF582" i="14"/>
  <c r="T582" i="14"/>
  <c r="R582" i="14"/>
  <c r="P582" i="14"/>
  <c r="BI581" i="14"/>
  <c r="BH581" i="14"/>
  <c r="BG581" i="14"/>
  <c r="BF581" i="14"/>
  <c r="T581" i="14"/>
  <c r="R581" i="14"/>
  <c r="P581" i="14"/>
  <c r="BI580" i="14"/>
  <c r="BH580" i="14"/>
  <c r="BG580" i="14"/>
  <c r="BF580" i="14"/>
  <c r="T580" i="14"/>
  <c r="R580" i="14"/>
  <c r="P580" i="14"/>
  <c r="BI579" i="14"/>
  <c r="BH579" i="14"/>
  <c r="BG579" i="14"/>
  <c r="BF579" i="14"/>
  <c r="T579" i="14"/>
  <c r="R579" i="14"/>
  <c r="P579" i="14"/>
  <c r="BI578" i="14"/>
  <c r="BH578" i="14"/>
  <c r="BG578" i="14"/>
  <c r="BF578" i="14"/>
  <c r="T578" i="14"/>
  <c r="R578" i="14"/>
  <c r="P578" i="14"/>
  <c r="BI577" i="14"/>
  <c r="BH577" i="14"/>
  <c r="BG577" i="14"/>
  <c r="BF577" i="14"/>
  <c r="T577" i="14"/>
  <c r="R577" i="14"/>
  <c r="P577" i="14"/>
  <c r="BI576" i="14"/>
  <c r="BH576" i="14"/>
  <c r="BG576" i="14"/>
  <c r="BF576" i="14"/>
  <c r="T576" i="14"/>
  <c r="R576" i="14"/>
  <c r="P576" i="14"/>
  <c r="BI575" i="14"/>
  <c r="BH575" i="14"/>
  <c r="BG575" i="14"/>
  <c r="BF575" i="14"/>
  <c r="T575" i="14"/>
  <c r="R575" i="14"/>
  <c r="P575" i="14"/>
  <c r="BI574" i="14"/>
  <c r="BH574" i="14"/>
  <c r="BG574" i="14"/>
  <c r="BF574" i="14"/>
  <c r="T574" i="14"/>
  <c r="R574" i="14"/>
  <c r="P574" i="14"/>
  <c r="BI573" i="14"/>
  <c r="BH573" i="14"/>
  <c r="BG573" i="14"/>
  <c r="BF573" i="14"/>
  <c r="T573" i="14"/>
  <c r="R573" i="14"/>
  <c r="P573" i="14"/>
  <c r="BI572" i="14"/>
  <c r="BH572" i="14"/>
  <c r="BG572" i="14"/>
  <c r="BF572" i="14"/>
  <c r="T572" i="14"/>
  <c r="R572" i="14"/>
  <c r="P572" i="14"/>
  <c r="BI571" i="14"/>
  <c r="BH571" i="14"/>
  <c r="BG571" i="14"/>
  <c r="BF571" i="14"/>
  <c r="T571" i="14"/>
  <c r="R571" i="14"/>
  <c r="P571" i="14"/>
  <c r="BI570" i="14"/>
  <c r="BH570" i="14"/>
  <c r="BG570" i="14"/>
  <c r="BF570" i="14"/>
  <c r="T570" i="14"/>
  <c r="R570" i="14"/>
  <c r="P570" i="14"/>
  <c r="BI569" i="14"/>
  <c r="BH569" i="14"/>
  <c r="BG569" i="14"/>
  <c r="BF569" i="14"/>
  <c r="T569" i="14"/>
  <c r="R569" i="14"/>
  <c r="P569" i="14"/>
  <c r="BI568" i="14"/>
  <c r="BH568" i="14"/>
  <c r="BG568" i="14"/>
  <c r="BF568" i="14"/>
  <c r="T568" i="14"/>
  <c r="R568" i="14"/>
  <c r="P568" i="14"/>
  <c r="BI567" i="14"/>
  <c r="BH567" i="14"/>
  <c r="BG567" i="14"/>
  <c r="BF567" i="14"/>
  <c r="T567" i="14"/>
  <c r="R567" i="14"/>
  <c r="P567" i="14"/>
  <c r="BI566" i="14"/>
  <c r="BH566" i="14"/>
  <c r="BG566" i="14"/>
  <c r="BF566" i="14"/>
  <c r="T566" i="14"/>
  <c r="R566" i="14"/>
  <c r="P566" i="14"/>
  <c r="BI564" i="14"/>
  <c r="BH564" i="14"/>
  <c r="BG564" i="14"/>
  <c r="BF564" i="14"/>
  <c r="T564" i="14"/>
  <c r="R564" i="14"/>
  <c r="P564" i="14"/>
  <c r="BI563" i="14"/>
  <c r="BH563" i="14"/>
  <c r="BG563" i="14"/>
  <c r="BF563" i="14"/>
  <c r="T563" i="14"/>
  <c r="R563" i="14"/>
  <c r="P563" i="14"/>
  <c r="BI562" i="14"/>
  <c r="BH562" i="14"/>
  <c r="BG562" i="14"/>
  <c r="BF562" i="14"/>
  <c r="T562" i="14"/>
  <c r="R562" i="14"/>
  <c r="P562" i="14"/>
  <c r="BI561" i="14"/>
  <c r="BH561" i="14"/>
  <c r="BG561" i="14"/>
  <c r="BF561" i="14"/>
  <c r="T561" i="14"/>
  <c r="R561" i="14"/>
  <c r="P561" i="14"/>
  <c r="BI560" i="14"/>
  <c r="BH560" i="14"/>
  <c r="BG560" i="14"/>
  <c r="BF560" i="14"/>
  <c r="T560" i="14"/>
  <c r="R560" i="14"/>
  <c r="P560" i="14"/>
  <c r="BI559" i="14"/>
  <c r="BH559" i="14"/>
  <c r="BG559" i="14"/>
  <c r="BF559" i="14"/>
  <c r="T559" i="14"/>
  <c r="R559" i="14"/>
  <c r="P559" i="14"/>
  <c r="BI558" i="14"/>
  <c r="BH558" i="14"/>
  <c r="BG558" i="14"/>
  <c r="BF558" i="14"/>
  <c r="T558" i="14"/>
  <c r="R558" i="14"/>
  <c r="P558" i="14"/>
  <c r="BI557" i="14"/>
  <c r="BH557" i="14"/>
  <c r="BG557" i="14"/>
  <c r="BF557" i="14"/>
  <c r="T557" i="14"/>
  <c r="R557" i="14"/>
  <c r="P557" i="14"/>
  <c r="BI556" i="14"/>
  <c r="BH556" i="14"/>
  <c r="BG556" i="14"/>
  <c r="BF556" i="14"/>
  <c r="T556" i="14"/>
  <c r="R556" i="14"/>
  <c r="P556" i="14"/>
  <c r="BI555" i="14"/>
  <c r="BH555" i="14"/>
  <c r="BG555" i="14"/>
  <c r="BF555" i="14"/>
  <c r="T555" i="14"/>
  <c r="R555" i="14"/>
  <c r="P555" i="14"/>
  <c r="BI554" i="14"/>
  <c r="BH554" i="14"/>
  <c r="BG554" i="14"/>
  <c r="BF554" i="14"/>
  <c r="T554" i="14"/>
  <c r="R554" i="14"/>
  <c r="P554" i="14"/>
  <c r="BI553" i="14"/>
  <c r="BH553" i="14"/>
  <c r="BG553" i="14"/>
  <c r="BF553" i="14"/>
  <c r="T553" i="14"/>
  <c r="R553" i="14"/>
  <c r="P553" i="14"/>
  <c r="BI552" i="14"/>
  <c r="BH552" i="14"/>
  <c r="BG552" i="14"/>
  <c r="BF552" i="14"/>
  <c r="T552" i="14"/>
  <c r="R552" i="14"/>
  <c r="P552" i="14"/>
  <c r="BI551" i="14"/>
  <c r="BH551" i="14"/>
  <c r="BG551" i="14"/>
  <c r="BF551" i="14"/>
  <c r="T551" i="14"/>
  <c r="R551" i="14"/>
  <c r="P551" i="14"/>
  <c r="BI550" i="14"/>
  <c r="BH550" i="14"/>
  <c r="BG550" i="14"/>
  <c r="BF550" i="14"/>
  <c r="T550" i="14"/>
  <c r="R550" i="14"/>
  <c r="P550" i="14"/>
  <c r="BI549" i="14"/>
  <c r="BH549" i="14"/>
  <c r="BG549" i="14"/>
  <c r="BF549" i="14"/>
  <c r="T549" i="14"/>
  <c r="R549" i="14"/>
  <c r="P549" i="14"/>
  <c r="BI548" i="14"/>
  <c r="BH548" i="14"/>
  <c r="BG548" i="14"/>
  <c r="BF548" i="14"/>
  <c r="T548" i="14"/>
  <c r="R548" i="14"/>
  <c r="P548" i="14"/>
  <c r="BI547" i="14"/>
  <c r="BH547" i="14"/>
  <c r="BG547" i="14"/>
  <c r="BF547" i="14"/>
  <c r="T547" i="14"/>
  <c r="R547" i="14"/>
  <c r="P547" i="14"/>
  <c r="BI546" i="14"/>
  <c r="BH546" i="14"/>
  <c r="BG546" i="14"/>
  <c r="BF546" i="14"/>
  <c r="T546" i="14"/>
  <c r="R546" i="14"/>
  <c r="P546" i="14"/>
  <c r="BI545" i="14"/>
  <c r="BH545" i="14"/>
  <c r="BG545" i="14"/>
  <c r="BF545" i="14"/>
  <c r="T545" i="14"/>
  <c r="R545" i="14"/>
  <c r="P545" i="14"/>
  <c r="BI544" i="14"/>
  <c r="BH544" i="14"/>
  <c r="BG544" i="14"/>
  <c r="BF544" i="14"/>
  <c r="T544" i="14"/>
  <c r="R544" i="14"/>
  <c r="P544" i="14"/>
  <c r="BI543" i="14"/>
  <c r="BH543" i="14"/>
  <c r="BG543" i="14"/>
  <c r="BF543" i="14"/>
  <c r="T543" i="14"/>
  <c r="R543" i="14"/>
  <c r="P543" i="14"/>
  <c r="BI542" i="14"/>
  <c r="BH542" i="14"/>
  <c r="BG542" i="14"/>
  <c r="BF542" i="14"/>
  <c r="T542" i="14"/>
  <c r="R542" i="14"/>
  <c r="P542" i="14"/>
  <c r="BI541" i="14"/>
  <c r="BH541" i="14"/>
  <c r="BG541" i="14"/>
  <c r="BF541" i="14"/>
  <c r="T541" i="14"/>
  <c r="R541" i="14"/>
  <c r="P541" i="14"/>
  <c r="BI540" i="14"/>
  <c r="BH540" i="14"/>
  <c r="BG540" i="14"/>
  <c r="BF540" i="14"/>
  <c r="T540" i="14"/>
  <c r="R540" i="14"/>
  <c r="P540" i="14"/>
  <c r="BI539" i="14"/>
  <c r="BH539" i="14"/>
  <c r="BG539" i="14"/>
  <c r="BF539" i="14"/>
  <c r="T539" i="14"/>
  <c r="R539" i="14"/>
  <c r="P539" i="14"/>
  <c r="BI538" i="14"/>
  <c r="BH538" i="14"/>
  <c r="BG538" i="14"/>
  <c r="BF538" i="14"/>
  <c r="T538" i="14"/>
  <c r="R538" i="14"/>
  <c r="P538" i="14"/>
  <c r="BI537" i="14"/>
  <c r="BH537" i="14"/>
  <c r="BG537" i="14"/>
  <c r="BF537" i="14"/>
  <c r="T537" i="14"/>
  <c r="R537" i="14"/>
  <c r="P537" i="14"/>
  <c r="BI536" i="14"/>
  <c r="BH536" i="14"/>
  <c r="BG536" i="14"/>
  <c r="BF536" i="14"/>
  <c r="T536" i="14"/>
  <c r="R536" i="14"/>
  <c r="P536" i="14"/>
  <c r="BI535" i="14"/>
  <c r="BH535" i="14"/>
  <c r="BG535" i="14"/>
  <c r="BF535" i="14"/>
  <c r="T535" i="14"/>
  <c r="R535" i="14"/>
  <c r="P535" i="14"/>
  <c r="BI534" i="14"/>
  <c r="BH534" i="14"/>
  <c r="BG534" i="14"/>
  <c r="BF534" i="14"/>
  <c r="T534" i="14"/>
  <c r="R534" i="14"/>
  <c r="P534" i="14"/>
  <c r="BI533" i="14"/>
  <c r="BH533" i="14"/>
  <c r="BG533" i="14"/>
  <c r="BF533" i="14"/>
  <c r="T533" i="14"/>
  <c r="R533" i="14"/>
  <c r="P533" i="14"/>
  <c r="BI532" i="14"/>
  <c r="BH532" i="14"/>
  <c r="BG532" i="14"/>
  <c r="BF532" i="14"/>
  <c r="T532" i="14"/>
  <c r="R532" i="14"/>
  <c r="P532" i="14"/>
  <c r="BI531" i="14"/>
  <c r="BH531" i="14"/>
  <c r="BG531" i="14"/>
  <c r="BF531" i="14"/>
  <c r="T531" i="14"/>
  <c r="R531" i="14"/>
  <c r="P531" i="14"/>
  <c r="BI530" i="14"/>
  <c r="BH530" i="14"/>
  <c r="BG530" i="14"/>
  <c r="BF530" i="14"/>
  <c r="T530" i="14"/>
  <c r="R530" i="14"/>
  <c r="P530" i="14"/>
  <c r="BI529" i="14"/>
  <c r="BH529" i="14"/>
  <c r="BG529" i="14"/>
  <c r="BF529" i="14"/>
  <c r="T529" i="14"/>
  <c r="R529" i="14"/>
  <c r="P529" i="14"/>
  <c r="BI528" i="14"/>
  <c r="BH528" i="14"/>
  <c r="BG528" i="14"/>
  <c r="BF528" i="14"/>
  <c r="T528" i="14"/>
  <c r="R528" i="14"/>
  <c r="P528" i="14"/>
  <c r="BI527" i="14"/>
  <c r="BH527" i="14"/>
  <c r="BG527" i="14"/>
  <c r="BF527" i="14"/>
  <c r="T527" i="14"/>
  <c r="R527" i="14"/>
  <c r="P527" i="14"/>
  <c r="BI526" i="14"/>
  <c r="BH526" i="14"/>
  <c r="BG526" i="14"/>
  <c r="BF526" i="14"/>
  <c r="T526" i="14"/>
  <c r="R526" i="14"/>
  <c r="P526" i="14"/>
  <c r="BI525" i="14"/>
  <c r="BH525" i="14"/>
  <c r="BG525" i="14"/>
  <c r="BF525" i="14"/>
  <c r="T525" i="14"/>
  <c r="R525" i="14"/>
  <c r="P525" i="14"/>
  <c r="BI524" i="14"/>
  <c r="BH524" i="14"/>
  <c r="BG524" i="14"/>
  <c r="BF524" i="14"/>
  <c r="T524" i="14"/>
  <c r="R524" i="14"/>
  <c r="P524" i="14"/>
  <c r="BI523" i="14"/>
  <c r="BH523" i="14"/>
  <c r="BG523" i="14"/>
  <c r="BF523" i="14"/>
  <c r="T523" i="14"/>
  <c r="R523" i="14"/>
  <c r="P523" i="14"/>
  <c r="BI522" i="14"/>
  <c r="BH522" i="14"/>
  <c r="BG522" i="14"/>
  <c r="BF522" i="14"/>
  <c r="T522" i="14"/>
  <c r="R522" i="14"/>
  <c r="P522" i="14"/>
  <c r="BI521" i="14"/>
  <c r="BH521" i="14"/>
  <c r="BG521" i="14"/>
  <c r="BF521" i="14"/>
  <c r="T521" i="14"/>
  <c r="R521" i="14"/>
  <c r="P521" i="14"/>
  <c r="BI520" i="14"/>
  <c r="BH520" i="14"/>
  <c r="BG520" i="14"/>
  <c r="BF520" i="14"/>
  <c r="T520" i="14"/>
  <c r="R520" i="14"/>
  <c r="P520" i="14"/>
  <c r="BI519" i="14"/>
  <c r="BH519" i="14"/>
  <c r="BG519" i="14"/>
  <c r="BF519" i="14"/>
  <c r="T519" i="14"/>
  <c r="R519" i="14"/>
  <c r="P519" i="14"/>
  <c r="BI518" i="14"/>
  <c r="BH518" i="14"/>
  <c r="BG518" i="14"/>
  <c r="BF518" i="14"/>
  <c r="T518" i="14"/>
  <c r="R518" i="14"/>
  <c r="P518" i="14"/>
  <c r="BI517" i="14"/>
  <c r="BH517" i="14"/>
  <c r="BG517" i="14"/>
  <c r="BF517" i="14"/>
  <c r="T517" i="14"/>
  <c r="R517" i="14"/>
  <c r="P517" i="14"/>
  <c r="BI516" i="14"/>
  <c r="BH516" i="14"/>
  <c r="BG516" i="14"/>
  <c r="BF516" i="14"/>
  <c r="T516" i="14"/>
  <c r="R516" i="14"/>
  <c r="P516" i="14"/>
  <c r="BI515" i="14"/>
  <c r="BH515" i="14"/>
  <c r="BG515" i="14"/>
  <c r="BF515" i="14"/>
  <c r="T515" i="14"/>
  <c r="R515" i="14"/>
  <c r="P515" i="14"/>
  <c r="BI514" i="14"/>
  <c r="BH514" i="14"/>
  <c r="BG514" i="14"/>
  <c r="BF514" i="14"/>
  <c r="T514" i="14"/>
  <c r="R514" i="14"/>
  <c r="P514" i="14"/>
  <c r="BI513" i="14"/>
  <c r="BH513" i="14"/>
  <c r="BG513" i="14"/>
  <c r="BF513" i="14"/>
  <c r="T513" i="14"/>
  <c r="R513" i="14"/>
  <c r="P513" i="14"/>
  <c r="BI512" i="14"/>
  <c r="BH512" i="14"/>
  <c r="BG512" i="14"/>
  <c r="BF512" i="14"/>
  <c r="T512" i="14"/>
  <c r="R512" i="14"/>
  <c r="P512" i="14"/>
  <c r="BI511" i="14"/>
  <c r="BH511" i="14"/>
  <c r="BG511" i="14"/>
  <c r="BF511" i="14"/>
  <c r="T511" i="14"/>
  <c r="R511" i="14"/>
  <c r="P511" i="14"/>
  <c r="BI510" i="14"/>
  <c r="BH510" i="14"/>
  <c r="BG510" i="14"/>
  <c r="BF510" i="14"/>
  <c r="T510" i="14"/>
  <c r="R510" i="14"/>
  <c r="P510" i="14"/>
  <c r="BI508" i="14"/>
  <c r="BH508" i="14"/>
  <c r="BG508" i="14"/>
  <c r="BF508" i="14"/>
  <c r="T508" i="14"/>
  <c r="R508" i="14"/>
  <c r="P508" i="14"/>
  <c r="BI507" i="14"/>
  <c r="BH507" i="14"/>
  <c r="BG507" i="14"/>
  <c r="BF507" i="14"/>
  <c r="T507" i="14"/>
  <c r="R507" i="14"/>
  <c r="P507" i="14"/>
  <c r="BI506" i="14"/>
  <c r="BH506" i="14"/>
  <c r="BG506" i="14"/>
  <c r="BF506" i="14"/>
  <c r="T506" i="14"/>
  <c r="R506" i="14"/>
  <c r="P506" i="14"/>
  <c r="BI505" i="14"/>
  <c r="BH505" i="14"/>
  <c r="BG505" i="14"/>
  <c r="BF505" i="14"/>
  <c r="T505" i="14"/>
  <c r="R505" i="14"/>
  <c r="P505" i="14"/>
  <c r="BI504" i="14"/>
  <c r="BH504" i="14"/>
  <c r="BG504" i="14"/>
  <c r="BF504" i="14"/>
  <c r="T504" i="14"/>
  <c r="R504" i="14"/>
  <c r="P504" i="14"/>
  <c r="BI503" i="14"/>
  <c r="BH503" i="14"/>
  <c r="BG503" i="14"/>
  <c r="BF503" i="14"/>
  <c r="T503" i="14"/>
  <c r="R503" i="14"/>
  <c r="P503" i="14"/>
  <c r="BI502" i="14"/>
  <c r="BH502" i="14"/>
  <c r="BG502" i="14"/>
  <c r="BF502" i="14"/>
  <c r="T502" i="14"/>
  <c r="R502" i="14"/>
  <c r="P502" i="14"/>
  <c r="BI501" i="14"/>
  <c r="BH501" i="14"/>
  <c r="BG501" i="14"/>
  <c r="BF501" i="14"/>
  <c r="T501" i="14"/>
  <c r="R501" i="14"/>
  <c r="P501" i="14"/>
  <c r="BI500" i="14"/>
  <c r="BH500" i="14"/>
  <c r="BG500" i="14"/>
  <c r="BF500" i="14"/>
  <c r="T500" i="14"/>
  <c r="R500" i="14"/>
  <c r="P500" i="14"/>
  <c r="BI499" i="14"/>
  <c r="BH499" i="14"/>
  <c r="BG499" i="14"/>
  <c r="BF499" i="14"/>
  <c r="T499" i="14"/>
  <c r="R499" i="14"/>
  <c r="P499" i="14"/>
  <c r="BI498" i="14"/>
  <c r="BH498" i="14"/>
  <c r="BG498" i="14"/>
  <c r="BF498" i="14"/>
  <c r="T498" i="14"/>
  <c r="R498" i="14"/>
  <c r="P498" i="14"/>
  <c r="BI497" i="14"/>
  <c r="BH497" i="14"/>
  <c r="BG497" i="14"/>
  <c r="BF497" i="14"/>
  <c r="T497" i="14"/>
  <c r="R497" i="14"/>
  <c r="P497" i="14"/>
  <c r="BI496" i="14"/>
  <c r="BH496" i="14"/>
  <c r="BG496" i="14"/>
  <c r="BF496" i="14"/>
  <c r="T496" i="14"/>
  <c r="R496" i="14"/>
  <c r="P496" i="14"/>
  <c r="BI495" i="14"/>
  <c r="BH495" i="14"/>
  <c r="BG495" i="14"/>
  <c r="BF495" i="14"/>
  <c r="T495" i="14"/>
  <c r="R495" i="14"/>
  <c r="P495" i="14"/>
  <c r="BI494" i="14"/>
  <c r="BH494" i="14"/>
  <c r="BG494" i="14"/>
  <c r="BF494" i="14"/>
  <c r="T494" i="14"/>
  <c r="R494" i="14"/>
  <c r="P494" i="14"/>
  <c r="BI493" i="14"/>
  <c r="BH493" i="14"/>
  <c r="BG493" i="14"/>
  <c r="BF493" i="14"/>
  <c r="T493" i="14"/>
  <c r="R493" i="14"/>
  <c r="P493" i="14"/>
  <c r="BI492" i="14"/>
  <c r="BH492" i="14"/>
  <c r="BG492" i="14"/>
  <c r="BF492" i="14"/>
  <c r="T492" i="14"/>
  <c r="R492" i="14"/>
  <c r="P492" i="14"/>
  <c r="BI491" i="14"/>
  <c r="BH491" i="14"/>
  <c r="BG491" i="14"/>
  <c r="BF491" i="14"/>
  <c r="T491" i="14"/>
  <c r="R491" i="14"/>
  <c r="P491" i="14"/>
  <c r="BI490" i="14"/>
  <c r="BH490" i="14"/>
  <c r="BG490" i="14"/>
  <c r="BF490" i="14"/>
  <c r="T490" i="14"/>
  <c r="R490" i="14"/>
  <c r="P490" i="14"/>
  <c r="BI489" i="14"/>
  <c r="BH489" i="14"/>
  <c r="BG489" i="14"/>
  <c r="BF489" i="14"/>
  <c r="T489" i="14"/>
  <c r="R489" i="14"/>
  <c r="P489" i="14"/>
  <c r="BI488" i="14"/>
  <c r="BH488" i="14"/>
  <c r="BG488" i="14"/>
  <c r="BF488" i="14"/>
  <c r="T488" i="14"/>
  <c r="R488" i="14"/>
  <c r="P488" i="14"/>
  <c r="BI487" i="14"/>
  <c r="BH487" i="14"/>
  <c r="BG487" i="14"/>
  <c r="BF487" i="14"/>
  <c r="T487" i="14"/>
  <c r="R487" i="14"/>
  <c r="P487" i="14"/>
  <c r="BI486" i="14"/>
  <c r="BH486" i="14"/>
  <c r="BG486" i="14"/>
  <c r="BF486" i="14"/>
  <c r="T486" i="14"/>
  <c r="R486" i="14"/>
  <c r="P486" i="14"/>
  <c r="BI485" i="14"/>
  <c r="BH485" i="14"/>
  <c r="BG485" i="14"/>
  <c r="BF485" i="14"/>
  <c r="T485" i="14"/>
  <c r="R485" i="14"/>
  <c r="P485" i="14"/>
  <c r="BI484" i="14"/>
  <c r="BH484" i="14"/>
  <c r="BG484" i="14"/>
  <c r="BF484" i="14"/>
  <c r="T484" i="14"/>
  <c r="R484" i="14"/>
  <c r="P484" i="14"/>
  <c r="BI483" i="14"/>
  <c r="BH483" i="14"/>
  <c r="BG483" i="14"/>
  <c r="BF483" i="14"/>
  <c r="T483" i="14"/>
  <c r="R483" i="14"/>
  <c r="P483" i="14"/>
  <c r="BI482" i="14"/>
  <c r="BH482" i="14"/>
  <c r="BG482" i="14"/>
  <c r="BF482" i="14"/>
  <c r="T482" i="14"/>
  <c r="R482" i="14"/>
  <c r="P482" i="14"/>
  <c r="BI481" i="14"/>
  <c r="BH481" i="14"/>
  <c r="BG481" i="14"/>
  <c r="BF481" i="14"/>
  <c r="T481" i="14"/>
  <c r="R481" i="14"/>
  <c r="P481" i="14"/>
  <c r="BI480" i="14"/>
  <c r="BH480" i="14"/>
  <c r="BG480" i="14"/>
  <c r="BF480" i="14"/>
  <c r="T480" i="14"/>
  <c r="R480" i="14"/>
  <c r="P480" i="14"/>
  <c r="BI479" i="14"/>
  <c r="BH479" i="14"/>
  <c r="BG479" i="14"/>
  <c r="BF479" i="14"/>
  <c r="T479" i="14"/>
  <c r="R479" i="14"/>
  <c r="P479" i="14"/>
  <c r="BI478" i="14"/>
  <c r="BH478" i="14"/>
  <c r="BG478" i="14"/>
  <c r="BF478" i="14"/>
  <c r="T478" i="14"/>
  <c r="R478" i="14"/>
  <c r="P478" i="14"/>
  <c r="BI477" i="14"/>
  <c r="BH477" i="14"/>
  <c r="BG477" i="14"/>
  <c r="BF477" i="14"/>
  <c r="T477" i="14"/>
  <c r="R477" i="14"/>
  <c r="P477" i="14"/>
  <c r="BI476" i="14"/>
  <c r="BH476" i="14"/>
  <c r="BG476" i="14"/>
  <c r="BF476" i="14"/>
  <c r="T476" i="14"/>
  <c r="R476" i="14"/>
  <c r="P476" i="14"/>
  <c r="BI475" i="14"/>
  <c r="BH475" i="14"/>
  <c r="BG475" i="14"/>
  <c r="BF475" i="14"/>
  <c r="T475" i="14"/>
  <c r="R475" i="14"/>
  <c r="P475" i="14"/>
  <c r="BI474" i="14"/>
  <c r="BH474" i="14"/>
  <c r="BG474" i="14"/>
  <c r="BF474" i="14"/>
  <c r="T474" i="14"/>
  <c r="R474" i="14"/>
  <c r="P474" i="14"/>
  <c r="BI473" i="14"/>
  <c r="BH473" i="14"/>
  <c r="BG473" i="14"/>
  <c r="BF473" i="14"/>
  <c r="T473" i="14"/>
  <c r="R473" i="14"/>
  <c r="P473" i="14"/>
  <c r="BI472" i="14"/>
  <c r="BH472" i="14"/>
  <c r="BG472" i="14"/>
  <c r="BF472" i="14"/>
  <c r="T472" i="14"/>
  <c r="R472" i="14"/>
  <c r="P472" i="14"/>
  <c r="BI471" i="14"/>
  <c r="BH471" i="14"/>
  <c r="BG471" i="14"/>
  <c r="BF471" i="14"/>
  <c r="T471" i="14"/>
  <c r="R471" i="14"/>
  <c r="P471" i="14"/>
  <c r="BI470" i="14"/>
  <c r="BH470" i="14"/>
  <c r="BG470" i="14"/>
  <c r="BF470" i="14"/>
  <c r="T470" i="14"/>
  <c r="R470" i="14"/>
  <c r="P470" i="14"/>
  <c r="BI469" i="14"/>
  <c r="BH469" i="14"/>
  <c r="BG469" i="14"/>
  <c r="BF469" i="14"/>
  <c r="T469" i="14"/>
  <c r="R469" i="14"/>
  <c r="P469" i="14"/>
  <c r="BI468" i="14"/>
  <c r="BH468" i="14"/>
  <c r="BG468" i="14"/>
  <c r="BF468" i="14"/>
  <c r="T468" i="14"/>
  <c r="R468" i="14"/>
  <c r="P468" i="14"/>
  <c r="BI467" i="14"/>
  <c r="BH467" i="14"/>
  <c r="BG467" i="14"/>
  <c r="BF467" i="14"/>
  <c r="T467" i="14"/>
  <c r="R467" i="14"/>
  <c r="P467" i="14"/>
  <c r="BI466" i="14"/>
  <c r="BH466" i="14"/>
  <c r="BG466" i="14"/>
  <c r="BF466" i="14"/>
  <c r="T466" i="14"/>
  <c r="R466" i="14"/>
  <c r="P466" i="14"/>
  <c r="BI465" i="14"/>
  <c r="BH465" i="14"/>
  <c r="BG465" i="14"/>
  <c r="BF465" i="14"/>
  <c r="T465" i="14"/>
  <c r="R465" i="14"/>
  <c r="P465" i="14"/>
  <c r="BI464" i="14"/>
  <c r="BH464" i="14"/>
  <c r="BG464" i="14"/>
  <c r="BF464" i="14"/>
  <c r="T464" i="14"/>
  <c r="R464" i="14"/>
  <c r="P464" i="14"/>
  <c r="BI463" i="14"/>
  <c r="BH463" i="14"/>
  <c r="BG463" i="14"/>
  <c r="BF463" i="14"/>
  <c r="T463" i="14"/>
  <c r="R463" i="14"/>
  <c r="P463" i="14"/>
  <c r="BI462" i="14"/>
  <c r="BH462" i="14"/>
  <c r="BG462" i="14"/>
  <c r="BF462" i="14"/>
  <c r="T462" i="14"/>
  <c r="R462" i="14"/>
  <c r="P462" i="14"/>
  <c r="BI461" i="14"/>
  <c r="BH461" i="14"/>
  <c r="BG461" i="14"/>
  <c r="BF461" i="14"/>
  <c r="T461" i="14"/>
  <c r="R461" i="14"/>
  <c r="P461" i="14"/>
  <c r="BI460" i="14"/>
  <c r="BH460" i="14"/>
  <c r="BG460" i="14"/>
  <c r="BF460" i="14"/>
  <c r="T460" i="14"/>
  <c r="R460" i="14"/>
  <c r="P460" i="14"/>
  <c r="BI459" i="14"/>
  <c r="BH459" i="14"/>
  <c r="BG459" i="14"/>
  <c r="BF459" i="14"/>
  <c r="T459" i="14"/>
  <c r="R459" i="14"/>
  <c r="P459" i="14"/>
  <c r="BI458" i="14"/>
  <c r="BH458" i="14"/>
  <c r="BG458" i="14"/>
  <c r="BF458" i="14"/>
  <c r="T458" i="14"/>
  <c r="R458" i="14"/>
  <c r="P458" i="14"/>
  <c r="BI457" i="14"/>
  <c r="BH457" i="14"/>
  <c r="BG457" i="14"/>
  <c r="BF457" i="14"/>
  <c r="T457" i="14"/>
  <c r="R457" i="14"/>
  <c r="P457" i="14"/>
  <c r="BI456" i="14"/>
  <c r="BH456" i="14"/>
  <c r="BG456" i="14"/>
  <c r="BF456" i="14"/>
  <c r="T456" i="14"/>
  <c r="R456" i="14"/>
  <c r="P456" i="14"/>
  <c r="BI455" i="14"/>
  <c r="BH455" i="14"/>
  <c r="BG455" i="14"/>
  <c r="BF455" i="14"/>
  <c r="T455" i="14"/>
  <c r="R455" i="14"/>
  <c r="P455" i="14"/>
  <c r="BI454" i="14"/>
  <c r="BH454" i="14"/>
  <c r="BG454" i="14"/>
  <c r="BF454" i="14"/>
  <c r="T454" i="14"/>
  <c r="R454" i="14"/>
  <c r="P454" i="14"/>
  <c r="BI453" i="14"/>
  <c r="BH453" i="14"/>
  <c r="BG453" i="14"/>
  <c r="BF453" i="14"/>
  <c r="T453" i="14"/>
  <c r="R453" i="14"/>
  <c r="P453" i="14"/>
  <c r="BI452" i="14"/>
  <c r="BH452" i="14"/>
  <c r="BG452" i="14"/>
  <c r="BF452" i="14"/>
  <c r="T452" i="14"/>
  <c r="R452" i="14"/>
  <c r="P452" i="14"/>
  <c r="BI451" i="14"/>
  <c r="BH451" i="14"/>
  <c r="BG451" i="14"/>
  <c r="BF451" i="14"/>
  <c r="T451" i="14"/>
  <c r="R451" i="14"/>
  <c r="P451" i="14"/>
  <c r="BI450" i="14"/>
  <c r="BH450" i="14"/>
  <c r="BG450" i="14"/>
  <c r="BF450" i="14"/>
  <c r="T450" i="14"/>
  <c r="R450" i="14"/>
  <c r="P450" i="14"/>
  <c r="BI449" i="14"/>
  <c r="BH449" i="14"/>
  <c r="BG449" i="14"/>
  <c r="BF449" i="14"/>
  <c r="T449" i="14"/>
  <c r="R449" i="14"/>
  <c r="P449" i="14"/>
  <c r="BI448" i="14"/>
  <c r="BH448" i="14"/>
  <c r="BG448" i="14"/>
  <c r="BF448" i="14"/>
  <c r="T448" i="14"/>
  <c r="R448" i="14"/>
  <c r="P448" i="14"/>
  <c r="BI447" i="14"/>
  <c r="BH447" i="14"/>
  <c r="BG447" i="14"/>
  <c r="BF447" i="14"/>
  <c r="T447" i="14"/>
  <c r="R447" i="14"/>
  <c r="P447" i="14"/>
  <c r="BI446" i="14"/>
  <c r="BH446" i="14"/>
  <c r="BG446" i="14"/>
  <c r="BF446" i="14"/>
  <c r="T446" i="14"/>
  <c r="R446" i="14"/>
  <c r="P446" i="14"/>
  <c r="BI445" i="14"/>
  <c r="BH445" i="14"/>
  <c r="BG445" i="14"/>
  <c r="BF445" i="14"/>
  <c r="T445" i="14"/>
  <c r="R445" i="14"/>
  <c r="P445" i="14"/>
  <c r="BI444" i="14"/>
  <c r="BH444" i="14"/>
  <c r="BG444" i="14"/>
  <c r="BF444" i="14"/>
  <c r="T444" i="14"/>
  <c r="R444" i="14"/>
  <c r="P444" i="14"/>
  <c r="BI443" i="14"/>
  <c r="BH443" i="14"/>
  <c r="BG443" i="14"/>
  <c r="BF443" i="14"/>
  <c r="T443" i="14"/>
  <c r="R443" i="14"/>
  <c r="P443" i="14"/>
  <c r="BI442" i="14"/>
  <c r="BH442" i="14"/>
  <c r="BG442" i="14"/>
  <c r="BF442" i="14"/>
  <c r="T442" i="14"/>
  <c r="R442" i="14"/>
  <c r="P442" i="14"/>
  <c r="BI441" i="14"/>
  <c r="BH441" i="14"/>
  <c r="BG441" i="14"/>
  <c r="BF441" i="14"/>
  <c r="T441" i="14"/>
  <c r="R441" i="14"/>
  <c r="P441" i="14"/>
  <c r="BI440" i="14"/>
  <c r="BH440" i="14"/>
  <c r="BG440" i="14"/>
  <c r="BF440" i="14"/>
  <c r="T440" i="14"/>
  <c r="R440" i="14"/>
  <c r="P440" i="14"/>
  <c r="BI439" i="14"/>
  <c r="BH439" i="14"/>
  <c r="BG439" i="14"/>
  <c r="BF439" i="14"/>
  <c r="T439" i="14"/>
  <c r="R439" i="14"/>
  <c r="P439" i="14"/>
  <c r="BI437" i="14"/>
  <c r="BH437" i="14"/>
  <c r="BG437" i="14"/>
  <c r="BF437" i="14"/>
  <c r="T437" i="14"/>
  <c r="R437" i="14"/>
  <c r="P437" i="14"/>
  <c r="BI436" i="14"/>
  <c r="BH436" i="14"/>
  <c r="BG436" i="14"/>
  <c r="BF436" i="14"/>
  <c r="T436" i="14"/>
  <c r="R436" i="14"/>
  <c r="P436" i="14"/>
  <c r="BI435" i="14"/>
  <c r="BH435" i="14"/>
  <c r="BG435" i="14"/>
  <c r="BF435" i="14"/>
  <c r="T435" i="14"/>
  <c r="R435" i="14"/>
  <c r="P435" i="14"/>
  <c r="BI434" i="14"/>
  <c r="BH434" i="14"/>
  <c r="BG434" i="14"/>
  <c r="BF434" i="14"/>
  <c r="T434" i="14"/>
  <c r="R434" i="14"/>
  <c r="P434" i="14"/>
  <c r="BI433" i="14"/>
  <c r="BH433" i="14"/>
  <c r="BG433" i="14"/>
  <c r="BF433" i="14"/>
  <c r="T433" i="14"/>
  <c r="R433" i="14"/>
  <c r="P433" i="14"/>
  <c r="BI432" i="14"/>
  <c r="BH432" i="14"/>
  <c r="BG432" i="14"/>
  <c r="BF432" i="14"/>
  <c r="T432" i="14"/>
  <c r="R432" i="14"/>
  <c r="P432" i="14"/>
  <c r="BI431" i="14"/>
  <c r="BH431" i="14"/>
  <c r="BG431" i="14"/>
  <c r="BF431" i="14"/>
  <c r="T431" i="14"/>
  <c r="R431" i="14"/>
  <c r="P431" i="14"/>
  <c r="BI430" i="14"/>
  <c r="BH430" i="14"/>
  <c r="BG430" i="14"/>
  <c r="BF430" i="14"/>
  <c r="T430" i="14"/>
  <c r="R430" i="14"/>
  <c r="P430" i="14"/>
  <c r="BI429" i="14"/>
  <c r="BH429" i="14"/>
  <c r="BG429" i="14"/>
  <c r="BF429" i="14"/>
  <c r="T429" i="14"/>
  <c r="R429" i="14"/>
  <c r="P429" i="14"/>
  <c r="BI428" i="14"/>
  <c r="BH428" i="14"/>
  <c r="BG428" i="14"/>
  <c r="BF428" i="14"/>
  <c r="T428" i="14"/>
  <c r="R428" i="14"/>
  <c r="P428" i="14"/>
  <c r="BI427" i="14"/>
  <c r="BH427" i="14"/>
  <c r="BG427" i="14"/>
  <c r="BF427" i="14"/>
  <c r="T427" i="14"/>
  <c r="R427" i="14"/>
  <c r="P427" i="14"/>
  <c r="BI426" i="14"/>
  <c r="BH426" i="14"/>
  <c r="BG426" i="14"/>
  <c r="BF426" i="14"/>
  <c r="T426" i="14"/>
  <c r="R426" i="14"/>
  <c r="P426" i="14"/>
  <c r="BI425" i="14"/>
  <c r="BH425" i="14"/>
  <c r="BG425" i="14"/>
  <c r="BF425" i="14"/>
  <c r="T425" i="14"/>
  <c r="R425" i="14"/>
  <c r="P425" i="14"/>
  <c r="BI424" i="14"/>
  <c r="BH424" i="14"/>
  <c r="BG424" i="14"/>
  <c r="BF424" i="14"/>
  <c r="T424" i="14"/>
  <c r="R424" i="14"/>
  <c r="P424" i="14"/>
  <c r="BI423" i="14"/>
  <c r="BH423" i="14"/>
  <c r="BG423" i="14"/>
  <c r="BF423" i="14"/>
  <c r="T423" i="14"/>
  <c r="R423" i="14"/>
  <c r="P423" i="14"/>
  <c r="BI422" i="14"/>
  <c r="BH422" i="14"/>
  <c r="BG422" i="14"/>
  <c r="BF422" i="14"/>
  <c r="T422" i="14"/>
  <c r="R422" i="14"/>
  <c r="P422" i="14"/>
  <c r="BI421" i="14"/>
  <c r="BH421" i="14"/>
  <c r="BG421" i="14"/>
  <c r="BF421" i="14"/>
  <c r="T421" i="14"/>
  <c r="R421" i="14"/>
  <c r="P421" i="14"/>
  <c r="BI420" i="14"/>
  <c r="BH420" i="14"/>
  <c r="BG420" i="14"/>
  <c r="BF420" i="14"/>
  <c r="T420" i="14"/>
  <c r="R420" i="14"/>
  <c r="P420" i="14"/>
  <c r="BI419" i="14"/>
  <c r="BH419" i="14"/>
  <c r="BG419" i="14"/>
  <c r="BF419" i="14"/>
  <c r="T419" i="14"/>
  <c r="R419" i="14"/>
  <c r="P419" i="14"/>
  <c r="BI418" i="14"/>
  <c r="BH418" i="14"/>
  <c r="BG418" i="14"/>
  <c r="BF418" i="14"/>
  <c r="T418" i="14"/>
  <c r="R418" i="14"/>
  <c r="P418" i="14"/>
  <c r="BI417" i="14"/>
  <c r="BH417" i="14"/>
  <c r="BG417" i="14"/>
  <c r="BF417" i="14"/>
  <c r="T417" i="14"/>
  <c r="R417" i="14"/>
  <c r="P417" i="14"/>
  <c r="BI416" i="14"/>
  <c r="BH416" i="14"/>
  <c r="BG416" i="14"/>
  <c r="BF416" i="14"/>
  <c r="T416" i="14"/>
  <c r="R416" i="14"/>
  <c r="P416" i="14"/>
  <c r="BI415" i="14"/>
  <c r="BH415" i="14"/>
  <c r="BG415" i="14"/>
  <c r="BF415" i="14"/>
  <c r="T415" i="14"/>
  <c r="R415" i="14"/>
  <c r="P415" i="14"/>
  <c r="BI414" i="14"/>
  <c r="BH414" i="14"/>
  <c r="BG414" i="14"/>
  <c r="BF414" i="14"/>
  <c r="T414" i="14"/>
  <c r="R414" i="14"/>
  <c r="P414" i="14"/>
  <c r="BI413" i="14"/>
  <c r="BH413" i="14"/>
  <c r="BG413" i="14"/>
  <c r="BF413" i="14"/>
  <c r="T413" i="14"/>
  <c r="R413" i="14"/>
  <c r="P413" i="14"/>
  <c r="BI412" i="14"/>
  <c r="BH412" i="14"/>
  <c r="BG412" i="14"/>
  <c r="BF412" i="14"/>
  <c r="T412" i="14"/>
  <c r="R412" i="14"/>
  <c r="P412" i="14"/>
  <c r="BI411" i="14"/>
  <c r="BH411" i="14"/>
  <c r="BG411" i="14"/>
  <c r="BF411" i="14"/>
  <c r="T411" i="14"/>
  <c r="R411" i="14"/>
  <c r="P411" i="14"/>
  <c r="BI410" i="14"/>
  <c r="BH410" i="14"/>
  <c r="BG410" i="14"/>
  <c r="BF410" i="14"/>
  <c r="T410" i="14"/>
  <c r="R410" i="14"/>
  <c r="P410" i="14"/>
  <c r="BI409" i="14"/>
  <c r="BH409" i="14"/>
  <c r="BG409" i="14"/>
  <c r="BF409" i="14"/>
  <c r="T409" i="14"/>
  <c r="R409" i="14"/>
  <c r="P409" i="14"/>
  <c r="BI408" i="14"/>
  <c r="BH408" i="14"/>
  <c r="BG408" i="14"/>
  <c r="BF408" i="14"/>
  <c r="T408" i="14"/>
  <c r="R408" i="14"/>
  <c r="P408" i="14"/>
  <c r="BI407" i="14"/>
  <c r="BH407" i="14"/>
  <c r="BG407" i="14"/>
  <c r="BF407" i="14"/>
  <c r="T407" i="14"/>
  <c r="R407" i="14"/>
  <c r="P407" i="14"/>
  <c r="BI406" i="14"/>
  <c r="BH406" i="14"/>
  <c r="BG406" i="14"/>
  <c r="BF406" i="14"/>
  <c r="T406" i="14"/>
  <c r="R406" i="14"/>
  <c r="P406" i="14"/>
  <c r="BI405" i="14"/>
  <c r="BH405" i="14"/>
  <c r="BG405" i="14"/>
  <c r="BF405" i="14"/>
  <c r="T405" i="14"/>
  <c r="R405" i="14"/>
  <c r="P405" i="14"/>
  <c r="BI404" i="14"/>
  <c r="BH404" i="14"/>
  <c r="BG404" i="14"/>
  <c r="BF404" i="14"/>
  <c r="T404" i="14"/>
  <c r="R404" i="14"/>
  <c r="P404" i="14"/>
  <c r="BI403" i="14"/>
  <c r="BH403" i="14"/>
  <c r="BG403" i="14"/>
  <c r="BF403" i="14"/>
  <c r="T403" i="14"/>
  <c r="R403" i="14"/>
  <c r="P403" i="14"/>
  <c r="BI402" i="14"/>
  <c r="BH402" i="14"/>
  <c r="BG402" i="14"/>
  <c r="BF402" i="14"/>
  <c r="T402" i="14"/>
  <c r="R402" i="14"/>
  <c r="P402" i="14"/>
  <c r="BI401" i="14"/>
  <c r="BH401" i="14"/>
  <c r="BG401" i="14"/>
  <c r="BF401" i="14"/>
  <c r="T401" i="14"/>
  <c r="R401" i="14"/>
  <c r="P401" i="14"/>
  <c r="BI400" i="14"/>
  <c r="BH400" i="14"/>
  <c r="BG400" i="14"/>
  <c r="BF400" i="14"/>
  <c r="T400" i="14"/>
  <c r="R400" i="14"/>
  <c r="P400" i="14"/>
  <c r="BI399" i="14"/>
  <c r="BH399" i="14"/>
  <c r="BG399" i="14"/>
  <c r="BF399" i="14"/>
  <c r="T399" i="14"/>
  <c r="R399" i="14"/>
  <c r="P399" i="14"/>
  <c r="BI398" i="14"/>
  <c r="BH398" i="14"/>
  <c r="BG398" i="14"/>
  <c r="BF398" i="14"/>
  <c r="T398" i="14"/>
  <c r="R398" i="14"/>
  <c r="P398" i="14"/>
  <c r="BI397" i="14"/>
  <c r="BH397" i="14"/>
  <c r="BG397" i="14"/>
  <c r="BF397" i="14"/>
  <c r="T397" i="14"/>
  <c r="R397" i="14"/>
  <c r="P397" i="14"/>
  <c r="BI396" i="14"/>
  <c r="BH396" i="14"/>
  <c r="BG396" i="14"/>
  <c r="BF396" i="14"/>
  <c r="T396" i="14"/>
  <c r="R396" i="14"/>
  <c r="P396" i="14"/>
  <c r="BI395" i="14"/>
  <c r="BH395" i="14"/>
  <c r="BG395" i="14"/>
  <c r="BF395" i="14"/>
  <c r="T395" i="14"/>
  <c r="R395" i="14"/>
  <c r="P395" i="14"/>
  <c r="BI394" i="14"/>
  <c r="BH394" i="14"/>
  <c r="BG394" i="14"/>
  <c r="BF394" i="14"/>
  <c r="T394" i="14"/>
  <c r="R394" i="14"/>
  <c r="P394" i="14"/>
  <c r="BI393" i="14"/>
  <c r="BH393" i="14"/>
  <c r="BG393" i="14"/>
  <c r="BF393" i="14"/>
  <c r="T393" i="14"/>
  <c r="R393" i="14"/>
  <c r="P393" i="14"/>
  <c r="BI392" i="14"/>
  <c r="BH392" i="14"/>
  <c r="BG392" i="14"/>
  <c r="BF392" i="14"/>
  <c r="T392" i="14"/>
  <c r="R392" i="14"/>
  <c r="P392" i="14"/>
  <c r="BI391" i="14"/>
  <c r="BH391" i="14"/>
  <c r="BG391" i="14"/>
  <c r="BF391" i="14"/>
  <c r="T391" i="14"/>
  <c r="R391" i="14"/>
  <c r="P391" i="14"/>
  <c r="BI390" i="14"/>
  <c r="BH390" i="14"/>
  <c r="BG390" i="14"/>
  <c r="BF390" i="14"/>
  <c r="T390" i="14"/>
  <c r="R390" i="14"/>
  <c r="P390" i="14"/>
  <c r="BI389" i="14"/>
  <c r="BH389" i="14"/>
  <c r="BG389" i="14"/>
  <c r="BF389" i="14"/>
  <c r="T389" i="14"/>
  <c r="R389" i="14"/>
  <c r="P389" i="14"/>
  <c r="BI388" i="14"/>
  <c r="BH388" i="14"/>
  <c r="BG388" i="14"/>
  <c r="BF388" i="14"/>
  <c r="T388" i="14"/>
  <c r="R388" i="14"/>
  <c r="P388" i="14"/>
  <c r="BI387" i="14"/>
  <c r="BH387" i="14"/>
  <c r="BG387" i="14"/>
  <c r="BF387" i="14"/>
  <c r="T387" i="14"/>
  <c r="R387" i="14"/>
  <c r="P387" i="14"/>
  <c r="BI386" i="14"/>
  <c r="BH386" i="14"/>
  <c r="BG386" i="14"/>
  <c r="BF386" i="14"/>
  <c r="T386" i="14"/>
  <c r="R386" i="14"/>
  <c r="P386" i="14"/>
  <c r="BI385" i="14"/>
  <c r="BH385" i="14"/>
  <c r="BG385" i="14"/>
  <c r="BF385" i="14"/>
  <c r="T385" i="14"/>
  <c r="R385" i="14"/>
  <c r="P385" i="14"/>
  <c r="BI384" i="14"/>
  <c r="BH384" i="14"/>
  <c r="BG384" i="14"/>
  <c r="BF384" i="14"/>
  <c r="T384" i="14"/>
  <c r="R384" i="14"/>
  <c r="P384" i="14"/>
  <c r="BI383" i="14"/>
  <c r="BH383" i="14"/>
  <c r="BG383" i="14"/>
  <c r="BF383" i="14"/>
  <c r="T383" i="14"/>
  <c r="R383" i="14"/>
  <c r="P383" i="14"/>
  <c r="BI382" i="14"/>
  <c r="BH382" i="14"/>
  <c r="BG382" i="14"/>
  <c r="BF382" i="14"/>
  <c r="T382" i="14"/>
  <c r="R382" i="14"/>
  <c r="P382" i="14"/>
  <c r="BI381" i="14"/>
  <c r="BH381" i="14"/>
  <c r="BG381" i="14"/>
  <c r="BF381" i="14"/>
  <c r="T381" i="14"/>
  <c r="R381" i="14"/>
  <c r="P381" i="14"/>
  <c r="BI380" i="14"/>
  <c r="BH380" i="14"/>
  <c r="BG380" i="14"/>
  <c r="BF380" i="14"/>
  <c r="T380" i="14"/>
  <c r="R380" i="14"/>
  <c r="P380" i="14"/>
  <c r="BI379" i="14"/>
  <c r="BH379" i="14"/>
  <c r="BG379" i="14"/>
  <c r="BF379" i="14"/>
  <c r="T379" i="14"/>
  <c r="R379" i="14"/>
  <c r="P379" i="14"/>
  <c r="BI378" i="14"/>
  <c r="BH378" i="14"/>
  <c r="BG378" i="14"/>
  <c r="BF378" i="14"/>
  <c r="T378" i="14"/>
  <c r="R378" i="14"/>
  <c r="P378" i="14"/>
  <c r="BI377" i="14"/>
  <c r="BH377" i="14"/>
  <c r="BG377" i="14"/>
  <c r="BF377" i="14"/>
  <c r="T377" i="14"/>
  <c r="R377" i="14"/>
  <c r="P377" i="14"/>
  <c r="BI376" i="14"/>
  <c r="BH376" i="14"/>
  <c r="BG376" i="14"/>
  <c r="BF376" i="14"/>
  <c r="T376" i="14"/>
  <c r="R376" i="14"/>
  <c r="P376" i="14"/>
  <c r="BI375" i="14"/>
  <c r="BH375" i="14"/>
  <c r="BG375" i="14"/>
  <c r="BF375" i="14"/>
  <c r="T375" i="14"/>
  <c r="R375" i="14"/>
  <c r="P375" i="14"/>
  <c r="BI374" i="14"/>
  <c r="BH374" i="14"/>
  <c r="BG374" i="14"/>
  <c r="BF374" i="14"/>
  <c r="T374" i="14"/>
  <c r="R374" i="14"/>
  <c r="P374" i="14"/>
  <c r="BI373" i="14"/>
  <c r="BH373" i="14"/>
  <c r="BG373" i="14"/>
  <c r="BF373" i="14"/>
  <c r="T373" i="14"/>
  <c r="R373" i="14"/>
  <c r="P373" i="14"/>
  <c r="BI372" i="14"/>
  <c r="BH372" i="14"/>
  <c r="BG372" i="14"/>
  <c r="BF372" i="14"/>
  <c r="T372" i="14"/>
  <c r="R372" i="14"/>
  <c r="P372" i="14"/>
  <c r="BI371" i="14"/>
  <c r="BH371" i="14"/>
  <c r="BG371" i="14"/>
  <c r="BF371" i="14"/>
  <c r="T371" i="14"/>
  <c r="R371" i="14"/>
  <c r="P371" i="14"/>
  <c r="BI370" i="14"/>
  <c r="BH370" i="14"/>
  <c r="BG370" i="14"/>
  <c r="BF370" i="14"/>
  <c r="T370" i="14"/>
  <c r="R370" i="14"/>
  <c r="P370" i="14"/>
  <c r="BI369" i="14"/>
  <c r="BH369" i="14"/>
  <c r="BG369" i="14"/>
  <c r="BF369" i="14"/>
  <c r="T369" i="14"/>
  <c r="R369" i="14"/>
  <c r="P369" i="14"/>
  <c r="BI368" i="14"/>
  <c r="BH368" i="14"/>
  <c r="BG368" i="14"/>
  <c r="BF368" i="14"/>
  <c r="T368" i="14"/>
  <c r="R368" i="14"/>
  <c r="P368" i="14"/>
  <c r="BI367" i="14"/>
  <c r="BH367" i="14"/>
  <c r="BG367" i="14"/>
  <c r="BF367" i="14"/>
  <c r="T367" i="14"/>
  <c r="R367" i="14"/>
  <c r="P367" i="14"/>
  <c r="BI366" i="14"/>
  <c r="BH366" i="14"/>
  <c r="BG366" i="14"/>
  <c r="BF366" i="14"/>
  <c r="T366" i="14"/>
  <c r="R366" i="14"/>
  <c r="P366" i="14"/>
  <c r="BI365" i="14"/>
  <c r="BH365" i="14"/>
  <c r="BG365" i="14"/>
  <c r="BF365" i="14"/>
  <c r="T365" i="14"/>
  <c r="R365" i="14"/>
  <c r="P365" i="14"/>
  <c r="BI364" i="14"/>
  <c r="BH364" i="14"/>
  <c r="BG364" i="14"/>
  <c r="BF364" i="14"/>
  <c r="T364" i="14"/>
  <c r="R364" i="14"/>
  <c r="P364" i="14"/>
  <c r="BI363" i="14"/>
  <c r="BH363" i="14"/>
  <c r="BG363" i="14"/>
  <c r="BF363" i="14"/>
  <c r="T363" i="14"/>
  <c r="R363" i="14"/>
  <c r="P363" i="14"/>
  <c r="BI362" i="14"/>
  <c r="BH362" i="14"/>
  <c r="BG362" i="14"/>
  <c r="BF362" i="14"/>
  <c r="T362" i="14"/>
  <c r="R362" i="14"/>
  <c r="P362" i="14"/>
  <c r="BI361" i="14"/>
  <c r="BH361" i="14"/>
  <c r="BG361" i="14"/>
  <c r="BF361" i="14"/>
  <c r="T361" i="14"/>
  <c r="R361" i="14"/>
  <c r="P361" i="14"/>
  <c r="BI360" i="14"/>
  <c r="BH360" i="14"/>
  <c r="BG360" i="14"/>
  <c r="BF360" i="14"/>
  <c r="T360" i="14"/>
  <c r="R360" i="14"/>
  <c r="P360" i="14"/>
  <c r="BI359" i="14"/>
  <c r="BH359" i="14"/>
  <c r="BG359" i="14"/>
  <c r="BF359" i="14"/>
  <c r="T359" i="14"/>
  <c r="R359" i="14"/>
  <c r="P359" i="14"/>
  <c r="BI358" i="14"/>
  <c r="BH358" i="14"/>
  <c r="BG358" i="14"/>
  <c r="BF358" i="14"/>
  <c r="T358" i="14"/>
  <c r="R358" i="14"/>
  <c r="P358" i="14"/>
  <c r="BI357" i="14"/>
  <c r="BH357" i="14"/>
  <c r="BG357" i="14"/>
  <c r="BF357" i="14"/>
  <c r="T357" i="14"/>
  <c r="R357" i="14"/>
  <c r="P357" i="14"/>
  <c r="BI356" i="14"/>
  <c r="BH356" i="14"/>
  <c r="BG356" i="14"/>
  <c r="BF356" i="14"/>
  <c r="T356" i="14"/>
  <c r="R356" i="14"/>
  <c r="P356" i="14"/>
  <c r="BI355" i="14"/>
  <c r="BH355" i="14"/>
  <c r="BG355" i="14"/>
  <c r="BF355" i="14"/>
  <c r="T355" i="14"/>
  <c r="R355" i="14"/>
  <c r="P355" i="14"/>
  <c r="BI354" i="14"/>
  <c r="BH354" i="14"/>
  <c r="BG354" i="14"/>
  <c r="BF354" i="14"/>
  <c r="T354" i="14"/>
  <c r="R354" i="14"/>
  <c r="P354" i="14"/>
  <c r="BI353" i="14"/>
  <c r="BH353" i="14"/>
  <c r="BG353" i="14"/>
  <c r="BF353" i="14"/>
  <c r="T353" i="14"/>
  <c r="R353" i="14"/>
  <c r="P353" i="14"/>
  <c r="BI352" i="14"/>
  <c r="BH352" i="14"/>
  <c r="BG352" i="14"/>
  <c r="BF352" i="14"/>
  <c r="T352" i="14"/>
  <c r="R352" i="14"/>
  <c r="P352" i="14"/>
  <c r="BI351" i="14"/>
  <c r="BH351" i="14"/>
  <c r="BG351" i="14"/>
  <c r="BF351" i="14"/>
  <c r="T351" i="14"/>
  <c r="R351" i="14"/>
  <c r="P351" i="14"/>
  <c r="BI350" i="14"/>
  <c r="BH350" i="14"/>
  <c r="BG350" i="14"/>
  <c r="BF350" i="14"/>
  <c r="T350" i="14"/>
  <c r="R350" i="14"/>
  <c r="P350" i="14"/>
  <c r="BI349" i="14"/>
  <c r="BH349" i="14"/>
  <c r="BG349" i="14"/>
  <c r="BF349" i="14"/>
  <c r="T349" i="14"/>
  <c r="R349" i="14"/>
  <c r="P349" i="14"/>
  <c r="BI348" i="14"/>
  <c r="BH348" i="14"/>
  <c r="BG348" i="14"/>
  <c r="BF348" i="14"/>
  <c r="T348" i="14"/>
  <c r="R348" i="14"/>
  <c r="P348" i="14"/>
  <c r="BI347" i="14"/>
  <c r="BH347" i="14"/>
  <c r="BG347" i="14"/>
  <c r="BF347" i="14"/>
  <c r="T347" i="14"/>
  <c r="R347" i="14"/>
  <c r="P347" i="14"/>
  <c r="BI346" i="14"/>
  <c r="BH346" i="14"/>
  <c r="BG346" i="14"/>
  <c r="BF346" i="14"/>
  <c r="T346" i="14"/>
  <c r="R346" i="14"/>
  <c r="P346" i="14"/>
  <c r="BI345" i="14"/>
  <c r="BH345" i="14"/>
  <c r="BG345" i="14"/>
  <c r="BF345" i="14"/>
  <c r="T345" i="14"/>
  <c r="R345" i="14"/>
  <c r="P345" i="14"/>
  <c r="BI344" i="14"/>
  <c r="BH344" i="14"/>
  <c r="BG344" i="14"/>
  <c r="BF344" i="14"/>
  <c r="T344" i="14"/>
  <c r="R344" i="14"/>
  <c r="P344" i="14"/>
  <c r="BI343" i="14"/>
  <c r="BH343" i="14"/>
  <c r="BG343" i="14"/>
  <c r="BF343" i="14"/>
  <c r="T343" i="14"/>
  <c r="R343" i="14"/>
  <c r="P343" i="14"/>
  <c r="BI342" i="14"/>
  <c r="BH342" i="14"/>
  <c r="BG342" i="14"/>
  <c r="BF342" i="14"/>
  <c r="T342" i="14"/>
  <c r="R342" i="14"/>
  <c r="P342" i="14"/>
  <c r="BI341" i="14"/>
  <c r="BH341" i="14"/>
  <c r="BG341" i="14"/>
  <c r="BF341" i="14"/>
  <c r="T341" i="14"/>
  <c r="R341" i="14"/>
  <c r="P341" i="14"/>
  <c r="BI340" i="14"/>
  <c r="BH340" i="14"/>
  <c r="BG340" i="14"/>
  <c r="BF340" i="14"/>
  <c r="T340" i="14"/>
  <c r="R340" i="14"/>
  <c r="P340" i="14"/>
  <c r="BI339" i="14"/>
  <c r="BH339" i="14"/>
  <c r="BG339" i="14"/>
  <c r="BF339" i="14"/>
  <c r="T339" i="14"/>
  <c r="R339" i="14"/>
  <c r="P339" i="14"/>
  <c r="BI338" i="14"/>
  <c r="BH338" i="14"/>
  <c r="BG338" i="14"/>
  <c r="BF338" i="14"/>
  <c r="T338" i="14"/>
  <c r="R338" i="14"/>
  <c r="P338" i="14"/>
  <c r="BI337" i="14"/>
  <c r="BH337" i="14"/>
  <c r="BG337" i="14"/>
  <c r="BF337" i="14"/>
  <c r="T337" i="14"/>
  <c r="R337" i="14"/>
  <c r="P337" i="14"/>
  <c r="BI336" i="14"/>
  <c r="BH336" i="14"/>
  <c r="BG336" i="14"/>
  <c r="BF336" i="14"/>
  <c r="T336" i="14"/>
  <c r="R336" i="14"/>
  <c r="P336" i="14"/>
  <c r="BI335" i="14"/>
  <c r="BH335" i="14"/>
  <c r="BG335" i="14"/>
  <c r="BF335" i="14"/>
  <c r="T335" i="14"/>
  <c r="R335" i="14"/>
  <c r="P335" i="14"/>
  <c r="BI334" i="14"/>
  <c r="BH334" i="14"/>
  <c r="BG334" i="14"/>
  <c r="BF334" i="14"/>
  <c r="T334" i="14"/>
  <c r="R334" i="14"/>
  <c r="P334" i="14"/>
  <c r="BI333" i="14"/>
  <c r="BH333" i="14"/>
  <c r="BG333" i="14"/>
  <c r="BF333" i="14"/>
  <c r="T333" i="14"/>
  <c r="R333" i="14"/>
  <c r="P333" i="14"/>
  <c r="BI332" i="14"/>
  <c r="BH332" i="14"/>
  <c r="BG332" i="14"/>
  <c r="BF332" i="14"/>
  <c r="T332" i="14"/>
  <c r="R332" i="14"/>
  <c r="P332" i="14"/>
  <c r="BI331" i="14"/>
  <c r="BH331" i="14"/>
  <c r="BG331" i="14"/>
  <c r="BF331" i="14"/>
  <c r="T331" i="14"/>
  <c r="R331" i="14"/>
  <c r="P331" i="14"/>
  <c r="BI330" i="14"/>
  <c r="BH330" i="14"/>
  <c r="BG330" i="14"/>
  <c r="BF330" i="14"/>
  <c r="T330" i="14"/>
  <c r="R330" i="14"/>
  <c r="P330" i="14"/>
  <c r="BI329" i="14"/>
  <c r="BH329" i="14"/>
  <c r="BG329" i="14"/>
  <c r="BF329" i="14"/>
  <c r="T329" i="14"/>
  <c r="R329" i="14"/>
  <c r="P329" i="14"/>
  <c r="BI328" i="14"/>
  <c r="BH328" i="14"/>
  <c r="BG328" i="14"/>
  <c r="BF328" i="14"/>
  <c r="T328" i="14"/>
  <c r="R328" i="14"/>
  <c r="P328" i="14"/>
  <c r="BI327" i="14"/>
  <c r="BH327" i="14"/>
  <c r="BG327" i="14"/>
  <c r="BF327" i="14"/>
  <c r="T327" i="14"/>
  <c r="R327" i="14"/>
  <c r="P327" i="14"/>
  <c r="BI326" i="14"/>
  <c r="BH326" i="14"/>
  <c r="BG326" i="14"/>
  <c r="BF326" i="14"/>
  <c r="T326" i="14"/>
  <c r="R326" i="14"/>
  <c r="P326" i="14"/>
  <c r="BI325" i="14"/>
  <c r="BH325" i="14"/>
  <c r="BG325" i="14"/>
  <c r="BF325" i="14"/>
  <c r="T325" i="14"/>
  <c r="R325" i="14"/>
  <c r="P325" i="14"/>
  <c r="BI324" i="14"/>
  <c r="BH324" i="14"/>
  <c r="BG324" i="14"/>
  <c r="BF324" i="14"/>
  <c r="T324" i="14"/>
  <c r="R324" i="14"/>
  <c r="P324" i="14"/>
  <c r="BI323" i="14"/>
  <c r="BH323" i="14"/>
  <c r="BG323" i="14"/>
  <c r="BF323" i="14"/>
  <c r="T323" i="14"/>
  <c r="R323" i="14"/>
  <c r="P323" i="14"/>
  <c r="BI322" i="14"/>
  <c r="BH322" i="14"/>
  <c r="BG322" i="14"/>
  <c r="BF322" i="14"/>
  <c r="T322" i="14"/>
  <c r="R322" i="14"/>
  <c r="P322" i="14"/>
  <c r="BI321" i="14"/>
  <c r="BH321" i="14"/>
  <c r="BG321" i="14"/>
  <c r="BF321" i="14"/>
  <c r="T321" i="14"/>
  <c r="R321" i="14"/>
  <c r="P321" i="14"/>
  <c r="BI320" i="14"/>
  <c r="BH320" i="14"/>
  <c r="BG320" i="14"/>
  <c r="BF320" i="14"/>
  <c r="T320" i="14"/>
  <c r="R320" i="14"/>
  <c r="P320" i="14"/>
  <c r="BI319" i="14"/>
  <c r="BH319" i="14"/>
  <c r="BG319" i="14"/>
  <c r="BF319" i="14"/>
  <c r="T319" i="14"/>
  <c r="R319" i="14"/>
  <c r="P319" i="14"/>
  <c r="BI318" i="14"/>
  <c r="BH318" i="14"/>
  <c r="BG318" i="14"/>
  <c r="BF318" i="14"/>
  <c r="T318" i="14"/>
  <c r="R318" i="14"/>
  <c r="P318" i="14"/>
  <c r="BI317" i="14"/>
  <c r="BH317" i="14"/>
  <c r="BG317" i="14"/>
  <c r="BF317" i="14"/>
  <c r="T317" i="14"/>
  <c r="R317" i="14"/>
  <c r="P317" i="14"/>
  <c r="BI316" i="14"/>
  <c r="BH316" i="14"/>
  <c r="BG316" i="14"/>
  <c r="BF316" i="14"/>
  <c r="T316" i="14"/>
  <c r="R316" i="14"/>
  <c r="P316" i="14"/>
  <c r="BI315" i="14"/>
  <c r="BH315" i="14"/>
  <c r="BG315" i="14"/>
  <c r="BF315" i="14"/>
  <c r="T315" i="14"/>
  <c r="R315" i="14"/>
  <c r="P315" i="14"/>
  <c r="BI314" i="14"/>
  <c r="BH314" i="14"/>
  <c r="BG314" i="14"/>
  <c r="BF314" i="14"/>
  <c r="T314" i="14"/>
  <c r="R314" i="14"/>
  <c r="P314" i="14"/>
  <c r="BI313" i="14"/>
  <c r="BH313" i="14"/>
  <c r="BG313" i="14"/>
  <c r="BF313" i="14"/>
  <c r="T313" i="14"/>
  <c r="R313" i="14"/>
  <c r="P313" i="14"/>
  <c r="BI312" i="14"/>
  <c r="BH312" i="14"/>
  <c r="BG312" i="14"/>
  <c r="BF312" i="14"/>
  <c r="T312" i="14"/>
  <c r="R312" i="14"/>
  <c r="P312" i="14"/>
  <c r="BI311" i="14"/>
  <c r="BH311" i="14"/>
  <c r="BG311" i="14"/>
  <c r="BF311" i="14"/>
  <c r="T311" i="14"/>
  <c r="R311" i="14"/>
  <c r="P311" i="14"/>
  <c r="BI310" i="14"/>
  <c r="BH310" i="14"/>
  <c r="BG310" i="14"/>
  <c r="BF310" i="14"/>
  <c r="T310" i="14"/>
  <c r="R310" i="14"/>
  <c r="P310" i="14"/>
  <c r="BI309" i="14"/>
  <c r="BH309" i="14"/>
  <c r="BG309" i="14"/>
  <c r="BF309" i="14"/>
  <c r="T309" i="14"/>
  <c r="R309" i="14"/>
  <c r="P309" i="14"/>
  <c r="BI308" i="14"/>
  <c r="BH308" i="14"/>
  <c r="BG308" i="14"/>
  <c r="BF308" i="14"/>
  <c r="T308" i="14"/>
  <c r="R308" i="14"/>
  <c r="P308" i="14"/>
  <c r="BI307" i="14"/>
  <c r="BH307" i="14"/>
  <c r="BG307" i="14"/>
  <c r="BF307" i="14"/>
  <c r="T307" i="14"/>
  <c r="R307" i="14"/>
  <c r="P307" i="14"/>
  <c r="BI306" i="14"/>
  <c r="BH306" i="14"/>
  <c r="BG306" i="14"/>
  <c r="BF306" i="14"/>
  <c r="T306" i="14"/>
  <c r="R306" i="14"/>
  <c r="P306" i="14"/>
  <c r="BI305" i="14"/>
  <c r="BH305" i="14"/>
  <c r="BG305" i="14"/>
  <c r="BF305" i="14"/>
  <c r="T305" i="14"/>
  <c r="R305" i="14"/>
  <c r="P305" i="14"/>
  <c r="BI304" i="14"/>
  <c r="BH304" i="14"/>
  <c r="BG304" i="14"/>
  <c r="BF304" i="14"/>
  <c r="T304" i="14"/>
  <c r="R304" i="14"/>
  <c r="P304" i="14"/>
  <c r="BI303" i="14"/>
  <c r="BH303" i="14"/>
  <c r="BG303" i="14"/>
  <c r="BF303" i="14"/>
  <c r="T303" i="14"/>
  <c r="R303" i="14"/>
  <c r="P303" i="14"/>
  <c r="BI302" i="14"/>
  <c r="BH302" i="14"/>
  <c r="BG302" i="14"/>
  <c r="BF302" i="14"/>
  <c r="T302" i="14"/>
  <c r="R302" i="14"/>
  <c r="P302" i="14"/>
  <c r="BI301" i="14"/>
  <c r="BH301" i="14"/>
  <c r="BG301" i="14"/>
  <c r="BF301" i="14"/>
  <c r="T301" i="14"/>
  <c r="R301" i="14"/>
  <c r="P301" i="14"/>
  <c r="BI300" i="14"/>
  <c r="BH300" i="14"/>
  <c r="BG300" i="14"/>
  <c r="BF300" i="14"/>
  <c r="T300" i="14"/>
  <c r="R300" i="14"/>
  <c r="P300" i="14"/>
  <c r="BI299" i="14"/>
  <c r="BH299" i="14"/>
  <c r="BG299" i="14"/>
  <c r="BF299" i="14"/>
  <c r="T299" i="14"/>
  <c r="R299" i="14"/>
  <c r="P299" i="14"/>
  <c r="BI298" i="14"/>
  <c r="BH298" i="14"/>
  <c r="BG298" i="14"/>
  <c r="BF298" i="14"/>
  <c r="T298" i="14"/>
  <c r="R298" i="14"/>
  <c r="P298" i="14"/>
  <c r="BI297" i="14"/>
  <c r="BH297" i="14"/>
  <c r="BG297" i="14"/>
  <c r="BF297" i="14"/>
  <c r="T297" i="14"/>
  <c r="R297" i="14"/>
  <c r="P297" i="14"/>
  <c r="BI296" i="14"/>
  <c r="BH296" i="14"/>
  <c r="BG296" i="14"/>
  <c r="BF296" i="14"/>
  <c r="T296" i="14"/>
  <c r="R296" i="14"/>
  <c r="P296" i="14"/>
  <c r="BI295" i="14"/>
  <c r="BH295" i="14"/>
  <c r="BG295" i="14"/>
  <c r="BF295" i="14"/>
  <c r="T295" i="14"/>
  <c r="R295" i="14"/>
  <c r="P295" i="14"/>
  <c r="BI294" i="14"/>
  <c r="BH294" i="14"/>
  <c r="BG294" i="14"/>
  <c r="BF294" i="14"/>
  <c r="T294" i="14"/>
  <c r="R294" i="14"/>
  <c r="P294" i="14"/>
  <c r="BI293" i="14"/>
  <c r="BH293" i="14"/>
  <c r="BG293" i="14"/>
  <c r="BF293" i="14"/>
  <c r="T293" i="14"/>
  <c r="R293" i="14"/>
  <c r="P293" i="14"/>
  <c r="BI292" i="14"/>
  <c r="BH292" i="14"/>
  <c r="BG292" i="14"/>
  <c r="BF292" i="14"/>
  <c r="T292" i="14"/>
  <c r="R292" i="14"/>
  <c r="P292" i="14"/>
  <c r="BI291" i="14"/>
  <c r="BH291" i="14"/>
  <c r="BG291" i="14"/>
  <c r="BF291" i="14"/>
  <c r="T291" i="14"/>
  <c r="R291" i="14"/>
  <c r="P291" i="14"/>
  <c r="BI290" i="14"/>
  <c r="BH290" i="14"/>
  <c r="BG290" i="14"/>
  <c r="BF290" i="14"/>
  <c r="T290" i="14"/>
  <c r="R290" i="14"/>
  <c r="P290" i="14"/>
  <c r="BI289" i="14"/>
  <c r="BH289" i="14"/>
  <c r="BG289" i="14"/>
  <c r="BF289" i="14"/>
  <c r="T289" i="14"/>
  <c r="R289" i="14"/>
  <c r="P289" i="14"/>
  <c r="BI288" i="14"/>
  <c r="BH288" i="14"/>
  <c r="BG288" i="14"/>
  <c r="BF288" i="14"/>
  <c r="T288" i="14"/>
  <c r="R288" i="14"/>
  <c r="P288" i="14"/>
  <c r="BI287" i="14"/>
  <c r="BH287" i="14"/>
  <c r="BG287" i="14"/>
  <c r="BF287" i="14"/>
  <c r="T287" i="14"/>
  <c r="R287" i="14"/>
  <c r="P287" i="14"/>
  <c r="BI286" i="14"/>
  <c r="BH286" i="14"/>
  <c r="BG286" i="14"/>
  <c r="BF286" i="14"/>
  <c r="T286" i="14"/>
  <c r="R286" i="14"/>
  <c r="P286" i="14"/>
  <c r="BI285" i="14"/>
  <c r="BH285" i="14"/>
  <c r="BG285" i="14"/>
  <c r="BF285" i="14"/>
  <c r="T285" i="14"/>
  <c r="R285" i="14"/>
  <c r="P285" i="14"/>
  <c r="BI284" i="14"/>
  <c r="BH284" i="14"/>
  <c r="BG284" i="14"/>
  <c r="BF284" i="14"/>
  <c r="T284" i="14"/>
  <c r="R284" i="14"/>
  <c r="P284" i="14"/>
  <c r="BI283" i="14"/>
  <c r="BH283" i="14"/>
  <c r="BG283" i="14"/>
  <c r="BF283" i="14"/>
  <c r="T283" i="14"/>
  <c r="R283" i="14"/>
  <c r="P283" i="14"/>
  <c r="BI282" i="14"/>
  <c r="BH282" i="14"/>
  <c r="BG282" i="14"/>
  <c r="BF282" i="14"/>
  <c r="T282" i="14"/>
  <c r="R282" i="14"/>
  <c r="P282" i="14"/>
  <c r="BI281" i="14"/>
  <c r="BH281" i="14"/>
  <c r="BG281" i="14"/>
  <c r="BF281" i="14"/>
  <c r="T281" i="14"/>
  <c r="R281" i="14"/>
  <c r="P281" i="14"/>
  <c r="BI280" i="14"/>
  <c r="BH280" i="14"/>
  <c r="BG280" i="14"/>
  <c r="BF280" i="14"/>
  <c r="T280" i="14"/>
  <c r="R280" i="14"/>
  <c r="P280" i="14"/>
  <c r="BI279" i="14"/>
  <c r="BH279" i="14"/>
  <c r="BG279" i="14"/>
  <c r="BF279" i="14"/>
  <c r="T279" i="14"/>
  <c r="R279" i="14"/>
  <c r="P279" i="14"/>
  <c r="BI278" i="14"/>
  <c r="BH278" i="14"/>
  <c r="BG278" i="14"/>
  <c r="BF278" i="14"/>
  <c r="T278" i="14"/>
  <c r="R278" i="14"/>
  <c r="P278" i="14"/>
  <c r="BI277" i="14"/>
  <c r="BH277" i="14"/>
  <c r="BG277" i="14"/>
  <c r="BF277" i="14"/>
  <c r="T277" i="14"/>
  <c r="R277" i="14"/>
  <c r="P277" i="14"/>
  <c r="BI276" i="14"/>
  <c r="BH276" i="14"/>
  <c r="BG276" i="14"/>
  <c r="BF276" i="14"/>
  <c r="T276" i="14"/>
  <c r="R276" i="14"/>
  <c r="P276" i="14"/>
  <c r="BI275" i="14"/>
  <c r="BH275" i="14"/>
  <c r="BG275" i="14"/>
  <c r="BF275" i="14"/>
  <c r="T275" i="14"/>
  <c r="R275" i="14"/>
  <c r="P275" i="14"/>
  <c r="BI274" i="14"/>
  <c r="BH274" i="14"/>
  <c r="BG274" i="14"/>
  <c r="BF274" i="14"/>
  <c r="T274" i="14"/>
  <c r="R274" i="14"/>
  <c r="P274" i="14"/>
  <c r="BI273" i="14"/>
  <c r="BH273" i="14"/>
  <c r="BG273" i="14"/>
  <c r="BF273" i="14"/>
  <c r="T273" i="14"/>
  <c r="R273" i="14"/>
  <c r="P273" i="14"/>
  <c r="BI272" i="14"/>
  <c r="BH272" i="14"/>
  <c r="BG272" i="14"/>
  <c r="BF272" i="14"/>
  <c r="T272" i="14"/>
  <c r="R272" i="14"/>
  <c r="P272" i="14"/>
  <c r="BI271" i="14"/>
  <c r="BH271" i="14"/>
  <c r="BG271" i="14"/>
  <c r="BF271" i="14"/>
  <c r="T271" i="14"/>
  <c r="R271" i="14"/>
  <c r="P271" i="14"/>
  <c r="BI270" i="14"/>
  <c r="BH270" i="14"/>
  <c r="BG270" i="14"/>
  <c r="BF270" i="14"/>
  <c r="T270" i="14"/>
  <c r="R270" i="14"/>
  <c r="P270" i="14"/>
  <c r="BI269" i="14"/>
  <c r="BH269" i="14"/>
  <c r="BG269" i="14"/>
  <c r="BF269" i="14"/>
  <c r="T269" i="14"/>
  <c r="R269" i="14"/>
  <c r="P269" i="14"/>
  <c r="BI268" i="14"/>
  <c r="BH268" i="14"/>
  <c r="BG268" i="14"/>
  <c r="BF268" i="14"/>
  <c r="T268" i="14"/>
  <c r="R268" i="14"/>
  <c r="P268" i="14"/>
  <c r="BI267" i="14"/>
  <c r="BH267" i="14"/>
  <c r="BG267" i="14"/>
  <c r="BF267" i="14"/>
  <c r="T267" i="14"/>
  <c r="R267" i="14"/>
  <c r="P267" i="14"/>
  <c r="BI266" i="14"/>
  <c r="BH266" i="14"/>
  <c r="BG266" i="14"/>
  <c r="BF266" i="14"/>
  <c r="T266" i="14"/>
  <c r="R266" i="14"/>
  <c r="P266" i="14"/>
  <c r="BI265" i="14"/>
  <c r="BH265" i="14"/>
  <c r="BG265" i="14"/>
  <c r="BF265" i="14"/>
  <c r="T265" i="14"/>
  <c r="R265" i="14"/>
  <c r="P265" i="14"/>
  <c r="BI264" i="14"/>
  <c r="BH264" i="14"/>
  <c r="BG264" i="14"/>
  <c r="BF264" i="14"/>
  <c r="T264" i="14"/>
  <c r="R264" i="14"/>
  <c r="P264" i="14"/>
  <c r="BI263" i="14"/>
  <c r="BH263" i="14"/>
  <c r="BG263" i="14"/>
  <c r="BF263" i="14"/>
  <c r="T263" i="14"/>
  <c r="R263" i="14"/>
  <c r="P263" i="14"/>
  <c r="BI262" i="14"/>
  <c r="BH262" i="14"/>
  <c r="BG262" i="14"/>
  <c r="BF262" i="14"/>
  <c r="T262" i="14"/>
  <c r="R262" i="14"/>
  <c r="P262" i="14"/>
  <c r="BI261" i="14"/>
  <c r="BH261" i="14"/>
  <c r="BG261" i="14"/>
  <c r="BF261" i="14"/>
  <c r="T261" i="14"/>
  <c r="R261" i="14"/>
  <c r="P261" i="14"/>
  <c r="BI260" i="14"/>
  <c r="BH260" i="14"/>
  <c r="BG260" i="14"/>
  <c r="BF260" i="14"/>
  <c r="T260" i="14"/>
  <c r="R260" i="14"/>
  <c r="P260" i="14"/>
  <c r="BI259" i="14"/>
  <c r="BH259" i="14"/>
  <c r="BG259" i="14"/>
  <c r="BF259" i="14"/>
  <c r="T259" i="14"/>
  <c r="R259" i="14"/>
  <c r="P259" i="14"/>
  <c r="BI258" i="14"/>
  <c r="BH258" i="14"/>
  <c r="BG258" i="14"/>
  <c r="BF258" i="14"/>
  <c r="T258" i="14"/>
  <c r="R258" i="14"/>
  <c r="P258" i="14"/>
  <c r="BI257" i="14"/>
  <c r="BH257" i="14"/>
  <c r="BG257" i="14"/>
  <c r="BF257" i="14"/>
  <c r="T257" i="14"/>
  <c r="R257" i="14"/>
  <c r="P257" i="14"/>
  <c r="BI256" i="14"/>
  <c r="BH256" i="14"/>
  <c r="BG256" i="14"/>
  <c r="BF256" i="14"/>
  <c r="T256" i="14"/>
  <c r="R256" i="14"/>
  <c r="P256" i="14"/>
  <c r="BI255" i="14"/>
  <c r="BH255" i="14"/>
  <c r="BG255" i="14"/>
  <c r="BF255" i="14"/>
  <c r="T255" i="14"/>
  <c r="R255" i="14"/>
  <c r="P255" i="14"/>
  <c r="BI254" i="14"/>
  <c r="BH254" i="14"/>
  <c r="BG254" i="14"/>
  <c r="BF254" i="14"/>
  <c r="T254" i="14"/>
  <c r="R254" i="14"/>
  <c r="P254" i="14"/>
  <c r="BI253" i="14"/>
  <c r="BH253" i="14"/>
  <c r="BG253" i="14"/>
  <c r="BF253" i="14"/>
  <c r="T253" i="14"/>
  <c r="R253" i="14"/>
  <c r="P253" i="14"/>
  <c r="BI252" i="14"/>
  <c r="BH252" i="14"/>
  <c r="BG252" i="14"/>
  <c r="BF252" i="14"/>
  <c r="T252" i="14"/>
  <c r="R252" i="14"/>
  <c r="P252" i="14"/>
  <c r="BI251" i="14"/>
  <c r="BH251" i="14"/>
  <c r="BG251" i="14"/>
  <c r="BF251" i="14"/>
  <c r="T251" i="14"/>
  <c r="R251" i="14"/>
  <c r="P251" i="14"/>
  <c r="BI250" i="14"/>
  <c r="BH250" i="14"/>
  <c r="BG250" i="14"/>
  <c r="BF250" i="14"/>
  <c r="T250" i="14"/>
  <c r="R250" i="14"/>
  <c r="P250" i="14"/>
  <c r="BI249" i="14"/>
  <c r="BH249" i="14"/>
  <c r="BG249" i="14"/>
  <c r="BF249" i="14"/>
  <c r="T249" i="14"/>
  <c r="R249" i="14"/>
  <c r="P249" i="14"/>
  <c r="BI248" i="14"/>
  <c r="BH248" i="14"/>
  <c r="BG248" i="14"/>
  <c r="BF248" i="14"/>
  <c r="T248" i="14"/>
  <c r="R248" i="14"/>
  <c r="P248" i="14"/>
  <c r="BI247" i="14"/>
  <c r="BH247" i="14"/>
  <c r="BG247" i="14"/>
  <c r="BF247" i="14"/>
  <c r="T247" i="14"/>
  <c r="R247" i="14"/>
  <c r="P247" i="14"/>
  <c r="BI246" i="14"/>
  <c r="BH246" i="14"/>
  <c r="BG246" i="14"/>
  <c r="BF246" i="14"/>
  <c r="T246" i="14"/>
  <c r="R246" i="14"/>
  <c r="P246" i="14"/>
  <c r="BI245" i="14"/>
  <c r="BH245" i="14"/>
  <c r="BG245" i="14"/>
  <c r="BF245" i="14"/>
  <c r="T245" i="14"/>
  <c r="R245" i="14"/>
  <c r="P245" i="14"/>
  <c r="BI244" i="14"/>
  <c r="BH244" i="14"/>
  <c r="BG244" i="14"/>
  <c r="BF244" i="14"/>
  <c r="T244" i="14"/>
  <c r="R244" i="14"/>
  <c r="P244" i="14"/>
  <c r="BI243" i="14"/>
  <c r="BH243" i="14"/>
  <c r="BG243" i="14"/>
  <c r="BF243" i="14"/>
  <c r="T243" i="14"/>
  <c r="R243" i="14"/>
  <c r="P243" i="14"/>
  <c r="BI242" i="14"/>
  <c r="BH242" i="14"/>
  <c r="BG242" i="14"/>
  <c r="BF242" i="14"/>
  <c r="T242" i="14"/>
  <c r="R242" i="14"/>
  <c r="P242" i="14"/>
  <c r="BI241" i="14"/>
  <c r="BH241" i="14"/>
  <c r="BG241" i="14"/>
  <c r="BF241" i="14"/>
  <c r="T241" i="14"/>
  <c r="R241" i="14"/>
  <c r="P241" i="14"/>
  <c r="BI240" i="14"/>
  <c r="BH240" i="14"/>
  <c r="BG240" i="14"/>
  <c r="BF240" i="14"/>
  <c r="T240" i="14"/>
  <c r="R240" i="14"/>
  <c r="P240" i="14"/>
  <c r="BI239" i="14"/>
  <c r="BH239" i="14"/>
  <c r="BG239" i="14"/>
  <c r="BF239" i="14"/>
  <c r="T239" i="14"/>
  <c r="R239" i="14"/>
  <c r="P239" i="14"/>
  <c r="BI238" i="14"/>
  <c r="BH238" i="14"/>
  <c r="BG238" i="14"/>
  <c r="BF238" i="14"/>
  <c r="T238" i="14"/>
  <c r="R238" i="14"/>
  <c r="P238" i="14"/>
  <c r="BI237" i="14"/>
  <c r="BH237" i="14"/>
  <c r="BG237" i="14"/>
  <c r="BF237" i="14"/>
  <c r="T237" i="14"/>
  <c r="R237" i="14"/>
  <c r="P237" i="14"/>
  <c r="BI236" i="14"/>
  <c r="BH236" i="14"/>
  <c r="BG236" i="14"/>
  <c r="BF236" i="14"/>
  <c r="T236" i="14"/>
  <c r="R236" i="14"/>
  <c r="P236" i="14"/>
  <c r="BI235" i="14"/>
  <c r="BH235" i="14"/>
  <c r="BG235" i="14"/>
  <c r="BF235" i="14"/>
  <c r="T235" i="14"/>
  <c r="R235" i="14"/>
  <c r="P235" i="14"/>
  <c r="BI234" i="14"/>
  <c r="BH234" i="14"/>
  <c r="BG234" i="14"/>
  <c r="BF234" i="14"/>
  <c r="T234" i="14"/>
  <c r="R234" i="14"/>
  <c r="P234" i="14"/>
  <c r="BI233" i="14"/>
  <c r="BH233" i="14"/>
  <c r="BG233" i="14"/>
  <c r="BF233" i="14"/>
  <c r="T233" i="14"/>
  <c r="R233" i="14"/>
  <c r="P233" i="14"/>
  <c r="BI232" i="14"/>
  <c r="BH232" i="14"/>
  <c r="BG232" i="14"/>
  <c r="BF232" i="14"/>
  <c r="T232" i="14"/>
  <c r="R232" i="14"/>
  <c r="P232" i="14"/>
  <c r="BI231" i="14"/>
  <c r="BH231" i="14"/>
  <c r="BG231" i="14"/>
  <c r="BF231" i="14"/>
  <c r="T231" i="14"/>
  <c r="R231" i="14"/>
  <c r="P231" i="14"/>
  <c r="BI230" i="14"/>
  <c r="BH230" i="14"/>
  <c r="BG230" i="14"/>
  <c r="BF230" i="14"/>
  <c r="T230" i="14"/>
  <c r="R230" i="14"/>
  <c r="P230" i="14"/>
  <c r="BI229" i="14"/>
  <c r="BH229" i="14"/>
  <c r="BG229" i="14"/>
  <c r="BF229" i="14"/>
  <c r="T229" i="14"/>
  <c r="R229" i="14"/>
  <c r="P229" i="14"/>
  <c r="BI228" i="14"/>
  <c r="BH228" i="14"/>
  <c r="BG228" i="14"/>
  <c r="BF228" i="14"/>
  <c r="T228" i="14"/>
  <c r="R228" i="14"/>
  <c r="P228" i="14"/>
  <c r="BI227" i="14"/>
  <c r="BH227" i="14"/>
  <c r="BG227" i="14"/>
  <c r="BF227" i="14"/>
  <c r="T227" i="14"/>
  <c r="R227" i="14"/>
  <c r="P227" i="14"/>
  <c r="BI226" i="14"/>
  <c r="BH226" i="14"/>
  <c r="BG226" i="14"/>
  <c r="BF226" i="14"/>
  <c r="T226" i="14"/>
  <c r="R226" i="14"/>
  <c r="P226" i="14"/>
  <c r="BI225" i="14"/>
  <c r="BH225" i="14"/>
  <c r="BG225" i="14"/>
  <c r="BF225" i="14"/>
  <c r="T225" i="14"/>
  <c r="R225" i="14"/>
  <c r="P225" i="14"/>
  <c r="BI224" i="14"/>
  <c r="BH224" i="14"/>
  <c r="BG224" i="14"/>
  <c r="BF224" i="14"/>
  <c r="T224" i="14"/>
  <c r="R224" i="14"/>
  <c r="P224" i="14"/>
  <c r="BI223" i="14"/>
  <c r="BH223" i="14"/>
  <c r="BG223" i="14"/>
  <c r="BF223" i="14"/>
  <c r="T223" i="14"/>
  <c r="R223" i="14"/>
  <c r="P223" i="14"/>
  <c r="BI222" i="14"/>
  <c r="BH222" i="14"/>
  <c r="BG222" i="14"/>
  <c r="BF222" i="14"/>
  <c r="T222" i="14"/>
  <c r="R222" i="14"/>
  <c r="P222" i="14"/>
  <c r="BI221" i="14"/>
  <c r="BH221" i="14"/>
  <c r="BG221" i="14"/>
  <c r="BF221" i="14"/>
  <c r="T221" i="14"/>
  <c r="R221" i="14"/>
  <c r="P221" i="14"/>
  <c r="BI220" i="14"/>
  <c r="BH220" i="14"/>
  <c r="BG220" i="14"/>
  <c r="BF220" i="14"/>
  <c r="T220" i="14"/>
  <c r="R220" i="14"/>
  <c r="P220" i="14"/>
  <c r="BI219" i="14"/>
  <c r="BH219" i="14"/>
  <c r="BG219" i="14"/>
  <c r="BF219" i="14"/>
  <c r="T219" i="14"/>
  <c r="R219" i="14"/>
  <c r="P219" i="14"/>
  <c r="BI218" i="14"/>
  <c r="BH218" i="14"/>
  <c r="BG218" i="14"/>
  <c r="BF218" i="14"/>
  <c r="T218" i="14"/>
  <c r="R218" i="14"/>
  <c r="P218" i="14"/>
  <c r="BI217" i="14"/>
  <c r="BH217" i="14"/>
  <c r="BG217" i="14"/>
  <c r="BF217" i="14"/>
  <c r="T217" i="14"/>
  <c r="R217" i="14"/>
  <c r="P217" i="14"/>
  <c r="BI216" i="14"/>
  <c r="BH216" i="14"/>
  <c r="BG216" i="14"/>
  <c r="BF216" i="14"/>
  <c r="T216" i="14"/>
  <c r="R216" i="14"/>
  <c r="P216" i="14"/>
  <c r="BI215" i="14"/>
  <c r="BH215" i="14"/>
  <c r="BG215" i="14"/>
  <c r="BF215" i="14"/>
  <c r="T215" i="14"/>
  <c r="R215" i="14"/>
  <c r="P215" i="14"/>
  <c r="BI214" i="14"/>
  <c r="BH214" i="14"/>
  <c r="BG214" i="14"/>
  <c r="BF214" i="14"/>
  <c r="T214" i="14"/>
  <c r="R214" i="14"/>
  <c r="P214" i="14"/>
  <c r="BI213" i="14"/>
  <c r="BH213" i="14"/>
  <c r="BG213" i="14"/>
  <c r="BF213" i="14"/>
  <c r="T213" i="14"/>
  <c r="R213" i="14"/>
  <c r="P213" i="14"/>
  <c r="BI212" i="14"/>
  <c r="BH212" i="14"/>
  <c r="BG212" i="14"/>
  <c r="BF212" i="14"/>
  <c r="T212" i="14"/>
  <c r="R212" i="14"/>
  <c r="P212" i="14"/>
  <c r="BI211" i="14"/>
  <c r="BH211" i="14"/>
  <c r="BG211" i="14"/>
  <c r="BF211" i="14"/>
  <c r="T211" i="14"/>
  <c r="R211" i="14"/>
  <c r="P211" i="14"/>
  <c r="BI210" i="14"/>
  <c r="BH210" i="14"/>
  <c r="BG210" i="14"/>
  <c r="BF210" i="14"/>
  <c r="T210" i="14"/>
  <c r="R210" i="14"/>
  <c r="P210" i="14"/>
  <c r="BI209" i="14"/>
  <c r="BH209" i="14"/>
  <c r="BG209" i="14"/>
  <c r="BF209" i="14"/>
  <c r="T209" i="14"/>
  <c r="R209" i="14"/>
  <c r="P209" i="14"/>
  <c r="BI208" i="14"/>
  <c r="BH208" i="14"/>
  <c r="BG208" i="14"/>
  <c r="BF208" i="14"/>
  <c r="T208" i="14"/>
  <c r="R208" i="14"/>
  <c r="P208" i="14"/>
  <c r="BI207" i="14"/>
  <c r="BH207" i="14"/>
  <c r="BG207" i="14"/>
  <c r="BF207" i="14"/>
  <c r="T207" i="14"/>
  <c r="R207" i="14"/>
  <c r="P207" i="14"/>
  <c r="BI206" i="14"/>
  <c r="BH206" i="14"/>
  <c r="BG206" i="14"/>
  <c r="BF206" i="14"/>
  <c r="T206" i="14"/>
  <c r="R206" i="14"/>
  <c r="P206" i="14"/>
  <c r="BI205" i="14"/>
  <c r="BH205" i="14"/>
  <c r="BG205" i="14"/>
  <c r="BF205" i="14"/>
  <c r="T205" i="14"/>
  <c r="R205" i="14"/>
  <c r="P205" i="14"/>
  <c r="BI204" i="14"/>
  <c r="BH204" i="14"/>
  <c r="BG204" i="14"/>
  <c r="BF204" i="14"/>
  <c r="T204" i="14"/>
  <c r="R204" i="14"/>
  <c r="P204" i="14"/>
  <c r="BI203" i="14"/>
  <c r="BH203" i="14"/>
  <c r="BG203" i="14"/>
  <c r="BF203" i="14"/>
  <c r="T203" i="14"/>
  <c r="R203" i="14"/>
  <c r="P203" i="14"/>
  <c r="BI202" i="14"/>
  <c r="BH202" i="14"/>
  <c r="BG202" i="14"/>
  <c r="BF202" i="14"/>
  <c r="T202" i="14"/>
  <c r="R202" i="14"/>
  <c r="P202" i="14"/>
  <c r="BI201" i="14"/>
  <c r="BH201" i="14"/>
  <c r="BG201" i="14"/>
  <c r="BF201" i="14"/>
  <c r="T201" i="14"/>
  <c r="R201" i="14"/>
  <c r="P201" i="14"/>
  <c r="BI200" i="14"/>
  <c r="BH200" i="14"/>
  <c r="BG200" i="14"/>
  <c r="BF200" i="14"/>
  <c r="T200" i="14"/>
  <c r="R200" i="14"/>
  <c r="P200" i="14"/>
  <c r="BI199" i="14"/>
  <c r="BH199" i="14"/>
  <c r="BG199" i="14"/>
  <c r="BF199" i="14"/>
  <c r="T199" i="14"/>
  <c r="R199" i="14"/>
  <c r="P199" i="14"/>
  <c r="BI198" i="14"/>
  <c r="BH198" i="14"/>
  <c r="BG198" i="14"/>
  <c r="BF198" i="14"/>
  <c r="T198" i="14"/>
  <c r="R198" i="14"/>
  <c r="P198" i="14"/>
  <c r="BI197" i="14"/>
  <c r="BH197" i="14"/>
  <c r="BG197" i="14"/>
  <c r="BF197" i="14"/>
  <c r="T197" i="14"/>
  <c r="R197" i="14"/>
  <c r="P197" i="14"/>
  <c r="BI196" i="14"/>
  <c r="BH196" i="14"/>
  <c r="BG196" i="14"/>
  <c r="BF196" i="14"/>
  <c r="T196" i="14"/>
  <c r="R196" i="14"/>
  <c r="P196" i="14"/>
  <c r="BI195" i="14"/>
  <c r="BH195" i="14"/>
  <c r="BG195" i="14"/>
  <c r="BF195" i="14"/>
  <c r="T195" i="14"/>
  <c r="R195" i="14"/>
  <c r="P195" i="14"/>
  <c r="BI194" i="14"/>
  <c r="BH194" i="14"/>
  <c r="BG194" i="14"/>
  <c r="BF194" i="14"/>
  <c r="T194" i="14"/>
  <c r="R194" i="14"/>
  <c r="P194" i="14"/>
  <c r="BI193" i="14"/>
  <c r="BH193" i="14"/>
  <c r="BG193" i="14"/>
  <c r="BF193" i="14"/>
  <c r="T193" i="14"/>
  <c r="R193" i="14"/>
  <c r="P193" i="14"/>
  <c r="BI191" i="14"/>
  <c r="BH191" i="14"/>
  <c r="BG191" i="14"/>
  <c r="BF191" i="14"/>
  <c r="T191" i="14"/>
  <c r="R191" i="14"/>
  <c r="P191" i="14"/>
  <c r="BI190" i="14"/>
  <c r="BH190" i="14"/>
  <c r="BG190" i="14"/>
  <c r="BF190" i="14"/>
  <c r="T190" i="14"/>
  <c r="R190" i="14"/>
  <c r="P190" i="14"/>
  <c r="BI189" i="14"/>
  <c r="BH189" i="14"/>
  <c r="BG189" i="14"/>
  <c r="BF189" i="14"/>
  <c r="T189" i="14"/>
  <c r="R189" i="14"/>
  <c r="P189" i="14"/>
  <c r="BI188" i="14"/>
  <c r="BH188" i="14"/>
  <c r="BG188" i="14"/>
  <c r="BF188" i="14"/>
  <c r="T188" i="14"/>
  <c r="R188" i="14"/>
  <c r="P188" i="14"/>
  <c r="BI187" i="14"/>
  <c r="BH187" i="14"/>
  <c r="BG187" i="14"/>
  <c r="BF187" i="14"/>
  <c r="T187" i="14"/>
  <c r="R187" i="14"/>
  <c r="P187" i="14"/>
  <c r="BI186" i="14"/>
  <c r="BH186" i="14"/>
  <c r="BG186" i="14"/>
  <c r="BF186" i="14"/>
  <c r="T186" i="14"/>
  <c r="R186" i="14"/>
  <c r="P186" i="14"/>
  <c r="BI185" i="14"/>
  <c r="BH185" i="14"/>
  <c r="BG185" i="14"/>
  <c r="BF185" i="14"/>
  <c r="T185" i="14"/>
  <c r="R185" i="14"/>
  <c r="P185" i="14"/>
  <c r="BI184" i="14"/>
  <c r="BH184" i="14"/>
  <c r="BG184" i="14"/>
  <c r="BF184" i="14"/>
  <c r="T184" i="14"/>
  <c r="R184" i="14"/>
  <c r="P184" i="14"/>
  <c r="BI183" i="14"/>
  <c r="BH183" i="14"/>
  <c r="BG183" i="14"/>
  <c r="BF183" i="14"/>
  <c r="T183" i="14"/>
  <c r="R183" i="14"/>
  <c r="P183" i="14"/>
  <c r="BI182" i="14"/>
  <c r="BH182" i="14"/>
  <c r="BG182" i="14"/>
  <c r="BF182" i="14"/>
  <c r="T182" i="14"/>
  <c r="R182" i="14"/>
  <c r="P182" i="14"/>
  <c r="BI181" i="14"/>
  <c r="BH181" i="14"/>
  <c r="BG181" i="14"/>
  <c r="BF181" i="14"/>
  <c r="T181" i="14"/>
  <c r="R181" i="14"/>
  <c r="P181" i="14"/>
  <c r="BI180" i="14"/>
  <c r="BH180" i="14"/>
  <c r="BG180" i="14"/>
  <c r="BF180" i="14"/>
  <c r="T180" i="14"/>
  <c r="R180" i="14"/>
  <c r="P180" i="14"/>
  <c r="BI179" i="14"/>
  <c r="BH179" i="14"/>
  <c r="BG179" i="14"/>
  <c r="BF179" i="14"/>
  <c r="T179" i="14"/>
  <c r="R179" i="14"/>
  <c r="P179" i="14"/>
  <c r="BI178" i="14"/>
  <c r="BH178" i="14"/>
  <c r="BG178" i="14"/>
  <c r="BF178" i="14"/>
  <c r="T178" i="14"/>
  <c r="R178" i="14"/>
  <c r="P178" i="14"/>
  <c r="BI177" i="14"/>
  <c r="BH177" i="14"/>
  <c r="BG177" i="14"/>
  <c r="BF177" i="14"/>
  <c r="T177" i="14"/>
  <c r="R177" i="14"/>
  <c r="P177" i="14"/>
  <c r="BI176" i="14"/>
  <c r="BH176" i="14"/>
  <c r="BG176" i="14"/>
  <c r="BF176" i="14"/>
  <c r="T176" i="14"/>
  <c r="R176" i="14"/>
  <c r="P176" i="14"/>
  <c r="BI175" i="14"/>
  <c r="BH175" i="14"/>
  <c r="BG175" i="14"/>
  <c r="BF175" i="14"/>
  <c r="T175" i="14"/>
  <c r="R175" i="14"/>
  <c r="P175" i="14"/>
  <c r="BI174" i="14"/>
  <c r="BH174" i="14"/>
  <c r="BG174" i="14"/>
  <c r="BF174" i="14"/>
  <c r="T174" i="14"/>
  <c r="R174" i="14"/>
  <c r="P174" i="14"/>
  <c r="BI173" i="14"/>
  <c r="BH173" i="14"/>
  <c r="BG173" i="14"/>
  <c r="BF173" i="14"/>
  <c r="T173" i="14"/>
  <c r="R173" i="14"/>
  <c r="P173" i="14"/>
  <c r="BI172" i="14"/>
  <c r="BH172" i="14"/>
  <c r="BG172" i="14"/>
  <c r="BF172" i="14"/>
  <c r="T172" i="14"/>
  <c r="R172" i="14"/>
  <c r="P172" i="14"/>
  <c r="BI171" i="14"/>
  <c r="BH171" i="14"/>
  <c r="BG171" i="14"/>
  <c r="BF171" i="14"/>
  <c r="T171" i="14"/>
  <c r="R171" i="14"/>
  <c r="P171" i="14"/>
  <c r="BI170" i="14"/>
  <c r="BH170" i="14"/>
  <c r="BG170" i="14"/>
  <c r="BF170" i="14"/>
  <c r="T170" i="14"/>
  <c r="R170" i="14"/>
  <c r="P170" i="14"/>
  <c r="BI169" i="14"/>
  <c r="BH169" i="14"/>
  <c r="BG169" i="14"/>
  <c r="BF169" i="14"/>
  <c r="T169" i="14"/>
  <c r="R169" i="14"/>
  <c r="P169" i="14"/>
  <c r="BI168" i="14"/>
  <c r="BH168" i="14"/>
  <c r="BG168" i="14"/>
  <c r="BF168" i="14"/>
  <c r="T168" i="14"/>
  <c r="R168" i="14"/>
  <c r="P168" i="14"/>
  <c r="BI167" i="14"/>
  <c r="BH167" i="14"/>
  <c r="BG167" i="14"/>
  <c r="BF167" i="14"/>
  <c r="T167" i="14"/>
  <c r="R167" i="14"/>
  <c r="P167" i="14"/>
  <c r="BI166" i="14"/>
  <c r="BH166" i="14"/>
  <c r="BG166" i="14"/>
  <c r="BF166" i="14"/>
  <c r="T166" i="14"/>
  <c r="R166" i="14"/>
  <c r="P166" i="14"/>
  <c r="BI165" i="14"/>
  <c r="BH165" i="14"/>
  <c r="BG165" i="14"/>
  <c r="BF165" i="14"/>
  <c r="T165" i="14"/>
  <c r="R165" i="14"/>
  <c r="P165" i="14"/>
  <c r="BI164" i="14"/>
  <c r="BH164" i="14"/>
  <c r="BG164" i="14"/>
  <c r="BF164" i="14"/>
  <c r="T164" i="14"/>
  <c r="R164" i="14"/>
  <c r="P164" i="14"/>
  <c r="BI163" i="14"/>
  <c r="BH163" i="14"/>
  <c r="BG163" i="14"/>
  <c r="BF163" i="14"/>
  <c r="T163" i="14"/>
  <c r="R163" i="14"/>
  <c r="P163" i="14"/>
  <c r="BI162" i="14"/>
  <c r="BH162" i="14"/>
  <c r="BG162" i="14"/>
  <c r="BF162" i="14"/>
  <c r="T162" i="14"/>
  <c r="R162" i="14"/>
  <c r="P162" i="14"/>
  <c r="BI161" i="14"/>
  <c r="BH161" i="14"/>
  <c r="BG161" i="14"/>
  <c r="BF161" i="14"/>
  <c r="T161" i="14"/>
  <c r="R161" i="14"/>
  <c r="P161" i="14"/>
  <c r="BI160" i="14"/>
  <c r="BH160" i="14"/>
  <c r="BG160" i="14"/>
  <c r="BF160" i="14"/>
  <c r="T160" i="14"/>
  <c r="R160" i="14"/>
  <c r="P160" i="14"/>
  <c r="BI159" i="14"/>
  <c r="BH159" i="14"/>
  <c r="BG159" i="14"/>
  <c r="BF159" i="14"/>
  <c r="T159" i="14"/>
  <c r="R159" i="14"/>
  <c r="P159" i="14"/>
  <c r="BI158" i="14"/>
  <c r="BH158" i="14"/>
  <c r="BG158" i="14"/>
  <c r="BF158" i="14"/>
  <c r="T158" i="14"/>
  <c r="R158" i="14"/>
  <c r="P158" i="14"/>
  <c r="BI157" i="14"/>
  <c r="BH157" i="14"/>
  <c r="BG157" i="14"/>
  <c r="BF157" i="14"/>
  <c r="T157" i="14"/>
  <c r="R157" i="14"/>
  <c r="P157" i="14"/>
  <c r="BI156" i="14"/>
  <c r="BH156" i="14"/>
  <c r="BG156" i="14"/>
  <c r="BF156" i="14"/>
  <c r="T156" i="14"/>
  <c r="R156" i="14"/>
  <c r="P156" i="14"/>
  <c r="BI155" i="14"/>
  <c r="BH155" i="14"/>
  <c r="BG155" i="14"/>
  <c r="BF155" i="14"/>
  <c r="T155" i="14"/>
  <c r="R155" i="14"/>
  <c r="P155" i="14"/>
  <c r="BI154" i="14"/>
  <c r="BH154" i="14"/>
  <c r="BG154" i="14"/>
  <c r="BF154" i="14"/>
  <c r="T154" i="14"/>
  <c r="R154" i="14"/>
  <c r="P154" i="14"/>
  <c r="BI153" i="14"/>
  <c r="BH153" i="14"/>
  <c r="BG153" i="14"/>
  <c r="BF153" i="14"/>
  <c r="T153" i="14"/>
  <c r="R153" i="14"/>
  <c r="P153" i="14"/>
  <c r="BI152" i="14"/>
  <c r="BH152" i="14"/>
  <c r="BG152" i="14"/>
  <c r="BF152" i="14"/>
  <c r="T152" i="14"/>
  <c r="R152" i="14"/>
  <c r="P152" i="14"/>
  <c r="BI151" i="14"/>
  <c r="BH151" i="14"/>
  <c r="BG151" i="14"/>
  <c r="BF151" i="14"/>
  <c r="T151" i="14"/>
  <c r="R151" i="14"/>
  <c r="P151" i="14"/>
  <c r="BI150" i="14"/>
  <c r="BH150" i="14"/>
  <c r="BG150" i="14"/>
  <c r="BF150" i="14"/>
  <c r="T150" i="14"/>
  <c r="R150" i="14"/>
  <c r="P150" i="14"/>
  <c r="BI149" i="14"/>
  <c r="BH149" i="14"/>
  <c r="BG149" i="14"/>
  <c r="BF149" i="14"/>
  <c r="T149" i="14"/>
  <c r="R149" i="14"/>
  <c r="P149" i="14"/>
  <c r="BI148" i="14"/>
  <c r="BH148" i="14"/>
  <c r="BG148" i="14"/>
  <c r="BF148" i="14"/>
  <c r="T148" i="14"/>
  <c r="R148" i="14"/>
  <c r="P148" i="14"/>
  <c r="BI147" i="14"/>
  <c r="BH147" i="14"/>
  <c r="BG147" i="14"/>
  <c r="BF147" i="14"/>
  <c r="T147" i="14"/>
  <c r="R147" i="14"/>
  <c r="P147" i="14"/>
  <c r="BI146" i="14"/>
  <c r="BH146" i="14"/>
  <c r="BG146" i="14"/>
  <c r="BF146" i="14"/>
  <c r="T146" i="14"/>
  <c r="R146" i="14"/>
  <c r="P146" i="14"/>
  <c r="BI145" i="14"/>
  <c r="BH145" i="14"/>
  <c r="BG145" i="14"/>
  <c r="BF145" i="14"/>
  <c r="T145" i="14"/>
  <c r="R145" i="14"/>
  <c r="P145" i="14"/>
  <c r="BI144" i="14"/>
  <c r="BH144" i="14"/>
  <c r="BG144" i="14"/>
  <c r="BF144" i="14"/>
  <c r="T144" i="14"/>
  <c r="R144" i="14"/>
  <c r="P144" i="14"/>
  <c r="BI143" i="14"/>
  <c r="BH143" i="14"/>
  <c r="BG143" i="14"/>
  <c r="BF143" i="14"/>
  <c r="T143" i="14"/>
  <c r="R143" i="14"/>
  <c r="P143" i="14"/>
  <c r="BI142" i="14"/>
  <c r="BH142" i="14"/>
  <c r="BG142" i="14"/>
  <c r="BF142" i="14"/>
  <c r="T142" i="14"/>
  <c r="R142" i="14"/>
  <c r="P142" i="14"/>
  <c r="BI141" i="14"/>
  <c r="BH141" i="14"/>
  <c r="BG141" i="14"/>
  <c r="BF141" i="14"/>
  <c r="T141" i="14"/>
  <c r="R141" i="14"/>
  <c r="P141" i="14"/>
  <c r="BI140" i="14"/>
  <c r="BH140" i="14"/>
  <c r="BG140" i="14"/>
  <c r="BF140" i="14"/>
  <c r="T140" i="14"/>
  <c r="R140" i="14"/>
  <c r="P140" i="14"/>
  <c r="BI139" i="14"/>
  <c r="BH139" i="14"/>
  <c r="BG139" i="14"/>
  <c r="BF139" i="14"/>
  <c r="T139" i="14"/>
  <c r="R139" i="14"/>
  <c r="P139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6" i="14"/>
  <c r="BH136" i="14"/>
  <c r="BG136" i="14"/>
  <c r="BF136" i="14"/>
  <c r="T136" i="14"/>
  <c r="R136" i="14"/>
  <c r="P136" i="14"/>
  <c r="BI135" i="14"/>
  <c r="BH135" i="14"/>
  <c r="BG135" i="14"/>
  <c r="BF135" i="14"/>
  <c r="T135" i="14"/>
  <c r="R135" i="14"/>
  <c r="P135" i="14"/>
  <c r="BI134" i="14"/>
  <c r="BH134" i="14"/>
  <c r="BG134" i="14"/>
  <c r="BF134" i="14"/>
  <c r="T134" i="14"/>
  <c r="R134" i="14"/>
  <c r="P134" i="14"/>
  <c r="BI133" i="14"/>
  <c r="BH133" i="14"/>
  <c r="BG133" i="14"/>
  <c r="BF133" i="14"/>
  <c r="T133" i="14"/>
  <c r="R133" i="14"/>
  <c r="P133" i="14"/>
  <c r="BI132" i="14"/>
  <c r="BH132" i="14"/>
  <c r="BG132" i="14"/>
  <c r="BF132" i="14"/>
  <c r="T132" i="14"/>
  <c r="R132" i="14"/>
  <c r="P132" i="14"/>
  <c r="BI131" i="14"/>
  <c r="BH131" i="14"/>
  <c r="BG131" i="14"/>
  <c r="BF131" i="14"/>
  <c r="T131" i="14"/>
  <c r="R131" i="14"/>
  <c r="P131" i="14"/>
  <c r="BI130" i="14"/>
  <c r="BH130" i="14"/>
  <c r="BG130" i="14"/>
  <c r="BF130" i="14"/>
  <c r="T130" i="14"/>
  <c r="R130" i="14"/>
  <c r="P130" i="14"/>
  <c r="BI129" i="14"/>
  <c r="BH129" i="14"/>
  <c r="BG129" i="14"/>
  <c r="BF129" i="14"/>
  <c r="T129" i="14"/>
  <c r="R129" i="14"/>
  <c r="P129" i="14"/>
  <c r="BI128" i="14"/>
  <c r="BH128" i="14"/>
  <c r="BG128" i="14"/>
  <c r="BF128" i="14"/>
  <c r="T128" i="14"/>
  <c r="R128" i="14"/>
  <c r="P128" i="14"/>
  <c r="BI127" i="14"/>
  <c r="BH127" i="14"/>
  <c r="BG127" i="14"/>
  <c r="BF127" i="14"/>
  <c r="T127" i="14"/>
  <c r="R127" i="14"/>
  <c r="P127" i="14"/>
  <c r="BI126" i="14"/>
  <c r="BH126" i="14"/>
  <c r="BG126" i="14"/>
  <c r="BF126" i="14"/>
  <c r="T126" i="14"/>
  <c r="R126" i="14"/>
  <c r="P126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3" i="14"/>
  <c r="BH123" i="14"/>
  <c r="BG123" i="14"/>
  <c r="BF123" i="14"/>
  <c r="T123" i="14"/>
  <c r="R123" i="14"/>
  <c r="P123" i="14"/>
  <c r="BI122" i="14"/>
  <c r="BH122" i="14"/>
  <c r="BG122" i="14"/>
  <c r="BF122" i="14"/>
  <c r="T122" i="14"/>
  <c r="R122" i="14"/>
  <c r="P122" i="14"/>
  <c r="BI121" i="14"/>
  <c r="BH121" i="14"/>
  <c r="BG121" i="14"/>
  <c r="BF121" i="14"/>
  <c r="T121" i="14"/>
  <c r="R121" i="14"/>
  <c r="P121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8" i="14"/>
  <c r="BH118" i="14"/>
  <c r="BG118" i="14"/>
  <c r="BF118" i="14"/>
  <c r="T118" i="14"/>
  <c r="R118" i="14"/>
  <c r="P118" i="14"/>
  <c r="BI117" i="14"/>
  <c r="BH117" i="14"/>
  <c r="BG117" i="14"/>
  <c r="BF117" i="14"/>
  <c r="T117" i="14"/>
  <c r="R117" i="14"/>
  <c r="P117" i="14"/>
  <c r="BI116" i="14"/>
  <c r="BH116" i="14"/>
  <c r="BG116" i="14"/>
  <c r="BF116" i="14"/>
  <c r="T116" i="14"/>
  <c r="R116" i="14"/>
  <c r="P116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3" i="14"/>
  <c r="BH113" i="14"/>
  <c r="BG113" i="14"/>
  <c r="BF113" i="14"/>
  <c r="T113" i="14"/>
  <c r="R113" i="14"/>
  <c r="P113" i="14"/>
  <c r="BI112" i="14"/>
  <c r="BH112" i="14"/>
  <c r="BG112" i="14"/>
  <c r="BF112" i="14"/>
  <c r="T112" i="14"/>
  <c r="R112" i="14"/>
  <c r="P112" i="14"/>
  <c r="BI111" i="14"/>
  <c r="BH111" i="14"/>
  <c r="BG111" i="14"/>
  <c r="BF111" i="14"/>
  <c r="T111" i="14"/>
  <c r="R111" i="14"/>
  <c r="P111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8" i="14"/>
  <c r="BH108" i="14"/>
  <c r="BG108" i="14"/>
  <c r="BF108" i="14"/>
  <c r="T108" i="14"/>
  <c r="R108" i="14"/>
  <c r="P108" i="14"/>
  <c r="BI107" i="14"/>
  <c r="BH107" i="14"/>
  <c r="BG107" i="14"/>
  <c r="BF107" i="14"/>
  <c r="T107" i="14"/>
  <c r="R107" i="14"/>
  <c r="P107" i="14"/>
  <c r="BI106" i="14"/>
  <c r="BH106" i="14"/>
  <c r="BG106" i="14"/>
  <c r="BF106" i="14"/>
  <c r="T106" i="14"/>
  <c r="R106" i="14"/>
  <c r="P106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3" i="14"/>
  <c r="BH103" i="14"/>
  <c r="BG103" i="14"/>
  <c r="BF103" i="14"/>
  <c r="T103" i="14"/>
  <c r="R103" i="14"/>
  <c r="P103" i="14"/>
  <c r="BI102" i="14"/>
  <c r="BH102" i="14"/>
  <c r="BG102" i="14"/>
  <c r="BF102" i="14"/>
  <c r="T102" i="14"/>
  <c r="R102" i="14"/>
  <c r="P102" i="14"/>
  <c r="BI101" i="14"/>
  <c r="BH101" i="14"/>
  <c r="BG101" i="14"/>
  <c r="BF101" i="14"/>
  <c r="T101" i="14"/>
  <c r="R101" i="14"/>
  <c r="P101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8" i="14"/>
  <c r="BH98" i="14"/>
  <c r="BG98" i="14"/>
  <c r="BF98" i="14"/>
  <c r="T98" i="14"/>
  <c r="R98" i="14"/>
  <c r="P98" i="14"/>
  <c r="BI97" i="14"/>
  <c r="BH97" i="14"/>
  <c r="BG97" i="14"/>
  <c r="BF97" i="14"/>
  <c r="T97" i="14"/>
  <c r="R97" i="14"/>
  <c r="P97" i="14"/>
  <c r="BI96" i="14"/>
  <c r="BH96" i="14"/>
  <c r="BG96" i="14"/>
  <c r="BF96" i="14"/>
  <c r="T96" i="14"/>
  <c r="R96" i="14"/>
  <c r="P96" i="14"/>
  <c r="BI95" i="14"/>
  <c r="BH95" i="14"/>
  <c r="BG95" i="14"/>
  <c r="BF95" i="14"/>
  <c r="T95" i="14"/>
  <c r="R95" i="14"/>
  <c r="P95" i="14"/>
  <c r="F87" i="14"/>
  <c r="E85" i="14"/>
  <c r="F56" i="14"/>
  <c r="E54" i="14"/>
  <c r="J26" i="14"/>
  <c r="E26" i="14"/>
  <c r="J90" i="14" s="1"/>
  <c r="J25" i="14"/>
  <c r="J23" i="14"/>
  <c r="E23" i="14"/>
  <c r="J89" i="14" s="1"/>
  <c r="J22" i="14"/>
  <c r="J20" i="14"/>
  <c r="E20" i="14"/>
  <c r="F90" i="14" s="1"/>
  <c r="J19" i="14"/>
  <c r="J17" i="14"/>
  <c r="E17" i="14"/>
  <c r="F89" i="14" s="1"/>
  <c r="J16" i="14"/>
  <c r="J14" i="14"/>
  <c r="J56" i="14" s="1"/>
  <c r="E7" i="14"/>
  <c r="E81" i="14" s="1"/>
  <c r="J39" i="13"/>
  <c r="J38" i="13"/>
  <c r="AY67" i="1" s="1"/>
  <c r="J37" i="13"/>
  <c r="AX67" i="1"/>
  <c r="BI492" i="13"/>
  <c r="BH492" i="13"/>
  <c r="BG492" i="13"/>
  <c r="BF492" i="13"/>
  <c r="T492" i="13"/>
  <c r="R492" i="13"/>
  <c r="P492" i="13"/>
  <c r="BI491" i="13"/>
  <c r="BH491" i="13"/>
  <c r="BG491" i="13"/>
  <c r="BF491" i="13"/>
  <c r="T491" i="13"/>
  <c r="R491" i="13"/>
  <c r="P491" i="13"/>
  <c r="BI489" i="13"/>
  <c r="BH489" i="13"/>
  <c r="BG489" i="13"/>
  <c r="BF489" i="13"/>
  <c r="T489" i="13"/>
  <c r="R489" i="13"/>
  <c r="P489" i="13"/>
  <c r="BI488" i="13"/>
  <c r="BH488" i="13"/>
  <c r="BG488" i="13"/>
  <c r="BF488" i="13"/>
  <c r="T488" i="13"/>
  <c r="R488" i="13"/>
  <c r="P488" i="13"/>
  <c r="BI486" i="13"/>
  <c r="BH486" i="13"/>
  <c r="BG486" i="13"/>
  <c r="BF486" i="13"/>
  <c r="T486" i="13"/>
  <c r="R486" i="13"/>
  <c r="P486" i="13"/>
  <c r="BI485" i="13"/>
  <c r="BH485" i="13"/>
  <c r="BG485" i="13"/>
  <c r="BF485" i="13"/>
  <c r="T485" i="13"/>
  <c r="R485" i="13"/>
  <c r="P485" i="13"/>
  <c r="BI484" i="13"/>
  <c r="BH484" i="13"/>
  <c r="BG484" i="13"/>
  <c r="BF484" i="13"/>
  <c r="T484" i="13"/>
  <c r="R484" i="13"/>
  <c r="P484" i="13"/>
  <c r="BI483" i="13"/>
  <c r="BH483" i="13"/>
  <c r="BG483" i="13"/>
  <c r="BF483" i="13"/>
  <c r="T483" i="13"/>
  <c r="R483" i="13"/>
  <c r="P483" i="13"/>
  <c r="BI482" i="13"/>
  <c r="BH482" i="13"/>
  <c r="BG482" i="13"/>
  <c r="BF482" i="13"/>
  <c r="T482" i="13"/>
  <c r="R482" i="13"/>
  <c r="P482" i="13"/>
  <c r="BI481" i="13"/>
  <c r="BH481" i="13"/>
  <c r="BG481" i="13"/>
  <c r="BF481" i="13"/>
  <c r="T481" i="13"/>
  <c r="R481" i="13"/>
  <c r="P481" i="13"/>
  <c r="BI480" i="13"/>
  <c r="BH480" i="13"/>
  <c r="BG480" i="13"/>
  <c r="BF480" i="13"/>
  <c r="T480" i="13"/>
  <c r="R480" i="13"/>
  <c r="P480" i="13"/>
  <c r="BI479" i="13"/>
  <c r="BH479" i="13"/>
  <c r="BG479" i="13"/>
  <c r="BF479" i="13"/>
  <c r="T479" i="13"/>
  <c r="R479" i="13"/>
  <c r="P479" i="13"/>
  <c r="BI478" i="13"/>
  <c r="BH478" i="13"/>
  <c r="BG478" i="13"/>
  <c r="BF478" i="13"/>
  <c r="T478" i="13"/>
  <c r="R478" i="13"/>
  <c r="P478" i="13"/>
  <c r="BI477" i="13"/>
  <c r="BH477" i="13"/>
  <c r="BG477" i="13"/>
  <c r="BF477" i="13"/>
  <c r="T477" i="13"/>
  <c r="R477" i="13"/>
  <c r="P477" i="13"/>
  <c r="BI476" i="13"/>
  <c r="BH476" i="13"/>
  <c r="BG476" i="13"/>
  <c r="BF476" i="13"/>
  <c r="T476" i="13"/>
  <c r="R476" i="13"/>
  <c r="P476" i="13"/>
  <c r="BI475" i="13"/>
  <c r="BH475" i="13"/>
  <c r="BG475" i="13"/>
  <c r="BF475" i="13"/>
  <c r="T475" i="13"/>
  <c r="R475" i="13"/>
  <c r="P475" i="13"/>
  <c r="BI474" i="13"/>
  <c r="BH474" i="13"/>
  <c r="BG474" i="13"/>
  <c r="BF474" i="13"/>
  <c r="T474" i="13"/>
  <c r="R474" i="13"/>
  <c r="P474" i="13"/>
  <c r="BI473" i="13"/>
  <c r="BH473" i="13"/>
  <c r="BG473" i="13"/>
  <c r="BF473" i="13"/>
  <c r="T473" i="13"/>
  <c r="R473" i="13"/>
  <c r="P473" i="13"/>
  <c r="BI472" i="13"/>
  <c r="BH472" i="13"/>
  <c r="BG472" i="13"/>
  <c r="BF472" i="13"/>
  <c r="T472" i="13"/>
  <c r="R472" i="13"/>
  <c r="P472" i="13"/>
  <c r="BI471" i="13"/>
  <c r="BH471" i="13"/>
  <c r="BG471" i="13"/>
  <c r="BF471" i="13"/>
  <c r="T471" i="13"/>
  <c r="R471" i="13"/>
  <c r="P471" i="13"/>
  <c r="BI470" i="13"/>
  <c r="BH470" i="13"/>
  <c r="BG470" i="13"/>
  <c r="BF470" i="13"/>
  <c r="T470" i="13"/>
  <c r="R470" i="13"/>
  <c r="P470" i="13"/>
  <c r="BI469" i="13"/>
  <c r="BH469" i="13"/>
  <c r="BG469" i="13"/>
  <c r="BF469" i="13"/>
  <c r="T469" i="13"/>
  <c r="R469" i="13"/>
  <c r="P469" i="13"/>
  <c r="BI468" i="13"/>
  <c r="BH468" i="13"/>
  <c r="BG468" i="13"/>
  <c r="BF468" i="13"/>
  <c r="T468" i="13"/>
  <c r="R468" i="13"/>
  <c r="P468" i="13"/>
  <c r="BI466" i="13"/>
  <c r="BH466" i="13"/>
  <c r="BG466" i="13"/>
  <c r="BF466" i="13"/>
  <c r="T466" i="13"/>
  <c r="R466" i="13"/>
  <c r="P466" i="13"/>
  <c r="BI465" i="13"/>
  <c r="BH465" i="13"/>
  <c r="BG465" i="13"/>
  <c r="BF465" i="13"/>
  <c r="T465" i="13"/>
  <c r="R465" i="13"/>
  <c r="P465" i="13"/>
  <c r="BI464" i="13"/>
  <c r="BH464" i="13"/>
  <c r="BG464" i="13"/>
  <c r="BF464" i="13"/>
  <c r="T464" i="13"/>
  <c r="R464" i="13"/>
  <c r="P464" i="13"/>
  <c r="BI463" i="13"/>
  <c r="BH463" i="13"/>
  <c r="BG463" i="13"/>
  <c r="BF463" i="13"/>
  <c r="T463" i="13"/>
  <c r="R463" i="13"/>
  <c r="P463" i="13"/>
  <c r="BI462" i="13"/>
  <c r="BH462" i="13"/>
  <c r="BG462" i="13"/>
  <c r="BF462" i="13"/>
  <c r="T462" i="13"/>
  <c r="R462" i="13"/>
  <c r="P462" i="13"/>
  <c r="BI461" i="13"/>
  <c r="BH461" i="13"/>
  <c r="BG461" i="13"/>
  <c r="BF461" i="13"/>
  <c r="T461" i="13"/>
  <c r="R461" i="13"/>
  <c r="P461" i="13"/>
  <c r="BI460" i="13"/>
  <c r="BH460" i="13"/>
  <c r="BG460" i="13"/>
  <c r="BF460" i="13"/>
  <c r="T460" i="13"/>
  <c r="R460" i="13"/>
  <c r="P460" i="13"/>
  <c r="BI459" i="13"/>
  <c r="BH459" i="13"/>
  <c r="BG459" i="13"/>
  <c r="BF459" i="13"/>
  <c r="T459" i="13"/>
  <c r="R459" i="13"/>
  <c r="P459" i="13"/>
  <c r="BI458" i="13"/>
  <c r="BH458" i="13"/>
  <c r="BG458" i="13"/>
  <c r="BF458" i="13"/>
  <c r="T458" i="13"/>
  <c r="R458" i="13"/>
  <c r="P458" i="13"/>
  <c r="BI457" i="13"/>
  <c r="BH457" i="13"/>
  <c r="BG457" i="13"/>
  <c r="BF457" i="13"/>
  <c r="T457" i="13"/>
  <c r="R457" i="13"/>
  <c r="P457" i="13"/>
  <c r="BI456" i="13"/>
  <c r="BH456" i="13"/>
  <c r="BG456" i="13"/>
  <c r="BF456" i="13"/>
  <c r="T456" i="13"/>
  <c r="R456" i="13"/>
  <c r="P456" i="13"/>
  <c r="BI455" i="13"/>
  <c r="BH455" i="13"/>
  <c r="BG455" i="13"/>
  <c r="BF455" i="13"/>
  <c r="T455" i="13"/>
  <c r="R455" i="13"/>
  <c r="P455" i="13"/>
  <c r="BI454" i="13"/>
  <c r="BH454" i="13"/>
  <c r="BG454" i="13"/>
  <c r="BF454" i="13"/>
  <c r="T454" i="13"/>
  <c r="R454" i="13"/>
  <c r="P454" i="13"/>
  <c r="BI453" i="13"/>
  <c r="BH453" i="13"/>
  <c r="BG453" i="13"/>
  <c r="BF453" i="13"/>
  <c r="T453" i="13"/>
  <c r="R453" i="13"/>
  <c r="P453" i="13"/>
  <c r="BI452" i="13"/>
  <c r="BH452" i="13"/>
  <c r="BG452" i="13"/>
  <c r="BF452" i="13"/>
  <c r="T452" i="13"/>
  <c r="R452" i="13"/>
  <c r="P452" i="13"/>
  <c r="BI451" i="13"/>
  <c r="BH451" i="13"/>
  <c r="BG451" i="13"/>
  <c r="BF451" i="13"/>
  <c r="T451" i="13"/>
  <c r="R451" i="13"/>
  <c r="P451" i="13"/>
  <c r="BI450" i="13"/>
  <c r="BH450" i="13"/>
  <c r="BG450" i="13"/>
  <c r="BF450" i="13"/>
  <c r="T450" i="13"/>
  <c r="R450" i="13"/>
  <c r="P450" i="13"/>
  <c r="BI449" i="13"/>
  <c r="BH449" i="13"/>
  <c r="BG449" i="13"/>
  <c r="BF449" i="13"/>
  <c r="T449" i="13"/>
  <c r="R449" i="13"/>
  <c r="P449" i="13"/>
  <c r="BI448" i="13"/>
  <c r="BH448" i="13"/>
  <c r="BG448" i="13"/>
  <c r="BF448" i="13"/>
  <c r="T448" i="13"/>
  <c r="R448" i="13"/>
  <c r="P448" i="13"/>
  <c r="BI447" i="13"/>
  <c r="BH447" i="13"/>
  <c r="BG447" i="13"/>
  <c r="BF447" i="13"/>
  <c r="T447" i="13"/>
  <c r="R447" i="13"/>
  <c r="P447" i="13"/>
  <c r="BI446" i="13"/>
  <c r="BH446" i="13"/>
  <c r="BG446" i="13"/>
  <c r="BF446" i="13"/>
  <c r="T446" i="13"/>
  <c r="R446" i="13"/>
  <c r="P446" i="13"/>
  <c r="BI445" i="13"/>
  <c r="BH445" i="13"/>
  <c r="BG445" i="13"/>
  <c r="BF445" i="13"/>
  <c r="T445" i="13"/>
  <c r="R445" i="13"/>
  <c r="P445" i="13"/>
  <c r="BI444" i="13"/>
  <c r="BH444" i="13"/>
  <c r="BG444" i="13"/>
  <c r="BF444" i="13"/>
  <c r="T444" i="13"/>
  <c r="R444" i="13"/>
  <c r="P444" i="13"/>
  <c r="BI443" i="13"/>
  <c r="BH443" i="13"/>
  <c r="BG443" i="13"/>
  <c r="BF443" i="13"/>
  <c r="T443" i="13"/>
  <c r="R443" i="13"/>
  <c r="P443" i="13"/>
  <c r="BI442" i="13"/>
  <c r="BH442" i="13"/>
  <c r="BG442" i="13"/>
  <c r="BF442" i="13"/>
  <c r="T442" i="13"/>
  <c r="R442" i="13"/>
  <c r="P442" i="13"/>
  <c r="BI441" i="13"/>
  <c r="BH441" i="13"/>
  <c r="BG441" i="13"/>
  <c r="BF441" i="13"/>
  <c r="T441" i="13"/>
  <c r="R441" i="13"/>
  <c r="P441" i="13"/>
  <c r="BI440" i="13"/>
  <c r="BH440" i="13"/>
  <c r="BG440" i="13"/>
  <c r="BF440" i="13"/>
  <c r="T440" i="13"/>
  <c r="R440" i="13"/>
  <c r="P440" i="13"/>
  <c r="BI439" i="13"/>
  <c r="BH439" i="13"/>
  <c r="BG439" i="13"/>
  <c r="BF439" i="13"/>
  <c r="T439" i="13"/>
  <c r="R439" i="13"/>
  <c r="P439" i="13"/>
  <c r="BI438" i="13"/>
  <c r="BH438" i="13"/>
  <c r="BG438" i="13"/>
  <c r="BF438" i="13"/>
  <c r="T438" i="13"/>
  <c r="R438" i="13"/>
  <c r="P438" i="13"/>
  <c r="BI437" i="13"/>
  <c r="BH437" i="13"/>
  <c r="BG437" i="13"/>
  <c r="BF437" i="13"/>
  <c r="T437" i="13"/>
  <c r="R437" i="13"/>
  <c r="P437" i="13"/>
  <c r="BI435" i="13"/>
  <c r="BH435" i="13"/>
  <c r="BG435" i="13"/>
  <c r="BF435" i="13"/>
  <c r="T435" i="13"/>
  <c r="R435" i="13"/>
  <c r="P435" i="13"/>
  <c r="BI434" i="13"/>
  <c r="BH434" i="13"/>
  <c r="BG434" i="13"/>
  <c r="BF434" i="13"/>
  <c r="T434" i="13"/>
  <c r="R434" i="13"/>
  <c r="P434" i="13"/>
  <c r="BI433" i="13"/>
  <c r="BH433" i="13"/>
  <c r="BG433" i="13"/>
  <c r="BF433" i="13"/>
  <c r="T433" i="13"/>
  <c r="R433" i="13"/>
  <c r="P433" i="13"/>
  <c r="BI432" i="13"/>
  <c r="BH432" i="13"/>
  <c r="BG432" i="13"/>
  <c r="BF432" i="13"/>
  <c r="T432" i="13"/>
  <c r="R432" i="13"/>
  <c r="P432" i="13"/>
  <c r="BI431" i="13"/>
  <c r="BH431" i="13"/>
  <c r="BG431" i="13"/>
  <c r="BF431" i="13"/>
  <c r="T431" i="13"/>
  <c r="R431" i="13"/>
  <c r="P431" i="13"/>
  <c r="BI430" i="13"/>
  <c r="BH430" i="13"/>
  <c r="BG430" i="13"/>
  <c r="BF430" i="13"/>
  <c r="T430" i="13"/>
  <c r="R430" i="13"/>
  <c r="P430" i="13"/>
  <c r="BI429" i="13"/>
  <c r="BH429" i="13"/>
  <c r="BG429" i="13"/>
  <c r="BF429" i="13"/>
  <c r="T429" i="13"/>
  <c r="R429" i="13"/>
  <c r="P429" i="13"/>
  <c r="BI428" i="13"/>
  <c r="BH428" i="13"/>
  <c r="BG428" i="13"/>
  <c r="BF428" i="13"/>
  <c r="T428" i="13"/>
  <c r="R428" i="13"/>
  <c r="P428" i="13"/>
  <c r="BI427" i="13"/>
  <c r="BH427" i="13"/>
  <c r="BG427" i="13"/>
  <c r="BF427" i="13"/>
  <c r="T427" i="13"/>
  <c r="R427" i="13"/>
  <c r="P427" i="13"/>
  <c r="BI426" i="13"/>
  <c r="BH426" i="13"/>
  <c r="BG426" i="13"/>
  <c r="BF426" i="13"/>
  <c r="T426" i="13"/>
  <c r="R426" i="13"/>
  <c r="P426" i="13"/>
  <c r="BI425" i="13"/>
  <c r="BH425" i="13"/>
  <c r="BG425" i="13"/>
  <c r="BF425" i="13"/>
  <c r="T425" i="13"/>
  <c r="R425" i="13"/>
  <c r="P425" i="13"/>
  <c r="BI424" i="13"/>
  <c r="BH424" i="13"/>
  <c r="BG424" i="13"/>
  <c r="BF424" i="13"/>
  <c r="T424" i="13"/>
  <c r="R424" i="13"/>
  <c r="P424" i="13"/>
  <c r="BI423" i="13"/>
  <c r="BH423" i="13"/>
  <c r="BG423" i="13"/>
  <c r="BF423" i="13"/>
  <c r="T423" i="13"/>
  <c r="R423" i="13"/>
  <c r="P423" i="13"/>
  <c r="BI422" i="13"/>
  <c r="BH422" i="13"/>
  <c r="BG422" i="13"/>
  <c r="BF422" i="13"/>
  <c r="T422" i="13"/>
  <c r="R422" i="13"/>
  <c r="P422" i="13"/>
  <c r="BI421" i="13"/>
  <c r="BH421" i="13"/>
  <c r="BG421" i="13"/>
  <c r="BF421" i="13"/>
  <c r="T421" i="13"/>
  <c r="R421" i="13"/>
  <c r="P421" i="13"/>
  <c r="BI419" i="13"/>
  <c r="BH419" i="13"/>
  <c r="BG419" i="13"/>
  <c r="BF419" i="13"/>
  <c r="T419" i="13"/>
  <c r="R419" i="13"/>
  <c r="P419" i="13"/>
  <c r="BI418" i="13"/>
  <c r="BH418" i="13"/>
  <c r="BG418" i="13"/>
  <c r="BF418" i="13"/>
  <c r="T418" i="13"/>
  <c r="R418" i="13"/>
  <c r="P418" i="13"/>
  <c r="BI417" i="13"/>
  <c r="BH417" i="13"/>
  <c r="BG417" i="13"/>
  <c r="BF417" i="13"/>
  <c r="T417" i="13"/>
  <c r="R417" i="13"/>
  <c r="P417" i="13"/>
  <c r="BI416" i="13"/>
  <c r="BH416" i="13"/>
  <c r="BG416" i="13"/>
  <c r="BF416" i="13"/>
  <c r="T416" i="13"/>
  <c r="R416" i="13"/>
  <c r="P416" i="13"/>
  <c r="BI415" i="13"/>
  <c r="BH415" i="13"/>
  <c r="BG415" i="13"/>
  <c r="BF415" i="13"/>
  <c r="T415" i="13"/>
  <c r="R415" i="13"/>
  <c r="P415" i="13"/>
  <c r="BI414" i="13"/>
  <c r="BH414" i="13"/>
  <c r="BG414" i="13"/>
  <c r="BF414" i="13"/>
  <c r="T414" i="13"/>
  <c r="R414" i="13"/>
  <c r="P414" i="13"/>
  <c r="BI413" i="13"/>
  <c r="BH413" i="13"/>
  <c r="BG413" i="13"/>
  <c r="BF413" i="13"/>
  <c r="T413" i="13"/>
  <c r="R413" i="13"/>
  <c r="P413" i="13"/>
  <c r="BI412" i="13"/>
  <c r="BH412" i="13"/>
  <c r="BG412" i="13"/>
  <c r="BF412" i="13"/>
  <c r="T412" i="13"/>
  <c r="R412" i="13"/>
  <c r="P412" i="13"/>
  <c r="BI411" i="13"/>
  <c r="BH411" i="13"/>
  <c r="BG411" i="13"/>
  <c r="BF411" i="13"/>
  <c r="T411" i="13"/>
  <c r="R411" i="13"/>
  <c r="P411" i="13"/>
  <c r="BI410" i="13"/>
  <c r="BH410" i="13"/>
  <c r="BG410" i="13"/>
  <c r="BF410" i="13"/>
  <c r="T410" i="13"/>
  <c r="R410" i="13"/>
  <c r="P410" i="13"/>
  <c r="BI409" i="13"/>
  <c r="BH409" i="13"/>
  <c r="BG409" i="13"/>
  <c r="BF409" i="13"/>
  <c r="T409" i="13"/>
  <c r="R409" i="13"/>
  <c r="P409" i="13"/>
  <c r="BI408" i="13"/>
  <c r="BH408" i="13"/>
  <c r="BG408" i="13"/>
  <c r="BF408" i="13"/>
  <c r="T408" i="13"/>
  <c r="R408" i="13"/>
  <c r="P408" i="13"/>
  <c r="BI407" i="13"/>
  <c r="BH407" i="13"/>
  <c r="BG407" i="13"/>
  <c r="BF407" i="13"/>
  <c r="T407" i="13"/>
  <c r="R407" i="13"/>
  <c r="P407" i="13"/>
  <c r="BI406" i="13"/>
  <c r="BH406" i="13"/>
  <c r="BG406" i="13"/>
  <c r="BF406" i="13"/>
  <c r="T406" i="13"/>
  <c r="R406" i="13"/>
  <c r="P406" i="13"/>
  <c r="BI404" i="13"/>
  <c r="BH404" i="13"/>
  <c r="BG404" i="13"/>
  <c r="BF404" i="13"/>
  <c r="T404" i="13"/>
  <c r="R404" i="13"/>
  <c r="P404" i="13"/>
  <c r="BI403" i="13"/>
  <c r="BH403" i="13"/>
  <c r="BG403" i="13"/>
  <c r="BF403" i="13"/>
  <c r="T403" i="13"/>
  <c r="R403" i="13"/>
  <c r="P403" i="13"/>
  <c r="BI402" i="13"/>
  <c r="BH402" i="13"/>
  <c r="BG402" i="13"/>
  <c r="BF402" i="13"/>
  <c r="T402" i="13"/>
  <c r="R402" i="13"/>
  <c r="P402" i="13"/>
  <c r="BI401" i="13"/>
  <c r="BH401" i="13"/>
  <c r="BG401" i="13"/>
  <c r="BF401" i="13"/>
  <c r="T401" i="13"/>
  <c r="R401" i="13"/>
  <c r="P401" i="13"/>
  <c r="BI400" i="13"/>
  <c r="BH400" i="13"/>
  <c r="BG400" i="13"/>
  <c r="BF400" i="13"/>
  <c r="T400" i="13"/>
  <c r="R400" i="13"/>
  <c r="P400" i="13"/>
  <c r="BI399" i="13"/>
  <c r="BH399" i="13"/>
  <c r="BG399" i="13"/>
  <c r="BF399" i="13"/>
  <c r="T399" i="13"/>
  <c r="R399" i="13"/>
  <c r="P399" i="13"/>
  <c r="BI398" i="13"/>
  <c r="BH398" i="13"/>
  <c r="BG398" i="13"/>
  <c r="BF398" i="13"/>
  <c r="T398" i="13"/>
  <c r="R398" i="13"/>
  <c r="P398" i="13"/>
  <c r="BI397" i="13"/>
  <c r="BH397" i="13"/>
  <c r="BG397" i="13"/>
  <c r="BF397" i="13"/>
  <c r="T397" i="13"/>
  <c r="R397" i="13"/>
  <c r="P397" i="13"/>
  <c r="BI396" i="13"/>
  <c r="BH396" i="13"/>
  <c r="BG396" i="13"/>
  <c r="BF396" i="13"/>
  <c r="T396" i="13"/>
  <c r="R396" i="13"/>
  <c r="P396" i="13"/>
  <c r="BI395" i="13"/>
  <c r="BH395" i="13"/>
  <c r="BG395" i="13"/>
  <c r="BF395" i="13"/>
  <c r="T395" i="13"/>
  <c r="R395" i="13"/>
  <c r="P395" i="13"/>
  <c r="BI394" i="13"/>
  <c r="BH394" i="13"/>
  <c r="BG394" i="13"/>
  <c r="BF394" i="13"/>
  <c r="T394" i="13"/>
  <c r="R394" i="13"/>
  <c r="P394" i="13"/>
  <c r="BI393" i="13"/>
  <c r="BH393" i="13"/>
  <c r="BG393" i="13"/>
  <c r="BF393" i="13"/>
  <c r="T393" i="13"/>
  <c r="R393" i="13"/>
  <c r="P393" i="13"/>
  <c r="BI392" i="13"/>
  <c r="BH392" i="13"/>
  <c r="BG392" i="13"/>
  <c r="BF392" i="13"/>
  <c r="T392" i="13"/>
  <c r="R392" i="13"/>
  <c r="P392" i="13"/>
  <c r="BI391" i="13"/>
  <c r="BH391" i="13"/>
  <c r="BG391" i="13"/>
  <c r="BF391" i="13"/>
  <c r="T391" i="13"/>
  <c r="R391" i="13"/>
  <c r="P391" i="13"/>
  <c r="BI390" i="13"/>
  <c r="BH390" i="13"/>
  <c r="BG390" i="13"/>
  <c r="BF390" i="13"/>
  <c r="T390" i="13"/>
  <c r="R390" i="13"/>
  <c r="P390" i="13"/>
  <c r="BI389" i="13"/>
  <c r="BH389" i="13"/>
  <c r="BG389" i="13"/>
  <c r="BF389" i="13"/>
  <c r="T389" i="13"/>
  <c r="R389" i="13"/>
  <c r="P389" i="13"/>
  <c r="BI387" i="13"/>
  <c r="BH387" i="13"/>
  <c r="BG387" i="13"/>
  <c r="BF387" i="13"/>
  <c r="T387" i="13"/>
  <c r="R387" i="13"/>
  <c r="P387" i="13"/>
  <c r="BI386" i="13"/>
  <c r="BH386" i="13"/>
  <c r="BG386" i="13"/>
  <c r="BF386" i="13"/>
  <c r="T386" i="13"/>
  <c r="R386" i="13"/>
  <c r="P386" i="13"/>
  <c r="BI385" i="13"/>
  <c r="BH385" i="13"/>
  <c r="BG385" i="13"/>
  <c r="BF385" i="13"/>
  <c r="T385" i="13"/>
  <c r="R385" i="13"/>
  <c r="P385" i="13"/>
  <c r="BI384" i="13"/>
  <c r="BH384" i="13"/>
  <c r="BG384" i="13"/>
  <c r="BF384" i="13"/>
  <c r="T384" i="13"/>
  <c r="R384" i="13"/>
  <c r="P384" i="13"/>
  <c r="BI383" i="13"/>
  <c r="BH383" i="13"/>
  <c r="BG383" i="13"/>
  <c r="BF383" i="13"/>
  <c r="T383" i="13"/>
  <c r="R383" i="13"/>
  <c r="P383" i="13"/>
  <c r="BI382" i="13"/>
  <c r="BH382" i="13"/>
  <c r="BG382" i="13"/>
  <c r="BF382" i="13"/>
  <c r="T382" i="13"/>
  <c r="R382" i="13"/>
  <c r="P382" i="13"/>
  <c r="BI381" i="13"/>
  <c r="BH381" i="13"/>
  <c r="BG381" i="13"/>
  <c r="BF381" i="13"/>
  <c r="T381" i="13"/>
  <c r="R381" i="13"/>
  <c r="P381" i="13"/>
  <c r="BI380" i="13"/>
  <c r="BH380" i="13"/>
  <c r="BG380" i="13"/>
  <c r="BF380" i="13"/>
  <c r="T380" i="13"/>
  <c r="R380" i="13"/>
  <c r="P380" i="13"/>
  <c r="BI379" i="13"/>
  <c r="BH379" i="13"/>
  <c r="BG379" i="13"/>
  <c r="BF379" i="13"/>
  <c r="T379" i="13"/>
  <c r="R379" i="13"/>
  <c r="P379" i="13"/>
  <c r="BI378" i="13"/>
  <c r="BH378" i="13"/>
  <c r="BG378" i="13"/>
  <c r="BF378" i="13"/>
  <c r="T378" i="13"/>
  <c r="R378" i="13"/>
  <c r="P378" i="13"/>
  <c r="BI377" i="13"/>
  <c r="BH377" i="13"/>
  <c r="BG377" i="13"/>
  <c r="BF377" i="13"/>
  <c r="T377" i="13"/>
  <c r="R377" i="13"/>
  <c r="P377" i="13"/>
  <c r="BI376" i="13"/>
  <c r="BH376" i="13"/>
  <c r="BG376" i="13"/>
  <c r="BF376" i="13"/>
  <c r="T376" i="13"/>
  <c r="R376" i="13"/>
  <c r="P376" i="13"/>
  <c r="BI375" i="13"/>
  <c r="BH375" i="13"/>
  <c r="BG375" i="13"/>
  <c r="BF375" i="13"/>
  <c r="T375" i="13"/>
  <c r="R375" i="13"/>
  <c r="P375" i="13"/>
  <c r="BI374" i="13"/>
  <c r="BH374" i="13"/>
  <c r="BG374" i="13"/>
  <c r="BF374" i="13"/>
  <c r="T374" i="13"/>
  <c r="R374" i="13"/>
  <c r="P374" i="13"/>
  <c r="BI373" i="13"/>
  <c r="BH373" i="13"/>
  <c r="BG373" i="13"/>
  <c r="BF373" i="13"/>
  <c r="T373" i="13"/>
  <c r="R373" i="13"/>
  <c r="P373" i="13"/>
  <c r="BI372" i="13"/>
  <c r="BH372" i="13"/>
  <c r="BG372" i="13"/>
  <c r="BF372" i="13"/>
  <c r="T372" i="13"/>
  <c r="R372" i="13"/>
  <c r="P372" i="13"/>
  <c r="BI370" i="13"/>
  <c r="BH370" i="13"/>
  <c r="BG370" i="13"/>
  <c r="BF370" i="13"/>
  <c r="T370" i="13"/>
  <c r="R370" i="13"/>
  <c r="P370" i="13"/>
  <c r="BI369" i="13"/>
  <c r="BH369" i="13"/>
  <c r="BG369" i="13"/>
  <c r="BF369" i="13"/>
  <c r="T369" i="13"/>
  <c r="R369" i="13"/>
  <c r="P369" i="13"/>
  <c r="BI368" i="13"/>
  <c r="BH368" i="13"/>
  <c r="BG368" i="13"/>
  <c r="BF368" i="13"/>
  <c r="T368" i="13"/>
  <c r="R368" i="13"/>
  <c r="P368" i="13"/>
  <c r="BI367" i="13"/>
  <c r="BH367" i="13"/>
  <c r="BG367" i="13"/>
  <c r="BF367" i="13"/>
  <c r="T367" i="13"/>
  <c r="R367" i="13"/>
  <c r="P367" i="13"/>
  <c r="BI366" i="13"/>
  <c r="BH366" i="13"/>
  <c r="BG366" i="13"/>
  <c r="BF366" i="13"/>
  <c r="T366" i="13"/>
  <c r="R366" i="13"/>
  <c r="P366" i="13"/>
  <c r="BI365" i="13"/>
  <c r="BH365" i="13"/>
  <c r="BG365" i="13"/>
  <c r="BF365" i="13"/>
  <c r="T365" i="13"/>
  <c r="R365" i="13"/>
  <c r="P365" i="13"/>
  <c r="BI364" i="13"/>
  <c r="BH364" i="13"/>
  <c r="BG364" i="13"/>
  <c r="BF364" i="13"/>
  <c r="T364" i="13"/>
  <c r="R364" i="13"/>
  <c r="P364" i="13"/>
  <c r="BI363" i="13"/>
  <c r="BH363" i="13"/>
  <c r="BG363" i="13"/>
  <c r="BF363" i="13"/>
  <c r="T363" i="13"/>
  <c r="R363" i="13"/>
  <c r="P363" i="13"/>
  <c r="BI362" i="13"/>
  <c r="BH362" i="13"/>
  <c r="BG362" i="13"/>
  <c r="BF362" i="13"/>
  <c r="T362" i="13"/>
  <c r="R362" i="13"/>
  <c r="P362" i="13"/>
  <c r="BI361" i="13"/>
  <c r="BH361" i="13"/>
  <c r="BG361" i="13"/>
  <c r="BF361" i="13"/>
  <c r="T361" i="13"/>
  <c r="R361" i="13"/>
  <c r="P361" i="13"/>
  <c r="BI359" i="13"/>
  <c r="BH359" i="13"/>
  <c r="BG359" i="13"/>
  <c r="BF359" i="13"/>
  <c r="T359" i="13"/>
  <c r="R359" i="13"/>
  <c r="P359" i="13"/>
  <c r="BI358" i="13"/>
  <c r="BH358" i="13"/>
  <c r="BG358" i="13"/>
  <c r="BF358" i="13"/>
  <c r="T358" i="13"/>
  <c r="R358" i="13"/>
  <c r="P358" i="13"/>
  <c r="BI357" i="13"/>
  <c r="BH357" i="13"/>
  <c r="BG357" i="13"/>
  <c r="BF357" i="13"/>
  <c r="T357" i="13"/>
  <c r="R357" i="13"/>
  <c r="P357" i="13"/>
  <c r="BI356" i="13"/>
  <c r="BH356" i="13"/>
  <c r="BG356" i="13"/>
  <c r="BF356" i="13"/>
  <c r="T356" i="13"/>
  <c r="R356" i="13"/>
  <c r="P356" i="13"/>
  <c r="BI355" i="13"/>
  <c r="BH355" i="13"/>
  <c r="BG355" i="13"/>
  <c r="BF355" i="13"/>
  <c r="T355" i="13"/>
  <c r="R355" i="13"/>
  <c r="P355" i="13"/>
  <c r="BI354" i="13"/>
  <c r="BH354" i="13"/>
  <c r="BG354" i="13"/>
  <c r="BF354" i="13"/>
  <c r="T354" i="13"/>
  <c r="R354" i="13"/>
  <c r="P354" i="13"/>
  <c r="BI353" i="13"/>
  <c r="BH353" i="13"/>
  <c r="BG353" i="13"/>
  <c r="BF353" i="13"/>
  <c r="T353" i="13"/>
  <c r="R353" i="13"/>
  <c r="P353" i="13"/>
  <c r="BI352" i="13"/>
  <c r="BH352" i="13"/>
  <c r="BG352" i="13"/>
  <c r="BF352" i="13"/>
  <c r="T352" i="13"/>
  <c r="R352" i="13"/>
  <c r="P352" i="13"/>
  <c r="BI351" i="13"/>
  <c r="BH351" i="13"/>
  <c r="BG351" i="13"/>
  <c r="BF351" i="13"/>
  <c r="T351" i="13"/>
  <c r="R351" i="13"/>
  <c r="P351" i="13"/>
  <c r="BI350" i="13"/>
  <c r="BH350" i="13"/>
  <c r="BG350" i="13"/>
  <c r="BF350" i="13"/>
  <c r="T350" i="13"/>
  <c r="R350" i="13"/>
  <c r="P350" i="13"/>
  <c r="BI349" i="13"/>
  <c r="BH349" i="13"/>
  <c r="BG349" i="13"/>
  <c r="BF349" i="13"/>
  <c r="T349" i="13"/>
  <c r="R349" i="13"/>
  <c r="P349" i="13"/>
  <c r="BI348" i="13"/>
  <c r="BH348" i="13"/>
  <c r="BG348" i="13"/>
  <c r="BF348" i="13"/>
  <c r="T348" i="13"/>
  <c r="R348" i="13"/>
  <c r="P348" i="13"/>
  <c r="BI346" i="13"/>
  <c r="BH346" i="13"/>
  <c r="BG346" i="13"/>
  <c r="BF346" i="13"/>
  <c r="T346" i="13"/>
  <c r="R346" i="13"/>
  <c r="P346" i="13"/>
  <c r="BI345" i="13"/>
  <c r="BH345" i="13"/>
  <c r="BG345" i="13"/>
  <c r="BF345" i="13"/>
  <c r="T345" i="13"/>
  <c r="R345" i="13"/>
  <c r="P345" i="13"/>
  <c r="BI344" i="13"/>
  <c r="BH344" i="13"/>
  <c r="BG344" i="13"/>
  <c r="BF344" i="13"/>
  <c r="T344" i="13"/>
  <c r="R344" i="13"/>
  <c r="P344" i="13"/>
  <c r="BI343" i="13"/>
  <c r="BH343" i="13"/>
  <c r="BG343" i="13"/>
  <c r="BF343" i="13"/>
  <c r="T343" i="13"/>
  <c r="R343" i="13"/>
  <c r="P343" i="13"/>
  <c r="BI342" i="13"/>
  <c r="BH342" i="13"/>
  <c r="BG342" i="13"/>
  <c r="BF342" i="13"/>
  <c r="T342" i="13"/>
  <c r="R342" i="13"/>
  <c r="P342" i="13"/>
  <c r="BI341" i="13"/>
  <c r="BH341" i="13"/>
  <c r="BG341" i="13"/>
  <c r="BF341" i="13"/>
  <c r="T341" i="13"/>
  <c r="R341" i="13"/>
  <c r="P341" i="13"/>
  <c r="BI340" i="13"/>
  <c r="BH340" i="13"/>
  <c r="BG340" i="13"/>
  <c r="BF340" i="13"/>
  <c r="T340" i="13"/>
  <c r="R340" i="13"/>
  <c r="P340" i="13"/>
  <c r="BI339" i="13"/>
  <c r="BH339" i="13"/>
  <c r="BG339" i="13"/>
  <c r="BF339" i="13"/>
  <c r="T339" i="13"/>
  <c r="R339" i="13"/>
  <c r="P339" i="13"/>
  <c r="BI338" i="13"/>
  <c r="BH338" i="13"/>
  <c r="BG338" i="13"/>
  <c r="BF338" i="13"/>
  <c r="T338" i="13"/>
  <c r="R338" i="13"/>
  <c r="P338" i="13"/>
  <c r="BI337" i="13"/>
  <c r="BH337" i="13"/>
  <c r="BG337" i="13"/>
  <c r="BF337" i="13"/>
  <c r="T337" i="13"/>
  <c r="R337" i="13"/>
  <c r="P337" i="13"/>
  <c r="BI336" i="13"/>
  <c r="BH336" i="13"/>
  <c r="BG336" i="13"/>
  <c r="BF336" i="13"/>
  <c r="T336" i="13"/>
  <c r="R336" i="13"/>
  <c r="P336" i="13"/>
  <c r="BI335" i="13"/>
  <c r="BH335" i="13"/>
  <c r="BG335" i="13"/>
  <c r="BF335" i="13"/>
  <c r="T335" i="13"/>
  <c r="R335" i="13"/>
  <c r="P335" i="13"/>
  <c r="BI334" i="13"/>
  <c r="BH334" i="13"/>
  <c r="BG334" i="13"/>
  <c r="BF334" i="13"/>
  <c r="T334" i="13"/>
  <c r="R334" i="13"/>
  <c r="P334" i="13"/>
  <c r="BI333" i="13"/>
  <c r="BH333" i="13"/>
  <c r="BG333" i="13"/>
  <c r="BF333" i="13"/>
  <c r="T333" i="13"/>
  <c r="R333" i="13"/>
  <c r="P333" i="13"/>
  <c r="BI331" i="13"/>
  <c r="BH331" i="13"/>
  <c r="BG331" i="13"/>
  <c r="BF331" i="13"/>
  <c r="T331" i="13"/>
  <c r="R331" i="13"/>
  <c r="P331" i="13"/>
  <c r="BI330" i="13"/>
  <c r="BH330" i="13"/>
  <c r="BG330" i="13"/>
  <c r="BF330" i="13"/>
  <c r="T330" i="13"/>
  <c r="R330" i="13"/>
  <c r="P330" i="13"/>
  <c r="BI329" i="13"/>
  <c r="BH329" i="13"/>
  <c r="BG329" i="13"/>
  <c r="BF329" i="13"/>
  <c r="T329" i="13"/>
  <c r="R329" i="13"/>
  <c r="P329" i="13"/>
  <c r="BI328" i="13"/>
  <c r="BH328" i="13"/>
  <c r="BG328" i="13"/>
  <c r="BF328" i="13"/>
  <c r="T328" i="13"/>
  <c r="R328" i="13"/>
  <c r="P328" i="13"/>
  <c r="BI327" i="13"/>
  <c r="BH327" i="13"/>
  <c r="BG327" i="13"/>
  <c r="BF327" i="13"/>
  <c r="T327" i="13"/>
  <c r="R327" i="13"/>
  <c r="P327" i="13"/>
  <c r="BI326" i="13"/>
  <c r="BH326" i="13"/>
  <c r="BG326" i="13"/>
  <c r="BF326" i="13"/>
  <c r="T326" i="13"/>
  <c r="R326" i="13"/>
  <c r="P326" i="13"/>
  <c r="BI325" i="13"/>
  <c r="BH325" i="13"/>
  <c r="BG325" i="13"/>
  <c r="BF325" i="13"/>
  <c r="T325" i="13"/>
  <c r="R325" i="13"/>
  <c r="P325" i="13"/>
  <c r="BI324" i="13"/>
  <c r="BH324" i="13"/>
  <c r="BG324" i="13"/>
  <c r="BF324" i="13"/>
  <c r="T324" i="13"/>
  <c r="R324" i="13"/>
  <c r="P324" i="13"/>
  <c r="BI323" i="13"/>
  <c r="BH323" i="13"/>
  <c r="BG323" i="13"/>
  <c r="BF323" i="13"/>
  <c r="T323" i="13"/>
  <c r="R323" i="13"/>
  <c r="P323" i="13"/>
  <c r="BI322" i="13"/>
  <c r="BH322" i="13"/>
  <c r="BG322" i="13"/>
  <c r="BF322" i="13"/>
  <c r="T322" i="13"/>
  <c r="R322" i="13"/>
  <c r="P322" i="13"/>
  <c r="BI321" i="13"/>
  <c r="BH321" i="13"/>
  <c r="BG321" i="13"/>
  <c r="BF321" i="13"/>
  <c r="T321" i="13"/>
  <c r="R321" i="13"/>
  <c r="P321" i="13"/>
  <c r="BI320" i="13"/>
  <c r="BH320" i="13"/>
  <c r="BG320" i="13"/>
  <c r="BF320" i="13"/>
  <c r="T320" i="13"/>
  <c r="R320" i="13"/>
  <c r="P320" i="13"/>
  <c r="BI319" i="13"/>
  <c r="BH319" i="13"/>
  <c r="BG319" i="13"/>
  <c r="BF319" i="13"/>
  <c r="T319" i="13"/>
  <c r="R319" i="13"/>
  <c r="P319" i="13"/>
  <c r="BI318" i="13"/>
  <c r="BH318" i="13"/>
  <c r="BG318" i="13"/>
  <c r="BF318" i="13"/>
  <c r="T318" i="13"/>
  <c r="R318" i="13"/>
  <c r="P318" i="13"/>
  <c r="BI317" i="13"/>
  <c r="BH317" i="13"/>
  <c r="BG317" i="13"/>
  <c r="BF317" i="13"/>
  <c r="T317" i="13"/>
  <c r="R317" i="13"/>
  <c r="P317" i="13"/>
  <c r="BI316" i="13"/>
  <c r="BH316" i="13"/>
  <c r="BG316" i="13"/>
  <c r="BF316" i="13"/>
  <c r="T316" i="13"/>
  <c r="R316" i="13"/>
  <c r="P316" i="13"/>
  <c r="BI314" i="13"/>
  <c r="BH314" i="13"/>
  <c r="BG314" i="13"/>
  <c r="BF314" i="13"/>
  <c r="T314" i="13"/>
  <c r="R314" i="13"/>
  <c r="P314" i="13"/>
  <c r="BI313" i="13"/>
  <c r="BH313" i="13"/>
  <c r="BG313" i="13"/>
  <c r="BF313" i="13"/>
  <c r="T313" i="13"/>
  <c r="R313" i="13"/>
  <c r="P313" i="13"/>
  <c r="BI312" i="13"/>
  <c r="BH312" i="13"/>
  <c r="BG312" i="13"/>
  <c r="BF312" i="13"/>
  <c r="T312" i="13"/>
  <c r="R312" i="13"/>
  <c r="P312" i="13"/>
  <c r="BI311" i="13"/>
  <c r="BH311" i="13"/>
  <c r="BG311" i="13"/>
  <c r="BF311" i="13"/>
  <c r="T311" i="13"/>
  <c r="R311" i="13"/>
  <c r="P311" i="13"/>
  <c r="BI309" i="13"/>
  <c r="BH309" i="13"/>
  <c r="BG309" i="13"/>
  <c r="BF309" i="13"/>
  <c r="T309" i="13"/>
  <c r="R309" i="13"/>
  <c r="P309" i="13"/>
  <c r="BI308" i="13"/>
  <c r="BH308" i="13"/>
  <c r="BG308" i="13"/>
  <c r="BF308" i="13"/>
  <c r="T308" i="13"/>
  <c r="R308" i="13"/>
  <c r="P308" i="13"/>
  <c r="BI307" i="13"/>
  <c r="BH307" i="13"/>
  <c r="BG307" i="13"/>
  <c r="BF307" i="13"/>
  <c r="T307" i="13"/>
  <c r="R307" i="13"/>
  <c r="P307" i="13"/>
  <c r="BI306" i="13"/>
  <c r="BH306" i="13"/>
  <c r="BG306" i="13"/>
  <c r="BF306" i="13"/>
  <c r="T306" i="13"/>
  <c r="R306" i="13"/>
  <c r="P306" i="13"/>
  <c r="BI305" i="13"/>
  <c r="BH305" i="13"/>
  <c r="BG305" i="13"/>
  <c r="BF305" i="13"/>
  <c r="T305" i="13"/>
  <c r="R305" i="13"/>
  <c r="P305" i="13"/>
  <c r="BI304" i="13"/>
  <c r="BH304" i="13"/>
  <c r="BG304" i="13"/>
  <c r="BF304" i="13"/>
  <c r="T304" i="13"/>
  <c r="R304" i="13"/>
  <c r="P304" i="13"/>
  <c r="BI303" i="13"/>
  <c r="BH303" i="13"/>
  <c r="BG303" i="13"/>
  <c r="BF303" i="13"/>
  <c r="T303" i="13"/>
  <c r="R303" i="13"/>
  <c r="P303" i="13"/>
  <c r="BI302" i="13"/>
  <c r="BH302" i="13"/>
  <c r="BG302" i="13"/>
  <c r="BF302" i="13"/>
  <c r="T302" i="13"/>
  <c r="R302" i="13"/>
  <c r="P302" i="13"/>
  <c r="BI301" i="13"/>
  <c r="BH301" i="13"/>
  <c r="BG301" i="13"/>
  <c r="BF301" i="13"/>
  <c r="T301" i="13"/>
  <c r="R301" i="13"/>
  <c r="P301" i="13"/>
  <c r="BI300" i="13"/>
  <c r="BH300" i="13"/>
  <c r="BG300" i="13"/>
  <c r="BF300" i="13"/>
  <c r="T300" i="13"/>
  <c r="R300" i="13"/>
  <c r="P300" i="13"/>
  <c r="BI299" i="13"/>
  <c r="BH299" i="13"/>
  <c r="BG299" i="13"/>
  <c r="BF299" i="13"/>
  <c r="T299" i="13"/>
  <c r="R299" i="13"/>
  <c r="P299" i="13"/>
  <c r="BI298" i="13"/>
  <c r="BH298" i="13"/>
  <c r="BG298" i="13"/>
  <c r="BF298" i="13"/>
  <c r="T298" i="13"/>
  <c r="R298" i="13"/>
  <c r="P298" i="13"/>
  <c r="BI297" i="13"/>
  <c r="BH297" i="13"/>
  <c r="BG297" i="13"/>
  <c r="BF297" i="13"/>
  <c r="T297" i="13"/>
  <c r="R297" i="13"/>
  <c r="P297" i="13"/>
  <c r="BI296" i="13"/>
  <c r="BH296" i="13"/>
  <c r="BG296" i="13"/>
  <c r="BF296" i="13"/>
  <c r="T296" i="13"/>
  <c r="R296" i="13"/>
  <c r="P296" i="13"/>
  <c r="BI295" i="13"/>
  <c r="BH295" i="13"/>
  <c r="BG295" i="13"/>
  <c r="BF295" i="13"/>
  <c r="T295" i="13"/>
  <c r="R295" i="13"/>
  <c r="P295" i="13"/>
  <c r="BI294" i="13"/>
  <c r="BH294" i="13"/>
  <c r="BG294" i="13"/>
  <c r="BF294" i="13"/>
  <c r="T294" i="13"/>
  <c r="R294" i="13"/>
  <c r="P294" i="13"/>
  <c r="BI292" i="13"/>
  <c r="BH292" i="13"/>
  <c r="BG292" i="13"/>
  <c r="BF292" i="13"/>
  <c r="T292" i="13"/>
  <c r="R292" i="13"/>
  <c r="P292" i="13"/>
  <c r="BI291" i="13"/>
  <c r="BH291" i="13"/>
  <c r="BG291" i="13"/>
  <c r="BF291" i="13"/>
  <c r="T291" i="13"/>
  <c r="R291" i="13"/>
  <c r="P291" i="13"/>
  <c r="BI290" i="13"/>
  <c r="BH290" i="13"/>
  <c r="BG290" i="13"/>
  <c r="BF290" i="13"/>
  <c r="T290" i="13"/>
  <c r="R290" i="13"/>
  <c r="P290" i="13"/>
  <c r="BI289" i="13"/>
  <c r="BH289" i="13"/>
  <c r="BG289" i="13"/>
  <c r="BF289" i="13"/>
  <c r="T289" i="13"/>
  <c r="R289" i="13"/>
  <c r="P289" i="13"/>
  <c r="BI288" i="13"/>
  <c r="BH288" i="13"/>
  <c r="BG288" i="13"/>
  <c r="BF288" i="13"/>
  <c r="T288" i="13"/>
  <c r="R288" i="13"/>
  <c r="P288" i="13"/>
  <c r="BI287" i="13"/>
  <c r="BH287" i="13"/>
  <c r="BG287" i="13"/>
  <c r="BF287" i="13"/>
  <c r="T287" i="13"/>
  <c r="R287" i="13"/>
  <c r="P287" i="13"/>
  <c r="BI286" i="13"/>
  <c r="BH286" i="13"/>
  <c r="BG286" i="13"/>
  <c r="BF286" i="13"/>
  <c r="T286" i="13"/>
  <c r="R286" i="13"/>
  <c r="P286" i="13"/>
  <c r="BI285" i="13"/>
  <c r="BH285" i="13"/>
  <c r="BG285" i="13"/>
  <c r="BF285" i="13"/>
  <c r="T285" i="13"/>
  <c r="R285" i="13"/>
  <c r="P285" i="13"/>
  <c r="BI284" i="13"/>
  <c r="BH284" i="13"/>
  <c r="BG284" i="13"/>
  <c r="BF284" i="13"/>
  <c r="T284" i="13"/>
  <c r="R284" i="13"/>
  <c r="P284" i="13"/>
  <c r="BI283" i="13"/>
  <c r="BH283" i="13"/>
  <c r="BG283" i="13"/>
  <c r="BF283" i="13"/>
  <c r="T283" i="13"/>
  <c r="R283" i="13"/>
  <c r="P283" i="13"/>
  <c r="BI282" i="13"/>
  <c r="BH282" i="13"/>
  <c r="BG282" i="13"/>
  <c r="BF282" i="13"/>
  <c r="T282" i="13"/>
  <c r="R282" i="13"/>
  <c r="P282" i="13"/>
  <c r="BI281" i="13"/>
  <c r="BH281" i="13"/>
  <c r="BG281" i="13"/>
  <c r="BF281" i="13"/>
  <c r="T281" i="13"/>
  <c r="R281" i="13"/>
  <c r="P281" i="13"/>
  <c r="BI280" i="13"/>
  <c r="BH280" i="13"/>
  <c r="BG280" i="13"/>
  <c r="BF280" i="13"/>
  <c r="T280" i="13"/>
  <c r="R280" i="13"/>
  <c r="P280" i="13"/>
  <c r="BI279" i="13"/>
  <c r="BH279" i="13"/>
  <c r="BG279" i="13"/>
  <c r="BF279" i="13"/>
  <c r="T279" i="13"/>
  <c r="R279" i="13"/>
  <c r="P279" i="13"/>
  <c r="BI278" i="13"/>
  <c r="BH278" i="13"/>
  <c r="BG278" i="13"/>
  <c r="BF278" i="13"/>
  <c r="T278" i="13"/>
  <c r="R278" i="13"/>
  <c r="P278" i="13"/>
  <c r="BI277" i="13"/>
  <c r="BH277" i="13"/>
  <c r="BG277" i="13"/>
  <c r="BF277" i="13"/>
  <c r="T277" i="13"/>
  <c r="R277" i="13"/>
  <c r="P277" i="13"/>
  <c r="BI276" i="13"/>
  <c r="BH276" i="13"/>
  <c r="BG276" i="13"/>
  <c r="BF276" i="13"/>
  <c r="T276" i="13"/>
  <c r="R276" i="13"/>
  <c r="P276" i="13"/>
  <c r="BI275" i="13"/>
  <c r="BH275" i="13"/>
  <c r="BG275" i="13"/>
  <c r="BF275" i="13"/>
  <c r="T275" i="13"/>
  <c r="R275" i="13"/>
  <c r="P275" i="13"/>
  <c r="BI273" i="13"/>
  <c r="BH273" i="13"/>
  <c r="BG273" i="13"/>
  <c r="BF273" i="13"/>
  <c r="T273" i="13"/>
  <c r="R273" i="13"/>
  <c r="P273" i="13"/>
  <c r="BI272" i="13"/>
  <c r="BH272" i="13"/>
  <c r="BG272" i="13"/>
  <c r="BF272" i="13"/>
  <c r="T272" i="13"/>
  <c r="R272" i="13"/>
  <c r="P272" i="13"/>
  <c r="BI271" i="13"/>
  <c r="BH271" i="13"/>
  <c r="BG271" i="13"/>
  <c r="BF271" i="13"/>
  <c r="T271" i="13"/>
  <c r="R271" i="13"/>
  <c r="P271" i="13"/>
  <c r="BI270" i="13"/>
  <c r="BH270" i="13"/>
  <c r="BG270" i="13"/>
  <c r="BF270" i="13"/>
  <c r="T270" i="13"/>
  <c r="R270" i="13"/>
  <c r="P270" i="13"/>
  <c r="BI269" i="13"/>
  <c r="BH269" i="13"/>
  <c r="BG269" i="13"/>
  <c r="BF269" i="13"/>
  <c r="T269" i="13"/>
  <c r="R269" i="13"/>
  <c r="P269" i="13"/>
  <c r="BI268" i="13"/>
  <c r="BH268" i="13"/>
  <c r="BG268" i="13"/>
  <c r="BF268" i="13"/>
  <c r="T268" i="13"/>
  <c r="R268" i="13"/>
  <c r="P268" i="13"/>
  <c r="BI267" i="13"/>
  <c r="BH267" i="13"/>
  <c r="BG267" i="13"/>
  <c r="BF267" i="13"/>
  <c r="T267" i="13"/>
  <c r="R267" i="13"/>
  <c r="P267" i="13"/>
  <c r="BI266" i="13"/>
  <c r="BH266" i="13"/>
  <c r="BG266" i="13"/>
  <c r="BF266" i="13"/>
  <c r="T266" i="13"/>
  <c r="R266" i="13"/>
  <c r="P266" i="13"/>
  <c r="BI265" i="13"/>
  <c r="BH265" i="13"/>
  <c r="BG265" i="13"/>
  <c r="BF265" i="13"/>
  <c r="T265" i="13"/>
  <c r="R265" i="13"/>
  <c r="P265" i="13"/>
  <c r="BI264" i="13"/>
  <c r="BH264" i="13"/>
  <c r="BG264" i="13"/>
  <c r="BF264" i="13"/>
  <c r="T264" i="13"/>
  <c r="R264" i="13"/>
  <c r="P264" i="13"/>
  <c r="BI263" i="13"/>
  <c r="BH263" i="13"/>
  <c r="BG263" i="13"/>
  <c r="BF263" i="13"/>
  <c r="T263" i="13"/>
  <c r="R263" i="13"/>
  <c r="P263" i="13"/>
  <c r="BI262" i="13"/>
  <c r="BH262" i="13"/>
  <c r="BG262" i="13"/>
  <c r="BF262" i="13"/>
  <c r="T262" i="13"/>
  <c r="R262" i="13"/>
  <c r="P262" i="13"/>
  <c r="BI261" i="13"/>
  <c r="BH261" i="13"/>
  <c r="BG261" i="13"/>
  <c r="BF261" i="13"/>
  <c r="T261" i="13"/>
  <c r="R261" i="13"/>
  <c r="P261" i="13"/>
  <c r="BI260" i="13"/>
  <c r="BH260" i="13"/>
  <c r="BG260" i="13"/>
  <c r="BF260" i="13"/>
  <c r="T260" i="13"/>
  <c r="R260" i="13"/>
  <c r="P260" i="13"/>
  <c r="BI259" i="13"/>
  <c r="BH259" i="13"/>
  <c r="BG259" i="13"/>
  <c r="BF259" i="13"/>
  <c r="T259" i="13"/>
  <c r="R259" i="13"/>
  <c r="P259" i="13"/>
  <c r="BI258" i="13"/>
  <c r="BH258" i="13"/>
  <c r="BG258" i="13"/>
  <c r="BF258" i="13"/>
  <c r="T258" i="13"/>
  <c r="R258" i="13"/>
  <c r="P258" i="13"/>
  <c r="BI257" i="13"/>
  <c r="BH257" i="13"/>
  <c r="BG257" i="13"/>
  <c r="BF257" i="13"/>
  <c r="T257" i="13"/>
  <c r="R257" i="13"/>
  <c r="P257" i="13"/>
  <c r="BI256" i="13"/>
  <c r="BH256" i="13"/>
  <c r="BG256" i="13"/>
  <c r="BF256" i="13"/>
  <c r="T256" i="13"/>
  <c r="R256" i="13"/>
  <c r="P256" i="13"/>
  <c r="BI255" i="13"/>
  <c r="BH255" i="13"/>
  <c r="BG255" i="13"/>
  <c r="BF255" i="13"/>
  <c r="T255" i="13"/>
  <c r="R255" i="13"/>
  <c r="P255" i="13"/>
  <c r="BI254" i="13"/>
  <c r="BH254" i="13"/>
  <c r="BG254" i="13"/>
  <c r="BF254" i="13"/>
  <c r="T254" i="13"/>
  <c r="R254" i="13"/>
  <c r="P254" i="13"/>
  <c r="BI253" i="13"/>
  <c r="BH253" i="13"/>
  <c r="BG253" i="13"/>
  <c r="BF253" i="13"/>
  <c r="T253" i="13"/>
  <c r="R253" i="13"/>
  <c r="P253" i="13"/>
  <c r="BI252" i="13"/>
  <c r="BH252" i="13"/>
  <c r="BG252" i="13"/>
  <c r="BF252" i="13"/>
  <c r="T252" i="13"/>
  <c r="R252" i="13"/>
  <c r="P252" i="13"/>
  <c r="BI251" i="13"/>
  <c r="BH251" i="13"/>
  <c r="BG251" i="13"/>
  <c r="BF251" i="13"/>
  <c r="T251" i="13"/>
  <c r="R251" i="13"/>
  <c r="P251" i="13"/>
  <c r="BI250" i="13"/>
  <c r="BH250" i="13"/>
  <c r="BG250" i="13"/>
  <c r="BF250" i="13"/>
  <c r="T250" i="13"/>
  <c r="R250" i="13"/>
  <c r="P250" i="13"/>
  <c r="BI249" i="13"/>
  <c r="BH249" i="13"/>
  <c r="BG249" i="13"/>
  <c r="BF249" i="13"/>
  <c r="T249" i="13"/>
  <c r="R249" i="13"/>
  <c r="P249" i="13"/>
  <c r="BI248" i="13"/>
  <c r="BH248" i="13"/>
  <c r="BG248" i="13"/>
  <c r="BF248" i="13"/>
  <c r="T248" i="13"/>
  <c r="R248" i="13"/>
  <c r="P248" i="13"/>
  <c r="BI247" i="13"/>
  <c r="BH247" i="13"/>
  <c r="BG247" i="13"/>
  <c r="BF247" i="13"/>
  <c r="T247" i="13"/>
  <c r="R247" i="13"/>
  <c r="P247" i="13"/>
  <c r="BI246" i="13"/>
  <c r="BH246" i="13"/>
  <c r="BG246" i="13"/>
  <c r="BF246" i="13"/>
  <c r="T246" i="13"/>
  <c r="R246" i="13"/>
  <c r="P246" i="13"/>
  <c r="BI245" i="13"/>
  <c r="BH245" i="13"/>
  <c r="BG245" i="13"/>
  <c r="BF245" i="13"/>
  <c r="T245" i="13"/>
  <c r="R245" i="13"/>
  <c r="P245" i="13"/>
  <c r="BI244" i="13"/>
  <c r="BH244" i="13"/>
  <c r="BG244" i="13"/>
  <c r="BF244" i="13"/>
  <c r="T244" i="13"/>
  <c r="R244" i="13"/>
  <c r="P244" i="13"/>
  <c r="BI243" i="13"/>
  <c r="BH243" i="13"/>
  <c r="BG243" i="13"/>
  <c r="BF243" i="13"/>
  <c r="T243" i="13"/>
  <c r="R243" i="13"/>
  <c r="P243" i="13"/>
  <c r="BI242" i="13"/>
  <c r="BH242" i="13"/>
  <c r="BG242" i="13"/>
  <c r="BF242" i="13"/>
  <c r="T242" i="13"/>
  <c r="R242" i="13"/>
  <c r="P242" i="13"/>
  <c r="BI241" i="13"/>
  <c r="BH241" i="13"/>
  <c r="BG241" i="13"/>
  <c r="BF241" i="13"/>
  <c r="T241" i="13"/>
  <c r="R241" i="13"/>
  <c r="P241" i="13"/>
  <c r="BI240" i="13"/>
  <c r="BH240" i="13"/>
  <c r="BG240" i="13"/>
  <c r="BF240" i="13"/>
  <c r="T240" i="13"/>
  <c r="R240" i="13"/>
  <c r="P240" i="13"/>
  <c r="BI239" i="13"/>
  <c r="BH239" i="13"/>
  <c r="BG239" i="13"/>
  <c r="BF239" i="13"/>
  <c r="T239" i="13"/>
  <c r="R239" i="13"/>
  <c r="P239" i="13"/>
  <c r="BI238" i="13"/>
  <c r="BH238" i="13"/>
  <c r="BG238" i="13"/>
  <c r="BF238" i="13"/>
  <c r="T238" i="13"/>
  <c r="R238" i="13"/>
  <c r="P238" i="13"/>
  <c r="BI237" i="13"/>
  <c r="BH237" i="13"/>
  <c r="BG237" i="13"/>
  <c r="BF237" i="13"/>
  <c r="T237" i="13"/>
  <c r="R237" i="13"/>
  <c r="P237" i="13"/>
  <c r="BI236" i="13"/>
  <c r="BH236" i="13"/>
  <c r="BG236" i="13"/>
  <c r="BF236" i="13"/>
  <c r="T236" i="13"/>
  <c r="R236" i="13"/>
  <c r="P236" i="13"/>
  <c r="BI235" i="13"/>
  <c r="BH235" i="13"/>
  <c r="BG235" i="13"/>
  <c r="BF235" i="13"/>
  <c r="T235" i="13"/>
  <c r="R235" i="13"/>
  <c r="P235" i="13"/>
  <c r="BI234" i="13"/>
  <c r="BH234" i="13"/>
  <c r="BG234" i="13"/>
  <c r="BF234" i="13"/>
  <c r="T234" i="13"/>
  <c r="R234" i="13"/>
  <c r="P234" i="13"/>
  <c r="BI233" i="13"/>
  <c r="BH233" i="13"/>
  <c r="BG233" i="13"/>
  <c r="BF233" i="13"/>
  <c r="T233" i="13"/>
  <c r="R233" i="13"/>
  <c r="P233" i="13"/>
  <c r="BI232" i="13"/>
  <c r="BH232" i="13"/>
  <c r="BG232" i="13"/>
  <c r="BF232" i="13"/>
  <c r="T232" i="13"/>
  <c r="R232" i="13"/>
  <c r="P232" i="13"/>
  <c r="BI231" i="13"/>
  <c r="BH231" i="13"/>
  <c r="BG231" i="13"/>
  <c r="BF231" i="13"/>
  <c r="T231" i="13"/>
  <c r="R231" i="13"/>
  <c r="P231" i="13"/>
  <c r="BI230" i="13"/>
  <c r="BH230" i="13"/>
  <c r="BG230" i="13"/>
  <c r="BF230" i="13"/>
  <c r="T230" i="13"/>
  <c r="R230" i="13"/>
  <c r="P230" i="13"/>
  <c r="BI229" i="13"/>
  <c r="BH229" i="13"/>
  <c r="BG229" i="13"/>
  <c r="BF229" i="13"/>
  <c r="T229" i="13"/>
  <c r="R229" i="13"/>
  <c r="P229" i="13"/>
  <c r="BI228" i="13"/>
  <c r="BH228" i="13"/>
  <c r="BG228" i="13"/>
  <c r="BF228" i="13"/>
  <c r="T228" i="13"/>
  <c r="R228" i="13"/>
  <c r="P228" i="13"/>
  <c r="BI226" i="13"/>
  <c r="BH226" i="13"/>
  <c r="BG226" i="13"/>
  <c r="BF226" i="13"/>
  <c r="T226" i="13"/>
  <c r="R226" i="13"/>
  <c r="P226" i="13"/>
  <c r="BI225" i="13"/>
  <c r="BH225" i="13"/>
  <c r="BG225" i="13"/>
  <c r="BF225" i="13"/>
  <c r="T225" i="13"/>
  <c r="R225" i="13"/>
  <c r="P225" i="13"/>
  <c r="BI224" i="13"/>
  <c r="BH224" i="13"/>
  <c r="BG224" i="13"/>
  <c r="BF224" i="13"/>
  <c r="T224" i="13"/>
  <c r="R224" i="13"/>
  <c r="P224" i="13"/>
  <c r="BI222" i="13"/>
  <c r="BH222" i="13"/>
  <c r="BG222" i="13"/>
  <c r="BF222" i="13"/>
  <c r="T222" i="13"/>
  <c r="R222" i="13"/>
  <c r="P222" i="13"/>
  <c r="BI221" i="13"/>
  <c r="BH221" i="13"/>
  <c r="BG221" i="13"/>
  <c r="BF221" i="13"/>
  <c r="T221" i="13"/>
  <c r="R221" i="13"/>
  <c r="P221" i="13"/>
  <c r="BI220" i="13"/>
  <c r="BH220" i="13"/>
  <c r="BG220" i="13"/>
  <c r="BF220" i="13"/>
  <c r="T220" i="13"/>
  <c r="R220" i="13"/>
  <c r="P220" i="13"/>
  <c r="BI219" i="13"/>
  <c r="BH219" i="13"/>
  <c r="BG219" i="13"/>
  <c r="BF219" i="13"/>
  <c r="T219" i="13"/>
  <c r="R219" i="13"/>
  <c r="P219" i="13"/>
  <c r="BI218" i="13"/>
  <c r="BH218" i="13"/>
  <c r="BG218" i="13"/>
  <c r="BF218" i="13"/>
  <c r="T218" i="13"/>
  <c r="R218" i="13"/>
  <c r="P218" i="13"/>
  <c r="BI217" i="13"/>
  <c r="BH217" i="13"/>
  <c r="BG217" i="13"/>
  <c r="BF217" i="13"/>
  <c r="T217" i="13"/>
  <c r="R217" i="13"/>
  <c r="P217" i="13"/>
  <c r="BI216" i="13"/>
  <c r="BH216" i="13"/>
  <c r="BG216" i="13"/>
  <c r="BF216" i="13"/>
  <c r="T216" i="13"/>
  <c r="R216" i="13"/>
  <c r="P216" i="13"/>
  <c r="BI215" i="13"/>
  <c r="BH215" i="13"/>
  <c r="BG215" i="13"/>
  <c r="BF215" i="13"/>
  <c r="T215" i="13"/>
  <c r="R215" i="13"/>
  <c r="P215" i="13"/>
  <c r="BI214" i="13"/>
  <c r="BH214" i="13"/>
  <c r="BG214" i="13"/>
  <c r="BF214" i="13"/>
  <c r="T214" i="13"/>
  <c r="R214" i="13"/>
  <c r="P214" i="13"/>
  <c r="BI213" i="13"/>
  <c r="BH213" i="13"/>
  <c r="BG213" i="13"/>
  <c r="BF213" i="13"/>
  <c r="T213" i="13"/>
  <c r="R213" i="13"/>
  <c r="P213" i="13"/>
  <c r="BI212" i="13"/>
  <c r="BH212" i="13"/>
  <c r="BG212" i="13"/>
  <c r="BF212" i="13"/>
  <c r="T212" i="13"/>
  <c r="R212" i="13"/>
  <c r="P212" i="13"/>
  <c r="BI211" i="13"/>
  <c r="BH211" i="13"/>
  <c r="BG211" i="13"/>
  <c r="BF211" i="13"/>
  <c r="T211" i="13"/>
  <c r="R211" i="13"/>
  <c r="P211" i="13"/>
  <c r="BI210" i="13"/>
  <c r="BH210" i="13"/>
  <c r="BG210" i="13"/>
  <c r="BF210" i="13"/>
  <c r="T210" i="13"/>
  <c r="R210" i="13"/>
  <c r="P210" i="13"/>
  <c r="BI209" i="13"/>
  <c r="BH209" i="13"/>
  <c r="BG209" i="13"/>
  <c r="BF209" i="13"/>
  <c r="T209" i="13"/>
  <c r="R209" i="13"/>
  <c r="P209" i="13"/>
  <c r="BI208" i="13"/>
  <c r="BH208" i="13"/>
  <c r="BG208" i="13"/>
  <c r="BF208" i="13"/>
  <c r="T208" i="13"/>
  <c r="R208" i="13"/>
  <c r="P208" i="13"/>
  <c r="BI206" i="13"/>
  <c r="BH206" i="13"/>
  <c r="BG206" i="13"/>
  <c r="BF206" i="13"/>
  <c r="T206" i="13"/>
  <c r="R206" i="13"/>
  <c r="P206" i="13"/>
  <c r="BI204" i="13"/>
  <c r="BH204" i="13"/>
  <c r="BG204" i="13"/>
  <c r="BF204" i="13"/>
  <c r="T204" i="13"/>
  <c r="R204" i="13"/>
  <c r="P204" i="13"/>
  <c r="BI203" i="13"/>
  <c r="BH203" i="13"/>
  <c r="BG203" i="13"/>
  <c r="BF203" i="13"/>
  <c r="T203" i="13"/>
  <c r="R203" i="13"/>
  <c r="P203" i="13"/>
  <c r="BI202" i="13"/>
  <c r="BH202" i="13"/>
  <c r="BG202" i="13"/>
  <c r="BF202" i="13"/>
  <c r="T202" i="13"/>
  <c r="R202" i="13"/>
  <c r="P202" i="13"/>
  <c r="BI201" i="13"/>
  <c r="BH201" i="13"/>
  <c r="BG201" i="13"/>
  <c r="BF201" i="13"/>
  <c r="T201" i="13"/>
  <c r="R201" i="13"/>
  <c r="P201" i="13"/>
  <c r="BI200" i="13"/>
  <c r="BH200" i="13"/>
  <c r="BG200" i="13"/>
  <c r="BF200" i="13"/>
  <c r="T200" i="13"/>
  <c r="R200" i="13"/>
  <c r="P200" i="13"/>
  <c r="BI199" i="13"/>
  <c r="BH199" i="13"/>
  <c r="BG199" i="13"/>
  <c r="BF199" i="13"/>
  <c r="T199" i="13"/>
  <c r="R199" i="13"/>
  <c r="P199" i="13"/>
  <c r="BI198" i="13"/>
  <c r="BH198" i="13"/>
  <c r="BG198" i="13"/>
  <c r="BF198" i="13"/>
  <c r="T198" i="13"/>
  <c r="R198" i="13"/>
  <c r="P198" i="13"/>
  <c r="BI197" i="13"/>
  <c r="BH197" i="13"/>
  <c r="BG197" i="13"/>
  <c r="BF197" i="13"/>
  <c r="T197" i="13"/>
  <c r="R197" i="13"/>
  <c r="P197" i="13"/>
  <c r="BI196" i="13"/>
  <c r="BH196" i="13"/>
  <c r="BG196" i="13"/>
  <c r="BF196" i="13"/>
  <c r="T196" i="13"/>
  <c r="R196" i="13"/>
  <c r="P196" i="13"/>
  <c r="BI195" i="13"/>
  <c r="BH195" i="13"/>
  <c r="BG195" i="13"/>
  <c r="BF195" i="13"/>
  <c r="T195" i="13"/>
  <c r="R195" i="13"/>
  <c r="P195" i="13"/>
  <c r="BI194" i="13"/>
  <c r="BH194" i="13"/>
  <c r="BG194" i="13"/>
  <c r="BF194" i="13"/>
  <c r="T194" i="13"/>
  <c r="R194" i="13"/>
  <c r="P194" i="13"/>
  <c r="BI193" i="13"/>
  <c r="BH193" i="13"/>
  <c r="BG193" i="13"/>
  <c r="BF193" i="13"/>
  <c r="T193" i="13"/>
  <c r="R193" i="13"/>
  <c r="P193" i="13"/>
  <c r="BI192" i="13"/>
  <c r="BH192" i="13"/>
  <c r="BG192" i="13"/>
  <c r="BF192" i="13"/>
  <c r="T192" i="13"/>
  <c r="R192" i="13"/>
  <c r="P192" i="13"/>
  <c r="BI191" i="13"/>
  <c r="BH191" i="13"/>
  <c r="BG191" i="13"/>
  <c r="BF191" i="13"/>
  <c r="T191" i="13"/>
  <c r="R191" i="13"/>
  <c r="P191" i="13"/>
  <c r="BI190" i="13"/>
  <c r="BH190" i="13"/>
  <c r="BG190" i="13"/>
  <c r="BF190" i="13"/>
  <c r="T190" i="13"/>
  <c r="R190" i="13"/>
  <c r="P190" i="13"/>
  <c r="BI189" i="13"/>
  <c r="BH189" i="13"/>
  <c r="BG189" i="13"/>
  <c r="BF189" i="13"/>
  <c r="T189" i="13"/>
  <c r="R189" i="13"/>
  <c r="P189" i="13"/>
  <c r="BI188" i="13"/>
  <c r="BH188" i="13"/>
  <c r="BG188" i="13"/>
  <c r="BF188" i="13"/>
  <c r="T188" i="13"/>
  <c r="R188" i="13"/>
  <c r="P188" i="13"/>
  <c r="BI187" i="13"/>
  <c r="BH187" i="13"/>
  <c r="BG187" i="13"/>
  <c r="BF187" i="13"/>
  <c r="T187" i="13"/>
  <c r="R187" i="13"/>
  <c r="P187" i="13"/>
  <c r="BI186" i="13"/>
  <c r="BH186" i="13"/>
  <c r="BG186" i="13"/>
  <c r="BF186" i="13"/>
  <c r="T186" i="13"/>
  <c r="R186" i="13"/>
  <c r="P186" i="13"/>
  <c r="BI185" i="13"/>
  <c r="BH185" i="13"/>
  <c r="BG185" i="13"/>
  <c r="BF185" i="13"/>
  <c r="T185" i="13"/>
  <c r="R185" i="13"/>
  <c r="P185" i="13"/>
  <c r="BI184" i="13"/>
  <c r="BH184" i="13"/>
  <c r="BG184" i="13"/>
  <c r="BF184" i="13"/>
  <c r="T184" i="13"/>
  <c r="R184" i="13"/>
  <c r="P184" i="13"/>
  <c r="BI183" i="13"/>
  <c r="BH183" i="13"/>
  <c r="BG183" i="13"/>
  <c r="BF183" i="13"/>
  <c r="T183" i="13"/>
  <c r="R183" i="13"/>
  <c r="P183" i="13"/>
  <c r="BI182" i="13"/>
  <c r="BH182" i="13"/>
  <c r="BG182" i="13"/>
  <c r="BF182" i="13"/>
  <c r="T182" i="13"/>
  <c r="R182" i="13"/>
  <c r="P182" i="13"/>
  <c r="BI181" i="13"/>
  <c r="BH181" i="13"/>
  <c r="BG181" i="13"/>
  <c r="BF181" i="13"/>
  <c r="T181" i="13"/>
  <c r="R181" i="13"/>
  <c r="P181" i="13"/>
  <c r="BI180" i="13"/>
  <c r="BH180" i="13"/>
  <c r="BG180" i="13"/>
  <c r="BF180" i="13"/>
  <c r="T180" i="13"/>
  <c r="R180" i="13"/>
  <c r="P180" i="13"/>
  <c r="BI179" i="13"/>
  <c r="BH179" i="13"/>
  <c r="BG179" i="13"/>
  <c r="BF179" i="13"/>
  <c r="T179" i="13"/>
  <c r="R179" i="13"/>
  <c r="P179" i="13"/>
  <c r="BI177" i="13"/>
  <c r="BH177" i="13"/>
  <c r="BG177" i="13"/>
  <c r="BF177" i="13"/>
  <c r="T177" i="13"/>
  <c r="R177" i="13"/>
  <c r="P177" i="13"/>
  <c r="BI176" i="13"/>
  <c r="BH176" i="13"/>
  <c r="BG176" i="13"/>
  <c r="BF176" i="13"/>
  <c r="T176" i="13"/>
  <c r="R176" i="13"/>
  <c r="P176" i="13"/>
  <c r="BI175" i="13"/>
  <c r="BH175" i="13"/>
  <c r="BG175" i="13"/>
  <c r="BF175" i="13"/>
  <c r="T175" i="13"/>
  <c r="R175" i="13"/>
  <c r="P175" i="13"/>
  <c r="BI174" i="13"/>
  <c r="BH174" i="13"/>
  <c r="BG174" i="13"/>
  <c r="BF174" i="13"/>
  <c r="T174" i="13"/>
  <c r="R174" i="13"/>
  <c r="P174" i="13"/>
  <c r="BI173" i="13"/>
  <c r="BH173" i="13"/>
  <c r="BG173" i="13"/>
  <c r="BF173" i="13"/>
  <c r="T173" i="13"/>
  <c r="R173" i="13"/>
  <c r="P173" i="13"/>
  <c r="BI172" i="13"/>
  <c r="BH172" i="13"/>
  <c r="BG172" i="13"/>
  <c r="BF172" i="13"/>
  <c r="T172" i="13"/>
  <c r="R172" i="13"/>
  <c r="P172" i="13"/>
  <c r="BI171" i="13"/>
  <c r="BH171" i="13"/>
  <c r="BG171" i="13"/>
  <c r="BF171" i="13"/>
  <c r="T171" i="13"/>
  <c r="R171" i="13"/>
  <c r="P171" i="13"/>
  <c r="BI170" i="13"/>
  <c r="BH170" i="13"/>
  <c r="BG170" i="13"/>
  <c r="BF170" i="13"/>
  <c r="T170" i="13"/>
  <c r="R170" i="13"/>
  <c r="P170" i="13"/>
  <c r="BI169" i="13"/>
  <c r="BH169" i="13"/>
  <c r="BG169" i="13"/>
  <c r="BF169" i="13"/>
  <c r="T169" i="13"/>
  <c r="R169" i="13"/>
  <c r="P169" i="13"/>
  <c r="BI168" i="13"/>
  <c r="BH168" i="13"/>
  <c r="BG168" i="13"/>
  <c r="BF168" i="13"/>
  <c r="T168" i="13"/>
  <c r="R168" i="13"/>
  <c r="P168" i="13"/>
  <c r="BI167" i="13"/>
  <c r="BH167" i="13"/>
  <c r="BG167" i="13"/>
  <c r="BF167" i="13"/>
  <c r="T167" i="13"/>
  <c r="R167" i="13"/>
  <c r="P167" i="13"/>
  <c r="BI166" i="13"/>
  <c r="BH166" i="13"/>
  <c r="BG166" i="13"/>
  <c r="BF166" i="13"/>
  <c r="T166" i="13"/>
  <c r="R166" i="13"/>
  <c r="P166" i="13"/>
  <c r="BI165" i="13"/>
  <c r="BH165" i="13"/>
  <c r="BG165" i="13"/>
  <c r="BF165" i="13"/>
  <c r="T165" i="13"/>
  <c r="R165" i="13"/>
  <c r="P165" i="13"/>
  <c r="BI164" i="13"/>
  <c r="BH164" i="13"/>
  <c r="BG164" i="13"/>
  <c r="BF164" i="13"/>
  <c r="T164" i="13"/>
  <c r="R164" i="13"/>
  <c r="P164" i="13"/>
  <c r="BI163" i="13"/>
  <c r="BH163" i="13"/>
  <c r="BG163" i="13"/>
  <c r="BF163" i="13"/>
  <c r="T163" i="13"/>
  <c r="R163" i="13"/>
  <c r="P163" i="13"/>
  <c r="BI162" i="13"/>
  <c r="BH162" i="13"/>
  <c r="BG162" i="13"/>
  <c r="BF162" i="13"/>
  <c r="T162" i="13"/>
  <c r="R162" i="13"/>
  <c r="P162" i="13"/>
  <c r="BI161" i="13"/>
  <c r="BH161" i="13"/>
  <c r="BG161" i="13"/>
  <c r="BF161" i="13"/>
  <c r="T161" i="13"/>
  <c r="R161" i="13"/>
  <c r="P161" i="13"/>
  <c r="BI160" i="13"/>
  <c r="BH160" i="13"/>
  <c r="BG160" i="13"/>
  <c r="BF160" i="13"/>
  <c r="T160" i="13"/>
  <c r="R160" i="13"/>
  <c r="P160" i="13"/>
  <c r="BI159" i="13"/>
  <c r="BH159" i="13"/>
  <c r="BG159" i="13"/>
  <c r="BF159" i="13"/>
  <c r="T159" i="13"/>
  <c r="R159" i="13"/>
  <c r="P159" i="13"/>
  <c r="BI158" i="13"/>
  <c r="BH158" i="13"/>
  <c r="BG158" i="13"/>
  <c r="BF158" i="13"/>
  <c r="T158" i="13"/>
  <c r="R158" i="13"/>
  <c r="P158" i="13"/>
  <c r="BI157" i="13"/>
  <c r="BH157" i="13"/>
  <c r="BG157" i="13"/>
  <c r="BF157" i="13"/>
  <c r="T157" i="13"/>
  <c r="R157" i="13"/>
  <c r="P157" i="13"/>
  <c r="BI156" i="13"/>
  <c r="BH156" i="13"/>
  <c r="BG156" i="13"/>
  <c r="BF156" i="13"/>
  <c r="T156" i="13"/>
  <c r="R156" i="13"/>
  <c r="P156" i="13"/>
  <c r="BI155" i="13"/>
  <c r="BH155" i="13"/>
  <c r="BG155" i="13"/>
  <c r="BF155" i="13"/>
  <c r="T155" i="13"/>
  <c r="R155" i="13"/>
  <c r="P155" i="13"/>
  <c r="BI154" i="13"/>
  <c r="BH154" i="13"/>
  <c r="BG154" i="13"/>
  <c r="BF154" i="13"/>
  <c r="T154" i="13"/>
  <c r="R154" i="13"/>
  <c r="P154" i="13"/>
  <c r="BI153" i="13"/>
  <c r="BH153" i="13"/>
  <c r="BG153" i="13"/>
  <c r="BF153" i="13"/>
  <c r="T153" i="13"/>
  <c r="R153" i="13"/>
  <c r="P153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50" i="13"/>
  <c r="BH150" i="13"/>
  <c r="BG150" i="13"/>
  <c r="BF150" i="13"/>
  <c r="T150" i="13"/>
  <c r="R150" i="13"/>
  <c r="P150" i="13"/>
  <c r="BI149" i="13"/>
  <c r="BH149" i="13"/>
  <c r="BG149" i="13"/>
  <c r="BF149" i="13"/>
  <c r="T149" i="13"/>
  <c r="R149" i="13"/>
  <c r="P149" i="13"/>
  <c r="BI148" i="13"/>
  <c r="BH148" i="13"/>
  <c r="BG148" i="13"/>
  <c r="BF148" i="13"/>
  <c r="T148" i="13"/>
  <c r="R148" i="13"/>
  <c r="P148" i="13"/>
  <c r="BI147" i="13"/>
  <c r="BH147" i="13"/>
  <c r="BG147" i="13"/>
  <c r="BF147" i="13"/>
  <c r="T147" i="13"/>
  <c r="R147" i="13"/>
  <c r="P147" i="13"/>
  <c r="BI145" i="13"/>
  <c r="BH145" i="13"/>
  <c r="BG145" i="13"/>
  <c r="BF145" i="13"/>
  <c r="T145" i="13"/>
  <c r="R145" i="13"/>
  <c r="P145" i="13"/>
  <c r="BI144" i="13"/>
  <c r="BH144" i="13"/>
  <c r="BG144" i="13"/>
  <c r="BF144" i="13"/>
  <c r="T144" i="13"/>
  <c r="R144" i="13"/>
  <c r="P144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41" i="13"/>
  <c r="BH141" i="13"/>
  <c r="BG141" i="13"/>
  <c r="BF141" i="13"/>
  <c r="T141" i="13"/>
  <c r="R141" i="13"/>
  <c r="P141" i="13"/>
  <c r="BI140" i="13"/>
  <c r="BH140" i="13"/>
  <c r="BG140" i="13"/>
  <c r="BF140" i="13"/>
  <c r="T140" i="13"/>
  <c r="R140" i="13"/>
  <c r="P140" i="13"/>
  <c r="BI139" i="13"/>
  <c r="BH139" i="13"/>
  <c r="BG139" i="13"/>
  <c r="BF139" i="13"/>
  <c r="T139" i="13"/>
  <c r="R139" i="13"/>
  <c r="P139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6" i="13"/>
  <c r="BH136" i="13"/>
  <c r="BG136" i="13"/>
  <c r="BF136" i="13"/>
  <c r="T136" i="13"/>
  <c r="R136" i="13"/>
  <c r="P136" i="13"/>
  <c r="BI135" i="13"/>
  <c r="BH135" i="13"/>
  <c r="BG135" i="13"/>
  <c r="BF135" i="13"/>
  <c r="T135" i="13"/>
  <c r="R135" i="13"/>
  <c r="P135" i="13"/>
  <c r="BI134" i="13"/>
  <c r="BH134" i="13"/>
  <c r="BG134" i="13"/>
  <c r="BF134" i="13"/>
  <c r="T134" i="13"/>
  <c r="R134" i="13"/>
  <c r="P134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29" i="13"/>
  <c r="BH129" i="13"/>
  <c r="BG129" i="13"/>
  <c r="BF129" i="13"/>
  <c r="T129" i="13"/>
  <c r="R129" i="13"/>
  <c r="P129" i="13"/>
  <c r="BI128" i="13"/>
  <c r="BH128" i="13"/>
  <c r="BG128" i="13"/>
  <c r="BF128" i="13"/>
  <c r="T128" i="13"/>
  <c r="R128" i="13"/>
  <c r="P128" i="13"/>
  <c r="BI127" i="13"/>
  <c r="BH127" i="13"/>
  <c r="BG127" i="13"/>
  <c r="BF127" i="13"/>
  <c r="T127" i="13"/>
  <c r="R127" i="13"/>
  <c r="P127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4" i="13"/>
  <c r="BH124" i="13"/>
  <c r="BG124" i="13"/>
  <c r="BF124" i="13"/>
  <c r="T124" i="13"/>
  <c r="R124" i="13"/>
  <c r="P124" i="13"/>
  <c r="BI123" i="13"/>
  <c r="BH123" i="13"/>
  <c r="BG123" i="13"/>
  <c r="BF123" i="13"/>
  <c r="T123" i="13"/>
  <c r="R123" i="13"/>
  <c r="P123" i="13"/>
  <c r="BI122" i="13"/>
  <c r="BH122" i="13"/>
  <c r="BG122" i="13"/>
  <c r="BF122" i="13"/>
  <c r="T122" i="13"/>
  <c r="R122" i="13"/>
  <c r="P122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9" i="13"/>
  <c r="BH119" i="13"/>
  <c r="BG119" i="13"/>
  <c r="BF119" i="13"/>
  <c r="T119" i="13"/>
  <c r="R119" i="13"/>
  <c r="P119" i="13"/>
  <c r="BI118" i="13"/>
  <c r="BH118" i="13"/>
  <c r="BG118" i="13"/>
  <c r="BF118" i="13"/>
  <c r="T118" i="13"/>
  <c r="R118" i="13"/>
  <c r="P118" i="13"/>
  <c r="BI117" i="13"/>
  <c r="BH117" i="13"/>
  <c r="BG117" i="13"/>
  <c r="BF117" i="13"/>
  <c r="T117" i="13"/>
  <c r="R117" i="13"/>
  <c r="P117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4" i="13"/>
  <c r="BH114" i="13"/>
  <c r="BG114" i="13"/>
  <c r="BF114" i="13"/>
  <c r="T114" i="13"/>
  <c r="R114" i="13"/>
  <c r="P114" i="13"/>
  <c r="BI113" i="13"/>
  <c r="BH113" i="13"/>
  <c r="BG113" i="13"/>
  <c r="BF113" i="13"/>
  <c r="T113" i="13"/>
  <c r="R113" i="13"/>
  <c r="P113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J104" i="13"/>
  <c r="F104" i="13"/>
  <c r="F102" i="13"/>
  <c r="E100" i="13"/>
  <c r="J58" i="13"/>
  <c r="F58" i="13"/>
  <c r="F56" i="13"/>
  <c r="E54" i="13"/>
  <c r="J26" i="13"/>
  <c r="E26" i="13"/>
  <c r="J105" i="13" s="1"/>
  <c r="J25" i="13"/>
  <c r="J20" i="13"/>
  <c r="E20" i="13"/>
  <c r="F105" i="13" s="1"/>
  <c r="J19" i="13"/>
  <c r="J14" i="13"/>
  <c r="J102" i="13" s="1"/>
  <c r="E7" i="13"/>
  <c r="E96" i="13"/>
  <c r="J39" i="12"/>
  <c r="J38" i="12"/>
  <c r="AY66" i="1" s="1"/>
  <c r="J37" i="12"/>
  <c r="AX66" i="1" s="1"/>
  <c r="BI197" i="12"/>
  <c r="BH197" i="12"/>
  <c r="BG197" i="12"/>
  <c r="BF197" i="12"/>
  <c r="T197" i="12"/>
  <c r="R197" i="12"/>
  <c r="P197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4" i="12"/>
  <c r="BH194" i="12"/>
  <c r="BG194" i="12"/>
  <c r="BF194" i="12"/>
  <c r="T194" i="12"/>
  <c r="R194" i="12"/>
  <c r="P194" i="12"/>
  <c r="BI193" i="12"/>
  <c r="BH193" i="12"/>
  <c r="BG193" i="12"/>
  <c r="BF193" i="12"/>
  <c r="T193" i="12"/>
  <c r="R193" i="12"/>
  <c r="P193" i="12"/>
  <c r="BI192" i="12"/>
  <c r="BH192" i="12"/>
  <c r="BG192" i="12"/>
  <c r="BF192" i="12"/>
  <c r="T192" i="12"/>
  <c r="R192" i="12"/>
  <c r="P192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9" i="12"/>
  <c r="BH189" i="12"/>
  <c r="BG189" i="12"/>
  <c r="BF189" i="12"/>
  <c r="T189" i="12"/>
  <c r="R189" i="12"/>
  <c r="P189" i="12"/>
  <c r="BI188" i="12"/>
  <c r="BH188" i="12"/>
  <c r="BG188" i="12"/>
  <c r="BF188" i="12"/>
  <c r="T188" i="12"/>
  <c r="R188" i="12"/>
  <c r="P188" i="12"/>
  <c r="BI187" i="12"/>
  <c r="BH187" i="12"/>
  <c r="BG187" i="12"/>
  <c r="BF187" i="12"/>
  <c r="T187" i="12"/>
  <c r="R187" i="12"/>
  <c r="P187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4" i="12"/>
  <c r="BH184" i="12"/>
  <c r="BG184" i="12"/>
  <c r="BF184" i="12"/>
  <c r="T184" i="12"/>
  <c r="R184" i="12"/>
  <c r="P184" i="12"/>
  <c r="BI183" i="12"/>
  <c r="BH183" i="12"/>
  <c r="BG183" i="12"/>
  <c r="BF183" i="12"/>
  <c r="T183" i="12"/>
  <c r="R183" i="12"/>
  <c r="P183" i="12"/>
  <c r="BI182" i="12"/>
  <c r="BH182" i="12"/>
  <c r="BG182" i="12"/>
  <c r="BF182" i="12"/>
  <c r="T182" i="12"/>
  <c r="R182" i="12"/>
  <c r="P182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9" i="12"/>
  <c r="BH179" i="12"/>
  <c r="BG179" i="12"/>
  <c r="BF179" i="12"/>
  <c r="T179" i="12"/>
  <c r="R179" i="12"/>
  <c r="P179" i="12"/>
  <c r="BI178" i="12"/>
  <c r="BH178" i="12"/>
  <c r="BG178" i="12"/>
  <c r="BF178" i="12"/>
  <c r="T178" i="12"/>
  <c r="R178" i="12"/>
  <c r="P178" i="12"/>
  <c r="BI177" i="12"/>
  <c r="BH177" i="12"/>
  <c r="BG177" i="12"/>
  <c r="BF177" i="12"/>
  <c r="T177" i="12"/>
  <c r="R177" i="12"/>
  <c r="P177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4" i="12"/>
  <c r="BH174" i="12"/>
  <c r="BG174" i="12"/>
  <c r="BF174" i="12"/>
  <c r="T174" i="12"/>
  <c r="R174" i="12"/>
  <c r="P174" i="12"/>
  <c r="BI173" i="12"/>
  <c r="BH173" i="12"/>
  <c r="BG173" i="12"/>
  <c r="BF173" i="12"/>
  <c r="T173" i="12"/>
  <c r="R173" i="12"/>
  <c r="P173" i="12"/>
  <c r="BI172" i="12"/>
  <c r="BH172" i="12"/>
  <c r="BG172" i="12"/>
  <c r="BF172" i="12"/>
  <c r="T172" i="12"/>
  <c r="R172" i="12"/>
  <c r="P172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9" i="12"/>
  <c r="BH169" i="12"/>
  <c r="BG169" i="12"/>
  <c r="BF169" i="12"/>
  <c r="T169" i="12"/>
  <c r="R169" i="12"/>
  <c r="P169" i="12"/>
  <c r="BI168" i="12"/>
  <c r="BH168" i="12"/>
  <c r="BG168" i="12"/>
  <c r="BF168" i="12"/>
  <c r="T168" i="12"/>
  <c r="R168" i="12"/>
  <c r="P168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4" i="12"/>
  <c r="BH164" i="12"/>
  <c r="BG164" i="12"/>
  <c r="BF164" i="12"/>
  <c r="T164" i="12"/>
  <c r="R164" i="12"/>
  <c r="P164" i="12"/>
  <c r="BI163" i="12"/>
  <c r="BH163" i="12"/>
  <c r="BG163" i="12"/>
  <c r="BF163" i="12"/>
  <c r="T163" i="12"/>
  <c r="R163" i="12"/>
  <c r="P163" i="12"/>
  <c r="BI162" i="12"/>
  <c r="BH162" i="12"/>
  <c r="BG162" i="12"/>
  <c r="BF162" i="12"/>
  <c r="T162" i="12"/>
  <c r="R162" i="12"/>
  <c r="P162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9" i="12"/>
  <c r="BH159" i="12"/>
  <c r="BG159" i="12"/>
  <c r="BF159" i="12"/>
  <c r="T159" i="12"/>
  <c r="R159" i="12"/>
  <c r="P159" i="12"/>
  <c r="BI158" i="12"/>
  <c r="BH158" i="12"/>
  <c r="BG158" i="12"/>
  <c r="BF158" i="12"/>
  <c r="T158" i="12"/>
  <c r="R158" i="12"/>
  <c r="P158" i="12"/>
  <c r="BI157" i="12"/>
  <c r="BH157" i="12"/>
  <c r="BG157" i="12"/>
  <c r="BF157" i="12"/>
  <c r="T157" i="12"/>
  <c r="R157" i="12"/>
  <c r="P157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4" i="12"/>
  <c r="BH154" i="12"/>
  <c r="BG154" i="12"/>
  <c r="BF154" i="12"/>
  <c r="T154" i="12"/>
  <c r="R154" i="12"/>
  <c r="P154" i="12"/>
  <c r="BI153" i="12"/>
  <c r="BH153" i="12"/>
  <c r="BG153" i="12"/>
  <c r="BF153" i="12"/>
  <c r="T153" i="12"/>
  <c r="R153" i="12"/>
  <c r="P153" i="12"/>
  <c r="BI152" i="12"/>
  <c r="BH152" i="12"/>
  <c r="BG152" i="12"/>
  <c r="BF152" i="12"/>
  <c r="T152" i="12"/>
  <c r="R152" i="12"/>
  <c r="P152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9" i="12"/>
  <c r="BH149" i="12"/>
  <c r="BG149" i="12"/>
  <c r="BF149" i="12"/>
  <c r="T149" i="12"/>
  <c r="R149" i="12"/>
  <c r="P149" i="12"/>
  <c r="BI148" i="12"/>
  <c r="BH148" i="12"/>
  <c r="BG148" i="12"/>
  <c r="BF148" i="12"/>
  <c r="T148" i="12"/>
  <c r="R148" i="12"/>
  <c r="P148" i="12"/>
  <c r="BI147" i="12"/>
  <c r="BH147" i="12"/>
  <c r="BG147" i="12"/>
  <c r="BF147" i="12"/>
  <c r="T147" i="12"/>
  <c r="R147" i="12"/>
  <c r="P147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4" i="12"/>
  <c r="BH144" i="12"/>
  <c r="BG144" i="12"/>
  <c r="BF144" i="12"/>
  <c r="T144" i="12"/>
  <c r="R144" i="12"/>
  <c r="P144" i="12"/>
  <c r="BI143" i="12"/>
  <c r="BH143" i="12"/>
  <c r="BG143" i="12"/>
  <c r="BF143" i="12"/>
  <c r="T143" i="12"/>
  <c r="R143" i="12"/>
  <c r="P143" i="12"/>
  <c r="BI142" i="12"/>
  <c r="BH142" i="12"/>
  <c r="BG142" i="12"/>
  <c r="BF142" i="12"/>
  <c r="T142" i="12"/>
  <c r="R142" i="12"/>
  <c r="P142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9" i="12"/>
  <c r="BH139" i="12"/>
  <c r="BG139" i="12"/>
  <c r="BF139" i="12"/>
  <c r="T139" i="12"/>
  <c r="R139" i="12"/>
  <c r="P139" i="12"/>
  <c r="BI138" i="12"/>
  <c r="BH138" i="12"/>
  <c r="BG138" i="12"/>
  <c r="BF138" i="12"/>
  <c r="T138" i="12"/>
  <c r="R138" i="12"/>
  <c r="P138" i="12"/>
  <c r="BI137" i="12"/>
  <c r="BH137" i="12"/>
  <c r="BG137" i="12"/>
  <c r="BF137" i="12"/>
  <c r="T137" i="12"/>
  <c r="R137" i="12"/>
  <c r="P137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3" i="12"/>
  <c r="BH133" i="12"/>
  <c r="BG133" i="12"/>
  <c r="BF133" i="12"/>
  <c r="T133" i="12"/>
  <c r="R133" i="12"/>
  <c r="P133" i="12"/>
  <c r="BI132" i="12"/>
  <c r="BH132" i="12"/>
  <c r="BG132" i="12"/>
  <c r="BF132" i="12"/>
  <c r="T132" i="12"/>
  <c r="R132" i="12"/>
  <c r="P132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9" i="12"/>
  <c r="BH129" i="12"/>
  <c r="BG129" i="12"/>
  <c r="BF129" i="12"/>
  <c r="T129" i="12"/>
  <c r="R129" i="12"/>
  <c r="P129" i="12"/>
  <c r="BI128" i="12"/>
  <c r="BH128" i="12"/>
  <c r="BG128" i="12"/>
  <c r="BF128" i="12"/>
  <c r="T128" i="12"/>
  <c r="R128" i="12"/>
  <c r="P128" i="12"/>
  <c r="BI127" i="12"/>
  <c r="BH127" i="12"/>
  <c r="BG127" i="12"/>
  <c r="BF127" i="12"/>
  <c r="T127" i="12"/>
  <c r="R127" i="12"/>
  <c r="P127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4" i="12"/>
  <c r="BH124" i="12"/>
  <c r="BG124" i="12"/>
  <c r="BF124" i="12"/>
  <c r="T124" i="12"/>
  <c r="R124" i="12"/>
  <c r="P124" i="12"/>
  <c r="BI123" i="12"/>
  <c r="BH123" i="12"/>
  <c r="BG123" i="12"/>
  <c r="BF123" i="12"/>
  <c r="T123" i="12"/>
  <c r="R123" i="12"/>
  <c r="P123" i="12"/>
  <c r="BI122" i="12"/>
  <c r="BH122" i="12"/>
  <c r="BG122" i="12"/>
  <c r="BF122" i="12"/>
  <c r="T122" i="12"/>
  <c r="R122" i="12"/>
  <c r="P122" i="12"/>
  <c r="BI121" i="12"/>
  <c r="BH121" i="12"/>
  <c r="BG121" i="12"/>
  <c r="BF121" i="12"/>
  <c r="T121" i="12"/>
  <c r="R121" i="12"/>
  <c r="P121" i="12"/>
  <c r="BI120" i="12"/>
  <c r="BH120" i="12"/>
  <c r="BG120" i="12"/>
  <c r="BF120" i="12"/>
  <c r="T120" i="12"/>
  <c r="R120" i="12"/>
  <c r="P120" i="12"/>
  <c r="BI119" i="12"/>
  <c r="BH119" i="12"/>
  <c r="BG119" i="12"/>
  <c r="BF119" i="12"/>
  <c r="T119" i="12"/>
  <c r="R119" i="12"/>
  <c r="P119" i="12"/>
  <c r="BI118" i="12"/>
  <c r="BH118" i="12"/>
  <c r="BG118" i="12"/>
  <c r="BF118" i="12"/>
  <c r="T118" i="12"/>
  <c r="R118" i="12"/>
  <c r="P118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5" i="12"/>
  <c r="BH115" i="12"/>
  <c r="BG115" i="12"/>
  <c r="BF115" i="12"/>
  <c r="T115" i="12"/>
  <c r="R115" i="12"/>
  <c r="P115" i="12"/>
  <c r="BI114" i="12"/>
  <c r="BH114" i="12"/>
  <c r="BG114" i="12"/>
  <c r="BF114" i="12"/>
  <c r="T114" i="12"/>
  <c r="R114" i="12"/>
  <c r="P114" i="12"/>
  <c r="BI113" i="12"/>
  <c r="BH113" i="12"/>
  <c r="BG113" i="12"/>
  <c r="BF113" i="12"/>
  <c r="T113" i="12"/>
  <c r="R113" i="12"/>
  <c r="P113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10" i="12"/>
  <c r="BH110" i="12"/>
  <c r="BG110" i="12"/>
  <c r="BF110" i="12"/>
  <c r="T110" i="12"/>
  <c r="R110" i="12"/>
  <c r="P110" i="12"/>
  <c r="BI109" i="12"/>
  <c r="BH109" i="12"/>
  <c r="BG109" i="12"/>
  <c r="BF109" i="12"/>
  <c r="T109" i="12"/>
  <c r="R109" i="12"/>
  <c r="P109" i="12"/>
  <c r="BI108" i="12"/>
  <c r="BH108" i="12"/>
  <c r="BG108" i="12"/>
  <c r="BF108" i="12"/>
  <c r="T108" i="12"/>
  <c r="R108" i="12"/>
  <c r="P108" i="12"/>
  <c r="BI106" i="12"/>
  <c r="BH106" i="12"/>
  <c r="BG106" i="12"/>
  <c r="BF106" i="12"/>
  <c r="T106" i="12"/>
  <c r="R106" i="12"/>
  <c r="P106" i="12"/>
  <c r="BI105" i="12"/>
  <c r="BH105" i="12"/>
  <c r="BG105" i="12"/>
  <c r="BF105" i="12"/>
  <c r="T105" i="12"/>
  <c r="R105" i="12"/>
  <c r="P105" i="12"/>
  <c r="BI103" i="12"/>
  <c r="BH103" i="12"/>
  <c r="BG103" i="12"/>
  <c r="BF103" i="12"/>
  <c r="T103" i="12"/>
  <c r="R103" i="12"/>
  <c r="P103" i="12"/>
  <c r="BI102" i="12"/>
  <c r="BH102" i="12"/>
  <c r="BG102" i="12"/>
  <c r="BF102" i="12"/>
  <c r="T102" i="12"/>
  <c r="R102" i="12"/>
  <c r="P102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9" i="12"/>
  <c r="BH99" i="12"/>
  <c r="BG99" i="12"/>
  <c r="BF99" i="12"/>
  <c r="T99" i="12"/>
  <c r="R99" i="12"/>
  <c r="P99" i="12"/>
  <c r="BI98" i="12"/>
  <c r="BH98" i="12"/>
  <c r="BG98" i="12"/>
  <c r="BF98" i="12"/>
  <c r="T98" i="12"/>
  <c r="R98" i="12"/>
  <c r="P98" i="12"/>
  <c r="BI97" i="12"/>
  <c r="BH97" i="12"/>
  <c r="BG97" i="12"/>
  <c r="BF97" i="12"/>
  <c r="T97" i="12"/>
  <c r="R97" i="12"/>
  <c r="P97" i="12"/>
  <c r="BI96" i="12"/>
  <c r="BH96" i="12"/>
  <c r="BG96" i="12"/>
  <c r="BF96" i="12"/>
  <c r="T96" i="12"/>
  <c r="R96" i="12"/>
  <c r="P96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93" i="12"/>
  <c r="BH93" i="12"/>
  <c r="BG93" i="12"/>
  <c r="BF93" i="12"/>
  <c r="T93" i="12"/>
  <c r="R93" i="12"/>
  <c r="P93" i="12"/>
  <c r="BI92" i="12"/>
  <c r="BH92" i="12"/>
  <c r="BG92" i="12"/>
  <c r="BF92" i="12"/>
  <c r="T92" i="12"/>
  <c r="R92" i="12"/>
  <c r="P92" i="12"/>
  <c r="F84" i="12"/>
  <c r="E82" i="12"/>
  <c r="F56" i="12"/>
  <c r="E54" i="12"/>
  <c r="J26" i="12"/>
  <c r="E26" i="12"/>
  <c r="J59" i="12" s="1"/>
  <c r="J25" i="12"/>
  <c r="J23" i="12"/>
  <c r="E23" i="12"/>
  <c r="J86" i="12" s="1"/>
  <c r="J22" i="12"/>
  <c r="J20" i="12"/>
  <c r="E20" i="12"/>
  <c r="F59" i="12" s="1"/>
  <c r="J19" i="12"/>
  <c r="J17" i="12"/>
  <c r="E17" i="12"/>
  <c r="F86" i="12" s="1"/>
  <c r="J16" i="12"/>
  <c r="J14" i="12"/>
  <c r="J56" i="12" s="1"/>
  <c r="E7" i="12"/>
  <c r="E50" i="12" s="1"/>
  <c r="J39" i="11"/>
  <c r="J38" i="11"/>
  <c r="AY65" i="1" s="1"/>
  <c r="J37" i="11"/>
  <c r="AX65" i="1"/>
  <c r="BI296" i="11"/>
  <c r="BH296" i="11"/>
  <c r="BG296" i="11"/>
  <c r="BF296" i="11"/>
  <c r="T296" i="11"/>
  <c r="T295" i="11" s="1"/>
  <c r="R296" i="11"/>
  <c r="R295" i="11"/>
  <c r="P296" i="11"/>
  <c r="P295" i="11" s="1"/>
  <c r="BI294" i="11"/>
  <c r="BH294" i="11"/>
  <c r="BG294" i="11"/>
  <c r="BF294" i="11"/>
  <c r="T294" i="11"/>
  <c r="R294" i="11"/>
  <c r="P294" i="11"/>
  <c r="BI293" i="11"/>
  <c r="BH293" i="11"/>
  <c r="BG293" i="11"/>
  <c r="BF293" i="11"/>
  <c r="T293" i="11"/>
  <c r="R293" i="11"/>
  <c r="P293" i="11"/>
  <c r="BI292" i="11"/>
  <c r="BH292" i="11"/>
  <c r="BG292" i="11"/>
  <c r="BF292" i="11"/>
  <c r="T292" i="11"/>
  <c r="R292" i="11"/>
  <c r="P292" i="11"/>
  <c r="BI291" i="11"/>
  <c r="BH291" i="11"/>
  <c r="BG291" i="11"/>
  <c r="BF291" i="11"/>
  <c r="T291" i="11"/>
  <c r="R291" i="11"/>
  <c r="P291" i="11"/>
  <c r="BI290" i="11"/>
  <c r="BH290" i="11"/>
  <c r="BG290" i="11"/>
  <c r="BF290" i="11"/>
  <c r="T290" i="11"/>
  <c r="R290" i="11"/>
  <c r="P290" i="11"/>
  <c r="BI289" i="11"/>
  <c r="BH289" i="11"/>
  <c r="BG289" i="11"/>
  <c r="BF289" i="11"/>
  <c r="T289" i="11"/>
  <c r="R289" i="11"/>
  <c r="P289" i="11"/>
  <c r="BI288" i="11"/>
  <c r="BH288" i="11"/>
  <c r="BG288" i="11"/>
  <c r="BF288" i="11"/>
  <c r="T288" i="11"/>
  <c r="R288" i="11"/>
  <c r="P288" i="11"/>
  <c r="BI287" i="11"/>
  <c r="BH287" i="11"/>
  <c r="BG287" i="11"/>
  <c r="BF287" i="11"/>
  <c r="T287" i="11"/>
  <c r="R287" i="11"/>
  <c r="P287" i="11"/>
  <c r="BI286" i="11"/>
  <c r="BH286" i="11"/>
  <c r="BG286" i="11"/>
  <c r="BF286" i="11"/>
  <c r="T286" i="11"/>
  <c r="R286" i="11"/>
  <c r="P286" i="11"/>
  <c r="BI284" i="11"/>
  <c r="BH284" i="11"/>
  <c r="BG284" i="11"/>
  <c r="BF284" i="11"/>
  <c r="T284" i="11"/>
  <c r="R284" i="11"/>
  <c r="P284" i="11"/>
  <c r="BI283" i="11"/>
  <c r="BH283" i="11"/>
  <c r="BG283" i="11"/>
  <c r="BF283" i="11"/>
  <c r="T283" i="11"/>
  <c r="R283" i="11"/>
  <c r="P283" i="11"/>
  <c r="BI282" i="11"/>
  <c r="BH282" i="11"/>
  <c r="BG282" i="11"/>
  <c r="BF282" i="11"/>
  <c r="T282" i="11"/>
  <c r="R282" i="11"/>
  <c r="P282" i="11"/>
  <c r="BI281" i="11"/>
  <c r="BH281" i="11"/>
  <c r="BG281" i="11"/>
  <c r="BF281" i="11"/>
  <c r="T281" i="11"/>
  <c r="R281" i="11"/>
  <c r="P281" i="11"/>
  <c r="BI280" i="11"/>
  <c r="BH280" i="11"/>
  <c r="BG280" i="11"/>
  <c r="BF280" i="11"/>
  <c r="T280" i="11"/>
  <c r="R280" i="11"/>
  <c r="P280" i="11"/>
  <c r="BI279" i="11"/>
  <c r="BH279" i="11"/>
  <c r="BG279" i="11"/>
  <c r="BF279" i="11"/>
  <c r="T279" i="11"/>
  <c r="R279" i="11"/>
  <c r="P279" i="11"/>
  <c r="BI278" i="11"/>
  <c r="BH278" i="11"/>
  <c r="BG278" i="11"/>
  <c r="BF278" i="11"/>
  <c r="T278" i="11"/>
  <c r="R278" i="11"/>
  <c r="P278" i="11"/>
  <c r="BI277" i="11"/>
  <c r="BH277" i="11"/>
  <c r="BG277" i="11"/>
  <c r="BF277" i="11"/>
  <c r="T277" i="11"/>
  <c r="R277" i="11"/>
  <c r="P277" i="11"/>
  <c r="BI276" i="11"/>
  <c r="BH276" i="11"/>
  <c r="BG276" i="11"/>
  <c r="BF276" i="11"/>
  <c r="T276" i="11"/>
  <c r="R276" i="11"/>
  <c r="P276" i="11"/>
  <c r="BI275" i="11"/>
  <c r="BH275" i="11"/>
  <c r="BG275" i="11"/>
  <c r="BF275" i="11"/>
  <c r="T275" i="11"/>
  <c r="R275" i="11"/>
  <c r="P275" i="11"/>
  <c r="BI274" i="11"/>
  <c r="BH274" i="11"/>
  <c r="BG274" i="11"/>
  <c r="BF274" i="11"/>
  <c r="T274" i="11"/>
  <c r="R274" i="11"/>
  <c r="P274" i="11"/>
  <c r="BI273" i="11"/>
  <c r="BH273" i="11"/>
  <c r="BG273" i="11"/>
  <c r="BF273" i="11"/>
  <c r="T273" i="11"/>
  <c r="R273" i="11"/>
  <c r="P273" i="11"/>
  <c r="BI272" i="11"/>
  <c r="BH272" i="11"/>
  <c r="BG272" i="11"/>
  <c r="BF272" i="11"/>
  <c r="T272" i="11"/>
  <c r="R272" i="11"/>
  <c r="P272" i="11"/>
  <c r="BI271" i="11"/>
  <c r="BH271" i="11"/>
  <c r="BG271" i="11"/>
  <c r="BF271" i="11"/>
  <c r="T271" i="11"/>
  <c r="R271" i="11"/>
  <c r="P271" i="11"/>
  <c r="BI270" i="11"/>
  <c r="BH270" i="11"/>
  <c r="BG270" i="11"/>
  <c r="BF270" i="11"/>
  <c r="T270" i="11"/>
  <c r="R270" i="11"/>
  <c r="P270" i="11"/>
  <c r="BI269" i="11"/>
  <c r="BH269" i="11"/>
  <c r="BG269" i="11"/>
  <c r="BF269" i="11"/>
  <c r="T269" i="11"/>
  <c r="R269" i="11"/>
  <c r="P269" i="11"/>
  <c r="BI268" i="11"/>
  <c r="BH268" i="11"/>
  <c r="BG268" i="11"/>
  <c r="BF268" i="11"/>
  <c r="T268" i="11"/>
  <c r="R268" i="11"/>
  <c r="P268" i="11"/>
  <c r="BI267" i="11"/>
  <c r="BH267" i="11"/>
  <c r="BG267" i="11"/>
  <c r="BF267" i="11"/>
  <c r="T267" i="11"/>
  <c r="R267" i="11"/>
  <c r="P267" i="11"/>
  <c r="BI266" i="11"/>
  <c r="BH266" i="11"/>
  <c r="BG266" i="11"/>
  <c r="BF266" i="11"/>
  <c r="T266" i="11"/>
  <c r="R266" i="11"/>
  <c r="P266" i="11"/>
  <c r="BI265" i="11"/>
  <c r="BH265" i="11"/>
  <c r="BG265" i="11"/>
  <c r="BF265" i="11"/>
  <c r="T265" i="11"/>
  <c r="R265" i="11"/>
  <c r="P265" i="11"/>
  <c r="BI264" i="11"/>
  <c r="BH264" i="11"/>
  <c r="BG264" i="11"/>
  <c r="BF264" i="11"/>
  <c r="T264" i="11"/>
  <c r="R264" i="11"/>
  <c r="P264" i="11"/>
  <c r="BI263" i="11"/>
  <c r="BH263" i="11"/>
  <c r="BG263" i="11"/>
  <c r="BF263" i="11"/>
  <c r="T263" i="11"/>
  <c r="R263" i="11"/>
  <c r="P263" i="11"/>
  <c r="BI262" i="11"/>
  <c r="BH262" i="11"/>
  <c r="BG262" i="11"/>
  <c r="BF262" i="11"/>
  <c r="T262" i="11"/>
  <c r="R262" i="11"/>
  <c r="P262" i="11"/>
  <c r="BI261" i="11"/>
  <c r="BH261" i="11"/>
  <c r="BG261" i="11"/>
  <c r="BF261" i="11"/>
  <c r="T261" i="11"/>
  <c r="R261" i="11"/>
  <c r="P261" i="11"/>
  <c r="BI260" i="11"/>
  <c r="BH260" i="11"/>
  <c r="BG260" i="11"/>
  <c r="BF260" i="11"/>
  <c r="T260" i="11"/>
  <c r="R260" i="11"/>
  <c r="P260" i="11"/>
  <c r="BI259" i="11"/>
  <c r="BH259" i="11"/>
  <c r="BG259" i="11"/>
  <c r="BF259" i="11"/>
  <c r="T259" i="11"/>
  <c r="R259" i="11"/>
  <c r="P259" i="11"/>
  <c r="BI258" i="11"/>
  <c r="BH258" i="11"/>
  <c r="BG258" i="11"/>
  <c r="BF258" i="11"/>
  <c r="T258" i="11"/>
  <c r="R258" i="11"/>
  <c r="P258" i="11"/>
  <c r="BI257" i="11"/>
  <c r="BH257" i="11"/>
  <c r="BG257" i="11"/>
  <c r="BF257" i="11"/>
  <c r="T257" i="11"/>
  <c r="R257" i="11"/>
  <c r="P257" i="11"/>
  <c r="BI256" i="11"/>
  <c r="BH256" i="11"/>
  <c r="BG256" i="11"/>
  <c r="BF256" i="11"/>
  <c r="T256" i="11"/>
  <c r="R256" i="11"/>
  <c r="P256" i="11"/>
  <c r="BI255" i="11"/>
  <c r="BH255" i="11"/>
  <c r="BG255" i="11"/>
  <c r="BF255" i="11"/>
  <c r="T255" i="11"/>
  <c r="R255" i="11"/>
  <c r="P255" i="11"/>
  <c r="BI254" i="11"/>
  <c r="BH254" i="11"/>
  <c r="BG254" i="11"/>
  <c r="BF254" i="11"/>
  <c r="T254" i="11"/>
  <c r="R254" i="11"/>
  <c r="P254" i="11"/>
  <c r="BI253" i="11"/>
  <c r="BH253" i="11"/>
  <c r="BG253" i="11"/>
  <c r="BF253" i="11"/>
  <c r="T253" i="11"/>
  <c r="R253" i="11"/>
  <c r="P253" i="11"/>
  <c r="BI252" i="11"/>
  <c r="BH252" i="11"/>
  <c r="BG252" i="11"/>
  <c r="BF252" i="11"/>
  <c r="T252" i="11"/>
  <c r="R252" i="11"/>
  <c r="P252" i="11"/>
  <c r="BI251" i="11"/>
  <c r="BH251" i="11"/>
  <c r="BG251" i="11"/>
  <c r="BF251" i="11"/>
  <c r="T251" i="11"/>
  <c r="R251" i="11"/>
  <c r="P251" i="11"/>
  <c r="BI250" i="11"/>
  <c r="BH250" i="11"/>
  <c r="BG250" i="11"/>
  <c r="BF250" i="11"/>
  <c r="T250" i="11"/>
  <c r="R250" i="11"/>
  <c r="P250" i="11"/>
  <c r="BI249" i="11"/>
  <c r="BH249" i="11"/>
  <c r="BG249" i="11"/>
  <c r="BF249" i="11"/>
  <c r="T249" i="11"/>
  <c r="R249" i="11"/>
  <c r="P249" i="11"/>
  <c r="BI248" i="11"/>
  <c r="BH248" i="11"/>
  <c r="BG248" i="11"/>
  <c r="BF248" i="11"/>
  <c r="T248" i="11"/>
  <c r="R248" i="11"/>
  <c r="P248" i="11"/>
  <c r="BI247" i="11"/>
  <c r="BH247" i="11"/>
  <c r="BG247" i="11"/>
  <c r="BF247" i="11"/>
  <c r="T247" i="11"/>
  <c r="R247" i="11"/>
  <c r="P247" i="11"/>
  <c r="BI246" i="11"/>
  <c r="BH246" i="11"/>
  <c r="BG246" i="11"/>
  <c r="BF246" i="11"/>
  <c r="T246" i="11"/>
  <c r="R246" i="11"/>
  <c r="P246" i="11"/>
  <c r="BI245" i="11"/>
  <c r="BH245" i="11"/>
  <c r="BG245" i="11"/>
  <c r="BF245" i="11"/>
  <c r="T245" i="11"/>
  <c r="R245" i="11"/>
  <c r="P245" i="11"/>
  <c r="BI244" i="11"/>
  <c r="BH244" i="11"/>
  <c r="BG244" i="11"/>
  <c r="BF244" i="11"/>
  <c r="T244" i="11"/>
  <c r="R244" i="11"/>
  <c r="P244" i="11"/>
  <c r="BI243" i="11"/>
  <c r="BH243" i="11"/>
  <c r="BG243" i="11"/>
  <c r="BF243" i="11"/>
  <c r="T243" i="11"/>
  <c r="R243" i="11"/>
  <c r="P243" i="11"/>
  <c r="BI242" i="11"/>
  <c r="BH242" i="11"/>
  <c r="BG242" i="11"/>
  <c r="BF242" i="11"/>
  <c r="T242" i="11"/>
  <c r="R242" i="11"/>
  <c r="P242" i="11"/>
  <c r="BI241" i="11"/>
  <c r="BH241" i="11"/>
  <c r="BG241" i="11"/>
  <c r="BF241" i="11"/>
  <c r="T241" i="11"/>
  <c r="R241" i="11"/>
  <c r="P241" i="11"/>
  <c r="BI240" i="11"/>
  <c r="BH240" i="11"/>
  <c r="BG240" i="11"/>
  <c r="BF240" i="11"/>
  <c r="T240" i="11"/>
  <c r="R240" i="11"/>
  <c r="P240" i="11"/>
  <c r="BI239" i="11"/>
  <c r="BH239" i="11"/>
  <c r="BG239" i="11"/>
  <c r="BF239" i="11"/>
  <c r="T239" i="11"/>
  <c r="R239" i="11"/>
  <c r="P239" i="11"/>
  <c r="BI238" i="11"/>
  <c r="BH238" i="11"/>
  <c r="BG238" i="11"/>
  <c r="BF238" i="11"/>
  <c r="T238" i="11"/>
  <c r="R238" i="11"/>
  <c r="P238" i="11"/>
  <c r="BI237" i="11"/>
  <c r="BH237" i="11"/>
  <c r="BG237" i="11"/>
  <c r="BF237" i="11"/>
  <c r="T237" i="11"/>
  <c r="R237" i="11"/>
  <c r="P237" i="11"/>
  <c r="BI236" i="11"/>
  <c r="BH236" i="11"/>
  <c r="BG236" i="11"/>
  <c r="BF236" i="11"/>
  <c r="T236" i="11"/>
  <c r="R236" i="11"/>
  <c r="P236" i="11"/>
  <c r="BI235" i="11"/>
  <c r="BH235" i="11"/>
  <c r="BG235" i="11"/>
  <c r="BF235" i="11"/>
  <c r="T235" i="11"/>
  <c r="R235" i="11"/>
  <c r="P235" i="11"/>
  <c r="BI234" i="11"/>
  <c r="BH234" i="11"/>
  <c r="BG234" i="11"/>
  <c r="BF234" i="11"/>
  <c r="T234" i="11"/>
  <c r="R234" i="11"/>
  <c r="P234" i="11"/>
  <c r="BI233" i="11"/>
  <c r="BH233" i="11"/>
  <c r="BG233" i="11"/>
  <c r="BF233" i="11"/>
  <c r="T233" i="11"/>
  <c r="R233" i="11"/>
  <c r="P233" i="11"/>
  <c r="BI232" i="11"/>
  <c r="BH232" i="11"/>
  <c r="BG232" i="11"/>
  <c r="BF232" i="11"/>
  <c r="T232" i="11"/>
  <c r="R232" i="11"/>
  <c r="P232" i="11"/>
  <c r="BI231" i="11"/>
  <c r="BH231" i="11"/>
  <c r="BG231" i="11"/>
  <c r="BF231" i="11"/>
  <c r="T231" i="11"/>
  <c r="R231" i="11"/>
  <c r="P231" i="11"/>
  <c r="BI230" i="11"/>
  <c r="BH230" i="11"/>
  <c r="BG230" i="11"/>
  <c r="BF230" i="11"/>
  <c r="T230" i="11"/>
  <c r="R230" i="11"/>
  <c r="P230" i="11"/>
  <c r="BI229" i="11"/>
  <c r="BH229" i="11"/>
  <c r="BG229" i="11"/>
  <c r="BF229" i="11"/>
  <c r="T229" i="11"/>
  <c r="R229" i="11"/>
  <c r="P229" i="11"/>
  <c r="BI227" i="11"/>
  <c r="BH227" i="11"/>
  <c r="BG227" i="11"/>
  <c r="BF227" i="11"/>
  <c r="T227" i="11"/>
  <c r="R227" i="11"/>
  <c r="P227" i="11"/>
  <c r="BI226" i="11"/>
  <c r="BH226" i="11"/>
  <c r="BG226" i="11"/>
  <c r="BF226" i="11"/>
  <c r="T226" i="11"/>
  <c r="R226" i="11"/>
  <c r="P226" i="11"/>
  <c r="BI225" i="11"/>
  <c r="BH225" i="11"/>
  <c r="BG225" i="11"/>
  <c r="BF225" i="11"/>
  <c r="T225" i="11"/>
  <c r="R225" i="11"/>
  <c r="P225" i="11"/>
  <c r="BI224" i="11"/>
  <c r="BH224" i="11"/>
  <c r="BG224" i="11"/>
  <c r="BF224" i="11"/>
  <c r="T224" i="11"/>
  <c r="R224" i="11"/>
  <c r="P224" i="11"/>
  <c r="BI223" i="11"/>
  <c r="BH223" i="11"/>
  <c r="BG223" i="11"/>
  <c r="BF223" i="11"/>
  <c r="T223" i="11"/>
  <c r="R223" i="11"/>
  <c r="P223" i="11"/>
  <c r="BI222" i="11"/>
  <c r="BH222" i="11"/>
  <c r="BG222" i="11"/>
  <c r="BF222" i="11"/>
  <c r="T222" i="11"/>
  <c r="R222" i="11"/>
  <c r="P222" i="11"/>
  <c r="BI221" i="11"/>
  <c r="BH221" i="11"/>
  <c r="BG221" i="11"/>
  <c r="BF221" i="11"/>
  <c r="T221" i="11"/>
  <c r="R221" i="11"/>
  <c r="P221" i="11"/>
  <c r="BI220" i="11"/>
  <c r="BH220" i="11"/>
  <c r="BG220" i="11"/>
  <c r="BF220" i="11"/>
  <c r="T220" i="11"/>
  <c r="R220" i="11"/>
  <c r="P220" i="11"/>
  <c r="BI219" i="11"/>
  <c r="BH219" i="11"/>
  <c r="BG219" i="11"/>
  <c r="BF219" i="11"/>
  <c r="T219" i="11"/>
  <c r="R219" i="11"/>
  <c r="P219" i="11"/>
  <c r="BI218" i="11"/>
  <c r="BH218" i="11"/>
  <c r="BG218" i="11"/>
  <c r="BF218" i="11"/>
  <c r="T218" i="11"/>
  <c r="R218" i="11"/>
  <c r="P218" i="11"/>
  <c r="BI217" i="11"/>
  <c r="BH217" i="11"/>
  <c r="BG217" i="11"/>
  <c r="BF217" i="11"/>
  <c r="T217" i="11"/>
  <c r="R217" i="11"/>
  <c r="P217" i="11"/>
  <c r="BI216" i="11"/>
  <c r="BH216" i="11"/>
  <c r="BG216" i="11"/>
  <c r="BF216" i="11"/>
  <c r="T216" i="11"/>
  <c r="R216" i="11"/>
  <c r="P216" i="11"/>
  <c r="BI215" i="11"/>
  <c r="BH215" i="11"/>
  <c r="BG215" i="11"/>
  <c r="BF215" i="11"/>
  <c r="T215" i="11"/>
  <c r="R215" i="11"/>
  <c r="P215" i="11"/>
  <c r="BI214" i="11"/>
  <c r="BH214" i="11"/>
  <c r="BG214" i="11"/>
  <c r="BF214" i="11"/>
  <c r="T214" i="11"/>
  <c r="R214" i="11"/>
  <c r="P214" i="11"/>
  <c r="BI213" i="11"/>
  <c r="BH213" i="11"/>
  <c r="BG213" i="11"/>
  <c r="BF213" i="11"/>
  <c r="T213" i="11"/>
  <c r="R213" i="11"/>
  <c r="P213" i="11"/>
  <c r="BI212" i="11"/>
  <c r="BH212" i="11"/>
  <c r="BG212" i="11"/>
  <c r="BF212" i="11"/>
  <c r="T212" i="11"/>
  <c r="R212" i="11"/>
  <c r="P212" i="11"/>
  <c r="BI211" i="11"/>
  <c r="BH211" i="11"/>
  <c r="BG211" i="11"/>
  <c r="BF211" i="11"/>
  <c r="T211" i="11"/>
  <c r="R211" i="11"/>
  <c r="P211" i="11"/>
  <c r="BI210" i="11"/>
  <c r="BH210" i="11"/>
  <c r="BG210" i="11"/>
  <c r="BF210" i="11"/>
  <c r="T210" i="11"/>
  <c r="R210" i="11"/>
  <c r="P210" i="11"/>
  <c r="BI209" i="11"/>
  <c r="BH209" i="11"/>
  <c r="BG209" i="11"/>
  <c r="BF209" i="11"/>
  <c r="T209" i="11"/>
  <c r="R209" i="11"/>
  <c r="P209" i="11"/>
  <c r="BI208" i="11"/>
  <c r="BH208" i="11"/>
  <c r="BG208" i="11"/>
  <c r="BF208" i="11"/>
  <c r="T208" i="11"/>
  <c r="R208" i="11"/>
  <c r="P208" i="11"/>
  <c r="BI207" i="11"/>
  <c r="BH207" i="11"/>
  <c r="BG207" i="11"/>
  <c r="BF207" i="11"/>
  <c r="T207" i="11"/>
  <c r="R207" i="11"/>
  <c r="P207" i="11"/>
  <c r="BI206" i="11"/>
  <c r="BH206" i="11"/>
  <c r="BG206" i="11"/>
  <c r="BF206" i="11"/>
  <c r="T206" i="11"/>
  <c r="R206" i="11"/>
  <c r="P206" i="11"/>
  <c r="BI205" i="11"/>
  <c r="BH205" i="11"/>
  <c r="BG205" i="11"/>
  <c r="BF205" i="11"/>
  <c r="T205" i="11"/>
  <c r="R205" i="11"/>
  <c r="P205" i="11"/>
  <c r="BI204" i="11"/>
  <c r="BH204" i="11"/>
  <c r="BG204" i="11"/>
  <c r="BF204" i="11"/>
  <c r="T204" i="11"/>
  <c r="R204" i="11"/>
  <c r="P204" i="11"/>
  <c r="BI203" i="11"/>
  <c r="BH203" i="11"/>
  <c r="BG203" i="11"/>
  <c r="BF203" i="11"/>
  <c r="T203" i="11"/>
  <c r="R203" i="11"/>
  <c r="P203" i="11"/>
  <c r="BI202" i="11"/>
  <c r="BH202" i="11"/>
  <c r="BG202" i="11"/>
  <c r="BF202" i="11"/>
  <c r="T202" i="11"/>
  <c r="R202" i="11"/>
  <c r="P202" i="11"/>
  <c r="BI200" i="11"/>
  <c r="BH200" i="11"/>
  <c r="BG200" i="11"/>
  <c r="BF200" i="11"/>
  <c r="T200" i="11"/>
  <c r="R200" i="11"/>
  <c r="P200" i="11"/>
  <c r="BI199" i="11"/>
  <c r="BH199" i="11"/>
  <c r="BG199" i="11"/>
  <c r="BF199" i="11"/>
  <c r="T199" i="11"/>
  <c r="R199" i="11"/>
  <c r="P199" i="11"/>
  <c r="BI198" i="11"/>
  <c r="BH198" i="11"/>
  <c r="BG198" i="11"/>
  <c r="BF198" i="11"/>
  <c r="T198" i="11"/>
  <c r="R198" i="11"/>
  <c r="P198" i="11"/>
  <c r="BI197" i="11"/>
  <c r="BH197" i="11"/>
  <c r="BG197" i="11"/>
  <c r="BF197" i="11"/>
  <c r="T197" i="11"/>
  <c r="R197" i="11"/>
  <c r="P197" i="11"/>
  <c r="BI196" i="11"/>
  <c r="BH196" i="11"/>
  <c r="BG196" i="11"/>
  <c r="BF196" i="11"/>
  <c r="T196" i="11"/>
  <c r="R196" i="11"/>
  <c r="P196" i="11"/>
  <c r="BI195" i="11"/>
  <c r="BH195" i="11"/>
  <c r="BG195" i="11"/>
  <c r="BF195" i="11"/>
  <c r="T195" i="11"/>
  <c r="R195" i="11"/>
  <c r="P195" i="11"/>
  <c r="BI194" i="11"/>
  <c r="BH194" i="11"/>
  <c r="BG194" i="11"/>
  <c r="BF194" i="11"/>
  <c r="T194" i="11"/>
  <c r="R194" i="11"/>
  <c r="P194" i="11"/>
  <c r="BI193" i="11"/>
  <c r="BH193" i="11"/>
  <c r="BG193" i="11"/>
  <c r="BF193" i="11"/>
  <c r="T193" i="11"/>
  <c r="R193" i="11"/>
  <c r="P193" i="11"/>
  <c r="BI192" i="11"/>
  <c r="BH192" i="11"/>
  <c r="BG192" i="11"/>
  <c r="BF192" i="11"/>
  <c r="T192" i="11"/>
  <c r="R192" i="11"/>
  <c r="P192" i="11"/>
  <c r="BI191" i="11"/>
  <c r="BH191" i="11"/>
  <c r="BG191" i="11"/>
  <c r="BF191" i="11"/>
  <c r="T191" i="11"/>
  <c r="R191" i="11"/>
  <c r="P191" i="11"/>
  <c r="BI190" i="11"/>
  <c r="BH190" i="11"/>
  <c r="BG190" i="11"/>
  <c r="BF190" i="11"/>
  <c r="T190" i="11"/>
  <c r="R190" i="11"/>
  <c r="P190" i="11"/>
  <c r="BI189" i="11"/>
  <c r="BH189" i="11"/>
  <c r="BG189" i="11"/>
  <c r="BF189" i="11"/>
  <c r="T189" i="11"/>
  <c r="R189" i="11"/>
  <c r="P189" i="11"/>
  <c r="BI188" i="11"/>
  <c r="BH188" i="11"/>
  <c r="BG188" i="11"/>
  <c r="BF188" i="11"/>
  <c r="T188" i="11"/>
  <c r="R188" i="11"/>
  <c r="P188" i="11"/>
  <c r="BI187" i="11"/>
  <c r="BH187" i="11"/>
  <c r="BG187" i="11"/>
  <c r="BF187" i="11"/>
  <c r="T187" i="11"/>
  <c r="R187" i="11"/>
  <c r="P187" i="11"/>
  <c r="BI186" i="11"/>
  <c r="BH186" i="11"/>
  <c r="BG186" i="11"/>
  <c r="BF186" i="11"/>
  <c r="T186" i="11"/>
  <c r="R186" i="11"/>
  <c r="P186" i="11"/>
  <c r="BI185" i="11"/>
  <c r="BH185" i="11"/>
  <c r="BG185" i="11"/>
  <c r="BF185" i="11"/>
  <c r="T185" i="11"/>
  <c r="R185" i="11"/>
  <c r="P185" i="11"/>
  <c r="BI184" i="11"/>
  <c r="BH184" i="11"/>
  <c r="BG184" i="11"/>
  <c r="BF184" i="11"/>
  <c r="T184" i="11"/>
  <c r="R184" i="11"/>
  <c r="P184" i="11"/>
  <c r="BI183" i="11"/>
  <c r="BH183" i="11"/>
  <c r="BG183" i="11"/>
  <c r="BF183" i="11"/>
  <c r="T183" i="11"/>
  <c r="R183" i="11"/>
  <c r="P183" i="11"/>
  <c r="BI182" i="11"/>
  <c r="BH182" i="11"/>
  <c r="BG182" i="11"/>
  <c r="BF182" i="11"/>
  <c r="T182" i="11"/>
  <c r="R182" i="11"/>
  <c r="P182" i="11"/>
  <c r="BI181" i="11"/>
  <c r="BH181" i="11"/>
  <c r="BG181" i="11"/>
  <c r="BF181" i="11"/>
  <c r="T181" i="11"/>
  <c r="R181" i="11"/>
  <c r="P181" i="11"/>
  <c r="BI180" i="11"/>
  <c r="BH180" i="11"/>
  <c r="BG180" i="11"/>
  <c r="BF180" i="11"/>
  <c r="T180" i="11"/>
  <c r="R180" i="11"/>
  <c r="P180" i="11"/>
  <c r="BI179" i="11"/>
  <c r="BH179" i="11"/>
  <c r="BG179" i="11"/>
  <c r="BF179" i="11"/>
  <c r="T179" i="11"/>
  <c r="R179" i="11"/>
  <c r="P179" i="11"/>
  <c r="BI178" i="11"/>
  <c r="BH178" i="11"/>
  <c r="BG178" i="11"/>
  <c r="BF178" i="11"/>
  <c r="T178" i="11"/>
  <c r="R178" i="11"/>
  <c r="P178" i="11"/>
  <c r="BI177" i="11"/>
  <c r="BH177" i="11"/>
  <c r="BG177" i="11"/>
  <c r="BF177" i="11"/>
  <c r="T177" i="11"/>
  <c r="R177" i="11"/>
  <c r="P177" i="11"/>
  <c r="BI176" i="11"/>
  <c r="BH176" i="11"/>
  <c r="BG176" i="11"/>
  <c r="BF176" i="11"/>
  <c r="T176" i="11"/>
  <c r="R176" i="11"/>
  <c r="P176" i="11"/>
  <c r="BI175" i="11"/>
  <c r="BH175" i="11"/>
  <c r="BG175" i="11"/>
  <c r="BF175" i="11"/>
  <c r="T175" i="11"/>
  <c r="R175" i="11"/>
  <c r="P175" i="11"/>
  <c r="BI174" i="11"/>
  <c r="BH174" i="11"/>
  <c r="BG174" i="11"/>
  <c r="BF174" i="11"/>
  <c r="T174" i="11"/>
  <c r="R174" i="11"/>
  <c r="P174" i="11"/>
  <c r="BI173" i="11"/>
  <c r="BH173" i="11"/>
  <c r="BG173" i="11"/>
  <c r="BF173" i="11"/>
  <c r="T173" i="11"/>
  <c r="R173" i="11"/>
  <c r="P173" i="11"/>
  <c r="BI172" i="11"/>
  <c r="BH172" i="11"/>
  <c r="BG172" i="11"/>
  <c r="BF172" i="11"/>
  <c r="T172" i="11"/>
  <c r="R172" i="11"/>
  <c r="P172" i="11"/>
  <c r="BI171" i="11"/>
  <c r="BH171" i="11"/>
  <c r="BG171" i="11"/>
  <c r="BF171" i="11"/>
  <c r="T171" i="11"/>
  <c r="R171" i="11"/>
  <c r="P171" i="11"/>
  <c r="BI170" i="11"/>
  <c r="BH170" i="11"/>
  <c r="BG170" i="11"/>
  <c r="BF170" i="11"/>
  <c r="T170" i="11"/>
  <c r="R170" i="11"/>
  <c r="P170" i="11"/>
  <c r="BI169" i="11"/>
  <c r="BH169" i="11"/>
  <c r="BG169" i="11"/>
  <c r="BF169" i="11"/>
  <c r="T169" i="11"/>
  <c r="R169" i="11"/>
  <c r="P169" i="11"/>
  <c r="BI168" i="11"/>
  <c r="BH168" i="11"/>
  <c r="BG168" i="11"/>
  <c r="BF168" i="11"/>
  <c r="T168" i="11"/>
  <c r="R168" i="11"/>
  <c r="P168" i="11"/>
  <c r="BI167" i="11"/>
  <c r="BH167" i="11"/>
  <c r="BG167" i="11"/>
  <c r="BF167" i="11"/>
  <c r="T167" i="11"/>
  <c r="R167" i="11"/>
  <c r="P167" i="11"/>
  <c r="BI166" i="11"/>
  <c r="BH166" i="11"/>
  <c r="BG166" i="11"/>
  <c r="BF166" i="11"/>
  <c r="T166" i="11"/>
  <c r="R166" i="11"/>
  <c r="P166" i="11"/>
  <c r="BI164" i="11"/>
  <c r="BH164" i="11"/>
  <c r="BG164" i="11"/>
  <c r="BF164" i="11"/>
  <c r="T164" i="11"/>
  <c r="R164" i="11"/>
  <c r="P164" i="11"/>
  <c r="BI163" i="11"/>
  <c r="BH163" i="11"/>
  <c r="BG163" i="11"/>
  <c r="BF163" i="11"/>
  <c r="T163" i="11"/>
  <c r="R163" i="11"/>
  <c r="P163" i="11"/>
  <c r="BI162" i="11"/>
  <c r="BH162" i="11"/>
  <c r="BG162" i="11"/>
  <c r="BF162" i="11"/>
  <c r="T162" i="11"/>
  <c r="R162" i="11"/>
  <c r="P162" i="11"/>
  <c r="BI161" i="11"/>
  <c r="BH161" i="11"/>
  <c r="BG161" i="11"/>
  <c r="BF161" i="11"/>
  <c r="T161" i="11"/>
  <c r="R161" i="11"/>
  <c r="P161" i="11"/>
  <c r="BI160" i="11"/>
  <c r="BH160" i="11"/>
  <c r="BG160" i="11"/>
  <c r="BF160" i="11"/>
  <c r="T160" i="11"/>
  <c r="R160" i="11"/>
  <c r="P160" i="11"/>
  <c r="BI159" i="11"/>
  <c r="BH159" i="11"/>
  <c r="BG159" i="11"/>
  <c r="BF159" i="11"/>
  <c r="T159" i="11"/>
  <c r="R159" i="11"/>
  <c r="P159" i="11"/>
  <c r="BI158" i="11"/>
  <c r="BH158" i="11"/>
  <c r="BG158" i="11"/>
  <c r="BF158" i="11"/>
  <c r="T158" i="11"/>
  <c r="R158" i="11"/>
  <c r="P158" i="11"/>
  <c r="BI157" i="11"/>
  <c r="BH157" i="11"/>
  <c r="BG157" i="11"/>
  <c r="BF157" i="11"/>
  <c r="T157" i="11"/>
  <c r="R157" i="11"/>
  <c r="P157" i="11"/>
  <c r="BI156" i="11"/>
  <c r="BH156" i="11"/>
  <c r="BG156" i="11"/>
  <c r="BF156" i="11"/>
  <c r="T156" i="11"/>
  <c r="R156" i="11"/>
  <c r="P156" i="11"/>
  <c r="BI155" i="11"/>
  <c r="BH155" i="11"/>
  <c r="BG155" i="11"/>
  <c r="BF155" i="11"/>
  <c r="T155" i="11"/>
  <c r="R155" i="11"/>
  <c r="P155" i="11"/>
  <c r="BI154" i="11"/>
  <c r="BH154" i="11"/>
  <c r="BG154" i="11"/>
  <c r="BF154" i="11"/>
  <c r="T154" i="11"/>
  <c r="R154" i="11"/>
  <c r="P154" i="11"/>
  <c r="BI153" i="11"/>
  <c r="BH153" i="11"/>
  <c r="BG153" i="11"/>
  <c r="BF153" i="11"/>
  <c r="T153" i="11"/>
  <c r="R153" i="11"/>
  <c r="P153" i="11"/>
  <c r="BI152" i="11"/>
  <c r="BH152" i="11"/>
  <c r="BG152" i="11"/>
  <c r="BF152" i="11"/>
  <c r="T152" i="11"/>
  <c r="R152" i="11"/>
  <c r="P152" i="11"/>
  <c r="BI151" i="11"/>
  <c r="BH151" i="11"/>
  <c r="BG151" i="11"/>
  <c r="BF151" i="11"/>
  <c r="T151" i="11"/>
  <c r="R151" i="11"/>
  <c r="P151" i="11"/>
  <c r="BI150" i="11"/>
  <c r="BH150" i="11"/>
  <c r="BG150" i="11"/>
  <c r="BF150" i="11"/>
  <c r="T150" i="11"/>
  <c r="R150" i="11"/>
  <c r="P150" i="11"/>
  <c r="BI149" i="11"/>
  <c r="BH149" i="11"/>
  <c r="BG149" i="11"/>
  <c r="BF149" i="11"/>
  <c r="T149" i="11"/>
  <c r="R149" i="11"/>
  <c r="P149" i="11"/>
  <c r="BI148" i="11"/>
  <c r="BH148" i="11"/>
  <c r="BG148" i="11"/>
  <c r="BF148" i="11"/>
  <c r="T148" i="11"/>
  <c r="R148" i="11"/>
  <c r="P148" i="11"/>
  <c r="BI147" i="11"/>
  <c r="BH147" i="11"/>
  <c r="BG147" i="11"/>
  <c r="BF147" i="11"/>
  <c r="T147" i="11"/>
  <c r="R147" i="11"/>
  <c r="P147" i="11"/>
  <c r="BI146" i="11"/>
  <c r="BH146" i="11"/>
  <c r="BG146" i="11"/>
  <c r="BF146" i="11"/>
  <c r="T146" i="11"/>
  <c r="R146" i="11"/>
  <c r="P146" i="11"/>
  <c r="BI145" i="11"/>
  <c r="BH145" i="11"/>
  <c r="BG145" i="11"/>
  <c r="BF145" i="11"/>
  <c r="T145" i="11"/>
  <c r="R145" i="11"/>
  <c r="P145" i="11"/>
  <c r="BI144" i="11"/>
  <c r="BH144" i="11"/>
  <c r="BG144" i="11"/>
  <c r="BF144" i="11"/>
  <c r="T144" i="11"/>
  <c r="R144" i="11"/>
  <c r="P144" i="11"/>
  <c r="BI143" i="11"/>
  <c r="BH143" i="11"/>
  <c r="BG143" i="11"/>
  <c r="BF143" i="11"/>
  <c r="T143" i="11"/>
  <c r="R143" i="11"/>
  <c r="P143" i="11"/>
  <c r="BI142" i="11"/>
  <c r="BH142" i="11"/>
  <c r="BG142" i="11"/>
  <c r="BF142" i="11"/>
  <c r="T142" i="11"/>
  <c r="R142" i="11"/>
  <c r="P142" i="11"/>
  <c r="BI141" i="11"/>
  <c r="BH141" i="11"/>
  <c r="BG141" i="11"/>
  <c r="BF141" i="11"/>
  <c r="T141" i="11"/>
  <c r="R141" i="11"/>
  <c r="P141" i="11"/>
  <c r="BI140" i="11"/>
  <c r="BH140" i="11"/>
  <c r="BG140" i="11"/>
  <c r="BF140" i="11"/>
  <c r="T140" i="11"/>
  <c r="R140" i="11"/>
  <c r="P140" i="11"/>
  <c r="BI139" i="11"/>
  <c r="BH139" i="11"/>
  <c r="BG139" i="11"/>
  <c r="BF139" i="11"/>
  <c r="T139" i="11"/>
  <c r="R139" i="11"/>
  <c r="P139" i="11"/>
  <c r="BI138" i="11"/>
  <c r="BH138" i="11"/>
  <c r="BG138" i="11"/>
  <c r="BF138" i="11"/>
  <c r="T138" i="11"/>
  <c r="R138" i="11"/>
  <c r="P138" i="11"/>
  <c r="BI137" i="11"/>
  <c r="BH137" i="11"/>
  <c r="BG137" i="11"/>
  <c r="BF137" i="11"/>
  <c r="T137" i="11"/>
  <c r="R137" i="11"/>
  <c r="P137" i="11"/>
  <c r="BI136" i="11"/>
  <c r="BH136" i="11"/>
  <c r="BG136" i="11"/>
  <c r="BF136" i="11"/>
  <c r="T136" i="11"/>
  <c r="R136" i="11"/>
  <c r="P136" i="11"/>
  <c r="BI134" i="11"/>
  <c r="BH134" i="11"/>
  <c r="BG134" i="11"/>
  <c r="BF134" i="11"/>
  <c r="T134" i="11"/>
  <c r="R134" i="11"/>
  <c r="P134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31" i="11"/>
  <c r="BH131" i="11"/>
  <c r="BG131" i="11"/>
  <c r="BF131" i="11"/>
  <c r="T131" i="11"/>
  <c r="R131" i="11"/>
  <c r="P131" i="11"/>
  <c r="BI130" i="11"/>
  <c r="BH130" i="11"/>
  <c r="BG130" i="11"/>
  <c r="BF130" i="11"/>
  <c r="T130" i="11"/>
  <c r="R130" i="11"/>
  <c r="P130" i="11"/>
  <c r="BI129" i="11"/>
  <c r="BH129" i="11"/>
  <c r="BG129" i="11"/>
  <c r="BF129" i="11"/>
  <c r="T129" i="11"/>
  <c r="R129" i="11"/>
  <c r="P129" i="11"/>
  <c r="BI128" i="11"/>
  <c r="BH128" i="11"/>
  <c r="BG128" i="11"/>
  <c r="BF128" i="11"/>
  <c r="T128" i="11"/>
  <c r="R128" i="11"/>
  <c r="P128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5" i="11"/>
  <c r="BH125" i="11"/>
  <c r="BG125" i="11"/>
  <c r="BF125" i="11"/>
  <c r="T125" i="11"/>
  <c r="R125" i="11"/>
  <c r="P125" i="11"/>
  <c r="BI124" i="11"/>
  <c r="BH124" i="11"/>
  <c r="BG124" i="11"/>
  <c r="BF124" i="11"/>
  <c r="T124" i="11"/>
  <c r="R124" i="11"/>
  <c r="P124" i="11"/>
  <c r="BI123" i="11"/>
  <c r="BH123" i="11"/>
  <c r="BG123" i="11"/>
  <c r="BF123" i="11"/>
  <c r="T123" i="11"/>
  <c r="R123" i="11"/>
  <c r="P123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20" i="11"/>
  <c r="BH120" i="11"/>
  <c r="BG120" i="11"/>
  <c r="BF120" i="11"/>
  <c r="T120" i="11"/>
  <c r="R120" i="11"/>
  <c r="P120" i="11"/>
  <c r="BI119" i="11"/>
  <c r="BH119" i="11"/>
  <c r="BG119" i="11"/>
  <c r="BF119" i="11"/>
  <c r="T119" i="11"/>
  <c r="R119" i="11"/>
  <c r="P119" i="11"/>
  <c r="BI118" i="11"/>
  <c r="BH118" i="11"/>
  <c r="BG118" i="11"/>
  <c r="BF118" i="11"/>
  <c r="T118" i="11"/>
  <c r="R118" i="11"/>
  <c r="P118" i="11"/>
  <c r="BI117" i="11"/>
  <c r="BH117" i="11"/>
  <c r="BG117" i="11"/>
  <c r="BF117" i="11"/>
  <c r="T117" i="11"/>
  <c r="R117" i="11"/>
  <c r="P117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4" i="11"/>
  <c r="BH114" i="11"/>
  <c r="BG114" i="11"/>
  <c r="BF114" i="11"/>
  <c r="T114" i="11"/>
  <c r="R114" i="11"/>
  <c r="P114" i="11"/>
  <c r="BI113" i="11"/>
  <c r="BH113" i="11"/>
  <c r="BG113" i="11"/>
  <c r="BF113" i="11"/>
  <c r="T113" i="11"/>
  <c r="R113" i="11"/>
  <c r="P113" i="11"/>
  <c r="BI112" i="11"/>
  <c r="BH112" i="11"/>
  <c r="BG112" i="11"/>
  <c r="BF112" i="11"/>
  <c r="T112" i="11"/>
  <c r="R112" i="11"/>
  <c r="P112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9" i="11"/>
  <c r="BH109" i="11"/>
  <c r="BG109" i="11"/>
  <c r="BF109" i="11"/>
  <c r="T109" i="11"/>
  <c r="R109" i="11"/>
  <c r="P109" i="11"/>
  <c r="BI108" i="11"/>
  <c r="BH108" i="11"/>
  <c r="BG108" i="11"/>
  <c r="BF108" i="11"/>
  <c r="T108" i="11"/>
  <c r="R108" i="11"/>
  <c r="P108" i="11"/>
  <c r="BI107" i="11"/>
  <c r="BH107" i="11"/>
  <c r="BG107" i="11"/>
  <c r="BF107" i="11"/>
  <c r="T107" i="11"/>
  <c r="R107" i="11"/>
  <c r="P107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4" i="11"/>
  <c r="BH104" i="11"/>
  <c r="BG104" i="11"/>
  <c r="BF104" i="11"/>
  <c r="T104" i="11"/>
  <c r="R104" i="11"/>
  <c r="P104" i="11"/>
  <c r="BI103" i="11"/>
  <c r="BH103" i="11"/>
  <c r="BG103" i="11"/>
  <c r="BF103" i="11"/>
  <c r="T103" i="11"/>
  <c r="R103" i="11"/>
  <c r="P103" i="11"/>
  <c r="BI102" i="11"/>
  <c r="BH102" i="11"/>
  <c r="BG102" i="11"/>
  <c r="BF102" i="11"/>
  <c r="T102" i="11"/>
  <c r="R102" i="11"/>
  <c r="P102" i="11"/>
  <c r="BI101" i="11"/>
  <c r="BH101" i="11"/>
  <c r="BG101" i="11"/>
  <c r="BF101" i="11"/>
  <c r="T101" i="11"/>
  <c r="R101" i="11"/>
  <c r="P101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8" i="11"/>
  <c r="BH98" i="11"/>
  <c r="BG98" i="11"/>
  <c r="BF98" i="11"/>
  <c r="T98" i="11"/>
  <c r="R98" i="11"/>
  <c r="P98" i="11"/>
  <c r="BI97" i="11"/>
  <c r="BH97" i="11"/>
  <c r="BG97" i="11"/>
  <c r="BF97" i="11"/>
  <c r="T97" i="11"/>
  <c r="R97" i="11"/>
  <c r="P97" i="11"/>
  <c r="BI96" i="11"/>
  <c r="BH96" i="11"/>
  <c r="BG96" i="11"/>
  <c r="BF96" i="11"/>
  <c r="T96" i="11"/>
  <c r="R96" i="11"/>
  <c r="P96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F86" i="11"/>
  <c r="E84" i="11"/>
  <c r="F56" i="11"/>
  <c r="E54" i="11"/>
  <c r="J26" i="11"/>
  <c r="E26" i="11"/>
  <c r="J89" i="11" s="1"/>
  <c r="J25" i="11"/>
  <c r="J23" i="11"/>
  <c r="E23" i="11"/>
  <c r="J88" i="11" s="1"/>
  <c r="J22" i="11"/>
  <c r="J20" i="11"/>
  <c r="E20" i="11"/>
  <c r="F89" i="11" s="1"/>
  <c r="J19" i="11"/>
  <c r="J17" i="11"/>
  <c r="E17" i="11"/>
  <c r="F88" i="11" s="1"/>
  <c r="J16" i="11"/>
  <c r="J14" i="11"/>
  <c r="J86" i="11"/>
  <c r="E7" i="11"/>
  <c r="E80" i="11" s="1"/>
  <c r="J39" i="10"/>
  <c r="J38" i="10"/>
  <c r="AY64" i="1" s="1"/>
  <c r="J37" i="10"/>
  <c r="AX64" i="1" s="1"/>
  <c r="BI922" i="10"/>
  <c r="BH922" i="10"/>
  <c r="BG922" i="10"/>
  <c r="BF922" i="10"/>
  <c r="T922" i="10"/>
  <c r="T921" i="10" s="1"/>
  <c r="R922" i="10"/>
  <c r="R921" i="10" s="1"/>
  <c r="P922" i="10"/>
  <c r="P921" i="10" s="1"/>
  <c r="BI918" i="10"/>
  <c r="BH918" i="10"/>
  <c r="BG918" i="10"/>
  <c r="BF918" i="10"/>
  <c r="T918" i="10"/>
  <c r="T917" i="10" s="1"/>
  <c r="R918" i="10"/>
  <c r="R917" i="10" s="1"/>
  <c r="P918" i="10"/>
  <c r="P917" i="10" s="1"/>
  <c r="BI915" i="10"/>
  <c r="BH915" i="10"/>
  <c r="BG915" i="10"/>
  <c r="BF915" i="10"/>
  <c r="T915" i="10"/>
  <c r="R915" i="10"/>
  <c r="P915" i="10"/>
  <c r="BI898" i="10"/>
  <c r="BH898" i="10"/>
  <c r="BG898" i="10"/>
  <c r="BF898" i="10"/>
  <c r="T898" i="10"/>
  <c r="R898" i="10"/>
  <c r="P898" i="10"/>
  <c r="BI889" i="10"/>
  <c r="BH889" i="10"/>
  <c r="BG889" i="10"/>
  <c r="BF889" i="10"/>
  <c r="T889" i="10"/>
  <c r="R889" i="10"/>
  <c r="P889" i="10"/>
  <c r="BI882" i="10"/>
  <c r="BH882" i="10"/>
  <c r="BG882" i="10"/>
  <c r="BF882" i="10"/>
  <c r="T882" i="10"/>
  <c r="R882" i="10"/>
  <c r="P882" i="10"/>
  <c r="BI871" i="10"/>
  <c r="BH871" i="10"/>
  <c r="BG871" i="10"/>
  <c r="BF871" i="10"/>
  <c r="T871" i="10"/>
  <c r="R871" i="10"/>
  <c r="P871" i="10"/>
  <c r="BI854" i="10"/>
  <c r="BH854" i="10"/>
  <c r="BG854" i="10"/>
  <c r="BF854" i="10"/>
  <c r="T854" i="10"/>
  <c r="R854" i="10"/>
  <c r="P854" i="10"/>
  <c r="BI851" i="10"/>
  <c r="BH851" i="10"/>
  <c r="BG851" i="10"/>
  <c r="BF851" i="10"/>
  <c r="T851" i="10"/>
  <c r="R851" i="10"/>
  <c r="P851" i="10"/>
  <c r="BI822" i="10"/>
  <c r="BH822" i="10"/>
  <c r="BG822" i="10"/>
  <c r="BF822" i="10"/>
  <c r="T822" i="10"/>
  <c r="R822" i="10"/>
  <c r="P822" i="10"/>
  <c r="BI793" i="10"/>
  <c r="BH793" i="10"/>
  <c r="BG793" i="10"/>
  <c r="BF793" i="10"/>
  <c r="T793" i="10"/>
  <c r="R793" i="10"/>
  <c r="P793" i="10"/>
  <c r="BI787" i="10"/>
  <c r="BH787" i="10"/>
  <c r="BG787" i="10"/>
  <c r="BF787" i="10"/>
  <c r="T787" i="10"/>
  <c r="R787" i="10"/>
  <c r="P787" i="10"/>
  <c r="BI782" i="10"/>
  <c r="BH782" i="10"/>
  <c r="BG782" i="10"/>
  <c r="BF782" i="10"/>
  <c r="T782" i="10"/>
  <c r="R782" i="10"/>
  <c r="P782" i="10"/>
  <c r="BI777" i="10"/>
  <c r="BH777" i="10"/>
  <c r="BG777" i="10"/>
  <c r="BF777" i="10"/>
  <c r="T777" i="10"/>
  <c r="R777" i="10"/>
  <c r="P777" i="10"/>
  <c r="BI768" i="10"/>
  <c r="BH768" i="10"/>
  <c r="BG768" i="10"/>
  <c r="BF768" i="10"/>
  <c r="T768" i="10"/>
  <c r="R768" i="10"/>
  <c r="P768" i="10"/>
  <c r="BI760" i="10"/>
  <c r="BH760" i="10"/>
  <c r="BG760" i="10"/>
  <c r="BF760" i="10"/>
  <c r="T760" i="10"/>
  <c r="R760" i="10"/>
  <c r="P760" i="10"/>
  <c r="BI752" i="10"/>
  <c r="BH752" i="10"/>
  <c r="BG752" i="10"/>
  <c r="BF752" i="10"/>
  <c r="T752" i="10"/>
  <c r="R752" i="10"/>
  <c r="P752" i="10"/>
  <c r="BI749" i="10"/>
  <c r="BH749" i="10"/>
  <c r="BG749" i="10"/>
  <c r="BF749" i="10"/>
  <c r="T749" i="10"/>
  <c r="R749" i="10"/>
  <c r="P749" i="10"/>
  <c r="BI741" i="10"/>
  <c r="BH741" i="10"/>
  <c r="BG741" i="10"/>
  <c r="BF741" i="10"/>
  <c r="T741" i="10"/>
  <c r="R741" i="10"/>
  <c r="P741" i="10"/>
  <c r="BI733" i="10"/>
  <c r="BH733" i="10"/>
  <c r="BG733" i="10"/>
  <c r="BF733" i="10"/>
  <c r="T733" i="10"/>
  <c r="R733" i="10"/>
  <c r="P733" i="10"/>
  <c r="BI729" i="10"/>
  <c r="BH729" i="10"/>
  <c r="BG729" i="10"/>
  <c r="BF729" i="10"/>
  <c r="T729" i="10"/>
  <c r="T728" i="10" s="1"/>
  <c r="R729" i="10"/>
  <c r="R728" i="10" s="1"/>
  <c r="P729" i="10"/>
  <c r="P728" i="10" s="1"/>
  <c r="BI719" i="10"/>
  <c r="BH719" i="10"/>
  <c r="BG719" i="10"/>
  <c r="BF719" i="10"/>
  <c r="T719" i="10"/>
  <c r="R719" i="10"/>
  <c r="P719" i="10"/>
  <c r="BI713" i="10"/>
  <c r="BH713" i="10"/>
  <c r="BG713" i="10"/>
  <c r="BF713" i="10"/>
  <c r="T713" i="10"/>
  <c r="R713" i="10"/>
  <c r="P713" i="10"/>
  <c r="BI704" i="10"/>
  <c r="BH704" i="10"/>
  <c r="BG704" i="10"/>
  <c r="BF704" i="10"/>
  <c r="T704" i="10"/>
  <c r="R704" i="10"/>
  <c r="P704" i="10"/>
  <c r="BI695" i="10"/>
  <c r="BH695" i="10"/>
  <c r="BG695" i="10"/>
  <c r="BF695" i="10"/>
  <c r="T695" i="10"/>
  <c r="R695" i="10"/>
  <c r="P695" i="10"/>
  <c r="BI689" i="10"/>
  <c r="BH689" i="10"/>
  <c r="BG689" i="10"/>
  <c r="BF689" i="10"/>
  <c r="T689" i="10"/>
  <c r="R689" i="10"/>
  <c r="P689" i="10"/>
  <c r="BI680" i="10"/>
  <c r="BH680" i="10"/>
  <c r="BG680" i="10"/>
  <c r="BF680" i="10"/>
  <c r="T680" i="10"/>
  <c r="R680" i="10"/>
  <c r="P680" i="10"/>
  <c r="BI645" i="10"/>
  <c r="BH645" i="10"/>
  <c r="BG645" i="10"/>
  <c r="BF645" i="10"/>
  <c r="T645" i="10"/>
  <c r="R645" i="10"/>
  <c r="P645" i="10"/>
  <c r="BI578" i="10"/>
  <c r="BH578" i="10"/>
  <c r="BG578" i="10"/>
  <c r="BF578" i="10"/>
  <c r="T578" i="10"/>
  <c r="R578" i="10"/>
  <c r="P578" i="10"/>
  <c r="BI564" i="10"/>
  <c r="BH564" i="10"/>
  <c r="BG564" i="10"/>
  <c r="BF564" i="10"/>
  <c r="T564" i="10"/>
  <c r="R564" i="10"/>
  <c r="P564" i="10"/>
  <c r="BI550" i="10"/>
  <c r="BH550" i="10"/>
  <c r="BG550" i="10"/>
  <c r="BF550" i="10"/>
  <c r="T550" i="10"/>
  <c r="R550" i="10"/>
  <c r="P550" i="10"/>
  <c r="BI537" i="10"/>
  <c r="BH537" i="10"/>
  <c r="BG537" i="10"/>
  <c r="BF537" i="10"/>
  <c r="T537" i="10"/>
  <c r="R537" i="10"/>
  <c r="P537" i="10"/>
  <c r="BI502" i="10"/>
  <c r="BH502" i="10"/>
  <c r="BG502" i="10"/>
  <c r="BF502" i="10"/>
  <c r="T502" i="10"/>
  <c r="R502" i="10"/>
  <c r="P502" i="10"/>
  <c r="BI461" i="10"/>
  <c r="BH461" i="10"/>
  <c r="BG461" i="10"/>
  <c r="BF461" i="10"/>
  <c r="T461" i="10"/>
  <c r="R461" i="10"/>
  <c r="P461" i="10"/>
  <c r="BI454" i="10"/>
  <c r="BH454" i="10"/>
  <c r="BG454" i="10"/>
  <c r="BF454" i="10"/>
  <c r="T454" i="10"/>
  <c r="R454" i="10"/>
  <c r="P454" i="10"/>
  <c r="BI448" i="10"/>
  <c r="BH448" i="10"/>
  <c r="BG448" i="10"/>
  <c r="BF448" i="10"/>
  <c r="T448" i="10"/>
  <c r="R448" i="10"/>
  <c r="P448" i="10"/>
  <c r="BI442" i="10"/>
  <c r="BH442" i="10"/>
  <c r="BG442" i="10"/>
  <c r="BF442" i="10"/>
  <c r="T442" i="10"/>
  <c r="R442" i="10"/>
  <c r="P442" i="10"/>
  <c r="BI407" i="10"/>
  <c r="BH407" i="10"/>
  <c r="BG407" i="10"/>
  <c r="BF407" i="10"/>
  <c r="T407" i="10"/>
  <c r="R407" i="10"/>
  <c r="P407" i="10"/>
  <c r="BI372" i="10"/>
  <c r="BH372" i="10"/>
  <c r="BG372" i="10"/>
  <c r="BF372" i="10"/>
  <c r="T372" i="10"/>
  <c r="R372" i="10"/>
  <c r="P372" i="10"/>
  <c r="BI341" i="10"/>
  <c r="BH341" i="10"/>
  <c r="BG341" i="10"/>
  <c r="BF341" i="10"/>
  <c r="T341" i="10"/>
  <c r="R341" i="10"/>
  <c r="P341" i="10"/>
  <c r="BI310" i="10"/>
  <c r="BH310" i="10"/>
  <c r="BG310" i="10"/>
  <c r="BF310" i="10"/>
  <c r="T310" i="10"/>
  <c r="R310" i="10"/>
  <c r="P310" i="10"/>
  <c r="BI295" i="10"/>
  <c r="BH295" i="10"/>
  <c r="BG295" i="10"/>
  <c r="BF295" i="10"/>
  <c r="T295" i="10"/>
  <c r="R295" i="10"/>
  <c r="P295" i="10"/>
  <c r="BI280" i="10"/>
  <c r="BH280" i="10"/>
  <c r="BG280" i="10"/>
  <c r="BF280" i="10"/>
  <c r="T280" i="10"/>
  <c r="R280" i="10"/>
  <c r="P280" i="10"/>
  <c r="BI266" i="10"/>
  <c r="BH266" i="10"/>
  <c r="BG266" i="10"/>
  <c r="BF266" i="10"/>
  <c r="T266" i="10"/>
  <c r="R266" i="10"/>
  <c r="P266" i="10"/>
  <c r="BI199" i="10"/>
  <c r="BH199" i="10"/>
  <c r="BG199" i="10"/>
  <c r="BF199" i="10"/>
  <c r="T199" i="10"/>
  <c r="R199" i="10"/>
  <c r="P199" i="10"/>
  <c r="BI191" i="10"/>
  <c r="BH191" i="10"/>
  <c r="BG191" i="10"/>
  <c r="BF191" i="10"/>
  <c r="T191" i="10"/>
  <c r="R191" i="10"/>
  <c r="P191" i="10"/>
  <c r="BI159" i="10"/>
  <c r="BH159" i="10"/>
  <c r="BG159" i="10"/>
  <c r="BF159" i="10"/>
  <c r="T159" i="10"/>
  <c r="R159" i="10"/>
  <c r="P159" i="10"/>
  <c r="BI122" i="10"/>
  <c r="BH122" i="10"/>
  <c r="BG122" i="10"/>
  <c r="BF122" i="10"/>
  <c r="T122" i="10"/>
  <c r="R122" i="10"/>
  <c r="P122" i="10"/>
  <c r="BI116" i="10"/>
  <c r="BH116" i="10"/>
  <c r="BG116" i="10"/>
  <c r="BF116" i="10"/>
  <c r="T116" i="10"/>
  <c r="R116" i="10"/>
  <c r="P116" i="10"/>
  <c r="BI110" i="10"/>
  <c r="BH110" i="10"/>
  <c r="BG110" i="10"/>
  <c r="BF110" i="10"/>
  <c r="T110" i="10"/>
  <c r="R110" i="10"/>
  <c r="P110" i="10"/>
  <c r="BI104" i="10"/>
  <c r="BH104" i="10"/>
  <c r="BG104" i="10"/>
  <c r="BF104" i="10"/>
  <c r="T104" i="10"/>
  <c r="R104" i="10"/>
  <c r="P104" i="10"/>
  <c r="BI98" i="10"/>
  <c r="BH98" i="10"/>
  <c r="BG98" i="10"/>
  <c r="BF98" i="10"/>
  <c r="T98" i="10"/>
  <c r="R98" i="10"/>
  <c r="P98" i="10"/>
  <c r="J91" i="10"/>
  <c r="F91" i="10"/>
  <c r="F89" i="10"/>
  <c r="E87" i="10"/>
  <c r="J58" i="10"/>
  <c r="F58" i="10"/>
  <c r="F56" i="10"/>
  <c r="E54" i="10"/>
  <c r="J26" i="10"/>
  <c r="E26" i="10"/>
  <c r="J92" i="10" s="1"/>
  <c r="J25" i="10"/>
  <c r="J20" i="10"/>
  <c r="E20" i="10"/>
  <c r="F92" i="10" s="1"/>
  <c r="J19" i="10"/>
  <c r="J14" i="10"/>
  <c r="J89" i="10" s="1"/>
  <c r="E7" i="10"/>
  <c r="E83" i="10"/>
  <c r="J39" i="9"/>
  <c r="J38" i="9"/>
  <c r="AY63" i="1" s="1"/>
  <c r="J37" i="9"/>
  <c r="AX63" i="1" s="1"/>
  <c r="BI364" i="9"/>
  <c r="BH364" i="9"/>
  <c r="BG364" i="9"/>
  <c r="BF364" i="9"/>
  <c r="T364" i="9"/>
  <c r="T363" i="9" s="1"/>
  <c r="R364" i="9"/>
  <c r="R363" i="9" s="1"/>
  <c r="P364" i="9"/>
  <c r="P363" i="9" s="1"/>
  <c r="BI361" i="9"/>
  <c r="BH361" i="9"/>
  <c r="BG361" i="9"/>
  <c r="BF361" i="9"/>
  <c r="T361" i="9"/>
  <c r="R361" i="9"/>
  <c r="P361" i="9"/>
  <c r="BI355" i="9"/>
  <c r="BH355" i="9"/>
  <c r="BG355" i="9"/>
  <c r="BF355" i="9"/>
  <c r="T355" i="9"/>
  <c r="R355" i="9"/>
  <c r="P355" i="9"/>
  <c r="BI349" i="9"/>
  <c r="BH349" i="9"/>
  <c r="BG349" i="9"/>
  <c r="BF349" i="9"/>
  <c r="T349" i="9"/>
  <c r="R349" i="9"/>
  <c r="P349" i="9"/>
  <c r="BI344" i="9"/>
  <c r="BH344" i="9"/>
  <c r="BG344" i="9"/>
  <c r="BF344" i="9"/>
  <c r="T344" i="9"/>
  <c r="R344" i="9"/>
  <c r="P344" i="9"/>
  <c r="BI339" i="9"/>
  <c r="BH339" i="9"/>
  <c r="BG339" i="9"/>
  <c r="BF339" i="9"/>
  <c r="T339" i="9"/>
  <c r="R339" i="9"/>
  <c r="P339" i="9"/>
  <c r="BI334" i="9"/>
  <c r="BH334" i="9"/>
  <c r="BG334" i="9"/>
  <c r="BF334" i="9"/>
  <c r="T334" i="9"/>
  <c r="R334" i="9"/>
  <c r="P334" i="9"/>
  <c r="BI328" i="9"/>
  <c r="BH328" i="9"/>
  <c r="BG328" i="9"/>
  <c r="BF328" i="9"/>
  <c r="T328" i="9"/>
  <c r="R328" i="9"/>
  <c r="P328" i="9"/>
  <c r="BI325" i="9"/>
  <c r="BH325" i="9"/>
  <c r="BG325" i="9"/>
  <c r="BF325" i="9"/>
  <c r="T325" i="9"/>
  <c r="R325" i="9"/>
  <c r="P325" i="9"/>
  <c r="BI319" i="9"/>
  <c r="BH319" i="9"/>
  <c r="BG319" i="9"/>
  <c r="BF319" i="9"/>
  <c r="T319" i="9"/>
  <c r="R319" i="9"/>
  <c r="P319" i="9"/>
  <c r="BI316" i="9"/>
  <c r="BH316" i="9"/>
  <c r="BG316" i="9"/>
  <c r="BF316" i="9"/>
  <c r="T316" i="9"/>
  <c r="R316" i="9"/>
  <c r="P316" i="9"/>
  <c r="BI311" i="9"/>
  <c r="BH311" i="9"/>
  <c r="BG311" i="9"/>
  <c r="BF311" i="9"/>
  <c r="T311" i="9"/>
  <c r="R311" i="9"/>
  <c r="P311" i="9"/>
  <c r="BI308" i="9"/>
  <c r="BH308" i="9"/>
  <c r="BG308" i="9"/>
  <c r="BF308" i="9"/>
  <c r="T308" i="9"/>
  <c r="R308" i="9"/>
  <c r="P308" i="9"/>
  <c r="BI298" i="9"/>
  <c r="BH298" i="9"/>
  <c r="BG298" i="9"/>
  <c r="BF298" i="9"/>
  <c r="T298" i="9"/>
  <c r="R298" i="9"/>
  <c r="P298" i="9"/>
  <c r="BI287" i="9"/>
  <c r="BH287" i="9"/>
  <c r="BG287" i="9"/>
  <c r="BF287" i="9"/>
  <c r="T287" i="9"/>
  <c r="R287" i="9"/>
  <c r="P287" i="9"/>
  <c r="BI276" i="9"/>
  <c r="BH276" i="9"/>
  <c r="BG276" i="9"/>
  <c r="BF276" i="9"/>
  <c r="T276" i="9"/>
  <c r="R276" i="9"/>
  <c r="P276" i="9"/>
  <c r="BI265" i="9"/>
  <c r="BH265" i="9"/>
  <c r="BG265" i="9"/>
  <c r="BF265" i="9"/>
  <c r="T265" i="9"/>
  <c r="R265" i="9"/>
  <c r="P265" i="9"/>
  <c r="BI257" i="9"/>
  <c r="BH257" i="9"/>
  <c r="BG257" i="9"/>
  <c r="BF257" i="9"/>
  <c r="T257" i="9"/>
  <c r="R257" i="9"/>
  <c r="P257" i="9"/>
  <c r="BI249" i="9"/>
  <c r="BH249" i="9"/>
  <c r="BG249" i="9"/>
  <c r="BF249" i="9"/>
  <c r="T249" i="9"/>
  <c r="R249" i="9"/>
  <c r="P249" i="9"/>
  <c r="BI246" i="9"/>
  <c r="BH246" i="9"/>
  <c r="BG246" i="9"/>
  <c r="BF246" i="9"/>
  <c r="T246" i="9"/>
  <c r="R246" i="9"/>
  <c r="P246" i="9"/>
  <c r="BI243" i="9"/>
  <c r="BH243" i="9"/>
  <c r="BG243" i="9"/>
  <c r="BF243" i="9"/>
  <c r="T243" i="9"/>
  <c r="R243" i="9"/>
  <c r="P243" i="9"/>
  <c r="BI239" i="9"/>
  <c r="BH239" i="9"/>
  <c r="BG239" i="9"/>
  <c r="BF239" i="9"/>
  <c r="T239" i="9"/>
  <c r="R239" i="9"/>
  <c r="P239" i="9"/>
  <c r="BI222" i="9"/>
  <c r="BH222" i="9"/>
  <c r="BG222" i="9"/>
  <c r="BF222" i="9"/>
  <c r="T222" i="9"/>
  <c r="R222" i="9"/>
  <c r="P222" i="9"/>
  <c r="BI205" i="9"/>
  <c r="BH205" i="9"/>
  <c r="BG205" i="9"/>
  <c r="BF205" i="9"/>
  <c r="T205" i="9"/>
  <c r="R205" i="9"/>
  <c r="P205" i="9"/>
  <c r="BI188" i="9"/>
  <c r="BH188" i="9"/>
  <c r="BG188" i="9"/>
  <c r="BF188" i="9"/>
  <c r="T188" i="9"/>
  <c r="R188" i="9"/>
  <c r="P188" i="9"/>
  <c r="BI180" i="9"/>
  <c r="BH180" i="9"/>
  <c r="BG180" i="9"/>
  <c r="BF180" i="9"/>
  <c r="T180" i="9"/>
  <c r="R180" i="9"/>
  <c r="P180" i="9"/>
  <c r="BI169" i="9"/>
  <c r="BH169" i="9"/>
  <c r="BG169" i="9"/>
  <c r="BF169" i="9"/>
  <c r="T169" i="9"/>
  <c r="R169" i="9"/>
  <c r="P169" i="9"/>
  <c r="BI158" i="9"/>
  <c r="BH158" i="9"/>
  <c r="BG158" i="9"/>
  <c r="BF158" i="9"/>
  <c r="T158" i="9"/>
  <c r="R158" i="9"/>
  <c r="P158" i="9"/>
  <c r="BI147" i="9"/>
  <c r="BH147" i="9"/>
  <c r="BG147" i="9"/>
  <c r="BF147" i="9"/>
  <c r="T147" i="9"/>
  <c r="R147" i="9"/>
  <c r="P147" i="9"/>
  <c r="BI135" i="9"/>
  <c r="BH135" i="9"/>
  <c r="BG135" i="9"/>
  <c r="BF135" i="9"/>
  <c r="T135" i="9"/>
  <c r="R135" i="9"/>
  <c r="P135" i="9"/>
  <c r="BI124" i="9"/>
  <c r="BH124" i="9"/>
  <c r="BG124" i="9"/>
  <c r="BF124" i="9"/>
  <c r="T124" i="9"/>
  <c r="R124" i="9"/>
  <c r="P124" i="9"/>
  <c r="BI120" i="9"/>
  <c r="BH120" i="9"/>
  <c r="BG120" i="9"/>
  <c r="BF120" i="9"/>
  <c r="T120" i="9"/>
  <c r="T119" i="9" s="1"/>
  <c r="R120" i="9"/>
  <c r="R119" i="9" s="1"/>
  <c r="P120" i="9"/>
  <c r="P119" i="9" s="1"/>
  <c r="BI111" i="9"/>
  <c r="BH111" i="9"/>
  <c r="BG111" i="9"/>
  <c r="BF111" i="9"/>
  <c r="T111" i="9"/>
  <c r="T110" i="9" s="1"/>
  <c r="R111" i="9"/>
  <c r="R110" i="9" s="1"/>
  <c r="P111" i="9"/>
  <c r="P110" i="9" s="1"/>
  <c r="BI104" i="9"/>
  <c r="BH104" i="9"/>
  <c r="BG104" i="9"/>
  <c r="BF104" i="9"/>
  <c r="T104" i="9"/>
  <c r="R104" i="9"/>
  <c r="P104" i="9"/>
  <c r="BI99" i="9"/>
  <c r="BH99" i="9"/>
  <c r="BG99" i="9"/>
  <c r="BF99" i="9"/>
  <c r="T99" i="9"/>
  <c r="R99" i="9"/>
  <c r="P99" i="9"/>
  <c r="J92" i="9"/>
  <c r="F92" i="9"/>
  <c r="F90" i="9"/>
  <c r="E88" i="9"/>
  <c r="J58" i="9"/>
  <c r="F58" i="9"/>
  <c r="F56" i="9"/>
  <c r="E54" i="9"/>
  <c r="J26" i="9"/>
  <c r="E26" i="9"/>
  <c r="J93" i="9" s="1"/>
  <c r="J25" i="9"/>
  <c r="J20" i="9"/>
  <c r="E20" i="9"/>
  <c r="F93" i="9" s="1"/>
  <c r="J19" i="9"/>
  <c r="J14" i="9"/>
  <c r="J90" i="9" s="1"/>
  <c r="E7" i="9"/>
  <c r="E50" i="9" s="1"/>
  <c r="J39" i="8"/>
  <c r="J38" i="8"/>
  <c r="AY62" i="1" s="1"/>
  <c r="J37" i="8"/>
  <c r="AX62" i="1"/>
  <c r="BI356" i="8"/>
  <c r="BH356" i="8"/>
  <c r="BG356" i="8"/>
  <c r="BF356" i="8"/>
  <c r="T356" i="8"/>
  <c r="T355" i="8" s="1"/>
  <c r="R356" i="8"/>
  <c r="R355" i="8"/>
  <c r="P356" i="8"/>
  <c r="P355" i="8" s="1"/>
  <c r="BI348" i="8"/>
  <c r="BH348" i="8"/>
  <c r="BG348" i="8"/>
  <c r="BF348" i="8"/>
  <c r="T348" i="8"/>
  <c r="R348" i="8"/>
  <c r="P348" i="8"/>
  <c r="BI341" i="8"/>
  <c r="BH341" i="8"/>
  <c r="BG341" i="8"/>
  <c r="BF341" i="8"/>
  <c r="T341" i="8"/>
  <c r="R341" i="8"/>
  <c r="P341" i="8"/>
  <c r="BI338" i="8"/>
  <c r="BH338" i="8"/>
  <c r="BG338" i="8"/>
  <c r="BF338" i="8"/>
  <c r="T338" i="8"/>
  <c r="R338" i="8"/>
  <c r="P338" i="8"/>
  <c r="BI332" i="8"/>
  <c r="BH332" i="8"/>
  <c r="BG332" i="8"/>
  <c r="BF332" i="8"/>
  <c r="T332" i="8"/>
  <c r="R332" i="8"/>
  <c r="P332" i="8"/>
  <c r="BI326" i="8"/>
  <c r="BH326" i="8"/>
  <c r="BG326" i="8"/>
  <c r="BF326" i="8"/>
  <c r="T326" i="8"/>
  <c r="R326" i="8"/>
  <c r="P326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2" i="8"/>
  <c r="BH312" i="8"/>
  <c r="BG312" i="8"/>
  <c r="BF312" i="8"/>
  <c r="T312" i="8"/>
  <c r="R312" i="8"/>
  <c r="P312" i="8"/>
  <c r="BI309" i="8"/>
  <c r="BH309" i="8"/>
  <c r="BG309" i="8"/>
  <c r="BF309" i="8"/>
  <c r="T309" i="8"/>
  <c r="R309" i="8"/>
  <c r="P309" i="8"/>
  <c r="BI305" i="8"/>
  <c r="BH305" i="8"/>
  <c r="BG305" i="8"/>
  <c r="BF305" i="8"/>
  <c r="T305" i="8"/>
  <c r="R305" i="8"/>
  <c r="P305" i="8"/>
  <c r="BI300" i="8"/>
  <c r="BH300" i="8"/>
  <c r="BG300" i="8"/>
  <c r="BF300" i="8"/>
  <c r="T300" i="8"/>
  <c r="R300" i="8"/>
  <c r="P300" i="8"/>
  <c r="BI297" i="8"/>
  <c r="BH297" i="8"/>
  <c r="BG297" i="8"/>
  <c r="BF297" i="8"/>
  <c r="T297" i="8"/>
  <c r="R297" i="8"/>
  <c r="P297" i="8"/>
  <c r="BI292" i="8"/>
  <c r="BH292" i="8"/>
  <c r="BG292" i="8"/>
  <c r="BF292" i="8"/>
  <c r="T292" i="8"/>
  <c r="R292" i="8"/>
  <c r="P292" i="8"/>
  <c r="BI287" i="8"/>
  <c r="BH287" i="8"/>
  <c r="BG287" i="8"/>
  <c r="BF287" i="8"/>
  <c r="T287" i="8"/>
  <c r="R287" i="8"/>
  <c r="P287" i="8"/>
  <c r="BI283" i="8"/>
  <c r="BH283" i="8"/>
  <c r="BG283" i="8"/>
  <c r="BF283" i="8"/>
  <c r="T283" i="8"/>
  <c r="R283" i="8"/>
  <c r="P283" i="8"/>
  <c r="BI266" i="8"/>
  <c r="BH266" i="8"/>
  <c r="BG266" i="8"/>
  <c r="BF266" i="8"/>
  <c r="T266" i="8"/>
  <c r="R266" i="8"/>
  <c r="P266" i="8"/>
  <c r="BI260" i="8"/>
  <c r="BH260" i="8"/>
  <c r="BG260" i="8"/>
  <c r="BF260" i="8"/>
  <c r="T260" i="8"/>
  <c r="R260" i="8"/>
  <c r="P260" i="8"/>
  <c r="BI246" i="8"/>
  <c r="BH246" i="8"/>
  <c r="BG246" i="8"/>
  <c r="BF246" i="8"/>
  <c r="T246" i="8"/>
  <c r="R246" i="8"/>
  <c r="P246" i="8"/>
  <c r="BI242" i="8"/>
  <c r="BH242" i="8"/>
  <c r="BG242" i="8"/>
  <c r="BF242" i="8"/>
  <c r="T242" i="8"/>
  <c r="T241" i="8" s="1"/>
  <c r="R242" i="8"/>
  <c r="R241" i="8"/>
  <c r="P242" i="8"/>
  <c r="P241" i="8" s="1"/>
  <c r="BI233" i="8"/>
  <c r="BH233" i="8"/>
  <c r="BG233" i="8"/>
  <c r="BF233" i="8"/>
  <c r="T233" i="8"/>
  <c r="R233" i="8"/>
  <c r="P233" i="8"/>
  <c r="BI229" i="8"/>
  <c r="BH229" i="8"/>
  <c r="BG229" i="8"/>
  <c r="BF229" i="8"/>
  <c r="T229" i="8"/>
  <c r="R229" i="8"/>
  <c r="P229" i="8"/>
  <c r="BI225" i="8"/>
  <c r="BH225" i="8"/>
  <c r="BG225" i="8"/>
  <c r="BF225" i="8"/>
  <c r="T225" i="8"/>
  <c r="R225" i="8"/>
  <c r="P225" i="8"/>
  <c r="BI221" i="8"/>
  <c r="BH221" i="8"/>
  <c r="BG221" i="8"/>
  <c r="BF221" i="8"/>
  <c r="T221" i="8"/>
  <c r="R221" i="8"/>
  <c r="P221" i="8"/>
  <c r="BI216" i="8"/>
  <c r="BH216" i="8"/>
  <c r="BG216" i="8"/>
  <c r="BF216" i="8"/>
  <c r="T216" i="8"/>
  <c r="R216" i="8"/>
  <c r="P216" i="8"/>
  <c r="BI211" i="8"/>
  <c r="BH211" i="8"/>
  <c r="BG211" i="8"/>
  <c r="BF211" i="8"/>
  <c r="T211" i="8"/>
  <c r="R211" i="8"/>
  <c r="P211" i="8"/>
  <c r="BI205" i="8"/>
  <c r="BH205" i="8"/>
  <c r="BG205" i="8"/>
  <c r="BF205" i="8"/>
  <c r="T205" i="8"/>
  <c r="R205" i="8"/>
  <c r="P205" i="8"/>
  <c r="BI197" i="8"/>
  <c r="BH197" i="8"/>
  <c r="BG197" i="8"/>
  <c r="BF197" i="8"/>
  <c r="T197" i="8"/>
  <c r="R197" i="8"/>
  <c r="P197" i="8"/>
  <c r="BI191" i="8"/>
  <c r="BH191" i="8"/>
  <c r="BG191" i="8"/>
  <c r="BF191" i="8"/>
  <c r="T191" i="8"/>
  <c r="R191" i="8"/>
  <c r="P191" i="8"/>
  <c r="BI185" i="8"/>
  <c r="BH185" i="8"/>
  <c r="BG185" i="8"/>
  <c r="BF185" i="8"/>
  <c r="T185" i="8"/>
  <c r="R185" i="8"/>
  <c r="P185" i="8"/>
  <c r="BI179" i="8"/>
  <c r="BH179" i="8"/>
  <c r="BG179" i="8"/>
  <c r="BF179" i="8"/>
  <c r="T179" i="8"/>
  <c r="R179" i="8"/>
  <c r="P179" i="8"/>
  <c r="BI174" i="8"/>
  <c r="BH174" i="8"/>
  <c r="BG174" i="8"/>
  <c r="BF174" i="8"/>
  <c r="T174" i="8"/>
  <c r="R174" i="8"/>
  <c r="P174" i="8"/>
  <c r="BI164" i="8"/>
  <c r="BH164" i="8"/>
  <c r="BG164" i="8"/>
  <c r="BF164" i="8"/>
  <c r="T164" i="8"/>
  <c r="R164" i="8"/>
  <c r="P164" i="8"/>
  <c r="BI154" i="8"/>
  <c r="BH154" i="8"/>
  <c r="BG154" i="8"/>
  <c r="BF154" i="8"/>
  <c r="T154" i="8"/>
  <c r="R154" i="8"/>
  <c r="P154" i="8"/>
  <c r="BI142" i="8"/>
  <c r="BH142" i="8"/>
  <c r="BG142" i="8"/>
  <c r="BF142" i="8"/>
  <c r="T142" i="8"/>
  <c r="R142" i="8"/>
  <c r="P142" i="8"/>
  <c r="BI130" i="8"/>
  <c r="BH130" i="8"/>
  <c r="BG130" i="8"/>
  <c r="BF130" i="8"/>
  <c r="T130" i="8"/>
  <c r="R130" i="8"/>
  <c r="P130" i="8"/>
  <c r="BI124" i="8"/>
  <c r="BH124" i="8"/>
  <c r="BG124" i="8"/>
  <c r="BF124" i="8"/>
  <c r="T124" i="8"/>
  <c r="R124" i="8"/>
  <c r="P124" i="8"/>
  <c r="BI119" i="8"/>
  <c r="BH119" i="8"/>
  <c r="BG119" i="8"/>
  <c r="BF119" i="8"/>
  <c r="T119" i="8"/>
  <c r="R119" i="8"/>
  <c r="P119" i="8"/>
  <c r="BI115" i="8"/>
  <c r="BH115" i="8"/>
  <c r="BG115" i="8"/>
  <c r="BF115" i="8"/>
  <c r="T115" i="8"/>
  <c r="R115" i="8"/>
  <c r="P115" i="8"/>
  <c r="BI108" i="8"/>
  <c r="BH108" i="8"/>
  <c r="BG108" i="8"/>
  <c r="BF108" i="8"/>
  <c r="T108" i="8"/>
  <c r="R108" i="8"/>
  <c r="P108" i="8"/>
  <c r="BI101" i="8"/>
  <c r="BH101" i="8"/>
  <c r="BG101" i="8"/>
  <c r="BF101" i="8"/>
  <c r="T101" i="8"/>
  <c r="R101" i="8"/>
  <c r="P101" i="8"/>
  <c r="J94" i="8"/>
  <c r="F94" i="8"/>
  <c r="F92" i="8"/>
  <c r="E90" i="8"/>
  <c r="J58" i="8"/>
  <c r="F58" i="8"/>
  <c r="F56" i="8"/>
  <c r="E54" i="8"/>
  <c r="J26" i="8"/>
  <c r="E26" i="8"/>
  <c r="J95" i="8"/>
  <c r="J25" i="8"/>
  <c r="J20" i="8"/>
  <c r="E20" i="8"/>
  <c r="F59" i="8"/>
  <c r="J19" i="8"/>
  <c r="J14" i="8"/>
  <c r="J92" i="8" s="1"/>
  <c r="E7" i="8"/>
  <c r="E50" i="8" s="1"/>
  <c r="J39" i="7"/>
  <c r="J38" i="7"/>
  <c r="AY61" i="1"/>
  <c r="J37" i="7"/>
  <c r="AX61" i="1" s="1"/>
  <c r="BI1849" i="7"/>
  <c r="BH1849" i="7"/>
  <c r="BG1849" i="7"/>
  <c r="BF1849" i="7"/>
  <c r="T1849" i="7"/>
  <c r="T1848" i="7"/>
  <c r="R1849" i="7"/>
  <c r="R1848" i="7" s="1"/>
  <c r="P1849" i="7"/>
  <c r="P1848" i="7"/>
  <c r="BI1834" i="7"/>
  <c r="BH1834" i="7"/>
  <c r="BG1834" i="7"/>
  <c r="BF1834" i="7"/>
  <c r="T1834" i="7"/>
  <c r="R1834" i="7"/>
  <c r="P1834" i="7"/>
  <c r="BI1739" i="7"/>
  <c r="BH1739" i="7"/>
  <c r="BG1739" i="7"/>
  <c r="BF1739" i="7"/>
  <c r="T1739" i="7"/>
  <c r="R1739" i="7"/>
  <c r="P1739" i="7"/>
  <c r="BI1736" i="7"/>
  <c r="BH1736" i="7"/>
  <c r="BG1736" i="7"/>
  <c r="BF1736" i="7"/>
  <c r="T1736" i="7"/>
  <c r="R1736" i="7"/>
  <c r="P1736" i="7"/>
  <c r="BI1717" i="7"/>
  <c r="BH1717" i="7"/>
  <c r="BG1717" i="7"/>
  <c r="BF1717" i="7"/>
  <c r="T1717" i="7"/>
  <c r="R1717" i="7"/>
  <c r="P1717" i="7"/>
  <c r="BI1712" i="7"/>
  <c r="BH1712" i="7"/>
  <c r="BG1712" i="7"/>
  <c r="BF1712" i="7"/>
  <c r="T1712" i="7"/>
  <c r="R1712" i="7"/>
  <c r="P1712" i="7"/>
  <c r="BI1707" i="7"/>
  <c r="BH1707" i="7"/>
  <c r="BG1707" i="7"/>
  <c r="BF1707" i="7"/>
  <c r="T1707" i="7"/>
  <c r="R1707" i="7"/>
  <c r="P1707" i="7"/>
  <c r="BI1702" i="7"/>
  <c r="BH1702" i="7"/>
  <c r="BG1702" i="7"/>
  <c r="BF1702" i="7"/>
  <c r="T1702" i="7"/>
  <c r="R1702" i="7"/>
  <c r="P1702" i="7"/>
  <c r="BI1683" i="7"/>
  <c r="BH1683" i="7"/>
  <c r="BG1683" i="7"/>
  <c r="BF1683" i="7"/>
  <c r="T1683" i="7"/>
  <c r="R1683" i="7"/>
  <c r="P1683" i="7"/>
  <c r="BI1664" i="7"/>
  <c r="BH1664" i="7"/>
  <c r="BG1664" i="7"/>
  <c r="BF1664" i="7"/>
  <c r="T1664" i="7"/>
  <c r="R1664" i="7"/>
  <c r="P1664" i="7"/>
  <c r="BI1661" i="7"/>
  <c r="BH1661" i="7"/>
  <c r="BG1661" i="7"/>
  <c r="BF1661" i="7"/>
  <c r="T1661" i="7"/>
  <c r="R1661" i="7"/>
  <c r="P1661" i="7"/>
  <c r="BI1652" i="7"/>
  <c r="BH1652" i="7"/>
  <c r="BG1652" i="7"/>
  <c r="BF1652" i="7"/>
  <c r="T1652" i="7"/>
  <c r="R1652" i="7"/>
  <c r="P1652" i="7"/>
  <c r="BI1645" i="7"/>
  <c r="BH1645" i="7"/>
  <c r="BG1645" i="7"/>
  <c r="BF1645" i="7"/>
  <c r="T1645" i="7"/>
  <c r="R1645" i="7"/>
  <c r="P1645" i="7"/>
  <c r="BI1636" i="7"/>
  <c r="BH1636" i="7"/>
  <c r="BG1636" i="7"/>
  <c r="BF1636" i="7"/>
  <c r="T1636" i="7"/>
  <c r="R1636" i="7"/>
  <c r="P1636" i="7"/>
  <c r="BI1628" i="7"/>
  <c r="BH1628" i="7"/>
  <c r="BG1628" i="7"/>
  <c r="BF1628" i="7"/>
  <c r="T1628" i="7"/>
  <c r="R1628" i="7"/>
  <c r="P1628" i="7"/>
  <c r="BI1616" i="7"/>
  <c r="BH1616" i="7"/>
  <c r="BG1616" i="7"/>
  <c r="BF1616" i="7"/>
  <c r="T1616" i="7"/>
  <c r="R1616" i="7"/>
  <c r="P1616" i="7"/>
  <c r="BI1613" i="7"/>
  <c r="BH1613" i="7"/>
  <c r="BG1613" i="7"/>
  <c r="BF1613" i="7"/>
  <c r="T1613" i="7"/>
  <c r="R1613" i="7"/>
  <c r="P1613" i="7"/>
  <c r="BI1608" i="7"/>
  <c r="BH1608" i="7"/>
  <c r="BG1608" i="7"/>
  <c r="BF1608" i="7"/>
  <c r="T1608" i="7"/>
  <c r="R1608" i="7"/>
  <c r="P1608" i="7"/>
  <c r="BI1555" i="7"/>
  <c r="BH1555" i="7"/>
  <c r="BG1555" i="7"/>
  <c r="BF1555" i="7"/>
  <c r="T1555" i="7"/>
  <c r="R1555" i="7"/>
  <c r="P1555" i="7"/>
  <c r="BI1544" i="7"/>
  <c r="BH1544" i="7"/>
  <c r="BG1544" i="7"/>
  <c r="BF1544" i="7"/>
  <c r="T1544" i="7"/>
  <c r="R1544" i="7"/>
  <c r="P1544" i="7"/>
  <c r="BI1484" i="7"/>
  <c r="BH1484" i="7"/>
  <c r="BG1484" i="7"/>
  <c r="BF1484" i="7"/>
  <c r="T1484" i="7"/>
  <c r="R1484" i="7"/>
  <c r="P1484" i="7"/>
  <c r="BI1479" i="7"/>
  <c r="BH1479" i="7"/>
  <c r="BG1479" i="7"/>
  <c r="BF1479" i="7"/>
  <c r="T1479" i="7"/>
  <c r="R1479" i="7"/>
  <c r="P1479" i="7"/>
  <c r="BI1474" i="7"/>
  <c r="BH1474" i="7"/>
  <c r="BG1474" i="7"/>
  <c r="BF1474" i="7"/>
  <c r="T1474" i="7"/>
  <c r="R1474" i="7"/>
  <c r="P1474" i="7"/>
  <c r="BI1469" i="7"/>
  <c r="BH1469" i="7"/>
  <c r="BG1469" i="7"/>
  <c r="BF1469" i="7"/>
  <c r="T1469" i="7"/>
  <c r="R1469" i="7"/>
  <c r="P1469" i="7"/>
  <c r="BI1464" i="7"/>
  <c r="BH1464" i="7"/>
  <c r="BG1464" i="7"/>
  <c r="BF1464" i="7"/>
  <c r="T1464" i="7"/>
  <c r="R1464" i="7"/>
  <c r="P1464" i="7"/>
  <c r="BI1459" i="7"/>
  <c r="BH1459" i="7"/>
  <c r="BG1459" i="7"/>
  <c r="BF1459" i="7"/>
  <c r="T1459" i="7"/>
  <c r="R1459" i="7"/>
  <c r="P1459" i="7"/>
  <c r="BI1456" i="7"/>
  <c r="BH1456" i="7"/>
  <c r="BG1456" i="7"/>
  <c r="BF1456" i="7"/>
  <c r="T1456" i="7"/>
  <c r="R1456" i="7"/>
  <c r="P1456" i="7"/>
  <c r="BI1451" i="7"/>
  <c r="BH1451" i="7"/>
  <c r="BG1451" i="7"/>
  <c r="BF1451" i="7"/>
  <c r="T1451" i="7"/>
  <c r="R1451" i="7"/>
  <c r="P1451" i="7"/>
  <c r="BI1446" i="7"/>
  <c r="BH1446" i="7"/>
  <c r="BG1446" i="7"/>
  <c r="BF1446" i="7"/>
  <c r="T1446" i="7"/>
  <c r="R1446" i="7"/>
  <c r="P1446" i="7"/>
  <c r="BI1441" i="7"/>
  <c r="BH1441" i="7"/>
  <c r="BG1441" i="7"/>
  <c r="BF1441" i="7"/>
  <c r="T1441" i="7"/>
  <c r="R1441" i="7"/>
  <c r="P1441" i="7"/>
  <c r="BI1436" i="7"/>
  <c r="BH1436" i="7"/>
  <c r="BG1436" i="7"/>
  <c r="BF1436" i="7"/>
  <c r="T1436" i="7"/>
  <c r="R1436" i="7"/>
  <c r="P1436" i="7"/>
  <c r="BI1431" i="7"/>
  <c r="BH1431" i="7"/>
  <c r="BG1431" i="7"/>
  <c r="BF1431" i="7"/>
  <c r="T1431" i="7"/>
  <c r="R1431" i="7"/>
  <c r="P1431" i="7"/>
  <c r="BI1426" i="7"/>
  <c r="BH1426" i="7"/>
  <c r="BG1426" i="7"/>
  <c r="BF1426" i="7"/>
  <c r="T1426" i="7"/>
  <c r="R1426" i="7"/>
  <c r="P1426" i="7"/>
  <c r="BI1423" i="7"/>
  <c r="BH1423" i="7"/>
  <c r="BG1423" i="7"/>
  <c r="BF1423" i="7"/>
  <c r="T1423" i="7"/>
  <c r="R1423" i="7"/>
  <c r="P1423" i="7"/>
  <c r="BI1414" i="7"/>
  <c r="BH1414" i="7"/>
  <c r="BG1414" i="7"/>
  <c r="BF1414" i="7"/>
  <c r="T1414" i="7"/>
  <c r="R1414" i="7"/>
  <c r="P1414" i="7"/>
  <c r="BI1408" i="7"/>
  <c r="BH1408" i="7"/>
  <c r="BG1408" i="7"/>
  <c r="BF1408" i="7"/>
  <c r="T1408" i="7"/>
  <c r="R1408" i="7"/>
  <c r="P1408" i="7"/>
  <c r="BI1401" i="7"/>
  <c r="BH1401" i="7"/>
  <c r="BG1401" i="7"/>
  <c r="BF1401" i="7"/>
  <c r="T1401" i="7"/>
  <c r="R1401" i="7"/>
  <c r="P1401" i="7"/>
  <c r="BI1395" i="7"/>
  <c r="BH1395" i="7"/>
  <c r="BG1395" i="7"/>
  <c r="BF1395" i="7"/>
  <c r="T1395" i="7"/>
  <c r="R1395" i="7"/>
  <c r="P1395" i="7"/>
  <c r="BI1389" i="7"/>
  <c r="BH1389" i="7"/>
  <c r="BG1389" i="7"/>
  <c r="BF1389" i="7"/>
  <c r="T1389" i="7"/>
  <c r="R1389" i="7"/>
  <c r="P1389" i="7"/>
  <c r="BI1383" i="7"/>
  <c r="BH1383" i="7"/>
  <c r="BG1383" i="7"/>
  <c r="BF1383" i="7"/>
  <c r="T1383" i="7"/>
  <c r="R1383" i="7"/>
  <c r="P1383" i="7"/>
  <c r="BI1371" i="7"/>
  <c r="BH1371" i="7"/>
  <c r="BG1371" i="7"/>
  <c r="BF1371" i="7"/>
  <c r="T1371" i="7"/>
  <c r="R1371" i="7"/>
  <c r="P1371" i="7"/>
  <c r="BI1364" i="7"/>
  <c r="BH1364" i="7"/>
  <c r="BG1364" i="7"/>
  <c r="BF1364" i="7"/>
  <c r="T1364" i="7"/>
  <c r="R1364" i="7"/>
  <c r="P1364" i="7"/>
  <c r="BI1356" i="7"/>
  <c r="BH1356" i="7"/>
  <c r="BG1356" i="7"/>
  <c r="BF1356" i="7"/>
  <c r="T1356" i="7"/>
  <c r="R1356" i="7"/>
  <c r="P1356" i="7"/>
  <c r="BI1351" i="7"/>
  <c r="BH1351" i="7"/>
  <c r="BG1351" i="7"/>
  <c r="BF1351" i="7"/>
  <c r="T1351" i="7"/>
  <c r="R1351" i="7"/>
  <c r="P1351" i="7"/>
  <c r="BI1345" i="7"/>
  <c r="BH1345" i="7"/>
  <c r="BG1345" i="7"/>
  <c r="BF1345" i="7"/>
  <c r="T1345" i="7"/>
  <c r="R1345" i="7"/>
  <c r="P1345" i="7"/>
  <c r="BI1340" i="7"/>
  <c r="BH1340" i="7"/>
  <c r="BG1340" i="7"/>
  <c r="BF1340" i="7"/>
  <c r="T1340" i="7"/>
  <c r="R1340" i="7"/>
  <c r="P1340" i="7"/>
  <c r="BI1336" i="7"/>
  <c r="BH1336" i="7"/>
  <c r="BG1336" i="7"/>
  <c r="BF1336" i="7"/>
  <c r="T1336" i="7"/>
  <c r="R1336" i="7"/>
  <c r="P1336" i="7"/>
  <c r="BI1331" i="7"/>
  <c r="BH1331" i="7"/>
  <c r="BG1331" i="7"/>
  <c r="BF1331" i="7"/>
  <c r="T1331" i="7"/>
  <c r="R1331" i="7"/>
  <c r="P1331" i="7"/>
  <c r="BI1326" i="7"/>
  <c r="BH1326" i="7"/>
  <c r="BG1326" i="7"/>
  <c r="BF1326" i="7"/>
  <c r="T1326" i="7"/>
  <c r="R1326" i="7"/>
  <c r="P1326" i="7"/>
  <c r="BI1321" i="7"/>
  <c r="BH1321" i="7"/>
  <c r="BG1321" i="7"/>
  <c r="BF1321" i="7"/>
  <c r="T1321" i="7"/>
  <c r="R1321" i="7"/>
  <c r="P1321" i="7"/>
  <c r="BI1317" i="7"/>
  <c r="BH1317" i="7"/>
  <c r="BG1317" i="7"/>
  <c r="BF1317" i="7"/>
  <c r="T1317" i="7"/>
  <c r="R1317" i="7"/>
  <c r="P1317" i="7"/>
  <c r="BI1312" i="7"/>
  <c r="BH1312" i="7"/>
  <c r="BG1312" i="7"/>
  <c r="BF1312" i="7"/>
  <c r="T1312" i="7"/>
  <c r="R1312" i="7"/>
  <c r="P1312" i="7"/>
  <c r="BI1307" i="7"/>
  <c r="BH1307" i="7"/>
  <c r="BG1307" i="7"/>
  <c r="BF1307" i="7"/>
  <c r="T1307" i="7"/>
  <c r="R1307" i="7"/>
  <c r="P1307" i="7"/>
  <c r="BI1302" i="7"/>
  <c r="BH1302" i="7"/>
  <c r="BG1302" i="7"/>
  <c r="BF1302" i="7"/>
  <c r="T1302" i="7"/>
  <c r="R1302" i="7"/>
  <c r="P1302" i="7"/>
  <c r="BI1297" i="7"/>
  <c r="BH1297" i="7"/>
  <c r="BG1297" i="7"/>
  <c r="BF1297" i="7"/>
  <c r="T1297" i="7"/>
  <c r="R1297" i="7"/>
  <c r="P1297" i="7"/>
  <c r="BI1294" i="7"/>
  <c r="BH1294" i="7"/>
  <c r="BG1294" i="7"/>
  <c r="BF1294" i="7"/>
  <c r="T1294" i="7"/>
  <c r="R1294" i="7"/>
  <c r="P1294" i="7"/>
  <c r="BI1285" i="7"/>
  <c r="BH1285" i="7"/>
  <c r="BG1285" i="7"/>
  <c r="BF1285" i="7"/>
  <c r="T1285" i="7"/>
  <c r="R1285" i="7"/>
  <c r="P1285" i="7"/>
  <c r="BI1275" i="7"/>
  <c r="BH1275" i="7"/>
  <c r="BG1275" i="7"/>
  <c r="BF1275" i="7"/>
  <c r="T1275" i="7"/>
  <c r="R1275" i="7"/>
  <c r="P1275" i="7"/>
  <c r="BI1270" i="7"/>
  <c r="BH1270" i="7"/>
  <c r="BG1270" i="7"/>
  <c r="BF1270" i="7"/>
  <c r="T1270" i="7"/>
  <c r="R1270" i="7"/>
  <c r="P1270" i="7"/>
  <c r="BI1264" i="7"/>
  <c r="BH1264" i="7"/>
  <c r="BG1264" i="7"/>
  <c r="BF1264" i="7"/>
  <c r="T1264" i="7"/>
  <c r="R1264" i="7"/>
  <c r="P1264" i="7"/>
  <c r="BI1259" i="7"/>
  <c r="BH1259" i="7"/>
  <c r="BG1259" i="7"/>
  <c r="BF1259" i="7"/>
  <c r="T1259" i="7"/>
  <c r="R1259" i="7"/>
  <c r="P1259" i="7"/>
  <c r="BI1253" i="7"/>
  <c r="BH1253" i="7"/>
  <c r="BG1253" i="7"/>
  <c r="BF1253" i="7"/>
  <c r="T1253" i="7"/>
  <c r="R1253" i="7"/>
  <c r="P1253" i="7"/>
  <c r="BI1244" i="7"/>
  <c r="BH1244" i="7"/>
  <c r="BG1244" i="7"/>
  <c r="BF1244" i="7"/>
  <c r="T1244" i="7"/>
  <c r="R1244" i="7"/>
  <c r="P1244" i="7"/>
  <c r="BI1234" i="7"/>
  <c r="BH1234" i="7"/>
  <c r="BG1234" i="7"/>
  <c r="BF1234" i="7"/>
  <c r="T1234" i="7"/>
  <c r="R1234" i="7"/>
  <c r="P1234" i="7"/>
  <c r="BI1222" i="7"/>
  <c r="BH1222" i="7"/>
  <c r="BG1222" i="7"/>
  <c r="BF1222" i="7"/>
  <c r="T1222" i="7"/>
  <c r="R1222" i="7"/>
  <c r="P1222" i="7"/>
  <c r="BI1212" i="7"/>
  <c r="BH1212" i="7"/>
  <c r="BG1212" i="7"/>
  <c r="BF1212" i="7"/>
  <c r="T1212" i="7"/>
  <c r="R1212" i="7"/>
  <c r="P1212" i="7"/>
  <c r="BI1207" i="7"/>
  <c r="BH1207" i="7"/>
  <c r="BG1207" i="7"/>
  <c r="BF1207" i="7"/>
  <c r="T1207" i="7"/>
  <c r="R1207" i="7"/>
  <c r="P1207" i="7"/>
  <c r="BI1202" i="7"/>
  <c r="BH1202" i="7"/>
  <c r="BG1202" i="7"/>
  <c r="BF1202" i="7"/>
  <c r="T1202" i="7"/>
  <c r="R1202" i="7"/>
  <c r="P1202" i="7"/>
  <c r="BI1196" i="7"/>
  <c r="BH1196" i="7"/>
  <c r="BG1196" i="7"/>
  <c r="BF1196" i="7"/>
  <c r="T1196" i="7"/>
  <c r="R1196" i="7"/>
  <c r="P1196" i="7"/>
  <c r="BI1192" i="7"/>
  <c r="BH1192" i="7"/>
  <c r="BG1192" i="7"/>
  <c r="BF1192" i="7"/>
  <c r="T1192" i="7"/>
  <c r="R1192" i="7"/>
  <c r="P1192" i="7"/>
  <c r="BI1188" i="7"/>
  <c r="BH1188" i="7"/>
  <c r="BG1188" i="7"/>
  <c r="BF1188" i="7"/>
  <c r="T1188" i="7"/>
  <c r="R1188" i="7"/>
  <c r="P1188" i="7"/>
  <c r="BI1184" i="7"/>
  <c r="BH1184" i="7"/>
  <c r="BG1184" i="7"/>
  <c r="BF1184" i="7"/>
  <c r="T1184" i="7"/>
  <c r="R1184" i="7"/>
  <c r="P1184" i="7"/>
  <c r="BI1180" i="7"/>
  <c r="BH1180" i="7"/>
  <c r="BG1180" i="7"/>
  <c r="BF1180" i="7"/>
  <c r="T1180" i="7"/>
  <c r="R1180" i="7"/>
  <c r="P1180" i="7"/>
  <c r="BI1177" i="7"/>
  <c r="BH1177" i="7"/>
  <c r="BG1177" i="7"/>
  <c r="BF1177" i="7"/>
  <c r="T1177" i="7"/>
  <c r="R1177" i="7"/>
  <c r="P1177" i="7"/>
  <c r="BI1172" i="7"/>
  <c r="BH1172" i="7"/>
  <c r="BG1172" i="7"/>
  <c r="BF1172" i="7"/>
  <c r="T1172" i="7"/>
  <c r="R1172" i="7"/>
  <c r="P1172" i="7"/>
  <c r="BI1168" i="7"/>
  <c r="BH1168" i="7"/>
  <c r="BG1168" i="7"/>
  <c r="BF1168" i="7"/>
  <c r="T1168" i="7"/>
  <c r="R1168" i="7"/>
  <c r="P1168" i="7"/>
  <c r="BI1149" i="7"/>
  <c r="BH1149" i="7"/>
  <c r="BG1149" i="7"/>
  <c r="BF1149" i="7"/>
  <c r="T1149" i="7"/>
  <c r="R1149" i="7"/>
  <c r="P1149" i="7"/>
  <c r="BI1141" i="7"/>
  <c r="BH1141" i="7"/>
  <c r="BG1141" i="7"/>
  <c r="BF1141" i="7"/>
  <c r="T1141" i="7"/>
  <c r="R1141" i="7"/>
  <c r="P1141" i="7"/>
  <c r="BI1127" i="7"/>
  <c r="BH1127" i="7"/>
  <c r="BG1127" i="7"/>
  <c r="BF1127" i="7"/>
  <c r="T1127" i="7"/>
  <c r="R1127" i="7"/>
  <c r="P1127" i="7"/>
  <c r="BI1122" i="7"/>
  <c r="BH1122" i="7"/>
  <c r="BG1122" i="7"/>
  <c r="BF1122" i="7"/>
  <c r="T1122" i="7"/>
  <c r="R1122" i="7"/>
  <c r="P1122" i="7"/>
  <c r="BI1119" i="7"/>
  <c r="BH1119" i="7"/>
  <c r="BG1119" i="7"/>
  <c r="BF1119" i="7"/>
  <c r="T1119" i="7"/>
  <c r="R1119" i="7"/>
  <c r="P1119" i="7"/>
  <c r="BI1114" i="7"/>
  <c r="BH1114" i="7"/>
  <c r="BG1114" i="7"/>
  <c r="BF1114" i="7"/>
  <c r="T1114" i="7"/>
  <c r="R1114" i="7"/>
  <c r="P1114" i="7"/>
  <c r="BI1109" i="7"/>
  <c r="BH1109" i="7"/>
  <c r="BG1109" i="7"/>
  <c r="BF1109" i="7"/>
  <c r="T1109" i="7"/>
  <c r="R1109" i="7"/>
  <c r="P1109" i="7"/>
  <c r="BI1100" i="7"/>
  <c r="BH1100" i="7"/>
  <c r="BG1100" i="7"/>
  <c r="BF1100" i="7"/>
  <c r="T1100" i="7"/>
  <c r="R1100" i="7"/>
  <c r="P1100" i="7"/>
  <c r="BI1089" i="7"/>
  <c r="BH1089" i="7"/>
  <c r="BG1089" i="7"/>
  <c r="BF1089" i="7"/>
  <c r="T1089" i="7"/>
  <c r="R1089" i="7"/>
  <c r="P1089" i="7"/>
  <c r="BI1085" i="7"/>
  <c r="BH1085" i="7"/>
  <c r="BG1085" i="7"/>
  <c r="BF1085" i="7"/>
  <c r="T1085" i="7"/>
  <c r="R1085" i="7"/>
  <c r="P1085" i="7"/>
  <c r="BI1080" i="7"/>
  <c r="BH1080" i="7"/>
  <c r="BG1080" i="7"/>
  <c r="BF1080" i="7"/>
  <c r="T1080" i="7"/>
  <c r="R1080" i="7"/>
  <c r="P1080" i="7"/>
  <c r="BI1076" i="7"/>
  <c r="BH1076" i="7"/>
  <c r="BG1076" i="7"/>
  <c r="BF1076" i="7"/>
  <c r="T1076" i="7"/>
  <c r="R1076" i="7"/>
  <c r="P1076" i="7"/>
  <c r="BI1071" i="7"/>
  <c r="BH1071" i="7"/>
  <c r="BG1071" i="7"/>
  <c r="BF1071" i="7"/>
  <c r="T1071" i="7"/>
  <c r="R1071" i="7"/>
  <c r="P1071" i="7"/>
  <c r="BI1066" i="7"/>
  <c r="BH1066" i="7"/>
  <c r="BG1066" i="7"/>
  <c r="BF1066" i="7"/>
  <c r="T1066" i="7"/>
  <c r="R1066" i="7"/>
  <c r="P1066" i="7"/>
  <c r="BI1061" i="7"/>
  <c r="BH1061" i="7"/>
  <c r="BG1061" i="7"/>
  <c r="BF1061" i="7"/>
  <c r="T1061" i="7"/>
  <c r="R1061" i="7"/>
  <c r="P1061" i="7"/>
  <c r="BI1018" i="7"/>
  <c r="BH1018" i="7"/>
  <c r="BG1018" i="7"/>
  <c r="BF1018" i="7"/>
  <c r="T1018" i="7"/>
  <c r="R1018" i="7"/>
  <c r="P1018" i="7"/>
  <c r="BI1002" i="7"/>
  <c r="BH1002" i="7"/>
  <c r="BG1002" i="7"/>
  <c r="BF1002" i="7"/>
  <c r="T1002" i="7"/>
  <c r="R1002" i="7"/>
  <c r="P1002" i="7"/>
  <c r="BI999" i="7"/>
  <c r="BH999" i="7"/>
  <c r="BG999" i="7"/>
  <c r="BF999" i="7"/>
  <c r="T999" i="7"/>
  <c r="R999" i="7"/>
  <c r="P999" i="7"/>
  <c r="BI994" i="7"/>
  <c r="BH994" i="7"/>
  <c r="BG994" i="7"/>
  <c r="BF994" i="7"/>
  <c r="T994" i="7"/>
  <c r="R994" i="7"/>
  <c r="P994" i="7"/>
  <c r="BI989" i="7"/>
  <c r="BH989" i="7"/>
  <c r="BG989" i="7"/>
  <c r="BF989" i="7"/>
  <c r="T989" i="7"/>
  <c r="R989" i="7"/>
  <c r="P989" i="7"/>
  <c r="BI984" i="7"/>
  <c r="BH984" i="7"/>
  <c r="BG984" i="7"/>
  <c r="BF984" i="7"/>
  <c r="T984" i="7"/>
  <c r="R984" i="7"/>
  <c r="P984" i="7"/>
  <c r="BI980" i="7"/>
  <c r="BH980" i="7"/>
  <c r="BG980" i="7"/>
  <c r="BF980" i="7"/>
  <c r="T980" i="7"/>
  <c r="R980" i="7"/>
  <c r="P98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4" i="7"/>
  <c r="BH964" i="7"/>
  <c r="BG964" i="7"/>
  <c r="BF964" i="7"/>
  <c r="T964" i="7"/>
  <c r="R964" i="7"/>
  <c r="P964" i="7"/>
  <c r="BI961" i="7"/>
  <c r="BH961" i="7"/>
  <c r="BG961" i="7"/>
  <c r="BF961" i="7"/>
  <c r="T961" i="7"/>
  <c r="R961" i="7"/>
  <c r="P961" i="7"/>
  <c r="BI955" i="7"/>
  <c r="BH955" i="7"/>
  <c r="BG955" i="7"/>
  <c r="BF955" i="7"/>
  <c r="T955" i="7"/>
  <c r="R955" i="7"/>
  <c r="P955" i="7"/>
  <c r="BI949" i="7"/>
  <c r="BH949" i="7"/>
  <c r="BG949" i="7"/>
  <c r="BF949" i="7"/>
  <c r="T949" i="7"/>
  <c r="R949" i="7"/>
  <c r="P949" i="7"/>
  <c r="BI944" i="7"/>
  <c r="BH944" i="7"/>
  <c r="BG944" i="7"/>
  <c r="BF944" i="7"/>
  <c r="T944" i="7"/>
  <c r="R944" i="7"/>
  <c r="P944" i="7"/>
  <c r="BI939" i="7"/>
  <c r="BH939" i="7"/>
  <c r="BG939" i="7"/>
  <c r="BF939" i="7"/>
  <c r="T939" i="7"/>
  <c r="R939" i="7"/>
  <c r="P939" i="7"/>
  <c r="BI936" i="7"/>
  <c r="BH936" i="7"/>
  <c r="BG936" i="7"/>
  <c r="BF936" i="7"/>
  <c r="T936" i="7"/>
  <c r="R936" i="7"/>
  <c r="P936" i="7"/>
  <c r="BI931" i="7"/>
  <c r="BH931" i="7"/>
  <c r="BG931" i="7"/>
  <c r="BF931" i="7"/>
  <c r="T931" i="7"/>
  <c r="R931" i="7"/>
  <c r="P931" i="7"/>
  <c r="BI925" i="7"/>
  <c r="BH925" i="7"/>
  <c r="BG925" i="7"/>
  <c r="BF925" i="7"/>
  <c r="T925" i="7"/>
  <c r="R925" i="7"/>
  <c r="P925" i="7"/>
  <c r="BI919" i="7"/>
  <c r="BH919" i="7"/>
  <c r="BG919" i="7"/>
  <c r="BF919" i="7"/>
  <c r="T919" i="7"/>
  <c r="R919" i="7"/>
  <c r="P919" i="7"/>
  <c r="BI913" i="7"/>
  <c r="BH913" i="7"/>
  <c r="BG913" i="7"/>
  <c r="BF913" i="7"/>
  <c r="T913" i="7"/>
  <c r="R913" i="7"/>
  <c r="P913" i="7"/>
  <c r="BI908" i="7"/>
  <c r="BH908" i="7"/>
  <c r="BG908" i="7"/>
  <c r="BF908" i="7"/>
  <c r="T908" i="7"/>
  <c r="R908" i="7"/>
  <c r="P908" i="7"/>
  <c r="BI902" i="7"/>
  <c r="BH902" i="7"/>
  <c r="BG902" i="7"/>
  <c r="BF902" i="7"/>
  <c r="T902" i="7"/>
  <c r="R902" i="7"/>
  <c r="P902" i="7"/>
  <c r="BI896" i="7"/>
  <c r="BH896" i="7"/>
  <c r="BG896" i="7"/>
  <c r="BF896" i="7"/>
  <c r="T896" i="7"/>
  <c r="R896" i="7"/>
  <c r="P896" i="7"/>
  <c r="BI890" i="7"/>
  <c r="BH890" i="7"/>
  <c r="BG890" i="7"/>
  <c r="BF890" i="7"/>
  <c r="T890" i="7"/>
  <c r="R890" i="7"/>
  <c r="P890" i="7"/>
  <c r="BI885" i="7"/>
  <c r="BH885" i="7"/>
  <c r="BG885" i="7"/>
  <c r="BF885" i="7"/>
  <c r="T885" i="7"/>
  <c r="R885" i="7"/>
  <c r="P885" i="7"/>
  <c r="BI879" i="7"/>
  <c r="BH879" i="7"/>
  <c r="BG879" i="7"/>
  <c r="BF879" i="7"/>
  <c r="T879" i="7"/>
  <c r="R879" i="7"/>
  <c r="P879" i="7"/>
  <c r="BI872" i="7"/>
  <c r="BH872" i="7"/>
  <c r="BG872" i="7"/>
  <c r="BF872" i="7"/>
  <c r="T872" i="7"/>
  <c r="R872" i="7"/>
  <c r="P872" i="7"/>
  <c r="BI865" i="7"/>
  <c r="BH865" i="7"/>
  <c r="BG865" i="7"/>
  <c r="BF865" i="7"/>
  <c r="T865" i="7"/>
  <c r="R865" i="7"/>
  <c r="P865" i="7"/>
  <c r="BI858" i="7"/>
  <c r="BH858" i="7"/>
  <c r="BG858" i="7"/>
  <c r="BF858" i="7"/>
  <c r="T858" i="7"/>
  <c r="R858" i="7"/>
  <c r="P858" i="7"/>
  <c r="BI852" i="7"/>
  <c r="BH852" i="7"/>
  <c r="BG852" i="7"/>
  <c r="BF852" i="7"/>
  <c r="T852" i="7"/>
  <c r="R852" i="7"/>
  <c r="P852" i="7"/>
  <c r="BI845" i="7"/>
  <c r="BH845" i="7"/>
  <c r="BG845" i="7"/>
  <c r="BF845" i="7"/>
  <c r="T845" i="7"/>
  <c r="R845" i="7"/>
  <c r="P845" i="7"/>
  <c r="BI840" i="7"/>
  <c r="BH840" i="7"/>
  <c r="BG840" i="7"/>
  <c r="BF840" i="7"/>
  <c r="T840" i="7"/>
  <c r="R840" i="7"/>
  <c r="P840" i="7"/>
  <c r="BI834" i="7"/>
  <c r="BH834" i="7"/>
  <c r="BG834" i="7"/>
  <c r="BF834" i="7"/>
  <c r="T834" i="7"/>
  <c r="R834" i="7"/>
  <c r="P834" i="7"/>
  <c r="BI828" i="7"/>
  <c r="BH828" i="7"/>
  <c r="BG828" i="7"/>
  <c r="BF828" i="7"/>
  <c r="T828" i="7"/>
  <c r="R828" i="7"/>
  <c r="P828" i="7"/>
  <c r="BI822" i="7"/>
  <c r="BH822" i="7"/>
  <c r="BG822" i="7"/>
  <c r="BF822" i="7"/>
  <c r="T822" i="7"/>
  <c r="R822" i="7"/>
  <c r="P822" i="7"/>
  <c r="BI819" i="7"/>
  <c r="BH819" i="7"/>
  <c r="BG819" i="7"/>
  <c r="BF819" i="7"/>
  <c r="T819" i="7"/>
  <c r="R819" i="7"/>
  <c r="P819" i="7"/>
  <c r="BI800" i="7"/>
  <c r="BH800" i="7"/>
  <c r="BG800" i="7"/>
  <c r="BF800" i="7"/>
  <c r="T800" i="7"/>
  <c r="R800" i="7"/>
  <c r="P800" i="7"/>
  <c r="BI795" i="7"/>
  <c r="BH795" i="7"/>
  <c r="BG795" i="7"/>
  <c r="BF795" i="7"/>
  <c r="T795" i="7"/>
  <c r="R795" i="7"/>
  <c r="P795" i="7"/>
  <c r="BI791" i="7"/>
  <c r="BH791" i="7"/>
  <c r="BG791" i="7"/>
  <c r="BF791" i="7"/>
  <c r="T791" i="7"/>
  <c r="T790" i="7" s="1"/>
  <c r="R791" i="7"/>
  <c r="R790" i="7" s="1"/>
  <c r="P791" i="7"/>
  <c r="P790" i="7" s="1"/>
  <c r="BI786" i="7"/>
  <c r="BH786" i="7"/>
  <c r="BG786" i="7"/>
  <c r="BF786" i="7"/>
  <c r="T786" i="7"/>
  <c r="R786" i="7"/>
  <c r="P786" i="7"/>
  <c r="BI782" i="7"/>
  <c r="BH782" i="7"/>
  <c r="BG782" i="7"/>
  <c r="BF782" i="7"/>
  <c r="T782" i="7"/>
  <c r="R782" i="7"/>
  <c r="P782" i="7"/>
  <c r="BI777" i="7"/>
  <c r="BH777" i="7"/>
  <c r="BG777" i="7"/>
  <c r="BF777" i="7"/>
  <c r="T777" i="7"/>
  <c r="R777" i="7"/>
  <c r="P777" i="7"/>
  <c r="BI773" i="7"/>
  <c r="BH773" i="7"/>
  <c r="BG773" i="7"/>
  <c r="BF773" i="7"/>
  <c r="T773" i="7"/>
  <c r="R773" i="7"/>
  <c r="P773" i="7"/>
  <c r="BI769" i="7"/>
  <c r="BH769" i="7"/>
  <c r="BG769" i="7"/>
  <c r="BF769" i="7"/>
  <c r="T769" i="7"/>
  <c r="R769" i="7"/>
  <c r="P769" i="7"/>
  <c r="BI765" i="7"/>
  <c r="BH765" i="7"/>
  <c r="BG765" i="7"/>
  <c r="BF765" i="7"/>
  <c r="T765" i="7"/>
  <c r="R765" i="7"/>
  <c r="P765" i="7"/>
  <c r="BI759" i="7"/>
  <c r="BH759" i="7"/>
  <c r="BG759" i="7"/>
  <c r="BF759" i="7"/>
  <c r="T759" i="7"/>
  <c r="R759" i="7"/>
  <c r="P759" i="7"/>
  <c r="BI753" i="7"/>
  <c r="BH753" i="7"/>
  <c r="BG753" i="7"/>
  <c r="BF753" i="7"/>
  <c r="T753" i="7"/>
  <c r="R753" i="7"/>
  <c r="P753" i="7"/>
  <c r="BI747" i="7"/>
  <c r="BH747" i="7"/>
  <c r="BG747" i="7"/>
  <c r="BF747" i="7"/>
  <c r="T747" i="7"/>
  <c r="R747" i="7"/>
  <c r="P747" i="7"/>
  <c r="BI743" i="7"/>
  <c r="BH743" i="7"/>
  <c r="BG743" i="7"/>
  <c r="BF743" i="7"/>
  <c r="T743" i="7"/>
  <c r="R743" i="7"/>
  <c r="P743" i="7"/>
  <c r="BI739" i="7"/>
  <c r="BH739" i="7"/>
  <c r="BG739" i="7"/>
  <c r="BF739" i="7"/>
  <c r="T739" i="7"/>
  <c r="R739" i="7"/>
  <c r="P739" i="7"/>
  <c r="BI735" i="7"/>
  <c r="BH735" i="7"/>
  <c r="BG735" i="7"/>
  <c r="BF735" i="7"/>
  <c r="T735" i="7"/>
  <c r="R735" i="7"/>
  <c r="P735" i="7"/>
  <c r="BI730" i="7"/>
  <c r="BH730" i="7"/>
  <c r="BG730" i="7"/>
  <c r="BF730" i="7"/>
  <c r="T730" i="7"/>
  <c r="R730" i="7"/>
  <c r="P730" i="7"/>
  <c r="BI721" i="7"/>
  <c r="BH721" i="7"/>
  <c r="BG721" i="7"/>
  <c r="BF721" i="7"/>
  <c r="T721" i="7"/>
  <c r="R721" i="7"/>
  <c r="P721" i="7"/>
  <c r="BI709" i="7"/>
  <c r="BH709" i="7"/>
  <c r="BG709" i="7"/>
  <c r="BF709" i="7"/>
  <c r="T709" i="7"/>
  <c r="R709" i="7"/>
  <c r="P709" i="7"/>
  <c r="BI668" i="7"/>
  <c r="BH668" i="7"/>
  <c r="BG668" i="7"/>
  <c r="BF668" i="7"/>
  <c r="T668" i="7"/>
  <c r="R668" i="7"/>
  <c r="P668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586" i="7"/>
  <c r="BH586" i="7"/>
  <c r="BG586" i="7"/>
  <c r="BF586" i="7"/>
  <c r="T586" i="7"/>
  <c r="R586" i="7"/>
  <c r="P586" i="7"/>
  <c r="BI509" i="7"/>
  <c r="BH509" i="7"/>
  <c r="BG509" i="7"/>
  <c r="BF509" i="7"/>
  <c r="T509" i="7"/>
  <c r="R509" i="7"/>
  <c r="P509" i="7"/>
  <c r="BI441" i="7"/>
  <c r="BH441" i="7"/>
  <c r="BG441" i="7"/>
  <c r="BF441" i="7"/>
  <c r="T441" i="7"/>
  <c r="R441" i="7"/>
  <c r="P441" i="7"/>
  <c r="BI427" i="7"/>
  <c r="BH427" i="7"/>
  <c r="BG427" i="7"/>
  <c r="BF427" i="7"/>
  <c r="T427" i="7"/>
  <c r="R427" i="7"/>
  <c r="P427" i="7"/>
  <c r="BI420" i="7"/>
  <c r="BH420" i="7"/>
  <c r="BG420" i="7"/>
  <c r="BF420" i="7"/>
  <c r="T420" i="7"/>
  <c r="R420" i="7"/>
  <c r="P420" i="7"/>
  <c r="BI413" i="7"/>
  <c r="BH413" i="7"/>
  <c r="BG413" i="7"/>
  <c r="BF413" i="7"/>
  <c r="T413" i="7"/>
  <c r="R413" i="7"/>
  <c r="P413" i="7"/>
  <c r="BI399" i="7"/>
  <c r="BH399" i="7"/>
  <c r="BG399" i="7"/>
  <c r="BF399" i="7"/>
  <c r="T399" i="7"/>
  <c r="R399" i="7"/>
  <c r="P399" i="7"/>
  <c r="BI392" i="7"/>
  <c r="BH392" i="7"/>
  <c r="BG392" i="7"/>
  <c r="BF392" i="7"/>
  <c r="T392" i="7"/>
  <c r="R392" i="7"/>
  <c r="P392" i="7"/>
  <c r="BI382" i="7"/>
  <c r="BH382" i="7"/>
  <c r="BG382" i="7"/>
  <c r="BF382" i="7"/>
  <c r="T382" i="7"/>
  <c r="R382" i="7"/>
  <c r="P382" i="7"/>
  <c r="BI373" i="7"/>
  <c r="BH373" i="7"/>
  <c r="BG373" i="7"/>
  <c r="BF373" i="7"/>
  <c r="T373" i="7"/>
  <c r="R373" i="7"/>
  <c r="P373" i="7"/>
  <c r="BI367" i="7"/>
  <c r="BH367" i="7"/>
  <c r="BG367" i="7"/>
  <c r="BF367" i="7"/>
  <c r="T367" i="7"/>
  <c r="R367" i="7"/>
  <c r="P367" i="7"/>
  <c r="BI361" i="7"/>
  <c r="BH361" i="7"/>
  <c r="BG361" i="7"/>
  <c r="BF361" i="7"/>
  <c r="T361" i="7"/>
  <c r="R361" i="7"/>
  <c r="P361" i="7"/>
  <c r="BI353" i="7"/>
  <c r="BH353" i="7"/>
  <c r="BG353" i="7"/>
  <c r="BF353" i="7"/>
  <c r="T353" i="7"/>
  <c r="R353" i="7"/>
  <c r="P353" i="7"/>
  <c r="BI345" i="7"/>
  <c r="BH345" i="7"/>
  <c r="BG345" i="7"/>
  <c r="BF345" i="7"/>
  <c r="T345" i="7"/>
  <c r="R345" i="7"/>
  <c r="P345" i="7"/>
  <c r="BI341" i="7"/>
  <c r="BH341" i="7"/>
  <c r="BG341" i="7"/>
  <c r="BF341" i="7"/>
  <c r="T341" i="7"/>
  <c r="R341" i="7"/>
  <c r="P341" i="7"/>
  <c r="BI329" i="7"/>
  <c r="BH329" i="7"/>
  <c r="BG329" i="7"/>
  <c r="BF329" i="7"/>
  <c r="T329" i="7"/>
  <c r="R329" i="7"/>
  <c r="P329" i="7"/>
  <c r="BI325" i="7"/>
  <c r="BH325" i="7"/>
  <c r="BG325" i="7"/>
  <c r="BF325" i="7"/>
  <c r="T325" i="7"/>
  <c r="R325" i="7"/>
  <c r="P325" i="7"/>
  <c r="BI317" i="7"/>
  <c r="BH317" i="7"/>
  <c r="BG317" i="7"/>
  <c r="BF317" i="7"/>
  <c r="T317" i="7"/>
  <c r="R317" i="7"/>
  <c r="P317" i="7"/>
  <c r="BI309" i="7"/>
  <c r="BH309" i="7"/>
  <c r="BG309" i="7"/>
  <c r="BF309" i="7"/>
  <c r="T309" i="7"/>
  <c r="R309" i="7"/>
  <c r="P309" i="7"/>
  <c r="BI294" i="7"/>
  <c r="BH294" i="7"/>
  <c r="BG294" i="7"/>
  <c r="BF294" i="7"/>
  <c r="T294" i="7"/>
  <c r="R294" i="7"/>
  <c r="P294" i="7"/>
  <c r="BI279" i="7"/>
  <c r="BH279" i="7"/>
  <c r="BG279" i="7"/>
  <c r="BF279" i="7"/>
  <c r="T279" i="7"/>
  <c r="R279" i="7"/>
  <c r="P279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0" i="7"/>
  <c r="BH250" i="7"/>
  <c r="BG250" i="7"/>
  <c r="BF250" i="7"/>
  <c r="T250" i="7"/>
  <c r="R250" i="7"/>
  <c r="P250" i="7"/>
  <c r="BI238" i="7"/>
  <c r="BH238" i="7"/>
  <c r="BG238" i="7"/>
  <c r="BF238" i="7"/>
  <c r="T238" i="7"/>
  <c r="R238" i="7"/>
  <c r="P238" i="7"/>
  <c r="BI221" i="7"/>
  <c r="BH221" i="7"/>
  <c r="BG221" i="7"/>
  <c r="BF221" i="7"/>
  <c r="T221" i="7"/>
  <c r="R221" i="7"/>
  <c r="P221" i="7"/>
  <c r="BI204" i="7"/>
  <c r="BH204" i="7"/>
  <c r="BG204" i="7"/>
  <c r="BF204" i="7"/>
  <c r="T204" i="7"/>
  <c r="R204" i="7"/>
  <c r="P204" i="7"/>
  <c r="BI187" i="7"/>
  <c r="BH187" i="7"/>
  <c r="BG187" i="7"/>
  <c r="BF187" i="7"/>
  <c r="T187" i="7"/>
  <c r="R187" i="7"/>
  <c r="P187" i="7"/>
  <c r="BI182" i="7"/>
  <c r="BH182" i="7"/>
  <c r="BG182" i="7"/>
  <c r="BF182" i="7"/>
  <c r="T182" i="7"/>
  <c r="R182" i="7"/>
  <c r="P182" i="7"/>
  <c r="BI172" i="7"/>
  <c r="BH172" i="7"/>
  <c r="BG172" i="7"/>
  <c r="BF172" i="7"/>
  <c r="T172" i="7"/>
  <c r="R172" i="7"/>
  <c r="P172" i="7"/>
  <c r="BI162" i="7"/>
  <c r="BH162" i="7"/>
  <c r="BG162" i="7"/>
  <c r="BF162" i="7"/>
  <c r="T162" i="7"/>
  <c r="R162" i="7"/>
  <c r="P162" i="7"/>
  <c r="BI154" i="7"/>
  <c r="BH154" i="7"/>
  <c r="BG154" i="7"/>
  <c r="BF154" i="7"/>
  <c r="T154" i="7"/>
  <c r="R154" i="7"/>
  <c r="P154" i="7"/>
  <c r="BI150" i="7"/>
  <c r="BH150" i="7"/>
  <c r="BG150" i="7"/>
  <c r="BF150" i="7"/>
  <c r="T150" i="7"/>
  <c r="R150" i="7"/>
  <c r="P150" i="7"/>
  <c r="BI145" i="7"/>
  <c r="BH145" i="7"/>
  <c r="BG145" i="7"/>
  <c r="BF145" i="7"/>
  <c r="T145" i="7"/>
  <c r="R145" i="7"/>
  <c r="P145" i="7"/>
  <c r="BI140" i="7"/>
  <c r="BH140" i="7"/>
  <c r="BG140" i="7"/>
  <c r="BF140" i="7"/>
  <c r="T140" i="7"/>
  <c r="R140" i="7"/>
  <c r="P140" i="7"/>
  <c r="BI135" i="7"/>
  <c r="BH135" i="7"/>
  <c r="BG135" i="7"/>
  <c r="BF135" i="7"/>
  <c r="T135" i="7"/>
  <c r="R135" i="7"/>
  <c r="P135" i="7"/>
  <c r="BI130" i="7"/>
  <c r="BH130" i="7"/>
  <c r="BG130" i="7"/>
  <c r="BF130" i="7"/>
  <c r="T130" i="7"/>
  <c r="R130" i="7"/>
  <c r="P130" i="7"/>
  <c r="BI124" i="7"/>
  <c r="BH124" i="7"/>
  <c r="BG124" i="7"/>
  <c r="BF124" i="7"/>
  <c r="T124" i="7"/>
  <c r="R124" i="7"/>
  <c r="P124" i="7"/>
  <c r="BI109" i="7"/>
  <c r="BH109" i="7"/>
  <c r="BG109" i="7"/>
  <c r="BF109" i="7"/>
  <c r="T109" i="7"/>
  <c r="R109" i="7"/>
  <c r="P109" i="7"/>
  <c r="J102" i="7"/>
  <c r="F102" i="7"/>
  <c r="F100" i="7"/>
  <c r="E98" i="7"/>
  <c r="J58" i="7"/>
  <c r="F58" i="7"/>
  <c r="F56" i="7"/>
  <c r="E54" i="7"/>
  <c r="J26" i="7"/>
  <c r="E26" i="7"/>
  <c r="J59" i="7" s="1"/>
  <c r="J25" i="7"/>
  <c r="J20" i="7"/>
  <c r="E20" i="7"/>
  <c r="F59" i="7" s="1"/>
  <c r="J19" i="7"/>
  <c r="J14" i="7"/>
  <c r="J56" i="7" s="1"/>
  <c r="E7" i="7"/>
  <c r="E94" i="7"/>
  <c r="J39" i="6"/>
  <c r="J38" i="6"/>
  <c r="AY60" i="1" s="1"/>
  <c r="J37" i="6"/>
  <c r="AX60" i="1" s="1"/>
  <c r="BI1736" i="6"/>
  <c r="BH1736" i="6"/>
  <c r="BG1736" i="6"/>
  <c r="BF1736" i="6"/>
  <c r="T1736" i="6"/>
  <c r="T1735" i="6" s="1"/>
  <c r="R1736" i="6"/>
  <c r="R1735" i="6" s="1"/>
  <c r="P1736" i="6"/>
  <c r="P1735" i="6" s="1"/>
  <c r="BI1722" i="6"/>
  <c r="BH1722" i="6"/>
  <c r="BG1722" i="6"/>
  <c r="BF1722" i="6"/>
  <c r="T1722" i="6"/>
  <c r="R1722" i="6"/>
  <c r="P1722" i="6"/>
  <c r="BI1627" i="6"/>
  <c r="BH1627" i="6"/>
  <c r="BG1627" i="6"/>
  <c r="BF1627" i="6"/>
  <c r="T1627" i="6"/>
  <c r="R1627" i="6"/>
  <c r="P1627" i="6"/>
  <c r="BI1624" i="6"/>
  <c r="BH1624" i="6"/>
  <c r="BG1624" i="6"/>
  <c r="BF1624" i="6"/>
  <c r="T1624" i="6"/>
  <c r="R1624" i="6"/>
  <c r="P1624" i="6"/>
  <c r="BI1605" i="6"/>
  <c r="BH1605" i="6"/>
  <c r="BG1605" i="6"/>
  <c r="BF1605" i="6"/>
  <c r="T1605" i="6"/>
  <c r="R1605" i="6"/>
  <c r="P1605" i="6"/>
  <c r="BI1600" i="6"/>
  <c r="BH1600" i="6"/>
  <c r="BG1600" i="6"/>
  <c r="BF1600" i="6"/>
  <c r="T1600" i="6"/>
  <c r="R1600" i="6"/>
  <c r="P1600" i="6"/>
  <c r="BI1595" i="6"/>
  <c r="BH1595" i="6"/>
  <c r="BG1595" i="6"/>
  <c r="BF1595" i="6"/>
  <c r="T1595" i="6"/>
  <c r="R1595" i="6"/>
  <c r="P1595" i="6"/>
  <c r="BI1574" i="6"/>
  <c r="BH1574" i="6"/>
  <c r="BG1574" i="6"/>
  <c r="BF1574" i="6"/>
  <c r="T1574" i="6"/>
  <c r="R1574" i="6"/>
  <c r="P1574" i="6"/>
  <c r="BI1553" i="6"/>
  <c r="BH1553" i="6"/>
  <c r="BG1553" i="6"/>
  <c r="BF1553" i="6"/>
  <c r="T1553" i="6"/>
  <c r="R1553" i="6"/>
  <c r="P1553" i="6"/>
  <c r="BI1550" i="6"/>
  <c r="BH1550" i="6"/>
  <c r="BG1550" i="6"/>
  <c r="BF1550" i="6"/>
  <c r="T1550" i="6"/>
  <c r="R1550" i="6"/>
  <c r="P1550" i="6"/>
  <c r="BI1541" i="6"/>
  <c r="BH1541" i="6"/>
  <c r="BG1541" i="6"/>
  <c r="BF1541" i="6"/>
  <c r="T1541" i="6"/>
  <c r="R1541" i="6"/>
  <c r="P1541" i="6"/>
  <c r="BI1534" i="6"/>
  <c r="BH1534" i="6"/>
  <c r="BG1534" i="6"/>
  <c r="BF1534" i="6"/>
  <c r="T1534" i="6"/>
  <c r="R1534" i="6"/>
  <c r="P1534" i="6"/>
  <c r="BI1525" i="6"/>
  <c r="BH1525" i="6"/>
  <c r="BG1525" i="6"/>
  <c r="BF1525" i="6"/>
  <c r="T1525" i="6"/>
  <c r="R1525" i="6"/>
  <c r="P1525" i="6"/>
  <c r="BI1518" i="6"/>
  <c r="BH1518" i="6"/>
  <c r="BG1518" i="6"/>
  <c r="BF1518" i="6"/>
  <c r="T1518" i="6"/>
  <c r="R1518" i="6"/>
  <c r="P1518" i="6"/>
  <c r="BI1507" i="6"/>
  <c r="BH1507" i="6"/>
  <c r="BG1507" i="6"/>
  <c r="BF1507" i="6"/>
  <c r="T1507" i="6"/>
  <c r="R1507" i="6"/>
  <c r="P1507" i="6"/>
  <c r="BI1504" i="6"/>
  <c r="BH1504" i="6"/>
  <c r="BG1504" i="6"/>
  <c r="BF1504" i="6"/>
  <c r="T1504" i="6"/>
  <c r="R1504" i="6"/>
  <c r="P1504" i="6"/>
  <c r="BI1499" i="6"/>
  <c r="BH1499" i="6"/>
  <c r="BG1499" i="6"/>
  <c r="BF1499" i="6"/>
  <c r="T1499" i="6"/>
  <c r="R1499" i="6"/>
  <c r="P1499" i="6"/>
  <c r="BI1450" i="6"/>
  <c r="BH1450" i="6"/>
  <c r="BG1450" i="6"/>
  <c r="BF1450" i="6"/>
  <c r="T1450" i="6"/>
  <c r="R1450" i="6"/>
  <c r="P1450" i="6"/>
  <c r="BI1440" i="6"/>
  <c r="BH1440" i="6"/>
  <c r="BG1440" i="6"/>
  <c r="BF1440" i="6"/>
  <c r="T1440" i="6"/>
  <c r="R1440" i="6"/>
  <c r="P1440" i="6"/>
  <c r="BI1385" i="6"/>
  <c r="BH1385" i="6"/>
  <c r="BG1385" i="6"/>
  <c r="BF1385" i="6"/>
  <c r="T1385" i="6"/>
  <c r="R1385" i="6"/>
  <c r="P1385" i="6"/>
  <c r="BI1380" i="6"/>
  <c r="BH1380" i="6"/>
  <c r="BG1380" i="6"/>
  <c r="BF1380" i="6"/>
  <c r="T1380" i="6"/>
  <c r="R1380" i="6"/>
  <c r="P1380" i="6"/>
  <c r="BI1375" i="6"/>
  <c r="BH1375" i="6"/>
  <c r="BG1375" i="6"/>
  <c r="BF1375" i="6"/>
  <c r="T1375" i="6"/>
  <c r="R1375" i="6"/>
  <c r="P1375" i="6"/>
  <c r="BI1370" i="6"/>
  <c r="BH1370" i="6"/>
  <c r="BG1370" i="6"/>
  <c r="BF1370" i="6"/>
  <c r="T1370" i="6"/>
  <c r="R1370" i="6"/>
  <c r="P1370" i="6"/>
  <c r="BI1365" i="6"/>
  <c r="BH1365" i="6"/>
  <c r="BG1365" i="6"/>
  <c r="BF1365" i="6"/>
  <c r="T1365" i="6"/>
  <c r="R1365" i="6"/>
  <c r="P1365" i="6"/>
  <c r="BI1360" i="6"/>
  <c r="BH1360" i="6"/>
  <c r="BG1360" i="6"/>
  <c r="BF1360" i="6"/>
  <c r="T1360" i="6"/>
  <c r="R1360" i="6"/>
  <c r="P1360" i="6"/>
  <c r="BI1357" i="6"/>
  <c r="BH1357" i="6"/>
  <c r="BG1357" i="6"/>
  <c r="BF1357" i="6"/>
  <c r="T1357" i="6"/>
  <c r="R1357" i="6"/>
  <c r="P1357" i="6"/>
  <c r="BI1352" i="6"/>
  <c r="BH1352" i="6"/>
  <c r="BG1352" i="6"/>
  <c r="BF1352" i="6"/>
  <c r="T1352" i="6"/>
  <c r="R1352" i="6"/>
  <c r="P1352" i="6"/>
  <c r="BI1347" i="6"/>
  <c r="BH1347" i="6"/>
  <c r="BG1347" i="6"/>
  <c r="BF1347" i="6"/>
  <c r="T1347" i="6"/>
  <c r="R1347" i="6"/>
  <c r="P1347" i="6"/>
  <c r="BI1342" i="6"/>
  <c r="BH1342" i="6"/>
  <c r="BG1342" i="6"/>
  <c r="BF1342" i="6"/>
  <c r="T1342" i="6"/>
  <c r="R1342" i="6"/>
  <c r="P1342" i="6"/>
  <c r="BI1337" i="6"/>
  <c r="BH1337" i="6"/>
  <c r="BG1337" i="6"/>
  <c r="BF1337" i="6"/>
  <c r="T1337" i="6"/>
  <c r="R1337" i="6"/>
  <c r="P1337" i="6"/>
  <c r="BI1332" i="6"/>
  <c r="BH1332" i="6"/>
  <c r="BG1332" i="6"/>
  <c r="BF1332" i="6"/>
  <c r="T1332" i="6"/>
  <c r="R1332" i="6"/>
  <c r="P1332" i="6"/>
  <c r="BI1327" i="6"/>
  <c r="BH1327" i="6"/>
  <c r="BG1327" i="6"/>
  <c r="BF1327" i="6"/>
  <c r="T1327" i="6"/>
  <c r="R1327" i="6"/>
  <c r="P1327" i="6"/>
  <c r="BI1324" i="6"/>
  <c r="BH1324" i="6"/>
  <c r="BG1324" i="6"/>
  <c r="BF1324" i="6"/>
  <c r="T1324" i="6"/>
  <c r="R1324" i="6"/>
  <c r="P1324" i="6"/>
  <c r="BI1312" i="6"/>
  <c r="BH1312" i="6"/>
  <c r="BG1312" i="6"/>
  <c r="BF1312" i="6"/>
  <c r="T1312" i="6"/>
  <c r="R1312" i="6"/>
  <c r="P1312" i="6"/>
  <c r="BI1306" i="6"/>
  <c r="BH1306" i="6"/>
  <c r="BG1306" i="6"/>
  <c r="BF1306" i="6"/>
  <c r="T1306" i="6"/>
  <c r="R1306" i="6"/>
  <c r="P1306" i="6"/>
  <c r="BI1299" i="6"/>
  <c r="BH1299" i="6"/>
  <c r="BG1299" i="6"/>
  <c r="BF1299" i="6"/>
  <c r="T1299" i="6"/>
  <c r="R1299" i="6"/>
  <c r="P1299" i="6"/>
  <c r="BI1293" i="6"/>
  <c r="BH1293" i="6"/>
  <c r="BG1293" i="6"/>
  <c r="BF1293" i="6"/>
  <c r="T1293" i="6"/>
  <c r="R1293" i="6"/>
  <c r="P1293" i="6"/>
  <c r="BI1287" i="6"/>
  <c r="BH1287" i="6"/>
  <c r="BG1287" i="6"/>
  <c r="BF1287" i="6"/>
  <c r="T1287" i="6"/>
  <c r="R1287" i="6"/>
  <c r="P1287" i="6"/>
  <c r="BI1281" i="6"/>
  <c r="BH1281" i="6"/>
  <c r="BG1281" i="6"/>
  <c r="BF1281" i="6"/>
  <c r="T1281" i="6"/>
  <c r="R1281" i="6"/>
  <c r="P1281" i="6"/>
  <c r="BI1276" i="6"/>
  <c r="BH1276" i="6"/>
  <c r="BG1276" i="6"/>
  <c r="BF1276" i="6"/>
  <c r="T1276" i="6"/>
  <c r="R1276" i="6"/>
  <c r="P1276" i="6"/>
  <c r="BI1262" i="6"/>
  <c r="BH1262" i="6"/>
  <c r="BG1262" i="6"/>
  <c r="BF1262" i="6"/>
  <c r="T1262" i="6"/>
  <c r="R1262" i="6"/>
  <c r="P1262" i="6"/>
  <c r="BI1255" i="6"/>
  <c r="BH1255" i="6"/>
  <c r="BG1255" i="6"/>
  <c r="BF1255" i="6"/>
  <c r="T1255" i="6"/>
  <c r="R1255" i="6"/>
  <c r="P1255" i="6"/>
  <c r="BI1247" i="6"/>
  <c r="BH1247" i="6"/>
  <c r="BG1247" i="6"/>
  <c r="BF1247" i="6"/>
  <c r="T1247" i="6"/>
  <c r="R1247" i="6"/>
  <c r="P1247" i="6"/>
  <c r="BI1242" i="6"/>
  <c r="BH1242" i="6"/>
  <c r="BG1242" i="6"/>
  <c r="BF1242" i="6"/>
  <c r="T1242" i="6"/>
  <c r="R1242" i="6"/>
  <c r="P1242" i="6"/>
  <c r="BI1238" i="6"/>
  <c r="BH1238" i="6"/>
  <c r="BG1238" i="6"/>
  <c r="BF1238" i="6"/>
  <c r="T1238" i="6"/>
  <c r="R1238" i="6"/>
  <c r="P1238" i="6"/>
  <c r="BI1233" i="6"/>
  <c r="BH1233" i="6"/>
  <c r="BG1233" i="6"/>
  <c r="BF1233" i="6"/>
  <c r="T1233" i="6"/>
  <c r="R1233" i="6"/>
  <c r="P1233" i="6"/>
  <c r="BI1228" i="6"/>
  <c r="BH1228" i="6"/>
  <c r="BG1228" i="6"/>
  <c r="BF1228" i="6"/>
  <c r="T1228" i="6"/>
  <c r="R1228" i="6"/>
  <c r="P1228" i="6"/>
  <c r="BI1223" i="6"/>
  <c r="BH1223" i="6"/>
  <c r="BG1223" i="6"/>
  <c r="BF1223" i="6"/>
  <c r="T1223" i="6"/>
  <c r="R1223" i="6"/>
  <c r="P1223" i="6"/>
  <c r="BI1218" i="6"/>
  <c r="BH1218" i="6"/>
  <c r="BG1218" i="6"/>
  <c r="BF1218" i="6"/>
  <c r="T1218" i="6"/>
  <c r="R1218" i="6"/>
  <c r="P1218" i="6"/>
  <c r="BI1215" i="6"/>
  <c r="BH1215" i="6"/>
  <c r="BG1215" i="6"/>
  <c r="BF1215" i="6"/>
  <c r="T1215" i="6"/>
  <c r="R1215" i="6"/>
  <c r="P1215" i="6"/>
  <c r="BI1210" i="6"/>
  <c r="BH1210" i="6"/>
  <c r="BG1210" i="6"/>
  <c r="BF1210" i="6"/>
  <c r="T1210" i="6"/>
  <c r="R1210" i="6"/>
  <c r="P1210" i="6"/>
  <c r="BI1204" i="6"/>
  <c r="BH1204" i="6"/>
  <c r="BG1204" i="6"/>
  <c r="BF1204" i="6"/>
  <c r="T1204" i="6"/>
  <c r="R1204" i="6"/>
  <c r="P1204" i="6"/>
  <c r="BI1199" i="6"/>
  <c r="BH1199" i="6"/>
  <c r="BG1199" i="6"/>
  <c r="BF1199" i="6"/>
  <c r="T1199" i="6"/>
  <c r="R1199" i="6"/>
  <c r="P1199" i="6"/>
  <c r="BI1193" i="6"/>
  <c r="BH1193" i="6"/>
  <c r="BG1193" i="6"/>
  <c r="BF1193" i="6"/>
  <c r="T1193" i="6"/>
  <c r="R1193" i="6"/>
  <c r="P1193" i="6"/>
  <c r="BI1188" i="6"/>
  <c r="BH1188" i="6"/>
  <c r="BG1188" i="6"/>
  <c r="BF1188" i="6"/>
  <c r="T1188" i="6"/>
  <c r="R1188" i="6"/>
  <c r="P1188" i="6"/>
  <c r="BI1182" i="6"/>
  <c r="BH1182" i="6"/>
  <c r="BG1182" i="6"/>
  <c r="BF1182" i="6"/>
  <c r="T1182" i="6"/>
  <c r="R1182" i="6"/>
  <c r="P1182" i="6"/>
  <c r="BI1173" i="6"/>
  <c r="BH1173" i="6"/>
  <c r="BG1173" i="6"/>
  <c r="BF1173" i="6"/>
  <c r="T1173" i="6"/>
  <c r="R1173" i="6"/>
  <c r="P1173" i="6"/>
  <c r="BI1163" i="6"/>
  <c r="BH1163" i="6"/>
  <c r="BG1163" i="6"/>
  <c r="BF1163" i="6"/>
  <c r="T1163" i="6"/>
  <c r="R1163" i="6"/>
  <c r="P1163" i="6"/>
  <c r="BI1158" i="6"/>
  <c r="BH1158" i="6"/>
  <c r="BG1158" i="6"/>
  <c r="BF1158" i="6"/>
  <c r="T1158" i="6"/>
  <c r="R1158" i="6"/>
  <c r="P1158" i="6"/>
  <c r="BI1153" i="6"/>
  <c r="BH1153" i="6"/>
  <c r="BG1153" i="6"/>
  <c r="BF1153" i="6"/>
  <c r="T1153" i="6"/>
  <c r="R1153" i="6"/>
  <c r="P1153" i="6"/>
  <c r="BI1147" i="6"/>
  <c r="BH1147" i="6"/>
  <c r="BG1147" i="6"/>
  <c r="BF1147" i="6"/>
  <c r="T1147" i="6"/>
  <c r="R1147" i="6"/>
  <c r="P1147" i="6"/>
  <c r="BI1143" i="6"/>
  <c r="BH1143" i="6"/>
  <c r="BG1143" i="6"/>
  <c r="BF1143" i="6"/>
  <c r="T1143" i="6"/>
  <c r="R1143" i="6"/>
  <c r="P1143" i="6"/>
  <c r="BI1139" i="6"/>
  <c r="BH1139" i="6"/>
  <c r="BG1139" i="6"/>
  <c r="BF1139" i="6"/>
  <c r="T1139" i="6"/>
  <c r="R1139" i="6"/>
  <c r="P1139" i="6"/>
  <c r="BI1136" i="6"/>
  <c r="BH1136" i="6"/>
  <c r="BG1136" i="6"/>
  <c r="BF1136" i="6"/>
  <c r="T1136" i="6"/>
  <c r="R1136" i="6"/>
  <c r="P1136" i="6"/>
  <c r="BI1132" i="6"/>
  <c r="BH1132" i="6"/>
  <c r="BG1132" i="6"/>
  <c r="BF1132" i="6"/>
  <c r="T1132" i="6"/>
  <c r="R1132" i="6"/>
  <c r="P1132" i="6"/>
  <c r="BI1115" i="6"/>
  <c r="BH1115" i="6"/>
  <c r="BG1115" i="6"/>
  <c r="BF1115" i="6"/>
  <c r="T1115" i="6"/>
  <c r="R1115" i="6"/>
  <c r="P1115" i="6"/>
  <c r="BI1107" i="6"/>
  <c r="BH1107" i="6"/>
  <c r="BG1107" i="6"/>
  <c r="BF1107" i="6"/>
  <c r="T1107" i="6"/>
  <c r="R1107" i="6"/>
  <c r="P1107" i="6"/>
  <c r="BI1095" i="6"/>
  <c r="BH1095" i="6"/>
  <c r="BG1095" i="6"/>
  <c r="BF1095" i="6"/>
  <c r="T1095" i="6"/>
  <c r="R1095" i="6"/>
  <c r="P1095" i="6"/>
  <c r="BI1090" i="6"/>
  <c r="BH1090" i="6"/>
  <c r="BG1090" i="6"/>
  <c r="BF1090" i="6"/>
  <c r="T1090" i="6"/>
  <c r="R1090" i="6"/>
  <c r="P1090" i="6"/>
  <c r="BI1087" i="6"/>
  <c r="BH1087" i="6"/>
  <c r="BG1087" i="6"/>
  <c r="BF1087" i="6"/>
  <c r="T1087" i="6"/>
  <c r="R1087" i="6"/>
  <c r="P1087" i="6"/>
  <c r="BI1082" i="6"/>
  <c r="BH1082" i="6"/>
  <c r="BG1082" i="6"/>
  <c r="BF1082" i="6"/>
  <c r="T1082" i="6"/>
  <c r="R1082" i="6"/>
  <c r="P1082" i="6"/>
  <c r="BI1077" i="6"/>
  <c r="BH1077" i="6"/>
  <c r="BG1077" i="6"/>
  <c r="BF1077" i="6"/>
  <c r="T1077" i="6"/>
  <c r="R1077" i="6"/>
  <c r="P1077" i="6"/>
  <c r="BI1069" i="6"/>
  <c r="BH1069" i="6"/>
  <c r="BG1069" i="6"/>
  <c r="BF1069" i="6"/>
  <c r="T1069" i="6"/>
  <c r="R1069" i="6"/>
  <c r="P1069" i="6"/>
  <c r="BI1058" i="6"/>
  <c r="BH1058" i="6"/>
  <c r="BG1058" i="6"/>
  <c r="BF1058" i="6"/>
  <c r="T1058" i="6"/>
  <c r="R1058" i="6"/>
  <c r="P1058" i="6"/>
  <c r="BI1054" i="6"/>
  <c r="BH1054" i="6"/>
  <c r="BG1054" i="6"/>
  <c r="BF1054" i="6"/>
  <c r="T1054" i="6"/>
  <c r="R1054" i="6"/>
  <c r="P1054" i="6"/>
  <c r="BI1049" i="6"/>
  <c r="BH1049" i="6"/>
  <c r="BG1049" i="6"/>
  <c r="BF1049" i="6"/>
  <c r="T1049" i="6"/>
  <c r="R1049" i="6"/>
  <c r="P1049" i="6"/>
  <c r="BI1045" i="6"/>
  <c r="BH1045" i="6"/>
  <c r="BG1045" i="6"/>
  <c r="BF1045" i="6"/>
  <c r="T1045" i="6"/>
  <c r="R1045" i="6"/>
  <c r="P1045" i="6"/>
  <c r="BI1040" i="6"/>
  <c r="BH1040" i="6"/>
  <c r="BG1040" i="6"/>
  <c r="BF1040" i="6"/>
  <c r="T1040" i="6"/>
  <c r="R1040" i="6"/>
  <c r="P1040" i="6"/>
  <c r="BI987" i="6"/>
  <c r="BH987" i="6"/>
  <c r="BG987" i="6"/>
  <c r="BF987" i="6"/>
  <c r="T987" i="6"/>
  <c r="R987" i="6"/>
  <c r="P987" i="6"/>
  <c r="BI934" i="6"/>
  <c r="BH934" i="6"/>
  <c r="BG934" i="6"/>
  <c r="BF934" i="6"/>
  <c r="T934" i="6"/>
  <c r="R934" i="6"/>
  <c r="P934" i="6"/>
  <c r="BI881" i="6"/>
  <c r="BH881" i="6"/>
  <c r="BG881" i="6"/>
  <c r="BF881" i="6"/>
  <c r="T881" i="6"/>
  <c r="R881" i="6"/>
  <c r="P881" i="6"/>
  <c r="BI862" i="6"/>
  <c r="BH862" i="6"/>
  <c r="BG862" i="6"/>
  <c r="BF862" i="6"/>
  <c r="T862" i="6"/>
  <c r="R862" i="6"/>
  <c r="P862" i="6"/>
  <c r="BI859" i="6"/>
  <c r="BH859" i="6"/>
  <c r="BG859" i="6"/>
  <c r="BF859" i="6"/>
  <c r="T859" i="6"/>
  <c r="R859" i="6"/>
  <c r="P859" i="6"/>
  <c r="BI854" i="6"/>
  <c r="BH854" i="6"/>
  <c r="BG854" i="6"/>
  <c r="BF854" i="6"/>
  <c r="T854" i="6"/>
  <c r="R854" i="6"/>
  <c r="P854" i="6"/>
  <c r="BI849" i="6"/>
  <c r="BH849" i="6"/>
  <c r="BG849" i="6"/>
  <c r="BF849" i="6"/>
  <c r="T849" i="6"/>
  <c r="R849" i="6"/>
  <c r="P849" i="6"/>
  <c r="BI844" i="6"/>
  <c r="BH844" i="6"/>
  <c r="BG844" i="6"/>
  <c r="BF844" i="6"/>
  <c r="T844" i="6"/>
  <c r="R844" i="6"/>
  <c r="P844" i="6"/>
  <c r="BI840" i="6"/>
  <c r="BH840" i="6"/>
  <c r="BG840" i="6"/>
  <c r="BF840" i="6"/>
  <c r="T840" i="6"/>
  <c r="R840" i="6"/>
  <c r="P840" i="6"/>
  <c r="BI836" i="6"/>
  <c r="BH836" i="6"/>
  <c r="BG836" i="6"/>
  <c r="BF836" i="6"/>
  <c r="T836" i="6"/>
  <c r="R836" i="6"/>
  <c r="P836" i="6"/>
  <c r="BI833" i="6"/>
  <c r="BH833" i="6"/>
  <c r="BG833" i="6"/>
  <c r="BF833" i="6"/>
  <c r="T833" i="6"/>
  <c r="R833" i="6"/>
  <c r="P833" i="6"/>
  <c r="BI828" i="6"/>
  <c r="BH828" i="6"/>
  <c r="BG828" i="6"/>
  <c r="BF828" i="6"/>
  <c r="T828" i="6"/>
  <c r="R828" i="6"/>
  <c r="P828" i="6"/>
  <c r="BI823" i="6"/>
  <c r="BH823" i="6"/>
  <c r="BG823" i="6"/>
  <c r="BF823" i="6"/>
  <c r="T823" i="6"/>
  <c r="R823" i="6"/>
  <c r="P823" i="6"/>
  <c r="BI820" i="6"/>
  <c r="BH820" i="6"/>
  <c r="BG820" i="6"/>
  <c r="BF820" i="6"/>
  <c r="T820" i="6"/>
  <c r="R820" i="6"/>
  <c r="P820" i="6"/>
  <c r="BI799" i="6"/>
  <c r="BH799" i="6"/>
  <c r="BG799" i="6"/>
  <c r="BF799" i="6"/>
  <c r="T799" i="6"/>
  <c r="R799" i="6"/>
  <c r="P799" i="6"/>
  <c r="BI794" i="6"/>
  <c r="BH794" i="6"/>
  <c r="BG794" i="6"/>
  <c r="BF794" i="6"/>
  <c r="T794" i="6"/>
  <c r="R794" i="6"/>
  <c r="P794" i="6"/>
  <c r="BI790" i="6"/>
  <c r="BH790" i="6"/>
  <c r="BG790" i="6"/>
  <c r="BF790" i="6"/>
  <c r="T790" i="6"/>
  <c r="T789" i="6"/>
  <c r="R790" i="6"/>
  <c r="R789" i="6" s="1"/>
  <c r="P790" i="6"/>
  <c r="P789" i="6"/>
  <c r="BI785" i="6"/>
  <c r="BH785" i="6"/>
  <c r="BG785" i="6"/>
  <c r="BF785" i="6"/>
  <c r="T785" i="6"/>
  <c r="R785" i="6"/>
  <c r="P785" i="6"/>
  <c r="BI781" i="6"/>
  <c r="BH781" i="6"/>
  <c r="BG781" i="6"/>
  <c r="BF781" i="6"/>
  <c r="T781" i="6"/>
  <c r="R781" i="6"/>
  <c r="P781" i="6"/>
  <c r="BI777" i="6"/>
  <c r="BH777" i="6"/>
  <c r="BG777" i="6"/>
  <c r="BF777" i="6"/>
  <c r="T777" i="6"/>
  <c r="R777" i="6"/>
  <c r="P777" i="6"/>
  <c r="BI772" i="6"/>
  <c r="BH772" i="6"/>
  <c r="BG772" i="6"/>
  <c r="BF772" i="6"/>
  <c r="T772" i="6"/>
  <c r="R772" i="6"/>
  <c r="P772" i="6"/>
  <c r="BI768" i="6"/>
  <c r="BH768" i="6"/>
  <c r="BG768" i="6"/>
  <c r="BF768" i="6"/>
  <c r="T768" i="6"/>
  <c r="R768" i="6"/>
  <c r="P768" i="6"/>
  <c r="BI764" i="6"/>
  <c r="BH764" i="6"/>
  <c r="BG764" i="6"/>
  <c r="BF764" i="6"/>
  <c r="T764" i="6"/>
  <c r="R764" i="6"/>
  <c r="P764" i="6"/>
  <c r="BI760" i="6"/>
  <c r="BH760" i="6"/>
  <c r="BG760" i="6"/>
  <c r="BF760" i="6"/>
  <c r="T760" i="6"/>
  <c r="R760" i="6"/>
  <c r="P760" i="6"/>
  <c r="BI754" i="6"/>
  <c r="BH754" i="6"/>
  <c r="BG754" i="6"/>
  <c r="BF754" i="6"/>
  <c r="T754" i="6"/>
  <c r="R754" i="6"/>
  <c r="P754" i="6"/>
  <c r="BI748" i="6"/>
  <c r="BH748" i="6"/>
  <c r="BG748" i="6"/>
  <c r="BF748" i="6"/>
  <c r="T748" i="6"/>
  <c r="R748" i="6"/>
  <c r="P748" i="6"/>
  <c r="BI742" i="6"/>
  <c r="BH742" i="6"/>
  <c r="BG742" i="6"/>
  <c r="BF742" i="6"/>
  <c r="T742" i="6"/>
  <c r="R742" i="6"/>
  <c r="P742" i="6"/>
  <c r="BI738" i="6"/>
  <c r="BH738" i="6"/>
  <c r="BG738" i="6"/>
  <c r="BF738" i="6"/>
  <c r="T738" i="6"/>
  <c r="R738" i="6"/>
  <c r="P738" i="6"/>
  <c r="BI734" i="6"/>
  <c r="BH734" i="6"/>
  <c r="BG734" i="6"/>
  <c r="BF734" i="6"/>
  <c r="T734" i="6"/>
  <c r="R734" i="6"/>
  <c r="P734" i="6"/>
  <c r="BI730" i="6"/>
  <c r="BH730" i="6"/>
  <c r="BG730" i="6"/>
  <c r="BF730" i="6"/>
  <c r="T730" i="6"/>
  <c r="R730" i="6"/>
  <c r="P730" i="6"/>
  <c r="BI725" i="6"/>
  <c r="BH725" i="6"/>
  <c r="BG725" i="6"/>
  <c r="BF725" i="6"/>
  <c r="T725" i="6"/>
  <c r="R725" i="6"/>
  <c r="P725" i="6"/>
  <c r="BI716" i="6"/>
  <c r="BH716" i="6"/>
  <c r="BG716" i="6"/>
  <c r="BF716" i="6"/>
  <c r="T716" i="6"/>
  <c r="R716" i="6"/>
  <c r="P716" i="6"/>
  <c r="BI704" i="6"/>
  <c r="BH704" i="6"/>
  <c r="BG704" i="6"/>
  <c r="BF704" i="6"/>
  <c r="T704" i="6"/>
  <c r="R704" i="6"/>
  <c r="P704" i="6"/>
  <c r="BI668" i="6"/>
  <c r="BH668" i="6"/>
  <c r="BG668" i="6"/>
  <c r="BF668" i="6"/>
  <c r="T668" i="6"/>
  <c r="R668" i="6"/>
  <c r="P668" i="6"/>
  <c r="BI663" i="6"/>
  <c r="BH663" i="6"/>
  <c r="BG663" i="6"/>
  <c r="BF663" i="6"/>
  <c r="T663" i="6"/>
  <c r="R663" i="6"/>
  <c r="P663" i="6"/>
  <c r="BI658" i="6"/>
  <c r="BH658" i="6"/>
  <c r="BG658" i="6"/>
  <c r="BF658" i="6"/>
  <c r="T658" i="6"/>
  <c r="R658" i="6"/>
  <c r="P658" i="6"/>
  <c r="BI577" i="6"/>
  <c r="BH577" i="6"/>
  <c r="BG577" i="6"/>
  <c r="BF577" i="6"/>
  <c r="T577" i="6"/>
  <c r="R577" i="6"/>
  <c r="P577" i="6"/>
  <c r="BI492" i="6"/>
  <c r="BH492" i="6"/>
  <c r="BG492" i="6"/>
  <c r="BF492" i="6"/>
  <c r="T492" i="6"/>
  <c r="R492" i="6"/>
  <c r="P492" i="6"/>
  <c r="BI415" i="6"/>
  <c r="BH415" i="6"/>
  <c r="BG415" i="6"/>
  <c r="BF415" i="6"/>
  <c r="T415" i="6"/>
  <c r="R415" i="6"/>
  <c r="P415" i="6"/>
  <c r="BI403" i="6"/>
  <c r="BH403" i="6"/>
  <c r="BG403" i="6"/>
  <c r="BF403" i="6"/>
  <c r="T403" i="6"/>
  <c r="R403" i="6"/>
  <c r="P403" i="6"/>
  <c r="BI396" i="6"/>
  <c r="BH396" i="6"/>
  <c r="BG396" i="6"/>
  <c r="BF396" i="6"/>
  <c r="T396" i="6"/>
  <c r="R396" i="6"/>
  <c r="P396" i="6"/>
  <c r="BI389" i="6"/>
  <c r="BH389" i="6"/>
  <c r="BG389" i="6"/>
  <c r="BF389" i="6"/>
  <c r="T389" i="6"/>
  <c r="R389" i="6"/>
  <c r="P389" i="6"/>
  <c r="BI377" i="6"/>
  <c r="BH377" i="6"/>
  <c r="BG377" i="6"/>
  <c r="BF377" i="6"/>
  <c r="T377" i="6"/>
  <c r="R377" i="6"/>
  <c r="P377" i="6"/>
  <c r="BI370" i="6"/>
  <c r="BH370" i="6"/>
  <c r="BG370" i="6"/>
  <c r="BF370" i="6"/>
  <c r="T370" i="6"/>
  <c r="R370" i="6"/>
  <c r="P370" i="6"/>
  <c r="BI363" i="6"/>
  <c r="BH363" i="6"/>
  <c r="BG363" i="6"/>
  <c r="BF363" i="6"/>
  <c r="T363" i="6"/>
  <c r="R363" i="6"/>
  <c r="P363" i="6"/>
  <c r="BI357" i="6"/>
  <c r="BH357" i="6"/>
  <c r="BG357" i="6"/>
  <c r="BF357" i="6"/>
  <c r="T357" i="6"/>
  <c r="R357" i="6"/>
  <c r="P357" i="6"/>
  <c r="BI351" i="6"/>
  <c r="BH351" i="6"/>
  <c r="BG351" i="6"/>
  <c r="BF351" i="6"/>
  <c r="T351" i="6"/>
  <c r="R351" i="6"/>
  <c r="P351" i="6"/>
  <c r="BI345" i="6"/>
  <c r="BH345" i="6"/>
  <c r="BG345" i="6"/>
  <c r="BF345" i="6"/>
  <c r="T345" i="6"/>
  <c r="R345" i="6"/>
  <c r="P345" i="6"/>
  <c r="BI337" i="6"/>
  <c r="BH337" i="6"/>
  <c r="BG337" i="6"/>
  <c r="BF337" i="6"/>
  <c r="T337" i="6"/>
  <c r="R337" i="6"/>
  <c r="P337" i="6"/>
  <c r="BI329" i="6"/>
  <c r="BH329" i="6"/>
  <c r="BG329" i="6"/>
  <c r="BF329" i="6"/>
  <c r="T329" i="6"/>
  <c r="R329" i="6"/>
  <c r="P329" i="6"/>
  <c r="BI325" i="6"/>
  <c r="BH325" i="6"/>
  <c r="BG325" i="6"/>
  <c r="BF325" i="6"/>
  <c r="T325" i="6"/>
  <c r="R325" i="6"/>
  <c r="P325" i="6"/>
  <c r="BI317" i="6"/>
  <c r="BH317" i="6"/>
  <c r="BG317" i="6"/>
  <c r="BF317" i="6"/>
  <c r="T317" i="6"/>
  <c r="R317" i="6"/>
  <c r="P317" i="6"/>
  <c r="BI313" i="6"/>
  <c r="BH313" i="6"/>
  <c r="BG313" i="6"/>
  <c r="BF313" i="6"/>
  <c r="T313" i="6"/>
  <c r="R313" i="6"/>
  <c r="P313" i="6"/>
  <c r="BI306" i="6"/>
  <c r="BH306" i="6"/>
  <c r="BG306" i="6"/>
  <c r="BF306" i="6"/>
  <c r="T306" i="6"/>
  <c r="R306" i="6"/>
  <c r="P306" i="6"/>
  <c r="BI299" i="6"/>
  <c r="BH299" i="6"/>
  <c r="BG299" i="6"/>
  <c r="BF299" i="6"/>
  <c r="T299" i="6"/>
  <c r="R299" i="6"/>
  <c r="P299" i="6"/>
  <c r="BI284" i="6"/>
  <c r="BH284" i="6"/>
  <c r="BG284" i="6"/>
  <c r="BF284" i="6"/>
  <c r="T284" i="6"/>
  <c r="R284" i="6"/>
  <c r="P284" i="6"/>
  <c r="BI269" i="6"/>
  <c r="BH269" i="6"/>
  <c r="BG269" i="6"/>
  <c r="BF269" i="6"/>
  <c r="T269" i="6"/>
  <c r="R269" i="6"/>
  <c r="P269" i="6"/>
  <c r="BI256" i="6"/>
  <c r="BH256" i="6"/>
  <c r="BG256" i="6"/>
  <c r="BF256" i="6"/>
  <c r="T256" i="6"/>
  <c r="R256" i="6"/>
  <c r="P256" i="6"/>
  <c r="BI252" i="6"/>
  <c r="BH252" i="6"/>
  <c r="BG252" i="6"/>
  <c r="BF252" i="6"/>
  <c r="T252" i="6"/>
  <c r="R252" i="6"/>
  <c r="P252" i="6"/>
  <c r="BI241" i="6"/>
  <c r="BH241" i="6"/>
  <c r="BG241" i="6"/>
  <c r="BF241" i="6"/>
  <c r="T241" i="6"/>
  <c r="R241" i="6"/>
  <c r="P241" i="6"/>
  <c r="BI230" i="6"/>
  <c r="BH230" i="6"/>
  <c r="BG230" i="6"/>
  <c r="BF230" i="6"/>
  <c r="T230" i="6"/>
  <c r="R230" i="6"/>
  <c r="P230" i="6"/>
  <c r="BI214" i="6"/>
  <c r="BH214" i="6"/>
  <c r="BG214" i="6"/>
  <c r="BF214" i="6"/>
  <c r="T214" i="6"/>
  <c r="R214" i="6"/>
  <c r="P214" i="6"/>
  <c r="BI198" i="6"/>
  <c r="BH198" i="6"/>
  <c r="BG198" i="6"/>
  <c r="BF198" i="6"/>
  <c r="T198" i="6"/>
  <c r="R198" i="6"/>
  <c r="P198" i="6"/>
  <c r="BI184" i="6"/>
  <c r="BH184" i="6"/>
  <c r="BG184" i="6"/>
  <c r="BF184" i="6"/>
  <c r="T184" i="6"/>
  <c r="R184" i="6"/>
  <c r="P184" i="6"/>
  <c r="BI179" i="6"/>
  <c r="BH179" i="6"/>
  <c r="BG179" i="6"/>
  <c r="BF179" i="6"/>
  <c r="T179" i="6"/>
  <c r="R179" i="6"/>
  <c r="P179" i="6"/>
  <c r="BI169" i="6"/>
  <c r="BH169" i="6"/>
  <c r="BG169" i="6"/>
  <c r="BF169" i="6"/>
  <c r="T169" i="6"/>
  <c r="R169" i="6"/>
  <c r="P169" i="6"/>
  <c r="BI159" i="6"/>
  <c r="BH159" i="6"/>
  <c r="BG159" i="6"/>
  <c r="BF159" i="6"/>
  <c r="T159" i="6"/>
  <c r="R159" i="6"/>
  <c r="P159" i="6"/>
  <c r="BI151" i="6"/>
  <c r="BH151" i="6"/>
  <c r="BG151" i="6"/>
  <c r="BF151" i="6"/>
  <c r="T151" i="6"/>
  <c r="R151" i="6"/>
  <c r="P151" i="6"/>
  <c r="BI147" i="6"/>
  <c r="BH147" i="6"/>
  <c r="BG147" i="6"/>
  <c r="BF147" i="6"/>
  <c r="T147" i="6"/>
  <c r="R147" i="6"/>
  <c r="P147" i="6"/>
  <c r="BI142" i="6"/>
  <c r="BH142" i="6"/>
  <c r="BG142" i="6"/>
  <c r="BF142" i="6"/>
  <c r="T142" i="6"/>
  <c r="R142" i="6"/>
  <c r="P142" i="6"/>
  <c r="BI137" i="6"/>
  <c r="BH137" i="6"/>
  <c r="BG137" i="6"/>
  <c r="BF137" i="6"/>
  <c r="T137" i="6"/>
  <c r="R137" i="6"/>
  <c r="P137" i="6"/>
  <c r="BI132" i="6"/>
  <c r="BH132" i="6"/>
  <c r="BG132" i="6"/>
  <c r="BF132" i="6"/>
  <c r="T132" i="6"/>
  <c r="R132" i="6"/>
  <c r="P132" i="6"/>
  <c r="BI127" i="6"/>
  <c r="BH127" i="6"/>
  <c r="BG127" i="6"/>
  <c r="BF127" i="6"/>
  <c r="T127" i="6"/>
  <c r="R127" i="6"/>
  <c r="P127" i="6"/>
  <c r="BI121" i="6"/>
  <c r="BH121" i="6"/>
  <c r="BG121" i="6"/>
  <c r="BF121" i="6"/>
  <c r="T121" i="6"/>
  <c r="R121" i="6"/>
  <c r="P121" i="6"/>
  <c r="BI108" i="6"/>
  <c r="BH108" i="6"/>
  <c r="BG108" i="6"/>
  <c r="BF108" i="6"/>
  <c r="T108" i="6"/>
  <c r="R108" i="6"/>
  <c r="P108" i="6"/>
  <c r="J101" i="6"/>
  <c r="F101" i="6"/>
  <c r="F99" i="6"/>
  <c r="E97" i="6"/>
  <c r="J58" i="6"/>
  <c r="F58" i="6"/>
  <c r="F56" i="6"/>
  <c r="E54" i="6"/>
  <c r="J26" i="6"/>
  <c r="E26" i="6"/>
  <c r="J102" i="6" s="1"/>
  <c r="J25" i="6"/>
  <c r="J20" i="6"/>
  <c r="E20" i="6"/>
  <c r="F102" i="6" s="1"/>
  <c r="J19" i="6"/>
  <c r="J14" i="6"/>
  <c r="J99" i="6"/>
  <c r="E7" i="6"/>
  <c r="E93" i="6" s="1"/>
  <c r="J39" i="5"/>
  <c r="J38" i="5"/>
  <c r="AY59" i="1" s="1"/>
  <c r="J37" i="5"/>
  <c r="AX59" i="1" s="1"/>
  <c r="BI823" i="5"/>
  <c r="BH823" i="5"/>
  <c r="BG823" i="5"/>
  <c r="BF823" i="5"/>
  <c r="T823" i="5"/>
  <c r="T822" i="5" s="1"/>
  <c r="R823" i="5"/>
  <c r="R822" i="5" s="1"/>
  <c r="P823" i="5"/>
  <c r="P822" i="5" s="1"/>
  <c r="BI811" i="5"/>
  <c r="BH811" i="5"/>
  <c r="BG811" i="5"/>
  <c r="BF811" i="5"/>
  <c r="T811" i="5"/>
  <c r="R811" i="5"/>
  <c r="P811" i="5"/>
  <c r="BI762" i="5"/>
  <c r="BH762" i="5"/>
  <c r="BG762" i="5"/>
  <c r="BF762" i="5"/>
  <c r="T762" i="5"/>
  <c r="T761" i="5" s="1"/>
  <c r="R762" i="5"/>
  <c r="P762" i="5"/>
  <c r="BI759" i="5"/>
  <c r="BH759" i="5"/>
  <c r="BG759" i="5"/>
  <c r="BF759" i="5"/>
  <c r="T759" i="5"/>
  <c r="R759" i="5"/>
  <c r="P759" i="5"/>
  <c r="BI754" i="5"/>
  <c r="BH754" i="5"/>
  <c r="BG754" i="5"/>
  <c r="BF754" i="5"/>
  <c r="T754" i="5"/>
  <c r="R754" i="5"/>
  <c r="P754" i="5"/>
  <c r="BI747" i="5"/>
  <c r="BH747" i="5"/>
  <c r="BG747" i="5"/>
  <c r="BF747" i="5"/>
  <c r="T747" i="5"/>
  <c r="R747" i="5"/>
  <c r="P747" i="5"/>
  <c r="BI742" i="5"/>
  <c r="BH742" i="5"/>
  <c r="BG742" i="5"/>
  <c r="BF742" i="5"/>
  <c r="T742" i="5"/>
  <c r="R742" i="5"/>
  <c r="P742" i="5"/>
  <c r="BI737" i="5"/>
  <c r="BH737" i="5"/>
  <c r="BG737" i="5"/>
  <c r="BF737" i="5"/>
  <c r="T737" i="5"/>
  <c r="R737" i="5"/>
  <c r="P737" i="5"/>
  <c r="BI730" i="5"/>
  <c r="BH730" i="5"/>
  <c r="BG730" i="5"/>
  <c r="BF730" i="5"/>
  <c r="T730" i="5"/>
  <c r="R730" i="5"/>
  <c r="P730" i="5"/>
  <c r="BI722" i="5"/>
  <c r="BH722" i="5"/>
  <c r="BG722" i="5"/>
  <c r="BF722" i="5"/>
  <c r="T722" i="5"/>
  <c r="R722" i="5"/>
  <c r="P722" i="5"/>
  <c r="BI719" i="5"/>
  <c r="BH719" i="5"/>
  <c r="BG719" i="5"/>
  <c r="BF719" i="5"/>
  <c r="T719" i="5"/>
  <c r="R719" i="5"/>
  <c r="P719" i="5"/>
  <c r="BI710" i="5"/>
  <c r="BH710" i="5"/>
  <c r="BG710" i="5"/>
  <c r="BF710" i="5"/>
  <c r="T710" i="5"/>
  <c r="R710" i="5"/>
  <c r="P710" i="5"/>
  <c r="BI704" i="5"/>
  <c r="BH704" i="5"/>
  <c r="BG704" i="5"/>
  <c r="BF704" i="5"/>
  <c r="T704" i="5"/>
  <c r="R704" i="5"/>
  <c r="P704" i="5"/>
  <c r="BI697" i="5"/>
  <c r="BH697" i="5"/>
  <c r="BG697" i="5"/>
  <c r="BF697" i="5"/>
  <c r="T697" i="5"/>
  <c r="R697" i="5"/>
  <c r="P697" i="5"/>
  <c r="BI691" i="5"/>
  <c r="BH691" i="5"/>
  <c r="BG691" i="5"/>
  <c r="BF691" i="5"/>
  <c r="T691" i="5"/>
  <c r="R691" i="5"/>
  <c r="P691" i="5"/>
  <c r="BI685" i="5"/>
  <c r="BH685" i="5"/>
  <c r="BG685" i="5"/>
  <c r="BF685" i="5"/>
  <c r="T685" i="5"/>
  <c r="R685" i="5"/>
  <c r="P685" i="5"/>
  <c r="BI679" i="5"/>
  <c r="BH679" i="5"/>
  <c r="BG679" i="5"/>
  <c r="BF679" i="5"/>
  <c r="T679" i="5"/>
  <c r="R679" i="5"/>
  <c r="P679" i="5"/>
  <c r="BI667" i="5"/>
  <c r="BH667" i="5"/>
  <c r="BG667" i="5"/>
  <c r="BF667" i="5"/>
  <c r="T667" i="5"/>
  <c r="R667" i="5"/>
  <c r="P667" i="5"/>
  <c r="BI660" i="5"/>
  <c r="BH660" i="5"/>
  <c r="BG660" i="5"/>
  <c r="BF660" i="5"/>
  <c r="T660" i="5"/>
  <c r="R660" i="5"/>
  <c r="P660" i="5"/>
  <c r="BI652" i="5"/>
  <c r="BH652" i="5"/>
  <c r="BG652" i="5"/>
  <c r="BF652" i="5"/>
  <c r="T652" i="5"/>
  <c r="R652" i="5"/>
  <c r="P652" i="5"/>
  <c r="BI649" i="5"/>
  <c r="BH649" i="5"/>
  <c r="BG649" i="5"/>
  <c r="BF649" i="5"/>
  <c r="T649" i="5"/>
  <c r="R649" i="5"/>
  <c r="P649" i="5"/>
  <c r="BI644" i="5"/>
  <c r="BH644" i="5"/>
  <c r="BG644" i="5"/>
  <c r="BF644" i="5"/>
  <c r="T644" i="5"/>
  <c r="R644" i="5"/>
  <c r="P644" i="5"/>
  <c r="BI638" i="5"/>
  <c r="BH638" i="5"/>
  <c r="BG638" i="5"/>
  <c r="BF638" i="5"/>
  <c r="T638" i="5"/>
  <c r="R638" i="5"/>
  <c r="P638" i="5"/>
  <c r="BI633" i="5"/>
  <c r="BH633" i="5"/>
  <c r="BG633" i="5"/>
  <c r="BF633" i="5"/>
  <c r="T633" i="5"/>
  <c r="R633" i="5"/>
  <c r="P633" i="5"/>
  <c r="BI627" i="5"/>
  <c r="BH627" i="5"/>
  <c r="BG627" i="5"/>
  <c r="BF627" i="5"/>
  <c r="T627" i="5"/>
  <c r="R627" i="5"/>
  <c r="P627" i="5"/>
  <c r="BI622" i="5"/>
  <c r="BH622" i="5"/>
  <c r="BG622" i="5"/>
  <c r="BF622" i="5"/>
  <c r="T622" i="5"/>
  <c r="R622" i="5"/>
  <c r="P622" i="5"/>
  <c r="BI617" i="5"/>
  <c r="BH617" i="5"/>
  <c r="BG617" i="5"/>
  <c r="BF617" i="5"/>
  <c r="T617" i="5"/>
  <c r="R617" i="5"/>
  <c r="P617" i="5"/>
  <c r="BI611" i="5"/>
  <c r="BH611" i="5"/>
  <c r="BG611" i="5"/>
  <c r="BF611" i="5"/>
  <c r="T611" i="5"/>
  <c r="R611" i="5"/>
  <c r="P611" i="5"/>
  <c r="BI608" i="5"/>
  <c r="BH608" i="5"/>
  <c r="BG608" i="5"/>
  <c r="BF608" i="5"/>
  <c r="T608" i="5"/>
  <c r="R608" i="5"/>
  <c r="P608" i="5"/>
  <c r="BI604" i="5"/>
  <c r="BH604" i="5"/>
  <c r="BG604" i="5"/>
  <c r="BF604" i="5"/>
  <c r="T604" i="5"/>
  <c r="R604" i="5"/>
  <c r="P604" i="5"/>
  <c r="BI587" i="5"/>
  <c r="BH587" i="5"/>
  <c r="BG587" i="5"/>
  <c r="BF587" i="5"/>
  <c r="T587" i="5"/>
  <c r="R587" i="5"/>
  <c r="P587" i="5"/>
  <c r="BI581" i="5"/>
  <c r="BH581" i="5"/>
  <c r="BG581" i="5"/>
  <c r="BF581" i="5"/>
  <c r="T581" i="5"/>
  <c r="R581" i="5"/>
  <c r="P581" i="5"/>
  <c r="BI567" i="5"/>
  <c r="BH567" i="5"/>
  <c r="BG567" i="5"/>
  <c r="BF567" i="5"/>
  <c r="T567" i="5"/>
  <c r="R567" i="5"/>
  <c r="P567" i="5"/>
  <c r="BI564" i="5"/>
  <c r="BH564" i="5"/>
  <c r="BG564" i="5"/>
  <c r="BF564" i="5"/>
  <c r="T564" i="5"/>
  <c r="R564" i="5"/>
  <c r="P564" i="5"/>
  <c r="BI559" i="5"/>
  <c r="BH559" i="5"/>
  <c r="BG559" i="5"/>
  <c r="BF559" i="5"/>
  <c r="T559" i="5"/>
  <c r="R559" i="5"/>
  <c r="P559" i="5"/>
  <c r="BI554" i="5"/>
  <c r="BH554" i="5"/>
  <c r="BG554" i="5"/>
  <c r="BF554" i="5"/>
  <c r="T554" i="5"/>
  <c r="R554" i="5"/>
  <c r="P554" i="5"/>
  <c r="BI549" i="5"/>
  <c r="BH549" i="5"/>
  <c r="BG549" i="5"/>
  <c r="BF549" i="5"/>
  <c r="T549" i="5"/>
  <c r="R549" i="5"/>
  <c r="P549" i="5"/>
  <c r="BI542" i="5"/>
  <c r="BH542" i="5"/>
  <c r="BG542" i="5"/>
  <c r="BF542" i="5"/>
  <c r="T542" i="5"/>
  <c r="R542" i="5"/>
  <c r="P542" i="5"/>
  <c r="BI535" i="5"/>
  <c r="BH535" i="5"/>
  <c r="BG535" i="5"/>
  <c r="BF535" i="5"/>
  <c r="T535" i="5"/>
  <c r="R535" i="5"/>
  <c r="P535" i="5"/>
  <c r="BI519" i="5"/>
  <c r="BH519" i="5"/>
  <c r="BG519" i="5"/>
  <c r="BF519" i="5"/>
  <c r="T519" i="5"/>
  <c r="R519" i="5"/>
  <c r="P519" i="5"/>
  <c r="BI516" i="5"/>
  <c r="BH516" i="5"/>
  <c r="BG516" i="5"/>
  <c r="BF516" i="5"/>
  <c r="T516" i="5"/>
  <c r="R516" i="5"/>
  <c r="P516" i="5"/>
  <c r="BI511" i="5"/>
  <c r="BH511" i="5"/>
  <c r="BG511" i="5"/>
  <c r="BF511" i="5"/>
  <c r="T511" i="5"/>
  <c r="R511" i="5"/>
  <c r="P511" i="5"/>
  <c r="BI507" i="5"/>
  <c r="BH507" i="5"/>
  <c r="BG507" i="5"/>
  <c r="BF507" i="5"/>
  <c r="T507" i="5"/>
  <c r="T506" i="5" s="1"/>
  <c r="R507" i="5"/>
  <c r="R506" i="5" s="1"/>
  <c r="P507" i="5"/>
  <c r="P506" i="5" s="1"/>
  <c r="BI502" i="5"/>
  <c r="BH502" i="5"/>
  <c r="BG502" i="5"/>
  <c r="BF502" i="5"/>
  <c r="T502" i="5"/>
  <c r="R502" i="5"/>
  <c r="P502" i="5"/>
  <c r="BI498" i="5"/>
  <c r="BH498" i="5"/>
  <c r="BG498" i="5"/>
  <c r="BF498" i="5"/>
  <c r="T498" i="5"/>
  <c r="R498" i="5"/>
  <c r="P498" i="5"/>
  <c r="BI494" i="5"/>
  <c r="BH494" i="5"/>
  <c r="BG494" i="5"/>
  <c r="BF494" i="5"/>
  <c r="T494" i="5"/>
  <c r="R494" i="5"/>
  <c r="P494" i="5"/>
  <c r="BI489" i="5"/>
  <c r="BH489" i="5"/>
  <c r="BG489" i="5"/>
  <c r="BF489" i="5"/>
  <c r="T489" i="5"/>
  <c r="R489" i="5"/>
  <c r="P489" i="5"/>
  <c r="BI483" i="5"/>
  <c r="BH483" i="5"/>
  <c r="BG483" i="5"/>
  <c r="BF483" i="5"/>
  <c r="T483" i="5"/>
  <c r="R483" i="5"/>
  <c r="P483" i="5"/>
  <c r="BI477" i="5"/>
  <c r="BH477" i="5"/>
  <c r="BG477" i="5"/>
  <c r="BF477" i="5"/>
  <c r="T477" i="5"/>
  <c r="R477" i="5"/>
  <c r="P477" i="5"/>
  <c r="BI471" i="5"/>
  <c r="BH471" i="5"/>
  <c r="BG471" i="5"/>
  <c r="BF471" i="5"/>
  <c r="T471" i="5"/>
  <c r="R471" i="5"/>
  <c r="P471" i="5"/>
  <c r="BI465" i="5"/>
  <c r="BH465" i="5"/>
  <c r="BG465" i="5"/>
  <c r="BF465" i="5"/>
  <c r="T465" i="5"/>
  <c r="R465" i="5"/>
  <c r="P465" i="5"/>
  <c r="BI460" i="5"/>
  <c r="BH460" i="5"/>
  <c r="BG460" i="5"/>
  <c r="BF460" i="5"/>
  <c r="T460" i="5"/>
  <c r="R460" i="5"/>
  <c r="P460" i="5"/>
  <c r="BI452" i="5"/>
  <c r="BH452" i="5"/>
  <c r="BG452" i="5"/>
  <c r="BF452" i="5"/>
  <c r="T452" i="5"/>
  <c r="R452" i="5"/>
  <c r="P452" i="5"/>
  <c r="BI419" i="5"/>
  <c r="BH419" i="5"/>
  <c r="BG419" i="5"/>
  <c r="BF419" i="5"/>
  <c r="T419" i="5"/>
  <c r="R419" i="5"/>
  <c r="P419" i="5"/>
  <c r="BI378" i="5"/>
  <c r="BH378" i="5"/>
  <c r="BG378" i="5"/>
  <c r="BF378" i="5"/>
  <c r="T378" i="5"/>
  <c r="R378" i="5"/>
  <c r="P378" i="5"/>
  <c r="BI345" i="5"/>
  <c r="BH345" i="5"/>
  <c r="BG345" i="5"/>
  <c r="BF345" i="5"/>
  <c r="T345" i="5"/>
  <c r="R345" i="5"/>
  <c r="P345" i="5"/>
  <c r="BI334" i="5"/>
  <c r="BH334" i="5"/>
  <c r="BG334" i="5"/>
  <c r="BF334" i="5"/>
  <c r="T334" i="5"/>
  <c r="R334" i="5"/>
  <c r="P334" i="5"/>
  <c r="BI323" i="5"/>
  <c r="BH323" i="5"/>
  <c r="BG323" i="5"/>
  <c r="BF323" i="5"/>
  <c r="T323" i="5"/>
  <c r="R323" i="5"/>
  <c r="P323" i="5"/>
  <c r="BI317" i="5"/>
  <c r="BH317" i="5"/>
  <c r="BG317" i="5"/>
  <c r="BF317" i="5"/>
  <c r="T317" i="5"/>
  <c r="R317" i="5"/>
  <c r="P317" i="5"/>
  <c r="BI312" i="5"/>
  <c r="BH312" i="5"/>
  <c r="BG312" i="5"/>
  <c r="BF312" i="5"/>
  <c r="T312" i="5"/>
  <c r="R312" i="5"/>
  <c r="P312" i="5"/>
  <c r="BI306" i="5"/>
  <c r="BH306" i="5"/>
  <c r="BG306" i="5"/>
  <c r="BF306" i="5"/>
  <c r="T306" i="5"/>
  <c r="R306" i="5"/>
  <c r="P306" i="5"/>
  <c r="BI300" i="5"/>
  <c r="BH300" i="5"/>
  <c r="BG300" i="5"/>
  <c r="BF300" i="5"/>
  <c r="T300" i="5"/>
  <c r="R300" i="5"/>
  <c r="P300" i="5"/>
  <c r="BI291" i="5"/>
  <c r="BH291" i="5"/>
  <c r="BG291" i="5"/>
  <c r="BF291" i="5"/>
  <c r="T291" i="5"/>
  <c r="R291" i="5"/>
  <c r="P291" i="5"/>
  <c r="BI282" i="5"/>
  <c r="BH282" i="5"/>
  <c r="BG282" i="5"/>
  <c r="BF282" i="5"/>
  <c r="T282" i="5"/>
  <c r="R282" i="5"/>
  <c r="P282" i="5"/>
  <c r="BI278" i="5"/>
  <c r="BH278" i="5"/>
  <c r="BG278" i="5"/>
  <c r="BF278" i="5"/>
  <c r="T278" i="5"/>
  <c r="R278" i="5"/>
  <c r="P278" i="5"/>
  <c r="BI271" i="5"/>
  <c r="BH271" i="5"/>
  <c r="BG271" i="5"/>
  <c r="BF271" i="5"/>
  <c r="T271" i="5"/>
  <c r="R271" i="5"/>
  <c r="P271" i="5"/>
  <c r="BI267" i="5"/>
  <c r="BH267" i="5"/>
  <c r="BG267" i="5"/>
  <c r="BF267" i="5"/>
  <c r="T267" i="5"/>
  <c r="R267" i="5"/>
  <c r="P267" i="5"/>
  <c r="BI262" i="5"/>
  <c r="BH262" i="5"/>
  <c r="BG262" i="5"/>
  <c r="BF262" i="5"/>
  <c r="T262" i="5"/>
  <c r="R262" i="5"/>
  <c r="P262" i="5"/>
  <c r="BI257" i="5"/>
  <c r="BH257" i="5"/>
  <c r="BG257" i="5"/>
  <c r="BF257" i="5"/>
  <c r="T257" i="5"/>
  <c r="R257" i="5"/>
  <c r="P257" i="5"/>
  <c r="BI250" i="5"/>
  <c r="BH250" i="5"/>
  <c r="BG250" i="5"/>
  <c r="BF250" i="5"/>
  <c r="T250" i="5"/>
  <c r="R250" i="5"/>
  <c r="P250" i="5"/>
  <c r="BI243" i="5"/>
  <c r="BH243" i="5"/>
  <c r="BG243" i="5"/>
  <c r="BF243" i="5"/>
  <c r="T243" i="5"/>
  <c r="R243" i="5"/>
  <c r="P243" i="5"/>
  <c r="BI236" i="5"/>
  <c r="BH236" i="5"/>
  <c r="BG236" i="5"/>
  <c r="BF236" i="5"/>
  <c r="T236" i="5"/>
  <c r="R236" i="5"/>
  <c r="P236" i="5"/>
  <c r="BI229" i="5"/>
  <c r="BH229" i="5"/>
  <c r="BG229" i="5"/>
  <c r="BF229" i="5"/>
  <c r="T229" i="5"/>
  <c r="R229" i="5"/>
  <c r="P229" i="5"/>
  <c r="BI225" i="5"/>
  <c r="BH225" i="5"/>
  <c r="BG225" i="5"/>
  <c r="BF225" i="5"/>
  <c r="T225" i="5"/>
  <c r="R225" i="5"/>
  <c r="P225" i="5"/>
  <c r="BI217" i="5"/>
  <c r="BH217" i="5"/>
  <c r="BG217" i="5"/>
  <c r="BF217" i="5"/>
  <c r="T217" i="5"/>
  <c r="R217" i="5"/>
  <c r="P217" i="5"/>
  <c r="BI209" i="5"/>
  <c r="BH209" i="5"/>
  <c r="BG209" i="5"/>
  <c r="BF209" i="5"/>
  <c r="T209" i="5"/>
  <c r="R209" i="5"/>
  <c r="P209" i="5"/>
  <c r="BI197" i="5"/>
  <c r="BH197" i="5"/>
  <c r="BG197" i="5"/>
  <c r="BF197" i="5"/>
  <c r="T197" i="5"/>
  <c r="R197" i="5"/>
  <c r="P197" i="5"/>
  <c r="BI185" i="5"/>
  <c r="BH185" i="5"/>
  <c r="BG185" i="5"/>
  <c r="BF185" i="5"/>
  <c r="T185" i="5"/>
  <c r="R185" i="5"/>
  <c r="P185" i="5"/>
  <c r="BI178" i="5"/>
  <c r="BH178" i="5"/>
  <c r="BG178" i="5"/>
  <c r="BF178" i="5"/>
  <c r="T178" i="5"/>
  <c r="R178" i="5"/>
  <c r="P178" i="5"/>
  <c r="BI173" i="5"/>
  <c r="BH173" i="5"/>
  <c r="BG173" i="5"/>
  <c r="BF173" i="5"/>
  <c r="T173" i="5"/>
  <c r="R173" i="5"/>
  <c r="P173" i="5"/>
  <c r="BI168" i="5"/>
  <c r="BH168" i="5"/>
  <c r="BG168" i="5"/>
  <c r="BF168" i="5"/>
  <c r="T168" i="5"/>
  <c r="R168" i="5"/>
  <c r="P168" i="5"/>
  <c r="BI157" i="5"/>
  <c r="BH157" i="5"/>
  <c r="BG157" i="5"/>
  <c r="BF157" i="5"/>
  <c r="T157" i="5"/>
  <c r="R157" i="5"/>
  <c r="P157" i="5"/>
  <c r="BI146" i="5"/>
  <c r="BH146" i="5"/>
  <c r="BG146" i="5"/>
  <c r="BF146" i="5"/>
  <c r="T146" i="5"/>
  <c r="R146" i="5"/>
  <c r="P146" i="5"/>
  <c r="BI137" i="5"/>
  <c r="BH137" i="5"/>
  <c r="BG137" i="5"/>
  <c r="BF137" i="5"/>
  <c r="T137" i="5"/>
  <c r="R137" i="5"/>
  <c r="P137" i="5"/>
  <c r="BI133" i="5"/>
  <c r="BH133" i="5"/>
  <c r="BG133" i="5"/>
  <c r="BF133" i="5"/>
  <c r="T133" i="5"/>
  <c r="R133" i="5"/>
  <c r="P133" i="5"/>
  <c r="BI128" i="5"/>
  <c r="BH128" i="5"/>
  <c r="BG128" i="5"/>
  <c r="BF128" i="5"/>
  <c r="T128" i="5"/>
  <c r="R128" i="5"/>
  <c r="P128" i="5"/>
  <c r="BI123" i="5"/>
  <c r="BH123" i="5"/>
  <c r="BG123" i="5"/>
  <c r="BF123" i="5"/>
  <c r="T123" i="5"/>
  <c r="R123" i="5"/>
  <c r="P123" i="5"/>
  <c r="BI118" i="5"/>
  <c r="BH118" i="5"/>
  <c r="BG118" i="5"/>
  <c r="BF118" i="5"/>
  <c r="T118" i="5"/>
  <c r="R118" i="5"/>
  <c r="P118" i="5"/>
  <c r="BI112" i="5"/>
  <c r="BH112" i="5"/>
  <c r="BG112" i="5"/>
  <c r="BF112" i="5"/>
  <c r="T112" i="5"/>
  <c r="R112" i="5"/>
  <c r="P112" i="5"/>
  <c r="BI103" i="5"/>
  <c r="BH103" i="5"/>
  <c r="BG103" i="5"/>
  <c r="BF103" i="5"/>
  <c r="T103" i="5"/>
  <c r="R103" i="5"/>
  <c r="P103" i="5"/>
  <c r="J96" i="5"/>
  <c r="F96" i="5"/>
  <c r="F94" i="5"/>
  <c r="E92" i="5"/>
  <c r="J58" i="5"/>
  <c r="F58" i="5"/>
  <c r="F56" i="5"/>
  <c r="E54" i="5"/>
  <c r="J26" i="5"/>
  <c r="E26" i="5"/>
  <c r="J97" i="5" s="1"/>
  <c r="J25" i="5"/>
  <c r="J20" i="5"/>
  <c r="E20" i="5"/>
  <c r="F59" i="5" s="1"/>
  <c r="J19" i="5"/>
  <c r="J14" i="5"/>
  <c r="J94" i="5" s="1"/>
  <c r="E7" i="5"/>
  <c r="E88" i="5"/>
  <c r="J39" i="4"/>
  <c r="J38" i="4"/>
  <c r="AY58" i="1" s="1"/>
  <c r="J37" i="4"/>
  <c r="AX58" i="1" s="1"/>
  <c r="BI590" i="4"/>
  <c r="BH590" i="4"/>
  <c r="BG590" i="4"/>
  <c r="BF590" i="4"/>
  <c r="T590" i="4"/>
  <c r="T589" i="4" s="1"/>
  <c r="R590" i="4"/>
  <c r="R589" i="4" s="1"/>
  <c r="P590" i="4"/>
  <c r="P589" i="4" s="1"/>
  <c r="BI587" i="4"/>
  <c r="BH587" i="4"/>
  <c r="BG587" i="4"/>
  <c r="BF587" i="4"/>
  <c r="T587" i="4"/>
  <c r="T586" i="4" s="1"/>
  <c r="R587" i="4"/>
  <c r="R586" i="4" s="1"/>
  <c r="P587" i="4"/>
  <c r="P586" i="4" s="1"/>
  <c r="BI582" i="4"/>
  <c r="BH582" i="4"/>
  <c r="BG582" i="4"/>
  <c r="BF582" i="4"/>
  <c r="T582" i="4"/>
  <c r="R582" i="4"/>
  <c r="P582" i="4"/>
  <c r="BI578" i="4"/>
  <c r="BH578" i="4"/>
  <c r="BG578" i="4"/>
  <c r="BF578" i="4"/>
  <c r="T578" i="4"/>
  <c r="R578" i="4"/>
  <c r="P578" i="4"/>
  <c r="BI573" i="4"/>
  <c r="BH573" i="4"/>
  <c r="BG573" i="4"/>
  <c r="BF573" i="4"/>
  <c r="T573" i="4"/>
  <c r="R573" i="4"/>
  <c r="P573" i="4"/>
  <c r="BI568" i="4"/>
  <c r="BH568" i="4"/>
  <c r="BG568" i="4"/>
  <c r="BF568" i="4"/>
  <c r="T568" i="4"/>
  <c r="R568" i="4"/>
  <c r="P568" i="4"/>
  <c r="BI564" i="4"/>
  <c r="BH564" i="4"/>
  <c r="BG564" i="4"/>
  <c r="BF564" i="4"/>
  <c r="T564" i="4"/>
  <c r="R564" i="4"/>
  <c r="P564" i="4"/>
  <c r="BI559" i="4"/>
  <c r="BH559" i="4"/>
  <c r="BG559" i="4"/>
  <c r="BF559" i="4"/>
  <c r="T559" i="4"/>
  <c r="R559" i="4"/>
  <c r="P559" i="4"/>
  <c r="BI553" i="4"/>
  <c r="BH553" i="4"/>
  <c r="BG553" i="4"/>
  <c r="BF553" i="4"/>
  <c r="T553" i="4"/>
  <c r="R553" i="4"/>
  <c r="P553" i="4"/>
  <c r="BI547" i="4"/>
  <c r="BH547" i="4"/>
  <c r="BG547" i="4"/>
  <c r="BF547" i="4"/>
  <c r="T547" i="4"/>
  <c r="R547" i="4"/>
  <c r="P547" i="4"/>
  <c r="BI541" i="4"/>
  <c r="BH541" i="4"/>
  <c r="BG541" i="4"/>
  <c r="BF541" i="4"/>
  <c r="T541" i="4"/>
  <c r="R541" i="4"/>
  <c r="P541" i="4"/>
  <c r="BI536" i="4"/>
  <c r="BH536" i="4"/>
  <c r="BG536" i="4"/>
  <c r="BF536" i="4"/>
  <c r="T536" i="4"/>
  <c r="R536" i="4"/>
  <c r="P536" i="4"/>
  <c r="BI532" i="4"/>
  <c r="BH532" i="4"/>
  <c r="BG532" i="4"/>
  <c r="BF532" i="4"/>
  <c r="T532" i="4"/>
  <c r="R532" i="4"/>
  <c r="P532" i="4"/>
  <c r="BI527" i="4"/>
  <c r="BH527" i="4"/>
  <c r="BG527" i="4"/>
  <c r="BF527" i="4"/>
  <c r="T527" i="4"/>
  <c r="R527" i="4"/>
  <c r="P527" i="4"/>
  <c r="BI518" i="4"/>
  <c r="BH518" i="4"/>
  <c r="BG518" i="4"/>
  <c r="BF518" i="4"/>
  <c r="T518" i="4"/>
  <c r="R518" i="4"/>
  <c r="P518" i="4"/>
  <c r="BI510" i="4"/>
  <c r="BH510" i="4"/>
  <c r="BG510" i="4"/>
  <c r="BF510" i="4"/>
  <c r="T510" i="4"/>
  <c r="R510" i="4"/>
  <c r="P510" i="4"/>
  <c r="BI496" i="4"/>
  <c r="BH496" i="4"/>
  <c r="BG496" i="4"/>
  <c r="BF496" i="4"/>
  <c r="T496" i="4"/>
  <c r="R496" i="4"/>
  <c r="P496" i="4"/>
  <c r="BI482" i="4"/>
  <c r="BH482" i="4"/>
  <c r="BG482" i="4"/>
  <c r="BF482" i="4"/>
  <c r="T482" i="4"/>
  <c r="R482" i="4"/>
  <c r="P482" i="4"/>
  <c r="BI473" i="4"/>
  <c r="BH473" i="4"/>
  <c r="BG473" i="4"/>
  <c r="BF473" i="4"/>
  <c r="T473" i="4"/>
  <c r="R473" i="4"/>
  <c r="P473" i="4"/>
  <c r="BI464" i="4"/>
  <c r="BH464" i="4"/>
  <c r="BG464" i="4"/>
  <c r="BF464" i="4"/>
  <c r="T464" i="4"/>
  <c r="R464" i="4"/>
  <c r="P464" i="4"/>
  <c r="BI460" i="4"/>
  <c r="BH460" i="4"/>
  <c r="BG460" i="4"/>
  <c r="BF460" i="4"/>
  <c r="T460" i="4"/>
  <c r="R460" i="4"/>
  <c r="P460" i="4"/>
  <c r="BI445" i="4"/>
  <c r="BH445" i="4"/>
  <c r="BG445" i="4"/>
  <c r="BF445" i="4"/>
  <c r="T445" i="4"/>
  <c r="R445" i="4"/>
  <c r="P445" i="4"/>
  <c r="BI438" i="4"/>
  <c r="BH438" i="4"/>
  <c r="BG438" i="4"/>
  <c r="BF438" i="4"/>
  <c r="T438" i="4"/>
  <c r="R438" i="4"/>
  <c r="P438" i="4"/>
  <c r="BI434" i="4"/>
  <c r="BH434" i="4"/>
  <c r="BG434" i="4"/>
  <c r="BF434" i="4"/>
  <c r="T434" i="4"/>
  <c r="R434" i="4"/>
  <c r="P434" i="4"/>
  <c r="BI427" i="4"/>
  <c r="BH427" i="4"/>
  <c r="BG427" i="4"/>
  <c r="BF427" i="4"/>
  <c r="T427" i="4"/>
  <c r="R427" i="4"/>
  <c r="P427" i="4"/>
  <c r="BI420" i="4"/>
  <c r="BH420" i="4"/>
  <c r="BG420" i="4"/>
  <c r="BF420" i="4"/>
  <c r="T420" i="4"/>
  <c r="R420" i="4"/>
  <c r="P420" i="4"/>
  <c r="BI414" i="4"/>
  <c r="BH414" i="4"/>
  <c r="BG414" i="4"/>
  <c r="BF414" i="4"/>
  <c r="T414" i="4"/>
  <c r="R414" i="4"/>
  <c r="P414" i="4"/>
  <c r="BI408" i="4"/>
  <c r="BH408" i="4"/>
  <c r="BG408" i="4"/>
  <c r="BF408" i="4"/>
  <c r="T408" i="4"/>
  <c r="R408" i="4"/>
  <c r="P408" i="4"/>
  <c r="BI388" i="4"/>
  <c r="BH388" i="4"/>
  <c r="BG388" i="4"/>
  <c r="BF388" i="4"/>
  <c r="T388" i="4"/>
  <c r="R388" i="4"/>
  <c r="P388" i="4"/>
  <c r="BI368" i="4"/>
  <c r="BH368" i="4"/>
  <c r="BG368" i="4"/>
  <c r="BF368" i="4"/>
  <c r="T368" i="4"/>
  <c r="R368" i="4"/>
  <c r="P368" i="4"/>
  <c r="BI349" i="4"/>
  <c r="BH349" i="4"/>
  <c r="BG349" i="4"/>
  <c r="BF349" i="4"/>
  <c r="T349" i="4"/>
  <c r="R349" i="4"/>
  <c r="P349" i="4"/>
  <c r="BI345" i="4"/>
  <c r="BH345" i="4"/>
  <c r="BG345" i="4"/>
  <c r="BF345" i="4"/>
  <c r="T345" i="4"/>
  <c r="R345" i="4"/>
  <c r="P345" i="4"/>
  <c r="BI338" i="4"/>
  <c r="BH338" i="4"/>
  <c r="BG338" i="4"/>
  <c r="BF338" i="4"/>
  <c r="T338" i="4"/>
  <c r="R338" i="4"/>
  <c r="P338" i="4"/>
  <c r="BI331" i="4"/>
  <c r="BH331" i="4"/>
  <c r="BG331" i="4"/>
  <c r="BF331" i="4"/>
  <c r="T331" i="4"/>
  <c r="R331" i="4"/>
  <c r="P331" i="4"/>
  <c r="BI321" i="4"/>
  <c r="BH321" i="4"/>
  <c r="BG321" i="4"/>
  <c r="BF321" i="4"/>
  <c r="T321" i="4"/>
  <c r="R321" i="4"/>
  <c r="P321" i="4"/>
  <c r="BI311" i="4"/>
  <c r="BH311" i="4"/>
  <c r="BG311" i="4"/>
  <c r="BF311" i="4"/>
  <c r="T311" i="4"/>
  <c r="R311" i="4"/>
  <c r="P311" i="4"/>
  <c r="BI291" i="4"/>
  <c r="BH291" i="4"/>
  <c r="BG291" i="4"/>
  <c r="BF291" i="4"/>
  <c r="T291" i="4"/>
  <c r="R291" i="4"/>
  <c r="P291" i="4"/>
  <c r="BI271" i="4"/>
  <c r="BH271" i="4"/>
  <c r="BG271" i="4"/>
  <c r="BF271" i="4"/>
  <c r="T271" i="4"/>
  <c r="R271" i="4"/>
  <c r="P271" i="4"/>
  <c r="BI258" i="4"/>
  <c r="BH258" i="4"/>
  <c r="BG258" i="4"/>
  <c r="BF258" i="4"/>
  <c r="T258" i="4"/>
  <c r="R258" i="4"/>
  <c r="P258" i="4"/>
  <c r="BI250" i="4"/>
  <c r="BH250" i="4"/>
  <c r="BG250" i="4"/>
  <c r="BF250" i="4"/>
  <c r="T250" i="4"/>
  <c r="R250" i="4"/>
  <c r="P250" i="4"/>
  <c r="BI243" i="4"/>
  <c r="BH243" i="4"/>
  <c r="BG243" i="4"/>
  <c r="BF243" i="4"/>
  <c r="T243" i="4"/>
  <c r="R243" i="4"/>
  <c r="P243" i="4"/>
  <c r="BI233" i="4"/>
  <c r="BH233" i="4"/>
  <c r="BG233" i="4"/>
  <c r="BF233" i="4"/>
  <c r="T233" i="4"/>
  <c r="R233" i="4"/>
  <c r="P233" i="4"/>
  <c r="BI229" i="4"/>
  <c r="BH229" i="4"/>
  <c r="BG229" i="4"/>
  <c r="BF229" i="4"/>
  <c r="T229" i="4"/>
  <c r="R229" i="4"/>
  <c r="P229" i="4"/>
  <c r="BI208" i="4"/>
  <c r="BH208" i="4"/>
  <c r="BG208" i="4"/>
  <c r="BF208" i="4"/>
  <c r="T208" i="4"/>
  <c r="R208" i="4"/>
  <c r="P208" i="4"/>
  <c r="BI187" i="4"/>
  <c r="BH187" i="4"/>
  <c r="BG187" i="4"/>
  <c r="BF187" i="4"/>
  <c r="T187" i="4"/>
  <c r="R187" i="4"/>
  <c r="P187" i="4"/>
  <c r="BI164" i="4"/>
  <c r="BH164" i="4"/>
  <c r="BG164" i="4"/>
  <c r="BF164" i="4"/>
  <c r="T164" i="4"/>
  <c r="R164" i="4"/>
  <c r="P164" i="4"/>
  <c r="BI160" i="4"/>
  <c r="BH160" i="4"/>
  <c r="BG160" i="4"/>
  <c r="BF160" i="4"/>
  <c r="T160" i="4"/>
  <c r="R160" i="4"/>
  <c r="P160" i="4"/>
  <c r="BI155" i="4"/>
  <c r="BH155" i="4"/>
  <c r="BG155" i="4"/>
  <c r="BF155" i="4"/>
  <c r="T155" i="4"/>
  <c r="R155" i="4"/>
  <c r="P155" i="4"/>
  <c r="BI150" i="4"/>
  <c r="BH150" i="4"/>
  <c r="BG150" i="4"/>
  <c r="BF150" i="4"/>
  <c r="T150" i="4"/>
  <c r="R150" i="4"/>
  <c r="P150" i="4"/>
  <c r="BI145" i="4"/>
  <c r="BH145" i="4"/>
  <c r="BG145" i="4"/>
  <c r="BF145" i="4"/>
  <c r="T145" i="4"/>
  <c r="R145" i="4"/>
  <c r="P145" i="4"/>
  <c r="BI140" i="4"/>
  <c r="BH140" i="4"/>
  <c r="BG140" i="4"/>
  <c r="BF140" i="4"/>
  <c r="T140" i="4"/>
  <c r="R140" i="4"/>
  <c r="P140" i="4"/>
  <c r="BI135" i="4"/>
  <c r="BH135" i="4"/>
  <c r="BG135" i="4"/>
  <c r="BF135" i="4"/>
  <c r="T135" i="4"/>
  <c r="R135" i="4"/>
  <c r="P135" i="4"/>
  <c r="BI130" i="4"/>
  <c r="BH130" i="4"/>
  <c r="BG130" i="4"/>
  <c r="BF130" i="4"/>
  <c r="T130" i="4"/>
  <c r="R130" i="4"/>
  <c r="P130" i="4"/>
  <c r="BI123" i="4"/>
  <c r="BH123" i="4"/>
  <c r="BG123" i="4"/>
  <c r="BF123" i="4"/>
  <c r="T123" i="4"/>
  <c r="R123" i="4"/>
  <c r="P123" i="4"/>
  <c r="BI119" i="4"/>
  <c r="BH119" i="4"/>
  <c r="BG119" i="4"/>
  <c r="BF119" i="4"/>
  <c r="T119" i="4"/>
  <c r="R119" i="4"/>
  <c r="P119" i="4"/>
  <c r="BI115" i="4"/>
  <c r="BH115" i="4"/>
  <c r="BG115" i="4"/>
  <c r="BF115" i="4"/>
  <c r="T115" i="4"/>
  <c r="R115" i="4"/>
  <c r="P115" i="4"/>
  <c r="BI111" i="4"/>
  <c r="BH111" i="4"/>
  <c r="BG111" i="4"/>
  <c r="BF111" i="4"/>
  <c r="T111" i="4"/>
  <c r="R111" i="4"/>
  <c r="P111" i="4"/>
  <c r="BI107" i="4"/>
  <c r="BH107" i="4"/>
  <c r="BG107" i="4"/>
  <c r="BF107" i="4"/>
  <c r="T107" i="4"/>
  <c r="R107" i="4"/>
  <c r="P107" i="4"/>
  <c r="BI94" i="4"/>
  <c r="BH94" i="4"/>
  <c r="BG94" i="4"/>
  <c r="BF94" i="4"/>
  <c r="T94" i="4"/>
  <c r="R94" i="4"/>
  <c r="P94" i="4"/>
  <c r="J87" i="4"/>
  <c r="F87" i="4"/>
  <c r="F85" i="4"/>
  <c r="E83" i="4"/>
  <c r="J58" i="4"/>
  <c r="F58" i="4"/>
  <c r="F56" i="4"/>
  <c r="E54" i="4"/>
  <c r="J26" i="4"/>
  <c r="E26" i="4"/>
  <c r="J88" i="4" s="1"/>
  <c r="J25" i="4"/>
  <c r="J20" i="4"/>
  <c r="E20" i="4"/>
  <c r="F59" i="4" s="1"/>
  <c r="J19" i="4"/>
  <c r="J14" i="4"/>
  <c r="J56" i="4" s="1"/>
  <c r="E7" i="4"/>
  <c r="E79" i="4"/>
  <c r="J39" i="3"/>
  <c r="J38" i="3"/>
  <c r="AY57" i="1" s="1"/>
  <c r="J37" i="3"/>
  <c r="AX57" i="1" s="1"/>
  <c r="BI329" i="3"/>
  <c r="BH329" i="3"/>
  <c r="BG329" i="3"/>
  <c r="BF329" i="3"/>
  <c r="T329" i="3"/>
  <c r="T328" i="3" s="1"/>
  <c r="R329" i="3"/>
  <c r="R328" i="3" s="1"/>
  <c r="P329" i="3"/>
  <c r="P328" i="3" s="1"/>
  <c r="BI326" i="3"/>
  <c r="BH326" i="3"/>
  <c r="BG326" i="3"/>
  <c r="BF326" i="3"/>
  <c r="T326" i="3"/>
  <c r="R326" i="3"/>
  <c r="P326" i="3"/>
  <c r="BI317" i="3"/>
  <c r="BH317" i="3"/>
  <c r="BG317" i="3"/>
  <c r="BF317" i="3"/>
  <c r="T317" i="3"/>
  <c r="R317" i="3"/>
  <c r="P317" i="3"/>
  <c r="BI308" i="3"/>
  <c r="BH308" i="3"/>
  <c r="BG308" i="3"/>
  <c r="BF308" i="3"/>
  <c r="T308" i="3"/>
  <c r="R308" i="3"/>
  <c r="P308" i="3"/>
  <c r="BI299" i="3"/>
  <c r="BH299" i="3"/>
  <c r="BG299" i="3"/>
  <c r="BF299" i="3"/>
  <c r="T299" i="3"/>
  <c r="R299" i="3"/>
  <c r="P299" i="3"/>
  <c r="BI290" i="3"/>
  <c r="BH290" i="3"/>
  <c r="BG290" i="3"/>
  <c r="BF290" i="3"/>
  <c r="T290" i="3"/>
  <c r="R290" i="3"/>
  <c r="P290" i="3"/>
  <c r="BI286" i="3"/>
  <c r="BH286" i="3"/>
  <c r="BG286" i="3"/>
  <c r="BF286" i="3"/>
  <c r="T286" i="3"/>
  <c r="R286" i="3"/>
  <c r="P286" i="3"/>
  <c r="BI279" i="3"/>
  <c r="BH279" i="3"/>
  <c r="BG279" i="3"/>
  <c r="BF279" i="3"/>
  <c r="T279" i="3"/>
  <c r="R279" i="3"/>
  <c r="P279" i="3"/>
  <c r="BI263" i="3"/>
  <c r="BH263" i="3"/>
  <c r="BG263" i="3"/>
  <c r="BF263" i="3"/>
  <c r="T263" i="3"/>
  <c r="T262" i="3" s="1"/>
  <c r="R263" i="3"/>
  <c r="R262" i="3"/>
  <c r="P263" i="3"/>
  <c r="P262" i="3" s="1"/>
  <c r="BI256" i="3"/>
  <c r="BH256" i="3"/>
  <c r="BG256" i="3"/>
  <c r="BF256" i="3"/>
  <c r="T256" i="3"/>
  <c r="R256" i="3"/>
  <c r="P256" i="3"/>
  <c r="BI249" i="3"/>
  <c r="BH249" i="3"/>
  <c r="BG249" i="3"/>
  <c r="BF249" i="3"/>
  <c r="T249" i="3"/>
  <c r="R249" i="3"/>
  <c r="P249" i="3"/>
  <c r="BI242" i="3"/>
  <c r="BH242" i="3"/>
  <c r="BG242" i="3"/>
  <c r="BF242" i="3"/>
  <c r="T242" i="3"/>
  <c r="R242" i="3"/>
  <c r="P242" i="3"/>
  <c r="BI235" i="3"/>
  <c r="BH235" i="3"/>
  <c r="BG235" i="3"/>
  <c r="BF235" i="3"/>
  <c r="T235" i="3"/>
  <c r="R235" i="3"/>
  <c r="P235" i="3"/>
  <c r="BI230" i="3"/>
  <c r="BH230" i="3"/>
  <c r="BG230" i="3"/>
  <c r="BF230" i="3"/>
  <c r="T230" i="3"/>
  <c r="R230" i="3"/>
  <c r="P230" i="3"/>
  <c r="BI221" i="3"/>
  <c r="BH221" i="3"/>
  <c r="BG221" i="3"/>
  <c r="BF221" i="3"/>
  <c r="T221" i="3"/>
  <c r="R221" i="3"/>
  <c r="P221" i="3"/>
  <c r="BI212" i="3"/>
  <c r="BH212" i="3"/>
  <c r="BG212" i="3"/>
  <c r="BF212" i="3"/>
  <c r="T212" i="3"/>
  <c r="R212" i="3"/>
  <c r="P212" i="3"/>
  <c r="BI203" i="3"/>
  <c r="BH203" i="3"/>
  <c r="BG203" i="3"/>
  <c r="BF203" i="3"/>
  <c r="T203" i="3"/>
  <c r="R203" i="3"/>
  <c r="P203" i="3"/>
  <c r="BI199" i="3"/>
  <c r="BH199" i="3"/>
  <c r="BG199" i="3"/>
  <c r="BF199" i="3"/>
  <c r="T199" i="3"/>
  <c r="R199" i="3"/>
  <c r="P199" i="3"/>
  <c r="BI194" i="3"/>
  <c r="BH194" i="3"/>
  <c r="BG194" i="3"/>
  <c r="BF194" i="3"/>
  <c r="T194" i="3"/>
  <c r="R194" i="3"/>
  <c r="P194" i="3"/>
  <c r="BI188" i="3"/>
  <c r="BH188" i="3"/>
  <c r="BG188" i="3"/>
  <c r="BF188" i="3"/>
  <c r="T188" i="3"/>
  <c r="R188" i="3"/>
  <c r="P188" i="3"/>
  <c r="BI183" i="3"/>
  <c r="BH183" i="3"/>
  <c r="BG183" i="3"/>
  <c r="BF183" i="3"/>
  <c r="T183" i="3"/>
  <c r="R183" i="3"/>
  <c r="P183" i="3"/>
  <c r="BI177" i="3"/>
  <c r="BH177" i="3"/>
  <c r="BG177" i="3"/>
  <c r="BF177" i="3"/>
  <c r="T177" i="3"/>
  <c r="R177" i="3"/>
  <c r="P177" i="3"/>
  <c r="BI172" i="3"/>
  <c r="BH172" i="3"/>
  <c r="BG172" i="3"/>
  <c r="BF172" i="3"/>
  <c r="T172" i="3"/>
  <c r="R172" i="3"/>
  <c r="P172" i="3"/>
  <c r="BI166" i="3"/>
  <c r="BH166" i="3"/>
  <c r="BG166" i="3"/>
  <c r="BF166" i="3"/>
  <c r="T166" i="3"/>
  <c r="R166" i="3"/>
  <c r="P166" i="3"/>
  <c r="BI160" i="3"/>
  <c r="BH160" i="3"/>
  <c r="BG160" i="3"/>
  <c r="BF160" i="3"/>
  <c r="T160" i="3"/>
  <c r="R160" i="3"/>
  <c r="P160" i="3"/>
  <c r="BI154" i="3"/>
  <c r="BH154" i="3"/>
  <c r="BG154" i="3"/>
  <c r="BF154" i="3"/>
  <c r="T154" i="3"/>
  <c r="R154" i="3"/>
  <c r="P154" i="3"/>
  <c r="BI148" i="3"/>
  <c r="BH148" i="3"/>
  <c r="BG148" i="3"/>
  <c r="BF148" i="3"/>
  <c r="T148" i="3"/>
  <c r="R148" i="3"/>
  <c r="P148" i="3"/>
  <c r="BI140" i="3"/>
  <c r="BH140" i="3"/>
  <c r="BG140" i="3"/>
  <c r="BF140" i="3"/>
  <c r="T140" i="3"/>
  <c r="R140" i="3"/>
  <c r="P140" i="3"/>
  <c r="BI131" i="3"/>
  <c r="BH131" i="3"/>
  <c r="BG131" i="3"/>
  <c r="BF131" i="3"/>
  <c r="T131" i="3"/>
  <c r="R131" i="3"/>
  <c r="P131" i="3"/>
  <c r="BI121" i="3"/>
  <c r="BH121" i="3"/>
  <c r="BG121" i="3"/>
  <c r="BF121" i="3"/>
  <c r="T121" i="3"/>
  <c r="R121" i="3"/>
  <c r="P121" i="3"/>
  <c r="BI112" i="3"/>
  <c r="BH112" i="3"/>
  <c r="BG112" i="3"/>
  <c r="BF112" i="3"/>
  <c r="T112" i="3"/>
  <c r="R112" i="3"/>
  <c r="P112" i="3"/>
  <c r="BI103" i="3"/>
  <c r="BH103" i="3"/>
  <c r="BG103" i="3"/>
  <c r="BF103" i="3"/>
  <c r="T103" i="3"/>
  <c r="R103" i="3"/>
  <c r="P103" i="3"/>
  <c r="BI97" i="3"/>
  <c r="BH97" i="3"/>
  <c r="BG97" i="3"/>
  <c r="BF97" i="3"/>
  <c r="T97" i="3"/>
  <c r="R97" i="3"/>
  <c r="P97" i="3"/>
  <c r="J90" i="3"/>
  <c r="F90" i="3"/>
  <c r="F88" i="3"/>
  <c r="E86" i="3"/>
  <c r="J58" i="3"/>
  <c r="F58" i="3"/>
  <c r="F56" i="3"/>
  <c r="E54" i="3"/>
  <c r="J26" i="3"/>
  <c r="E26" i="3"/>
  <c r="J59" i="3" s="1"/>
  <c r="J25" i="3"/>
  <c r="J20" i="3"/>
  <c r="E20" i="3"/>
  <c r="F91" i="3" s="1"/>
  <c r="J19" i="3"/>
  <c r="J14" i="3"/>
  <c r="J56" i="3"/>
  <c r="E7" i="3"/>
  <c r="E50" i="3" s="1"/>
  <c r="J39" i="2"/>
  <c r="J38" i="2"/>
  <c r="AY56" i="1" s="1"/>
  <c r="J37" i="2"/>
  <c r="AX56" i="1" s="1"/>
  <c r="BI306" i="2"/>
  <c r="BH306" i="2"/>
  <c r="BG306" i="2"/>
  <c r="BF306" i="2"/>
  <c r="T306" i="2"/>
  <c r="T305" i="2" s="1"/>
  <c r="R306" i="2"/>
  <c r="R305" i="2" s="1"/>
  <c r="P306" i="2"/>
  <c r="P305" i="2" s="1"/>
  <c r="BI304" i="2"/>
  <c r="BH304" i="2"/>
  <c r="BG304" i="2"/>
  <c r="BF304" i="2"/>
  <c r="T304" i="2"/>
  <c r="T303" i="2" s="1"/>
  <c r="R304" i="2"/>
  <c r="R303" i="2" s="1"/>
  <c r="P304" i="2"/>
  <c r="P303" i="2" s="1"/>
  <c r="BI298" i="2"/>
  <c r="BH298" i="2"/>
  <c r="BG298" i="2"/>
  <c r="BF298" i="2"/>
  <c r="T298" i="2"/>
  <c r="T297" i="2" s="1"/>
  <c r="R298" i="2"/>
  <c r="R297" i="2" s="1"/>
  <c r="P298" i="2"/>
  <c r="P297" i="2" s="1"/>
  <c r="BI280" i="2"/>
  <c r="BH280" i="2"/>
  <c r="BG280" i="2"/>
  <c r="BF280" i="2"/>
  <c r="T280" i="2"/>
  <c r="T279" i="2" s="1"/>
  <c r="R280" i="2"/>
  <c r="R279" i="2" s="1"/>
  <c r="P280" i="2"/>
  <c r="P279" i="2" s="1"/>
  <c r="BI276" i="2"/>
  <c r="BH276" i="2"/>
  <c r="BG276" i="2"/>
  <c r="BF276" i="2"/>
  <c r="T276" i="2"/>
  <c r="T275" i="2" s="1"/>
  <c r="T274" i="2" s="1"/>
  <c r="R276" i="2"/>
  <c r="R275" i="2"/>
  <c r="R274" i="2" s="1"/>
  <c r="P276" i="2"/>
  <c r="P275" i="2" s="1"/>
  <c r="BI272" i="2"/>
  <c r="BH272" i="2"/>
  <c r="BG272" i="2"/>
  <c r="BF272" i="2"/>
  <c r="T272" i="2"/>
  <c r="T271" i="2" s="1"/>
  <c r="R272" i="2"/>
  <c r="R271" i="2"/>
  <c r="P272" i="2"/>
  <c r="P271" i="2" s="1"/>
  <c r="BI269" i="2"/>
  <c r="BH269" i="2"/>
  <c r="BG269" i="2"/>
  <c r="BF269" i="2"/>
  <c r="T269" i="2"/>
  <c r="R269" i="2"/>
  <c r="P269" i="2"/>
  <c r="BI264" i="2"/>
  <c r="BH264" i="2"/>
  <c r="BG264" i="2"/>
  <c r="BF264" i="2"/>
  <c r="T264" i="2"/>
  <c r="R264" i="2"/>
  <c r="P264" i="2"/>
  <c r="BI256" i="2"/>
  <c r="BH256" i="2"/>
  <c r="BG256" i="2"/>
  <c r="BF256" i="2"/>
  <c r="T256" i="2"/>
  <c r="R256" i="2"/>
  <c r="P256" i="2"/>
  <c r="BI254" i="2"/>
  <c r="BH254" i="2"/>
  <c r="BG254" i="2"/>
  <c r="BF254" i="2"/>
  <c r="T254" i="2"/>
  <c r="R254" i="2"/>
  <c r="P254" i="2"/>
  <c r="BI240" i="2"/>
  <c r="BH240" i="2"/>
  <c r="BG240" i="2"/>
  <c r="BF240" i="2"/>
  <c r="T240" i="2"/>
  <c r="R240" i="2"/>
  <c r="P240" i="2"/>
  <c r="BI236" i="2"/>
  <c r="BH236" i="2"/>
  <c r="BG236" i="2"/>
  <c r="BF236" i="2"/>
  <c r="T236" i="2"/>
  <c r="R236" i="2"/>
  <c r="P236" i="2"/>
  <c r="BI231" i="2"/>
  <c r="BH231" i="2"/>
  <c r="BG231" i="2"/>
  <c r="BF231" i="2"/>
  <c r="T231" i="2"/>
  <c r="R231" i="2"/>
  <c r="P231" i="2"/>
  <c r="BI229" i="2"/>
  <c r="BH229" i="2"/>
  <c r="BG229" i="2"/>
  <c r="BF229" i="2"/>
  <c r="T229" i="2"/>
  <c r="R229" i="2"/>
  <c r="P229" i="2"/>
  <c r="BI220" i="2"/>
  <c r="BH220" i="2"/>
  <c r="BG220" i="2"/>
  <c r="BF220" i="2"/>
  <c r="T220" i="2"/>
  <c r="R220" i="2"/>
  <c r="P220" i="2"/>
  <c r="BI212" i="2"/>
  <c r="BH212" i="2"/>
  <c r="BG212" i="2"/>
  <c r="BF212" i="2"/>
  <c r="T212" i="2"/>
  <c r="R212" i="2"/>
  <c r="P212" i="2"/>
  <c r="BI204" i="2"/>
  <c r="BH204" i="2"/>
  <c r="BG204" i="2"/>
  <c r="BF204" i="2"/>
  <c r="T204" i="2"/>
  <c r="R204" i="2"/>
  <c r="P204" i="2"/>
  <c r="BI197" i="2"/>
  <c r="BH197" i="2"/>
  <c r="BG197" i="2"/>
  <c r="BF197" i="2"/>
  <c r="T197" i="2"/>
  <c r="R197" i="2"/>
  <c r="P197" i="2"/>
  <c r="BI190" i="2"/>
  <c r="BH190" i="2"/>
  <c r="BG190" i="2"/>
  <c r="BF190" i="2"/>
  <c r="T190" i="2"/>
  <c r="R190" i="2"/>
  <c r="P190" i="2"/>
  <c r="BI182" i="2"/>
  <c r="BH182" i="2"/>
  <c r="BG182" i="2"/>
  <c r="BF182" i="2"/>
  <c r="T182" i="2"/>
  <c r="R182" i="2"/>
  <c r="P182" i="2"/>
  <c r="BI170" i="2"/>
  <c r="BH170" i="2"/>
  <c r="BG170" i="2"/>
  <c r="BF170" i="2"/>
  <c r="T170" i="2"/>
  <c r="R170" i="2"/>
  <c r="P170" i="2"/>
  <c r="BI165" i="2"/>
  <c r="BH165" i="2"/>
  <c r="BG165" i="2"/>
  <c r="BF165" i="2"/>
  <c r="T165" i="2"/>
  <c r="R165" i="2"/>
  <c r="P165" i="2"/>
  <c r="BI161" i="2"/>
  <c r="BH161" i="2"/>
  <c r="BG161" i="2"/>
  <c r="BF161" i="2"/>
  <c r="T161" i="2"/>
  <c r="R161" i="2"/>
  <c r="P161" i="2"/>
  <c r="BI156" i="2"/>
  <c r="BH156" i="2"/>
  <c r="BG156" i="2"/>
  <c r="BF156" i="2"/>
  <c r="T156" i="2"/>
  <c r="R156" i="2"/>
  <c r="P156" i="2"/>
  <c r="BI151" i="2"/>
  <c r="BH151" i="2"/>
  <c r="BG151" i="2"/>
  <c r="BF151" i="2"/>
  <c r="T151" i="2"/>
  <c r="R151" i="2"/>
  <c r="P151" i="2"/>
  <c r="BI147" i="2"/>
  <c r="BH147" i="2"/>
  <c r="BG147" i="2"/>
  <c r="BF147" i="2"/>
  <c r="T147" i="2"/>
  <c r="R147" i="2"/>
  <c r="P147" i="2"/>
  <c r="BI142" i="2"/>
  <c r="BH142" i="2"/>
  <c r="BG142" i="2"/>
  <c r="BF142" i="2"/>
  <c r="T142" i="2"/>
  <c r="R142" i="2"/>
  <c r="P142" i="2"/>
  <c r="BI134" i="2"/>
  <c r="BH134" i="2"/>
  <c r="BG134" i="2"/>
  <c r="BF134" i="2"/>
  <c r="T134" i="2"/>
  <c r="T133" i="2" s="1"/>
  <c r="R134" i="2"/>
  <c r="R133" i="2" s="1"/>
  <c r="P134" i="2"/>
  <c r="P133" i="2" s="1"/>
  <c r="BI100" i="2"/>
  <c r="BH100" i="2"/>
  <c r="BG100" i="2"/>
  <c r="BF100" i="2"/>
  <c r="T100" i="2"/>
  <c r="T99" i="2" s="1"/>
  <c r="R100" i="2"/>
  <c r="R99" i="2" s="1"/>
  <c r="P100" i="2"/>
  <c r="P99" i="2" s="1"/>
  <c r="J93" i="2"/>
  <c r="F93" i="2"/>
  <c r="F91" i="2"/>
  <c r="E89" i="2"/>
  <c r="J58" i="2"/>
  <c r="F58" i="2"/>
  <c r="F56" i="2"/>
  <c r="E54" i="2"/>
  <c r="J26" i="2"/>
  <c r="E26" i="2"/>
  <c r="J94" i="2"/>
  <c r="J25" i="2"/>
  <c r="J20" i="2"/>
  <c r="E20" i="2"/>
  <c r="F59" i="2"/>
  <c r="J19" i="2"/>
  <c r="J14" i="2"/>
  <c r="J56" i="2" s="1"/>
  <c r="E7" i="2"/>
  <c r="E85" i="2" s="1"/>
  <c r="L50" i="1"/>
  <c r="AM50" i="1"/>
  <c r="AM49" i="1"/>
  <c r="L49" i="1"/>
  <c r="AM47" i="1"/>
  <c r="L47" i="1"/>
  <c r="L45" i="1"/>
  <c r="L44" i="1"/>
  <c r="J298" i="2"/>
  <c r="BK161" i="2"/>
  <c r="J182" i="2"/>
  <c r="J229" i="2"/>
  <c r="J170" i="2"/>
  <c r="BK263" i="3"/>
  <c r="BK183" i="3"/>
  <c r="J103" i="3"/>
  <c r="J221" i="3"/>
  <c r="J112" i="3"/>
  <c r="BK199" i="3"/>
  <c r="BK582" i="4"/>
  <c r="BK434" i="4"/>
  <c r="BK250" i="4"/>
  <c r="J547" i="4"/>
  <c r="BK311" i="4"/>
  <c r="J587" i="4"/>
  <c r="J482" i="4"/>
  <c r="J233" i="4"/>
  <c r="J311" i="4"/>
  <c r="BK111" i="4"/>
  <c r="BK644" i="5"/>
  <c r="J312" i="5"/>
  <c r="BK278" i="5"/>
  <c r="J112" i="5"/>
  <c r="BK633" i="5"/>
  <c r="J419" i="5"/>
  <c r="BK185" i="5"/>
  <c r="J762" i="5"/>
  <c r="BK704" i="5"/>
  <c r="BK587" i="5"/>
  <c r="BK452" i="5"/>
  <c r="BK217" i="5"/>
  <c r="J742" i="5"/>
  <c r="J627" i="5"/>
  <c r="BK419" i="5"/>
  <c r="J250" i="5"/>
  <c r="J1380" i="6"/>
  <c r="J1247" i="6"/>
  <c r="J1040" i="6"/>
  <c r="BK725" i="6"/>
  <c r="J357" i="6"/>
  <c r="BK169" i="6"/>
  <c r="J1605" i="6"/>
  <c r="J1342" i="6"/>
  <c r="BK1242" i="6"/>
  <c r="BK1049" i="6"/>
  <c r="BK799" i="6"/>
  <c r="BK730" i="6"/>
  <c r="J351" i="6"/>
  <c r="J121" i="6"/>
  <c r="J1360" i="6"/>
  <c r="BK1218" i="6"/>
  <c r="J1077" i="6"/>
  <c r="J840" i="6"/>
  <c r="BK716" i="6"/>
  <c r="BK325" i="6"/>
  <c r="BK108" i="6"/>
  <c r="J1332" i="6"/>
  <c r="J1182" i="6"/>
  <c r="BK1115" i="6"/>
  <c r="BK1054" i="6"/>
  <c r="BK492" i="6"/>
  <c r="J169" i="6"/>
  <c r="J1712" i="7"/>
  <c r="J1484" i="7"/>
  <c r="J1364" i="7"/>
  <c r="J1285" i="7"/>
  <c r="BK1180" i="7"/>
  <c r="J1061" i="7"/>
  <c r="BK939" i="7"/>
  <c r="J834" i="7"/>
  <c r="BK730" i="7"/>
  <c r="J361" i="7"/>
  <c r="J204" i="7"/>
  <c r="BK124" i="7"/>
  <c r="BK1436" i="7"/>
  <c r="BK1356" i="7"/>
  <c r="BK1270" i="7"/>
  <c r="J1149" i="7"/>
  <c r="BK1018" i="7"/>
  <c r="J944" i="7"/>
  <c r="J931" i="7"/>
  <c r="BK840" i="7"/>
  <c r="J735" i="7"/>
  <c r="J373" i="7"/>
  <c r="BK162" i="7"/>
  <c r="J1459" i="7"/>
  <c r="J1441" i="7"/>
  <c r="J1331" i="7"/>
  <c r="BK1234" i="7"/>
  <c r="BK1114" i="7"/>
  <c r="BK968" i="7"/>
  <c r="J890" i="7"/>
  <c r="BK782" i="7"/>
  <c r="J586" i="7"/>
  <c r="J238" i="7"/>
  <c r="J140" i="7"/>
  <c r="BK1408" i="7"/>
  <c r="J1264" i="7"/>
  <c r="J1188" i="7"/>
  <c r="BK999" i="7"/>
  <c r="BK936" i="7"/>
  <c r="BK872" i="7"/>
  <c r="BK759" i="7"/>
  <c r="J427" i="7"/>
  <c r="BK309" i="7"/>
  <c r="BK187" i="7"/>
  <c r="J320" i="8"/>
  <c r="BK197" i="8"/>
  <c r="J164" i="8"/>
  <c r="J326" i="8"/>
  <c r="J246" i="8"/>
  <c r="BK142" i="8"/>
  <c r="BK320" i="8"/>
  <c r="BK154" i="8"/>
  <c r="BK341" i="8"/>
  <c r="BK246" i="8"/>
  <c r="J339" i="9"/>
  <c r="J243" i="9"/>
  <c r="BK344" i="9"/>
  <c r="J265" i="9"/>
  <c r="J169" i="9"/>
  <c r="J344" i="9"/>
  <c r="BK287" i="9"/>
  <c r="J355" i="9"/>
  <c r="J188" i="9"/>
  <c r="J922" i="10"/>
  <c r="J760" i="10"/>
  <c r="BK537" i="10"/>
  <c r="J110" i="10"/>
  <c r="J787" i="10"/>
  <c r="J454" i="10"/>
  <c r="BK104" i="10"/>
  <c r="J695" i="10"/>
  <c r="BK341" i="10"/>
  <c r="J793" i="10"/>
  <c r="J752" i="10"/>
  <c r="BK695" i="10"/>
  <c r="BK502" i="10"/>
  <c r="BK289" i="11"/>
  <c r="J273" i="11"/>
  <c r="J254" i="11"/>
  <c r="J245" i="11"/>
  <c r="BK224" i="11"/>
  <c r="BK198" i="11"/>
  <c r="J180" i="11"/>
  <c r="BK168" i="11"/>
  <c r="BK144" i="11"/>
  <c r="J125" i="11"/>
  <c r="J111" i="11"/>
  <c r="BK293" i="11"/>
  <c r="BK280" i="11"/>
  <c r="J262" i="11"/>
  <c r="BK242" i="11"/>
  <c r="BK221" i="11"/>
  <c r="BK206" i="11"/>
  <c r="J189" i="11"/>
  <c r="J176" i="11"/>
  <c r="BK150" i="11"/>
  <c r="J134" i="11"/>
  <c r="J117" i="11"/>
  <c r="J98" i="11"/>
  <c r="J291" i="11"/>
  <c r="BK263" i="11"/>
  <c r="J246" i="11"/>
  <c r="J224" i="11"/>
  <c r="BK216" i="11"/>
  <c r="J199" i="11"/>
  <c r="J185" i="11"/>
  <c r="BK164" i="11"/>
  <c r="J143" i="11"/>
  <c r="BK122" i="11"/>
  <c r="J110" i="11"/>
  <c r="BK292" i="11"/>
  <c r="J281" i="11"/>
  <c r="BK269" i="11"/>
  <c r="J249" i="11"/>
  <c r="BK241" i="11"/>
  <c r="BK223" i="11"/>
  <c r="BK208" i="11"/>
  <c r="BK193" i="11"/>
  <c r="J186" i="11"/>
  <c r="J169" i="11"/>
  <c r="BK153" i="11"/>
  <c r="BK149" i="11"/>
  <c r="BK134" i="11"/>
  <c r="BK119" i="11"/>
  <c r="BK110" i="11"/>
  <c r="J94" i="11"/>
  <c r="J186" i="12"/>
  <c r="BK161" i="12"/>
  <c r="BK142" i="12"/>
  <c r="J126" i="12"/>
  <c r="J103" i="12"/>
  <c r="J194" i="12"/>
  <c r="BK174" i="12"/>
  <c r="BK153" i="12"/>
  <c r="J113" i="12"/>
  <c r="J192" i="12"/>
  <c r="BK171" i="12"/>
  <c r="J153" i="12"/>
  <c r="BK138" i="12"/>
  <c r="BK106" i="12"/>
  <c r="J193" i="12"/>
  <c r="J171" i="12"/>
  <c r="BK152" i="12"/>
  <c r="BK126" i="12"/>
  <c r="BK103" i="12"/>
  <c r="BK475" i="13"/>
  <c r="J458" i="13"/>
  <c r="J439" i="13"/>
  <c r="J415" i="13"/>
  <c r="BK390" i="13"/>
  <c r="BK364" i="13"/>
  <c r="J350" i="13"/>
  <c r="J317" i="13"/>
  <c r="BK302" i="13"/>
  <c r="J272" i="13"/>
  <c r="BK257" i="13"/>
  <c r="BK230" i="13"/>
  <c r="J204" i="13"/>
  <c r="BK172" i="13"/>
  <c r="BK161" i="13"/>
  <c r="BK131" i="14"/>
  <c r="BK117" i="14"/>
  <c r="BK98" i="14"/>
  <c r="J787" i="14"/>
  <c r="BK778" i="14"/>
  <c r="J757" i="14"/>
  <c r="BK735" i="14"/>
  <c r="J717" i="14"/>
  <c r="J688" i="14"/>
  <c r="BK673" i="14"/>
  <c r="BK655" i="14"/>
  <c r="BK627" i="14"/>
  <c r="J617" i="14"/>
  <c r="J595" i="14"/>
  <c r="J574" i="14"/>
  <c r="BK555" i="14"/>
  <c r="J535" i="14"/>
  <c r="BK518" i="14"/>
  <c r="BK493" i="14"/>
  <c r="BK475" i="14"/>
  <c r="BK449" i="14"/>
  <c r="J434" i="14"/>
  <c r="BK416" i="14"/>
  <c r="BK394" i="14"/>
  <c r="BK365" i="14"/>
  <c r="J341" i="14"/>
  <c r="BK317" i="14"/>
  <c r="BK289" i="14"/>
  <c r="BK270" i="14"/>
  <c r="BK245" i="14"/>
  <c r="J228" i="14"/>
  <c r="BK202" i="14"/>
  <c r="BK177" i="14"/>
  <c r="BK157" i="14"/>
  <c r="BK134" i="14"/>
  <c r="BK110" i="14"/>
  <c r="BK1343" i="15"/>
  <c r="BK1167" i="15"/>
  <c r="BK1054" i="15"/>
  <c r="BK962" i="15"/>
  <c r="BK791" i="15"/>
  <c r="BK630" i="15"/>
  <c r="BK515" i="15"/>
  <c r="BK1622" i="15"/>
  <c r="BK1467" i="15"/>
  <c r="J1126" i="15"/>
  <c r="BK1015" i="15"/>
  <c r="BK856" i="15"/>
  <c r="J739" i="15"/>
  <c r="J273" i="15"/>
  <c r="J1355" i="15"/>
  <c r="BK1185" i="15"/>
  <c r="J1044" i="15"/>
  <c r="BK919" i="15"/>
  <c r="BK801" i="15"/>
  <c r="J651" i="15"/>
  <c r="J515" i="15"/>
  <c r="BK1430" i="15"/>
  <c r="J1208" i="15"/>
  <c r="BK1080" i="15"/>
  <c r="BK945" i="15"/>
  <c r="J843" i="15"/>
  <c r="BK727" i="15"/>
  <c r="J617" i="15"/>
  <c r="J370" i="15"/>
  <c r="J123" i="16"/>
  <c r="BK105" i="16"/>
  <c r="J142" i="16"/>
  <c r="J100" i="16"/>
  <c r="J121" i="16"/>
  <c r="BK108" i="16"/>
  <c r="BK131" i="16"/>
  <c r="J118" i="16"/>
  <c r="J103" i="16"/>
  <c r="BK110" i="17"/>
  <c r="J123" i="17"/>
  <c r="J108" i="17"/>
  <c r="J118" i="17"/>
  <c r="BK101" i="17"/>
  <c r="J112" i="17"/>
  <c r="BK288" i="19"/>
  <c r="J269" i="19"/>
  <c r="BK236" i="19"/>
  <c r="J221" i="19"/>
  <c r="J202" i="19"/>
  <c r="J175" i="19"/>
  <c r="J152" i="19"/>
  <c r="BK132" i="19"/>
  <c r="BK113" i="19"/>
  <c r="J288" i="19"/>
  <c r="BK262" i="19"/>
  <c r="J236" i="19"/>
  <c r="BK210" i="19"/>
  <c r="BK187" i="19"/>
  <c r="BK165" i="19"/>
  <c r="J144" i="19"/>
  <c r="J119" i="19"/>
  <c r="BK102" i="19"/>
  <c r="BK284" i="19"/>
  <c r="J267" i="19"/>
  <c r="BK255" i="19"/>
  <c r="J250" i="19"/>
  <c r="J225" i="19"/>
  <c r="J199" i="19"/>
  <c r="J178" i="19"/>
  <c r="BK159" i="19"/>
  <c r="BK136" i="19"/>
  <c r="J114" i="19"/>
  <c r="J256" i="19"/>
  <c r="BK230" i="19"/>
  <c r="J213" i="19"/>
  <c r="J192" i="19"/>
  <c r="BK173" i="19"/>
  <c r="BK158" i="19"/>
  <c r="J127" i="19"/>
  <c r="J197" i="20"/>
  <c r="BK179" i="20"/>
  <c r="J150" i="20"/>
  <c r="BK127" i="20"/>
  <c r="BK201" i="20"/>
  <c r="J177" i="20"/>
  <c r="BK148" i="20"/>
  <c r="J125" i="20"/>
  <c r="J190" i="20"/>
  <c r="J164" i="20"/>
  <c r="J143" i="20"/>
  <c r="J112" i="20"/>
  <c r="J180" i="20"/>
  <c r="BK151" i="20"/>
  <c r="J133" i="20"/>
  <c r="J114" i="20"/>
  <c r="J105" i="21"/>
  <c r="J136" i="21"/>
  <c r="BK240" i="2"/>
  <c r="J264" i="2"/>
  <c r="BK134" i="2"/>
  <c r="J190" i="2"/>
  <c r="BK194" i="3"/>
  <c r="J242" i="3"/>
  <c r="BK329" i="3"/>
  <c r="J194" i="3"/>
  <c r="J140" i="3"/>
  <c r="J532" i="4"/>
  <c r="BK321" i="4"/>
  <c r="J518" i="4"/>
  <c r="BK145" i="4"/>
  <c r="BK564" i="4"/>
  <c r="J345" i="4"/>
  <c r="BK445" i="4"/>
  <c r="BK107" i="4"/>
  <c r="BK559" i="5"/>
  <c r="J243" i="5"/>
  <c r="J679" i="5"/>
  <c r="J483" i="5"/>
  <c r="BK178" i="5"/>
  <c r="BK691" i="5"/>
  <c r="J519" i="5"/>
  <c r="J306" i="5"/>
  <c r="J737" i="5"/>
  <c r="J535" i="5"/>
  <c r="BK225" i="5"/>
  <c r="BK1360" i="6"/>
  <c r="BK1147" i="6"/>
  <c r="BK833" i="6"/>
  <c r="J198" i="6"/>
  <c r="J1624" i="6"/>
  <c r="J1352" i="6"/>
  <c r="J1199" i="6"/>
  <c r="J790" i="6"/>
  <c r="J403" i="6"/>
  <c r="BK147" i="6"/>
  <c r="BK1342" i="6"/>
  <c r="BK1153" i="6"/>
  <c r="J1045" i="6"/>
  <c r="J738" i="6"/>
  <c r="BK179" i="6"/>
  <c r="BK1327" i="6"/>
  <c r="J1143" i="6"/>
  <c r="J799" i="6"/>
  <c r="J269" i="6"/>
  <c r="BK1717" i="7"/>
  <c r="J1544" i="7"/>
  <c r="J1336" i="7"/>
  <c r="BK1177" i="7"/>
  <c r="BK139" i="13"/>
  <c r="BK128" i="13"/>
  <c r="BK116" i="13"/>
  <c r="BK485" i="13"/>
  <c r="J476" i="13"/>
  <c r="J447" i="13"/>
  <c r="J433" i="13"/>
  <c r="BK401" i="13"/>
  <c r="BK370" i="13"/>
  <c r="BK352" i="13"/>
  <c r="BK325" i="13"/>
  <c r="BK297" i="13"/>
  <c r="BK275" i="13"/>
  <c r="J241" i="13"/>
  <c r="BK219" i="13"/>
  <c r="BK195" i="13"/>
  <c r="BK165" i="13"/>
  <c r="BK141" i="13"/>
  <c r="J485" i="13"/>
  <c r="J456" i="13"/>
  <c r="J428" i="13"/>
  <c r="BK411" i="13"/>
  <c r="BK394" i="13"/>
  <c r="BK377" i="13"/>
  <c r="BK337" i="13"/>
  <c r="J308" i="13"/>
  <c r="J284" i="13"/>
  <c r="BK259" i="13"/>
  <c r="BK234" i="13"/>
  <c r="J214" i="13"/>
  <c r="BK183" i="13"/>
  <c r="BK171" i="13"/>
  <c r="BK143" i="13"/>
  <c r="J118" i="13"/>
  <c r="J478" i="13"/>
  <c r="J450" i="13"/>
  <c r="BK428" i="13"/>
  <c r="BK408" i="13"/>
  <c r="J391" i="13"/>
  <c r="BK373" i="13"/>
  <c r="J354" i="13"/>
  <c r="J328" i="13"/>
  <c r="J311" i="13"/>
  <c r="BK283" i="13"/>
  <c r="BK266" i="13"/>
  <c r="BK254" i="13"/>
  <c r="BK236" i="13"/>
  <c r="BK213" i="13"/>
  <c r="J195" i="13"/>
  <c r="BK160" i="13"/>
  <c r="BK151" i="13"/>
  <c r="J128" i="13"/>
  <c r="BK113" i="13"/>
  <c r="BK767" i="14"/>
  <c r="J748" i="14"/>
  <c r="BK723" i="14"/>
  <c r="J702" i="14"/>
  <c r="J683" i="14"/>
  <c r="BK666" i="14"/>
  <c r="J635" i="14"/>
  <c r="J612" i="14"/>
  <c r="BK588" i="14"/>
  <c r="J566" i="14"/>
  <c r="BK552" i="14"/>
  <c r="BK535" i="14"/>
  <c r="BK507" i="14"/>
  <c r="BK491" i="14"/>
  <c r="BK471" i="14"/>
  <c r="J455" i="14"/>
  <c r="J424" i="14"/>
  <c r="BK406" i="14"/>
  <c r="BK390" i="14"/>
  <c r="BK370" i="14"/>
  <c r="BK346" i="14"/>
  <c r="J331" i="14"/>
  <c r="BK313" i="14"/>
  <c r="BK294" i="14"/>
  <c r="BK276" i="14"/>
  <c r="BK248" i="14"/>
  <c r="J235" i="14"/>
  <c r="J202" i="14"/>
  <c r="BK186" i="14"/>
  <c r="BK165" i="14"/>
  <c r="J147" i="14"/>
  <c r="J137" i="14"/>
  <c r="BK123" i="14"/>
  <c r="J113" i="14"/>
  <c r="J779" i="14"/>
  <c r="BK751" i="14"/>
  <c r="J722" i="14"/>
  <c r="J714" i="14"/>
  <c r="J690" i="14"/>
  <c r="J672" i="14"/>
  <c r="J646" i="14"/>
  <c r="BK618" i="14"/>
  <c r="J596" i="14"/>
  <c r="BK574" i="14"/>
  <c r="J549" i="14"/>
  <c r="BK532" i="14"/>
  <c r="J510" i="14"/>
  <c r="BK498" i="14"/>
  <c r="BK482" i="14"/>
  <c r="J450" i="14"/>
  <c r="BK422" i="14"/>
  <c r="BK398" i="14"/>
  <c r="J385" i="14"/>
  <c r="BK534" i="14"/>
  <c r="J497" i="14"/>
  <c r="BK477" i="14"/>
  <c r="J468" i="14"/>
  <c r="J305" i="14"/>
  <c r="J286" i="14"/>
  <c r="J262" i="14"/>
  <c r="J240" i="14"/>
  <c r="BK214" i="14"/>
  <c r="J194" i="14"/>
  <c r="BK166" i="14"/>
  <c r="BK144" i="14"/>
  <c r="BK126" i="14"/>
  <c r="BK109" i="14"/>
  <c r="BK762" i="14"/>
  <c r="J737" i="14"/>
  <c r="J711" i="14"/>
  <c r="BK681" i="14"/>
  <c r="J647" i="14"/>
  <c r="J627" i="14"/>
  <c r="J605" i="14"/>
  <c r="BK589" i="14"/>
  <c r="J569" i="14"/>
  <c r="BK542" i="14"/>
  <c r="BK523" i="14"/>
  <c r="J503" i="14"/>
  <c r="J476" i="14"/>
  <c r="BK458" i="14"/>
  <c r="BK434" i="14"/>
  <c r="J406" i="14"/>
  <c r="J390" i="14"/>
  <c r="BK366" i="14"/>
  <c r="J347" i="14"/>
  <c r="BK324" i="14"/>
  <c r="J301" i="14"/>
  <c r="J278" i="14"/>
  <c r="J260" i="14"/>
  <c r="BK233" i="14"/>
  <c r="J211" i="14"/>
  <c r="BK190" i="14"/>
  <c r="J171" i="14"/>
  <c r="BK128" i="14"/>
  <c r="BK116" i="14"/>
  <c r="BK97" i="14"/>
  <c r="J745" i="14"/>
  <c r="BK722" i="14"/>
  <c r="J715" i="14"/>
  <c r="BK674" i="14"/>
  <c r="BK651" i="14"/>
  <c r="BK631" i="14"/>
  <c r="BK614" i="14"/>
  <c r="J580" i="14"/>
  <c r="J557" i="14"/>
  <c r="BK522" i="14"/>
  <c r="BK501" i="14"/>
  <c r="J480" i="14"/>
  <c r="BK448" i="14"/>
  <c r="J418" i="14"/>
  <c r="J391" i="14"/>
  <c r="J370" i="14"/>
  <c r="BK356" i="14"/>
  <c r="BK333" i="14"/>
  <c r="J302" i="14"/>
  <c r="J292" i="14"/>
  <c r="J254" i="14"/>
  <c r="J234" i="14"/>
  <c r="J216" i="14"/>
  <c r="J183" i="14"/>
  <c r="BK163" i="14"/>
  <c r="J127" i="14"/>
  <c r="J101" i="14"/>
  <c r="J785" i="14"/>
  <c r="J759" i="14"/>
  <c r="J730" i="14"/>
  <c r="J698" i="14"/>
  <c r="BK672" i="14"/>
  <c r="J640" i="14"/>
  <c r="J599" i="14"/>
  <c r="J578" i="14"/>
  <c r="J562" i="14"/>
  <c r="J543" i="14"/>
  <c r="J529" i="14"/>
  <c r="BK504" i="14"/>
  <c r="BK474" i="14"/>
  <c r="J447" i="14"/>
  <c r="BK418" i="14"/>
  <c r="BK400" i="14"/>
  <c r="BK353" i="14"/>
  <c r="J328" i="14"/>
  <c r="BK300" i="14"/>
  <c r="J266" i="14"/>
  <c r="J244" i="14"/>
  <c r="BK213" i="14"/>
  <c r="J181" i="14"/>
  <c r="BK169" i="14"/>
  <c r="BK156" i="14"/>
  <c r="BK112" i="14"/>
  <c r="BK1301" i="15"/>
  <c r="J1144" i="15"/>
  <c r="BK1029" i="15"/>
  <c r="BK820" i="15"/>
  <c r="BK617" i="15"/>
  <c r="BK1625" i="15"/>
  <c r="J1335" i="15"/>
  <c r="J1003" i="15"/>
  <c r="BK759" i="15"/>
  <c r="J646" i="15"/>
  <c r="J1256" i="15"/>
  <c r="J1080" i="15"/>
  <c r="J945" i="15"/>
  <c r="J828" i="15"/>
  <c r="BK664" i="15"/>
  <c r="BK173" i="15"/>
  <c r="BK1223" i="15"/>
  <c r="BK1109" i="15"/>
  <c r="BK956" i="15"/>
  <c r="J856" i="15"/>
  <c r="J734" i="15"/>
  <c r="BK550" i="15"/>
  <c r="BK134" i="16"/>
  <c r="J104" i="16"/>
  <c r="J116" i="16"/>
  <c r="J117" i="16"/>
  <c r="J134" i="16"/>
  <c r="J108" i="16"/>
  <c r="BK112" i="17"/>
  <c r="BK114" i="17"/>
  <c r="J115" i="17"/>
  <c r="J111" i="17"/>
  <c r="J289" i="19"/>
  <c r="J259" i="19"/>
  <c r="J233" i="19"/>
  <c r="J208" i="19"/>
  <c r="J179" i="19"/>
  <c r="J155" i="19"/>
  <c r="J126" i="19"/>
  <c r="J105" i="19"/>
  <c r="BK270" i="19"/>
  <c r="J249" i="19"/>
  <c r="J241" i="19"/>
  <c r="BK204" i="19"/>
  <c r="J181" i="19"/>
  <c r="J161" i="19"/>
  <c r="BK137" i="19"/>
  <c r="J118" i="19"/>
  <c r="J98" i="19"/>
  <c r="BK271" i="19"/>
  <c r="BK256" i="19"/>
  <c r="J229" i="19"/>
  <c r="BK212" i="19"/>
  <c r="BK179" i="19"/>
  <c r="J167" i="19"/>
  <c r="BK144" i="19"/>
  <c r="J124" i="19"/>
  <c r="J104" i="19"/>
  <c r="BK273" i="19"/>
  <c r="BK246" i="19"/>
  <c r="J222" i="19"/>
  <c r="BK203" i="19"/>
  <c r="J183" i="19"/>
  <c r="BK166" i="19"/>
  <c r="BK146" i="19"/>
  <c r="BK118" i="19"/>
  <c r="BK200" i="20"/>
  <c r="BK181" i="20"/>
  <c r="BK162" i="20"/>
  <c r="J142" i="20"/>
  <c r="BK122" i="20"/>
  <c r="BK109" i="20"/>
  <c r="BK167" i="20"/>
  <c r="BK146" i="20"/>
  <c r="J201" i="20"/>
  <c r="BK177" i="20"/>
  <c r="BK150" i="20"/>
  <c r="J116" i="20"/>
  <c r="BK173" i="20"/>
  <c r="BK147" i="20"/>
  <c r="BK124" i="20"/>
  <c r="J107" i="20"/>
  <c r="BK119" i="21"/>
  <c r="J93" i="21"/>
  <c r="BK145" i="12"/>
  <c r="BK118" i="12"/>
  <c r="J98" i="12"/>
  <c r="BK182" i="12"/>
  <c r="J165" i="12"/>
  <c r="J138" i="12"/>
  <c r="J123" i="12"/>
  <c r="BK196" i="12"/>
  <c r="J174" i="12"/>
  <c r="BK160" i="12"/>
  <c r="J148" i="12"/>
  <c r="BK130" i="12"/>
  <c r="BK105" i="12"/>
  <c r="BK190" i="12"/>
  <c r="BK165" i="12"/>
  <c r="J144" i="12"/>
  <c r="BK122" i="12"/>
  <c r="BK98" i="12"/>
  <c r="BK472" i="13"/>
  <c r="BK452" i="13"/>
  <c r="J429" i="13"/>
  <c r="BK409" i="13"/>
  <c r="J384" i="13"/>
  <c r="J361" i="13"/>
  <c r="BK327" i="13"/>
  <c r="J298" i="13"/>
  <c r="BK276" i="13"/>
  <c r="J264" i="13"/>
  <c r="J233" i="13"/>
  <c r="J209" i="13"/>
  <c r="BK181" i="13"/>
  <c r="J156" i="13"/>
  <c r="BK124" i="14"/>
  <c r="BK111" i="14"/>
  <c r="BK791" i="14"/>
  <c r="J783" i="14"/>
  <c r="BK771" i="14"/>
  <c r="J753" i="14"/>
  <c r="BK729" i="14"/>
  <c r="BK705" i="14"/>
  <c r="J678" i="14"/>
  <c r="BK662" i="14"/>
  <c r="BK653" i="14"/>
  <c r="BK620" i="14"/>
  <c r="J604" i="14"/>
  <c r="J584" i="14"/>
  <c r="BK569" i="14"/>
  <c r="J552" i="14"/>
  <c r="J542" i="14"/>
  <c r="BK525" i="14"/>
  <c r="BK503" i="14"/>
  <c r="BK478" i="14"/>
  <c r="BK462" i="14"/>
  <c r="J446" i="14"/>
  <c r="BK428" i="14"/>
  <c r="J411" i="14"/>
  <c r="BK380" i="14"/>
  <c r="BK355" i="14"/>
  <c r="J338" i="14"/>
  <c r="J308" i="14"/>
  <c r="BK274" i="14"/>
  <c r="J257" i="14"/>
  <c r="BK226" i="14"/>
  <c r="BK207" i="14"/>
  <c r="BK185" i="14"/>
  <c r="BK172" i="14"/>
  <c r="J154" i="14"/>
  <c r="BK130" i="14"/>
  <c r="BK108" i="14"/>
  <c r="BK1256" i="15"/>
  <c r="J1150" i="15"/>
  <c r="BK1034" i="15"/>
  <c r="BK913" i="15"/>
  <c r="J720" i="15"/>
  <c r="J571" i="15"/>
  <c r="J137" i="15"/>
  <c r="J1613" i="15"/>
  <c r="J1218" i="15"/>
  <c r="BK1024" i="15"/>
  <c r="J903" i="15"/>
  <c r="J754" i="15"/>
  <c r="J637" i="15"/>
  <c r="BK1597" i="15"/>
  <c r="BK1335" i="15"/>
  <c r="BK1104" i="15"/>
  <c r="J956" i="15"/>
  <c r="J874" i="15"/>
  <c r="BK783" i="15"/>
  <c r="J630" i="15"/>
  <c r="J185" i="15"/>
  <c r="J1323" i="15"/>
  <c r="J1190" i="15"/>
  <c r="J962" i="15"/>
  <c r="BK861" i="15"/>
  <c r="BK745" i="15"/>
  <c r="BK651" i="15"/>
  <c r="J555" i="15"/>
  <c r="BK125" i="15"/>
  <c r="J129" i="16"/>
  <c r="J148" i="16"/>
  <c r="BK137" i="16"/>
  <c r="J141" i="16"/>
  <c r="BK115" i="16"/>
  <c r="J140" i="16"/>
  <c r="BK129" i="16"/>
  <c r="J111" i="16"/>
  <c r="J120" i="17"/>
  <c r="J100" i="17"/>
  <c r="J113" i="17"/>
  <c r="BK94" i="17"/>
  <c r="J105" i="17"/>
  <c r="BK116" i="17"/>
  <c r="BK95" i="18"/>
  <c r="J273" i="19"/>
  <c r="J251" i="19"/>
  <c r="J226" i="19"/>
  <c r="J212" i="19"/>
  <c r="J193" i="19"/>
  <c r="J166" i="19"/>
  <c r="J134" i="19"/>
  <c r="J121" i="19"/>
  <c r="BK100" i="19"/>
  <c r="J268" i="19"/>
  <c r="BK240" i="19"/>
  <c r="J227" i="19"/>
  <c r="J196" i="19"/>
  <c r="BK180" i="19"/>
  <c r="J154" i="19"/>
  <c r="BK127" i="19"/>
  <c r="BK115" i="19"/>
  <c r="J96" i="19"/>
  <c r="J283" i="19"/>
  <c r="BK258" i="19"/>
  <c r="BK245" i="19"/>
  <c r="BK228" i="19"/>
  <c r="J207" i="19"/>
  <c r="BK169" i="19"/>
  <c r="J153" i="19"/>
  <c r="BK130" i="19"/>
  <c r="J110" i="19"/>
  <c r="J247" i="19"/>
  <c r="J224" i="19"/>
  <c r="BK198" i="19"/>
  <c r="BK182" i="19"/>
  <c r="J165" i="19"/>
  <c r="BK141" i="19"/>
  <c r="BK104" i="19"/>
  <c r="BK193" i="20"/>
  <c r="BK175" i="20"/>
  <c r="BK157" i="20"/>
  <c r="BK133" i="20"/>
  <c r="BK107" i="20"/>
  <c r="BK186" i="20"/>
  <c r="J161" i="20"/>
  <c r="BK130" i="20"/>
  <c r="J199" i="20"/>
  <c r="BK159" i="20"/>
  <c r="J151" i="20"/>
  <c r="J119" i="20"/>
  <c r="BK185" i="20"/>
  <c r="BK163" i="20"/>
  <c r="BK139" i="20"/>
  <c r="J127" i="20"/>
  <c r="J109" i="20"/>
  <c r="BK166" i="21"/>
  <c r="BK109" i="21"/>
  <c r="BK280" i="2"/>
  <c r="BK142" i="2"/>
  <c r="J231" i="2"/>
  <c r="J254" i="2"/>
  <c r="BK299" i="3"/>
  <c r="J299" i="3"/>
  <c r="BK177" i="3"/>
  <c r="J249" i="3"/>
  <c r="BK578" i="4"/>
  <c r="J438" i="4"/>
  <c r="BK140" i="4"/>
  <c r="BK338" i="4"/>
  <c r="J582" i="4"/>
  <c r="BK420" i="4"/>
  <c r="J107" i="4"/>
  <c r="J123" i="4"/>
  <c r="BK638" i="5"/>
  <c r="J267" i="5"/>
  <c r="BK754" i="5"/>
  <c r="J638" i="5"/>
  <c r="BK378" i="5"/>
  <c r="BK722" i="5"/>
  <c r="J581" i="5"/>
  <c r="J460" i="5"/>
  <c r="J146" i="5"/>
  <c r="BK622" i="5"/>
  <c r="J317" i="5"/>
  <c r="J1504" i="6"/>
  <c r="BK1293" i="6"/>
  <c r="BK987" i="6"/>
  <c r="BK777" i="6"/>
  <c r="BK337" i="6"/>
  <c r="J1541" i="6"/>
  <c r="BK1247" i="6"/>
  <c r="BK859" i="6"/>
  <c r="J742" i="6"/>
  <c r="J306" i="6"/>
  <c r="J108" i="6"/>
  <c r="J1242" i="6"/>
  <c r="BK1082" i="6"/>
  <c r="J828" i="6"/>
  <c r="J377" i="6"/>
  <c r="BK132" i="6"/>
  <c r="J1210" i="6"/>
  <c r="J1049" i="6"/>
  <c r="BK363" i="6"/>
  <c r="BK1739" i="7"/>
  <c r="J1616" i="7"/>
  <c r="BK1383" i="7"/>
  <c r="J1244" i="7"/>
  <c r="BK470" i="13"/>
  <c r="BK438" i="13"/>
  <c r="J422" i="13"/>
  <c r="BK396" i="13"/>
  <c r="J355" i="13"/>
  <c r="J335" i="13"/>
  <c r="J320" i="13"/>
  <c r="BK280" i="13"/>
  <c r="J250" i="13"/>
  <c r="BK225" i="13"/>
  <c r="BK204" i="13"/>
  <c r="J187" i="13"/>
  <c r="J160" i="13"/>
  <c r="BK136" i="13"/>
  <c r="BK478" i="13"/>
  <c r="BK450" i="13"/>
  <c r="J424" i="13"/>
  <c r="J404" i="13"/>
  <c r="BK385" i="13"/>
  <c r="BK358" i="13"/>
  <c r="BK346" i="13"/>
  <c r="J323" i="13"/>
  <c r="BK295" i="13"/>
  <c r="BK278" i="13"/>
  <c r="BK250" i="13"/>
  <c r="BK229" i="13"/>
  <c r="BK202" i="13"/>
  <c r="BK182" i="13"/>
  <c r="BK157" i="13"/>
  <c r="J136" i="13"/>
  <c r="BK492" i="13"/>
  <c r="BK471" i="13"/>
  <c r="BK445" i="13"/>
  <c r="J423" i="13"/>
  <c r="J401" i="13"/>
  <c r="J376" i="13"/>
  <c r="BK361" i="13"/>
  <c r="J337" i="13"/>
  <c r="J314" i="13"/>
  <c r="J299" i="13"/>
  <c r="J271" i="13"/>
  <c r="BK261" i="13"/>
  <c r="BK244" i="13"/>
  <c r="J219" i="13"/>
  <c r="BK198" i="13"/>
  <c r="BK179" i="13"/>
  <c r="BK155" i="13"/>
  <c r="J132" i="13"/>
  <c r="BK783" i="14"/>
  <c r="J764" i="14"/>
  <c r="J731" i="14"/>
  <c r="J709" i="14"/>
  <c r="BK687" i="14"/>
  <c r="J668" i="14"/>
  <c r="BK645" i="14"/>
  <c r="BK630" i="14"/>
  <c r="J608" i="14"/>
  <c r="J585" i="14"/>
  <c r="BK560" i="14"/>
  <c r="BK541" i="14"/>
  <c r="J520" i="14"/>
  <c r="J498" i="14"/>
  <c r="BK479" i="14"/>
  <c r="BK469" i="14"/>
  <c r="BK432" i="14"/>
  <c r="BK414" i="14"/>
  <c r="J395" i="14"/>
  <c r="J375" i="14"/>
  <c r="BK352" i="14"/>
  <c r="BK339" i="14"/>
  <c r="J322" i="14"/>
  <c r="J306" i="14"/>
  <c r="BK285" i="14"/>
  <c r="BK264" i="14"/>
  <c r="BK241" i="14"/>
  <c r="J217" i="14"/>
  <c r="J696" i="14"/>
  <c r="J653" i="14"/>
  <c r="BK635" i="14"/>
  <c r="J611" i="14"/>
  <c r="BK591" i="14"/>
  <c r="BK572" i="14"/>
  <c r="BK540" i="14"/>
  <c r="J525" i="14"/>
  <c r="J499" i="14"/>
  <c r="BK487" i="14"/>
  <c r="J457" i="14"/>
  <c r="J442" i="14"/>
  <c r="J410" i="14"/>
  <c r="BK393" i="14"/>
  <c r="J371" i="14"/>
  <c r="BK350" i="14"/>
  <c r="J330" i="14"/>
  <c r="J312" i="14"/>
  <c r="J289" i="14"/>
  <c r="BK278" i="14"/>
  <c r="BK266" i="14"/>
  <c r="J253" i="14"/>
  <c r="BK238" i="14"/>
  <c r="BK217" i="14"/>
  <c r="BK196" i="14"/>
  <c r="BK183" i="14"/>
  <c r="BK161" i="14"/>
  <c r="BK139" i="14"/>
  <c r="J120" i="14"/>
  <c r="BK103" i="14"/>
  <c r="J773" i="14"/>
  <c r="BK754" i="14"/>
  <c r="BK741" i="14"/>
  <c r="BK728" i="14"/>
  <c r="BK712" i="14"/>
  <c r="J699" i="14"/>
  <c r="BK676" i="14"/>
  <c r="J658" i="14"/>
  <c r="J649" i="14"/>
  <c r="J641" i="14"/>
  <c r="J623" i="14"/>
  <c r="J598" i="14"/>
  <c r="BK581" i="14"/>
  <c r="BK558" i="14"/>
  <c r="BK530" i="14"/>
  <c r="J518" i="14"/>
  <c r="J494" i="14"/>
  <c r="J481" i="14"/>
  <c r="J460" i="14"/>
  <c r="BK443" i="14"/>
  <c r="J425" i="14"/>
  <c r="BK408" i="14"/>
  <c r="J386" i="14"/>
  <c r="BK371" i="14"/>
  <c r="BK363" i="14"/>
  <c r="J349" i="14"/>
  <c r="J326" i="14"/>
  <c r="BK303" i="14"/>
  <c r="BK293" i="14"/>
  <c r="J276" i="14"/>
  <c r="BK253" i="14"/>
  <c r="J241" i="14"/>
  <c r="J227" i="14"/>
  <c r="J200" i="14"/>
  <c r="BK181" i="14"/>
  <c r="J162" i="14"/>
  <c r="J97" i="21"/>
  <c r="J113" i="21"/>
  <c r="BK264" i="2"/>
  <c r="J165" i="2"/>
  <c r="BK147" i="2"/>
  <c r="J161" i="2"/>
  <c r="BK151" i="2"/>
  <c r="BK242" i="3"/>
  <c r="BK326" i="3"/>
  <c r="J230" i="3"/>
  <c r="J131" i="3"/>
  <c r="BK230" i="3"/>
  <c r="BK103" i="3"/>
  <c r="J536" i="4"/>
  <c r="BK427" i="4"/>
  <c r="J150" i="4"/>
  <c r="BK527" i="4"/>
  <c r="BK160" i="4"/>
  <c r="BK590" i="4"/>
  <c r="J510" i="4"/>
  <c r="J250" i="4"/>
  <c r="BK135" i="4"/>
  <c r="BK271" i="4"/>
  <c r="BK823" i="5"/>
  <c r="BK519" i="5"/>
  <c r="J257" i="5"/>
  <c r="J823" i="5"/>
  <c r="BK627" i="5"/>
  <c r="J489" i="5"/>
  <c r="BK243" i="5"/>
  <c r="BK128" i="5"/>
  <c r="J685" i="5"/>
  <c r="J567" i="5"/>
  <c r="BK465" i="5"/>
  <c r="J271" i="5"/>
  <c r="BK730" i="5"/>
  <c r="J549" i="5"/>
  <c r="BK291" i="5"/>
  <c r="J123" i="5"/>
  <c r="BK1352" i="6"/>
  <c r="J1218" i="6"/>
  <c r="J862" i="6"/>
  <c r="J781" i="6"/>
  <c r="J389" i="6"/>
  <c r="BK1736" i="6"/>
  <c r="BK1595" i="6"/>
  <c r="J1365" i="6"/>
  <c r="J1090" i="6"/>
  <c r="J820" i="6"/>
  <c r="J734" i="6"/>
  <c r="BK313" i="6"/>
  <c r="BK1553" i="6"/>
  <c r="BK1324" i="6"/>
  <c r="J1139" i="6"/>
  <c r="BK881" i="6"/>
  <c r="BK764" i="6"/>
  <c r="J337" i="6"/>
  <c r="J1574" i="6"/>
  <c r="J1306" i="6"/>
  <c r="J1158" i="6"/>
  <c r="J1058" i="6"/>
  <c r="J748" i="6"/>
  <c r="J179" i="6"/>
  <c r="BK1736" i="7"/>
  <c r="BK1636" i="7"/>
  <c r="J1469" i="7"/>
  <c r="J1356" i="7"/>
  <c r="BK1222" i="7"/>
  <c r="J1100" i="7"/>
  <c r="BK931" i="7"/>
  <c r="J777" i="7"/>
  <c r="J392" i="7"/>
  <c r="J172" i="7"/>
  <c r="BK1451" i="7"/>
  <c r="J1184" i="7"/>
  <c r="BK964" i="7"/>
  <c r="BK919" i="7"/>
  <c r="J782" i="7"/>
  <c r="BK294" i="7"/>
  <c r="J182" i="7"/>
  <c r="J1383" i="7"/>
  <c r="J1270" i="7"/>
  <c r="BK1061" i="7"/>
  <c r="J896" i="7"/>
  <c r="BK739" i="7"/>
  <c r="J266" i="7"/>
  <c r="BK1479" i="7"/>
  <c r="J1294" i="7"/>
  <c r="BK1127" i="7"/>
  <c r="BK980" i="7"/>
  <c r="J828" i="7"/>
  <c r="BK668" i="7"/>
  <c r="J317" i="7"/>
  <c r="BK182" i="7"/>
  <c r="J305" i="8"/>
  <c r="J229" i="8"/>
  <c r="BK108" i="8"/>
  <c r="J297" i="8"/>
  <c r="J101" i="8"/>
  <c r="BK225" i="8"/>
  <c r="BK338" i="8"/>
  <c r="J300" i="8"/>
  <c r="BK216" i="8"/>
  <c r="BK246" i="9"/>
  <c r="J361" i="9"/>
  <c r="BK257" i="9"/>
  <c r="BK328" i="9"/>
  <c r="BK104" i="9"/>
  <c r="J120" i="9"/>
  <c r="BK922" i="10"/>
  <c r="BK454" i="10"/>
  <c r="J851" i="10"/>
  <c r="BK461" i="10"/>
  <c r="J854" i="10"/>
  <c r="BK704" i="10"/>
  <c r="J191" i="10"/>
  <c r="J749" i="10"/>
  <c r="J461" i="10"/>
  <c r="BK294" i="11"/>
  <c r="BK274" i="11"/>
  <c r="J253" i="11"/>
  <c r="BK230" i="11"/>
  <c r="J208" i="11"/>
  <c r="BK179" i="11"/>
  <c r="J161" i="11"/>
  <c r="J137" i="11"/>
  <c r="BK113" i="11"/>
  <c r="BK290" i="11"/>
  <c r="BK287" i="11"/>
  <c r="J269" i="11"/>
  <c r="J238" i="11"/>
  <c r="J213" i="11"/>
  <c r="BK197" i="11"/>
  <c r="J172" i="11"/>
  <c r="J152" i="11"/>
  <c r="BK133" i="11"/>
  <c r="J100" i="11"/>
  <c r="J283" i="11"/>
  <c r="BK253" i="11"/>
  <c r="BK233" i="11"/>
  <c r="J229" i="11"/>
  <c r="J212" i="11"/>
  <c r="J179" i="11"/>
  <c r="BK145" i="11"/>
  <c r="BK120" i="11"/>
  <c r="BK291" i="11"/>
  <c r="J271" i="11"/>
  <c r="BK243" i="11"/>
  <c r="J235" i="11"/>
  <c r="BK199" i="11"/>
  <c r="BK174" i="11"/>
  <c r="BK141" i="11"/>
  <c r="J122" i="11"/>
  <c r="BK106" i="11"/>
  <c r="BK197" i="12"/>
  <c r="BK163" i="12"/>
  <c r="J141" i="12"/>
  <c r="BK127" i="12"/>
  <c r="J106" i="12"/>
  <c r="J93" i="12"/>
  <c r="J180" i="12"/>
  <c r="J158" i="12"/>
  <c r="J137" i="12"/>
  <c r="J119" i="12"/>
  <c r="BK100" i="12"/>
  <c r="BK175" i="12"/>
  <c r="BK124" i="12"/>
  <c r="J97" i="12"/>
  <c r="J177" i="12"/>
  <c r="BK146" i="12"/>
  <c r="J129" i="12"/>
  <c r="J101" i="12"/>
  <c r="BK469" i="13"/>
  <c r="BK454" i="13"/>
  <c r="BK430" i="13"/>
  <c r="BK407" i="13"/>
  <c r="J385" i="13"/>
  <c r="BK369" i="13"/>
  <c r="J348" i="13"/>
  <c r="BK316" i="13"/>
  <c r="J297" i="13"/>
  <c r="BK268" i="13"/>
  <c r="BK242" i="13"/>
  <c r="BK231" i="13"/>
  <c r="J208" i="13"/>
  <c r="BK185" i="13"/>
  <c r="BK158" i="13"/>
  <c r="J138" i="13"/>
  <c r="BK121" i="13"/>
  <c r="J491" i="13"/>
  <c r="J473" i="13"/>
  <c r="BK461" i="13"/>
  <c r="BK441" i="13"/>
  <c r="BK402" i="13"/>
  <c r="BK376" i="13"/>
  <c r="J346" i="13"/>
  <c r="BK323" i="13"/>
  <c r="BK296" i="13"/>
  <c r="J290" i="13"/>
  <c r="J273" i="13"/>
  <c r="J237" i="13"/>
  <c r="J220" i="13"/>
  <c r="J196" i="13"/>
  <c r="BK177" i="13"/>
  <c r="BK162" i="13"/>
  <c r="BK150" i="13"/>
  <c r="BK132" i="13"/>
  <c r="J479" i="13"/>
  <c r="BK457" i="13"/>
  <c r="BK422" i="13"/>
  <c r="J396" i="13"/>
  <c r="J387" i="13"/>
  <c r="BK344" i="13"/>
  <c r="BK326" i="13"/>
  <c r="BK290" i="13"/>
  <c r="J277" i="13"/>
  <c r="BK253" i="13"/>
  <c r="BK228" i="13"/>
  <c r="BK203" i="13"/>
  <c r="BK173" i="13"/>
  <c r="BK163" i="13"/>
  <c r="BK127" i="13"/>
  <c r="BK484" i="13"/>
  <c r="BK477" i="13"/>
  <c r="J448" i="13"/>
  <c r="BK424" i="13"/>
  <c r="J400" i="13"/>
  <c r="J389" i="13"/>
  <c r="J372" i="13"/>
  <c r="J358" i="13"/>
  <c r="BK340" i="13"/>
  <c r="J327" i="13"/>
  <c r="J300" i="13"/>
  <c r="J288" i="13"/>
  <c r="J267" i="13"/>
  <c r="J256" i="13"/>
  <c r="J238" i="13"/>
  <c r="J212" i="13"/>
  <c r="BK196" i="13"/>
  <c r="BK169" i="13"/>
  <c r="BK152" i="13"/>
  <c r="BK131" i="13"/>
  <c r="BK114" i="13"/>
  <c r="J772" i="14"/>
  <c r="BK756" i="14"/>
  <c r="BK734" i="14"/>
  <c r="J724" i="14"/>
  <c r="J703" i="14"/>
  <c r="J685" i="14"/>
  <c r="J664" i="14"/>
  <c r="J639" i="14"/>
  <c r="J620" i="14"/>
  <c r="J591" i="14"/>
  <c r="BK556" i="14"/>
  <c r="J547" i="14"/>
  <c r="BK521" i="14"/>
  <c r="BK499" i="14"/>
  <c r="J478" i="14"/>
  <c r="BK456" i="14"/>
  <c r="BK431" i="14"/>
  <c r="BK421" i="14"/>
  <c r="J408" i="14"/>
  <c r="J393" i="14"/>
  <c r="J373" i="14"/>
  <c r="BK345" i="14"/>
  <c r="BK329" i="14"/>
  <c r="BK312" i="14"/>
  <c r="BK302" i="14"/>
  <c r="J287" i="14"/>
  <c r="BK269" i="14"/>
  <c r="BK243" i="14"/>
  <c r="BK231" i="14"/>
  <c r="J213" i="14"/>
  <c r="J185" i="14"/>
  <c r="J156" i="14"/>
  <c r="BK138" i="14"/>
  <c r="J122" i="14"/>
  <c r="J766" i="14"/>
  <c r="J740" i="14"/>
  <c r="J721" i="14"/>
  <c r="BK697" i="14"/>
  <c r="J680" i="14"/>
  <c r="BK649" i="14"/>
  <c r="J629" i="14"/>
  <c r="BK610" i="14"/>
  <c r="BK595" i="14"/>
  <c r="BK585" i="14"/>
  <c r="BK568" i="14"/>
  <c r="BK537" i="14"/>
  <c r="J506" i="14"/>
  <c r="BK496" i="14"/>
  <c r="J454" i="14"/>
  <c r="BK423" i="14"/>
  <c r="J405" i="14"/>
  <c r="BK387" i="14"/>
  <c r="J364" i="14"/>
  <c r="J334" i="14"/>
  <c r="J313" i="14"/>
  <c r="J281" i="14"/>
  <c r="BK261" i="14"/>
  <c r="BK252" i="14"/>
  <c r="BK225" i="14"/>
  <c r="J208" i="14"/>
  <c r="J193" i="14"/>
  <c r="J172" i="14"/>
  <c r="BK152" i="14"/>
  <c r="BK146" i="14"/>
  <c r="BK122" i="14"/>
  <c r="J104" i="14"/>
  <c r="BK776" i="14"/>
  <c r="J758" i="14"/>
  <c r="BK742" i="14"/>
  <c r="J723" i="14"/>
  <c r="BK704" i="14"/>
  <c r="J681" i="14"/>
  <c r="BK668" i="14"/>
  <c r="BK650" i="14"/>
  <c r="J619" i="14"/>
  <c r="BK596" i="14"/>
  <c r="J572" i="14"/>
  <c r="J556" i="14"/>
  <c r="BK506" i="14"/>
  <c r="J475" i="14"/>
  <c r="BK453" i="14"/>
  <c r="J427" i="14"/>
  <c r="BK405" i="14"/>
  <c r="J382" i="14"/>
  <c r="J350" i="14"/>
  <c r="J329" i="14"/>
  <c r="BK306" i="14"/>
  <c r="BK291" i="14"/>
  <c r="J268" i="14"/>
  <c r="BK247" i="14"/>
  <c r="BK235" i="14"/>
  <c r="J218" i="14"/>
  <c r="BK193" i="14"/>
  <c r="BK182" i="14"/>
  <c r="BK158" i="14"/>
  <c r="BK132" i="14"/>
  <c r="J118" i="14"/>
  <c r="BK105" i="14"/>
  <c r="BK789" i="14"/>
  <c r="J786" i="14"/>
  <c r="J777" i="14"/>
  <c r="BK770" i="14"/>
  <c r="BK758" i="14"/>
  <c r="J743" i="14"/>
  <c r="BK733" i="14"/>
  <c r="J716" i="14"/>
  <c r="J697" i="14"/>
  <c r="J687" i="14"/>
  <c r="J674" i="14"/>
  <c r="J661" i="14"/>
  <c r="BK658" i="14"/>
  <c r="J626" i="14"/>
  <c r="J613" i="14"/>
  <c r="BK598" i="14"/>
  <c r="J575" i="14"/>
  <c r="BK561" i="14"/>
  <c r="J548" i="14"/>
  <c r="J541" i="14"/>
  <c r="J533" i="14"/>
  <c r="J511" i="14"/>
  <c r="J491" i="14"/>
  <c r="J473" i="14"/>
  <c r="J459" i="14"/>
  <c r="J448" i="14"/>
  <c r="BK435" i="14"/>
  <c r="J431" i="14"/>
  <c r="BK412" i="14"/>
  <c r="J399" i="14"/>
  <c r="BK375" i="14"/>
  <c r="J357" i="14"/>
  <c r="J342" i="14"/>
  <c r="J324" i="14"/>
  <c r="J304" i="14"/>
  <c r="J299" i="14"/>
  <c r="J277" i="14"/>
  <c r="BK256" i="14"/>
  <c r="J237" i="14"/>
  <c r="BK227" i="14"/>
  <c r="BK204" i="14"/>
  <c r="J195" i="14"/>
  <c r="J175" i="14"/>
  <c r="J163" i="14"/>
  <c r="BK149" i="14"/>
  <c r="BK137" i="14"/>
  <c r="BK115" i="14"/>
  <c r="J102" i="14"/>
  <c r="J1527" i="15"/>
  <c r="J1223" i="15"/>
  <c r="BK1156" i="15"/>
  <c r="BK1059" i="15"/>
  <c r="J967" i="15"/>
  <c r="BK874" i="15"/>
  <c r="BK775" i="15"/>
  <c r="BK633" i="15"/>
  <c r="BK538" i="15"/>
  <c r="BK469" i="15"/>
  <c r="J1625" i="15"/>
  <c r="BK1527" i="15"/>
  <c r="BK1293" i="15"/>
  <c r="BK1120" i="15"/>
  <c r="J986" i="15"/>
  <c r="BK908" i="15"/>
  <c r="BK806" i="15"/>
  <c r="J727" i="15"/>
  <c r="J641" i="15"/>
  <c r="BK370" i="15"/>
  <c r="J1591" i="15"/>
  <c r="BK1298" i="15"/>
  <c r="J1172" i="15"/>
  <c r="BK1074" i="15"/>
  <c r="J1006" i="15"/>
  <c r="BK879" i="15"/>
  <c r="J820" i="15"/>
  <c r="BK734" i="15"/>
  <c r="J577" i="15"/>
  <c r="J533" i="15"/>
  <c r="J1610" i="15"/>
  <c r="J1343" i="15"/>
  <c r="BK1203" i="15"/>
  <c r="BK1150" i="15"/>
  <c r="BK1039" i="15"/>
  <c r="BK967" i="15"/>
  <c r="J919" i="15"/>
  <c r="J815" i="15"/>
  <c r="BK683" i="15"/>
  <c r="J633" i="15"/>
  <c r="BK571" i="15"/>
  <c r="J173" i="15"/>
  <c r="J139" i="16"/>
  <c r="J112" i="16"/>
  <c r="J101" i="16"/>
  <c r="J147" i="16"/>
  <c r="BK122" i="16"/>
  <c r="BK138" i="16"/>
  <c r="J120" i="16"/>
  <c r="BK119" i="16"/>
  <c r="J102" i="16"/>
  <c r="J132" i="16"/>
  <c r="BK121" i="16"/>
  <c r="J107" i="16"/>
  <c r="J124" i="17"/>
  <c r="BK113" i="17"/>
  <c r="J99" i="17"/>
  <c r="BK109" i="17"/>
  <c r="BK103" i="17"/>
  <c r="J110" i="17"/>
  <c r="BK102" i="17"/>
  <c r="J94" i="17"/>
  <c r="J94" i="18"/>
  <c r="J284" i="19"/>
  <c r="BK272" i="19"/>
  <c r="J258" i="19"/>
  <c r="BK249" i="19"/>
  <c r="J231" i="19"/>
  <c r="BK211" i="19"/>
  <c r="J195" i="19"/>
  <c r="J176" i="19"/>
  <c r="J156" i="19"/>
  <c r="J137" i="19"/>
  <c r="J128" i="19"/>
  <c r="BK111" i="19"/>
  <c r="BK98" i="19"/>
  <c r="J271" i="19"/>
  <c r="J252" i="19"/>
  <c r="BK234" i="19"/>
  <c r="J220" i="19"/>
  <c r="BK197" i="19"/>
  <c r="BK184" i="19"/>
  <c r="BK162" i="19"/>
  <c r="BK148" i="19"/>
  <c r="J132" i="19"/>
  <c r="J117" i="19"/>
  <c r="BK103" i="19"/>
  <c r="BK97" i="19"/>
  <c r="BK282" i="19"/>
  <c r="BK268" i="19"/>
  <c r="J257" i="19"/>
  <c r="BK247" i="19"/>
  <c r="BK231" i="19"/>
  <c r="BK214" i="19"/>
  <c r="BK200" i="19"/>
  <c r="BK183" i="19"/>
  <c r="J168" i="19"/>
  <c r="BK152" i="19"/>
  <c r="J138" i="19"/>
  <c r="J115" i="19"/>
  <c r="J106" i="19"/>
  <c r="J274" i="19"/>
  <c r="BK257" i="19"/>
  <c r="BK243" i="19"/>
  <c r="BK217" i="19"/>
  <c r="J211" i="19"/>
  <c r="BK193" i="19"/>
  <c r="BK170" i="19"/>
  <c r="BK142" i="19"/>
  <c r="J116" i="19"/>
  <c r="J198" i="20"/>
  <c r="J187" i="20"/>
  <c r="BK172" i="20"/>
  <c r="J148" i="20"/>
  <c r="J124" i="20"/>
  <c r="BK110" i="20"/>
  <c r="J196" i="20"/>
  <c r="J172" i="20"/>
  <c r="BK152" i="20"/>
  <c r="J135" i="20"/>
  <c r="J110" i="20"/>
  <c r="J191" i="20"/>
  <c r="BK161" i="20"/>
  <c r="J146" i="20"/>
  <c r="BK123" i="20"/>
  <c r="BK106" i="20"/>
  <c r="J181" i="20"/>
  <c r="J168" i="20"/>
  <c r="J141" i="20"/>
  <c r="BK131" i="20"/>
  <c r="BK121" i="20"/>
  <c r="J111" i="20"/>
  <c r="J119" i="21"/>
  <c r="J153" i="21"/>
  <c r="J269" i="2"/>
  <c r="J134" i="2"/>
  <c r="J156" i="2"/>
  <c r="J240" i="2"/>
  <c r="AS55" i="1"/>
  <c r="BK221" i="3"/>
  <c r="J590" i="4"/>
  <c r="BK518" i="4"/>
  <c r="BK345" i="4"/>
  <c r="J135" i="4"/>
  <c r="BK349" i="4"/>
  <c r="J94" i="4"/>
  <c r="BK496" i="4"/>
  <c r="BK155" i="4"/>
  <c r="BK331" i="4"/>
  <c r="BK115" i="4"/>
  <c r="BK581" i="5"/>
  <c r="BK282" i="5"/>
  <c r="BK710" i="5"/>
  <c r="J554" i="5"/>
  <c r="BK345" i="5"/>
  <c r="J811" i="5"/>
  <c r="J667" i="5"/>
  <c r="J564" i="5"/>
  <c r="BK317" i="5"/>
  <c r="J133" i="5"/>
  <c r="J644" i="5"/>
  <c r="J502" i="5"/>
  <c r="J262" i="5"/>
  <c r="BK1518" i="6"/>
  <c r="J1327" i="6"/>
  <c r="BK1077" i="6"/>
  <c r="BK738" i="6"/>
  <c r="J345" i="6"/>
  <c r="J147" i="6"/>
  <c r="BK1600" i="6"/>
  <c r="BK1357" i="6"/>
  <c r="BK1182" i="6"/>
  <c r="J844" i="6"/>
  <c r="J329" i="6"/>
  <c r="BK1574" i="6"/>
  <c r="J1262" i="6"/>
  <c r="J1147" i="6"/>
  <c r="BK862" i="6"/>
  <c r="BK742" i="6"/>
  <c r="BK329" i="6"/>
  <c r="J142" i="6"/>
  <c r="J1347" i="6"/>
  <c r="BK1193" i="6"/>
  <c r="BK1045" i="6"/>
  <c r="BK734" i="6"/>
  <c r="BK137" i="6"/>
  <c r="J1717" i="7"/>
  <c r="J1555" i="7"/>
  <c r="BK1401" i="7"/>
  <c r="BK1259" i="7"/>
  <c r="J1172" i="7"/>
  <c r="J961" i="7"/>
  <c r="BK828" i="7"/>
  <c r="J747" i="7"/>
  <c r="J382" i="7"/>
  <c r="J221" i="7"/>
  <c r="BK1652" i="7"/>
  <c r="J1431" i="7"/>
  <c r="BK1312" i="7"/>
  <c r="BK1207" i="7"/>
  <c r="BK1109" i="7"/>
  <c r="J1002" i="7"/>
  <c r="J939" i="7"/>
  <c r="J845" i="7"/>
  <c r="J739" i="7"/>
  <c r="BK345" i="7"/>
  <c r="J124" i="7"/>
  <c r="BK1616" i="7"/>
  <c r="BK1544" i="7"/>
  <c r="J1456" i="7"/>
  <c r="BK1364" i="7"/>
  <c r="J1297" i="7"/>
  <c r="BK1076" i="7"/>
  <c r="J919" i="7"/>
  <c r="BK819" i="7"/>
  <c r="J743" i="7"/>
  <c r="BK413" i="7"/>
  <c r="J150" i="7"/>
  <c r="BK1459" i="7"/>
  <c r="BK1297" i="7"/>
  <c r="BK1149" i="7"/>
  <c r="J984" i="7"/>
  <c r="BK944" i="7"/>
  <c r="BK773" i="7"/>
  <c r="BK509" i="7"/>
  <c r="BK325" i="7"/>
  <c r="BK204" i="7"/>
  <c r="BK348" i="8"/>
  <c r="J154" i="8"/>
  <c r="BK317" i="8"/>
  <c r="BK221" i="8"/>
  <c r="BK130" i="8"/>
  <c r="BK326" i="8"/>
  <c r="BK179" i="8"/>
  <c r="J312" i="8"/>
  <c r="BK233" i="8"/>
  <c r="J287" i="9"/>
  <c r="J158" i="9"/>
  <c r="BK334" i="9"/>
  <c r="J180" i="9"/>
  <c r="BK355" i="9"/>
  <c r="J222" i="9"/>
  <c r="BK349" i="9"/>
  <c r="BK124" i="9"/>
  <c r="J898" i="10"/>
  <c r="J741" i="10"/>
  <c r="BK159" i="10"/>
  <c r="BK782" i="10"/>
  <c r="J502" i="10"/>
  <c r="J122" i="10"/>
  <c r="BK729" i="10"/>
  <c r="J407" i="10"/>
  <c r="BK851" i="10"/>
  <c r="BK741" i="10"/>
  <c r="J550" i="10"/>
  <c r="J104" i="10"/>
  <c r="J275" i="11"/>
  <c r="J263" i="11"/>
  <c r="J248" i="11"/>
  <c r="BK226" i="11"/>
  <c r="J195" i="11"/>
  <c r="BK184" i="11"/>
  <c r="J167" i="11"/>
  <c r="J139" i="11"/>
  <c r="BK124" i="11"/>
  <c r="BK102" i="11"/>
  <c r="J284" i="11"/>
  <c r="BK271" i="11"/>
  <c r="BK257" i="11"/>
  <c r="J241" i="11"/>
  <c r="BK205" i="11"/>
  <c r="BK187" i="11"/>
  <c r="BK173" i="11"/>
  <c r="J156" i="11"/>
  <c r="BK136" i="11"/>
  <c r="J119" i="11"/>
  <c r="J287" i="11"/>
  <c r="BK265" i="11"/>
  <c r="J247" i="11"/>
  <c r="BK225" i="11"/>
  <c r="J211" i="11"/>
  <c r="J198" i="11"/>
  <c r="BK167" i="11"/>
  <c r="J158" i="11"/>
  <c r="J132" i="11"/>
  <c r="J114" i="11"/>
  <c r="BK100" i="11"/>
  <c r="BK286" i="11"/>
  <c r="BK270" i="11"/>
  <c r="J256" i="11"/>
  <c r="J237" i="11"/>
  <c r="J216" i="11"/>
  <c r="J207" i="11"/>
  <c r="BK181" i="11"/>
  <c r="BK163" i="11"/>
  <c r="BK156" i="11"/>
  <c r="BK152" i="11"/>
  <c r="BK143" i="11"/>
  <c r="J126" i="11"/>
  <c r="BK105" i="11"/>
  <c r="J196" i="12"/>
  <c r="J181" i="12"/>
  <c r="J151" i="12"/>
  <c r="J128" i="12"/>
  <c r="J115" i="12"/>
  <c r="J100" i="12"/>
  <c r="J190" i="12"/>
  <c r="BK178" i="12"/>
  <c r="J162" i="12"/>
  <c r="BK128" i="12"/>
  <c r="J111" i="12"/>
  <c r="BK194" i="12"/>
  <c r="J178" i="12"/>
  <c r="BK159" i="12"/>
  <c r="J146" i="12"/>
  <c r="J127" i="12"/>
  <c r="BK108" i="12"/>
  <c r="BK92" i="12"/>
  <c r="J179" i="12"/>
  <c r="J164" i="12"/>
  <c r="BK147" i="12"/>
  <c r="BK125" i="12"/>
  <c r="BK114" i="12"/>
  <c r="BK479" i="13"/>
  <c r="J466" i="13"/>
  <c r="J455" i="13"/>
  <c r="BK442" i="13"/>
  <c r="BK426" i="13"/>
  <c r="J406" i="13"/>
  <c r="J373" i="13"/>
  <c r="BK354" i="13"/>
  <c r="BK335" i="13"/>
  <c r="BK314" i="13"/>
  <c r="BK299" i="13"/>
  <c r="J282" i="13"/>
  <c r="J266" i="13"/>
  <c r="J236" i="13"/>
  <c r="BK218" i="13"/>
  <c r="BK194" i="13"/>
  <c r="BK174" i="13"/>
  <c r="J163" i="13"/>
  <c r="BK140" i="13"/>
  <c r="J122" i="13"/>
  <c r="J488" i="13"/>
  <c r="J469" i="13"/>
  <c r="BK451" i="13"/>
  <c r="J437" i="13"/>
  <c r="BK421" i="13"/>
  <c r="J397" i="13"/>
  <c r="J365" i="13"/>
  <c r="J344" i="13"/>
  <c r="J324" i="13"/>
  <c r="BK308" i="13"/>
  <c r="J289" i="13"/>
  <c r="BK263" i="13"/>
  <c r="BK232" i="13"/>
  <c r="J213" i="13"/>
  <c r="J194" i="13"/>
  <c r="J172" i="13"/>
  <c r="J148" i="13"/>
  <c r="J123" i="13"/>
  <c r="BK486" i="13"/>
  <c r="BK453" i="13"/>
  <c r="BK434" i="13"/>
  <c r="BK418" i="13"/>
  <c r="BK406" i="13"/>
  <c r="BK382" i="13"/>
  <c r="BK367" i="13"/>
  <c r="J338" i="13"/>
  <c r="BK322" i="13"/>
  <c r="J303" i="13"/>
  <c r="J279" i="13"/>
  <c r="J262" i="13"/>
  <c r="BK248" i="13"/>
  <c r="J232" i="13"/>
  <c r="BK215" i="13"/>
  <c r="J192" i="13"/>
  <c r="BK175" i="13"/>
  <c r="J154" i="13"/>
  <c r="J139" i="13"/>
  <c r="BK110" i="13"/>
  <c r="BK480" i="13"/>
  <c r="BK458" i="13"/>
  <c r="BK432" i="13"/>
  <c r="BK412" i="13"/>
  <c r="J402" i="13"/>
  <c r="BK384" i="13"/>
  <c r="J374" i="13"/>
  <c r="BK356" i="13"/>
  <c r="BK329" i="13"/>
  <c r="BK313" i="13"/>
  <c r="J301" i="13"/>
  <c r="BK284" i="13"/>
  <c r="J269" i="13"/>
  <c r="J257" i="13"/>
  <c r="J245" i="13"/>
  <c r="J230" i="13"/>
  <c r="J200" i="13"/>
  <c r="J181" i="13"/>
  <c r="J159" i="13"/>
  <c r="J149" i="13"/>
  <c r="J129" i="13"/>
  <c r="J781" i="14"/>
  <c r="BK765" i="14"/>
  <c r="BK750" i="14"/>
  <c r="J732" i="14"/>
  <c r="J713" i="14"/>
  <c r="BK701" i="14"/>
  <c r="J684" i="14"/>
  <c r="BK669" i="14"/>
  <c r="J655" i="14"/>
  <c r="J631" i="14"/>
  <c r="BK615" i="14"/>
  <c r="J592" i="14"/>
  <c r="BK579" i="14"/>
  <c r="J555" i="14"/>
  <c r="BK548" i="14"/>
  <c r="BK519" i="14"/>
  <c r="BK500" i="14"/>
  <c r="J487" i="14"/>
  <c r="J470" i="14"/>
  <c r="BK450" i="14"/>
  <c r="BK425" i="14"/>
  <c r="BK410" i="14"/>
  <c r="J400" i="14"/>
  <c r="J376" i="14"/>
  <c r="J358" i="14"/>
  <c r="BK335" i="14"/>
  <c r="J318" i="14"/>
  <c r="J298" i="14"/>
  <c r="J265" i="14"/>
  <c r="J246" i="14"/>
  <c r="J224" i="14"/>
  <c r="BK209" i="14"/>
  <c r="BK180" i="14"/>
  <c r="BK155" i="14"/>
  <c r="BK142" i="14"/>
  <c r="J124" i="14"/>
  <c r="BK100" i="14"/>
  <c r="BK757" i="14"/>
  <c r="J725" i="14"/>
  <c r="BK700" i="14"/>
  <c r="BK678" i="14"/>
  <c r="J650" i="14"/>
  <c r="J638" i="14"/>
  <c r="BK613" i="14"/>
  <c r="J602" i="14"/>
  <c r="BK578" i="14"/>
  <c r="BK564" i="14"/>
  <c r="BK533" i="14"/>
  <c r="BK511" i="14"/>
  <c r="BK497" i="14"/>
  <c r="J486" i="14"/>
  <c r="J452" i="14"/>
  <c r="J428" i="14"/>
  <c r="J404" i="14"/>
  <c r="BK386" i="14"/>
  <c r="J365" i="14"/>
  <c r="J337" i="14"/>
  <c r="BK321" i="14"/>
  <c r="J297" i="14"/>
  <c r="BK275" i="14"/>
  <c r="BK254" i="14"/>
  <c r="J226" i="14"/>
  <c r="J206" i="14"/>
  <c r="BK195" i="14"/>
  <c r="J166" i="14"/>
  <c r="J140" i="14"/>
  <c r="J105" i="14"/>
  <c r="BK777" i="14"/>
  <c r="BK760" i="14"/>
  <c r="J738" i="14"/>
  <c r="J700" i="14"/>
  <c r="J693" i="14"/>
  <c r="J669" i="14"/>
  <c r="BK646" i="14"/>
  <c r="BK624" i="14"/>
  <c r="J597" i="14"/>
  <c r="BK563" i="14"/>
  <c r="J519" i="14"/>
  <c r="BK510" i="14"/>
  <c r="BK476" i="14"/>
  <c r="J465" i="14"/>
  <c r="BK442" i="14"/>
  <c r="BK409" i="14"/>
  <c r="J372" i="14"/>
  <c r="BK351" i="14"/>
  <c r="J323" i="14"/>
  <c r="J300" i="14"/>
  <c r="BK280" i="14"/>
  <c r="BK258" i="14"/>
  <c r="BK237" i="14"/>
  <c r="BK210" i="14"/>
  <c r="J178" i="14"/>
  <c r="BK150" i="14"/>
  <c r="BK119" i="14"/>
  <c r="J789" i="14"/>
  <c r="BK780" i="14"/>
  <c r="J756" i="14"/>
  <c r="BK721" i="14"/>
  <c r="BK693" i="14"/>
  <c r="J660" i="14"/>
  <c r="J630" i="14"/>
  <c r="BK607" i="14"/>
  <c r="J576" i="14"/>
  <c r="BK554" i="14"/>
  <c r="J537" i="14"/>
  <c r="J521" i="14"/>
  <c r="BK484" i="14"/>
  <c r="BK455" i="14"/>
  <c r="J432" i="14"/>
  <c r="BK377" i="14"/>
  <c r="J363" i="14"/>
  <c r="BK340" i="14"/>
  <c r="J311" i="14"/>
  <c r="BK279" i="14"/>
  <c r="J258" i="14"/>
  <c r="BK229" i="14"/>
  <c r="BK199" i="14"/>
  <c r="BK176" i="14"/>
  <c r="J159" i="14"/>
  <c r="BK140" i="14"/>
  <c r="J107" i="14"/>
  <c r="BK1218" i="15"/>
  <c r="BK1049" i="15"/>
  <c r="BK848" i="15"/>
  <c r="BK560" i="15"/>
  <c r="BK1619" i="15"/>
  <c r="BK1208" i="15"/>
  <c r="J929" i="15"/>
  <c r="J801" i="15"/>
  <c r="BK625" i="15"/>
  <c r="J1293" i="15"/>
  <c r="J1120" i="15"/>
  <c r="BK976" i="15"/>
  <c r="BK809" i="15"/>
  <c r="BK586" i="15"/>
  <c r="BK109" i="15"/>
  <c r="J1301" i="15"/>
  <c r="J1156" i="15"/>
  <c r="J972" i="15"/>
  <c r="J890" i="15"/>
  <c r="BK763" i="15"/>
  <c r="J586" i="15"/>
  <c r="BK146" i="16"/>
  <c r="BK99" i="16"/>
  <c r="BK142" i="16"/>
  <c r="BK109" i="16"/>
  <c r="J127" i="16"/>
  <c r="J105" i="16"/>
  <c r="BK104" i="17"/>
  <c r="BK105" i="17"/>
  <c r="BK120" i="17"/>
  <c r="BK97" i="17"/>
  <c r="J96" i="18"/>
  <c r="J264" i="19"/>
  <c r="J240" i="19"/>
  <c r="BK219" i="19"/>
  <c r="BK194" i="19"/>
  <c r="J150" i="19"/>
  <c r="J130" i="19"/>
  <c r="BK109" i="19"/>
  <c r="BK276" i="19"/>
  <c r="J230" i="19"/>
  <c r="BK192" i="19"/>
  <c r="J174" i="19"/>
  <c r="BK140" i="19"/>
  <c r="J111" i="19"/>
  <c r="BK289" i="19"/>
  <c r="BK266" i="19"/>
  <c r="J248" i="19"/>
  <c r="BK227" i="19"/>
  <c r="BK201" i="19"/>
  <c r="J170" i="19"/>
  <c r="BK149" i="19"/>
  <c r="BK133" i="19"/>
  <c r="J97" i="19"/>
  <c r="BK269" i="19"/>
  <c r="BK241" i="19"/>
  <c r="BK215" i="19"/>
  <c r="BK195" i="19"/>
  <c r="BK176" i="19"/>
  <c r="J163" i="19"/>
  <c r="J136" i="19"/>
  <c r="J112" i="19"/>
  <c r="BK196" i="20"/>
  <c r="BK178" i="20"/>
  <c r="BK154" i="20"/>
  <c r="J138" i="20"/>
  <c r="BK199" i="20"/>
  <c r="J176" i="20"/>
  <c r="J129" i="20"/>
  <c r="BK192" i="20"/>
  <c r="BK168" i="20"/>
  <c r="BK132" i="20"/>
  <c r="J193" i="20"/>
  <c r="J159" i="20"/>
  <c r="BK137" i="20"/>
  <c r="BK117" i="20"/>
  <c r="J166" i="21"/>
  <c r="BK256" i="2"/>
  <c r="BK204" i="2"/>
  <c r="J272" i="2"/>
  <c r="J236" i="2"/>
  <c r="J142" i="2"/>
  <c r="J100" i="2"/>
  <c r="BK212" i="3"/>
  <c r="J317" i="3"/>
  <c r="J148" i="3"/>
  <c r="BK290" i="3"/>
  <c r="BK131" i="3"/>
  <c r="J527" i="4"/>
  <c r="BK408" i="4"/>
  <c r="BK164" i="4"/>
  <c r="BK414" i="4"/>
  <c r="J155" i="4"/>
  <c r="J568" i="4"/>
  <c r="J427" i="4"/>
  <c r="J111" i="4"/>
  <c r="J160" i="4"/>
  <c r="BK685" i="5"/>
  <c r="BK542" i="5"/>
  <c r="J185" i="5"/>
  <c r="J660" i="5"/>
  <c r="BK477" i="5"/>
  <c r="BK236" i="5"/>
  <c r="J730" i="5"/>
  <c r="J622" i="5"/>
  <c r="BK511" i="5"/>
  <c r="BK157" i="5"/>
  <c r="BK697" i="5"/>
  <c r="J511" i="5"/>
  <c r="BK267" i="5"/>
  <c r="J1507" i="6"/>
  <c r="J1299" i="6"/>
  <c r="BK1087" i="6"/>
  <c r="BK790" i="6"/>
  <c r="J313" i="6"/>
  <c r="BK1722" i="6"/>
  <c r="J1550" i="6"/>
  <c r="BK1287" i="6"/>
  <c r="BK1204" i="6"/>
  <c r="J777" i="6"/>
  <c r="J577" i="6"/>
  <c r="BK269" i="6"/>
  <c r="BK1525" i="6"/>
  <c r="BK1306" i="6"/>
  <c r="J1132" i="6"/>
  <c r="BK823" i="6"/>
  <c r="J492" i="6"/>
  <c r="J252" i="6"/>
  <c r="BK1541" i="6"/>
  <c r="BK1299" i="6"/>
  <c r="J1153" i="6"/>
  <c r="BK785" i="6"/>
  <c r="BK241" i="6"/>
  <c r="J1834" i="7"/>
  <c r="BK1683" i="7"/>
  <c r="BK1446" i="7"/>
  <c r="BK1331" i="7"/>
  <c r="J1207" i="7"/>
  <c r="BK994" i="7"/>
  <c r="J865" i="7"/>
  <c r="J769" i="7"/>
  <c r="BK427" i="7"/>
  <c r="J329" i="7"/>
  <c r="BK145" i="7"/>
  <c r="J1636" i="7"/>
  <c r="BK1423" i="7"/>
  <c r="BK1317" i="7"/>
  <c r="J1202" i="7"/>
  <c r="J1122" i="7"/>
  <c r="J968" i="7"/>
  <c r="BK890" i="7"/>
  <c r="J765" i="7"/>
  <c r="J509" i="7"/>
  <c r="BK317" i="7"/>
  <c r="J135" i="7"/>
  <c r="J1451" i="7"/>
  <c r="BK1371" i="7"/>
  <c r="BK1275" i="7"/>
  <c r="BK1172" i="7"/>
  <c r="J994" i="7"/>
  <c r="BK908" i="7"/>
  <c r="J800" i="7"/>
  <c r="J709" i="7"/>
  <c r="J325" i="7"/>
  <c r="J1628" i="7"/>
  <c r="BK1345" i="7"/>
  <c r="J1253" i="7"/>
  <c r="BK1002" i="7"/>
  <c r="J964" i="7"/>
  <c r="BK852" i="7"/>
  <c r="J730" i="7"/>
  <c r="BK373" i="7"/>
  <c r="BK279" i="7"/>
  <c r="BK135" i="7"/>
  <c r="J233" i="8"/>
  <c r="BK119" i="8"/>
  <c r="J309" i="8"/>
  <c r="J216" i="8"/>
  <c r="BK124" i="8"/>
  <c r="J221" i="8"/>
  <c r="BK309" i="8"/>
  <c r="J225" i="8"/>
  <c r="BK298" i="9"/>
  <c r="BK147" i="9"/>
  <c r="J328" i="9"/>
  <c r="BK205" i="9"/>
  <c r="J319" i="9"/>
  <c r="J249" i="9"/>
  <c r="J334" i="9"/>
  <c r="BK135" i="9"/>
  <c r="BK915" i="10"/>
  <c r="BK719" i="10"/>
  <c r="J116" i="10"/>
  <c r="BK822" i="10"/>
  <c r="J578" i="10"/>
  <c r="J199" i="10"/>
  <c r="BK752" i="10"/>
  <c r="J442" i="10"/>
  <c r="J889" i="10"/>
  <c r="J733" i="10"/>
  <c r="BK578" i="10"/>
  <c r="BK191" i="10"/>
  <c r="J278" i="11"/>
  <c r="J265" i="11"/>
  <c r="BK250" i="11"/>
  <c r="J227" i="11"/>
  <c r="J204" i="11"/>
  <c r="J187" i="11"/>
  <c r="J174" i="11"/>
  <c r="BK151" i="11"/>
  <c r="BK131" i="11"/>
  <c r="BK108" i="11"/>
  <c r="J289" i="11"/>
  <c r="J276" i="11"/>
  <c r="J264" i="11"/>
  <c r="BK248" i="11"/>
  <c r="BK236" i="11"/>
  <c r="BK194" i="11"/>
  <c r="J181" i="11"/>
  <c r="BK162" i="11"/>
  <c r="J145" i="11"/>
  <c r="BK129" i="11"/>
  <c r="BK112" i="11"/>
  <c r="BK296" i="11"/>
  <c r="BK275" i="11"/>
  <c r="BK252" i="11"/>
  <c r="J226" i="11"/>
  <c r="J210" i="11"/>
  <c r="J196" i="11"/>
  <c r="J175" i="11"/>
  <c r="BK155" i="11"/>
  <c r="J136" i="11"/>
  <c r="BK117" i="11"/>
  <c r="BK94" i="11"/>
  <c r="J277" i="11"/>
  <c r="BK261" i="11"/>
  <c r="J244" i="11"/>
  <c r="BK232" i="11"/>
  <c r="BK215" i="11"/>
  <c r="BK204" i="11"/>
  <c r="BK178" i="11"/>
  <c r="BK166" i="11"/>
  <c r="J151" i="11"/>
  <c r="BK139" i="11"/>
  <c r="BK123" i="11"/>
  <c r="J104" i="11"/>
  <c r="BK189" i="12"/>
  <c r="BK169" i="12"/>
  <c r="J152" i="12"/>
  <c r="BK129" i="12"/>
  <c r="J114" i="12"/>
  <c r="J92" i="12"/>
  <c r="BK179" i="12"/>
  <c r="BK144" i="12"/>
  <c r="J117" i="12"/>
  <c r="BK96" i="12"/>
  <c r="BK180" i="12"/>
  <c r="J157" i="12"/>
  <c r="J139" i="12"/>
  <c r="BK121" i="12"/>
  <c r="J96" i="12"/>
  <c r="J184" i="12"/>
  <c r="BK158" i="12"/>
  <c r="BK140" i="12"/>
  <c r="BK119" i="12"/>
  <c r="BK94" i="12"/>
  <c r="J468" i="13"/>
  <c r="BK456" i="13"/>
  <c r="BK435" i="13"/>
  <c r="J403" i="13"/>
  <c r="BK374" i="13"/>
  <c r="BK355" i="13"/>
  <c r="BK331" i="13"/>
  <c r="J306" i="13"/>
  <c r="J286" i="13"/>
  <c r="BK249" i="13"/>
  <c r="J225" i="13"/>
  <c r="BK199" i="13"/>
  <c r="J170" i="13"/>
  <c r="J139" i="14"/>
  <c r="BK120" i="14"/>
  <c r="J103" i="14"/>
  <c r="BK788" i="14"/>
  <c r="BK781" i="14"/>
  <c r="J765" i="14"/>
  <c r="BK740" i="14"/>
  <c r="BK724" i="14"/>
  <c r="BK702" i="14"/>
  <c r="BK683" i="14"/>
  <c r="J665" i="14"/>
  <c r="BK642" i="14"/>
  <c r="BK623" i="14"/>
  <c r="BK600" i="14"/>
  <c r="J577" i="14"/>
  <c r="J560" i="14"/>
  <c r="BK547" i="14"/>
  <c r="J531" i="14"/>
  <c r="BK512" i="14"/>
  <c r="BK485" i="14"/>
  <c r="J458" i="14"/>
  <c r="BK439" i="14"/>
  <c r="BK424" i="14"/>
  <c r="J401" i="14"/>
  <c r="J374" i="14"/>
  <c r="J352" i="14"/>
  <c r="BK325" i="14"/>
  <c r="J303" i="14"/>
  <c r="J282" i="14"/>
  <c r="BK262" i="14"/>
  <c r="BK234" i="14"/>
  <c r="J198" i="14"/>
  <c r="BK179" i="14"/>
  <c r="J168" i="14"/>
  <c r="BK148" i="14"/>
  <c r="J126" i="14"/>
  <c r="BK1470" i="15"/>
  <c r="BK1195" i="15"/>
  <c r="BK1126" i="15"/>
  <c r="BK1006" i="15"/>
  <c r="BK895" i="15"/>
  <c r="J683" i="15"/>
  <c r="BK555" i="15"/>
  <c r="BK1629" i="15"/>
  <c r="J1616" i="15"/>
  <c r="J1389" i="15"/>
  <c r="BK1095" i="15"/>
  <c r="J924" i="15"/>
  <c r="J791" i="15"/>
  <c r="BK533" i="15"/>
  <c r="BK1581" i="15"/>
  <c r="BK1323" i="15"/>
  <c r="J1113" i="15"/>
  <c r="BK1011" i="15"/>
  <c r="BK838" i="15"/>
  <c r="J759" i="15"/>
  <c r="J565" i="15"/>
  <c r="BK137" i="15"/>
  <c r="BK1358" i="15"/>
  <c r="BK1113" i="15"/>
  <c r="J1011" i="15"/>
  <c r="J884" i="15"/>
  <c r="J783" i="15"/>
  <c r="J625" i="15"/>
  <c r="J538" i="15"/>
  <c r="J145" i="16"/>
  <c r="BK117" i="16"/>
  <c r="BK100" i="16"/>
  <c r="BK125" i="16"/>
  <c r="J137" i="16"/>
  <c r="BK118" i="16"/>
  <c r="J99" i="16"/>
  <c r="J124" i="16"/>
  <c r="J113" i="16"/>
  <c r="BK123" i="17"/>
  <c r="J106" i="17"/>
  <c r="BK121" i="17"/>
  <c r="BK98" i="17"/>
  <c r="J107" i="17"/>
  <c r="J121" i="17"/>
  <c r="J95" i="18"/>
  <c r="BK278" i="19"/>
  <c r="BK254" i="19"/>
  <c r="J234" i="19"/>
  <c r="J209" i="19"/>
  <c r="J198" i="19"/>
  <c r="BK157" i="19"/>
  <c r="BK143" i="19"/>
  <c r="BK123" i="19"/>
  <c r="J107" i="19"/>
  <c r="J272" i="19"/>
  <c r="J243" i="19"/>
  <c r="BK218" i="19"/>
  <c r="J188" i="19"/>
  <c r="BK175" i="19"/>
  <c r="BK145" i="19"/>
  <c r="BK124" i="19"/>
  <c r="J108" i="19"/>
  <c r="J290" i="19"/>
  <c r="BK277" i="19"/>
  <c r="BK264" i="19"/>
  <c r="BK253" i="19"/>
  <c r="BK232" i="19"/>
  <c r="BK213" i="19"/>
  <c r="J184" i="19"/>
  <c r="BK164" i="19"/>
  <c r="J147" i="19"/>
  <c r="BK128" i="19"/>
  <c r="BK105" i="19"/>
  <c r="BK244" i="19"/>
  <c r="J218" i="19"/>
  <c r="J204" i="19"/>
  <c r="J189" i="19"/>
  <c r="J169" i="19"/>
  <c r="BK147" i="19"/>
  <c r="BK121" i="19"/>
  <c r="BK202" i="20"/>
  <c r="J182" i="20"/>
  <c r="J165" i="20"/>
  <c r="J145" i="20"/>
  <c r="BK120" i="20"/>
  <c r="BK197" i="20"/>
  <c r="BK171" i="20"/>
  <c r="BK145" i="20"/>
  <c r="BK111" i="20"/>
  <c r="J184" i="20"/>
  <c r="BK170" i="20"/>
  <c r="J136" i="20"/>
  <c r="BK105" i="20"/>
  <c r="BK165" i="20"/>
  <c r="BK142" i="20"/>
  <c r="BK129" i="20"/>
  <c r="J120" i="20"/>
  <c r="BK136" i="21"/>
  <c r="BK101" i="21"/>
  <c r="BK97" i="21"/>
  <c r="J197" i="2"/>
  <c r="BK212" i="2"/>
  <c r="BK165" i="2"/>
  <c r="BK256" i="3"/>
  <c r="J154" i="3"/>
  <c r="J212" i="3"/>
  <c r="J308" i="3"/>
  <c r="J97" i="3"/>
  <c r="BK510" i="4"/>
  <c r="J229" i="4"/>
  <c r="J420" i="4"/>
  <c r="J115" i="4"/>
  <c r="BK532" i="4"/>
  <c r="J145" i="4"/>
  <c r="J164" i="4"/>
  <c r="J704" i="5"/>
  <c r="BK323" i="5"/>
  <c r="BK103" i="5"/>
  <c r="J516" i="5"/>
  <c r="J229" i="5"/>
  <c r="J747" i="5"/>
  <c r="J608" i="5"/>
  <c r="J494" i="5"/>
  <c r="BK112" i="5"/>
  <c r="J559" i="5"/>
  <c r="BK271" i="5"/>
  <c r="BK1550" i="6"/>
  <c r="BK1223" i="6"/>
  <c r="J854" i="6"/>
  <c r="BK577" i="6"/>
  <c r="BK127" i="6"/>
  <c r="J1600" i="6"/>
  <c r="J1293" i="6"/>
  <c r="J1095" i="6"/>
  <c r="J764" i="6"/>
  <c r="J363" i="6"/>
  <c r="BK1507" i="6"/>
  <c r="J1281" i="6"/>
  <c r="J1136" i="6"/>
  <c r="BK781" i="6"/>
  <c r="BK299" i="6"/>
  <c r="BK1534" i="6"/>
  <c r="BK1281" i="6"/>
  <c r="BK1095" i="6"/>
  <c r="J396" i="6"/>
  <c r="BK1849" i="7"/>
  <c r="J1702" i="7"/>
  <c r="J1426" i="7"/>
  <c r="BK1212" i="7"/>
  <c r="BK1089" i="7"/>
  <c r="BK123" i="13"/>
  <c r="BK111" i="13"/>
  <c r="BK465" i="13"/>
  <c r="BK440" i="13"/>
  <c r="J411" i="13"/>
  <c r="BK387" i="13"/>
  <c r="J364" i="13"/>
  <c r="BK345" i="13"/>
  <c r="BK306" i="13"/>
  <c r="BK285" i="13"/>
  <c r="J254" i="13"/>
  <c r="BK233" i="13"/>
  <c r="J211" i="13"/>
  <c r="BK184" i="13"/>
  <c r="J155" i="13"/>
  <c r="J127" i="13"/>
  <c r="J470" i="13"/>
  <c r="BK443" i="13"/>
  <c r="J414" i="13"/>
  <c r="BK399" i="13"/>
  <c r="BK379" i="13"/>
  <c r="BK349" i="13"/>
  <c r="J340" i="13"/>
  <c r="J321" i="13"/>
  <c r="J291" i="13"/>
  <c r="J270" i="13"/>
  <c r="J247" i="13"/>
  <c r="J224" i="13"/>
  <c r="BK211" i="13"/>
  <c r="J193" i="13"/>
  <c r="J176" i="13"/>
  <c r="J152" i="13"/>
  <c r="J134" i="13"/>
  <c r="J486" i="13"/>
  <c r="J459" i="13"/>
  <c r="J438" i="13"/>
  <c r="BK417" i="13"/>
  <c r="BK398" i="13"/>
  <c r="J380" i="13"/>
  <c r="BK365" i="13"/>
  <c r="BK341" i="13"/>
  <c r="BK319" i="13"/>
  <c r="J302" i="13"/>
  <c r="J280" i="13"/>
  <c r="J248" i="13"/>
  <c r="J228" i="13"/>
  <c r="BK189" i="13"/>
  <c r="BK176" i="13"/>
  <c r="BK142" i="13"/>
  <c r="BK118" i="13"/>
  <c r="J778" i="14"/>
  <c r="BK752" i="14"/>
  <c r="BK736" i="14"/>
  <c r="BK714" i="14"/>
  <c r="BK699" i="14"/>
  <c r="BK671" i="14"/>
  <c r="BK656" i="14"/>
  <c r="J632" i="14"/>
  <c r="BK619" i="14"/>
  <c r="BK597" i="14"/>
  <c r="BK575" i="14"/>
  <c r="BK546" i="14"/>
  <c r="J523" i="14"/>
  <c r="J501" i="14"/>
  <c r="BK481" i="14"/>
  <c r="BK463" i="14"/>
  <c r="J429" i="14"/>
  <c r="J409" i="14"/>
  <c r="BK391" i="14"/>
  <c r="J378" i="14"/>
  <c r="BK359" i="14"/>
  <c r="BK334" i="14"/>
  <c r="J317" i="14"/>
  <c r="BK299" i="14"/>
  <c r="J280" i="14"/>
  <c r="J250" i="14"/>
  <c r="J239" i="14"/>
  <c r="BK222" i="14"/>
  <c r="J210" i="14"/>
  <c r="BK159" i="14"/>
  <c r="J143" i="14"/>
  <c r="J131" i="14"/>
  <c r="BK118" i="14"/>
  <c r="BK99" i="14"/>
  <c r="BK761" i="14"/>
  <c r="BK738" i="14"/>
  <c r="J701" i="14"/>
  <c r="J679" i="14"/>
  <c r="J648" i="14"/>
  <c r="J628" i="14"/>
  <c r="BK604" i="14"/>
  <c r="J586" i="14"/>
  <c r="J567" i="14"/>
  <c r="BK545" i="14"/>
  <c r="J526" i="14"/>
  <c r="J504" i="14"/>
  <c r="BK490" i="14"/>
  <c r="J464" i="14"/>
  <c r="J439" i="14"/>
  <c r="BK407" i="14"/>
  <c r="J389" i="14"/>
  <c r="J381" i="14"/>
  <c r="J360" i="14"/>
  <c r="J348" i="14"/>
  <c r="BK336" i="14"/>
  <c r="BK315" i="14"/>
  <c r="BK298" i="14"/>
  <c r="BK277" i="14"/>
  <c r="BK263" i="14"/>
  <c r="J248" i="14"/>
  <c r="BK224" i="14"/>
  <c r="J214" i="14"/>
  <c r="BK205" i="14"/>
  <c r="J191" i="14"/>
  <c r="J169" i="14"/>
  <c r="J148" i="14"/>
  <c r="BK125" i="14"/>
  <c r="J110" i="14"/>
  <c r="J95" i="14"/>
  <c r="BK759" i="14"/>
  <c r="J747" i="14"/>
  <c r="J734" i="14"/>
  <c r="BK716" i="14"/>
  <c r="BK694" i="14"/>
  <c r="BK685" i="14"/>
  <c r="BK670" i="14"/>
  <c r="J652" i="14"/>
  <c r="BK632" i="14"/>
  <c r="J615" i="14"/>
  <c r="BK594" i="14"/>
  <c r="BK576" i="14"/>
  <c r="J545" i="14"/>
  <c r="J527" i="14"/>
  <c r="BK514" i="14"/>
  <c r="BK486" i="14"/>
  <c r="J479" i="14"/>
  <c r="J466" i="14"/>
  <c r="BK452" i="14"/>
  <c r="J430" i="14"/>
  <c r="J412" i="14"/>
  <c r="BK399" i="14"/>
  <c r="BK379" i="14"/>
  <c r="J368" i="14"/>
  <c r="J344" i="14"/>
  <c r="J332" i="14"/>
  <c r="BK310" i="14"/>
  <c r="J295" i="14"/>
  <c r="BK287" i="14"/>
  <c r="J264" i="14"/>
  <c r="BK250" i="14"/>
  <c r="BK230" i="14"/>
  <c r="BK215" i="14"/>
  <c r="J186" i="14"/>
  <c r="BK168" i="14"/>
  <c r="J149" i="14"/>
  <c r="J101" i="21"/>
  <c r="J212" i="2"/>
  <c r="J280" i="2"/>
  <c r="BK269" i="2"/>
  <c r="BK254" i="2"/>
  <c r="J256" i="2"/>
  <c r="BK308" i="3"/>
  <c r="J203" i="3"/>
  <c r="J177" i="3"/>
  <c r="J279" i="3"/>
  <c r="BK154" i="3"/>
  <c r="BK279" i="3"/>
  <c r="BK148" i="3"/>
  <c r="BK587" i="4"/>
  <c r="J473" i="4"/>
  <c r="BK233" i="4"/>
  <c r="BK460" i="4"/>
  <c r="J291" i="4"/>
  <c r="BK573" i="4"/>
  <c r="J445" i="4"/>
  <c r="BK187" i="4"/>
  <c r="BK94" i="4"/>
  <c r="BK150" i="4"/>
  <c r="BK667" i="5"/>
  <c r="J345" i="5"/>
  <c r="BK209" i="5"/>
  <c r="J722" i="5"/>
  <c r="BK567" i="5"/>
  <c r="J334" i="5"/>
  <c r="BK168" i="5"/>
  <c r="J710" i="5"/>
  <c r="J604" i="5"/>
  <c r="J498" i="5"/>
  <c r="J173" i="5"/>
  <c r="J103" i="5"/>
  <c r="BK604" i="5"/>
  <c r="BK334" i="5"/>
  <c r="J209" i="5"/>
  <c r="BK1385" i="6"/>
  <c r="BK1276" i="6"/>
  <c r="BK1069" i="6"/>
  <c r="J730" i="6"/>
  <c r="BK317" i="6"/>
  <c r="BK151" i="6"/>
  <c r="BK1605" i="6"/>
  <c r="BK1337" i="6"/>
  <c r="BK1238" i="6"/>
  <c r="J987" i="6"/>
  <c r="J785" i="6"/>
  <c r="J663" i="6"/>
  <c r="J184" i="6"/>
  <c r="BK1450" i="6"/>
  <c r="J1276" i="6"/>
  <c r="J1193" i="6"/>
  <c r="J1054" i="6"/>
  <c r="BK820" i="6"/>
  <c r="J415" i="6"/>
  <c r="J230" i="6"/>
  <c r="J1370" i="6"/>
  <c r="BK1188" i="6"/>
  <c r="J1087" i="6"/>
  <c r="J881" i="6"/>
  <c r="J325" i="6"/>
  <c r="BK1834" i="7"/>
  <c r="J1707" i="7"/>
  <c r="BK1414" i="7"/>
  <c r="BK1326" i="7"/>
  <c r="BK1188" i="7"/>
  <c r="J1018" i="7"/>
  <c r="BK896" i="7"/>
  <c r="J753" i="7"/>
  <c r="J353" i="7"/>
  <c r="J109" i="7"/>
  <c r="BK1426" i="7"/>
  <c r="BK1340" i="7"/>
  <c r="BK1141" i="7"/>
  <c r="BK1071" i="7"/>
  <c r="J858" i="7"/>
  <c r="BK747" i="7"/>
  <c r="BK382" i="7"/>
  <c r="J1436" i="7"/>
  <c r="BK1302" i="7"/>
  <c r="BK1119" i="7"/>
  <c r="BK913" i="7"/>
  <c r="BK845" i="7"/>
  <c r="BK769" i="7"/>
  <c r="BK361" i="7"/>
  <c r="J1652" i="7"/>
  <c r="BK1336" i="7"/>
  <c r="J1222" i="7"/>
  <c r="BK1085" i="7"/>
  <c r="J925" i="7"/>
  <c r="BK791" i="7"/>
  <c r="BK353" i="7"/>
  <c r="J154" i="7"/>
  <c r="BK287" i="8"/>
  <c r="J130" i="8"/>
  <c r="BK312" i="8"/>
  <c r="BK229" i="8"/>
  <c r="BK174" i="8"/>
  <c r="J317" i="8"/>
  <c r="J108" i="8"/>
  <c r="J260" i="8"/>
  <c r="BK115" i="8"/>
  <c r="BK265" i="9"/>
  <c r="J135" i="9"/>
  <c r="BK325" i="9"/>
  <c r="BK364" i="9"/>
  <c r="BK276" i="9"/>
  <c r="J311" i="9"/>
  <c r="BK889" i="10"/>
  <c r="J704" i="10"/>
  <c r="BK882" i="10"/>
  <c r="J537" i="10"/>
  <c r="BK310" i="10"/>
  <c r="BK448" i="10"/>
  <c r="J915" i="10"/>
  <c r="J729" i="10"/>
  <c r="BK295" i="10"/>
  <c r="J288" i="11"/>
  <c r="BK266" i="11"/>
  <c r="BK246" i="11"/>
  <c r="J225" i="11"/>
  <c r="J194" i="11"/>
  <c r="J188" i="11"/>
  <c r="BK171" i="11"/>
  <c r="BK147" i="11"/>
  <c r="BK121" i="11"/>
  <c r="J101" i="11"/>
  <c r="BK281" i="11"/>
  <c r="BK258" i="11"/>
  <c r="BK244" i="11"/>
  <c r="J218" i="11"/>
  <c r="BK182" i="11"/>
  <c r="J170" i="11"/>
  <c r="BK148" i="11"/>
  <c r="J124" i="11"/>
  <c r="J107" i="11"/>
  <c r="J294" i="11"/>
  <c r="BK262" i="11"/>
  <c r="J250" i="11"/>
  <c r="J223" i="11"/>
  <c r="J203" i="11"/>
  <c r="BK169" i="11"/>
  <c r="J141" i="11"/>
  <c r="J108" i="11"/>
  <c r="J296" i="11"/>
  <c r="J266" i="11"/>
  <c r="J239" i="11"/>
  <c r="BK227" i="11"/>
  <c r="J205" i="11"/>
  <c r="BK183" i="11"/>
  <c r="J148" i="11"/>
  <c r="J128" i="11"/>
  <c r="BK111" i="11"/>
  <c r="J96" i="11"/>
  <c r="J182" i="12"/>
  <c r="J159" i="12"/>
  <c r="BK131" i="12"/>
  <c r="BK116" i="12"/>
  <c r="BK102" i="12"/>
  <c r="J187" i="12"/>
  <c r="BK177" i="12"/>
  <c r="BK149" i="12"/>
  <c r="J132" i="12"/>
  <c r="J109" i="12"/>
  <c r="BK195" i="12"/>
  <c r="BK168" i="12"/>
  <c r="BK117" i="12"/>
  <c r="BK93" i="12"/>
  <c r="J173" i="12"/>
  <c r="BK155" i="12"/>
  <c r="BK137" i="12"/>
  <c r="J110" i="12"/>
  <c r="BK473" i="13"/>
  <c r="J461" i="13"/>
  <c r="BK437" i="13"/>
  <c r="BK414" i="13"/>
  <c r="BK400" i="13"/>
  <c r="BK359" i="13"/>
  <c r="BK333" i="13"/>
  <c r="J309" i="13"/>
  <c r="BK289" i="13"/>
  <c r="BK277" i="13"/>
  <c r="BK255" i="13"/>
  <c r="BK222" i="13"/>
  <c r="BK192" i="13"/>
  <c r="J173" i="13"/>
  <c r="J153" i="13"/>
  <c r="BK135" i="13"/>
  <c r="J124" i="13"/>
  <c r="J114" i="13"/>
  <c r="J484" i="13"/>
  <c r="J452" i="13"/>
  <c r="J435" i="13"/>
  <c r="J419" i="13"/>
  <c r="BK383" i="13"/>
  <c r="J356" i="13"/>
  <c r="J326" i="13"/>
  <c r="BK301" i="13"/>
  <c r="BK282" i="13"/>
  <c r="J261" i="13"/>
  <c r="J244" i="13"/>
  <c r="J215" i="13"/>
  <c r="BK212" i="13"/>
  <c r="J190" i="13"/>
  <c r="BK170" i="13"/>
  <c r="BK145" i="13"/>
  <c r="BK122" i="13"/>
  <c r="J475" i="13"/>
  <c r="J451" i="13"/>
  <c r="BK429" i="13"/>
  <c r="J410" i="13"/>
  <c r="J378" i="13"/>
  <c r="BK357" i="13"/>
  <c r="BK334" i="13"/>
  <c r="BK305" i="13"/>
  <c r="J263" i="13"/>
  <c r="BK241" i="13"/>
  <c r="J221" i="13"/>
  <c r="BK200" i="13"/>
  <c r="J179" i="13"/>
  <c r="BK153" i="13"/>
  <c r="BK115" i="13"/>
  <c r="J481" i="13"/>
  <c r="J460" i="13"/>
  <c r="J431" i="13"/>
  <c r="BK413" i="13"/>
  <c r="J394" i="13"/>
  <c r="J375" i="13"/>
  <c r="J362" i="13"/>
  <c r="J343" i="13"/>
  <c r="BK270" i="13"/>
  <c r="J259" i="13"/>
  <c r="BK246" i="13"/>
  <c r="J235" i="13"/>
  <c r="J201" i="13"/>
  <c r="J177" i="13"/>
  <c r="J161" i="13"/>
  <c r="BK148" i="13"/>
  <c r="J126" i="13"/>
  <c r="BK775" i="14"/>
  <c r="BK763" i="14"/>
  <c r="J742" i="14"/>
  <c r="BK717" i="14"/>
  <c r="BK698" i="14"/>
  <c r="BK667" i="14"/>
  <c r="J651" i="14"/>
  <c r="BK634" i="14"/>
  <c r="BK609" i="14"/>
  <c r="J583" i="14"/>
  <c r="J550" i="14"/>
  <c r="BK526" i="14"/>
  <c r="BK502" i="14"/>
  <c r="BK495" i="14"/>
  <c r="BK472" i="14"/>
  <c r="J449" i="14"/>
  <c r="J426" i="14"/>
  <c r="BK411" i="14"/>
  <c r="BK396" i="14"/>
  <c r="J379" i="14"/>
  <c r="J354" i="14"/>
  <c r="BK332" i="14"/>
  <c r="BK326" i="14"/>
  <c r="J309" i="14"/>
  <c r="J284" i="14"/>
  <c r="BK259" i="14"/>
  <c r="J236" i="14"/>
  <c r="J223" i="14"/>
  <c r="BK208" i="14"/>
  <c r="BK173" i="14"/>
  <c r="J150" i="14"/>
  <c r="J133" i="14"/>
  <c r="J115" i="14"/>
  <c r="BK106" i="14"/>
  <c r="J760" i="14"/>
  <c r="BK727" i="14"/>
  <c r="BK706" i="14"/>
  <c r="BK675" i="14"/>
  <c r="J656" i="14"/>
  <c r="J637" i="14"/>
  <c r="J624" i="14"/>
  <c r="J603" i="14"/>
  <c r="BK590" i="14"/>
  <c r="J571" i="14"/>
  <c r="J544" i="14"/>
  <c r="BK515" i="14"/>
  <c r="J489" i="14"/>
  <c r="BK466" i="14"/>
  <c r="J440" i="14"/>
  <c r="J397" i="14"/>
  <c r="J369" i="14"/>
  <c r="BK341" i="14"/>
  <c r="BK318" i="14"/>
  <c r="BK308" i="14"/>
  <c r="J274" i="14"/>
  <c r="BK255" i="14"/>
  <c r="BK232" i="14"/>
  <c r="J215" i="14"/>
  <c r="BK197" i="14"/>
  <c r="J182" i="14"/>
  <c r="J160" i="14"/>
  <c r="BK129" i="14"/>
  <c r="J112" i="14"/>
  <c r="J96" i="14"/>
  <c r="J763" i="14"/>
  <c r="BK753" i="14"/>
  <c r="J735" i="14"/>
  <c r="J719" i="14"/>
  <c r="BK696" i="14"/>
  <c r="J673" i="14"/>
  <c r="BK654" i="14"/>
  <c r="J642" i="14"/>
  <c r="J636" i="14"/>
  <c r="BK608" i="14"/>
  <c r="BK577" i="14"/>
  <c r="BK529" i="14"/>
  <c r="BK488" i="14"/>
  <c r="BK470" i="14"/>
  <c r="BK444" i="14"/>
  <c r="BK420" i="14"/>
  <c r="BK395" i="14"/>
  <c r="BK369" i="14"/>
  <c r="BK364" i="14"/>
  <c r="J343" i="14"/>
  <c r="BK320" i="14"/>
  <c r="BK297" i="14"/>
  <c r="BK283" i="14"/>
  <c r="BK260" i="14"/>
  <c r="BK240" i="14"/>
  <c r="BK221" i="14"/>
  <c r="BK212" i="14"/>
  <c r="J187" i="14"/>
  <c r="BK164" i="14"/>
  <c r="J145" i="14"/>
  <c r="J128" i="14"/>
  <c r="J114" i="14"/>
  <c r="BK102" i="14"/>
  <c r="J791" i="14"/>
  <c r="J788" i="14"/>
  <c r="BK784" i="14"/>
  <c r="J775" i="14"/>
  <c r="J754" i="14"/>
  <c r="J736" i="14"/>
  <c r="BK718" i="14"/>
  <c r="J704" i="14"/>
  <c r="J689" i="14"/>
  <c r="J677" i="14"/>
  <c r="BK663" i="14"/>
  <c r="BK647" i="14"/>
  <c r="BK629" i="14"/>
  <c r="J618" i="14"/>
  <c r="J610" i="14"/>
  <c r="BK592" i="14"/>
  <c r="J579" i="14"/>
  <c r="J564" i="14"/>
  <c r="BK553" i="14"/>
  <c r="BK544" i="14"/>
  <c r="BK536" i="14"/>
  <c r="BK517" i="14"/>
  <c r="J500" i="14"/>
  <c r="BK483" i="14"/>
  <c r="J461" i="14"/>
  <c r="BK445" i="14"/>
  <c r="BK433" i="14"/>
  <c r="J423" i="14"/>
  <c r="BK402" i="14"/>
  <c r="BK382" i="14"/>
  <c r="J361" i="14"/>
  <c r="BK354" i="14"/>
  <c r="J339" i="14"/>
  <c r="J320" i="14"/>
  <c r="J307" i="14"/>
  <c r="J290" i="14"/>
  <c r="J273" i="14"/>
  <c r="J261" i="14"/>
  <c r="J243" i="14"/>
  <c r="J201" i="14"/>
  <c r="BK188" i="14"/>
  <c r="BK178" i="14"/>
  <c r="J165" i="14"/>
  <c r="J155" i="14"/>
  <c r="J129" i="14"/>
  <c r="J109" i="14"/>
  <c r="BK1591" i="15"/>
  <c r="BK1355" i="15"/>
  <c r="BK1198" i="15"/>
  <c r="BK1138" i="15"/>
  <c r="J1039" i="15"/>
  <c r="BK940" i="15"/>
  <c r="BK903" i="15"/>
  <c r="BK796" i="15"/>
  <c r="J656" i="15"/>
  <c r="BK565" i="15"/>
  <c r="J1629" i="15"/>
  <c r="J1622" i="15"/>
  <c r="J1470" i="15"/>
  <c r="BK1420" i="15"/>
  <c r="J1167" i="15"/>
  <c r="J1020" i="15"/>
  <c r="J935" i="15"/>
  <c r="J838" i="15"/>
  <c r="BK750" i="15"/>
  <c r="BK713" i="15"/>
  <c r="J620" i="15"/>
  <c r="J1603" i="15"/>
  <c r="BK1436" i="15"/>
  <c r="J1198" i="15"/>
  <c r="J1109" i="15"/>
  <c r="J1034" i="15"/>
  <c r="BK924" i="15"/>
  <c r="J832" i="15"/>
  <c r="J763" i="15"/>
  <c r="BK646" i="15"/>
  <c r="BK273" i="15"/>
  <c r="BK1603" i="15"/>
  <c r="J1420" i="15"/>
  <c r="BK1213" i="15"/>
  <c r="BK1163" i="15"/>
  <c r="BK1085" i="15"/>
  <c r="J1015" i="15"/>
  <c r="J895" i="15"/>
  <c r="J848" i="15"/>
  <c r="BK739" i="15"/>
  <c r="BK656" i="15"/>
  <c r="BK581" i="15"/>
  <c r="BK464" i="15"/>
  <c r="J144" i="16"/>
  <c r="J131" i="16"/>
  <c r="J109" i="16"/>
  <c r="BK98" i="16"/>
  <c r="BK130" i="16"/>
  <c r="J98" i="16"/>
  <c r="J125" i="16"/>
  <c r="BK116" i="16"/>
  <c r="BK106" i="16"/>
  <c r="BK139" i="16"/>
  <c r="J126" i="16"/>
  <c r="BK112" i="16"/>
  <c r="BK104" i="16"/>
  <c r="J116" i="17"/>
  <c r="J102" i="17"/>
  <c r="BK118" i="17"/>
  <c r="J96" i="17"/>
  <c r="BK117" i="17"/>
  <c r="J104" i="17"/>
  <c r="J117" i="17"/>
  <c r="BK97" i="18"/>
  <c r="J287" i="19"/>
  <c r="BK274" i="19"/>
  <c r="BK252" i="19"/>
  <c r="J237" i="19"/>
  <c r="BK224" i="19"/>
  <c r="BK207" i="19"/>
  <c r="J200" i="19"/>
  <c r="J180" i="19"/>
  <c r="J159" i="19"/>
  <c r="J145" i="19"/>
  <c r="J131" i="19"/>
  <c r="BK119" i="19"/>
  <c r="BK106" i="19"/>
  <c r="J277" i="19"/>
  <c r="BK261" i="19"/>
  <c r="BK242" i="19"/>
  <c r="BK229" i="19"/>
  <c r="BK202" i="19"/>
  <c r="BK186" i="19"/>
  <c r="BK168" i="19"/>
  <c r="BK155" i="19"/>
  <c r="BK138" i="19"/>
  <c r="BK120" i="19"/>
  <c r="BK114" i="19"/>
  <c r="J100" i="19"/>
  <c r="BK285" i="19"/>
  <c r="J276" i="19"/>
  <c r="BK259" i="19"/>
  <c r="BK251" i="19"/>
  <c r="BK237" i="19"/>
  <c r="BK226" i="19"/>
  <c r="J210" i="19"/>
  <c r="BK196" i="19"/>
  <c r="BK177" i="19"/>
  <c r="BK160" i="19"/>
  <c r="J148" i="19"/>
  <c r="J135" i="19"/>
  <c r="J113" i="19"/>
  <c r="J101" i="19"/>
  <c r="BK283" i="19"/>
  <c r="J266" i="19"/>
  <c r="J245" i="19"/>
  <c r="J228" i="19"/>
  <c r="BK205" i="19"/>
  <c r="BK191" i="19"/>
  <c r="BK181" i="19"/>
  <c r="BK161" i="19"/>
  <c r="J149" i="19"/>
  <c r="BK134" i="19"/>
  <c r="J120" i="19"/>
  <c r="J203" i="20"/>
  <c r="BK191" i="20"/>
  <c r="BK176" i="20"/>
  <c r="J153" i="20"/>
  <c r="J137" i="20"/>
  <c r="J117" i="20"/>
  <c r="BK198" i="20"/>
  <c r="J179" i="20"/>
  <c r="J162" i="20"/>
  <c r="BK141" i="20"/>
  <c r="J123" i="20"/>
  <c r="J200" i="20"/>
  <c r="BK183" i="20"/>
  <c r="BK169" i="20"/>
  <c r="J152" i="20"/>
  <c r="BK128" i="20"/>
  <c r="J194" i="20"/>
  <c r="BK184" i="20"/>
  <c r="J178" i="20"/>
  <c r="J158" i="20"/>
  <c r="BK138" i="20"/>
  <c r="J128" i="20"/>
  <c r="BK119" i="20"/>
  <c r="J105" i="20"/>
  <c r="J182" i="21"/>
  <c r="BK306" i="2"/>
  <c r="BK190" i="2"/>
  <c r="BK231" i="2"/>
  <c r="BK170" i="2"/>
  <c r="J151" i="2"/>
  <c r="BK156" i="2"/>
  <c r="BK172" i="3"/>
  <c r="J329" i="3"/>
  <c r="J235" i="3"/>
  <c r="J160" i="3"/>
  <c r="BK317" i="3"/>
  <c r="BK188" i="3"/>
  <c r="BK112" i="3"/>
  <c r="J541" i="4"/>
  <c r="J414" i="4"/>
  <c r="J208" i="4"/>
  <c r="BK438" i="4"/>
  <c r="J187" i="4"/>
  <c r="J578" i="4"/>
  <c r="J434" i="4"/>
  <c r="J321" i="4"/>
  <c r="J130" i="4"/>
  <c r="BK208" i="4"/>
  <c r="BK649" i="5"/>
  <c r="BK460" i="5"/>
  <c r="BK250" i="5"/>
  <c r="J137" i="5"/>
  <c r="J649" i="5"/>
  <c r="BK494" i="5"/>
  <c r="BK262" i="5"/>
  <c r="BK173" i="5"/>
  <c r="J697" i="5"/>
  <c r="BK611" i="5"/>
  <c r="BK502" i="5"/>
  <c r="J278" i="5"/>
  <c r="BK759" i="5"/>
  <c r="BK554" i="5"/>
  <c r="J300" i="5"/>
  <c r="BK118" i="5"/>
  <c r="J1357" i="6"/>
  <c r="J1287" i="6"/>
  <c r="BK1143" i="6"/>
  <c r="BK844" i="6"/>
  <c r="J658" i="6"/>
  <c r="J214" i="6"/>
  <c r="J1736" i="6"/>
  <c r="J1595" i="6"/>
  <c r="BK1312" i="6"/>
  <c r="BK1233" i="6"/>
  <c r="BK1040" i="6"/>
  <c r="BK772" i="6"/>
  <c r="J725" i="6"/>
  <c r="J370" i="6"/>
  <c r="BK142" i="6"/>
  <c r="BK1375" i="6"/>
  <c r="BK1228" i="6"/>
  <c r="BK1058" i="6"/>
  <c r="J794" i="6"/>
  <c r="BK403" i="6"/>
  <c r="BK198" i="6"/>
  <c r="J1553" i="6"/>
  <c r="J1238" i="6"/>
  <c r="BK1139" i="6"/>
  <c r="BK840" i="6"/>
  <c r="BK370" i="6"/>
  <c r="BK230" i="6"/>
  <c r="J1739" i="7"/>
  <c r="BK1628" i="7"/>
  <c r="BK1431" i="7"/>
  <c r="J1317" i="7"/>
  <c r="J1192" i="7"/>
  <c r="J1109" i="7"/>
  <c r="J1076" i="7"/>
  <c r="J852" i="7"/>
  <c r="BK765" i="7"/>
  <c r="BK420" i="7"/>
  <c r="BK341" i="7"/>
  <c r="J187" i="7"/>
  <c r="BK1608" i="7"/>
  <c r="J1401" i="7"/>
  <c r="J1351" i="7"/>
  <c r="BK1307" i="7"/>
  <c r="J1177" i="7"/>
  <c r="J1085" i="7"/>
  <c r="BK972" i="7"/>
  <c r="J902" i="7"/>
  <c r="J819" i="7"/>
  <c r="J441" i="7"/>
  <c r="BK392" i="7"/>
  <c r="BK140" i="7"/>
  <c r="J1664" i="7"/>
  <c r="BK1613" i="7"/>
  <c r="BK1484" i="7"/>
  <c r="J1423" i="7"/>
  <c r="J1345" i="7"/>
  <c r="J1212" i="7"/>
  <c r="J1168" i="7"/>
  <c r="BK949" i="7"/>
  <c r="BK902" i="7"/>
  <c r="J773" i="7"/>
  <c r="BK441" i="7"/>
  <c r="BK221" i="7"/>
  <c r="BK1664" i="7"/>
  <c r="BK1474" i="7"/>
  <c r="J1340" i="7"/>
  <c r="J1259" i="7"/>
  <c r="J1119" i="7"/>
  <c r="J972" i="7"/>
  <c r="J879" i="7"/>
  <c r="BK822" i="7"/>
  <c r="BK721" i="7"/>
  <c r="J367" i="7"/>
  <c r="J294" i="7"/>
  <c r="BK172" i="7"/>
  <c r="BK297" i="8"/>
  <c r="BK211" i="8"/>
  <c r="J115" i="8"/>
  <c r="BK300" i="8"/>
  <c r="J211" i="8"/>
  <c r="J341" i="8"/>
  <c r="J242" i="8"/>
  <c r="BK101" i="8"/>
  <c r="J283" i="8"/>
  <c r="BK164" i="8"/>
  <c r="BK249" i="9"/>
  <c r="J124" i="9"/>
  <c r="J308" i="9"/>
  <c r="J246" i="9"/>
  <c r="J147" i="9"/>
  <c r="BK316" i="9"/>
  <c r="BK111" i="9"/>
  <c r="J205" i="9"/>
  <c r="BK99" i="9"/>
  <c r="J882" i="10"/>
  <c r="J713" i="10"/>
  <c r="J448" i="10"/>
  <c r="BK871" i="10"/>
  <c r="BK733" i="10"/>
  <c r="BK266" i="10"/>
  <c r="J98" i="10"/>
  <c r="BK689" i="10"/>
  <c r="BK372" i="10"/>
  <c r="BK116" i="10"/>
  <c r="BK768" i="10"/>
  <c r="BK680" i="10"/>
  <c r="J280" i="10"/>
  <c r="BK279" i="11"/>
  <c r="BK268" i="11"/>
  <c r="BK255" i="11"/>
  <c r="BK238" i="11"/>
  <c r="BK231" i="11"/>
  <c r="BK207" i="11"/>
  <c r="BK186" i="11"/>
  <c r="BK172" i="11"/>
  <c r="J153" i="11"/>
  <c r="J127" i="11"/>
  <c r="J112" i="11"/>
  <c r="J292" i="11"/>
  <c r="J282" i="11"/>
  <c r="BK267" i="11"/>
  <c r="BK254" i="11"/>
  <c r="J230" i="11"/>
  <c r="J214" i="11"/>
  <c r="BK191" i="11"/>
  <c r="BK177" i="11"/>
  <c r="J166" i="11"/>
  <c r="J149" i="11"/>
  <c r="J130" i="11"/>
  <c r="BK115" i="11"/>
  <c r="BK97" i="11"/>
  <c r="J280" i="11"/>
  <c r="J260" i="11"/>
  <c r="BK240" i="11"/>
  <c r="BK222" i="11"/>
  <c r="J215" i="11"/>
  <c r="J202" i="11"/>
  <c r="J182" i="11"/>
  <c r="BK154" i="11"/>
  <c r="BK142" i="11"/>
  <c r="BK125" i="11"/>
  <c r="BK104" i="11"/>
  <c r="J293" i="11"/>
  <c r="BK273" i="11"/>
  <c r="BK260" i="11"/>
  <c r="J242" i="11"/>
  <c r="J233" i="11"/>
  <c r="J221" i="11"/>
  <c r="BK209" i="11"/>
  <c r="J197" i="11"/>
  <c r="J177" i="11"/>
  <c r="J162" i="11"/>
  <c r="J155" i="11"/>
  <c r="J150" i="11"/>
  <c r="J140" i="11"/>
  <c r="BK130" i="11"/>
  <c r="J113" i="11"/>
  <c r="BK95" i="11"/>
  <c r="BK187" i="12"/>
  <c r="BK164" i="12"/>
  <c r="J155" i="12"/>
  <c r="J143" i="12"/>
  <c r="J125" i="12"/>
  <c r="BK111" i="12"/>
  <c r="BK97" i="12"/>
  <c r="BK185" i="12"/>
  <c r="J172" i="12"/>
  <c r="J154" i="12"/>
  <c r="BK141" i="12"/>
  <c r="J122" i="12"/>
  <c r="J197" i="12"/>
  <c r="BK191" i="12"/>
  <c r="BK173" i="12"/>
  <c r="J161" i="12"/>
  <c r="BK151" i="12"/>
  <c r="J135" i="12"/>
  <c r="J118" i="12"/>
  <c r="J99" i="12"/>
  <c r="J185" i="12"/>
  <c r="BK172" i="12"/>
  <c r="J156" i="12"/>
  <c r="J150" i="12"/>
  <c r="BK136" i="12"/>
  <c r="J108" i="12"/>
  <c r="J489" i="13"/>
  <c r="J471" i="13"/>
  <c r="J457" i="13"/>
  <c r="J449" i="13"/>
  <c r="BK433" i="13"/>
  <c r="J413" i="13"/>
  <c r="BK386" i="13"/>
  <c r="BK378" i="13"/>
  <c r="J363" i="13"/>
  <c r="J349" i="13"/>
  <c r="J329" i="13"/>
  <c r="J307" i="13"/>
  <c r="J296" i="13"/>
  <c r="J275" i="13"/>
  <c r="J260" i="13"/>
  <c r="BK247" i="13"/>
  <c r="J229" i="13"/>
  <c r="J210" i="13"/>
  <c r="BK190" i="13"/>
  <c r="J171" i="13"/>
  <c r="J157" i="13"/>
  <c r="J133" i="13"/>
  <c r="J119" i="13"/>
  <c r="BK482" i="13"/>
  <c r="BK474" i="13"/>
  <c r="BK462" i="13"/>
  <c r="J443" i="13"/>
  <c r="J432" i="13"/>
  <c r="BK410" i="13"/>
  <c r="J395" i="13"/>
  <c r="J382" i="13"/>
  <c r="J353" i="13"/>
  <c r="BK330" i="13"/>
  <c r="J316" i="13"/>
  <c r="BK294" i="13"/>
  <c r="J278" i="13"/>
  <c r="J246" i="13"/>
  <c r="J234" i="13"/>
  <c r="J218" i="13"/>
  <c r="J197" i="13"/>
  <c r="BK186" i="13"/>
  <c r="J166" i="13"/>
  <c r="J151" i="13"/>
  <c r="BK138" i="13"/>
  <c r="J116" i="13"/>
  <c r="BK468" i="13"/>
  <c r="BK446" i="13"/>
  <c r="BK425" i="13"/>
  <c r="J416" i="13"/>
  <c r="BK395" i="13"/>
  <c r="J390" i="13"/>
  <c r="BK362" i="13"/>
  <c r="J341" i="13"/>
  <c r="J330" i="13"/>
  <c r="BK309" i="13"/>
  <c r="BK286" i="13"/>
  <c r="BK269" i="13"/>
  <c r="J258" i="13"/>
  <c r="BK240" i="13"/>
  <c r="BK226" i="13"/>
  <c r="BK209" i="13"/>
  <c r="J198" i="13"/>
  <c r="J169" i="13"/>
  <c r="J162" i="13"/>
  <c r="J142" i="13"/>
  <c r="BK125" i="13"/>
  <c r="J483" i="13"/>
  <c r="BK463" i="13"/>
  <c r="J446" i="13"/>
  <c r="J440" i="13"/>
  <c r="BK419" i="13"/>
  <c r="J399" i="13"/>
  <c r="J381" i="13"/>
  <c r="J370" i="13"/>
  <c r="J352" i="13"/>
  <c r="BK338" i="13"/>
  <c r="BK320" i="13"/>
  <c r="BK303" i="13"/>
  <c r="BK291" i="13"/>
  <c r="BK272" i="13"/>
  <c r="J265" i="13"/>
  <c r="J251" i="13"/>
  <c r="BK237" i="13"/>
  <c r="J206" i="13"/>
  <c r="BK193" i="13"/>
  <c r="BK180" i="13"/>
  <c r="J164" i="13"/>
  <c r="J150" i="13"/>
  <c r="BK133" i="13"/>
  <c r="J120" i="13"/>
  <c r="J784" i="14"/>
  <c r="J770" i="14"/>
  <c r="J762" i="14"/>
  <c r="BK737" i="14"/>
  <c r="J720" i="14"/>
  <c r="J706" i="14"/>
  <c r="J686" i="14"/>
  <c r="J670" i="14"/>
  <c r="BK657" i="14"/>
  <c r="BK636" i="14"/>
  <c r="J625" i="14"/>
  <c r="J607" i="14"/>
  <c r="BK584" i="14"/>
  <c r="BK562" i="14"/>
  <c r="BK549" i="14"/>
  <c r="J536" i="14"/>
  <c r="J522" i="14"/>
  <c r="J505" i="14"/>
  <c r="BK492" i="14"/>
  <c r="BK473" i="14"/>
  <c r="BK459" i="14"/>
  <c r="J435" i="14"/>
  <c r="J420" i="14"/>
  <c r="J415" i="14"/>
  <c r="J394" i="14"/>
  <c r="BK388" i="14"/>
  <c r="BK374" i="14"/>
  <c r="BK362" i="14"/>
  <c r="BK347" i="14"/>
  <c r="J333" i="14"/>
  <c r="J325" i="14"/>
  <c r="BK311" i="14"/>
  <c r="J291" i="14"/>
  <c r="BK281" i="14"/>
  <c r="BK251" i="14"/>
  <c r="J232" i="14"/>
  <c r="BK211" i="14"/>
  <c r="BK187" i="14"/>
  <c r="BK160" i="14"/>
  <c r="J146" i="14"/>
  <c r="J132" i="14"/>
  <c r="BK114" i="14"/>
  <c r="BK96" i="14"/>
  <c r="BK739" i="14"/>
  <c r="J718" i="14"/>
  <c r="BK689" i="14"/>
  <c r="BK664" i="14"/>
  <c r="J634" i="14"/>
  <c r="J609" i="14"/>
  <c r="J594" i="14"/>
  <c r="J573" i="14"/>
  <c r="J546" i="14"/>
  <c r="BK527" i="14"/>
  <c r="BK505" i="14"/>
  <c r="J488" i="14"/>
  <c r="BK467" i="14"/>
  <c r="BK447" i="14"/>
  <c r="J421" i="14"/>
  <c r="BK401" i="14"/>
  <c r="J384" i="14"/>
  <c r="BK361" i="14"/>
  <c r="J335" i="14"/>
  <c r="J314" i="14"/>
  <c r="BK286" i="14"/>
  <c r="J270" i="14"/>
  <c r="J251" i="14"/>
  <c r="BK223" i="14"/>
  <c r="BK198" i="14"/>
  <c r="J180" i="14"/>
  <c r="J151" i="14"/>
  <c r="BK121" i="14"/>
  <c r="J100" i="14"/>
  <c r="J768" i="14"/>
  <c r="BK755" i="14"/>
  <c r="J733" i="14"/>
  <c r="J710" i="14"/>
  <c r="BK688" i="14"/>
  <c r="J666" i="14"/>
  <c r="BK638" i="14"/>
  <c r="BK603" i="14"/>
  <c r="J582" i="14"/>
  <c r="J532" i="14"/>
  <c r="J517" i="14"/>
  <c r="J493" i="14"/>
  <c r="J472" i="14"/>
  <c r="J456" i="14"/>
  <c r="J433" i="14"/>
  <c r="J398" i="14"/>
  <c r="BK381" i="14"/>
  <c r="BK360" i="14"/>
  <c r="J346" i="14"/>
  <c r="J316" i="14"/>
  <c r="J296" i="14"/>
  <c r="BK272" i="14"/>
  <c r="J252" i="14"/>
  <c r="BK228" i="14"/>
  <c r="J203" i="14"/>
  <c r="BK171" i="14"/>
  <c r="J142" i="14"/>
  <c r="BK104" i="14"/>
  <c r="BK787" i="14"/>
  <c r="J769" i="14"/>
  <c r="BK744" i="14"/>
  <c r="BK709" i="14"/>
  <c r="BK684" i="14"/>
  <c r="J654" i="14"/>
  <c r="J622" i="14"/>
  <c r="BK586" i="14"/>
  <c r="BK566" i="14"/>
  <c r="BK559" i="14"/>
  <c r="J540" i="14"/>
  <c r="J492" i="14"/>
  <c r="J463" i="14"/>
  <c r="J437" i="14"/>
  <c r="BK427" i="14"/>
  <c r="BK403" i="14"/>
  <c r="BK373" i="14"/>
  <c r="J345" i="14"/>
  <c r="BK305" i="14"/>
  <c r="J288" i="14"/>
  <c r="J238" i="14"/>
  <c r="BK203" i="14"/>
  <c r="BK189" i="14"/>
  <c r="J173" i="14"/>
  <c r="BK147" i="14"/>
  <c r="BK133" i="14"/>
  <c r="J1467" i="15"/>
  <c r="J1095" i="15"/>
  <c r="BK935" i="15"/>
  <c r="BK668" i="15"/>
  <c r="BK157" i="15"/>
  <c r="BK1613" i="15"/>
  <c r="BK1172" i="15"/>
  <c r="BK890" i="15"/>
  <c r="J745" i="15"/>
  <c r="J464" i="15"/>
  <c r="J1203" i="15"/>
  <c r="J1059" i="15"/>
  <c r="J861" i="15"/>
  <c r="BK754" i="15"/>
  <c r="BK474" i="15"/>
  <c r="BK1389" i="15"/>
  <c r="J1175" i="15"/>
  <c r="J1024" i="15"/>
  <c r="J908" i="15"/>
  <c r="J806" i="15"/>
  <c r="BK637" i="15"/>
  <c r="J469" i="15"/>
  <c r="J119" i="16"/>
  <c r="BK126" i="16"/>
  <c r="BK124" i="16"/>
  <c r="J146" i="16"/>
  <c r="J114" i="16"/>
  <c r="BK119" i="17"/>
  <c r="J122" i="17"/>
  <c r="J95" i="17"/>
  <c r="BK108" i="17"/>
  <c r="J119" i="17"/>
  <c r="J282" i="19"/>
  <c r="J253" i="19"/>
  <c r="BK222" i="19"/>
  <c r="BK199" i="19"/>
  <c r="J172" i="19"/>
  <c r="J142" i="19"/>
  <c r="J122" i="19"/>
  <c r="J279" i="19"/>
  <c r="BK260" i="19"/>
  <c r="BK272" i="2"/>
  <c r="J304" i="2"/>
  <c r="BK100" i="2"/>
  <c r="BK182" i="2"/>
  <c r="BK236" i="2"/>
  <c r="J290" i="3"/>
  <c r="J166" i="3"/>
  <c r="BK249" i="3"/>
  <c r="J188" i="3"/>
  <c r="J256" i="3"/>
  <c r="BK166" i="3"/>
  <c r="BK568" i="4"/>
  <c r="J496" i="4"/>
  <c r="J338" i="4"/>
  <c r="J464" i="4"/>
  <c r="J258" i="4"/>
  <c r="BK119" i="4"/>
  <c r="BK541" i="4"/>
  <c r="J331" i="4"/>
  <c r="BK473" i="4"/>
  <c r="BK229" i="4"/>
  <c r="J759" i="5"/>
  <c r="BK483" i="5"/>
  <c r="J236" i="5"/>
  <c r="BK762" i="5"/>
  <c r="BK608" i="5"/>
  <c r="BK498" i="5"/>
  <c r="J323" i="5"/>
  <c r="BK146" i="5"/>
  <c r="BK679" i="5"/>
  <c r="BK549" i="5"/>
  <c r="BK489" i="5"/>
  <c r="BK300" i="5"/>
  <c r="J118" i="5"/>
  <c r="BK564" i="5"/>
  <c r="BK306" i="5"/>
  <c r="J128" i="5"/>
  <c r="BK1347" i="6"/>
  <c r="J1188" i="6"/>
  <c r="J859" i="6"/>
  <c r="BK663" i="6"/>
  <c r="J284" i="6"/>
  <c r="BK121" i="6"/>
  <c r="J1627" i="6"/>
  <c r="BK1440" i="6"/>
  <c r="BK1215" i="6"/>
  <c r="BK1107" i="6"/>
  <c r="J823" i="6"/>
  <c r="J754" i="6"/>
  <c r="BK389" i="6"/>
  <c r="J151" i="6"/>
  <c r="J1440" i="6"/>
  <c r="BK1255" i="6"/>
  <c r="BK1158" i="6"/>
  <c r="BK934" i="6"/>
  <c r="J768" i="6"/>
  <c r="BK345" i="6"/>
  <c r="BK184" i="6"/>
  <c r="BK1380" i="6"/>
  <c r="BK1199" i="6"/>
  <c r="J1069" i="6"/>
  <c r="J760" i="6"/>
  <c r="BK357" i="6"/>
  <c r="J127" i="6"/>
  <c r="J1736" i="7"/>
  <c r="J1613" i="7"/>
  <c r="J1408" i="7"/>
  <c r="BK1253" i="7"/>
  <c r="BK1122" i="7"/>
  <c r="J976" i="7"/>
  <c r="J913" i="7"/>
  <c r="J791" i="7"/>
  <c r="J759" i="7"/>
  <c r="J399" i="7"/>
  <c r="BK250" i="7"/>
  <c r="J1683" i="7"/>
  <c r="J1446" i="7"/>
  <c r="BK1395" i="7"/>
  <c r="BK1294" i="7"/>
  <c r="BK1168" i="7"/>
  <c r="J1080" i="7"/>
  <c r="BK984" i="7"/>
  <c r="BK879" i="7"/>
  <c r="BK800" i="7"/>
  <c r="BK658" i="7"/>
  <c r="BK399" i="7"/>
  <c r="BK262" i="7"/>
  <c r="J1479" i="7"/>
  <c r="J1414" i="7"/>
  <c r="J1307" i="7"/>
  <c r="BK1184" i="7"/>
  <c r="J1071" i="7"/>
  <c r="J936" i="7"/>
  <c r="J840" i="7"/>
  <c r="BK753" i="7"/>
  <c r="BK367" i="7"/>
  <c r="BK154" i="7"/>
  <c r="J1661" i="7"/>
  <c r="BK1469" i="7"/>
  <c r="J1326" i="7"/>
  <c r="J1196" i="7"/>
  <c r="J1089" i="7"/>
  <c r="BK976" i="7"/>
  <c r="J885" i="7"/>
  <c r="J795" i="7"/>
  <c r="BK709" i="7"/>
  <c r="J341" i="7"/>
  <c r="J250" i="7"/>
  <c r="J162" i="7"/>
  <c r="J292" i="8"/>
  <c r="BK185" i="8"/>
  <c r="J348" i="8"/>
  <c r="BK292" i="8"/>
  <c r="BK191" i="8"/>
  <c r="BK356" i="8"/>
  <c r="BK260" i="8"/>
  <c r="J124" i="8"/>
  <c r="J287" i="8"/>
  <c r="J185" i="8"/>
  <c r="J257" i="9"/>
  <c r="J111" i="9"/>
  <c r="J316" i="9"/>
  <c r="J239" i="9"/>
  <c r="J364" i="9"/>
  <c r="BK308" i="9"/>
  <c r="BK120" i="9"/>
  <c r="BK239" i="9"/>
  <c r="J104" i="9"/>
  <c r="J822" i="10"/>
  <c r="J645" i="10"/>
  <c r="BK407" i="10"/>
  <c r="BK854" i="10"/>
  <c r="BK713" i="10"/>
  <c r="BK280" i="10"/>
  <c r="BK918" i="10"/>
  <c r="J680" i="10"/>
  <c r="BK199" i="10"/>
  <c r="BK122" i="10"/>
  <c r="J777" i="10"/>
  <c r="J689" i="10"/>
  <c r="J341" i="10"/>
  <c r="BK98" i="10"/>
  <c r="BK276" i="11"/>
  <c r="J258" i="11"/>
  <c r="BK249" i="11"/>
  <c r="BK235" i="11"/>
  <c r="BK210" i="11"/>
  <c r="J193" i="11"/>
  <c r="J178" i="11"/>
  <c r="BK158" i="11"/>
  <c r="J133" i="11"/>
  <c r="J116" i="11"/>
  <c r="J105" i="11"/>
  <c r="BK283" i="11"/>
  <c r="J270" i="11"/>
  <c r="BK256" i="11"/>
  <c r="J240" i="11"/>
  <c r="BK217" i="11"/>
  <c r="BK196" i="11"/>
  <c r="J184" i="11"/>
  <c r="J171" i="11"/>
  <c r="BK157" i="11"/>
  <c r="BK137" i="11"/>
  <c r="J120" i="11"/>
  <c r="BK101" i="11"/>
  <c r="J286" i="11"/>
  <c r="J261" i="11"/>
  <c r="J234" i="11"/>
  <c r="J232" i="11"/>
  <c r="J220" i="11"/>
  <c r="J206" i="11"/>
  <c r="BK180" i="11"/>
  <c r="BK160" i="11"/>
  <c r="BK146" i="11"/>
  <c r="J129" i="11"/>
  <c r="BK103" i="11"/>
  <c r="J102" i="11"/>
  <c r="BK284" i="11"/>
  <c r="J272" i="11"/>
  <c r="J257" i="11"/>
  <c r="J236" i="11"/>
  <c r="BK220" i="11"/>
  <c r="BK213" i="11"/>
  <c r="BK200" i="11"/>
  <c r="J191" i="11"/>
  <c r="J173" i="11"/>
  <c r="J164" i="11"/>
  <c r="J146" i="11"/>
  <c r="BK127" i="11"/>
  <c r="BK114" i="11"/>
  <c r="BK98" i="11"/>
  <c r="BK192" i="12"/>
  <c r="J176" i="12"/>
  <c r="BK154" i="12"/>
  <c r="J140" i="12"/>
  <c r="BK123" i="12"/>
  <c r="BK101" i="12"/>
  <c r="BK188" i="12"/>
  <c r="J160" i="12"/>
  <c r="BK133" i="12"/>
  <c r="BK110" i="12"/>
  <c r="BK184" i="12"/>
  <c r="J163" i="12"/>
  <c r="BK150" i="12"/>
  <c r="BK132" i="12"/>
  <c r="J116" i="12"/>
  <c r="J94" i="12"/>
  <c r="J175" i="12"/>
  <c r="BK157" i="12"/>
  <c r="BK135" i="12"/>
  <c r="BK109" i="12"/>
  <c r="BK483" i="13"/>
  <c r="J464" i="13"/>
  <c r="J445" i="13"/>
  <c r="J425" i="13"/>
  <c r="J398" i="13"/>
  <c r="BK372" i="13"/>
  <c r="BK343" i="13"/>
  <c r="BK311" i="13"/>
  <c r="J295" i="13"/>
  <c r="BK267" i="13"/>
  <c r="J239" i="13"/>
  <c r="J217" i="13"/>
  <c r="J186" i="13"/>
  <c r="BK164" i="13"/>
  <c r="J138" i="14"/>
  <c r="J106" i="14"/>
  <c r="J790" i="14"/>
  <c r="BK785" i="14"/>
  <c r="BK774" i="14"/>
  <c r="BK745" i="14"/>
  <c r="BK731" i="14"/>
  <c r="BK713" i="14"/>
  <c r="J694" i="14"/>
  <c r="J675" i="14"/>
  <c r="J659" i="14"/>
  <c r="BK633" i="14"/>
  <c r="BK611" i="14"/>
  <c r="J589" i="14"/>
  <c r="J563" i="14"/>
  <c r="BK550" i="14"/>
  <c r="BK538" i="14"/>
  <c r="J516" i="14"/>
  <c r="J490" i="14"/>
  <c r="BK465" i="14"/>
  <c r="BK454" i="14"/>
  <c r="BK436" i="14"/>
  <c r="BK419" i="14"/>
  <c r="BK384" i="14"/>
  <c r="BK358" i="14"/>
  <c r="BK348" i="14"/>
  <c r="J321" i="14"/>
  <c r="BK296" i="14"/>
  <c r="BK267" i="14"/>
  <c r="J242" i="14"/>
  <c r="BK218" i="14"/>
  <c r="BK194" i="14"/>
  <c r="J174" i="14"/>
  <c r="BK162" i="14"/>
  <c r="BK141" i="14"/>
  <c r="J116" i="14"/>
  <c r="J1581" i="15"/>
  <c r="J1213" i="15"/>
  <c r="J1067" i="15"/>
  <c r="BK986" i="15"/>
  <c r="J823" i="15"/>
  <c r="BK641" i="15"/>
  <c r="BK185" i="15"/>
  <c r="J1619" i="15"/>
  <c r="J1425" i="15"/>
  <c r="BK1190" i="15"/>
  <c r="BK972" i="15"/>
  <c r="BK815" i="15"/>
  <c r="J664" i="15"/>
  <c r="J1607" i="15"/>
  <c r="J1358" i="15"/>
  <c r="BK1144" i="15"/>
  <c r="BK1067" i="15"/>
  <c r="BK929" i="15"/>
  <c r="BK823" i="15"/>
  <c r="BK671" i="15"/>
  <c r="BK543" i="15"/>
  <c r="BK1607" i="15"/>
  <c r="J1271" i="15"/>
  <c r="BK1044" i="15"/>
  <c r="J913" i="15"/>
  <c r="J809" i="15"/>
  <c r="J668" i="15"/>
  <c r="BK577" i="15"/>
  <c r="BK148" i="16"/>
  <c r="BK140" i="16"/>
  <c r="BK110" i="16"/>
  <c r="BK145" i="16"/>
  <c r="J110" i="16"/>
  <c r="BK127" i="16"/>
  <c r="BK113" i="16"/>
  <c r="J136" i="16"/>
  <c r="BK123" i="16"/>
  <c r="J106" i="16"/>
  <c r="BK115" i="17"/>
  <c r="J97" i="17"/>
  <c r="J101" i="17"/>
  <c r="BK111" i="17"/>
  <c r="BK95" i="17"/>
  <c r="J97" i="18"/>
  <c r="BK286" i="19"/>
  <c r="BK263" i="19"/>
  <c r="J246" i="19"/>
  <c r="BK223" i="19"/>
  <c r="J206" i="19"/>
  <c r="BK185" i="19"/>
  <c r="J146" i="19"/>
  <c r="J129" i="19"/>
  <c r="BK110" i="19"/>
  <c r="J285" i="19"/>
  <c r="J255" i="19"/>
  <c r="J232" i="19"/>
  <c r="J201" i="19"/>
  <c r="J182" i="19"/>
  <c r="BK156" i="19"/>
  <c r="J139" i="19"/>
  <c r="BK116" i="19"/>
  <c r="BK99" i="19"/>
  <c r="BK275" i="19"/>
  <c r="J261" i="19"/>
  <c r="J238" i="19"/>
  <c r="J217" i="19"/>
  <c r="BK189" i="19"/>
  <c r="BK172" i="19"/>
  <c r="J157" i="19"/>
  <c r="J140" i="19"/>
  <c r="BK122" i="19"/>
  <c r="J102" i="19"/>
  <c r="BK239" i="19"/>
  <c r="BK208" i="19"/>
  <c r="J194" i="19"/>
  <c r="J177" i="19"/>
  <c r="J162" i="19"/>
  <c r="BK135" i="19"/>
  <c r="J99" i="19"/>
  <c r="BK188" i="20"/>
  <c r="J169" i="20"/>
  <c r="J140" i="20"/>
  <c r="BK114" i="20"/>
  <c r="J195" i="20"/>
  <c r="J163" i="20"/>
  <c r="BK140" i="20"/>
  <c r="BK203" i="20"/>
  <c r="BK182" i="20"/>
  <c r="BK153" i="20"/>
  <c r="J126" i="20"/>
  <c r="J186" i="20"/>
  <c r="J175" i="20"/>
  <c r="J156" i="20"/>
  <c r="BK136" i="20"/>
  <c r="J122" i="20"/>
  <c r="J109" i="21"/>
  <c r="BK93" i="21"/>
  <c r="J276" i="2"/>
  <c r="BK298" i="2"/>
  <c r="BK197" i="2"/>
  <c r="J147" i="2"/>
  <c r="BK235" i="3"/>
  <c r="BK97" i="3"/>
  <c r="BK140" i="3"/>
  <c r="J172" i="3"/>
  <c r="BK547" i="4"/>
  <c r="J368" i="4"/>
  <c r="J553" i="4"/>
  <c r="J243" i="4"/>
  <c r="J460" i="4"/>
  <c r="BK243" i="4"/>
  <c r="BK291" i="4"/>
  <c r="BK747" i="5"/>
  <c r="J507" i="5"/>
  <c r="BK197" i="5"/>
  <c r="J611" i="5"/>
  <c r="J282" i="5"/>
  <c r="BK133" i="5"/>
  <c r="J652" i="5"/>
  <c r="BK507" i="5"/>
  <c r="BK229" i="5"/>
  <c r="J691" i="5"/>
  <c r="J465" i="5"/>
  <c r="J157" i="5"/>
  <c r="BK1332" i="6"/>
  <c r="J1082" i="6"/>
  <c r="J668" i="6"/>
  <c r="J299" i="6"/>
  <c r="J1722" i="6"/>
  <c r="BK1370" i="6"/>
  <c r="J1223" i="6"/>
  <c r="J849" i="6"/>
  <c r="J704" i="6"/>
  <c r="BK252" i="6"/>
  <c r="J1385" i="6"/>
  <c r="J1204" i="6"/>
  <c r="BK849" i="6"/>
  <c r="BK658" i="6"/>
  <c r="BK214" i="6"/>
  <c r="J1375" i="6"/>
  <c r="BK1173" i="6"/>
  <c r="BK754" i="6"/>
  <c r="J159" i="6"/>
  <c r="BK1707" i="7"/>
  <c r="BK1456" i="7"/>
  <c r="J1302" i="7"/>
  <c r="J1114" i="7"/>
  <c r="J145" i="13"/>
  <c r="BK134" i="13"/>
  <c r="BK120" i="13"/>
  <c r="BK489" i="13"/>
  <c r="BK481" i="13"/>
  <c r="J454" i="13"/>
  <c r="BK431" i="13"/>
  <c r="J409" i="13"/>
  <c r="BK381" i="13"/>
  <c r="J342" i="13"/>
  <c r="J322" i="13"/>
  <c r="BK292" i="13"/>
  <c r="BK262" i="13"/>
  <c r="BK235" i="13"/>
  <c r="BK214" i="13"/>
  <c r="BK191" i="13"/>
  <c r="J175" i="13"/>
  <c r="BK149" i="13"/>
  <c r="J121" i="13"/>
  <c r="J463" i="13"/>
  <c r="J441" i="13"/>
  <c r="J417" i="13"/>
  <c r="BK391" i="13"/>
  <c r="BK363" i="13"/>
  <c r="J333" i="13"/>
  <c r="J313" i="13"/>
  <c r="J287" i="13"/>
  <c r="BK252" i="13"/>
  <c r="J242" i="13"/>
  <c r="BK217" i="13"/>
  <c r="J199" i="13"/>
  <c r="BK167" i="13"/>
  <c r="J141" i="13"/>
  <c r="BK126" i="13"/>
  <c r="J482" i="13"/>
  <c r="BK447" i="13"/>
  <c r="BK427" i="13"/>
  <c r="BK404" i="13"/>
  <c r="J383" i="13"/>
  <c r="J369" i="13"/>
  <c r="J345" i="13"/>
  <c r="BK324" i="13"/>
  <c r="BK304" i="13"/>
  <c r="BK287" i="13"/>
  <c r="J268" i="13"/>
  <c r="BK258" i="13"/>
  <c r="BK239" i="13"/>
  <c r="J202" i="13"/>
  <c r="J183" i="13"/>
  <c r="J168" i="13"/>
  <c r="J147" i="13"/>
  <c r="BK124" i="13"/>
  <c r="BK773" i="14"/>
  <c r="J761" i="14"/>
  <c r="BK743" i="14"/>
  <c r="J729" i="14"/>
  <c r="J705" i="14"/>
  <c r="BK680" i="14"/>
  <c r="BK660" i="14"/>
  <c r="J643" i="14"/>
  <c r="BK622" i="14"/>
  <c r="J606" i="14"/>
  <c r="BK580" i="14"/>
  <c r="J554" i="14"/>
  <c r="J528" i="14"/>
  <c r="BK516" i="14"/>
  <c r="J496" i="14"/>
  <c r="J474" i="14"/>
  <c r="BK446" i="14"/>
  <c r="J417" i="14"/>
  <c r="BK397" i="14"/>
  <c r="J387" i="14"/>
  <c r="J367" i="14"/>
  <c r="BK343" i="14"/>
  <c r="BK328" i="14"/>
  <c r="J310" i="14"/>
  <c r="BK290" i="14"/>
  <c r="J272" i="14"/>
  <c r="J245" i="14"/>
  <c r="J230" i="14"/>
  <c r="J212" i="14"/>
  <c r="BK206" i="14"/>
  <c r="J188" i="14"/>
  <c r="J179" i="14"/>
  <c r="BK170" i="14"/>
  <c r="J152" i="14"/>
  <c r="J141" i="14"/>
  <c r="J125" i="14"/>
  <c r="BK101" i="14"/>
  <c r="BK769" i="14"/>
  <c r="J741" i="14"/>
  <c r="BK726" i="14"/>
  <c r="BK719" i="14"/>
  <c r="BK686" i="14"/>
  <c r="J662" i="14"/>
  <c r="BK639" i="14"/>
  <c r="BK612" i="14"/>
  <c r="J601" i="14"/>
  <c r="BK582" i="14"/>
  <c r="J561" i="14"/>
  <c r="J538" i="14"/>
  <c r="J514" i="14"/>
  <c r="J495" i="14"/>
  <c r="BK468" i="14"/>
  <c r="J453" i="14"/>
  <c r="BK429" i="14"/>
  <c r="J403" i="14"/>
  <c r="J362" i="14"/>
  <c r="BK338" i="14"/>
  <c r="BK322" i="14"/>
  <c r="BK304" i="14"/>
  <c r="J283" i="14"/>
  <c r="BK271" i="14"/>
  <c r="J256" i="14"/>
  <c r="J231" i="14"/>
  <c r="J207" i="14"/>
  <c r="BK200" i="14"/>
  <c r="J176" i="14"/>
  <c r="J153" i="14"/>
  <c r="J134" i="14"/>
  <c r="BK113" i="14"/>
  <c r="J98" i="14"/>
  <c r="BK764" i="14"/>
  <c r="J744" i="14"/>
  <c r="J726" i="14"/>
  <c r="J708" i="14"/>
  <c r="J691" i="14"/>
  <c r="J667" i="14"/>
  <c r="BK644" i="14"/>
  <c r="BK625" i="14"/>
  <c r="BK606" i="14"/>
  <c r="J590" i="14"/>
  <c r="J568" i="14"/>
  <c r="BK520" i="14"/>
  <c r="J507" i="14"/>
  <c r="J485" i="14"/>
  <c r="J471" i="14"/>
  <c r="BK457" i="14"/>
  <c r="BK437" i="14"/>
  <c r="J419" i="14"/>
  <c r="BK392" i="14"/>
  <c r="J377" i="14"/>
  <c r="J355" i="14"/>
  <c r="J336" i="14"/>
  <c r="J319" i="14"/>
  <c r="BK301" i="14"/>
  <c r="J271" i="14"/>
  <c r="J259" i="14"/>
  <c r="BK236" i="14"/>
  <c r="BK219" i="14"/>
  <c r="BK191" i="14"/>
  <c r="BK174" i="14"/>
  <c r="BK154" i="14"/>
  <c r="BK179" i="21"/>
  <c r="BK304" i="2"/>
  <c r="J306" i="2"/>
  <c r="J220" i="2"/>
  <c r="J204" i="2"/>
  <c r="BK229" i="2"/>
  <c r="BK286" i="3"/>
  <c r="BK121" i="3"/>
  <c r="J199" i="3"/>
  <c r="J326" i="3"/>
  <c r="J183" i="3"/>
  <c r="J564" i="4"/>
  <c r="J349" i="4"/>
  <c r="BK559" i="4"/>
  <c r="J408" i="4"/>
  <c r="BK123" i="4"/>
  <c r="BK553" i="4"/>
  <c r="BK368" i="4"/>
  <c r="BK388" i="4"/>
  <c r="J119" i="4"/>
  <c r="J617" i="5"/>
  <c r="J291" i="5"/>
  <c r="BK123" i="5"/>
  <c r="BK652" i="5"/>
  <c r="J452" i="5"/>
  <c r="J197" i="5"/>
  <c r="BK737" i="5"/>
  <c r="J633" i="5"/>
  <c r="J542" i="5"/>
  <c r="BK312" i="5"/>
  <c r="BK137" i="5"/>
  <c r="BK660" i="5"/>
  <c r="BK471" i="5"/>
  <c r="BK257" i="5"/>
  <c r="J1525" i="6"/>
  <c r="J1324" i="6"/>
  <c r="BK1136" i="6"/>
  <c r="J836" i="6"/>
  <c r="J716" i="6"/>
  <c r="J241" i="6"/>
  <c r="BK1627" i="6"/>
  <c r="J1534" i="6"/>
  <c r="BK1262" i="6"/>
  <c r="BK1210" i="6"/>
  <c r="BK854" i="6"/>
  <c r="BK760" i="6"/>
  <c r="BK396" i="6"/>
  <c r="J137" i="6"/>
  <c r="BK1365" i="6"/>
  <c r="J1233" i="6"/>
  <c r="J1107" i="6"/>
  <c r="J833" i="6"/>
  <c r="BK704" i="6"/>
  <c r="J317" i="6"/>
  <c r="BK159" i="6"/>
  <c r="J1518" i="6"/>
  <c r="J1228" i="6"/>
  <c r="BK1132" i="6"/>
  <c r="BK768" i="6"/>
  <c r="BK377" i="6"/>
  <c r="J132" i="6"/>
  <c r="BK1712" i="7"/>
  <c r="J1608" i="7"/>
  <c r="BK1389" i="7"/>
  <c r="BK1264" i="7"/>
  <c r="J1141" i="7"/>
  <c r="J980" i="7"/>
  <c r="J822" i="7"/>
  <c r="J668" i="7"/>
  <c r="BK238" i="7"/>
  <c r="J1645" i="7"/>
  <c r="J1371" i="7"/>
  <c r="BK1285" i="7"/>
  <c r="BK1100" i="7"/>
  <c r="J989" i="7"/>
  <c r="BK834" i="7"/>
  <c r="BK663" i="7"/>
  <c r="J420" i="7"/>
  <c r="BK130" i="7"/>
  <c r="J1321" i="7"/>
  <c r="BK1196" i="7"/>
  <c r="J955" i="7"/>
  <c r="BK795" i="7"/>
  <c r="J658" i="7"/>
  <c r="J145" i="7"/>
  <c r="BK1464" i="7"/>
  <c r="BK1192" i="7"/>
  <c r="BK955" i="7"/>
  <c r="BK865" i="7"/>
  <c r="BK743" i="7"/>
  <c r="J262" i="7"/>
  <c r="J356" i="8"/>
  <c r="J191" i="8"/>
  <c r="BK332" i="8"/>
  <c r="J205" i="8"/>
  <c r="J332" i="8"/>
  <c r="J174" i="8"/>
  <c r="BK242" i="8"/>
  <c r="BK319" i="9"/>
  <c r="BK169" i="9"/>
  <c r="BK339" i="9"/>
  <c r="BK188" i="9"/>
  <c r="BK311" i="9"/>
  <c r="BK158" i="9"/>
  <c r="BK749" i="10"/>
  <c r="J266" i="10"/>
  <c r="BK760" i="10"/>
  <c r="BK110" i="10"/>
  <c r="J310" i="10"/>
  <c r="BK787" i="10"/>
  <c r="BK645" i="10"/>
  <c r="J159" i="10"/>
  <c r="BK277" i="11"/>
  <c r="J259" i="11"/>
  <c r="BK237" i="11"/>
  <c r="BK202" i="11"/>
  <c r="BK185" i="11"/>
  <c r="J157" i="11"/>
  <c r="BK126" i="11"/>
  <c r="J106" i="11"/>
  <c r="J274" i="11"/>
  <c r="J255" i="11"/>
  <c r="J222" i="11"/>
  <c r="BK190" i="11"/>
  <c r="BK161" i="11"/>
  <c r="J138" i="11"/>
  <c r="BK116" i="11"/>
  <c r="BK96" i="11"/>
  <c r="BK272" i="11"/>
  <c r="J243" i="11"/>
  <c r="J217" i="11"/>
  <c r="BK192" i="11"/>
  <c r="J159" i="11"/>
  <c r="BK128" i="11"/>
  <c r="BK99" i="11"/>
  <c r="BK278" i="11"/>
  <c r="J252" i="11"/>
  <c r="BK212" i="11"/>
  <c r="J192" i="11"/>
  <c r="J168" i="11"/>
  <c r="BK138" i="11"/>
  <c r="J115" i="11"/>
  <c r="J188" i="12"/>
  <c r="J170" i="12"/>
  <c r="BK148" i="12"/>
  <c r="J124" i="12"/>
  <c r="BK99" i="12"/>
  <c r="BK193" i="12"/>
  <c r="J169" i="12"/>
  <c r="J142" i="12"/>
  <c r="J112" i="12"/>
  <c r="J189" i="12"/>
  <c r="J133" i="12"/>
  <c r="BK112" i="12"/>
  <c r="BK186" i="12"/>
  <c r="J166" i="12"/>
  <c r="J121" i="12"/>
  <c r="BK488" i="13"/>
  <c r="J465" i="13"/>
  <c r="BK448" i="13"/>
  <c r="J421" i="13"/>
  <c r="J393" i="13"/>
  <c r="BK351" i="13"/>
  <c r="BK328" i="13"/>
  <c r="J304" i="13"/>
  <c r="J283" i="13"/>
  <c r="BK265" i="13"/>
  <c r="J226" i="13"/>
  <c r="J203" i="13"/>
  <c r="J167" i="13"/>
  <c r="BK147" i="13"/>
  <c r="J131" i="13"/>
  <c r="BK117" i="13"/>
  <c r="J480" i="13"/>
  <c r="BK466" i="13"/>
  <c r="J430" i="13"/>
  <c r="BK389" i="13"/>
  <c r="BK366" i="13"/>
  <c r="BK336" i="13"/>
  <c r="J312" i="13"/>
  <c r="BK279" i="13"/>
  <c r="J252" i="13"/>
  <c r="J231" i="13"/>
  <c r="BK208" i="13"/>
  <c r="J185" i="13"/>
  <c r="J158" i="13"/>
  <c r="BK137" i="13"/>
  <c r="J113" i="13"/>
  <c r="BK464" i="13"/>
  <c r="BK444" i="13"/>
  <c r="BK415" i="13"/>
  <c r="BK392" i="13"/>
  <c r="J366" i="13"/>
  <c r="BK339" i="13"/>
  <c r="J319" i="13"/>
  <c r="J285" i="13"/>
  <c r="J249" i="13"/>
  <c r="BK216" i="13"/>
  <c r="J191" i="13"/>
  <c r="BK168" i="13"/>
  <c r="J140" i="13"/>
  <c r="J492" i="13"/>
  <c r="BK455" i="13"/>
  <c r="J444" i="13"/>
  <c r="BK403" i="13"/>
  <c r="J379" i="13"/>
  <c r="BK368" i="13"/>
  <c r="BK353" i="13"/>
  <c r="J331" i="13"/>
  <c r="J318" i="13"/>
  <c r="BK307" i="13"/>
  <c r="J294" i="13"/>
  <c r="BK273" i="13"/>
  <c r="BK264" i="13"/>
  <c r="J243" i="13"/>
  <c r="J222" i="13"/>
  <c r="BK187" i="13"/>
  <c r="BK156" i="13"/>
  <c r="J137" i="13"/>
  <c r="BK119" i="13"/>
  <c r="BK766" i="14"/>
  <c r="J751" i="14"/>
  <c r="BK730" i="14"/>
  <c r="BK710" i="14"/>
  <c r="BK677" i="14"/>
  <c r="J644" i="14"/>
  <c r="BK626" i="14"/>
  <c r="BK602" i="14"/>
  <c r="BK567" i="14"/>
  <c r="J539" i="14"/>
  <c r="J508" i="14"/>
  <c r="J484" i="14"/>
  <c r="J467" i="14"/>
  <c r="J441" i="14"/>
  <c r="J416" i="14"/>
  <c r="BK404" i="14"/>
  <c r="BK389" i="14"/>
  <c r="J366" i="14"/>
  <c r="BK342" i="14"/>
  <c r="BK319" i="14"/>
  <c r="BK295" i="14"/>
  <c r="J279" i="14"/>
  <c r="J247" i="14"/>
  <c r="J219" i="14"/>
  <c r="J199" i="14"/>
  <c r="J161" i="14"/>
  <c r="BK145" i="14"/>
  <c r="J130" i="14"/>
  <c r="J780" i="14"/>
  <c r="J750" i="14"/>
  <c r="BK715" i="14"/>
  <c r="BK691" i="14"/>
  <c r="J663" i="14"/>
  <c r="BK640" i="14"/>
  <c r="BK616" i="14"/>
  <c r="J600" i="14"/>
  <c r="J581" i="14"/>
  <c r="BK557" i="14"/>
  <c r="J530" i="14"/>
  <c r="J502" i="14"/>
  <c r="J477" i="14"/>
  <c r="J451" i="14"/>
  <c r="J414" i="14"/>
  <c r="BK383" i="14"/>
  <c r="BK357" i="14"/>
  <c r="J327" i="14"/>
  <c r="BK292" i="14"/>
  <c r="J267" i="14"/>
  <c r="BK239" i="14"/>
  <c r="J222" i="14"/>
  <c r="J204" i="14"/>
  <c r="J189" i="14"/>
  <c r="BK167" i="14"/>
  <c r="BK136" i="14"/>
  <c r="J117" i="14"/>
  <c r="J99" i="14"/>
  <c r="J771" i="14"/>
  <c r="BK748" i="14"/>
  <c r="BK732" i="14"/>
  <c r="BK711" i="14"/>
  <c r="J692" i="14"/>
  <c r="BK659" i="14"/>
  <c r="J645" i="14"/>
  <c r="BK628" i="14"/>
  <c r="J588" i="14"/>
  <c r="J559" i="14"/>
  <c r="J513" i="14"/>
  <c r="J482" i="14"/>
  <c r="BK461" i="14"/>
  <c r="J436" i="14"/>
  <c r="BK413" i="14"/>
  <c r="BK376" i="14"/>
  <c r="J359" i="14"/>
  <c r="J315" i="14"/>
  <c r="J294" i="14"/>
  <c r="J275" i="14"/>
  <c r="BK257" i="14"/>
  <c r="J229" i="14"/>
  <c r="J209" i="14"/>
  <c r="J177" i="14"/>
  <c r="BK143" i="14"/>
  <c r="J123" i="14"/>
  <c r="BK107" i="14"/>
  <c r="BK95" i="14"/>
  <c r="BK786" i="14"/>
  <c r="BK779" i="14"/>
  <c r="BK768" i="14"/>
  <c r="J749" i="14"/>
  <c r="BK725" i="14"/>
  <c r="J712" i="14"/>
  <c r="BK690" i="14"/>
  <c r="J682" i="14"/>
  <c r="J671" i="14"/>
  <c r="BK637" i="14"/>
  <c r="J621" i="14"/>
  <c r="BK601" i="14"/>
  <c r="J587" i="14"/>
  <c r="BK571" i="14"/>
  <c r="J558" i="14"/>
  <c r="BK539" i="14"/>
  <c r="J524" i="14"/>
  <c r="J515" i="14"/>
  <c r="BK489" i="14"/>
  <c r="BK464" i="14"/>
  <c r="BK451" i="14"/>
  <c r="BK440" i="14"/>
  <c r="BK426" i="14"/>
  <c r="BK417" i="14"/>
  <c r="J383" i="14"/>
  <c r="BK372" i="14"/>
  <c r="J351" i="14"/>
  <c r="BK337" i="14"/>
  <c r="BK314" i="14"/>
  <c r="J285" i="14"/>
  <c r="BK268" i="14"/>
  <c r="J249" i="14"/>
  <c r="J233" i="14"/>
  <c r="J220" i="14"/>
  <c r="J197" i="14"/>
  <c r="BK184" i="14"/>
  <c r="J170" i="14"/>
  <c r="J158" i="14"/>
  <c r="J144" i="14"/>
  <c r="J119" i="14"/>
  <c r="J97" i="14"/>
  <c r="BK1315" i="15"/>
  <c r="BK1175" i="15"/>
  <c r="J1104" i="15"/>
  <c r="BK1003" i="15"/>
  <c r="BK828" i="15"/>
  <c r="J713" i="15"/>
  <c r="J581" i="15"/>
  <c r="J125" i="15"/>
  <c r="BK1616" i="15"/>
  <c r="J1430" i="15"/>
  <c r="J1185" i="15"/>
  <c r="J1029" i="15"/>
  <c r="BK866" i="15"/>
  <c r="J787" i="15"/>
  <c r="BK1610" i="15"/>
  <c r="BK1271" i="15"/>
  <c r="J1138" i="15"/>
  <c r="J1049" i="15"/>
  <c r="BK951" i="15"/>
  <c r="J866" i="15"/>
  <c r="J796" i="15"/>
  <c r="J660" i="15"/>
  <c r="J560" i="15"/>
  <c r="J157" i="15"/>
  <c r="J1298" i="15"/>
  <c r="J1180" i="15"/>
  <c r="J1054" i="15"/>
  <c r="J951" i="15"/>
  <c r="J879" i="15"/>
  <c r="BK787" i="15"/>
  <c r="BK660" i="15"/>
  <c r="BK620" i="15"/>
  <c r="J543" i="15"/>
  <c r="BK147" i="16"/>
  <c r="BK120" i="16"/>
  <c r="BK107" i="16"/>
  <c r="J138" i="16"/>
  <c r="BK102" i="16"/>
  <c r="BK132" i="16"/>
  <c r="BK114" i="16"/>
  <c r="BK141" i="16"/>
  <c r="J130" i="16"/>
  <c r="J115" i="16"/>
  <c r="BK122" i="17"/>
  <c r="J109" i="17"/>
  <c r="BK96" i="17"/>
  <c r="BK107" i="17"/>
  <c r="BK124" i="17"/>
  <c r="BK106" i="17"/>
  <c r="BK99" i="17"/>
  <c r="J114" i="17"/>
  <c r="BK94" i="18"/>
  <c r="J280" i="19"/>
  <c r="J260" i="19"/>
  <c r="BK235" i="19"/>
  <c r="BK220" i="19"/>
  <c r="J203" i="19"/>
  <c r="BK190" i="19"/>
  <c r="BK167" i="19"/>
  <c r="BK151" i="19"/>
  <c r="J125" i="19"/>
  <c r="BK108" i="19"/>
  <c r="J286" i="19"/>
  <c r="BK267" i="19"/>
  <c r="J239" i="19"/>
  <c r="J215" i="19"/>
  <c r="J191" i="19"/>
  <c r="BK178" i="19"/>
  <c r="J160" i="19"/>
  <c r="J141" i="19"/>
  <c r="BK125" i="19"/>
  <c r="J109" i="19"/>
  <c r="BK290" i="19"/>
  <c r="BK279" i="19"/>
  <c r="J265" i="19"/>
  <c r="J254" i="19"/>
  <c r="J244" i="19"/>
  <c r="J223" i="19"/>
  <c r="BK209" i="19"/>
  <c r="J186" i="19"/>
  <c r="BK171" i="19"/>
  <c r="BK154" i="19"/>
  <c r="J143" i="19"/>
  <c r="BK129" i="19"/>
  <c r="J103" i="19"/>
  <c r="J270" i="19"/>
  <c r="BK248" i="19"/>
  <c r="J235" i="19"/>
  <c r="J214" i="19"/>
  <c r="J197" i="19"/>
  <c r="BK188" i="19"/>
  <c r="BK174" i="19"/>
  <c r="J164" i="19"/>
  <c r="J151" i="19"/>
  <c r="BK126" i="19"/>
  <c r="BK101" i="19"/>
  <c r="BK195" i="20"/>
  <c r="BK180" i="20"/>
  <c r="J167" i="20"/>
  <c r="BK143" i="20"/>
  <c r="J132" i="20"/>
  <c r="BK115" i="20"/>
  <c r="J106" i="20"/>
  <c r="BK187" i="20"/>
  <c r="J170" i="20"/>
  <c r="J147" i="20"/>
  <c r="BK126" i="20"/>
  <c r="J202" i="20"/>
  <c r="J188" i="20"/>
  <c r="J171" i="20"/>
  <c r="BK158" i="20"/>
  <c r="J139" i="20"/>
  <c r="J118" i="20"/>
  <c r="BK190" i="20"/>
  <c r="BK164" i="20"/>
  <c r="J149" i="20"/>
  <c r="BK135" i="20"/>
  <c r="BK125" i="20"/>
  <c r="J115" i="20"/>
  <c r="BK182" i="21"/>
  <c r="J179" i="21"/>
  <c r="BK105" i="21"/>
  <c r="BK220" i="2"/>
  <c r="BK276" i="2"/>
  <c r="AS72" i="1"/>
  <c r="J286" i="3"/>
  <c r="BK203" i="3"/>
  <c r="J121" i="3"/>
  <c r="J263" i="3"/>
  <c r="BK160" i="3"/>
  <c r="J573" i="4"/>
  <c r="BK464" i="4"/>
  <c r="BK258" i="4"/>
  <c r="BK536" i="4"/>
  <c r="J271" i="4"/>
  <c r="J140" i="4"/>
  <c r="J559" i="4"/>
  <c r="J388" i="4"/>
  <c r="BK482" i="4"/>
  <c r="BK130" i="4"/>
  <c r="BK742" i="5"/>
  <c r="BK516" i="5"/>
  <c r="J217" i="5"/>
  <c r="BK811" i="5"/>
  <c r="BK617" i="5"/>
  <c r="J471" i="5"/>
  <c r="J225" i="5"/>
  <c r="J754" i="5"/>
  <c r="BK719" i="5"/>
  <c r="BK535" i="5"/>
  <c r="J477" i="5"/>
  <c r="J168" i="5"/>
  <c r="J719" i="5"/>
  <c r="J587" i="5"/>
  <c r="J378" i="5"/>
  <c r="J178" i="5"/>
  <c r="BK1499" i="6"/>
  <c r="J1215" i="6"/>
  <c r="J934" i="6"/>
  <c r="BK828" i="6"/>
  <c r="BK351" i="6"/>
  <c r="BK306" i="6"/>
  <c r="BK1624" i="6"/>
  <c r="J1450" i="6"/>
  <c r="J1255" i="6"/>
  <c r="J1173" i="6"/>
  <c r="BK794" i="6"/>
  <c r="BK748" i="6"/>
  <c r="BK415" i="6"/>
  <c r="J256" i="6"/>
  <c r="J1499" i="6"/>
  <c r="J1337" i="6"/>
  <c r="J1163" i="6"/>
  <c r="J1115" i="6"/>
  <c r="BK836" i="6"/>
  <c r="BK668" i="6"/>
  <c r="BK256" i="6"/>
  <c r="BK1504" i="6"/>
  <c r="J1312" i="6"/>
  <c r="BK1163" i="6"/>
  <c r="BK1090" i="6"/>
  <c r="J772" i="6"/>
  <c r="BK284" i="6"/>
  <c r="J1849" i="7"/>
  <c r="BK1702" i="7"/>
  <c r="J1464" i="7"/>
  <c r="BK1351" i="7"/>
  <c r="J1234" i="7"/>
  <c r="BK1080" i="7"/>
  <c r="BK989" i="7"/>
  <c r="BK925" i="7"/>
  <c r="J786" i="7"/>
  <c r="J721" i="7"/>
  <c r="J309" i="7"/>
  <c r="J130" i="7"/>
  <c r="BK1441" i="7"/>
  <c r="J1389" i="7"/>
  <c r="J1275" i="7"/>
  <c r="J1127" i="7"/>
  <c r="J1066" i="7"/>
  <c r="J949" i="7"/>
  <c r="BK885" i="7"/>
  <c r="BK777" i="7"/>
  <c r="BK586" i="7"/>
  <c r="J413" i="7"/>
  <c r="J279" i="7"/>
  <c r="BK1661" i="7"/>
  <c r="BK1555" i="7"/>
  <c r="J1474" i="7"/>
  <c r="J1395" i="7"/>
  <c r="J1312" i="7"/>
  <c r="BK1244" i="7"/>
  <c r="J1180" i="7"/>
  <c r="J999" i="7"/>
  <c r="J872" i="7"/>
  <c r="BK786" i="7"/>
  <c r="J663" i="7"/>
  <c r="BK329" i="7"/>
  <c r="BK109" i="7"/>
  <c r="BK1645" i="7"/>
  <c r="BK1321" i="7"/>
  <c r="BK1202" i="7"/>
  <c r="BK1066" i="7"/>
  <c r="BK961" i="7"/>
  <c r="J908" i="7"/>
  <c r="BK858" i="7"/>
  <c r="BK735" i="7"/>
  <c r="J345" i="7"/>
  <c r="BK266" i="7"/>
  <c r="BK150" i="7"/>
  <c r="BK266" i="8"/>
  <c r="J179" i="8"/>
  <c r="J338" i="8"/>
  <c r="BK283" i="8"/>
  <c r="J197" i="8"/>
  <c r="J119" i="8"/>
  <c r="J266" i="8"/>
  <c r="J142" i="8"/>
  <c r="BK305" i="8"/>
  <c r="BK205" i="8"/>
  <c r="BK361" i="9"/>
  <c r="BK180" i="9"/>
  <c r="J349" i="9"/>
  <c r="J276" i="9"/>
  <c r="BK222" i="9"/>
  <c r="J325" i="9"/>
  <c r="J298" i="9"/>
  <c r="J99" i="9"/>
  <c r="BK243" i="9"/>
  <c r="J918" i="10"/>
  <c r="J768" i="10"/>
  <c r="BK550" i="10"/>
  <c r="BK898" i="10"/>
  <c r="BK793" i="10"/>
  <c r="BK564" i="10"/>
  <c r="J372" i="10"/>
  <c r="BK777" i="10"/>
  <c r="J564" i="10"/>
  <c r="J295" i="10"/>
  <c r="J871" i="10"/>
  <c r="J782" i="10"/>
  <c r="J719" i="10"/>
  <c r="BK442" i="10"/>
  <c r="J290" i="11"/>
  <c r="BK264" i="11"/>
  <c r="BK251" i="11"/>
  <c r="BK234" i="11"/>
  <c r="BK211" i="11"/>
  <c r="J200" i="11"/>
  <c r="J190" i="11"/>
  <c r="BK175" i="11"/>
  <c r="BK140" i="11"/>
  <c r="BK132" i="11"/>
  <c r="J118" i="11"/>
  <c r="BK107" i="11"/>
  <c r="BK288" i="11"/>
  <c r="J279" i="11"/>
  <c r="BK259" i="11"/>
  <c r="BK245" i="11"/>
  <c r="BK239" i="11"/>
  <c r="BK219" i="11"/>
  <c r="BK195" i="11"/>
  <c r="J183" i="11"/>
  <c r="J160" i="11"/>
  <c r="J142" i="11"/>
  <c r="J123" i="11"/>
  <c r="J103" i="11"/>
  <c r="J95" i="11"/>
  <c r="J268" i="11"/>
  <c r="J251" i="11"/>
  <c r="J231" i="11"/>
  <c r="BK218" i="11"/>
  <c r="J209" i="11"/>
  <c r="BK188" i="11"/>
  <c r="BK176" i="11"/>
  <c r="J163" i="11"/>
  <c r="J144" i="11"/>
  <c r="J121" i="11"/>
  <c r="BK109" i="11"/>
  <c r="J97" i="11"/>
  <c r="BK282" i="11"/>
  <c r="J267" i="11"/>
  <c r="BK247" i="11"/>
  <c r="BK229" i="11"/>
  <c r="J219" i="11"/>
  <c r="BK214" i="11"/>
  <c r="BK203" i="11"/>
  <c r="BK189" i="11"/>
  <c r="BK170" i="11"/>
  <c r="BK159" i="11"/>
  <c r="J154" i="11"/>
  <c r="J147" i="11"/>
  <c r="J131" i="11"/>
  <c r="BK118" i="11"/>
  <c r="J109" i="11"/>
  <c r="J99" i="11"/>
  <c r="BK183" i="12"/>
  <c r="BK162" i="12"/>
  <c r="J147" i="12"/>
  <c r="BK139" i="12"/>
  <c r="BK120" i="12"/>
  <c r="J105" i="12"/>
  <c r="J195" i="12"/>
  <c r="BK181" i="12"/>
  <c r="J168" i="12"/>
  <c r="J145" i="12"/>
  <c r="J136" i="12"/>
  <c r="BK115" i="12"/>
  <c r="J102" i="12"/>
  <c r="J183" i="12"/>
  <c r="BK166" i="12"/>
  <c r="BK156" i="12"/>
  <c r="J149" i="12"/>
  <c r="J131" i="12"/>
  <c r="BK113" i="12"/>
  <c r="BK95" i="12"/>
  <c r="J191" i="12"/>
  <c r="BK176" i="12"/>
  <c r="BK170" i="12"/>
  <c r="BK143" i="12"/>
  <c r="J130" i="12"/>
  <c r="J120" i="12"/>
  <c r="J95" i="12"/>
  <c r="J474" i="13"/>
  <c r="J462" i="13"/>
  <c r="J453" i="13"/>
  <c r="J434" i="13"/>
  <c r="BK416" i="13"/>
  <c r="BK397" i="13"/>
  <c r="J368" i="13"/>
  <c r="J357" i="13"/>
  <c r="J334" i="13"/>
  <c r="BK318" i="13"/>
  <c r="J305" i="13"/>
  <c r="BK288" i="13"/>
  <c r="BK271" i="13"/>
  <c r="BK256" i="13"/>
  <c r="BK245" i="13"/>
  <c r="BK224" i="13"/>
  <c r="BK206" i="13"/>
  <c r="J184" i="13"/>
  <c r="J165" i="13"/>
  <c r="J144" i="13"/>
  <c r="J125" i="13"/>
  <c r="J115" i="13"/>
  <c r="J110" i="13"/>
  <c r="J477" i="13"/>
  <c r="BK460" i="13"/>
  <c r="BK439" i="13"/>
  <c r="J427" i="13"/>
  <c r="J408" i="13"/>
  <c r="J386" i="13"/>
  <c r="BK375" i="13"/>
  <c r="J351" i="13"/>
  <c r="J339" i="13"/>
  <c r="BK321" i="13"/>
  <c r="BK300" i="13"/>
  <c r="BK281" i="13"/>
  <c r="J253" i="13"/>
  <c r="BK238" i="13"/>
  <c r="BK221" i="13"/>
  <c r="BK210" i="13"/>
  <c r="J189" i="13"/>
  <c r="J182" i="13"/>
  <c r="BK159" i="13"/>
  <c r="J135" i="13"/>
  <c r="BK476" i="13"/>
  <c r="BK459" i="13"/>
  <c r="J442" i="13"/>
  <c r="BK423" i="13"/>
  <c r="J412" i="13"/>
  <c r="BK393" i="13"/>
  <c r="BK380" i="13"/>
  <c r="BK350" i="13"/>
  <c r="BK348" i="13"/>
  <c r="J336" i="13"/>
  <c r="BK317" i="13"/>
  <c r="J292" i="13"/>
  <c r="J276" i="13"/>
  <c r="BK251" i="13"/>
  <c r="BK243" i="13"/>
  <c r="BK220" i="13"/>
  <c r="BK201" i="13"/>
  <c r="BK188" i="13"/>
  <c r="J180" i="13"/>
  <c r="BK166" i="13"/>
  <c r="BK144" i="13"/>
  <c r="BK129" i="13"/>
  <c r="BK491" i="13"/>
  <c r="J472" i="13"/>
  <c r="BK449" i="13"/>
  <c r="J426" i="13"/>
  <c r="J418" i="13"/>
  <c r="J407" i="13"/>
  <c r="J392" i="13"/>
  <c r="J377" i="13"/>
  <c r="J367" i="13"/>
  <c r="J359" i="13"/>
  <c r="BK342" i="13"/>
  <c r="J325" i="13"/>
  <c r="BK312" i="13"/>
  <c r="BK298" i="13"/>
  <c r="J281" i="13"/>
  <c r="BK260" i="13"/>
  <c r="J255" i="13"/>
  <c r="J240" i="13"/>
  <c r="J216" i="13"/>
  <c r="BK197" i="13"/>
  <c r="J188" i="13"/>
  <c r="J174" i="13"/>
  <c r="BK154" i="13"/>
  <c r="J143" i="13"/>
  <c r="J117" i="13"/>
  <c r="J111" i="13"/>
  <c r="J774" i="14"/>
  <c r="J755" i="14"/>
  <c r="BK747" i="14"/>
  <c r="J728" i="14"/>
  <c r="BK708" i="14"/>
  <c r="BK692" i="14"/>
  <c r="BK679" i="14"/>
  <c r="BK665" i="14"/>
  <c r="BK648" i="14"/>
  <c r="J633" i="14"/>
  <c r="BK621" i="14"/>
  <c r="BK605" i="14"/>
  <c r="BK587" i="14"/>
  <c r="BK570" i="14"/>
  <c r="J553" i="14"/>
  <c r="BK543" i="14"/>
  <c r="BK524" i="14"/>
  <c r="J512" i="14"/>
  <c r="BK480" i="14"/>
  <c r="J443" i="14"/>
  <c r="BK430" i="14"/>
  <c r="J407" i="14"/>
  <c r="J392" i="14"/>
  <c r="BK385" i="14"/>
  <c r="BK368" i="14"/>
  <c r="J353" i="14"/>
  <c r="BK344" i="14"/>
  <c r="BK330" i="14"/>
  <c r="BK327" i="14"/>
  <c r="BK316" i="14"/>
  <c r="BK288" i="14"/>
  <c r="BK273" i="14"/>
  <c r="BK249" i="14"/>
  <c r="BK242" i="14"/>
  <c r="J221" i="14"/>
  <c r="J205" i="14"/>
  <c r="BK175" i="14"/>
  <c r="BK151" i="14"/>
  <c r="J136" i="14"/>
  <c r="J121" i="14"/>
  <c r="BK772" i="14"/>
  <c r="BK749" i="14"/>
  <c r="BK720" i="14"/>
  <c r="J695" i="14"/>
  <c r="BK661" i="14"/>
  <c r="BK641" i="14"/>
  <c r="BK617" i="14"/>
  <c r="BK599" i="14"/>
  <c r="BK583" i="14"/>
  <c r="J551" i="14"/>
  <c r="BK531" i="14"/>
  <c r="BK508" i="14"/>
  <c r="BK494" i="14"/>
  <c r="J462" i="14"/>
  <c r="BK441" i="14"/>
  <c r="J413" i="14"/>
  <c r="J396" i="14"/>
  <c r="J380" i="14"/>
  <c r="BK349" i="14"/>
  <c r="BK331" i="14"/>
  <c r="BK309" i="14"/>
  <c r="BK282" i="14"/>
  <c r="BK265" i="14"/>
  <c r="BK244" i="14"/>
  <c r="BK216" i="14"/>
  <c r="BK201" i="14"/>
  <c r="J184" i="14"/>
  <c r="J157" i="14"/>
  <c r="BK135" i="14"/>
  <c r="J111" i="14"/>
  <c r="J767" i="14"/>
  <c r="J752" i="14"/>
  <c r="J727" i="14"/>
  <c r="BK695" i="14"/>
  <c r="BK682" i="14"/>
  <c r="J657" i="14"/>
  <c r="BK643" i="14"/>
  <c r="J616" i="14"/>
  <c r="BK593" i="14"/>
  <c r="BK573" i="14"/>
  <c r="BK528" i="14"/>
  <c r="J483" i="14"/>
  <c r="J469" i="14"/>
  <c r="J445" i="14"/>
  <c r="J422" i="14"/>
  <c r="J402" i="14"/>
  <c r="BK378" i="14"/>
  <c r="BK367" i="14"/>
  <c r="J340" i="14"/>
  <c r="BK307" i="14"/>
  <c r="BK284" i="14"/>
  <c r="J263" i="14"/>
  <c r="BK246" i="14"/>
  <c r="BK220" i="14"/>
  <c r="J190" i="14"/>
  <c r="J167" i="14"/>
  <c r="J135" i="14"/>
  <c r="J108" i="14"/>
  <c r="BK790" i="14"/>
  <c r="J776" i="14"/>
  <c r="J739" i="14"/>
  <c r="BK703" i="14"/>
  <c r="J676" i="14"/>
  <c r="BK652" i="14"/>
  <c r="J614" i="14"/>
  <c r="J593" i="14"/>
  <c r="J570" i="14"/>
  <c r="BK551" i="14"/>
  <c r="J534" i="14"/>
  <c r="BK513" i="14"/>
  <c r="BK460" i="14"/>
  <c r="J444" i="14"/>
  <c r="BK415" i="14"/>
  <c r="J388" i="14"/>
  <c r="J356" i="14"/>
  <c r="BK323" i="14"/>
  <c r="J293" i="14"/>
  <c r="J269" i="14"/>
  <c r="J255" i="14"/>
  <c r="J225" i="14"/>
  <c r="J196" i="14"/>
  <c r="J164" i="14"/>
  <c r="BK153" i="14"/>
  <c r="BK127" i="14"/>
  <c r="J1597" i="15"/>
  <c r="BK1180" i="15"/>
  <c r="J976" i="15"/>
  <c r="J750" i="15"/>
  <c r="J474" i="15"/>
  <c r="J1436" i="15"/>
  <c r="J1085" i="15"/>
  <c r="BK843" i="15"/>
  <c r="BK720" i="15"/>
  <c r="J1315" i="15"/>
  <c r="J1163" i="15"/>
  <c r="BK1020" i="15"/>
  <c r="BK884" i="15"/>
  <c r="J775" i="15"/>
  <c r="J550" i="15"/>
  <c r="BK1425" i="15"/>
  <c r="J1195" i="15"/>
  <c r="J1074" i="15"/>
  <c r="J940" i="15"/>
  <c r="BK832" i="15"/>
  <c r="J671" i="15"/>
  <c r="J109" i="15"/>
  <c r="BK111" i="16"/>
  <c r="BK144" i="16"/>
  <c r="BK136" i="16"/>
  <c r="BK103" i="16"/>
  <c r="J122" i="16"/>
  <c r="BK101" i="16"/>
  <c r="J98" i="17"/>
  <c r="BK100" i="17"/>
  <c r="J103" i="17"/>
  <c r="BK96" i="18"/>
  <c r="J275" i="19"/>
  <c r="BK250" i="19"/>
  <c r="BK225" i="19"/>
  <c r="J205" i="19"/>
  <c r="BK163" i="19"/>
  <c r="J133" i="19"/>
  <c r="BK117" i="19"/>
  <c r="BK287" i="19"/>
  <c r="J263" i="19"/>
  <c r="BK238" i="19"/>
  <c r="J219" i="19"/>
  <c r="J185" i="19"/>
  <c r="BK153" i="19"/>
  <c r="J123" i="19"/>
  <c r="BK107" i="19"/>
  <c r="BK280" i="19"/>
  <c r="J262" i="19"/>
  <c r="J242" i="19"/>
  <c r="BK221" i="19"/>
  <c r="J187" i="19"/>
  <c r="J173" i="19"/>
  <c r="J158" i="19"/>
  <c r="BK139" i="19"/>
  <c r="BK112" i="19"/>
  <c r="J278" i="19"/>
  <c r="BK265" i="19"/>
  <c r="BK233" i="19"/>
  <c r="BK206" i="19"/>
  <c r="J190" i="19"/>
  <c r="J171" i="19"/>
  <c r="BK150" i="19"/>
  <c r="BK131" i="19"/>
  <c r="BK96" i="19"/>
  <c r="J192" i="20"/>
  <c r="J173" i="20"/>
  <c r="BK149" i="20"/>
  <c r="J131" i="20"/>
  <c r="BK116" i="20"/>
  <c r="BK194" i="20"/>
  <c r="BK156" i="20"/>
  <c r="BK118" i="20"/>
  <c r="J185" i="20"/>
  <c r="J157" i="20"/>
  <c r="J121" i="20"/>
  <c r="J183" i="20"/>
  <c r="J154" i="20"/>
  <c r="J130" i="20"/>
  <c r="BK112" i="20"/>
  <c r="BK113" i="21"/>
  <c r="BK153" i="21"/>
  <c r="P274" i="2" l="1"/>
  <c r="R761" i="5"/>
  <c r="P1626" i="6"/>
  <c r="P340" i="8"/>
  <c r="T1626" i="6"/>
  <c r="P1738" i="7"/>
  <c r="R340" i="8"/>
  <c r="P761" i="5"/>
  <c r="R1626" i="6"/>
  <c r="T1738" i="7"/>
  <c r="T340" i="8"/>
  <c r="R1738" i="7"/>
  <c r="R141" i="2"/>
  <c r="BK228" i="2"/>
  <c r="J228" i="2"/>
  <c r="J68" i="2"/>
  <c r="P96" i="3"/>
  <c r="P147" i="3"/>
  <c r="R234" i="3"/>
  <c r="T278" i="3"/>
  <c r="P289" i="3"/>
  <c r="P288" i="3" s="1"/>
  <c r="R93" i="4"/>
  <c r="P257" i="4"/>
  <c r="R526" i="4"/>
  <c r="BK102" i="5"/>
  <c r="BK172" i="5"/>
  <c r="J172" i="5" s="1"/>
  <c r="J66" i="5" s="1"/>
  <c r="BK322" i="5"/>
  <c r="J322" i="5"/>
  <c r="J67" i="5" s="1"/>
  <c r="R470" i="5"/>
  <c r="R510" i="5"/>
  <c r="BK518" i="5"/>
  <c r="J518" i="5" s="1"/>
  <c r="J72" i="5" s="1"/>
  <c r="P566" i="5"/>
  <c r="T610" i="5"/>
  <c r="BK651" i="5"/>
  <c r="J651" i="5" s="1"/>
  <c r="J75" i="5" s="1"/>
  <c r="BK721" i="5"/>
  <c r="J721" i="5" s="1"/>
  <c r="J76" i="5" s="1"/>
  <c r="BK107" i="6"/>
  <c r="R107" i="6"/>
  <c r="T107" i="6"/>
  <c r="BK369" i="6"/>
  <c r="J369" i="6" s="1"/>
  <c r="J67" i="6" s="1"/>
  <c r="P369" i="6"/>
  <c r="BK729" i="6"/>
  <c r="J729" i="6" s="1"/>
  <c r="J68" i="6" s="1"/>
  <c r="P729" i="6"/>
  <c r="BK793" i="6"/>
  <c r="J793" i="6" s="1"/>
  <c r="J71" i="6" s="1"/>
  <c r="R793" i="6"/>
  <c r="R822" i="6"/>
  <c r="BK835" i="6"/>
  <c r="J835" i="6"/>
  <c r="J73" i="6"/>
  <c r="P835" i="6"/>
  <c r="T835" i="6"/>
  <c r="T861" i="6"/>
  <c r="R1089" i="6"/>
  <c r="P1138" i="6"/>
  <c r="T1138" i="6"/>
  <c r="T1217" i="6"/>
  <c r="P1326" i="6"/>
  <c r="R1326" i="6"/>
  <c r="T1326" i="6"/>
  <c r="T1359" i="6"/>
  <c r="R1506" i="6"/>
  <c r="P1552" i="6"/>
  <c r="BK91" i="12"/>
  <c r="J91" i="12"/>
  <c r="J64" i="12" s="1"/>
  <c r="R91" i="12"/>
  <c r="P104" i="12"/>
  <c r="R104" i="12"/>
  <c r="R107" i="12"/>
  <c r="P134" i="12"/>
  <c r="T134" i="12"/>
  <c r="T167" i="12"/>
  <c r="BK112" i="13"/>
  <c r="J112" i="13" s="1"/>
  <c r="J65" i="13" s="1"/>
  <c r="BK130" i="13"/>
  <c r="J130" i="13" s="1"/>
  <c r="J66" i="13" s="1"/>
  <c r="BK146" i="13"/>
  <c r="J146" i="13"/>
  <c r="J67" i="13" s="1"/>
  <c r="BK178" i="13"/>
  <c r="J178" i="13" s="1"/>
  <c r="J68" i="13" s="1"/>
  <c r="BK205" i="13"/>
  <c r="J205" i="13" s="1"/>
  <c r="J69" i="13" s="1"/>
  <c r="BK227" i="13"/>
  <c r="J227" i="13" s="1"/>
  <c r="J71" i="13" s="1"/>
  <c r="BK274" i="13"/>
  <c r="J274" i="13"/>
  <c r="J72" i="13" s="1"/>
  <c r="T274" i="13"/>
  <c r="T293" i="13"/>
  <c r="T310" i="13"/>
  <c r="P315" i="13"/>
  <c r="T332" i="13"/>
  <c r="P347" i="13"/>
  <c r="R360" i="13"/>
  <c r="BK371" i="13"/>
  <c r="J371" i="13" s="1"/>
  <c r="J79" i="13" s="1"/>
  <c r="R388" i="13"/>
  <c r="P405" i="13"/>
  <c r="P420" i="13"/>
  <c r="BK436" i="13"/>
  <c r="J436" i="13"/>
  <c r="J83" i="13" s="1"/>
  <c r="T467" i="13"/>
  <c r="T487" i="13"/>
  <c r="BK490" i="13"/>
  <c r="J490" i="13" s="1"/>
  <c r="J86" i="13" s="1"/>
  <c r="BK94" i="14"/>
  <c r="J94" i="14"/>
  <c r="J64" i="14" s="1"/>
  <c r="R94" i="14"/>
  <c r="R192" i="14"/>
  <c r="R438" i="14"/>
  <c r="BK509" i="14"/>
  <c r="J509" i="14" s="1"/>
  <c r="J67" i="14" s="1"/>
  <c r="R509" i="14"/>
  <c r="R565" i="14"/>
  <c r="R707" i="14"/>
  <c r="R746" i="14"/>
  <c r="P782" i="14"/>
  <c r="P108" i="15"/>
  <c r="P107" i="15" s="1"/>
  <c r="P580" i="15"/>
  <c r="P619" i="15"/>
  <c r="BK670" i="15"/>
  <c r="J670" i="15" s="1"/>
  <c r="J72" i="15" s="1"/>
  <c r="P670" i="15"/>
  <c r="BK808" i="15"/>
  <c r="J808" i="15" s="1"/>
  <c r="J73" i="15" s="1"/>
  <c r="T808" i="15"/>
  <c r="P822" i="15"/>
  <c r="R822" i="15"/>
  <c r="T1005" i="15"/>
  <c r="R1174" i="15"/>
  <c r="P1197" i="15"/>
  <c r="BK1300" i="15"/>
  <c r="J1300" i="15"/>
  <c r="J78" i="15" s="1"/>
  <c r="T1300" i="15"/>
  <c r="R1357" i="15"/>
  <c r="P1469" i="15"/>
  <c r="BK1590" i="15"/>
  <c r="J1590" i="15"/>
  <c r="J81" i="15" s="1"/>
  <c r="T1590" i="15"/>
  <c r="P1606" i="15"/>
  <c r="P1605" i="15"/>
  <c r="R97" i="16"/>
  <c r="P128" i="16"/>
  <c r="R135" i="16"/>
  <c r="P143" i="16"/>
  <c r="P93" i="17"/>
  <c r="P92" i="17"/>
  <c r="AU74" i="1" s="1"/>
  <c r="P93" i="18"/>
  <c r="P92" i="18" s="1"/>
  <c r="AU75" i="1" s="1"/>
  <c r="P95" i="19"/>
  <c r="BK216" i="19"/>
  <c r="J216" i="19" s="1"/>
  <c r="J69" i="19" s="1"/>
  <c r="BK281" i="19"/>
  <c r="J281" i="19"/>
  <c r="J70" i="19" s="1"/>
  <c r="P104" i="20"/>
  <c r="P108" i="20"/>
  <c r="P113" i="20"/>
  <c r="T134" i="20"/>
  <c r="BK144" i="20"/>
  <c r="J144" i="20"/>
  <c r="J73" i="20"/>
  <c r="R155" i="20"/>
  <c r="BK160" i="20"/>
  <c r="J160" i="20"/>
  <c r="J75" i="20"/>
  <c r="P166" i="20"/>
  <c r="T174" i="20"/>
  <c r="R189" i="20"/>
  <c r="T92" i="21"/>
  <c r="T91" i="21" s="1"/>
  <c r="BK118" i="21"/>
  <c r="BK117" i="21" s="1"/>
  <c r="J117" i="21" s="1"/>
  <c r="J66" i="21" s="1"/>
  <c r="BK141" i="2"/>
  <c r="J141" i="2" s="1"/>
  <c r="J67" i="2" s="1"/>
  <c r="R228" i="2"/>
  <c r="T96" i="3"/>
  <c r="BK147" i="3"/>
  <c r="J147" i="3"/>
  <c r="J66" i="3" s="1"/>
  <c r="P234" i="3"/>
  <c r="P278" i="3"/>
  <c r="BK289" i="3"/>
  <c r="J289" i="3" s="1"/>
  <c r="J71" i="3" s="1"/>
  <c r="P93" i="4"/>
  <c r="BK257" i="4"/>
  <c r="J257" i="4" s="1"/>
  <c r="J66" i="4" s="1"/>
  <c r="BK526" i="4"/>
  <c r="J526" i="4"/>
  <c r="J67" i="4" s="1"/>
  <c r="R102" i="5"/>
  <c r="P172" i="5"/>
  <c r="T322" i="5"/>
  <c r="BK470" i="5"/>
  <c r="J470" i="5"/>
  <c r="J68" i="5"/>
  <c r="BK510" i="5"/>
  <c r="J510" i="5" s="1"/>
  <c r="J71" i="5" s="1"/>
  <c r="T518" i="5"/>
  <c r="T566" i="5"/>
  <c r="BK610" i="5"/>
  <c r="J610" i="5"/>
  <c r="J74" i="5"/>
  <c r="P651" i="5"/>
  <c r="P721" i="5"/>
  <c r="BK183" i="6"/>
  <c r="J183" i="6"/>
  <c r="J66" i="6"/>
  <c r="R183" i="6"/>
  <c r="R369" i="6"/>
  <c r="T729" i="6"/>
  <c r="T793" i="6"/>
  <c r="P822" i="6"/>
  <c r="T822" i="6"/>
  <c r="R835" i="6"/>
  <c r="R861" i="6"/>
  <c r="T1089" i="6"/>
  <c r="R1138" i="6"/>
  <c r="R1217" i="6"/>
  <c r="P1359" i="6"/>
  <c r="BK1506" i="6"/>
  <c r="J1506" i="6"/>
  <c r="J80" i="6" s="1"/>
  <c r="T1506" i="6"/>
  <c r="R1552" i="6"/>
  <c r="BK108" i="7"/>
  <c r="BK186" i="7"/>
  <c r="J186" i="7"/>
  <c r="J66" i="7" s="1"/>
  <c r="BK391" i="7"/>
  <c r="J391" i="7" s="1"/>
  <c r="J67" i="7" s="1"/>
  <c r="T391" i="7"/>
  <c r="R734" i="7"/>
  <c r="BK821" i="7"/>
  <c r="J821" i="7"/>
  <c r="J72" i="7" s="1"/>
  <c r="R821" i="7"/>
  <c r="P938" i="7"/>
  <c r="BK963" i="7"/>
  <c r="J963" i="7" s="1"/>
  <c r="J74" i="7" s="1"/>
  <c r="R963" i="7"/>
  <c r="T963" i="7"/>
  <c r="R1001" i="7"/>
  <c r="BK1121" i="7"/>
  <c r="J1121" i="7" s="1"/>
  <c r="J76" i="7" s="1"/>
  <c r="T1121" i="7"/>
  <c r="P1179" i="7"/>
  <c r="T1179" i="7"/>
  <c r="R1296" i="7"/>
  <c r="BK1458" i="7"/>
  <c r="J1458" i="7"/>
  <c r="J80" i="7" s="1"/>
  <c r="T1458" i="7"/>
  <c r="P1615" i="7"/>
  <c r="BK1663" i="7"/>
  <c r="J1663" i="7" s="1"/>
  <c r="J82" i="7" s="1"/>
  <c r="BK100" i="8"/>
  <c r="J100" i="8"/>
  <c r="J65" i="8" s="1"/>
  <c r="R100" i="8"/>
  <c r="P123" i="8"/>
  <c r="BK178" i="8"/>
  <c r="J178" i="8" s="1"/>
  <c r="J67" i="8" s="1"/>
  <c r="R178" i="8"/>
  <c r="P220" i="8"/>
  <c r="BK245" i="8"/>
  <c r="J245" i="8"/>
  <c r="J71" i="8" s="1"/>
  <c r="T245" i="8"/>
  <c r="R299" i="8"/>
  <c r="P311" i="8"/>
  <c r="BK319" i="8"/>
  <c r="J319" i="8"/>
  <c r="J74" i="8" s="1"/>
  <c r="T319" i="8"/>
  <c r="P98" i="9"/>
  <c r="P97" i="9"/>
  <c r="BK123" i="9"/>
  <c r="J123" i="9"/>
  <c r="J69" i="9" s="1"/>
  <c r="T123" i="9"/>
  <c r="R248" i="9"/>
  <c r="P310" i="9"/>
  <c r="BK318" i="9"/>
  <c r="J318" i="9"/>
  <c r="J72" i="9" s="1"/>
  <c r="R318" i="9"/>
  <c r="T318" i="9"/>
  <c r="P327" i="9"/>
  <c r="T97" i="10"/>
  <c r="R679" i="10"/>
  <c r="BK732" i="10"/>
  <c r="P732" i="10"/>
  <c r="T732" i="10"/>
  <c r="R751" i="10"/>
  <c r="T853" i="10"/>
  <c r="BK93" i="11"/>
  <c r="T93" i="11"/>
  <c r="BK165" i="11"/>
  <c r="J165" i="11" s="1"/>
  <c r="J66" i="11" s="1"/>
  <c r="T165" i="11"/>
  <c r="P201" i="11"/>
  <c r="P228" i="11"/>
  <c r="BK285" i="11"/>
  <c r="J285" i="11"/>
  <c r="J69" i="11" s="1"/>
  <c r="T285" i="11"/>
  <c r="T91" i="12"/>
  <c r="T104" i="12"/>
  <c r="P107" i="12"/>
  <c r="BK134" i="12"/>
  <c r="J134" i="12"/>
  <c r="J67" i="12"/>
  <c r="BK167" i="12"/>
  <c r="J167" i="12" s="1"/>
  <c r="J68" i="12" s="1"/>
  <c r="R167" i="12"/>
  <c r="P109" i="13"/>
  <c r="R112" i="13"/>
  <c r="P130" i="13"/>
  <c r="R146" i="13"/>
  <c r="P178" i="13"/>
  <c r="T205" i="13"/>
  <c r="P227" i="13"/>
  <c r="R274" i="13"/>
  <c r="BK293" i="13"/>
  <c r="J293" i="13" s="1"/>
  <c r="J73" i="13" s="1"/>
  <c r="BK310" i="13"/>
  <c r="J310" i="13" s="1"/>
  <c r="J74" i="13" s="1"/>
  <c r="T315" i="13"/>
  <c r="P332" i="13"/>
  <c r="R347" i="13"/>
  <c r="P360" i="13"/>
  <c r="R371" i="13"/>
  <c r="P388" i="13"/>
  <c r="T405" i="13"/>
  <c r="R420" i="13"/>
  <c r="P436" i="13"/>
  <c r="P467" i="13"/>
  <c r="BK487" i="13"/>
  <c r="J487" i="13" s="1"/>
  <c r="J85" i="13" s="1"/>
  <c r="R490" i="13"/>
  <c r="P94" i="14"/>
  <c r="T94" i="14"/>
  <c r="P192" i="14"/>
  <c r="BK438" i="14"/>
  <c r="J438" i="14" s="1"/>
  <c r="J66" i="14" s="1"/>
  <c r="T438" i="14"/>
  <c r="P509" i="14"/>
  <c r="T509" i="14"/>
  <c r="T565" i="14"/>
  <c r="P707" i="14"/>
  <c r="BK746" i="14"/>
  <c r="J746" i="14" s="1"/>
  <c r="J70" i="14" s="1"/>
  <c r="T746" i="14"/>
  <c r="R782" i="14"/>
  <c r="T108" i="15"/>
  <c r="T107" i="15" s="1"/>
  <c r="R580" i="15"/>
  <c r="BK619" i="15"/>
  <c r="J619" i="15"/>
  <c r="J70" i="15" s="1"/>
  <c r="T619" i="15"/>
  <c r="P632" i="15"/>
  <c r="R632" i="15"/>
  <c r="T670" i="15"/>
  <c r="P808" i="15"/>
  <c r="BK1005" i="15"/>
  <c r="J1005" i="15" s="1"/>
  <c r="J75" i="15" s="1"/>
  <c r="R1005" i="15"/>
  <c r="BK1197" i="15"/>
  <c r="J1197" i="15" s="1"/>
  <c r="J77" i="15" s="1"/>
  <c r="T1197" i="15"/>
  <c r="P1300" i="15"/>
  <c r="BK1357" i="15"/>
  <c r="J1357" i="15" s="1"/>
  <c r="J79" i="15" s="1"/>
  <c r="T1357" i="15"/>
  <c r="R1469" i="15"/>
  <c r="P1590" i="15"/>
  <c r="BK1606" i="15"/>
  <c r="J1606" i="15"/>
  <c r="J83" i="15" s="1"/>
  <c r="T1606" i="15"/>
  <c r="T1605" i="15"/>
  <c r="BK97" i="16"/>
  <c r="T97" i="16"/>
  <c r="R128" i="16"/>
  <c r="P135" i="16"/>
  <c r="BK143" i="16"/>
  <c r="J143" i="16" s="1"/>
  <c r="J72" i="16" s="1"/>
  <c r="T143" i="16"/>
  <c r="BK93" i="17"/>
  <c r="J93" i="17" s="1"/>
  <c r="J68" i="17" s="1"/>
  <c r="R93" i="17"/>
  <c r="R92" i="17"/>
  <c r="T93" i="18"/>
  <c r="T92" i="18" s="1"/>
  <c r="BK95" i="19"/>
  <c r="BK94" i="19" s="1"/>
  <c r="J94" i="19" s="1"/>
  <c r="J67" i="19" s="1"/>
  <c r="T216" i="19"/>
  <c r="R281" i="19"/>
  <c r="R104" i="20"/>
  <c r="R108" i="20"/>
  <c r="R113" i="20"/>
  <c r="P134" i="20"/>
  <c r="P144" i="20"/>
  <c r="BK155" i="20"/>
  <c r="J155" i="20"/>
  <c r="J74" i="20" s="1"/>
  <c r="R160" i="20"/>
  <c r="T166" i="20"/>
  <c r="BK174" i="20"/>
  <c r="J174" i="20" s="1"/>
  <c r="J77" i="20" s="1"/>
  <c r="BK189" i="20"/>
  <c r="J189" i="20"/>
  <c r="J78" i="20" s="1"/>
  <c r="R92" i="21"/>
  <c r="R91" i="21" s="1"/>
  <c r="T118" i="21"/>
  <c r="T117" i="21" s="1"/>
  <c r="T141" i="2"/>
  <c r="T98" i="2" s="1"/>
  <c r="T97" i="2" s="1"/>
  <c r="T228" i="2"/>
  <c r="R96" i="3"/>
  <c r="T147" i="3"/>
  <c r="T234" i="3"/>
  <c r="BK278" i="3"/>
  <c r="J278" i="3" s="1"/>
  <c r="J69" i="3" s="1"/>
  <c r="R289" i="3"/>
  <c r="R288" i="3" s="1"/>
  <c r="T93" i="4"/>
  <c r="T257" i="4"/>
  <c r="T526" i="4"/>
  <c r="T102" i="5"/>
  <c r="T172" i="5"/>
  <c r="R322" i="5"/>
  <c r="T470" i="5"/>
  <c r="P510" i="5"/>
  <c r="R518" i="5"/>
  <c r="R566" i="5"/>
  <c r="R610" i="5"/>
  <c r="T651" i="5"/>
  <c r="R721" i="5"/>
  <c r="P107" i="6"/>
  <c r="P183" i="6"/>
  <c r="T183" i="6"/>
  <c r="T369" i="6"/>
  <c r="R729" i="6"/>
  <c r="P793" i="6"/>
  <c r="BK822" i="6"/>
  <c r="J822" i="6"/>
  <c r="J72" i="6" s="1"/>
  <c r="BK861" i="6"/>
  <c r="J861" i="6" s="1"/>
  <c r="J74" i="6" s="1"/>
  <c r="P861" i="6"/>
  <c r="BK1089" i="6"/>
  <c r="J1089" i="6" s="1"/>
  <c r="J75" i="6" s="1"/>
  <c r="P1089" i="6"/>
  <c r="BK1138" i="6"/>
  <c r="J1138" i="6" s="1"/>
  <c r="J76" i="6" s="1"/>
  <c r="BK1217" i="6"/>
  <c r="J1217" i="6"/>
  <c r="J77" i="6" s="1"/>
  <c r="P1217" i="6"/>
  <c r="BK1326" i="6"/>
  <c r="J1326" i="6"/>
  <c r="J78" i="6" s="1"/>
  <c r="BK1359" i="6"/>
  <c r="J1359" i="6" s="1"/>
  <c r="J79" i="6" s="1"/>
  <c r="R1359" i="6"/>
  <c r="P1506" i="6"/>
  <c r="BK1552" i="6"/>
  <c r="J1552" i="6"/>
  <c r="J81" i="6" s="1"/>
  <c r="T1552" i="6"/>
  <c r="P108" i="7"/>
  <c r="T108" i="7"/>
  <c r="R186" i="7"/>
  <c r="R391" i="7"/>
  <c r="T734" i="7"/>
  <c r="P794" i="7"/>
  <c r="P821" i="7"/>
  <c r="BK938" i="7"/>
  <c r="J938" i="7" s="1"/>
  <c r="J73" i="7" s="1"/>
  <c r="T938" i="7"/>
  <c r="P1001" i="7"/>
  <c r="P1121" i="7"/>
  <c r="R1179" i="7"/>
  <c r="P1296" i="7"/>
  <c r="BK1425" i="7"/>
  <c r="J1425" i="7" s="1"/>
  <c r="J79" i="7" s="1"/>
  <c r="P1458" i="7"/>
  <c r="BK1615" i="7"/>
  <c r="J1615" i="7" s="1"/>
  <c r="J81" i="7" s="1"/>
  <c r="T1615" i="7"/>
  <c r="R1663" i="7"/>
  <c r="T100" i="8"/>
  <c r="T123" i="8"/>
  <c r="T178" i="8"/>
  <c r="T220" i="8"/>
  <c r="R245" i="8"/>
  <c r="P299" i="8"/>
  <c r="BK311" i="8"/>
  <c r="J311" i="8"/>
  <c r="J73" i="8" s="1"/>
  <c r="T311" i="8"/>
  <c r="R319" i="8"/>
  <c r="BK98" i="9"/>
  <c r="J98" i="9" s="1"/>
  <c r="J65" i="9" s="1"/>
  <c r="T98" i="9"/>
  <c r="T97" i="9"/>
  <c r="R123" i="9"/>
  <c r="T248" i="9"/>
  <c r="R310" i="9"/>
  <c r="R122" i="9" s="1"/>
  <c r="P318" i="9"/>
  <c r="R327" i="9"/>
  <c r="R97" i="10"/>
  <c r="R96" i="10" s="1"/>
  <c r="P679" i="10"/>
  <c r="P751" i="10"/>
  <c r="BK853" i="10"/>
  <c r="J853" i="10" s="1"/>
  <c r="J71" i="10" s="1"/>
  <c r="R853" i="10"/>
  <c r="R93" i="11"/>
  <c r="P135" i="11"/>
  <c r="T135" i="11"/>
  <c r="P165" i="11"/>
  <c r="BK201" i="11"/>
  <c r="J201" i="11" s="1"/>
  <c r="J67" i="11" s="1"/>
  <c r="BK228" i="11"/>
  <c r="J228" i="11"/>
  <c r="J68" i="11" s="1"/>
  <c r="T228" i="11"/>
  <c r="R285" i="11"/>
  <c r="P91" i="12"/>
  <c r="BK104" i="12"/>
  <c r="J104" i="12" s="1"/>
  <c r="J65" i="12" s="1"/>
  <c r="BK107" i="12"/>
  <c r="J107" i="12" s="1"/>
  <c r="J66" i="12" s="1"/>
  <c r="T107" i="12"/>
  <c r="R134" i="12"/>
  <c r="P167" i="12"/>
  <c r="BK109" i="13"/>
  <c r="J109" i="13"/>
  <c r="J64" i="13"/>
  <c r="T109" i="13"/>
  <c r="T112" i="13"/>
  <c r="T130" i="13"/>
  <c r="T146" i="13"/>
  <c r="T178" i="13"/>
  <c r="P205" i="13"/>
  <c r="BK223" i="13"/>
  <c r="J223" i="13"/>
  <c r="J70" i="13" s="1"/>
  <c r="T223" i="13"/>
  <c r="T227" i="13"/>
  <c r="R293" i="13"/>
  <c r="R310" i="13"/>
  <c r="R315" i="13"/>
  <c r="R332" i="13"/>
  <c r="T347" i="13"/>
  <c r="BK360" i="13"/>
  <c r="J360" i="13" s="1"/>
  <c r="J78" i="13" s="1"/>
  <c r="T371" i="13"/>
  <c r="T388" i="13"/>
  <c r="R405" i="13"/>
  <c r="T420" i="13"/>
  <c r="T436" i="13"/>
  <c r="R467" i="13"/>
  <c r="P487" i="13"/>
  <c r="T490" i="13"/>
  <c r="T95" i="19"/>
  <c r="P216" i="19"/>
  <c r="P281" i="19"/>
  <c r="T104" i="20"/>
  <c r="T108" i="20"/>
  <c r="T113" i="20"/>
  <c r="R134" i="20"/>
  <c r="T144" i="20"/>
  <c r="P155" i="20"/>
  <c r="T160" i="20"/>
  <c r="BK166" i="20"/>
  <c r="J166" i="20"/>
  <c r="J76" i="20"/>
  <c r="R174" i="20"/>
  <c r="T189" i="20"/>
  <c r="BK92" i="21"/>
  <c r="J92" i="21"/>
  <c r="J65" i="21" s="1"/>
  <c r="P118" i="21"/>
  <c r="P117" i="21"/>
  <c r="P141" i="2"/>
  <c r="P98" i="2" s="1"/>
  <c r="P97" i="2" s="1"/>
  <c r="AU56" i="1" s="1"/>
  <c r="P228" i="2"/>
  <c r="BK96" i="3"/>
  <c r="J96" i="3" s="1"/>
  <c r="J65" i="3" s="1"/>
  <c r="R147" i="3"/>
  <c r="BK234" i="3"/>
  <c r="J234" i="3" s="1"/>
  <c r="J67" i="3" s="1"/>
  <c r="R278" i="3"/>
  <c r="T289" i="3"/>
  <c r="T288" i="3" s="1"/>
  <c r="BK93" i="4"/>
  <c r="J93" i="4"/>
  <c r="J65" i="4" s="1"/>
  <c r="R257" i="4"/>
  <c r="P526" i="4"/>
  <c r="P102" i="5"/>
  <c r="R172" i="5"/>
  <c r="P322" i="5"/>
  <c r="P470" i="5"/>
  <c r="T510" i="5"/>
  <c r="P518" i="5"/>
  <c r="BK566" i="5"/>
  <c r="J566" i="5"/>
  <c r="J73" i="5"/>
  <c r="P610" i="5"/>
  <c r="R651" i="5"/>
  <c r="T721" i="5"/>
  <c r="R108" i="7"/>
  <c r="R107" i="7" s="1"/>
  <c r="P186" i="7"/>
  <c r="T186" i="7"/>
  <c r="P391" i="7"/>
  <c r="BK734" i="7"/>
  <c r="J734" i="7" s="1"/>
  <c r="J68" i="7" s="1"/>
  <c r="P734" i="7"/>
  <c r="BK794" i="7"/>
  <c r="J794" i="7" s="1"/>
  <c r="J71" i="7" s="1"/>
  <c r="R794" i="7"/>
  <c r="T794" i="7"/>
  <c r="T821" i="7"/>
  <c r="R938" i="7"/>
  <c r="P963" i="7"/>
  <c r="BK1001" i="7"/>
  <c r="J1001" i="7" s="1"/>
  <c r="J75" i="7" s="1"/>
  <c r="T1001" i="7"/>
  <c r="R1121" i="7"/>
  <c r="BK1179" i="7"/>
  <c r="J1179" i="7"/>
  <c r="J77" i="7"/>
  <c r="BK1296" i="7"/>
  <c r="J1296" i="7" s="1"/>
  <c r="J78" i="7" s="1"/>
  <c r="T1296" i="7"/>
  <c r="P1425" i="7"/>
  <c r="R1425" i="7"/>
  <c r="T1425" i="7"/>
  <c r="R1458" i="7"/>
  <c r="R1615" i="7"/>
  <c r="P1663" i="7"/>
  <c r="T1663" i="7"/>
  <c r="P100" i="8"/>
  <c r="BK123" i="8"/>
  <c r="J123" i="8" s="1"/>
  <c r="J66" i="8" s="1"/>
  <c r="R123" i="8"/>
  <c r="P178" i="8"/>
  <c r="BK220" i="8"/>
  <c r="J220" i="8"/>
  <c r="J68" i="8"/>
  <c r="R220" i="8"/>
  <c r="P245" i="8"/>
  <c r="BK299" i="8"/>
  <c r="J299" i="8"/>
  <c r="J72" i="8" s="1"/>
  <c r="T299" i="8"/>
  <c r="R311" i="8"/>
  <c r="P319" i="8"/>
  <c r="R98" i="9"/>
  <c r="R97" i="9" s="1"/>
  <c r="R96" i="9" s="1"/>
  <c r="P123" i="9"/>
  <c r="P122" i="9" s="1"/>
  <c r="BK248" i="9"/>
  <c r="J248" i="9"/>
  <c r="J70" i="9"/>
  <c r="P248" i="9"/>
  <c r="BK310" i="9"/>
  <c r="J310" i="9"/>
  <c r="J71" i="9"/>
  <c r="T310" i="9"/>
  <c r="BK327" i="9"/>
  <c r="J327" i="9"/>
  <c r="J73" i="9"/>
  <c r="T327" i="9"/>
  <c r="BK97" i="10"/>
  <c r="J97" i="10"/>
  <c r="J65" i="10"/>
  <c r="P97" i="10"/>
  <c r="P96" i="10" s="1"/>
  <c r="BK679" i="10"/>
  <c r="J679" i="10"/>
  <c r="J66" i="10" s="1"/>
  <c r="T679" i="10"/>
  <c r="R732" i="10"/>
  <c r="R731" i="10"/>
  <c r="BK751" i="10"/>
  <c r="J751" i="10" s="1"/>
  <c r="J70" i="10" s="1"/>
  <c r="T751" i="10"/>
  <c r="P853" i="10"/>
  <c r="P93" i="11"/>
  <c r="BK135" i="11"/>
  <c r="J135" i="11"/>
  <c r="J65" i="11" s="1"/>
  <c r="R135" i="11"/>
  <c r="R165" i="11"/>
  <c r="R201" i="11"/>
  <c r="T201" i="11"/>
  <c r="R228" i="11"/>
  <c r="P285" i="11"/>
  <c r="R109" i="13"/>
  <c r="P112" i="13"/>
  <c r="R130" i="13"/>
  <c r="P146" i="13"/>
  <c r="R178" i="13"/>
  <c r="R205" i="13"/>
  <c r="P223" i="13"/>
  <c r="R223" i="13"/>
  <c r="R227" i="13"/>
  <c r="P274" i="13"/>
  <c r="P293" i="13"/>
  <c r="P310" i="13"/>
  <c r="BK315" i="13"/>
  <c r="J315" i="13" s="1"/>
  <c r="J75" i="13" s="1"/>
  <c r="BK332" i="13"/>
  <c r="J332" i="13"/>
  <c r="J76" i="13" s="1"/>
  <c r="BK347" i="13"/>
  <c r="J347" i="13" s="1"/>
  <c r="J77" i="13" s="1"/>
  <c r="T360" i="13"/>
  <c r="P371" i="13"/>
  <c r="BK388" i="13"/>
  <c r="J388" i="13"/>
  <c r="J80" i="13" s="1"/>
  <c r="BK405" i="13"/>
  <c r="J405" i="13" s="1"/>
  <c r="J81" i="13" s="1"/>
  <c r="BK420" i="13"/>
  <c r="J420" i="13" s="1"/>
  <c r="J82" i="13" s="1"/>
  <c r="R436" i="13"/>
  <c r="BK467" i="13"/>
  <c r="J467" i="13" s="1"/>
  <c r="J84" i="13" s="1"/>
  <c r="R487" i="13"/>
  <c r="P490" i="13"/>
  <c r="BK192" i="14"/>
  <c r="J192" i="14" s="1"/>
  <c r="J65" i="14" s="1"/>
  <c r="T192" i="14"/>
  <c r="P438" i="14"/>
  <c r="BK565" i="14"/>
  <c r="J565" i="14"/>
  <c r="J68" i="14"/>
  <c r="P565" i="14"/>
  <c r="BK707" i="14"/>
  <c r="J707" i="14"/>
  <c r="J69" i="14"/>
  <c r="T707" i="14"/>
  <c r="P746" i="14"/>
  <c r="BK782" i="14"/>
  <c r="J782" i="14"/>
  <c r="J71" i="14" s="1"/>
  <c r="T782" i="14"/>
  <c r="BK108" i="15"/>
  <c r="J108" i="15"/>
  <c r="J65" i="15" s="1"/>
  <c r="R108" i="15"/>
  <c r="R107" i="15"/>
  <c r="BK580" i="15"/>
  <c r="J580" i="15" s="1"/>
  <c r="J69" i="15" s="1"/>
  <c r="T580" i="15"/>
  <c r="R619" i="15"/>
  <c r="BK632" i="15"/>
  <c r="J632" i="15" s="1"/>
  <c r="J71" i="15" s="1"/>
  <c r="T632" i="15"/>
  <c r="R670" i="15"/>
  <c r="R808" i="15"/>
  <c r="BK822" i="15"/>
  <c r="J822" i="15" s="1"/>
  <c r="J74" i="15" s="1"/>
  <c r="T822" i="15"/>
  <c r="P1005" i="15"/>
  <c r="BK1174" i="15"/>
  <c r="J1174" i="15" s="1"/>
  <c r="J76" i="15" s="1"/>
  <c r="P1174" i="15"/>
  <c r="T1174" i="15"/>
  <c r="R1197" i="15"/>
  <c r="R1300" i="15"/>
  <c r="P1357" i="15"/>
  <c r="BK1469" i="15"/>
  <c r="J1469" i="15" s="1"/>
  <c r="J80" i="15" s="1"/>
  <c r="T1469" i="15"/>
  <c r="R1590" i="15"/>
  <c r="R1606" i="15"/>
  <c r="R1605" i="15" s="1"/>
  <c r="P97" i="16"/>
  <c r="P96" i="16" s="1"/>
  <c r="AU73" i="1" s="1"/>
  <c r="BK128" i="16"/>
  <c r="J128" i="16"/>
  <c r="J69" i="16" s="1"/>
  <c r="T128" i="16"/>
  <c r="BK135" i="16"/>
  <c r="J135" i="16"/>
  <c r="J71" i="16" s="1"/>
  <c r="T135" i="16"/>
  <c r="R143" i="16"/>
  <c r="T93" i="17"/>
  <c r="T92" i="17" s="1"/>
  <c r="BK93" i="18"/>
  <c r="J93" i="18" s="1"/>
  <c r="J68" i="18"/>
  <c r="R93" i="18"/>
  <c r="R92" i="18" s="1"/>
  <c r="R95" i="19"/>
  <c r="R216" i="19"/>
  <c r="R94" i="19" s="1"/>
  <c r="T281" i="19"/>
  <c r="BK104" i="20"/>
  <c r="J104" i="20"/>
  <c r="J69" i="20"/>
  <c r="BK108" i="20"/>
  <c r="J108" i="20" s="1"/>
  <c r="J70" i="20" s="1"/>
  <c r="BK113" i="20"/>
  <c r="J113" i="20" s="1"/>
  <c r="J71" i="20" s="1"/>
  <c r="BK134" i="20"/>
  <c r="J134" i="20" s="1"/>
  <c r="J72" i="20" s="1"/>
  <c r="R144" i="20"/>
  <c r="T155" i="20"/>
  <c r="P160" i="20"/>
  <c r="R166" i="20"/>
  <c r="P174" i="20"/>
  <c r="P189" i="20"/>
  <c r="P92" i="21"/>
  <c r="P91" i="21" s="1"/>
  <c r="P90" i="21" s="1"/>
  <c r="AU78" i="1" s="1"/>
  <c r="R118" i="21"/>
  <c r="R117" i="21" s="1"/>
  <c r="BK99" i="2"/>
  <c r="J99" i="2"/>
  <c r="J65" i="2"/>
  <c r="BK271" i="2"/>
  <c r="J271" i="2" s="1"/>
  <c r="J69" i="2" s="1"/>
  <c r="BK262" i="3"/>
  <c r="J262" i="3" s="1"/>
  <c r="J68" i="3" s="1"/>
  <c r="BK586" i="4"/>
  <c r="J586" i="4"/>
  <c r="J68" i="4" s="1"/>
  <c r="BK589" i="4"/>
  <c r="J589" i="4"/>
  <c r="J69" i="4"/>
  <c r="BK1626" i="6"/>
  <c r="J1626" i="6" s="1"/>
  <c r="J82" i="6" s="1"/>
  <c r="BK570" i="15"/>
  <c r="J570" i="15" s="1"/>
  <c r="J66" i="15" s="1"/>
  <c r="BK1628" i="15"/>
  <c r="J1628" i="15"/>
  <c r="J84" i="15" s="1"/>
  <c r="BK133" i="16"/>
  <c r="J133" i="16"/>
  <c r="J70" i="16"/>
  <c r="BK133" i="2"/>
  <c r="J133" i="2" s="1"/>
  <c r="J66" i="2" s="1"/>
  <c r="BK328" i="3"/>
  <c r="J328" i="3" s="1"/>
  <c r="J72" i="3" s="1"/>
  <c r="BK506" i="5"/>
  <c r="J506" i="5"/>
  <c r="J69" i="5" s="1"/>
  <c r="BK1738" i="7"/>
  <c r="J1738" i="7"/>
  <c r="J83" i="7"/>
  <c r="BK241" i="8"/>
  <c r="J241" i="8" s="1"/>
  <c r="J69" i="8" s="1"/>
  <c r="BK110" i="9"/>
  <c r="J110" i="9" s="1"/>
  <c r="J66" i="9" s="1"/>
  <c r="BK363" i="9"/>
  <c r="J363" i="9" s="1"/>
  <c r="J74" i="9" s="1"/>
  <c r="BK728" i="10"/>
  <c r="J728" i="10"/>
  <c r="J67" i="10"/>
  <c r="BK576" i="15"/>
  <c r="J576" i="15" s="1"/>
  <c r="J67" i="15" s="1"/>
  <c r="BK275" i="2"/>
  <c r="J275" i="2" s="1"/>
  <c r="J71" i="2" s="1"/>
  <c r="BK279" i="2"/>
  <c r="J279" i="2" s="1"/>
  <c r="J72" i="2" s="1"/>
  <c r="BK297" i="2"/>
  <c r="J297" i="2"/>
  <c r="J73" i="2" s="1"/>
  <c r="BK303" i="2"/>
  <c r="J303" i="2" s="1"/>
  <c r="J74" i="2" s="1"/>
  <c r="BK305" i="2"/>
  <c r="J305" i="2" s="1"/>
  <c r="J75" i="2" s="1"/>
  <c r="BK789" i="6"/>
  <c r="J789" i="6"/>
  <c r="J69" i="6" s="1"/>
  <c r="BK1735" i="6"/>
  <c r="J1735" i="6"/>
  <c r="J83" i="6"/>
  <c r="BK1848" i="7"/>
  <c r="J1848" i="7" s="1"/>
  <c r="J84" i="7" s="1"/>
  <c r="BK355" i="8"/>
  <c r="J355" i="8" s="1"/>
  <c r="J76" i="8" s="1"/>
  <c r="BK119" i="9"/>
  <c r="J119" i="9"/>
  <c r="J67" i="9" s="1"/>
  <c r="BK921" i="10"/>
  <c r="J921" i="10"/>
  <c r="J73" i="10"/>
  <c r="BK181" i="21"/>
  <c r="J181" i="21"/>
  <c r="J68" i="21"/>
  <c r="BK761" i="5"/>
  <c r="J761" i="5" s="1"/>
  <c r="J77" i="5" s="1"/>
  <c r="BK822" i="5"/>
  <c r="J822" i="5"/>
  <c r="J78" i="5" s="1"/>
  <c r="BK790" i="7"/>
  <c r="J790" i="7"/>
  <c r="J69" i="7"/>
  <c r="BK340" i="8"/>
  <c r="J340" i="8" s="1"/>
  <c r="J75" i="8" s="1"/>
  <c r="BK917" i="10"/>
  <c r="J917" i="10" s="1"/>
  <c r="J72" i="10" s="1"/>
  <c r="BK295" i="11"/>
  <c r="J295" i="11"/>
  <c r="J70" i="11" s="1"/>
  <c r="J56" i="21"/>
  <c r="BE119" i="21"/>
  <c r="E78" i="21"/>
  <c r="F87" i="21"/>
  <c r="BE113" i="21"/>
  <c r="BE136" i="21"/>
  <c r="BE166" i="21"/>
  <c r="BE179" i="21"/>
  <c r="BE182" i="21"/>
  <c r="J59" i="21"/>
  <c r="BE97" i="21"/>
  <c r="BE109" i="21"/>
  <c r="BE93" i="21"/>
  <c r="BE101" i="21"/>
  <c r="BE105" i="21"/>
  <c r="BE153" i="21"/>
  <c r="F63" i="20"/>
  <c r="BE112" i="20"/>
  <c r="BE122" i="20"/>
  <c r="BE138" i="20"/>
  <c r="BE139" i="20"/>
  <c r="BE143" i="20"/>
  <c r="BE152" i="20"/>
  <c r="BE156" i="20"/>
  <c r="BE169" i="20"/>
  <c r="BE170" i="20"/>
  <c r="BE171" i="20"/>
  <c r="BE180" i="20"/>
  <c r="BE185" i="20"/>
  <c r="BE187" i="20"/>
  <c r="BE191" i="20"/>
  <c r="E52" i="20"/>
  <c r="J62" i="20"/>
  <c r="F98" i="20"/>
  <c r="BE109" i="20"/>
  <c r="BE110" i="20"/>
  <c r="BE111" i="20"/>
  <c r="BE115" i="20"/>
  <c r="BE119" i="20"/>
  <c r="BE121" i="20"/>
  <c r="BE124" i="20"/>
  <c r="BE126" i="20"/>
  <c r="BE129" i="20"/>
  <c r="BE130" i="20"/>
  <c r="BE133" i="20"/>
  <c r="BE140" i="20"/>
  <c r="BE141" i="20"/>
  <c r="BE145" i="20"/>
  <c r="BE147" i="20"/>
  <c r="BE154" i="20"/>
  <c r="BE162" i="20"/>
  <c r="BE165" i="20"/>
  <c r="BE172" i="20"/>
  <c r="BE175" i="20"/>
  <c r="BE178" i="20"/>
  <c r="BE184" i="20"/>
  <c r="BE186" i="20"/>
  <c r="BE194" i="20"/>
  <c r="BE198" i="20"/>
  <c r="BE200" i="20"/>
  <c r="BE201" i="20"/>
  <c r="BE202" i="20"/>
  <c r="BE203" i="20"/>
  <c r="J95" i="19"/>
  <c r="J68" i="19"/>
  <c r="J96" i="20"/>
  <c r="J99" i="20"/>
  <c r="BE105" i="20"/>
  <c r="BE106" i="20"/>
  <c r="BE107" i="20"/>
  <c r="BE116" i="20"/>
  <c r="BE120" i="20"/>
  <c r="BE123" i="20"/>
  <c r="BE127" i="20"/>
  <c r="BE131" i="20"/>
  <c r="BE132" i="20"/>
  <c r="BE136" i="20"/>
  <c r="BE137" i="20"/>
  <c r="BE142" i="20"/>
  <c r="BE149" i="20"/>
  <c r="BE150" i="20"/>
  <c r="BE153" i="20"/>
  <c r="BE157" i="20"/>
  <c r="BE158" i="20"/>
  <c r="BE161" i="20"/>
  <c r="BE164" i="20"/>
  <c r="BE168" i="20"/>
  <c r="BE173" i="20"/>
  <c r="BE177" i="20"/>
  <c r="BE179" i="20"/>
  <c r="BE181" i="20"/>
  <c r="BE182" i="20"/>
  <c r="BE188" i="20"/>
  <c r="BE190" i="20"/>
  <c r="BE192" i="20"/>
  <c r="BE196" i="20"/>
  <c r="BE114" i="20"/>
  <c r="BE117" i="20"/>
  <c r="BE118" i="20"/>
  <c r="BE125" i="20"/>
  <c r="BE128" i="20"/>
  <c r="BE135" i="20"/>
  <c r="BE146" i="20"/>
  <c r="BE148" i="20"/>
  <c r="BE151" i="20"/>
  <c r="BE159" i="20"/>
  <c r="BE163" i="20"/>
  <c r="BE167" i="20"/>
  <c r="BE176" i="20"/>
  <c r="BE183" i="20"/>
  <c r="BE193" i="20"/>
  <c r="BE195" i="20"/>
  <c r="BE197" i="20"/>
  <c r="BE199" i="20"/>
  <c r="J60" i="19"/>
  <c r="E80" i="19"/>
  <c r="F91" i="19"/>
  <c r="BE97" i="19"/>
  <c r="BE99" i="19"/>
  <c r="BE105" i="19"/>
  <c r="BE109" i="19"/>
  <c r="BE110" i="19"/>
  <c r="BE111" i="19"/>
  <c r="BE113" i="19"/>
  <c r="BE114" i="19"/>
  <c r="BE116" i="19"/>
  <c r="BE119" i="19"/>
  <c r="BE122" i="19"/>
  <c r="BE123" i="19"/>
  <c r="BE124" i="19"/>
  <c r="BE127" i="19"/>
  <c r="BE132" i="19"/>
  <c r="BE136" i="19"/>
  <c r="BE139" i="19"/>
  <c r="BE143" i="19"/>
  <c r="BE144" i="19"/>
  <c r="BE152" i="19"/>
  <c r="BE154" i="19"/>
  <c r="BE156" i="19"/>
  <c r="BE159" i="19"/>
  <c r="BE167" i="19"/>
  <c r="BE174" i="19"/>
  <c r="BE179" i="19"/>
  <c r="BE180" i="19"/>
  <c r="BE184" i="19"/>
  <c r="BE185" i="19"/>
  <c r="BE199" i="19"/>
  <c r="BE200" i="19"/>
  <c r="BE201" i="19"/>
  <c r="BE209" i="19"/>
  <c r="BE219" i="19"/>
  <c r="BE220" i="19"/>
  <c r="BE221" i="19"/>
  <c r="BE222" i="19"/>
  <c r="BE224" i="19"/>
  <c r="BE226" i="19"/>
  <c r="BE231" i="19"/>
  <c r="BE236" i="19"/>
  <c r="BE249" i="19"/>
  <c r="BE251" i="19"/>
  <c r="BE252" i="19"/>
  <c r="BE254" i="19"/>
  <c r="BE259" i="19"/>
  <c r="BE261" i="19"/>
  <c r="BE262" i="19"/>
  <c r="BE271" i="19"/>
  <c r="BE275" i="19"/>
  <c r="BE278" i="19"/>
  <c r="BE279" i="19"/>
  <c r="BE284" i="19"/>
  <c r="BE285" i="19"/>
  <c r="BE288" i="19"/>
  <c r="BK92" i="18"/>
  <c r="J92" i="18" s="1"/>
  <c r="J67" i="18" s="1"/>
  <c r="F90" i="19"/>
  <c r="J91" i="19"/>
  <c r="BE98" i="19"/>
  <c r="BE106" i="19"/>
  <c r="BE107" i="19"/>
  <c r="BE108" i="19"/>
  <c r="BE117" i="19"/>
  <c r="BE118" i="19"/>
  <c r="BE120" i="19"/>
  <c r="BE125" i="19"/>
  <c r="BE126" i="19"/>
  <c r="BE131" i="19"/>
  <c r="BE137" i="19"/>
  <c r="BE141" i="19"/>
  <c r="BE145" i="19"/>
  <c r="BE150" i="19"/>
  <c r="BE155" i="19"/>
  <c r="BE162" i="19"/>
  <c r="BE165" i="19"/>
  <c r="BE173" i="19"/>
  <c r="BE175" i="19"/>
  <c r="BE190" i="19"/>
  <c r="BE192" i="19"/>
  <c r="BE194" i="19"/>
  <c r="BE197" i="19"/>
  <c r="BE202" i="19"/>
  <c r="BE210" i="19"/>
  <c r="BE218" i="19"/>
  <c r="BE229" i="19"/>
  <c r="BE233" i="19"/>
  <c r="BE234" i="19"/>
  <c r="BE235" i="19"/>
  <c r="BE238" i="19"/>
  <c r="BE240" i="19"/>
  <c r="BE248" i="19"/>
  <c r="BE260" i="19"/>
  <c r="BE269" i="19"/>
  <c r="BE272" i="19"/>
  <c r="BE283" i="19"/>
  <c r="BE286" i="19"/>
  <c r="BE287" i="19"/>
  <c r="BE289" i="19"/>
  <c r="BE290" i="19"/>
  <c r="BE100" i="19"/>
  <c r="BE104" i="19"/>
  <c r="BE112" i="19"/>
  <c r="BE121" i="19"/>
  <c r="BE128" i="19"/>
  <c r="BE129" i="19"/>
  <c r="BE130" i="19"/>
  <c r="BE133" i="19"/>
  <c r="BE134" i="19"/>
  <c r="BE138" i="19"/>
  <c r="BE142" i="19"/>
  <c r="BE146" i="19"/>
  <c r="BE149" i="19"/>
  <c r="BE151" i="19"/>
  <c r="BE158" i="19"/>
  <c r="BE163" i="19"/>
  <c r="BE166" i="19"/>
  <c r="BE169" i="19"/>
  <c r="BE172" i="19"/>
  <c r="BE176" i="19"/>
  <c r="BE178" i="19"/>
  <c r="BE188" i="19"/>
  <c r="BE189" i="19"/>
  <c r="BE193" i="19"/>
  <c r="BE198" i="19"/>
  <c r="BE206" i="19"/>
  <c r="BE207" i="19"/>
  <c r="BE208" i="19"/>
  <c r="BE211" i="19"/>
  <c r="BE213" i="19"/>
  <c r="BE223" i="19"/>
  <c r="BE225" i="19"/>
  <c r="BE230" i="19"/>
  <c r="BE232" i="19"/>
  <c r="BE239" i="19"/>
  <c r="BE244" i="19"/>
  <c r="BE245" i="19"/>
  <c r="BE246" i="19"/>
  <c r="BE247" i="19"/>
  <c r="BE250" i="19"/>
  <c r="BE253" i="19"/>
  <c r="BE257" i="19"/>
  <c r="BE258" i="19"/>
  <c r="BE263" i="19"/>
  <c r="BE265" i="19"/>
  <c r="BE268" i="19"/>
  <c r="BE273" i="19"/>
  <c r="BE274" i="19"/>
  <c r="BE277" i="19"/>
  <c r="BE280" i="19"/>
  <c r="BE282" i="19"/>
  <c r="J62" i="19"/>
  <c r="BE96" i="19"/>
  <c r="BE101" i="19"/>
  <c r="BE102" i="19"/>
  <c r="BE103" i="19"/>
  <c r="BE115" i="19"/>
  <c r="BE135" i="19"/>
  <c r="BE140" i="19"/>
  <c r="BE147" i="19"/>
  <c r="BE148" i="19"/>
  <c r="BE153" i="19"/>
  <c r="BE157" i="19"/>
  <c r="BE160" i="19"/>
  <c r="BE161" i="19"/>
  <c r="BE164" i="19"/>
  <c r="BE168" i="19"/>
  <c r="BE170" i="19"/>
  <c r="BE171" i="19"/>
  <c r="BE177" i="19"/>
  <c r="BE181" i="19"/>
  <c r="BE182" i="19"/>
  <c r="BE183" i="19"/>
  <c r="BE186" i="19"/>
  <c r="BE187" i="19"/>
  <c r="BE191" i="19"/>
  <c r="BE195" i="19"/>
  <c r="BE196" i="19"/>
  <c r="BE203" i="19"/>
  <c r="BE204" i="19"/>
  <c r="BE205" i="19"/>
  <c r="BE212" i="19"/>
  <c r="BE214" i="19"/>
  <c r="BE215" i="19"/>
  <c r="BE217" i="19"/>
  <c r="BE227" i="19"/>
  <c r="BE228" i="19"/>
  <c r="BE237" i="19"/>
  <c r="BE241" i="19"/>
  <c r="BE242" i="19"/>
  <c r="BE243" i="19"/>
  <c r="BE255" i="19"/>
  <c r="BE256" i="19"/>
  <c r="BE264" i="19"/>
  <c r="BE266" i="19"/>
  <c r="BE267" i="19"/>
  <c r="BE270" i="19"/>
  <c r="BE276" i="19"/>
  <c r="E78" i="18"/>
  <c r="F89" i="18"/>
  <c r="BE97" i="18"/>
  <c r="J60" i="18"/>
  <c r="J63" i="18"/>
  <c r="BE94" i="18"/>
  <c r="BE95" i="18"/>
  <c r="BE96" i="18"/>
  <c r="BE114" i="17"/>
  <c r="BE120" i="17"/>
  <c r="BE123" i="17"/>
  <c r="J97" i="16"/>
  <c r="J68" i="16" s="1"/>
  <c r="J60" i="17"/>
  <c r="F63" i="17"/>
  <c r="E78" i="17"/>
  <c r="BE96" i="17"/>
  <c r="BE98" i="17"/>
  <c r="BE100" i="17"/>
  <c r="BE101" i="17"/>
  <c r="BE104" i="17"/>
  <c r="BE105" i="17"/>
  <c r="BE107" i="17"/>
  <c r="BE109" i="17"/>
  <c r="BE112" i="17"/>
  <c r="BE113" i="17"/>
  <c r="BE118" i="17"/>
  <c r="BE121" i="17"/>
  <c r="BE122" i="17"/>
  <c r="F62" i="17"/>
  <c r="J89" i="17"/>
  <c r="BE95" i="17"/>
  <c r="BE102" i="17"/>
  <c r="BE106" i="17"/>
  <c r="BE108" i="17"/>
  <c r="BE110" i="17"/>
  <c r="BE111" i="17"/>
  <c r="BE115" i="17"/>
  <c r="BE116" i="17"/>
  <c r="BE119" i="17"/>
  <c r="J62" i="17"/>
  <c r="BE94" i="17"/>
  <c r="BE97" i="17"/>
  <c r="BE99" i="17"/>
  <c r="BE103" i="17"/>
  <c r="BE117" i="17"/>
  <c r="BE124" i="17"/>
  <c r="BK107" i="15"/>
  <c r="F62" i="16"/>
  <c r="F93" i="16"/>
  <c r="BE98" i="16"/>
  <c r="BE99" i="16"/>
  <c r="BE109" i="16"/>
  <c r="BE116" i="16"/>
  <c r="BE118" i="16"/>
  <c r="BE119" i="16"/>
  <c r="BE137" i="16"/>
  <c r="BE142" i="16"/>
  <c r="BE144" i="16"/>
  <c r="J63" i="16"/>
  <c r="J90" i="16"/>
  <c r="BE100" i="16"/>
  <c r="BE101" i="16"/>
  <c r="BE106" i="16"/>
  <c r="BE110" i="16"/>
  <c r="BE111" i="16"/>
  <c r="BE122" i="16"/>
  <c r="BE125" i="16"/>
  <c r="BE129" i="16"/>
  <c r="BE130" i="16"/>
  <c r="BE139" i="16"/>
  <c r="BE145" i="16"/>
  <c r="J92" i="16"/>
  <c r="BE103" i="16"/>
  <c r="BE104" i="16"/>
  <c r="BE105" i="16"/>
  <c r="BE107" i="16"/>
  <c r="BE108" i="16"/>
  <c r="BE112" i="16"/>
  <c r="BE117" i="16"/>
  <c r="BE120" i="16"/>
  <c r="BE123" i="16"/>
  <c r="BE127" i="16"/>
  <c r="BE132" i="16"/>
  <c r="BE134" i="16"/>
  <c r="BE138" i="16"/>
  <c r="BE140" i="16"/>
  <c r="BE146" i="16"/>
  <c r="E52" i="16"/>
  <c r="BE102" i="16"/>
  <c r="BE113" i="16"/>
  <c r="BE114" i="16"/>
  <c r="BE115" i="16"/>
  <c r="BE121" i="16"/>
  <c r="BE124" i="16"/>
  <c r="BE126" i="16"/>
  <c r="BE131" i="16"/>
  <c r="BE136" i="16"/>
  <c r="BE141" i="16"/>
  <c r="BE147" i="16"/>
  <c r="BE148" i="16"/>
  <c r="E94" i="15"/>
  <c r="F103" i="15"/>
  <c r="BE137" i="15"/>
  <c r="BE185" i="15"/>
  <c r="BE474" i="15"/>
  <c r="BE515" i="15"/>
  <c r="BE565" i="15"/>
  <c r="BE625" i="15"/>
  <c r="BE641" i="15"/>
  <c r="BE660" i="15"/>
  <c r="BE713" i="15"/>
  <c r="BE750" i="15"/>
  <c r="BE754" i="15"/>
  <c r="BE796" i="15"/>
  <c r="BE815" i="15"/>
  <c r="BE828" i="15"/>
  <c r="BE866" i="15"/>
  <c r="BE895" i="15"/>
  <c r="BE913" i="15"/>
  <c r="BE924" i="15"/>
  <c r="BE929" i="15"/>
  <c r="BE976" i="15"/>
  <c r="BE1003" i="15"/>
  <c r="BE1059" i="15"/>
  <c r="BE1095" i="15"/>
  <c r="BE1120" i="15"/>
  <c r="BE1126" i="15"/>
  <c r="BE1138" i="15"/>
  <c r="BE1167" i="15"/>
  <c r="BE1180" i="15"/>
  <c r="BE1213" i="15"/>
  <c r="BE1335" i="15"/>
  <c r="BE1343" i="15"/>
  <c r="BE1436" i="15"/>
  <c r="BE1470" i="15"/>
  <c r="BE1527" i="15"/>
  <c r="BE1591" i="15"/>
  <c r="BK93" i="14"/>
  <c r="J93" i="14" s="1"/>
  <c r="J32" i="14" s="1"/>
  <c r="J56" i="15"/>
  <c r="BE370" i="15"/>
  <c r="BE550" i="15"/>
  <c r="BE617" i="15"/>
  <c r="BE633" i="15"/>
  <c r="BE637" i="15"/>
  <c r="BE668" i="15"/>
  <c r="BE683" i="15"/>
  <c r="BE720" i="15"/>
  <c r="BE745" i="15"/>
  <c r="BE787" i="15"/>
  <c r="BE809" i="15"/>
  <c r="BE823" i="15"/>
  <c r="BE832" i="15"/>
  <c r="BE843" i="15"/>
  <c r="BE848" i="15"/>
  <c r="BE890" i="15"/>
  <c r="BE903" i="15"/>
  <c r="BE908" i="15"/>
  <c r="BE935" i="15"/>
  <c r="BE962" i="15"/>
  <c r="BE967" i="15"/>
  <c r="BE986" i="15"/>
  <c r="BE1024" i="15"/>
  <c r="BE1085" i="15"/>
  <c r="BE1150" i="15"/>
  <c r="BE1163" i="15"/>
  <c r="BE1190" i="15"/>
  <c r="BE1208" i="15"/>
  <c r="BE1218" i="15"/>
  <c r="BE1389" i="15"/>
  <c r="BE1425" i="15"/>
  <c r="BE1467" i="15"/>
  <c r="BE1607" i="15"/>
  <c r="BE1610" i="15"/>
  <c r="J59" i="15"/>
  <c r="BE109" i="15"/>
  <c r="BE125" i="15"/>
  <c r="BE157" i="15"/>
  <c r="BE173" i="15"/>
  <c r="BE464" i="15"/>
  <c r="BE469" i="15"/>
  <c r="BE538" i="15"/>
  <c r="BE555" i="15"/>
  <c r="BE560" i="15"/>
  <c r="BE571" i="15"/>
  <c r="BE577" i="15"/>
  <c r="BE581" i="15"/>
  <c r="BE586" i="15"/>
  <c r="BE630" i="15"/>
  <c r="BE651" i="15"/>
  <c r="BE664" i="15"/>
  <c r="BE671" i="15"/>
  <c r="BE734" i="15"/>
  <c r="BE763" i="15"/>
  <c r="BE775" i="15"/>
  <c r="BE791" i="15"/>
  <c r="BE820" i="15"/>
  <c r="BE874" i="15"/>
  <c r="BE879" i="15"/>
  <c r="BE940" i="15"/>
  <c r="BE945" i="15"/>
  <c r="BE956" i="15"/>
  <c r="BE1006" i="15"/>
  <c r="BE1029" i="15"/>
  <c r="BE1034" i="15"/>
  <c r="BE1044" i="15"/>
  <c r="BE1049" i="15"/>
  <c r="BE1054" i="15"/>
  <c r="BE1067" i="15"/>
  <c r="BE1104" i="15"/>
  <c r="BE1144" i="15"/>
  <c r="BE1156" i="15"/>
  <c r="BE1175" i="15"/>
  <c r="BE1195" i="15"/>
  <c r="BE1198" i="15"/>
  <c r="BE1223" i="15"/>
  <c r="BE1256" i="15"/>
  <c r="BE1298" i="15"/>
  <c r="BE1301" i="15"/>
  <c r="BE1315" i="15"/>
  <c r="BE1355" i="15"/>
  <c r="BE1581" i="15"/>
  <c r="BE1597" i="15"/>
  <c r="BE1603" i="15"/>
  <c r="BE1613" i="15"/>
  <c r="BE1616" i="15"/>
  <c r="BE1619" i="15"/>
  <c r="BE1622" i="15"/>
  <c r="BE1625" i="15"/>
  <c r="BE1629" i="15"/>
  <c r="BE273" i="15"/>
  <c r="BE533" i="15"/>
  <c r="BE543" i="15"/>
  <c r="BE620" i="15"/>
  <c r="BE646" i="15"/>
  <c r="BE656" i="15"/>
  <c r="BE727" i="15"/>
  <c r="BE739" i="15"/>
  <c r="BE759" i="15"/>
  <c r="BE783" i="15"/>
  <c r="BE801" i="15"/>
  <c r="BE806" i="15"/>
  <c r="BE838" i="15"/>
  <c r="BE856" i="15"/>
  <c r="BE861" i="15"/>
  <c r="BE884" i="15"/>
  <c r="BE919" i="15"/>
  <c r="BE951" i="15"/>
  <c r="BE972" i="15"/>
  <c r="BE1011" i="15"/>
  <c r="BE1015" i="15"/>
  <c r="BE1020" i="15"/>
  <c r="BE1039" i="15"/>
  <c r="BE1074" i="15"/>
  <c r="BE1080" i="15"/>
  <c r="BE1109" i="15"/>
  <c r="BE1113" i="15"/>
  <c r="BE1172" i="15"/>
  <c r="BE1185" i="15"/>
  <c r="BE1203" i="15"/>
  <c r="BE1271" i="15"/>
  <c r="BE1293" i="15"/>
  <c r="BE1323" i="15"/>
  <c r="BE1358" i="15"/>
  <c r="BE1420" i="15"/>
  <c r="BE1430" i="15"/>
  <c r="E50" i="14"/>
  <c r="J59" i="14"/>
  <c r="J87" i="14"/>
  <c r="BE95" i="14"/>
  <c r="BE98" i="14"/>
  <c r="BE100" i="14"/>
  <c r="BE103" i="14"/>
  <c r="BE105" i="14"/>
  <c r="BE113" i="14"/>
  <c r="BE117" i="14"/>
  <c r="BE120" i="14"/>
  <c r="BE122" i="14"/>
  <c r="BE124" i="14"/>
  <c r="BE131" i="14"/>
  <c r="BE135" i="14"/>
  <c r="BE138" i="14"/>
  <c r="BE142" i="14"/>
  <c r="BE145" i="14"/>
  <c r="BE150" i="14"/>
  <c r="BE160" i="14"/>
  <c r="BE166" i="14"/>
  <c r="BE170" i="14"/>
  <c r="BE182" i="14"/>
  <c r="BE186" i="14"/>
  <c r="BE191" i="14"/>
  <c r="BE193" i="14"/>
  <c r="BE200" i="14"/>
  <c r="BE201" i="14"/>
  <c r="BE205" i="14"/>
  <c r="BE208" i="14"/>
  <c r="BE210" i="14"/>
  <c r="BE211" i="14"/>
  <c r="BE214" i="14"/>
  <c r="BE216" i="14"/>
  <c r="BE221" i="14"/>
  <c r="BE223" i="14"/>
  <c r="BE230" i="14"/>
  <c r="BE231" i="14"/>
  <c r="BE235" i="14"/>
  <c r="BE239" i="14"/>
  <c r="BE240" i="14"/>
  <c r="BE247" i="14"/>
  <c r="BE250" i="14"/>
  <c r="BE251" i="14"/>
  <c r="BE253" i="14"/>
  <c r="BE259" i="14"/>
  <c r="BE263" i="14"/>
  <c r="BE264" i="14"/>
  <c r="BE271" i="14"/>
  <c r="BE275" i="14"/>
  <c r="BE276" i="14"/>
  <c r="BE280" i="14"/>
  <c r="BE283" i="14"/>
  <c r="BE286" i="14"/>
  <c r="BE291" i="14"/>
  <c r="BE294" i="14"/>
  <c r="BE297" i="14"/>
  <c r="BE301" i="14"/>
  <c r="BE309" i="14"/>
  <c r="BE312" i="14"/>
  <c r="BE315" i="14"/>
  <c r="BE318" i="14"/>
  <c r="BE322" i="14"/>
  <c r="BE326" i="14"/>
  <c r="BE329" i="14"/>
  <c r="BE331" i="14"/>
  <c r="BE333" i="14"/>
  <c r="BE335" i="14"/>
  <c r="BE343" i="14"/>
  <c r="BE346" i="14"/>
  <c r="BE349" i="14"/>
  <c r="BE359" i="14"/>
  <c r="BE362" i="14"/>
  <c r="BE363" i="14"/>
  <c r="BE366" i="14"/>
  <c r="BE367" i="14"/>
  <c r="BE369" i="14"/>
  <c r="BE370" i="14"/>
  <c r="BE378" i="14"/>
  <c r="BE380" i="14"/>
  <c r="BE385" i="14"/>
  <c r="BE386" i="14"/>
  <c r="BE389" i="14"/>
  <c r="BE390" i="14"/>
  <c r="BE392" i="14"/>
  <c r="BE395" i="14"/>
  <c r="BE397" i="14"/>
  <c r="BE404" i="14"/>
  <c r="BE405" i="14"/>
  <c r="BE407" i="14"/>
  <c r="BE409" i="14"/>
  <c r="BE413" i="14"/>
  <c r="BE420" i="14"/>
  <c r="BE421" i="14"/>
  <c r="BE425" i="14"/>
  <c r="BE429" i="14"/>
  <c r="BE441" i="14"/>
  <c r="BE442" i="14"/>
  <c r="BE452" i="14"/>
  <c r="BE456" i="14"/>
  <c r="BE466" i="14"/>
  <c r="BE468" i="14"/>
  <c r="BE469" i="14"/>
  <c r="BE471" i="14"/>
  <c r="BE476" i="14"/>
  <c r="BE479" i="14"/>
  <c r="BE481" i="14"/>
  <c r="BE486" i="14"/>
  <c r="BE487" i="14"/>
  <c r="BE494" i="14"/>
  <c r="BE496" i="14"/>
  <c r="BE498" i="14"/>
  <c r="BE501" i="14"/>
  <c r="BE505" i="14"/>
  <c r="BE506" i="14"/>
  <c r="BE508" i="14"/>
  <c r="BE519" i="14"/>
  <c r="BE522" i="14"/>
  <c r="BE526" i="14"/>
  <c r="BE527" i="14"/>
  <c r="BE530" i="14"/>
  <c r="BE534" i="14"/>
  <c r="BE537" i="14"/>
  <c r="BE543" i="14"/>
  <c r="BE544" i="14"/>
  <c r="BE549" i="14"/>
  <c r="BE550" i="14"/>
  <c r="BE553" i="14"/>
  <c r="BE556" i="14"/>
  <c r="BE567" i="14"/>
  <c r="BE572" i="14"/>
  <c r="BE580" i="14"/>
  <c r="BE582" i="14"/>
  <c r="BE590" i="14"/>
  <c r="BE593" i="14"/>
  <c r="BE596" i="14"/>
  <c r="BE602" i="14"/>
  <c r="BE605" i="14"/>
  <c r="BE607" i="14"/>
  <c r="BE608" i="14"/>
  <c r="BE615" i="14"/>
  <c r="BE618" i="14"/>
  <c r="BE624" i="14"/>
  <c r="BE631" i="14"/>
  <c r="BE634" i="14"/>
  <c r="BE635" i="14"/>
  <c r="BE638" i="14"/>
  <c r="BE643" i="14"/>
  <c r="BE645" i="14"/>
  <c r="BE648" i="14"/>
  <c r="BE650" i="14"/>
  <c r="BE656" i="14"/>
  <c r="BE666" i="14"/>
  <c r="BE667" i="14"/>
  <c r="BE669" i="14"/>
  <c r="BE680" i="14"/>
  <c r="BE685" i="14"/>
  <c r="BE691" i="14"/>
  <c r="BE695" i="14"/>
  <c r="BE699" i="14"/>
  <c r="BE700" i="14"/>
  <c r="BE706" i="14"/>
  <c r="BE710" i="14"/>
  <c r="BE714" i="14"/>
  <c r="BE719" i="14"/>
  <c r="BE722" i="14"/>
  <c r="BE726" i="14"/>
  <c r="BE728" i="14"/>
  <c r="BE729" i="14"/>
  <c r="BE730" i="14"/>
  <c r="BE732" i="14"/>
  <c r="BE734" i="14"/>
  <c r="BE737" i="14"/>
  <c r="BE741" i="14"/>
  <c r="BE751" i="14"/>
  <c r="BE760" i="14"/>
  <c r="BE762" i="14"/>
  <c r="BE763" i="14"/>
  <c r="BE766" i="14"/>
  <c r="BE772" i="14"/>
  <c r="BE785" i="14"/>
  <c r="BE786" i="14"/>
  <c r="BE787" i="14"/>
  <c r="BE788" i="14"/>
  <c r="BE789" i="14"/>
  <c r="BE790" i="14"/>
  <c r="BE791" i="14"/>
  <c r="F58" i="14"/>
  <c r="BE96" i="14"/>
  <c r="BE99" i="14"/>
  <c r="BE109" i="14"/>
  <c r="BE112" i="14"/>
  <c r="BE115" i="14"/>
  <c r="BE121" i="14"/>
  <c r="BE125" i="14"/>
  <c r="BE129" i="14"/>
  <c r="BE133" i="14"/>
  <c r="BE136" i="14"/>
  <c r="BE140" i="14"/>
  <c r="BE146" i="14"/>
  <c r="BE147" i="14"/>
  <c r="BE151" i="14"/>
  <c r="BE152" i="14"/>
  <c r="BE155" i="14"/>
  <c r="BE156" i="14"/>
  <c r="BE159" i="14"/>
  <c r="BE165" i="14"/>
  <c r="BE169" i="14"/>
  <c r="BE172" i="14"/>
  <c r="BE175" i="14"/>
  <c r="BE179" i="14"/>
  <c r="BE184" i="14"/>
  <c r="BE188" i="14"/>
  <c r="BE194" i="14"/>
  <c r="BE196" i="14"/>
  <c r="BE198" i="14"/>
  <c r="BE204" i="14"/>
  <c r="BE206" i="14"/>
  <c r="BE207" i="14"/>
  <c r="BE213" i="14"/>
  <c r="BE222" i="14"/>
  <c r="BE224" i="14"/>
  <c r="BE232" i="14"/>
  <c r="BE238" i="14"/>
  <c r="BE243" i="14"/>
  <c r="BE244" i="14"/>
  <c r="BE248" i="14"/>
  <c r="BE255" i="14"/>
  <c r="BE261" i="14"/>
  <c r="BE265" i="14"/>
  <c r="BE269" i="14"/>
  <c r="BE273" i="14"/>
  <c r="BE281" i="14"/>
  <c r="BE285" i="14"/>
  <c r="BE288" i="14"/>
  <c r="BE289" i="14"/>
  <c r="BE298" i="14"/>
  <c r="BE304" i="14"/>
  <c r="BE308" i="14"/>
  <c r="BE311" i="14"/>
  <c r="BE313" i="14"/>
  <c r="BE317" i="14"/>
  <c r="BE321" i="14"/>
  <c r="BE324" i="14"/>
  <c r="BE327" i="14"/>
  <c r="BE330" i="14"/>
  <c r="BE334" i="14"/>
  <c r="BE338" i="14"/>
  <c r="BE341" i="14"/>
  <c r="BE345" i="14"/>
  <c r="BE347" i="14"/>
  <c r="BE353" i="14"/>
  <c r="BE357" i="14"/>
  <c r="BE361" i="14"/>
  <c r="BE365" i="14"/>
  <c r="BE368" i="14"/>
  <c r="BE373" i="14"/>
  <c r="BE382" i="14"/>
  <c r="BE384" i="14"/>
  <c r="BE387" i="14"/>
  <c r="BE388" i="14"/>
  <c r="BE393" i="14"/>
  <c r="BE396" i="14"/>
  <c r="BE400" i="14"/>
  <c r="BE403" i="14"/>
  <c r="BE406" i="14"/>
  <c r="BE410" i="14"/>
  <c r="BE414" i="14"/>
  <c r="BE416" i="14"/>
  <c r="BE423" i="14"/>
  <c r="BE428" i="14"/>
  <c r="BE431" i="14"/>
  <c r="BE434" i="14"/>
  <c r="BE440" i="14"/>
  <c r="BE446" i="14"/>
  <c r="BE449" i="14"/>
  <c r="BE450" i="14"/>
  <c r="BE454" i="14"/>
  <c r="BE458" i="14"/>
  <c r="BE462" i="14"/>
  <c r="BE463" i="14"/>
  <c r="BE467" i="14"/>
  <c r="BE473" i="14"/>
  <c r="BE477" i="14"/>
  <c r="BE490" i="14"/>
  <c r="BE495" i="14"/>
  <c r="BE497" i="14"/>
  <c r="BE499" i="14"/>
  <c r="BE502" i="14"/>
  <c r="BE504" i="14"/>
  <c r="BE507" i="14"/>
  <c r="BE511" i="14"/>
  <c r="BE515" i="14"/>
  <c r="BE523" i="14"/>
  <c r="BE525" i="14"/>
  <c r="BE533" i="14"/>
  <c r="BE541" i="14"/>
  <c r="BE554" i="14"/>
  <c r="BE560" i="14"/>
  <c r="BE561" i="14"/>
  <c r="BE564" i="14"/>
  <c r="BE566" i="14"/>
  <c r="BE569" i="14"/>
  <c r="BE570" i="14"/>
  <c r="BE574" i="14"/>
  <c r="BE578" i="14"/>
  <c r="BE583" i="14"/>
  <c r="BE584" i="14"/>
  <c r="BE586" i="14"/>
  <c r="BE588" i="14"/>
  <c r="BE591" i="14"/>
  <c r="BE599" i="14"/>
  <c r="BE601" i="14"/>
  <c r="BE604" i="14"/>
  <c r="BE609" i="14"/>
  <c r="BE611" i="14"/>
  <c r="BE612" i="14"/>
  <c r="BE617" i="14"/>
  <c r="BE620" i="14"/>
  <c r="BE626" i="14"/>
  <c r="BE629" i="14"/>
  <c r="BE633" i="14"/>
  <c r="BE636" i="14"/>
  <c r="BE639" i="14"/>
  <c r="BE647" i="14"/>
  <c r="BE652" i="14"/>
  <c r="BE655" i="14"/>
  <c r="BE660" i="14"/>
  <c r="BE661" i="14"/>
  <c r="BE663" i="14"/>
  <c r="BE664" i="14"/>
  <c r="BE671" i="14"/>
  <c r="BE677" i="14"/>
  <c r="BE678" i="14"/>
  <c r="BE679" i="14"/>
  <c r="BE683" i="14"/>
  <c r="BE686" i="14"/>
  <c r="BE689" i="14"/>
  <c r="BE697" i="14"/>
  <c r="BE701" i="14"/>
  <c r="BE702" i="14"/>
  <c r="BE705" i="14"/>
  <c r="BE713" i="14"/>
  <c r="BE717" i="14"/>
  <c r="BE720" i="14"/>
  <c r="BE725" i="14"/>
  <c r="BE731" i="14"/>
  <c r="BE736" i="14"/>
  <c r="BE739" i="14"/>
  <c r="BE749" i="14"/>
  <c r="BE750" i="14"/>
  <c r="BE756" i="14"/>
  <c r="BE761" i="14"/>
  <c r="BE765" i="14"/>
  <c r="BE774" i="14"/>
  <c r="BE778" i="14"/>
  <c r="F59" i="14"/>
  <c r="BE101" i="14"/>
  <c r="BE106" i="14"/>
  <c r="BE108" i="14"/>
  <c r="BE114" i="14"/>
  <c r="BE118" i="14"/>
  <c r="BE123" i="14"/>
  <c r="BE126" i="14"/>
  <c r="BE130" i="14"/>
  <c r="BE132" i="14"/>
  <c r="BE137" i="14"/>
  <c r="BE141" i="14"/>
  <c r="BE143" i="14"/>
  <c r="BE144" i="14"/>
  <c r="BE149" i="14"/>
  <c r="BE154" i="14"/>
  <c r="BE158" i="14"/>
  <c r="BE162" i="14"/>
  <c r="BE164" i="14"/>
  <c r="BE173" i="14"/>
  <c r="BE177" i="14"/>
  <c r="BE180" i="14"/>
  <c r="BE185" i="14"/>
  <c r="BE187" i="14"/>
  <c r="BE199" i="14"/>
  <c r="BE202" i="14"/>
  <c r="BE209" i="14"/>
  <c r="BE212" i="14"/>
  <c r="BE215" i="14"/>
  <c r="BE218" i="14"/>
  <c r="BE219" i="14"/>
  <c r="BE220" i="14"/>
  <c r="BE227" i="14"/>
  <c r="BE229" i="14"/>
  <c r="BE234" i="14"/>
  <c r="BE236" i="14"/>
  <c r="BE241" i="14"/>
  <c r="BE242" i="14"/>
  <c r="BE245" i="14"/>
  <c r="BE246" i="14"/>
  <c r="BE249" i="14"/>
  <c r="BE257" i="14"/>
  <c r="BE258" i="14"/>
  <c r="BE268" i="14"/>
  <c r="BE272" i="14"/>
  <c r="BE277" i="14"/>
  <c r="BE278" i="14"/>
  <c r="BE279" i="14"/>
  <c r="BE284" i="14"/>
  <c r="BE287" i="14"/>
  <c r="BE290" i="14"/>
  <c r="BE293" i="14"/>
  <c r="BE295" i="14"/>
  <c r="BE299" i="14"/>
  <c r="BE302" i="14"/>
  <c r="BE305" i="14"/>
  <c r="BE306" i="14"/>
  <c r="BE310" i="14"/>
  <c r="BE316" i="14"/>
  <c r="BE319" i="14"/>
  <c r="BE325" i="14"/>
  <c r="BE328" i="14"/>
  <c r="BE332" i="14"/>
  <c r="BE339" i="14"/>
  <c r="BE342" i="14"/>
  <c r="BE344" i="14"/>
  <c r="BE351" i="14"/>
  <c r="BE352" i="14"/>
  <c r="BE354" i="14"/>
  <c r="BE358" i="14"/>
  <c r="BE372" i="14"/>
  <c r="BE374" i="14"/>
  <c r="BE375" i="14"/>
  <c r="BE377" i="14"/>
  <c r="BE391" i="14"/>
  <c r="BE394" i="14"/>
  <c r="BE399" i="14"/>
  <c r="BE408" i="14"/>
  <c r="BE411" i="14"/>
  <c r="BE415" i="14"/>
  <c r="BE417" i="14"/>
  <c r="BE419" i="14"/>
  <c r="BE424" i="14"/>
  <c r="BE426" i="14"/>
  <c r="BE430" i="14"/>
  <c r="BE432" i="14"/>
  <c r="BE435" i="14"/>
  <c r="BE436" i="14"/>
  <c r="BE443" i="14"/>
  <c r="BE445" i="14"/>
  <c r="BE448" i="14"/>
  <c r="BE455" i="14"/>
  <c r="BE459" i="14"/>
  <c r="BE460" i="14"/>
  <c r="BE464" i="14"/>
  <c r="BE470" i="14"/>
  <c r="BE472" i="14"/>
  <c r="BE474" i="14"/>
  <c r="BE478" i="14"/>
  <c r="BE480" i="14"/>
  <c r="BE483" i="14"/>
  <c r="BE484" i="14"/>
  <c r="BE491" i="14"/>
  <c r="BE492" i="14"/>
  <c r="BE500" i="14"/>
  <c r="BE512" i="14"/>
  <c r="BE516" i="14"/>
  <c r="BE518" i="14"/>
  <c r="BE520" i="14"/>
  <c r="BE521" i="14"/>
  <c r="BE524" i="14"/>
  <c r="BE528" i="14"/>
  <c r="BE536" i="14"/>
  <c r="BE539" i="14"/>
  <c r="BE547" i="14"/>
  <c r="BE552" i="14"/>
  <c r="BE555" i="14"/>
  <c r="BE558" i="14"/>
  <c r="BE559" i="14"/>
  <c r="BE562" i="14"/>
  <c r="BE575" i="14"/>
  <c r="BE579" i="14"/>
  <c r="BE587" i="14"/>
  <c r="BE592" i="14"/>
  <c r="BE597" i="14"/>
  <c r="BE606" i="14"/>
  <c r="BE614" i="14"/>
  <c r="BE619" i="14"/>
  <c r="BE621" i="14"/>
  <c r="BE622" i="14"/>
  <c r="BE625" i="14"/>
  <c r="BE630" i="14"/>
  <c r="BE632" i="14"/>
  <c r="BE642" i="14"/>
  <c r="BE644" i="14"/>
  <c r="BE651" i="14"/>
  <c r="BE654" i="14"/>
  <c r="BE657" i="14"/>
  <c r="BE659" i="14"/>
  <c r="BE665" i="14"/>
  <c r="BE668" i="14"/>
  <c r="BE670" i="14"/>
  <c r="BE673" i="14"/>
  <c r="BE676" i="14"/>
  <c r="BE682" i="14"/>
  <c r="BE684" i="14"/>
  <c r="BE687" i="14"/>
  <c r="BE692" i="14"/>
  <c r="BE698" i="14"/>
  <c r="BE703" i="14"/>
  <c r="BE704" i="14"/>
  <c r="BE708" i="14"/>
  <c r="BE709" i="14"/>
  <c r="BE712" i="14"/>
  <c r="BE716" i="14"/>
  <c r="BE723" i="14"/>
  <c r="BE735" i="14"/>
  <c r="BE742" i="14"/>
  <c r="BE743" i="14"/>
  <c r="BE745" i="14"/>
  <c r="BE747" i="14"/>
  <c r="BE752" i="14"/>
  <c r="BE754" i="14"/>
  <c r="BE755" i="14"/>
  <c r="BE758" i="14"/>
  <c r="BE764" i="14"/>
  <c r="BE767" i="14"/>
  <c r="BE771" i="14"/>
  <c r="BE773" i="14"/>
  <c r="BE775" i="14"/>
  <c r="BE777" i="14"/>
  <c r="BE781" i="14"/>
  <c r="BE783" i="14"/>
  <c r="J58" i="14"/>
  <c r="BE97" i="14"/>
  <c r="BE102" i="14"/>
  <c r="BE104" i="14"/>
  <c r="BE107" i="14"/>
  <c r="BE110" i="14"/>
  <c r="BE111" i="14"/>
  <c r="BE116" i="14"/>
  <c r="BE119" i="14"/>
  <c r="BE127" i="14"/>
  <c r="BE128" i="14"/>
  <c r="BE134" i="14"/>
  <c r="BE139" i="14"/>
  <c r="BE148" i="14"/>
  <c r="BE153" i="14"/>
  <c r="BE157" i="14"/>
  <c r="BE161" i="14"/>
  <c r="BE163" i="14"/>
  <c r="BE167" i="14"/>
  <c r="BE168" i="14"/>
  <c r="BE171" i="14"/>
  <c r="BE174" i="14"/>
  <c r="BE176" i="14"/>
  <c r="BE178" i="14"/>
  <c r="BE181" i="14"/>
  <c r="BE183" i="14"/>
  <c r="BE189" i="14"/>
  <c r="BE190" i="14"/>
  <c r="BE195" i="14"/>
  <c r="BE197" i="14"/>
  <c r="BE203" i="14"/>
  <c r="BE217" i="14"/>
  <c r="BE225" i="14"/>
  <c r="BE226" i="14"/>
  <c r="BE228" i="14"/>
  <c r="BE233" i="14"/>
  <c r="BE237" i="14"/>
  <c r="BE252" i="14"/>
  <c r="BE254" i="14"/>
  <c r="BE256" i="14"/>
  <c r="BE260" i="14"/>
  <c r="BE262" i="14"/>
  <c r="BE266" i="14"/>
  <c r="BE267" i="14"/>
  <c r="BE270" i="14"/>
  <c r="BE274" i="14"/>
  <c r="BE282" i="14"/>
  <c r="BE292" i="14"/>
  <c r="BE296" i="14"/>
  <c r="BE300" i="14"/>
  <c r="BE303" i="14"/>
  <c r="BE307" i="14"/>
  <c r="BE314" i="14"/>
  <c r="BE320" i="14"/>
  <c r="BE323" i="14"/>
  <c r="BE336" i="14"/>
  <c r="BE337" i="14"/>
  <c r="BE340" i="14"/>
  <c r="BE348" i="14"/>
  <c r="BE350" i="14"/>
  <c r="BE355" i="14"/>
  <c r="BE356" i="14"/>
  <c r="BE360" i="14"/>
  <c r="BE364" i="14"/>
  <c r="BE371" i="14"/>
  <c r="BE376" i="14"/>
  <c r="BE379" i="14"/>
  <c r="BE381" i="14"/>
  <c r="BE383" i="14"/>
  <c r="BE398" i="14"/>
  <c r="BE401" i="14"/>
  <c r="BE402" i="14"/>
  <c r="BE412" i="14"/>
  <c r="BE418" i="14"/>
  <c r="BE422" i="14"/>
  <c r="BE427" i="14"/>
  <c r="BE433" i="14"/>
  <c r="BE437" i="14"/>
  <c r="BE439" i="14"/>
  <c r="BE444" i="14"/>
  <c r="BE447" i="14"/>
  <c r="BE451" i="14"/>
  <c r="BE453" i="14"/>
  <c r="BE457" i="14"/>
  <c r="BE461" i="14"/>
  <c r="BE465" i="14"/>
  <c r="BE475" i="14"/>
  <c r="BE482" i="14"/>
  <c r="BE485" i="14"/>
  <c r="BE488" i="14"/>
  <c r="BE489" i="14"/>
  <c r="BE493" i="14"/>
  <c r="BE503" i="14"/>
  <c r="BE510" i="14"/>
  <c r="BE513" i="14"/>
  <c r="BE514" i="14"/>
  <c r="BE517" i="14"/>
  <c r="BE529" i="14"/>
  <c r="BE531" i="14"/>
  <c r="BE532" i="14"/>
  <c r="BE535" i="14"/>
  <c r="BE538" i="14"/>
  <c r="BE540" i="14"/>
  <c r="BE542" i="14"/>
  <c r="BE545" i="14"/>
  <c r="BE546" i="14"/>
  <c r="BE548" i="14"/>
  <c r="BE551" i="14"/>
  <c r="BE557" i="14"/>
  <c r="BE563" i="14"/>
  <c r="BE568" i="14"/>
  <c r="BE571" i="14"/>
  <c r="BE573" i="14"/>
  <c r="BE576" i="14"/>
  <c r="BE577" i="14"/>
  <c r="BE581" i="14"/>
  <c r="BE585" i="14"/>
  <c r="BE589" i="14"/>
  <c r="BE594" i="14"/>
  <c r="BE595" i="14"/>
  <c r="BE598" i="14"/>
  <c r="BE600" i="14"/>
  <c r="BE603" i="14"/>
  <c r="BE610" i="14"/>
  <c r="BE613" i="14"/>
  <c r="BE616" i="14"/>
  <c r="BE623" i="14"/>
  <c r="BE627" i="14"/>
  <c r="BE628" i="14"/>
  <c r="BE637" i="14"/>
  <c r="BE640" i="14"/>
  <c r="BE641" i="14"/>
  <c r="BE646" i="14"/>
  <c r="BE649" i="14"/>
  <c r="BE653" i="14"/>
  <c r="BE658" i="14"/>
  <c r="BE662" i="14"/>
  <c r="BE672" i="14"/>
  <c r="BE674" i="14"/>
  <c r="BE675" i="14"/>
  <c r="BE681" i="14"/>
  <c r="BE688" i="14"/>
  <c r="BE690" i="14"/>
  <c r="BE693" i="14"/>
  <c r="BE694" i="14"/>
  <c r="BE696" i="14"/>
  <c r="BE711" i="14"/>
  <c r="BE715" i="14"/>
  <c r="BE718" i="14"/>
  <c r="BE721" i="14"/>
  <c r="BE724" i="14"/>
  <c r="BE727" i="14"/>
  <c r="BE733" i="14"/>
  <c r="BE738" i="14"/>
  <c r="BE740" i="14"/>
  <c r="BE744" i="14"/>
  <c r="BE748" i="14"/>
  <c r="BE753" i="14"/>
  <c r="BE757" i="14"/>
  <c r="BE759" i="14"/>
  <c r="BE768" i="14"/>
  <c r="BE769" i="14"/>
  <c r="BE770" i="14"/>
  <c r="BE776" i="14"/>
  <c r="BE779" i="14"/>
  <c r="BE780" i="14"/>
  <c r="BE784" i="14"/>
  <c r="J56" i="13"/>
  <c r="J59" i="13"/>
  <c r="BE115" i="13"/>
  <c r="BE120" i="13"/>
  <c r="BE122" i="13"/>
  <c r="BE125" i="13"/>
  <c r="BE134" i="13"/>
  <c r="BE135" i="13"/>
  <c r="BE138" i="13"/>
  <c r="BE140" i="13"/>
  <c r="BE144" i="13"/>
  <c r="BE157" i="13"/>
  <c r="BE162" i="13"/>
  <c r="BE164" i="13"/>
  <c r="BE170" i="13"/>
  <c r="BE172" i="13"/>
  <c r="BE184" i="13"/>
  <c r="BE190" i="13"/>
  <c r="BE191" i="13"/>
  <c r="BE203" i="13"/>
  <c r="BE208" i="13"/>
  <c r="BE209" i="13"/>
  <c r="BE210" i="13"/>
  <c r="BE214" i="13"/>
  <c r="BE217" i="13"/>
  <c r="BE221" i="13"/>
  <c r="BE225" i="13"/>
  <c r="BE231" i="13"/>
  <c r="BE232" i="13"/>
  <c r="BE233" i="13"/>
  <c r="BE241" i="13"/>
  <c r="BE252" i="13"/>
  <c r="BE262" i="13"/>
  <c r="BE275" i="13"/>
  <c r="BE277" i="13"/>
  <c r="BE278" i="13"/>
  <c r="BE285" i="13"/>
  <c r="BE289" i="13"/>
  <c r="BE290" i="13"/>
  <c r="BE291" i="13"/>
  <c r="BE295" i="13"/>
  <c r="BE308" i="13"/>
  <c r="BE316" i="13"/>
  <c r="BE321" i="13"/>
  <c r="BE334" i="13"/>
  <c r="BE335" i="13"/>
  <c r="BE343" i="13"/>
  <c r="BE346" i="13"/>
  <c r="BE349" i="13"/>
  <c r="BE350" i="13"/>
  <c r="BE354" i="13"/>
  <c r="BE363" i="13"/>
  <c r="BE385" i="13"/>
  <c r="BE386" i="13"/>
  <c r="BE389" i="13"/>
  <c r="BE396" i="13"/>
  <c r="BE409" i="13"/>
  <c r="BE410" i="13"/>
  <c r="BE414" i="13"/>
  <c r="BE415" i="13"/>
  <c r="BE421" i="13"/>
  <c r="BE429" i="13"/>
  <c r="BE433" i="13"/>
  <c r="BE434" i="13"/>
  <c r="BE441" i="13"/>
  <c r="BE442" i="13"/>
  <c r="BE452" i="13"/>
  <c r="BE456" i="13"/>
  <c r="BE464" i="13"/>
  <c r="BE466" i="13"/>
  <c r="BE468" i="13"/>
  <c r="BE469" i="13"/>
  <c r="BE473" i="13"/>
  <c r="BE474" i="13"/>
  <c r="BE475" i="13"/>
  <c r="BE481" i="13"/>
  <c r="BE482" i="13"/>
  <c r="BE485" i="13"/>
  <c r="BE486" i="13"/>
  <c r="BE488" i="13"/>
  <c r="BE489" i="13"/>
  <c r="BE491" i="13"/>
  <c r="BE492" i="13"/>
  <c r="E50" i="13"/>
  <c r="F59" i="13"/>
  <c r="BE111" i="13"/>
  <c r="BE113" i="13"/>
  <c r="BE116" i="13"/>
  <c r="BE119" i="13"/>
  <c r="BE121" i="13"/>
  <c r="BE123" i="13"/>
  <c r="BE131" i="13"/>
  <c r="BE132" i="13"/>
  <c r="BE137" i="13"/>
  <c r="BE145" i="13"/>
  <c r="BE147" i="13"/>
  <c r="BE149" i="13"/>
  <c r="BE150" i="13"/>
  <c r="BE158" i="13"/>
  <c r="BE160" i="13"/>
  <c r="BE161" i="13"/>
  <c r="BE181" i="13"/>
  <c r="BE185" i="13"/>
  <c r="BE186" i="13"/>
  <c r="BE189" i="13"/>
  <c r="BE194" i="13"/>
  <c r="BE195" i="13"/>
  <c r="BE204" i="13"/>
  <c r="BE218" i="13"/>
  <c r="BE224" i="13"/>
  <c r="BE230" i="13"/>
  <c r="BE235" i="13"/>
  <c r="BE236" i="13"/>
  <c r="BE238" i="13"/>
  <c r="BE244" i="13"/>
  <c r="BE254" i="13"/>
  <c r="BE256" i="13"/>
  <c r="BE260" i="13"/>
  <c r="BE263" i="13"/>
  <c r="BE266" i="13"/>
  <c r="BE271" i="13"/>
  <c r="BE272" i="13"/>
  <c r="BE273" i="13"/>
  <c r="BE279" i="13"/>
  <c r="BE281" i="13"/>
  <c r="BE282" i="13"/>
  <c r="BE288" i="13"/>
  <c r="BE294" i="13"/>
  <c r="BE296" i="13"/>
  <c r="BE297" i="13"/>
  <c r="BE299" i="13"/>
  <c r="BE301" i="13"/>
  <c r="BE302" i="13"/>
  <c r="BE304" i="13"/>
  <c r="BE306" i="13"/>
  <c r="BE311" i="13"/>
  <c r="BE314" i="13"/>
  <c r="BE318" i="13"/>
  <c r="BE319" i="13"/>
  <c r="BE324" i="13"/>
  <c r="BE327" i="13"/>
  <c r="BE329" i="13"/>
  <c r="BE330" i="13"/>
  <c r="BE342" i="13"/>
  <c r="BE351" i="13"/>
  <c r="BE353" i="13"/>
  <c r="BE355" i="13"/>
  <c r="BE359" i="13"/>
  <c r="BE364" i="13"/>
  <c r="BE369" i="13"/>
  <c r="BE372" i="13"/>
  <c r="BE374" i="13"/>
  <c r="BE375" i="13"/>
  <c r="BE383" i="13"/>
  <c r="BE397" i="13"/>
  <c r="BE400" i="13"/>
  <c r="BE402" i="13"/>
  <c r="BE403" i="13"/>
  <c r="BE407" i="13"/>
  <c r="BE408" i="13"/>
  <c r="BE412" i="13"/>
  <c r="BE419" i="13"/>
  <c r="BE426" i="13"/>
  <c r="BE430" i="13"/>
  <c r="BE431" i="13"/>
  <c r="BE432" i="13"/>
  <c r="BE435" i="13"/>
  <c r="BE437" i="13"/>
  <c r="BE438" i="13"/>
  <c r="BE439" i="13"/>
  <c r="BE444" i="13"/>
  <c r="BE447" i="13"/>
  <c r="BE448" i="13"/>
  <c r="BE451" i="13"/>
  <c r="BE454" i="13"/>
  <c r="BE460" i="13"/>
  <c r="BE465" i="13"/>
  <c r="BE470" i="13"/>
  <c r="BE472" i="13"/>
  <c r="BE483" i="13"/>
  <c r="BE110" i="13"/>
  <c r="BE114" i="13"/>
  <c r="BE117" i="13"/>
  <c r="BE118" i="13"/>
  <c r="BE124" i="13"/>
  <c r="BE127" i="13"/>
  <c r="BE129" i="13"/>
  <c r="BE133" i="13"/>
  <c r="BE139" i="13"/>
  <c r="BE142" i="13"/>
  <c r="BE143" i="13"/>
  <c r="BE152" i="13"/>
  <c r="BE153" i="13"/>
  <c r="BE156" i="13"/>
  <c r="BE163" i="13"/>
  <c r="BE166" i="13"/>
  <c r="BE167" i="13"/>
  <c r="BE169" i="13"/>
  <c r="BE171" i="13"/>
  <c r="BE173" i="13"/>
  <c r="BE174" i="13"/>
  <c r="BE175" i="13"/>
  <c r="BE180" i="13"/>
  <c r="BE182" i="13"/>
  <c r="BE187" i="13"/>
  <c r="BE192" i="13"/>
  <c r="BE198" i="13"/>
  <c r="BE199" i="13"/>
  <c r="BE202" i="13"/>
  <c r="BE206" i="13"/>
  <c r="BE216" i="13"/>
  <c r="BE222" i="13"/>
  <c r="BE226" i="13"/>
  <c r="BE228" i="13"/>
  <c r="BE229" i="13"/>
  <c r="BE239" i="13"/>
  <c r="BE242" i="13"/>
  <c r="BE245" i="13"/>
  <c r="BE246" i="13"/>
  <c r="BE247" i="13"/>
  <c r="BE248" i="13"/>
  <c r="BE249" i="13"/>
  <c r="BE250" i="13"/>
  <c r="BE255" i="13"/>
  <c r="BE257" i="13"/>
  <c r="BE259" i="13"/>
  <c r="BE264" i="13"/>
  <c r="BE265" i="13"/>
  <c r="BE267" i="13"/>
  <c r="BE268" i="13"/>
  <c r="BE270" i="13"/>
  <c r="BE276" i="13"/>
  <c r="BE283" i="13"/>
  <c r="BE286" i="13"/>
  <c r="BE287" i="13"/>
  <c r="BE298" i="13"/>
  <c r="BE303" i="13"/>
  <c r="BE305" i="13"/>
  <c r="BE309" i="13"/>
  <c r="BE313" i="13"/>
  <c r="BE317" i="13"/>
  <c r="BE326" i="13"/>
  <c r="BE328" i="13"/>
  <c r="BE331" i="13"/>
  <c r="BE333" i="13"/>
  <c r="BE337" i="13"/>
  <c r="BE340" i="13"/>
  <c r="BE348" i="13"/>
  <c r="BE358" i="13"/>
  <c r="BE361" i="13"/>
  <c r="BE362" i="13"/>
  <c r="BE367" i="13"/>
  <c r="BE368" i="13"/>
  <c r="BE373" i="13"/>
  <c r="BE377" i="13"/>
  <c r="BE378" i="13"/>
  <c r="BE384" i="13"/>
  <c r="BE390" i="13"/>
  <c r="BE392" i="13"/>
  <c r="BE393" i="13"/>
  <c r="BE399" i="13"/>
  <c r="BE404" i="13"/>
  <c r="BE406" i="13"/>
  <c r="BE413" i="13"/>
  <c r="BE417" i="13"/>
  <c r="BE422" i="13"/>
  <c r="BE424" i="13"/>
  <c r="BE425" i="13"/>
  <c r="BE428" i="13"/>
  <c r="BE445" i="13"/>
  <c r="BE449" i="13"/>
  <c r="BE455" i="13"/>
  <c r="BE457" i="13"/>
  <c r="BE458" i="13"/>
  <c r="BE463" i="13"/>
  <c r="BE471" i="13"/>
  <c r="BE478" i="13"/>
  <c r="BE479" i="13"/>
  <c r="BE126" i="13"/>
  <c r="BE128" i="13"/>
  <c r="BE136" i="13"/>
  <c r="BE141" i="13"/>
  <c r="BE148" i="13"/>
  <c r="BE151" i="13"/>
  <c r="BE154" i="13"/>
  <c r="BE155" i="13"/>
  <c r="BE159" i="13"/>
  <c r="BE165" i="13"/>
  <c r="BE168" i="13"/>
  <c r="BE176" i="13"/>
  <c r="BE177" i="13"/>
  <c r="BE179" i="13"/>
  <c r="BE183" i="13"/>
  <c r="BE188" i="13"/>
  <c r="BE193" i="13"/>
  <c r="BE196" i="13"/>
  <c r="BE197" i="13"/>
  <c r="BE200" i="13"/>
  <c r="BE201" i="13"/>
  <c r="BE211" i="13"/>
  <c r="BE212" i="13"/>
  <c r="BE213" i="13"/>
  <c r="BE215" i="13"/>
  <c r="BE219" i="13"/>
  <c r="BE220" i="13"/>
  <c r="BE234" i="13"/>
  <c r="BE237" i="13"/>
  <c r="BE240" i="13"/>
  <c r="BE243" i="13"/>
  <c r="BE251" i="13"/>
  <c r="BE253" i="13"/>
  <c r="BE258" i="13"/>
  <c r="BE261" i="13"/>
  <c r="BE269" i="13"/>
  <c r="BE280" i="13"/>
  <c r="BE284" i="13"/>
  <c r="BE292" i="13"/>
  <c r="BE300" i="13"/>
  <c r="BE307" i="13"/>
  <c r="BE312" i="13"/>
  <c r="BE320" i="13"/>
  <c r="BE322" i="13"/>
  <c r="BE323" i="13"/>
  <c r="BE325" i="13"/>
  <c r="BE336" i="13"/>
  <c r="BE338" i="13"/>
  <c r="BE339" i="13"/>
  <c r="BE341" i="13"/>
  <c r="BE344" i="13"/>
  <c r="BE345" i="13"/>
  <c r="BE352" i="13"/>
  <c r="BE356" i="13"/>
  <c r="BE357" i="13"/>
  <c r="BE365" i="13"/>
  <c r="BE366" i="13"/>
  <c r="BE370" i="13"/>
  <c r="BE376" i="13"/>
  <c r="BE379" i="13"/>
  <c r="BE380" i="13"/>
  <c r="BE381" i="13"/>
  <c r="BE382" i="13"/>
  <c r="BE387" i="13"/>
  <c r="BE391" i="13"/>
  <c r="BE394" i="13"/>
  <c r="BE395" i="13"/>
  <c r="BE398" i="13"/>
  <c r="BE401" i="13"/>
  <c r="BE411" i="13"/>
  <c r="BE416" i="13"/>
  <c r="BE418" i="13"/>
  <c r="BE423" i="13"/>
  <c r="BE427" i="13"/>
  <c r="BE440" i="13"/>
  <c r="BE443" i="13"/>
  <c r="BE446" i="13"/>
  <c r="BE450" i="13"/>
  <c r="BE453" i="13"/>
  <c r="BE459" i="13"/>
  <c r="BE461" i="13"/>
  <c r="BE462" i="13"/>
  <c r="BE476" i="13"/>
  <c r="BE477" i="13"/>
  <c r="BE480" i="13"/>
  <c r="BE484" i="13"/>
  <c r="J58" i="12"/>
  <c r="E78" i="12"/>
  <c r="J84" i="12"/>
  <c r="J87" i="12"/>
  <c r="BE92" i="12"/>
  <c r="BE96" i="12"/>
  <c r="BE99" i="12"/>
  <c r="BE111" i="12"/>
  <c r="BE112" i="12"/>
  <c r="BE115" i="12"/>
  <c r="BE116" i="12"/>
  <c r="BE123" i="12"/>
  <c r="BE127" i="12"/>
  <c r="BE131" i="12"/>
  <c r="BE132" i="12"/>
  <c r="BE138" i="12"/>
  <c r="BE148" i="12"/>
  <c r="BE153" i="12"/>
  <c r="BE159" i="12"/>
  <c r="BE161" i="12"/>
  <c r="BE162" i="12"/>
  <c r="BE168" i="12"/>
  <c r="BE180" i="12"/>
  <c r="BE182" i="12"/>
  <c r="BE187" i="12"/>
  <c r="BE188" i="12"/>
  <c r="BE195" i="12"/>
  <c r="J93" i="11"/>
  <c r="J64" i="11" s="1"/>
  <c r="F58" i="12"/>
  <c r="F87" i="12"/>
  <c r="BE100" i="12"/>
  <c r="BE101" i="12"/>
  <c r="BE102" i="12"/>
  <c r="BE110" i="12"/>
  <c r="BE114" i="12"/>
  <c r="BE119" i="12"/>
  <c r="BE125" i="12"/>
  <c r="BE136" i="12"/>
  <c r="BE140" i="12"/>
  <c r="BE141" i="12"/>
  <c r="BE142" i="12"/>
  <c r="BE144" i="12"/>
  <c r="BE154" i="12"/>
  <c r="BE164" i="12"/>
  <c r="BE169" i="12"/>
  <c r="BE176" i="12"/>
  <c r="BE178" i="12"/>
  <c r="BE181" i="12"/>
  <c r="BE185" i="12"/>
  <c r="BE186" i="12"/>
  <c r="BE189" i="12"/>
  <c r="BE192" i="12"/>
  <c r="BE197" i="12"/>
  <c r="BE93" i="12"/>
  <c r="BE94" i="12"/>
  <c r="BE97" i="12"/>
  <c r="BE98" i="12"/>
  <c r="BE103" i="12"/>
  <c r="BE105" i="12"/>
  <c r="BE106" i="12"/>
  <c r="BE113" i="12"/>
  <c r="BE117" i="12"/>
  <c r="BE120" i="12"/>
  <c r="BE124" i="12"/>
  <c r="BE126" i="12"/>
  <c r="BE128" i="12"/>
  <c r="BE130" i="12"/>
  <c r="BE139" i="12"/>
  <c r="BE146" i="12"/>
  <c r="BE147" i="12"/>
  <c r="BE150" i="12"/>
  <c r="BE151" i="12"/>
  <c r="BE155" i="12"/>
  <c r="BE156" i="12"/>
  <c r="BE158" i="12"/>
  <c r="BE160" i="12"/>
  <c r="BE163" i="12"/>
  <c r="BE165" i="12"/>
  <c r="BE170" i="12"/>
  <c r="BE171" i="12"/>
  <c r="BE175" i="12"/>
  <c r="BE183" i="12"/>
  <c r="BE191" i="12"/>
  <c r="BE196" i="12"/>
  <c r="BE95" i="12"/>
  <c r="BE108" i="12"/>
  <c r="BE109" i="12"/>
  <c r="BE118" i="12"/>
  <c r="BE121" i="12"/>
  <c r="BE122" i="12"/>
  <c r="BE129" i="12"/>
  <c r="BE133" i="12"/>
  <c r="BE135" i="12"/>
  <c r="BE137" i="12"/>
  <c r="BE143" i="12"/>
  <c r="BE145" i="12"/>
  <c r="BE149" i="12"/>
  <c r="BE152" i="12"/>
  <c r="BE157" i="12"/>
  <c r="BE166" i="12"/>
  <c r="BE172" i="12"/>
  <c r="BE173" i="12"/>
  <c r="BE174" i="12"/>
  <c r="BE177" i="12"/>
  <c r="BE179" i="12"/>
  <c r="BE184" i="12"/>
  <c r="BE190" i="12"/>
  <c r="BE193" i="12"/>
  <c r="BE194" i="12"/>
  <c r="J732" i="10"/>
  <c r="J69" i="10"/>
  <c r="E50" i="11"/>
  <c r="F58" i="11"/>
  <c r="J59" i="11"/>
  <c r="BE100" i="11"/>
  <c r="BE101" i="11"/>
  <c r="BE102" i="11"/>
  <c r="BE107" i="11"/>
  <c r="BE115" i="11"/>
  <c r="BE116" i="11"/>
  <c r="BE120" i="11"/>
  <c r="BE124" i="11"/>
  <c r="BE132" i="11"/>
  <c r="BE136" i="11"/>
  <c r="BE144" i="11"/>
  <c r="BE157" i="11"/>
  <c r="BE160" i="11"/>
  <c r="BE166" i="11"/>
  <c r="BE171" i="11"/>
  <c r="BE175" i="11"/>
  <c r="BE179" i="11"/>
  <c r="BE181" i="11"/>
  <c r="BE184" i="11"/>
  <c r="BE187" i="11"/>
  <c r="BE194" i="11"/>
  <c r="BE195" i="11"/>
  <c r="BE197" i="11"/>
  <c r="BE200" i="11"/>
  <c r="BE210" i="11"/>
  <c r="BE217" i="11"/>
  <c r="BE224" i="11"/>
  <c r="BE225" i="11"/>
  <c r="BE230" i="11"/>
  <c r="BE239" i="11"/>
  <c r="BE245" i="11"/>
  <c r="BE250" i="11"/>
  <c r="BE253" i="11"/>
  <c r="BE262" i="11"/>
  <c r="BE263" i="11"/>
  <c r="BE264" i="11"/>
  <c r="BE267" i="11"/>
  <c r="BE274" i="11"/>
  <c r="BE275" i="11"/>
  <c r="BE280" i="11"/>
  <c r="BE287" i="11"/>
  <c r="BE290" i="11"/>
  <c r="BE293" i="11"/>
  <c r="J58" i="11"/>
  <c r="BE95" i="11"/>
  <c r="BE96" i="11"/>
  <c r="BE106" i="11"/>
  <c r="BE111" i="11"/>
  <c r="BE112" i="11"/>
  <c r="BE118" i="11"/>
  <c r="BE123" i="11"/>
  <c r="BE129" i="11"/>
  <c r="BE130" i="11"/>
  <c r="BE133" i="11"/>
  <c r="BE139" i="11"/>
  <c r="BE147" i="11"/>
  <c r="BE150" i="11"/>
  <c r="BE156" i="11"/>
  <c r="BE161" i="11"/>
  <c r="BE170" i="11"/>
  <c r="BE172" i="11"/>
  <c r="BE173" i="11"/>
  <c r="BE177" i="11"/>
  <c r="BE183" i="11"/>
  <c r="BE186" i="11"/>
  <c r="BE189" i="11"/>
  <c r="BE190" i="11"/>
  <c r="BE193" i="11"/>
  <c r="BE199" i="11"/>
  <c r="BE202" i="11"/>
  <c r="BE203" i="11"/>
  <c r="BE204" i="11"/>
  <c r="BE207" i="11"/>
  <c r="BE213" i="11"/>
  <c r="BE229" i="11"/>
  <c r="BE235" i="11"/>
  <c r="BE236" i="11"/>
  <c r="BE237" i="11"/>
  <c r="BE238" i="11"/>
  <c r="BE241" i="11"/>
  <c r="BE244" i="11"/>
  <c r="BE247" i="11"/>
  <c r="BE248" i="11"/>
  <c r="BE254" i="11"/>
  <c r="BE255" i="11"/>
  <c r="BE257" i="11"/>
  <c r="BE258" i="11"/>
  <c r="BE266" i="11"/>
  <c r="BE268" i="11"/>
  <c r="BE270" i="11"/>
  <c r="BE273" i="11"/>
  <c r="BE276" i="11"/>
  <c r="BE277" i="11"/>
  <c r="BE278" i="11"/>
  <c r="BE282" i="11"/>
  <c r="BE288" i="11"/>
  <c r="BE289" i="11"/>
  <c r="BE296" i="11"/>
  <c r="F59" i="11"/>
  <c r="BE104" i="11"/>
  <c r="BE105" i="11"/>
  <c r="BE108" i="11"/>
  <c r="BE110" i="11"/>
  <c r="BE113" i="11"/>
  <c r="BE117" i="11"/>
  <c r="BE121" i="11"/>
  <c r="BE125" i="11"/>
  <c r="BE126" i="11"/>
  <c r="BE127" i="11"/>
  <c r="BE131" i="11"/>
  <c r="BE138" i="11"/>
  <c r="BE140" i="11"/>
  <c r="BE143" i="11"/>
  <c r="BE146" i="11"/>
  <c r="BE151" i="11"/>
  <c r="BE152" i="11"/>
  <c r="BE153" i="11"/>
  <c r="BE158" i="11"/>
  <c r="BE163" i="11"/>
  <c r="BE167" i="11"/>
  <c r="BE168" i="11"/>
  <c r="BE174" i="11"/>
  <c r="BE178" i="11"/>
  <c r="BE185" i="11"/>
  <c r="BE192" i="11"/>
  <c r="BE198" i="11"/>
  <c r="BE206" i="11"/>
  <c r="BE209" i="11"/>
  <c r="BE211" i="11"/>
  <c r="BE215" i="11"/>
  <c r="BE222" i="11"/>
  <c r="BE223" i="11"/>
  <c r="BE226" i="11"/>
  <c r="BE231" i="11"/>
  <c r="BE233" i="11"/>
  <c r="BE234" i="11"/>
  <c r="BE246" i="11"/>
  <c r="BE249" i="11"/>
  <c r="BE251" i="11"/>
  <c r="BE252" i="11"/>
  <c r="BE260" i="11"/>
  <c r="BE265" i="11"/>
  <c r="BE272" i="11"/>
  <c r="BE294" i="11"/>
  <c r="J56" i="11"/>
  <c r="BE94" i="11"/>
  <c r="BE97" i="11"/>
  <c r="BE98" i="11"/>
  <c r="BE99" i="11"/>
  <c r="BE103" i="11"/>
  <c r="BE109" i="11"/>
  <c r="BE114" i="11"/>
  <c r="BE119" i="11"/>
  <c r="BE122" i="11"/>
  <c r="BE128" i="11"/>
  <c r="BE134" i="11"/>
  <c r="BE137" i="11"/>
  <c r="BE141" i="11"/>
  <c r="BE142" i="11"/>
  <c r="BE145" i="11"/>
  <c r="BE148" i="11"/>
  <c r="BE149" i="11"/>
  <c r="BE154" i="11"/>
  <c r="BE155" i="11"/>
  <c r="BE159" i="11"/>
  <c r="BE162" i="11"/>
  <c r="BE164" i="11"/>
  <c r="BE169" i="11"/>
  <c r="BE176" i="11"/>
  <c r="BE180" i="11"/>
  <c r="BE182" i="11"/>
  <c r="BE188" i="11"/>
  <c r="BE191" i="11"/>
  <c r="BE196" i="11"/>
  <c r="BE205" i="11"/>
  <c r="BE208" i="11"/>
  <c r="BE212" i="11"/>
  <c r="BE214" i="11"/>
  <c r="BE216" i="11"/>
  <c r="BE218" i="11"/>
  <c r="BE219" i="11"/>
  <c r="BE220" i="11"/>
  <c r="BE221" i="11"/>
  <c r="BE227" i="11"/>
  <c r="BE232" i="11"/>
  <c r="BE240" i="11"/>
  <c r="BE242" i="11"/>
  <c r="BE243" i="11"/>
  <c r="BE256" i="11"/>
  <c r="BE259" i="11"/>
  <c r="BE261" i="11"/>
  <c r="BE269" i="11"/>
  <c r="BE271" i="11"/>
  <c r="BE279" i="11"/>
  <c r="BE281" i="11"/>
  <c r="BE283" i="11"/>
  <c r="BE284" i="11"/>
  <c r="BE286" i="11"/>
  <c r="BE291" i="11"/>
  <c r="BE292" i="11"/>
  <c r="BK97" i="9"/>
  <c r="J97" i="9" s="1"/>
  <c r="J64" i="9" s="1"/>
  <c r="E50" i="10"/>
  <c r="F59" i="10"/>
  <c r="BE110" i="10"/>
  <c r="BE122" i="10"/>
  <c r="BE199" i="10"/>
  <c r="BE372" i="10"/>
  <c r="BE448" i="10"/>
  <c r="BE550" i="10"/>
  <c r="BE752" i="10"/>
  <c r="BE777" i="10"/>
  <c r="BE851" i="10"/>
  <c r="J56" i="10"/>
  <c r="J59" i="10"/>
  <c r="BE104" i="10"/>
  <c r="BE266" i="10"/>
  <c r="BE454" i="10"/>
  <c r="BE502" i="10"/>
  <c r="BE537" i="10"/>
  <c r="BE578" i="10"/>
  <c r="BE704" i="10"/>
  <c r="BE713" i="10"/>
  <c r="BE733" i="10"/>
  <c r="BE760" i="10"/>
  <c r="BE787" i="10"/>
  <c r="BE793" i="10"/>
  <c r="BE871" i="10"/>
  <c r="BE882" i="10"/>
  <c r="BE889" i="10"/>
  <c r="BE898" i="10"/>
  <c r="BE159" i="10"/>
  <c r="BE407" i="10"/>
  <c r="BE442" i="10"/>
  <c r="BE645" i="10"/>
  <c r="BE695" i="10"/>
  <c r="BE719" i="10"/>
  <c r="BE741" i="10"/>
  <c r="BE749" i="10"/>
  <c r="BE768" i="10"/>
  <c r="BE915" i="10"/>
  <c r="BE98" i="10"/>
  <c r="BE116" i="10"/>
  <c r="BE191" i="10"/>
  <c r="BE280" i="10"/>
  <c r="BE295" i="10"/>
  <c r="BE310" i="10"/>
  <c r="BE341" i="10"/>
  <c r="BE461" i="10"/>
  <c r="BE564" i="10"/>
  <c r="BE680" i="10"/>
  <c r="BE689" i="10"/>
  <c r="BE729" i="10"/>
  <c r="BE782" i="10"/>
  <c r="BE822" i="10"/>
  <c r="BE854" i="10"/>
  <c r="BE918" i="10"/>
  <c r="BE922" i="10"/>
  <c r="E84" i="9"/>
  <c r="BE169" i="9"/>
  <c r="BE246" i="9"/>
  <c r="BE249" i="9"/>
  <c r="BE257" i="9"/>
  <c r="BE265" i="9"/>
  <c r="BE276" i="9"/>
  <c r="BE298" i="9"/>
  <c r="BE316" i="9"/>
  <c r="BE319" i="9"/>
  <c r="BE339" i="9"/>
  <c r="BE355" i="9"/>
  <c r="F59" i="9"/>
  <c r="BE124" i="9"/>
  <c r="BE135" i="9"/>
  <c r="BE147" i="9"/>
  <c r="BE158" i="9"/>
  <c r="BE180" i="9"/>
  <c r="BE239" i="9"/>
  <c r="BE243" i="9"/>
  <c r="BE334" i="9"/>
  <c r="BE361" i="9"/>
  <c r="BE364" i="9"/>
  <c r="BK99" i="8"/>
  <c r="J99" i="8" s="1"/>
  <c r="J64" i="8" s="1"/>
  <c r="J56" i="9"/>
  <c r="J59" i="9"/>
  <c r="BE104" i="9"/>
  <c r="BE111" i="9"/>
  <c r="BE120" i="9"/>
  <c r="BE287" i="9"/>
  <c r="BE349" i="9"/>
  <c r="BE99" i="9"/>
  <c r="BE188" i="9"/>
  <c r="BE205" i="9"/>
  <c r="BE222" i="9"/>
  <c r="BE308" i="9"/>
  <c r="BE311" i="9"/>
  <c r="BE325" i="9"/>
  <c r="BE328" i="9"/>
  <c r="BE344" i="9"/>
  <c r="J108" i="7"/>
  <c r="J65" i="7"/>
  <c r="BE101" i="8"/>
  <c r="BE119" i="8"/>
  <c r="BE142" i="8"/>
  <c r="BE174" i="8"/>
  <c r="BE191" i="8"/>
  <c r="BE221" i="8"/>
  <c r="BE225" i="8"/>
  <c r="BE292" i="8"/>
  <c r="BE317" i="8"/>
  <c r="BE320" i="8"/>
  <c r="J56" i="8"/>
  <c r="J59" i="8"/>
  <c r="F95" i="8"/>
  <c r="BE115" i="8"/>
  <c r="BE185" i="8"/>
  <c r="BE197" i="8"/>
  <c r="BE205" i="8"/>
  <c r="BE211" i="8"/>
  <c r="BE229" i="8"/>
  <c r="BE266" i="8"/>
  <c r="BE283" i="8"/>
  <c r="BE287" i="8"/>
  <c r="BE297" i="8"/>
  <c r="BE300" i="8"/>
  <c r="BE305" i="8"/>
  <c r="BE309" i="8"/>
  <c r="BE332" i="8"/>
  <c r="BE348" i="8"/>
  <c r="E86" i="8"/>
  <c r="BE108" i="8"/>
  <c r="BE154" i="8"/>
  <c r="BE179" i="8"/>
  <c r="BE233" i="8"/>
  <c r="BE260" i="8"/>
  <c r="BE356" i="8"/>
  <c r="BE124" i="8"/>
  <c r="BE130" i="8"/>
  <c r="BE164" i="8"/>
  <c r="BE216" i="8"/>
  <c r="BE242" i="8"/>
  <c r="BE246" i="8"/>
  <c r="BE312" i="8"/>
  <c r="BE326" i="8"/>
  <c r="BE338" i="8"/>
  <c r="BE341" i="8"/>
  <c r="E50" i="7"/>
  <c r="J100" i="7"/>
  <c r="J103" i="7"/>
  <c r="BE109" i="7"/>
  <c r="BE140" i="7"/>
  <c r="BE221" i="7"/>
  <c r="BE399" i="7"/>
  <c r="BE413" i="7"/>
  <c r="BE427" i="7"/>
  <c r="BE658" i="7"/>
  <c r="BE747" i="7"/>
  <c r="BE765" i="7"/>
  <c r="BE777" i="7"/>
  <c r="BE782" i="7"/>
  <c r="BE819" i="7"/>
  <c r="BE834" i="7"/>
  <c r="BE890" i="7"/>
  <c r="BE896" i="7"/>
  <c r="BE913" i="7"/>
  <c r="BE949" i="7"/>
  <c r="BE964" i="7"/>
  <c r="BE984" i="7"/>
  <c r="BE989" i="7"/>
  <c r="BE1018" i="7"/>
  <c r="BE1061" i="7"/>
  <c r="BE1071" i="7"/>
  <c r="BE1076" i="7"/>
  <c r="BE1089" i="7"/>
  <c r="BE1109" i="7"/>
  <c r="BE1168" i="7"/>
  <c r="BE1172" i="7"/>
  <c r="BE1177" i="7"/>
  <c r="BE1180" i="7"/>
  <c r="BE1207" i="7"/>
  <c r="BE1270" i="7"/>
  <c r="BE1275" i="7"/>
  <c r="BE1302" i="7"/>
  <c r="BE1312" i="7"/>
  <c r="BE1356" i="7"/>
  <c r="BE1364" i="7"/>
  <c r="BE1371" i="7"/>
  <c r="BE1383" i="7"/>
  <c r="BE1401" i="7"/>
  <c r="BE1423" i="7"/>
  <c r="BE1446" i="7"/>
  <c r="BE1451" i="7"/>
  <c r="BE1608" i="7"/>
  <c r="F103" i="7"/>
  <c r="BE124" i="7"/>
  <c r="BE130" i="7"/>
  <c r="BE162" i="7"/>
  <c r="BE172" i="7"/>
  <c r="BE182" i="7"/>
  <c r="BE187" i="7"/>
  <c r="BE250" i="7"/>
  <c r="BE279" i="7"/>
  <c r="BE294" i="7"/>
  <c r="BE309" i="7"/>
  <c r="BE341" i="7"/>
  <c r="BE345" i="7"/>
  <c r="BE373" i="7"/>
  <c r="BE382" i="7"/>
  <c r="BE392" i="7"/>
  <c r="BE420" i="7"/>
  <c r="BE663" i="7"/>
  <c r="BE730" i="7"/>
  <c r="BE743" i="7"/>
  <c r="BE759" i="7"/>
  <c r="BE773" i="7"/>
  <c r="BE828" i="7"/>
  <c r="BE858" i="7"/>
  <c r="BE879" i="7"/>
  <c r="BE919" i="7"/>
  <c r="BE925" i="7"/>
  <c r="BE939" i="7"/>
  <c r="BE944" i="7"/>
  <c r="BE961" i="7"/>
  <c r="BE972" i="7"/>
  <c r="BE976" i="7"/>
  <c r="BE980" i="7"/>
  <c r="BE1002" i="7"/>
  <c r="BE1080" i="7"/>
  <c r="BE1085" i="7"/>
  <c r="BE1100" i="7"/>
  <c r="BE1122" i="7"/>
  <c r="BE1127" i="7"/>
  <c r="BE1141" i="7"/>
  <c r="BE1188" i="7"/>
  <c r="BE1202" i="7"/>
  <c r="BE1259" i="7"/>
  <c r="BE1285" i="7"/>
  <c r="BE1331" i="7"/>
  <c r="BE1336" i="7"/>
  <c r="BE1345" i="7"/>
  <c r="BE1351" i="7"/>
  <c r="BE1389" i="7"/>
  <c r="BE1426" i="7"/>
  <c r="BE1431" i="7"/>
  <c r="BE1441" i="7"/>
  <c r="BE1464" i="7"/>
  <c r="BE1555" i="7"/>
  <c r="BE1628" i="7"/>
  <c r="BE1636" i="7"/>
  <c r="BE1645" i="7"/>
  <c r="J107" i="6"/>
  <c r="J65" i="6" s="1"/>
  <c r="BE145" i="7"/>
  <c r="BE150" i="7"/>
  <c r="BE204" i="7"/>
  <c r="BE238" i="7"/>
  <c r="BE325" i="7"/>
  <c r="BE329" i="7"/>
  <c r="BE353" i="7"/>
  <c r="BE361" i="7"/>
  <c r="BE668" i="7"/>
  <c r="BE709" i="7"/>
  <c r="BE721" i="7"/>
  <c r="BE753" i="7"/>
  <c r="BE769" i="7"/>
  <c r="BE786" i="7"/>
  <c r="BE791" i="7"/>
  <c r="BE822" i="7"/>
  <c r="BE845" i="7"/>
  <c r="BE865" i="7"/>
  <c r="BE908" i="7"/>
  <c r="BE931" i="7"/>
  <c r="BE955" i="7"/>
  <c r="BE994" i="7"/>
  <c r="BE1114" i="7"/>
  <c r="BE1184" i="7"/>
  <c r="BE1192" i="7"/>
  <c r="BE1212" i="7"/>
  <c r="BE1222" i="7"/>
  <c r="BE1234" i="7"/>
  <c r="BE1244" i="7"/>
  <c r="BE1253" i="7"/>
  <c r="BE1297" i="7"/>
  <c r="BE1321" i="7"/>
  <c r="BE1326" i="7"/>
  <c r="BE1395" i="7"/>
  <c r="BE1408" i="7"/>
  <c r="BE1456" i="7"/>
  <c r="BE1459" i="7"/>
  <c r="BE1469" i="7"/>
  <c r="BE1479" i="7"/>
  <c r="BE1484" i="7"/>
  <c r="BE1544" i="7"/>
  <c r="BE1613" i="7"/>
  <c r="BE1616" i="7"/>
  <c r="BE1661" i="7"/>
  <c r="BE135" i="7"/>
  <c r="BE154" i="7"/>
  <c r="BE262" i="7"/>
  <c r="BE266" i="7"/>
  <c r="BE317" i="7"/>
  <c r="BE367" i="7"/>
  <c r="BE441" i="7"/>
  <c r="BE509" i="7"/>
  <c r="BE586" i="7"/>
  <c r="BE735" i="7"/>
  <c r="BE739" i="7"/>
  <c r="BE795" i="7"/>
  <c r="BE800" i="7"/>
  <c r="BE840" i="7"/>
  <c r="BE852" i="7"/>
  <c r="BE872" i="7"/>
  <c r="BE885" i="7"/>
  <c r="BE902" i="7"/>
  <c r="BE936" i="7"/>
  <c r="BE968" i="7"/>
  <c r="BE999" i="7"/>
  <c r="BE1066" i="7"/>
  <c r="BE1119" i="7"/>
  <c r="BE1149" i="7"/>
  <c r="BE1196" i="7"/>
  <c r="BE1264" i="7"/>
  <c r="BE1294" i="7"/>
  <c r="BE1307" i="7"/>
  <c r="BE1317" i="7"/>
  <c r="BE1340" i="7"/>
  <c r="BE1414" i="7"/>
  <c r="BE1436" i="7"/>
  <c r="BE1474" i="7"/>
  <c r="BE1652" i="7"/>
  <c r="BE1664" i="7"/>
  <c r="BE1683" i="7"/>
  <c r="BE1702" i="7"/>
  <c r="BE1707" i="7"/>
  <c r="BE1712" i="7"/>
  <c r="BE1717" i="7"/>
  <c r="BE1736" i="7"/>
  <c r="BE1739" i="7"/>
  <c r="BE1834" i="7"/>
  <c r="BE1849" i="7"/>
  <c r="J102" i="5"/>
  <c r="J65" i="5" s="1"/>
  <c r="E50" i="6"/>
  <c r="J56" i="6"/>
  <c r="BE108" i="6"/>
  <c r="BE142" i="6"/>
  <c r="BE184" i="6"/>
  <c r="BE252" i="6"/>
  <c r="BE299" i="6"/>
  <c r="BE313" i="6"/>
  <c r="BE329" i="6"/>
  <c r="BE345" i="6"/>
  <c r="BE377" i="6"/>
  <c r="BE403" i="6"/>
  <c r="BE577" i="6"/>
  <c r="BE658" i="6"/>
  <c r="BE663" i="6"/>
  <c r="BE716" i="6"/>
  <c r="BE738" i="6"/>
  <c r="BE777" i="6"/>
  <c r="BE790" i="6"/>
  <c r="BE820" i="6"/>
  <c r="BE828" i="6"/>
  <c r="BE833" i="6"/>
  <c r="BE844" i="6"/>
  <c r="BE849" i="6"/>
  <c r="BE859" i="6"/>
  <c r="BE934" i="6"/>
  <c r="BE1040" i="6"/>
  <c r="BE1077" i="6"/>
  <c r="BE1107" i="6"/>
  <c r="BE1115" i="6"/>
  <c r="BE1143" i="6"/>
  <c r="BE1199" i="6"/>
  <c r="BE1215" i="6"/>
  <c r="BE1218" i="6"/>
  <c r="BE1247" i="6"/>
  <c r="BE1262" i="6"/>
  <c r="BE1287" i="6"/>
  <c r="BE1312" i="6"/>
  <c r="BE1332" i="6"/>
  <c r="BE1357" i="6"/>
  <c r="BE1360" i="6"/>
  <c r="BE1385" i="6"/>
  <c r="BE1450" i="6"/>
  <c r="BE1553" i="6"/>
  <c r="J59" i="6"/>
  <c r="BE121" i="6"/>
  <c r="BE147" i="6"/>
  <c r="BE269" i="6"/>
  <c r="BE306" i="6"/>
  <c r="BE351" i="6"/>
  <c r="BE357" i="6"/>
  <c r="BE389" i="6"/>
  <c r="BE492" i="6"/>
  <c r="BE725" i="6"/>
  <c r="BE730" i="6"/>
  <c r="BE748" i="6"/>
  <c r="BE754" i="6"/>
  <c r="BE772" i="6"/>
  <c r="BE785" i="6"/>
  <c r="BE794" i="6"/>
  <c r="BE840" i="6"/>
  <c r="BE854" i="6"/>
  <c r="BE987" i="6"/>
  <c r="BE1087" i="6"/>
  <c r="BE1090" i="6"/>
  <c r="BE1173" i="6"/>
  <c r="BE1210" i="6"/>
  <c r="BE1233" i="6"/>
  <c r="BE1238" i="6"/>
  <c r="BE1242" i="6"/>
  <c r="BE1281" i="6"/>
  <c r="BE1293" i="6"/>
  <c r="BE1327" i="6"/>
  <c r="BE1347" i="6"/>
  <c r="BE1352" i="6"/>
  <c r="BE1534" i="6"/>
  <c r="BE1541" i="6"/>
  <c r="BE127" i="6"/>
  <c r="BE159" i="6"/>
  <c r="BE169" i="6"/>
  <c r="BE198" i="6"/>
  <c r="BE214" i="6"/>
  <c r="BE230" i="6"/>
  <c r="BE284" i="6"/>
  <c r="BE317" i="6"/>
  <c r="BE337" i="6"/>
  <c r="BE704" i="6"/>
  <c r="BE734" i="6"/>
  <c r="BE764" i="6"/>
  <c r="BE823" i="6"/>
  <c r="BE836" i="6"/>
  <c r="BE881" i="6"/>
  <c r="BE1049" i="6"/>
  <c r="BE1058" i="6"/>
  <c r="BE1069" i="6"/>
  <c r="BE1082" i="6"/>
  <c r="BE1136" i="6"/>
  <c r="BE1139" i="6"/>
  <c r="BE1147" i="6"/>
  <c r="BE1158" i="6"/>
  <c r="BE1223" i="6"/>
  <c r="BE1276" i="6"/>
  <c r="BE1299" i="6"/>
  <c r="BE1324" i="6"/>
  <c r="BE1375" i="6"/>
  <c r="BE1380" i="6"/>
  <c r="BE1499" i="6"/>
  <c r="BE1504" i="6"/>
  <c r="BE1507" i="6"/>
  <c r="BE1518" i="6"/>
  <c r="BE1550" i="6"/>
  <c r="BE1574" i="6"/>
  <c r="BE1595" i="6"/>
  <c r="BE1600" i="6"/>
  <c r="BE1605" i="6"/>
  <c r="BE1624" i="6"/>
  <c r="BE1627" i="6"/>
  <c r="BE1722" i="6"/>
  <c r="BE1736" i="6"/>
  <c r="F59" i="6"/>
  <c r="BE132" i="6"/>
  <c r="BE137" i="6"/>
  <c r="BE151" i="6"/>
  <c r="BE179" i="6"/>
  <c r="BE241" i="6"/>
  <c r="BE256" i="6"/>
  <c r="BE325" i="6"/>
  <c r="BE363" i="6"/>
  <c r="BE370" i="6"/>
  <c r="BE396" i="6"/>
  <c r="BE415" i="6"/>
  <c r="BE668" i="6"/>
  <c r="BE742" i="6"/>
  <c r="BE760" i="6"/>
  <c r="BE768" i="6"/>
  <c r="BE781" i="6"/>
  <c r="BE799" i="6"/>
  <c r="BE862" i="6"/>
  <c r="BE1045" i="6"/>
  <c r="BE1054" i="6"/>
  <c r="BE1095" i="6"/>
  <c r="BE1132" i="6"/>
  <c r="BE1153" i="6"/>
  <c r="BE1163" i="6"/>
  <c r="BE1182" i="6"/>
  <c r="BE1188" i="6"/>
  <c r="BE1193" i="6"/>
  <c r="BE1204" i="6"/>
  <c r="BE1228" i="6"/>
  <c r="BE1255" i="6"/>
  <c r="BE1306" i="6"/>
  <c r="BE1337" i="6"/>
  <c r="BE1342" i="6"/>
  <c r="BE1365" i="6"/>
  <c r="BE1370" i="6"/>
  <c r="BE1440" i="6"/>
  <c r="BE1525" i="6"/>
  <c r="BE103" i="5"/>
  <c r="BE133" i="5"/>
  <c r="BE137" i="5"/>
  <c r="BE178" i="5"/>
  <c r="BE229" i="5"/>
  <c r="BE278" i="5"/>
  <c r="BE317" i="5"/>
  <c r="BE452" i="5"/>
  <c r="BE477" i="5"/>
  <c r="BE483" i="5"/>
  <c r="BE494" i="5"/>
  <c r="BE507" i="5"/>
  <c r="BE516" i="5"/>
  <c r="BE567" i="5"/>
  <c r="BE611" i="5"/>
  <c r="BE633" i="5"/>
  <c r="BE649" i="5"/>
  <c r="BE667" i="5"/>
  <c r="BE679" i="5"/>
  <c r="BE704" i="5"/>
  <c r="BE747" i="5"/>
  <c r="E50" i="5"/>
  <c r="J56" i="5"/>
  <c r="J59" i="5"/>
  <c r="F97" i="5"/>
  <c r="BE123" i="5"/>
  <c r="BE185" i="5"/>
  <c r="BE197" i="5"/>
  <c r="BE217" i="5"/>
  <c r="BE236" i="5"/>
  <c r="BE243" i="5"/>
  <c r="BE250" i="5"/>
  <c r="BE262" i="5"/>
  <c r="BE282" i="5"/>
  <c r="BE334" i="5"/>
  <c r="BE345" i="5"/>
  <c r="BE378" i="5"/>
  <c r="BE511" i="5"/>
  <c r="BE554" i="5"/>
  <c r="BE638" i="5"/>
  <c r="BE644" i="5"/>
  <c r="BE710" i="5"/>
  <c r="BE754" i="5"/>
  <c r="BE762" i="5"/>
  <c r="BE811" i="5"/>
  <c r="BE118" i="5"/>
  <c r="BE209" i="5"/>
  <c r="BE267" i="5"/>
  <c r="BE271" i="5"/>
  <c r="BE291" i="5"/>
  <c r="BE306" i="5"/>
  <c r="BE312" i="5"/>
  <c r="BE460" i="5"/>
  <c r="BE502" i="5"/>
  <c r="BE519" i="5"/>
  <c r="BE535" i="5"/>
  <c r="BE542" i="5"/>
  <c r="BE559" i="5"/>
  <c r="BE581" i="5"/>
  <c r="BE660" i="5"/>
  <c r="BE685" i="5"/>
  <c r="BE697" i="5"/>
  <c r="BE737" i="5"/>
  <c r="BE742" i="5"/>
  <c r="BE759" i="5"/>
  <c r="BE112" i="5"/>
  <c r="BE128" i="5"/>
  <c r="BE146" i="5"/>
  <c r="BE157" i="5"/>
  <c r="BE168" i="5"/>
  <c r="BE173" i="5"/>
  <c r="BE225" i="5"/>
  <c r="BE257" i="5"/>
  <c r="BE300" i="5"/>
  <c r="BE323" i="5"/>
  <c r="BE419" i="5"/>
  <c r="BE465" i="5"/>
  <c r="BE471" i="5"/>
  <c r="BE489" i="5"/>
  <c r="BE498" i="5"/>
  <c r="BE549" i="5"/>
  <c r="BE564" i="5"/>
  <c r="BE587" i="5"/>
  <c r="BE604" i="5"/>
  <c r="BE608" i="5"/>
  <c r="BE617" i="5"/>
  <c r="BE622" i="5"/>
  <c r="BE627" i="5"/>
  <c r="BE652" i="5"/>
  <c r="BE691" i="5"/>
  <c r="BE719" i="5"/>
  <c r="BE722" i="5"/>
  <c r="BE730" i="5"/>
  <c r="BE823" i="5"/>
  <c r="E50" i="4"/>
  <c r="BE111" i="4"/>
  <c r="BE135" i="4"/>
  <c r="BE140" i="4"/>
  <c r="BE164" i="4"/>
  <c r="BE233" i="4"/>
  <c r="BE243" i="4"/>
  <c r="BE311" i="4"/>
  <c r="BE338" i="4"/>
  <c r="BE349" i="4"/>
  <c r="BE414" i="4"/>
  <c r="BE420" i="4"/>
  <c r="J59" i="4"/>
  <c r="J85" i="4"/>
  <c r="F88" i="4"/>
  <c r="BE115" i="4"/>
  <c r="BE119" i="4"/>
  <c r="BE145" i="4"/>
  <c r="BE160" i="4"/>
  <c r="BE208" i="4"/>
  <c r="BE250" i="4"/>
  <c r="BE258" i="4"/>
  <c r="BE291" i="4"/>
  <c r="BE331" i="4"/>
  <c r="BE345" i="4"/>
  <c r="BE388" i="4"/>
  <c r="BE408" i="4"/>
  <c r="BE434" i="4"/>
  <c r="BE460" i="4"/>
  <c r="BE464" i="4"/>
  <c r="BE527" i="4"/>
  <c r="BE536" i="4"/>
  <c r="BE547" i="4"/>
  <c r="BE553" i="4"/>
  <c r="BE559" i="4"/>
  <c r="BE573" i="4"/>
  <c r="BE582" i="4"/>
  <c r="BE590" i="4"/>
  <c r="BE107" i="4"/>
  <c r="BE130" i="4"/>
  <c r="BE150" i="4"/>
  <c r="BE187" i="4"/>
  <c r="BE229" i="4"/>
  <c r="BE321" i="4"/>
  <c r="BE427" i="4"/>
  <c r="BE482" i="4"/>
  <c r="BE510" i="4"/>
  <c r="BE518" i="4"/>
  <c r="BE532" i="4"/>
  <c r="BE94" i="4"/>
  <c r="BE123" i="4"/>
  <c r="BE155" i="4"/>
  <c r="BE271" i="4"/>
  <c r="BE368" i="4"/>
  <c r="BE438" i="4"/>
  <c r="BE445" i="4"/>
  <c r="BE473" i="4"/>
  <c r="BE496" i="4"/>
  <c r="BE541" i="4"/>
  <c r="BE564" i="4"/>
  <c r="BE568" i="4"/>
  <c r="BE578" i="4"/>
  <c r="BE587" i="4"/>
  <c r="E82" i="3"/>
  <c r="J88" i="3"/>
  <c r="J91" i="3"/>
  <c r="BE97" i="3"/>
  <c r="BE131" i="3"/>
  <c r="BE140" i="3"/>
  <c r="BE154" i="3"/>
  <c r="BE183" i="3"/>
  <c r="BE194" i="3"/>
  <c r="BE221" i="3"/>
  <c r="BE256" i="3"/>
  <c r="BE263" i="3"/>
  <c r="BE299" i="3"/>
  <c r="BE308" i="3"/>
  <c r="BE317" i="3"/>
  <c r="BE326" i="3"/>
  <c r="F59" i="3"/>
  <c r="BE103" i="3"/>
  <c r="BE121" i="3"/>
  <c r="BE148" i="3"/>
  <c r="BE160" i="3"/>
  <c r="BE172" i="3"/>
  <c r="BE199" i="3"/>
  <c r="BE212" i="3"/>
  <c r="BE230" i="3"/>
  <c r="BE242" i="3"/>
  <c r="BE279" i="3"/>
  <c r="BE286" i="3"/>
  <c r="BE290" i="3"/>
  <c r="BE329" i="3"/>
  <c r="BE112" i="3"/>
  <c r="BE166" i="3"/>
  <c r="BE177" i="3"/>
  <c r="BE188" i="3"/>
  <c r="BE203" i="3"/>
  <c r="BE235" i="3"/>
  <c r="BE249" i="3"/>
  <c r="J59" i="2"/>
  <c r="F94" i="2"/>
  <c r="BE100" i="2"/>
  <c r="BE134" i="2"/>
  <c r="BE151" i="2"/>
  <c r="BE161" i="2"/>
  <c r="BE170" i="2"/>
  <c r="BE190" i="2"/>
  <c r="BE204" i="2"/>
  <c r="E50" i="2"/>
  <c r="J91" i="2"/>
  <c r="BE142" i="2"/>
  <c r="BE212" i="2"/>
  <c r="BE236" i="2"/>
  <c r="BE256" i="2"/>
  <c r="BE182" i="2"/>
  <c r="BE197" i="2"/>
  <c r="BE220" i="2"/>
  <c r="BE240" i="2"/>
  <c r="BE254" i="2"/>
  <c r="BE264" i="2"/>
  <c r="BE272" i="2"/>
  <c r="BE276" i="2"/>
  <c r="BE298" i="2"/>
  <c r="BE304" i="2"/>
  <c r="BE306" i="2"/>
  <c r="BE147" i="2"/>
  <c r="BE156" i="2"/>
  <c r="BE165" i="2"/>
  <c r="BE229" i="2"/>
  <c r="BE231" i="2"/>
  <c r="BE269" i="2"/>
  <c r="BE280" i="2"/>
  <c r="F39" i="19"/>
  <c r="BB76" i="1" s="1"/>
  <c r="F40" i="20"/>
  <c r="BC77" i="1" s="1"/>
  <c r="F36" i="21"/>
  <c r="BA78" i="1" s="1"/>
  <c r="F39" i="2"/>
  <c r="BD56" i="1" s="1"/>
  <c r="J36" i="3"/>
  <c r="AW57" i="1" s="1"/>
  <c r="F36" i="4"/>
  <c r="BA58" i="1" s="1"/>
  <c r="F38" i="5"/>
  <c r="BC59" i="1" s="1"/>
  <c r="F37" i="7"/>
  <c r="BB61" i="1" s="1"/>
  <c r="F36" i="15"/>
  <c r="BA71" i="1" s="1"/>
  <c r="F38" i="16"/>
  <c r="BA73" i="1" s="1"/>
  <c r="F41" i="16"/>
  <c r="BD73" i="1" s="1"/>
  <c r="F38" i="18"/>
  <c r="BA75" i="1" s="1"/>
  <c r="J38" i="18"/>
  <c r="AW75" i="1" s="1"/>
  <c r="F39" i="20"/>
  <c r="BB77" i="1" s="1"/>
  <c r="J34" i="19"/>
  <c r="F41" i="20"/>
  <c r="BD77" i="1"/>
  <c r="J36" i="2"/>
  <c r="AW56" i="1"/>
  <c r="F39" i="4"/>
  <c r="BD58" i="1"/>
  <c r="J36" i="7"/>
  <c r="AW61" i="1"/>
  <c r="F38" i="10"/>
  <c r="BC64" i="1"/>
  <c r="F39" i="13"/>
  <c r="BD67" i="1"/>
  <c r="F38" i="19"/>
  <c r="BA76" i="1"/>
  <c r="F40" i="19"/>
  <c r="BC76" i="1"/>
  <c r="F37" i="3"/>
  <c r="BB57" i="1"/>
  <c r="F37" i="6"/>
  <c r="BB60" i="1" s="1"/>
  <c r="F36" i="8"/>
  <c r="BA62" i="1"/>
  <c r="J36" i="9"/>
  <c r="AW63" i="1" s="1"/>
  <c r="F36" i="11"/>
  <c r="BA65" i="1" s="1"/>
  <c r="F37" i="12"/>
  <c r="BB66" i="1" s="1"/>
  <c r="F38" i="13"/>
  <c r="BC67" i="1" s="1"/>
  <c r="F40" i="16"/>
  <c r="BC73" i="1" s="1"/>
  <c r="F39" i="16"/>
  <c r="BB73" i="1" s="1"/>
  <c r="F38" i="17"/>
  <c r="BA74" i="1" s="1"/>
  <c r="J38" i="17"/>
  <c r="AW74" i="1" s="1"/>
  <c r="F39" i="17"/>
  <c r="BB74" i="1" s="1"/>
  <c r="F39" i="18"/>
  <c r="BB75" i="1" s="1"/>
  <c r="F40" i="18"/>
  <c r="BC75" i="1" s="1"/>
  <c r="J38" i="19"/>
  <c r="AW76" i="1" s="1"/>
  <c r="J38" i="20"/>
  <c r="AW77" i="1" s="1"/>
  <c r="J36" i="21"/>
  <c r="AW78" i="1" s="1"/>
  <c r="F36" i="3"/>
  <c r="BA57" i="1" s="1"/>
  <c r="F36" i="6"/>
  <c r="BA60" i="1" s="1"/>
  <c r="F39" i="10"/>
  <c r="BD64" i="1" s="1"/>
  <c r="F36" i="13"/>
  <c r="BA67" i="1" s="1"/>
  <c r="F37" i="14"/>
  <c r="BB68" i="1" s="1"/>
  <c r="F39" i="5"/>
  <c r="BD59" i="1" s="1"/>
  <c r="F38" i="8"/>
  <c r="BC62" i="1" s="1"/>
  <c r="F38" i="9"/>
  <c r="BC63" i="1" s="1"/>
  <c r="F36" i="9"/>
  <c r="BA63" i="1" s="1"/>
  <c r="F37" i="10"/>
  <c r="BB64" i="1" s="1"/>
  <c r="F37" i="13"/>
  <c r="BB67" i="1" s="1"/>
  <c r="J38" i="16"/>
  <c r="AW73" i="1"/>
  <c r="F40" i="17"/>
  <c r="BC74" i="1"/>
  <c r="F41" i="17"/>
  <c r="BD74" i="1"/>
  <c r="F41" i="18"/>
  <c r="BD75" i="1"/>
  <c r="F41" i="19"/>
  <c r="BD76" i="1"/>
  <c r="F38" i="2"/>
  <c r="BC56" i="1"/>
  <c r="F37" i="5"/>
  <c r="BB59" i="1"/>
  <c r="F37" i="8"/>
  <c r="BB62" i="1"/>
  <c r="F36" i="10"/>
  <c r="BA64" i="1"/>
  <c r="F38" i="12"/>
  <c r="BC66" i="1"/>
  <c r="F36" i="14"/>
  <c r="BA68" i="1"/>
  <c r="F38" i="15"/>
  <c r="BC71" i="1"/>
  <c r="F39" i="21"/>
  <c r="BD78" i="1"/>
  <c r="AS70" i="1"/>
  <c r="AS69" i="1"/>
  <c r="AS54" i="1" s="1"/>
  <c r="F38" i="4"/>
  <c r="BC58" i="1" s="1"/>
  <c r="F38" i="6"/>
  <c r="BC60" i="1" s="1"/>
  <c r="J36" i="8"/>
  <c r="AW62" i="1" s="1"/>
  <c r="F37" i="9"/>
  <c r="BB63" i="1" s="1"/>
  <c r="J36" i="10"/>
  <c r="AW64" i="1" s="1"/>
  <c r="J36" i="13"/>
  <c r="AW67" i="1" s="1"/>
  <c r="J36" i="15"/>
  <c r="AW71" i="1" s="1"/>
  <c r="F39" i="3"/>
  <c r="BD57" i="1" s="1"/>
  <c r="J36" i="5"/>
  <c r="AW59" i="1" s="1"/>
  <c r="F36" i="7"/>
  <c r="BA61" i="1" s="1"/>
  <c r="J36" i="11"/>
  <c r="AW65" i="1" s="1"/>
  <c r="F36" i="12"/>
  <c r="BA66" i="1" s="1"/>
  <c r="F39" i="14"/>
  <c r="BD68" i="1" s="1"/>
  <c r="F37" i="2"/>
  <c r="BB56" i="1" s="1"/>
  <c r="F36" i="5"/>
  <c r="BA59" i="1" s="1"/>
  <c r="F38" i="7"/>
  <c r="BC61" i="1" s="1"/>
  <c r="F39" i="12"/>
  <c r="BD66" i="1" s="1"/>
  <c r="J36" i="14"/>
  <c r="AW68" i="1" s="1"/>
  <c r="F38" i="20"/>
  <c r="BA77" i="1" s="1"/>
  <c r="F38" i="21"/>
  <c r="BC78" i="1" s="1"/>
  <c r="F36" i="2"/>
  <c r="BA56" i="1" s="1"/>
  <c r="J36" i="4"/>
  <c r="AW58" i="1" s="1"/>
  <c r="F39" i="7"/>
  <c r="BD61" i="1" s="1"/>
  <c r="J36" i="12"/>
  <c r="AW66" i="1" s="1"/>
  <c r="F37" i="15"/>
  <c r="BB71" i="1" s="1"/>
  <c r="F37" i="4"/>
  <c r="BB58" i="1" s="1"/>
  <c r="F39" i="6"/>
  <c r="BD60" i="1" s="1"/>
  <c r="F38" i="11"/>
  <c r="BC65" i="1" s="1"/>
  <c r="F39" i="11"/>
  <c r="BD65" i="1" s="1"/>
  <c r="F38" i="14"/>
  <c r="BC68" i="1" s="1"/>
  <c r="F38" i="3"/>
  <c r="BC57" i="1" s="1"/>
  <c r="J36" i="6"/>
  <c r="AW60" i="1" s="1"/>
  <c r="F39" i="8"/>
  <c r="BD62" i="1" s="1"/>
  <c r="F39" i="9"/>
  <c r="BD63" i="1" s="1"/>
  <c r="F37" i="11"/>
  <c r="BB65" i="1" s="1"/>
  <c r="F39" i="15"/>
  <c r="BD71" i="1" s="1"/>
  <c r="F37" i="21"/>
  <c r="BB78" i="1" s="1"/>
  <c r="R98" i="2" l="1"/>
  <c r="R97" i="2"/>
  <c r="T94" i="19"/>
  <c r="R95" i="3"/>
  <c r="R94" i="3" s="1"/>
  <c r="T96" i="16"/>
  <c r="P93" i="14"/>
  <c r="AU68" i="1"/>
  <c r="P108" i="13"/>
  <c r="AU67" i="1"/>
  <c r="T92" i="11"/>
  <c r="T122" i="9"/>
  <c r="T244" i="8"/>
  <c r="R99" i="8"/>
  <c r="BK107" i="7"/>
  <c r="J107" i="7"/>
  <c r="J64" i="7" s="1"/>
  <c r="R101" i="5"/>
  <c r="P103" i="20"/>
  <c r="P102" i="20"/>
  <c r="AU77" i="1" s="1"/>
  <c r="R93" i="14"/>
  <c r="R90" i="12"/>
  <c r="R106" i="6"/>
  <c r="R509" i="5"/>
  <c r="R108" i="13"/>
  <c r="P92" i="11"/>
  <c r="AU65" i="1"/>
  <c r="R793" i="7"/>
  <c r="R106" i="7"/>
  <c r="T103" i="20"/>
  <c r="T102" i="20"/>
  <c r="P90" i="12"/>
  <c r="AU66" i="1"/>
  <c r="T99" i="8"/>
  <c r="T98" i="8" s="1"/>
  <c r="T107" i="7"/>
  <c r="P509" i="5"/>
  <c r="T92" i="4"/>
  <c r="T91" i="4" s="1"/>
  <c r="R90" i="21"/>
  <c r="P731" i="10"/>
  <c r="BK731" i="10"/>
  <c r="J731" i="10" s="1"/>
  <c r="J68" i="10" s="1"/>
  <c r="P96" i="9"/>
  <c r="AU63" i="1"/>
  <c r="P94" i="19"/>
  <c r="AU76" i="1" s="1"/>
  <c r="R792" i="6"/>
  <c r="T106" i="6"/>
  <c r="R92" i="4"/>
  <c r="R91" i="4" s="1"/>
  <c r="P95" i="3"/>
  <c r="P94" i="3" s="1"/>
  <c r="AU57" i="1" s="1"/>
  <c r="T579" i="15"/>
  <c r="T106" i="15"/>
  <c r="P244" i="8"/>
  <c r="T793" i="7"/>
  <c r="T509" i="5"/>
  <c r="R95" i="10"/>
  <c r="T96" i="9"/>
  <c r="P792" i="6"/>
  <c r="P106" i="6"/>
  <c r="T101" i="5"/>
  <c r="T100" i="5" s="1"/>
  <c r="R103" i="20"/>
  <c r="R102" i="20" s="1"/>
  <c r="R579" i="15"/>
  <c r="R106" i="15" s="1"/>
  <c r="T90" i="12"/>
  <c r="BK92" i="11"/>
  <c r="J92" i="11"/>
  <c r="J63" i="11" s="1"/>
  <c r="T731" i="10"/>
  <c r="T792" i="6"/>
  <c r="BK106" i="6"/>
  <c r="J106" i="6" s="1"/>
  <c r="J64" i="6" s="1"/>
  <c r="P95" i="10"/>
  <c r="AU64" i="1"/>
  <c r="P99" i="8"/>
  <c r="P98" i="8"/>
  <c r="AU62" i="1" s="1"/>
  <c r="P101" i="5"/>
  <c r="P100" i="5" s="1"/>
  <c r="AU59" i="1" s="1"/>
  <c r="T108" i="13"/>
  <c r="R92" i="11"/>
  <c r="R244" i="8"/>
  <c r="P793" i="7"/>
  <c r="P107" i="7"/>
  <c r="BK96" i="16"/>
  <c r="J96" i="16" s="1"/>
  <c r="J67" i="16" s="1"/>
  <c r="T93" i="14"/>
  <c r="T96" i="10"/>
  <c r="T95" i="10" s="1"/>
  <c r="P92" i="4"/>
  <c r="P91" i="4" s="1"/>
  <c r="AU58" i="1" s="1"/>
  <c r="T95" i="3"/>
  <c r="T94" i="3"/>
  <c r="T90" i="21"/>
  <c r="R96" i="16"/>
  <c r="P579" i="15"/>
  <c r="P106" i="15"/>
  <c r="AU71" i="1" s="1"/>
  <c r="BK101" i="5"/>
  <c r="J101" i="5" s="1"/>
  <c r="J64" i="5" s="1"/>
  <c r="BK274" i="2"/>
  <c r="J274" i="2" s="1"/>
  <c r="J70" i="2" s="1"/>
  <c r="BK92" i="4"/>
  <c r="J92" i="4" s="1"/>
  <c r="J64" i="4" s="1"/>
  <c r="BK579" i="15"/>
  <c r="J579" i="15"/>
  <c r="J68" i="15" s="1"/>
  <c r="BK91" i="21"/>
  <c r="J91" i="21" s="1"/>
  <c r="J64" i="21" s="1"/>
  <c r="J118" i="21"/>
  <c r="J67" i="21" s="1"/>
  <c r="BK288" i="3"/>
  <c r="J288" i="3"/>
  <c r="J70" i="3" s="1"/>
  <c r="BK509" i="5"/>
  <c r="J509" i="5" s="1"/>
  <c r="J70" i="5" s="1"/>
  <c r="BK793" i="7"/>
  <c r="J793" i="7" s="1"/>
  <c r="J70" i="7" s="1"/>
  <c r="BK96" i="10"/>
  <c r="J96" i="10"/>
  <c r="J64" i="10" s="1"/>
  <c r="BK108" i="13"/>
  <c r="J108" i="13" s="1"/>
  <c r="J32" i="13" s="1"/>
  <c r="AG67" i="1" s="1"/>
  <c r="BK98" i="2"/>
  <c r="J98" i="2" s="1"/>
  <c r="J64" i="2" s="1"/>
  <c r="BK792" i="6"/>
  <c r="J792" i="6" s="1"/>
  <c r="J70" i="6" s="1"/>
  <c r="BK122" i="9"/>
  <c r="J122" i="9" s="1"/>
  <c r="J68" i="9" s="1"/>
  <c r="BK90" i="12"/>
  <c r="J90" i="12"/>
  <c r="BK103" i="20"/>
  <c r="J103" i="20" s="1"/>
  <c r="J68" i="20" s="1"/>
  <c r="BK95" i="3"/>
  <c r="J95" i="3" s="1"/>
  <c r="J64" i="3" s="1"/>
  <c r="BK244" i="8"/>
  <c r="J244" i="8"/>
  <c r="J70" i="8" s="1"/>
  <c r="BK1605" i="15"/>
  <c r="J1605" i="15" s="1"/>
  <c r="J82" i="15" s="1"/>
  <c r="BK92" i="17"/>
  <c r="J92" i="17" s="1"/>
  <c r="J67" i="17" s="1"/>
  <c r="AG76" i="1"/>
  <c r="J107" i="15"/>
  <c r="J64" i="15" s="1"/>
  <c r="AG68" i="1"/>
  <c r="J63" i="14"/>
  <c r="BK96" i="9"/>
  <c r="J96" i="9" s="1"/>
  <c r="J63" i="9" s="1"/>
  <c r="BK98" i="8"/>
  <c r="J98" i="8" s="1"/>
  <c r="J32" i="8" s="1"/>
  <c r="AG62" i="1" s="1"/>
  <c r="F35" i="5"/>
  <c r="AZ59" i="1" s="1"/>
  <c r="J37" i="17"/>
  <c r="AV74" i="1" s="1"/>
  <c r="AT74" i="1" s="1"/>
  <c r="F37" i="18"/>
  <c r="AZ75" i="1"/>
  <c r="J35" i="21"/>
  <c r="AV78" i="1"/>
  <c r="AT78" i="1" s="1"/>
  <c r="F35" i="2"/>
  <c r="AZ56" i="1" s="1"/>
  <c r="F35" i="6"/>
  <c r="AZ60" i="1" s="1"/>
  <c r="J32" i="12"/>
  <c r="AG66" i="1" s="1"/>
  <c r="J35" i="2"/>
  <c r="AV56" i="1" s="1"/>
  <c r="AT56" i="1" s="1"/>
  <c r="J35" i="4"/>
  <c r="AV58" i="1"/>
  <c r="AT58" i="1" s="1"/>
  <c r="F35" i="9"/>
  <c r="AZ63" i="1" s="1"/>
  <c r="F35" i="13"/>
  <c r="AZ67" i="1" s="1"/>
  <c r="BB55" i="1"/>
  <c r="BC72" i="1"/>
  <c r="AY72" i="1"/>
  <c r="F37" i="20"/>
  <c r="AZ77" i="1"/>
  <c r="F35" i="21"/>
  <c r="AZ78" i="1"/>
  <c r="J35" i="5"/>
  <c r="AV59" i="1"/>
  <c r="AT59" i="1" s="1"/>
  <c r="J35" i="10"/>
  <c r="AV64" i="1" s="1"/>
  <c r="AT64" i="1" s="1"/>
  <c r="F35" i="10"/>
  <c r="AZ64" i="1"/>
  <c r="J37" i="16"/>
  <c r="AV73" i="1"/>
  <c r="AT73" i="1" s="1"/>
  <c r="BA72" i="1"/>
  <c r="AW72" i="1" s="1"/>
  <c r="J34" i="18"/>
  <c r="AG75" i="1" s="1"/>
  <c r="J37" i="20"/>
  <c r="AV77" i="1" s="1"/>
  <c r="AT77" i="1" s="1"/>
  <c r="F35" i="4"/>
  <c r="AZ58" i="1"/>
  <c r="J35" i="9"/>
  <c r="AV63" i="1"/>
  <c r="AT63" i="1" s="1"/>
  <c r="J35" i="13"/>
  <c r="AV67" i="1" s="1"/>
  <c r="AT67" i="1" s="1"/>
  <c r="J35" i="6"/>
  <c r="AV60" i="1" s="1"/>
  <c r="AT60" i="1" s="1"/>
  <c r="AU72" i="1"/>
  <c r="J35" i="3"/>
  <c r="AV57" i="1" s="1"/>
  <c r="AT57" i="1" s="1"/>
  <c r="J35" i="7"/>
  <c r="AV61" i="1"/>
  <c r="AT61" i="1" s="1"/>
  <c r="F35" i="3"/>
  <c r="AZ57" i="1"/>
  <c r="J35" i="12"/>
  <c r="AV66" i="1" s="1"/>
  <c r="AT66" i="1" s="1"/>
  <c r="F35" i="14"/>
  <c r="AZ68" i="1" s="1"/>
  <c r="BA55" i="1"/>
  <c r="AW55" i="1"/>
  <c r="BD55" i="1"/>
  <c r="BB72" i="1"/>
  <c r="AX72" i="1" s="1"/>
  <c r="F37" i="19"/>
  <c r="AZ76" i="1"/>
  <c r="F35" i="8"/>
  <c r="AZ62" i="1" s="1"/>
  <c r="J35" i="11"/>
  <c r="AV65" i="1"/>
  <c r="AT65" i="1"/>
  <c r="BC55" i="1"/>
  <c r="AY55" i="1"/>
  <c r="J35" i="15"/>
  <c r="AV71" i="1" s="1"/>
  <c r="AT71" i="1" s="1"/>
  <c r="J35" i="14"/>
  <c r="AV68" i="1"/>
  <c r="AT68" i="1" s="1"/>
  <c r="AN68" i="1" s="1"/>
  <c r="J37" i="18"/>
  <c r="AV75" i="1"/>
  <c r="AT75" i="1" s="1"/>
  <c r="BD72" i="1"/>
  <c r="F35" i="7"/>
  <c r="AZ61" i="1" s="1"/>
  <c r="J35" i="8"/>
  <c r="AV62" i="1" s="1"/>
  <c r="AT62" i="1" s="1"/>
  <c r="F35" i="11"/>
  <c r="AZ65" i="1" s="1"/>
  <c r="F35" i="15"/>
  <c r="AZ71" i="1"/>
  <c r="F35" i="12"/>
  <c r="AZ66" i="1" s="1"/>
  <c r="F37" i="16"/>
  <c r="AZ73" i="1"/>
  <c r="F37" i="17"/>
  <c r="AZ74" i="1" s="1"/>
  <c r="J37" i="19"/>
  <c r="AV76" i="1"/>
  <c r="AT76" i="1"/>
  <c r="AN76" i="1" s="1"/>
  <c r="AN67" i="1" l="1"/>
  <c r="P106" i="7"/>
  <c r="AU61" i="1"/>
  <c r="T106" i="7"/>
  <c r="R105" i="6"/>
  <c r="R100" i="5"/>
  <c r="R98" i="8"/>
  <c r="P105" i="6"/>
  <c r="AU60" i="1" s="1"/>
  <c r="T105" i="6"/>
  <c r="BK97" i="2"/>
  <c r="J97" i="2"/>
  <c r="J63" i="13"/>
  <c r="BK90" i="21"/>
  <c r="J90" i="21"/>
  <c r="J63" i="21"/>
  <c r="BK94" i="3"/>
  <c r="J94" i="3"/>
  <c r="J63" i="12"/>
  <c r="BK105" i="6"/>
  <c r="J105" i="6" s="1"/>
  <c r="J32" i="6" s="1"/>
  <c r="AG60" i="1" s="1"/>
  <c r="BK106" i="15"/>
  <c r="J106" i="15"/>
  <c r="BK100" i="5"/>
  <c r="J100" i="5" s="1"/>
  <c r="J32" i="5" s="1"/>
  <c r="AG59" i="1" s="1"/>
  <c r="BK102" i="20"/>
  <c r="J102" i="20"/>
  <c r="BK91" i="4"/>
  <c r="J91" i="4" s="1"/>
  <c r="J63" i="4" s="1"/>
  <c r="BK95" i="10"/>
  <c r="J95" i="10"/>
  <c r="BK106" i="7"/>
  <c r="J106" i="7"/>
  <c r="AN75" i="1"/>
  <c r="J43" i="19"/>
  <c r="J43" i="18"/>
  <c r="J41" i="14"/>
  <c r="J41" i="13"/>
  <c r="J41" i="12"/>
  <c r="AN62" i="1"/>
  <c r="J63" i="8"/>
  <c r="J41" i="8"/>
  <c r="AN66" i="1"/>
  <c r="J32" i="3"/>
  <c r="AG57" i="1"/>
  <c r="AZ55" i="1"/>
  <c r="AV55" i="1"/>
  <c r="AT55" i="1" s="1"/>
  <c r="BA70" i="1"/>
  <c r="AZ72" i="1"/>
  <c r="AV72" i="1"/>
  <c r="AT72" i="1" s="1"/>
  <c r="J34" i="16"/>
  <c r="AG73" i="1"/>
  <c r="J32" i="15"/>
  <c r="AG71" i="1" s="1"/>
  <c r="J32" i="10"/>
  <c r="AG64" i="1"/>
  <c r="BB70" i="1"/>
  <c r="AX70" i="1" s="1"/>
  <c r="J32" i="7"/>
  <c r="AG61" i="1" s="1"/>
  <c r="J34" i="17"/>
  <c r="AG74" i="1" s="1"/>
  <c r="AU70" i="1"/>
  <c r="AU69" i="1"/>
  <c r="J32" i="9"/>
  <c r="AG63" i="1" s="1"/>
  <c r="AN63" i="1" s="1"/>
  <c r="J32" i="11"/>
  <c r="AG65" i="1"/>
  <c r="AX55" i="1"/>
  <c r="J32" i="2"/>
  <c r="AG56" i="1"/>
  <c r="J34" i="20"/>
  <c r="AG77" i="1" s="1"/>
  <c r="BD70" i="1"/>
  <c r="BC70" i="1"/>
  <c r="AY70" i="1"/>
  <c r="J43" i="16" l="1"/>
  <c r="J43" i="20"/>
  <c r="J41" i="15"/>
  <c r="J41" i="3"/>
  <c r="J41" i="5"/>
  <c r="J41" i="10"/>
  <c r="J41" i="6"/>
  <c r="J43" i="17"/>
  <c r="J41" i="7"/>
  <c r="J41" i="11"/>
  <c r="J41" i="2"/>
  <c r="J67" i="20"/>
  <c r="J63" i="7"/>
  <c r="J63" i="6"/>
  <c r="J63" i="2"/>
  <c r="J63" i="10"/>
  <c r="J63" i="15"/>
  <c r="J63" i="5"/>
  <c r="J63" i="3"/>
  <c r="J41" i="9"/>
  <c r="AN73" i="1"/>
  <c r="AN74" i="1"/>
  <c r="AN77" i="1"/>
  <c r="AN56" i="1"/>
  <c r="AN60" i="1"/>
  <c r="AN65" i="1"/>
  <c r="AN71" i="1"/>
  <c r="AN57" i="1"/>
  <c r="AN59" i="1"/>
  <c r="AN61" i="1"/>
  <c r="AN64" i="1"/>
  <c r="BD69" i="1"/>
  <c r="BD54" i="1" s="1"/>
  <c r="W33" i="1" s="1"/>
  <c r="BB69" i="1"/>
  <c r="AX69" i="1"/>
  <c r="AW70" i="1"/>
  <c r="BA69" i="1"/>
  <c r="AW69" i="1"/>
  <c r="AG72" i="1"/>
  <c r="J32" i="4"/>
  <c r="AG58" i="1" s="1"/>
  <c r="AG55" i="1" s="1"/>
  <c r="AZ70" i="1"/>
  <c r="AV70" i="1" s="1"/>
  <c r="AU55" i="1"/>
  <c r="J32" i="21"/>
  <c r="AG78" i="1"/>
  <c r="BC69" i="1"/>
  <c r="AY69" i="1" s="1"/>
  <c r="AN72" i="1" l="1"/>
  <c r="J41" i="21"/>
  <c r="J41" i="4"/>
  <c r="AN55" i="1"/>
  <c r="AN78" i="1"/>
  <c r="AN58" i="1"/>
  <c r="AG70" i="1"/>
  <c r="AN70" i="1" s="1"/>
  <c r="AT70" i="1"/>
  <c r="AU54" i="1"/>
  <c r="AZ69" i="1"/>
  <c r="AV69" i="1"/>
  <c r="AT69" i="1" s="1"/>
  <c r="BB54" i="1"/>
  <c r="AX54" i="1"/>
  <c r="BC54" i="1"/>
  <c r="AY54" i="1" s="1"/>
  <c r="BA54" i="1"/>
  <c r="W30" i="1"/>
  <c r="AG69" i="1" l="1"/>
  <c r="AG54" i="1"/>
  <c r="AK26" i="1"/>
  <c r="AW54" i="1"/>
  <c r="AK30" i="1" s="1"/>
  <c r="W31" i="1"/>
  <c r="W32" i="1"/>
  <c r="AZ54" i="1"/>
  <c r="W29" i="1" s="1"/>
  <c r="AN69" i="1" l="1"/>
  <c r="AV54" i="1"/>
  <c r="AK29" i="1"/>
  <c r="AK35" i="1"/>
  <c r="AT54" i="1" l="1"/>
  <c r="AN54" i="1" l="1"/>
</calcChain>
</file>

<file path=xl/sharedStrings.xml><?xml version="1.0" encoding="utf-8"?>
<sst xmlns="http://schemas.openxmlformats.org/spreadsheetml/2006/main" count="104722" uniqueCount="8154">
  <si>
    <t>Export Komplet</t>
  </si>
  <si>
    <t>VZ</t>
  </si>
  <si>
    <t>2.0</t>
  </si>
  <si>
    <t>ZAMOK</t>
  </si>
  <si>
    <t>False</t>
  </si>
  <si>
    <t>{b04bdba7-2406-4f89-b10f-f2ee00009e27}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</si>
  <si>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</si>
  <si>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</si>
  <si>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</si>
  <si>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</si>
  <si>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</si>
  <si>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</si>
  <si>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</si>
  <si>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</si>
  <si>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N6042021b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</si>
  <si>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</si>
  <si>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</si>
  <si>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OU - stavební úpravy objektu ZW - děkanát Lékařské fakulty</t>
  </si>
  <si>
    <t>KSO:</t>
  </si>
  <si>
    <t/>
  </si>
  <si>
    <t>CC-CZ:</t>
  </si>
  <si>
    <t>Místo:</t>
  </si>
  <si>
    <t xml:space="preserve"> </t>
  </si>
  <si>
    <t>Datum:</t>
  </si>
  <si>
    <t>16. 9. 2021</t>
  </si>
  <si>
    <t>Zadavatel:</t>
  </si>
  <si>
    <t>IČ:</t>
  </si>
  <si>
    <t>61988987</t>
  </si>
  <si>
    <t>Ostravská univerzita, Dvořákova 138/7, Ostrava</t>
  </si>
  <si>
    <t>DIČ:</t>
  </si>
  <si>
    <t>Uchazeč:</t>
  </si>
  <si>
    <t>Vyplň údaj</t>
  </si>
  <si>
    <t>Projektant:</t>
  </si>
  <si>
    <t>60766859</t>
  </si>
  <si>
    <t>Ing.arch.Martin Janda,Lomná 1895, Frenštát p.R.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</si>
  <si>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</si>
  <si>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</si>
  <si>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</si>
  <si>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</si>
  <si>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</si>
  <si>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</si>
  <si>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</si>
  <si>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</si>
  <si>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</si>
  <si>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</si>
  <si>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</si>
  <si>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</si>
  <si>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</si>
  <si>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</si>
  <si>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</si>
  <si>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</si>
  <si>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</si>
  <si>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</si>
  <si>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</si>
  <si>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</si>
  <si>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</si>
  <si>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</si>
  <si>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</si>
  <si>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</si>
  <si>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</si>
  <si>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</si>
  <si>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</si>
  <si>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</si>
  <si>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</si>
  <si>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</si>
  <si>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</si>
  <si>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</si>
  <si>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</si>
  <si>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</si>
  <si>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</si>
  <si>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</si>
  <si>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</si>
  <si>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</si>
  <si>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</si>
  <si>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</si>
  <si>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</si>
  <si>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</si>
  <si>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</si>
  <si>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Architektonicko - stavební řešení  Děkanátu LF, mimo velkoprostorovou učebnu</t>
  </si>
  <si>
    <t>STA</t>
  </si>
  <si>
    <t>1</t>
  </si>
  <si>
    <t>{66af97ce-a5c1-4542-8f18-804b22af9334}</t>
  </si>
  <si>
    <t>2</t>
  </si>
  <si>
    <t>/</t>
  </si>
  <si>
    <t>01</t>
  </si>
  <si>
    <t>Demolice objektu</t>
  </si>
  <si>
    <t>Soupis</t>
  </si>
  <si>
    <t>{085e8064-e95f-4ad1-b51f-0d7231c2f7c9}</t>
  </si>
  <si>
    <t>02</t>
  </si>
  <si>
    <t>Založení spodní stavby</t>
  </si>
  <si>
    <t>{415a5e28-3ba7-4239-a330-afbe0ebe95ff}</t>
  </si>
  <si>
    <t>03</t>
  </si>
  <si>
    <t>Architektonicko - stavební řešení 1. NP</t>
  </si>
  <si>
    <t>{3651691a-afee-4293-8287-1daa06dc3f4a}</t>
  </si>
  <si>
    <t>04</t>
  </si>
  <si>
    <t>Architektonicko - stavební řešení 2.NP</t>
  </si>
  <si>
    <t>{62354503-4a74-40cf-b80b-5835c62e93f0}</t>
  </si>
  <si>
    <t>05</t>
  </si>
  <si>
    <t>Architektonicko - stavební řešení 3.NP</t>
  </si>
  <si>
    <t>{baf6d43a-775b-495c-977c-92af6d997009}</t>
  </si>
  <si>
    <t>06</t>
  </si>
  <si>
    <t>Architektonicko - stavební řešení 4. NP</t>
  </si>
  <si>
    <t>{d5988e35-f1a6-4e9e-aebb-5f416d570627}</t>
  </si>
  <si>
    <t>07</t>
  </si>
  <si>
    <t>Architektonicko - stavební řešení 5.NP</t>
  </si>
  <si>
    <t>{96f3f348-0c07-4db2-8b41-1f6326fd3370}</t>
  </si>
  <si>
    <t>08</t>
  </si>
  <si>
    <t>Architektonicko - stavební řešení střecha</t>
  </si>
  <si>
    <t>{f560c60b-52bd-49a9-8157-864fe97db635}</t>
  </si>
  <si>
    <t>09</t>
  </si>
  <si>
    <t>Architektonicko - stavební řešení fasáda</t>
  </si>
  <si>
    <t>{8b199bbb-dcbf-45d1-8d0c-435040b8c22e}</t>
  </si>
  <si>
    <t>011</t>
  </si>
  <si>
    <t>Vytápění</t>
  </si>
  <si>
    <t>{7f48a62f-3230-432a-8766-3582c8d2506b}</t>
  </si>
  <si>
    <t>012</t>
  </si>
  <si>
    <t>Zdravotechnika</t>
  </si>
  <si>
    <t>{e3bb5419-696f-47eb-bc9f-a78cfb85d079}</t>
  </si>
  <si>
    <t>013</t>
  </si>
  <si>
    <t>Elektroinstalace</t>
  </si>
  <si>
    <t>{0d042703-cf82-4968-8f2e-122ce4d063d7}</t>
  </si>
  <si>
    <t>014</t>
  </si>
  <si>
    <t>Vzduchotechnika</t>
  </si>
  <si>
    <t>{b115acea-9536-49b1-b683-019fb27ced06}</t>
  </si>
  <si>
    <t>SO 02</t>
  </si>
  <si>
    <t>Architektonicko - stavební řešení velkoprostorové učebny</t>
  </si>
  <si>
    <t>{92ec2e73-7101-4eff-9062-852ae5edc474}</t>
  </si>
  <si>
    <t>021</t>
  </si>
  <si>
    <t>{8fa59e7c-2a32-46e9-ad52-4d99d990dfd1}</t>
  </si>
  <si>
    <t>3</t>
  </si>
  <si>
    <t>###NOINSERT###</t>
  </si>
  <si>
    <t>010</t>
  </si>
  <si>
    <t>Elektrická požární signalizace</t>
  </si>
  <si>
    <t>{50990050-372c-4654-8ef0-17bab2d9441e}</t>
  </si>
  <si>
    <t>0101</t>
  </si>
  <si>
    <t>4</t>
  </si>
  <si>
    <t>{dc72afd2-2f69-4ebe-801d-d1008d9c481b}</t>
  </si>
  <si>
    <t>0102</t>
  </si>
  <si>
    <t>Kabelové trasy</t>
  </si>
  <si>
    <t>{b776fa93-f305-4895-8242-d2e4e913a3e9}</t>
  </si>
  <si>
    <t>0103</t>
  </si>
  <si>
    <t>EPS - ostatní</t>
  </si>
  <si>
    <t>{90fe6442-39ad-48b0-b75f-5d0ab8eff7ef}</t>
  </si>
  <si>
    <t>{186c9cbb-395c-472b-a672-2d227a490f8f}</t>
  </si>
  <si>
    <t>015</t>
  </si>
  <si>
    <t>Aula audiovizuální technika</t>
  </si>
  <si>
    <t>{f5a3f602-6778-4f06-b4c4-854405e9a754}</t>
  </si>
  <si>
    <t>022</t>
  </si>
  <si>
    <t>{c45da9b1-9b35-482b-8b33-2f019c3909fe}</t>
  </si>
  <si>
    <t>KRYCÍ LIST SOUPISU PRACÍ</t>
  </si>
  <si>
    <t>Objekt:</t>
  </si>
  <si>
    <t>SO 01 - Architektonicko - stavební řešení  Děkanátu LF, mimo velkoprostorovou učebnu</t>
  </si>
  <si>
    <t>Soupis:</t>
  </si>
  <si>
    <t>01 - Demolice objektu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</si>
  <si>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</si>
  <si>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</si>
  <si>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</si>
  <si>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</si>
  <si>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</si>
  <si>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</si>
  <si>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3 - Svislé a kompletní konstrukce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</si>
  <si>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</si>
  <si>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</si>
  <si>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</si>
  <si>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</si>
  <si>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712 - Povlakové krytiny</t>
  </si>
  <si>
    <t xml:space="preserve">    713 - Izolace tepelné</t>
  </si>
  <si>
    <t xml:space="preserve">    766 - Konstrukce truhlářské</t>
  </si>
  <si>
    <t>OST - Ostatní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</si>
  <si>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</si>
  <si>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</si>
  <si>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</si>
  <si>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</si>
  <si>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</si>
  <si>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</si>
  <si>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</si>
  <si>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</si>
  <si>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</si>
  <si>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</si>
  <si>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</si>
  <si>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</si>
  <si>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</si>
  <si>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</si>
  <si>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</si>
  <si>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</si>
  <si>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</si>
  <si>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</si>
  <si>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</si>
  <si>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174151102</t>
  </si>
  <si>
    <t>Zásyp sypaninou z jakékoliv horniny strojně s uložením výkopku ve vrstvách se zhutněním v uzavřených prostorách s urovnáním povrchu zásypu</t>
  </si>
  <si>
    <t>m3</t>
  </si>
  <si>
    <t>CS ÚRS 2021 02</t>
  </si>
  <si>
    <t>-1084090290</t>
  </si>
  <si>
    <t>Online PSC</t>
  </si>
  <si>
    <t>https://podminky.urs.cz/item/CS_URS_2021_02/174151102</t>
  </si>
  <si>
    <t>VV</t>
  </si>
  <si>
    <t>bourací práce - sklepní prostory</t>
  </si>
  <si>
    <t>3,19*5,8*2,1</t>
  </si>
  <si>
    <t>5,06*5,8*2,1</t>
  </si>
  <si>
    <t>5,74*3,63*2,1</t>
  </si>
  <si>
    <t>1,7*5,74*2,1</t>
  </si>
  <si>
    <t>1,96*2,14*2,1</t>
  </si>
  <si>
    <t>3,14*3,88*2,1</t>
  </si>
  <si>
    <t>1,09*1,96*2,1</t>
  </si>
  <si>
    <t>3,09*3,88*2,5</t>
  </si>
  <si>
    <t>2,26*3,63*2,5</t>
  </si>
  <si>
    <t>1,9*3,88*2,5</t>
  </si>
  <si>
    <t>2,44*6,08*2,5</t>
  </si>
  <si>
    <t>8,16*1,61*2,5</t>
  </si>
  <si>
    <t>11,27*5,93*2,5</t>
  </si>
  <si>
    <t>1,01*1,3*2,1</t>
  </si>
  <si>
    <t>0,98*1,3*2,1</t>
  </si>
  <si>
    <t>1,55*1,3*2,1</t>
  </si>
  <si>
    <t>1,21*3,78*2,1</t>
  </si>
  <si>
    <t>1,28*5,5*2,1</t>
  </si>
  <si>
    <t>1,36*5,5*2,1</t>
  </si>
  <si>
    <t>5,67*4,24*2,1</t>
  </si>
  <si>
    <t>0,46*0,6*2,1</t>
  </si>
  <si>
    <t>3,74*4,13*2,1</t>
  </si>
  <si>
    <t>1,71*4,13*2,1</t>
  </si>
  <si>
    <t>3,02*4,13*2,1</t>
  </si>
  <si>
    <t>5,57*4,13*2,1</t>
  </si>
  <si>
    <t>14,65*1,44*2,1</t>
  </si>
  <si>
    <t>0,9*0,6*2,1*4</t>
  </si>
  <si>
    <t>14,5*0,8*0,5</t>
  </si>
  <si>
    <t>7,5*1,5*2</t>
  </si>
  <si>
    <t>Součet</t>
  </si>
  <si>
    <t>Svislé a kompletní konstrukce</t>
  </si>
  <si>
    <t>310238411</t>
  </si>
  <si>
    <t>Zazdívka otvorů ve zdivu nadzákladovém cihlami pálenými plochy přes 0,25 m2 do 1 m2 na maltu cementovou</t>
  </si>
  <si>
    <t>-1242955973</t>
  </si>
  <si>
    <t>https://podminky.urs.cz/item/CS_URS_2021_02/310238411</t>
  </si>
  <si>
    <t>zazdívka sklepních oken</t>
  </si>
  <si>
    <t>(1,5*0,3*0,65)*5</t>
  </si>
  <si>
    <t>(1,4*1,1*0,65)*2</t>
  </si>
  <si>
    <t>0,9*1,7*0,65</t>
  </si>
  <si>
    <t>9</t>
  </si>
  <si>
    <t>Ostatní konstrukce a práce, bourání</t>
  </si>
  <si>
    <t>941211112</t>
  </si>
  <si>
    <t>Montáž lešení řadového rámového lehkého pracovního s podlahami s provozním zatížením tř. 3 do 200 kg/m2 šířky tř. SW06 přes 0,6 do 0,9 m, výšky přes 10 do 25 m</t>
  </si>
  <si>
    <t>m2</t>
  </si>
  <si>
    <t>-1401742583</t>
  </si>
  <si>
    <t>https://podminky.urs.cz/item/CS_URS_2021_02/941211112</t>
  </si>
  <si>
    <t>(1,2+15+1,5+4+1,5+15+1,2+1,2+14,19+1,2+1,2+34,02+1,2+1,2+14,19+1,2)*9</t>
  </si>
  <si>
    <t>(1,5+4+1,5)*3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</si>
  <si>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</si>
  <si>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</si>
  <si>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52821968</t>
  </si>
  <si>
    <t>https://podminky.urs.cz/item/CS_URS_2021_02/941211211</t>
  </si>
  <si>
    <t>1002*30</t>
  </si>
  <si>
    <t>5</t>
  </si>
  <si>
    <t>941211812</t>
  </si>
  <si>
    <t>Demontáž lešení řadového rámového lehkého pracovního s provozním zatížením tř. 3 do 200 kg/m2 šířky tř. SW06 přes 0,6 do 0,9 m, výšky přes 10 do 25 m</t>
  </si>
  <si>
    <t>105241226</t>
  </si>
  <si>
    <t>https://podminky.urs.cz/item/CS_URS_2021_02/941211812</t>
  </si>
  <si>
    <t>6</t>
  </si>
  <si>
    <t>944611111</t>
  </si>
  <si>
    <t>Montáž ochranné plachty zavěšené na konstrukci lešení z textilie z umělých vláken</t>
  </si>
  <si>
    <t>733302651</t>
  </si>
  <si>
    <t>https://podminky.urs.cz/item/CS_URS_2021_02/944611111</t>
  </si>
  <si>
    <t>7</t>
  </si>
  <si>
    <t>944611211</t>
  </si>
  <si>
    <t>Montáž ochranné plachty Příplatek za první a každý další den použití plachty k ceně -1111</t>
  </si>
  <si>
    <t>-1881270964</t>
  </si>
  <si>
    <t>https://podminky.urs.cz/item/CS_URS_2021_02/944611211</t>
  </si>
  <si>
    <t>8</t>
  </si>
  <si>
    <t>944611811</t>
  </si>
  <si>
    <t>Demontáž ochranné plachty zavěšené na konstrukci lešení z textilie z umělých vláken</t>
  </si>
  <si>
    <t>617515169</t>
  </si>
  <si>
    <t>https://podminky.urs.cz/item/CS_URS_2021_02/944611811</t>
  </si>
  <si>
    <t>966080103</t>
  </si>
  <si>
    <t>Bourání kontaktního zateplení včetně povrchové úpravy omítkou nebo nátěrem z polystyrénových desek, tloušťky přes 60 do 120 mm</t>
  </si>
  <si>
    <t>227678431</t>
  </si>
  <si>
    <t>https://podminky.urs.cz/item/CS_URS_2021_02/966080103</t>
  </si>
  <si>
    <t>(14,19+34,02)*2*8,99</t>
  </si>
  <si>
    <t>-(2,03*2)*14</t>
  </si>
  <si>
    <t>-1,16*2,05</t>
  </si>
  <si>
    <t>-(0,89*1,4)*4</t>
  </si>
  <si>
    <t>-(0,83*1,4)*2</t>
  </si>
  <si>
    <t>-(0,87*1,4)*2</t>
  </si>
  <si>
    <t>-1,41*2</t>
  </si>
  <si>
    <t>-(1,99*1,5)*19</t>
  </si>
  <si>
    <t>-(0,69*1,4)*4</t>
  </si>
  <si>
    <t>10</t>
  </si>
  <si>
    <t>968082015</t>
  </si>
  <si>
    <t>Vybourání plastových rámů oken s křídly, dveřních zárubní, vrat rámu oken s křídly, plochy do 1 m2</t>
  </si>
  <si>
    <t>732337057</t>
  </si>
  <si>
    <t>https://podminky.urs.cz/item/CS_URS_2021_02/968082015</t>
  </si>
  <si>
    <t>suterén</t>
  </si>
  <si>
    <t>1,5*0,6*5</t>
  </si>
  <si>
    <t>1,1*0,4*4</t>
  </si>
  <si>
    <t>2.NP</t>
  </si>
  <si>
    <t>0,6*1,4*4</t>
  </si>
  <si>
    <t>11</t>
  </si>
  <si>
    <t>968082016</t>
  </si>
  <si>
    <t>Vybourání plastových rámů oken s křídly, dveřních zárubní, vrat rámu oken s křídly, plochy přes 1 do 2 m2</t>
  </si>
  <si>
    <t>1908242079</t>
  </si>
  <si>
    <t>https://podminky.urs.cz/item/CS_URS_2021_02/968082016</t>
  </si>
  <si>
    <t>1.NP bourací práce</t>
  </si>
  <si>
    <t>0,83*1,4*2</t>
  </si>
  <si>
    <t>0,87*1,4*2</t>
  </si>
  <si>
    <t>0,89*1,4*4</t>
  </si>
  <si>
    <t>12</t>
  </si>
  <si>
    <t>968082017</t>
  </si>
  <si>
    <t>Vybourání plastových rámů oken s křídly, dveřních zárubní, vrat rámu oken s křídly, plochy přes 2 do 4 m2</t>
  </si>
  <si>
    <t>-653769224</t>
  </si>
  <si>
    <t>https://podminky.urs.cz/item/CS_URS_2021_02/968082017</t>
  </si>
  <si>
    <t>1,4*1,6*2</t>
  </si>
  <si>
    <t>1,99*1,5*19</t>
  </si>
  <si>
    <t>13</t>
  </si>
  <si>
    <t>968082018</t>
  </si>
  <si>
    <t>Vybourání plastových rámů oken s křídly, dveřních zárubní, vrat rámu oken s křídly, plochy přes 4 m2</t>
  </si>
  <si>
    <t>802179426</t>
  </si>
  <si>
    <t>https://podminky.urs.cz/item/CS_URS_2021_02/968082018</t>
  </si>
  <si>
    <t>(2,03*2)*7</t>
  </si>
  <si>
    <t>(2,02*2)*2</t>
  </si>
  <si>
    <t>(2,04*2)*4</t>
  </si>
  <si>
    <t>2,05*2</t>
  </si>
  <si>
    <t>14</t>
  </si>
  <si>
    <t>968082022</t>
  </si>
  <si>
    <t>Vybourání plastových rámů oken s křídly, dveřních zárubní, vrat dveřních zárubní, plochy přes 2 do 4 m2</t>
  </si>
  <si>
    <t>-748235930</t>
  </si>
  <si>
    <t>https://podminky.urs.cz/item/CS_URS_2021_02/968082022</t>
  </si>
  <si>
    <t>suterén dveře</t>
  </si>
  <si>
    <t>0,9*2,1</t>
  </si>
  <si>
    <t>1.NP</t>
  </si>
  <si>
    <t>1,41*2,1</t>
  </si>
  <si>
    <t>1,16*2,05</t>
  </si>
  <si>
    <t>981013316</t>
  </si>
  <si>
    <t>Demolice budov těžkými mechanizačními prostředky z cihel, kamene, smíšeného nebo hrázděného zdiva, tvárnic na maltu vápennou nebo vápenocementovou s podílem konstrukcí přes 30 do 35 %</t>
  </si>
  <si>
    <t>-421789939</t>
  </si>
  <si>
    <t>https://podminky.urs.cz/item/CS_URS_2021_02/981013316</t>
  </si>
  <si>
    <t>bourací práce</t>
  </si>
  <si>
    <t>34,02*14,19*9</t>
  </si>
  <si>
    <t>2,7*1,3*3,6</t>
  </si>
  <si>
    <t>3,5*1*9</t>
  </si>
  <si>
    <t>8*3,78*3</t>
  </si>
  <si>
    <t>997</t>
  </si>
  <si>
    <t>Přesun sutě</t>
  </si>
  <si>
    <t>16</t>
  </si>
  <si>
    <t>997013115</t>
  </si>
  <si>
    <t>Vnitrostaveništní doprava suti a vybouraných hmot vodorovně do 50 m svisle s použitím mechanizace pro budovy a haly výšky přes 15 do 18 m</t>
  </si>
  <si>
    <t>t</t>
  </si>
  <si>
    <t>-2106650533</t>
  </si>
  <si>
    <t>https://podminky.urs.cz/item/CS_URS_2021_02/997013115</t>
  </si>
  <si>
    <t>17</t>
  </si>
  <si>
    <t>997013501</t>
  </si>
  <si>
    <t>Odvoz suti a vybouraných hmot na skládku nebo meziskládku se složením, na vzdálenost do 1 km</t>
  </si>
  <si>
    <t>1991828330</t>
  </si>
  <si>
    <t>https://podminky.urs.cz/item/CS_URS_2021_02/997013501</t>
  </si>
  <si>
    <t>2934,926</t>
  </si>
  <si>
    <t>-809,269</t>
  </si>
  <si>
    <t>18</t>
  </si>
  <si>
    <t>997013509</t>
  </si>
  <si>
    <t>Odvoz suti a vybouraných hmot na skládku nebo meziskládku se složením, na vzdálenost Příplatek k ceně za každý další i započatý 1 km přes 1 km</t>
  </si>
  <si>
    <t>2141382777</t>
  </si>
  <si>
    <t>https://podminky.urs.cz/item/CS_URS_2021_02/997013509</t>
  </si>
  <si>
    <t>2125,657*6</t>
  </si>
  <si>
    <t>19</t>
  </si>
  <si>
    <t>997013609</t>
  </si>
  <si>
    <t>Poplatek za uložení stavebního odpadu na skládce (skládkovné) ze směsí nebo oddělených frakcí betonu, cihel a keramických výrobků zatříděného do Katalogu odpadů pod kódem 17 01 07</t>
  </si>
  <si>
    <t>2126923551</t>
  </si>
  <si>
    <t>https://podminky.urs.cz/item/CS_URS_2021_02/997013609</t>
  </si>
  <si>
    <t>suť pro zásyp</t>
  </si>
  <si>
    <t>dřevo</t>
  </si>
  <si>
    <t>-0,48</t>
  </si>
  <si>
    <t>polystyreny</t>
  </si>
  <si>
    <t>-10,731</t>
  </si>
  <si>
    <t>plast</t>
  </si>
  <si>
    <t>-7,294</t>
  </si>
  <si>
    <t>asfalt</t>
  </si>
  <si>
    <t>-4,714</t>
  </si>
  <si>
    <t>20</t>
  </si>
  <si>
    <t>997013811</t>
  </si>
  <si>
    <t>Poplatek za uložení stavebního odpadu na skládce (skládkovné) dřevěného zatříděného do Katalogu odpadů pod kódem 17 02 01</t>
  </si>
  <si>
    <t>159849546</t>
  </si>
  <si>
    <t>https://podminky.urs.cz/item/CS_URS_2021_02/997013811</t>
  </si>
  <si>
    <t>997013813</t>
  </si>
  <si>
    <t>Poplatek za uložení stavebního odpadu na skládce (skládkovné) z plastických hmot zatříděného do Katalogu odpadů pod kódem 17 02 03</t>
  </si>
  <si>
    <t>733234916</t>
  </si>
  <si>
    <t>https://podminky.urs.cz/item/CS_URS_2021_02/997013813</t>
  </si>
  <si>
    <t>0,702</t>
  </si>
  <si>
    <t>0,575</t>
  </si>
  <si>
    <t>3,121</t>
  </si>
  <si>
    <t>2,448</t>
  </si>
  <si>
    <t>0,448</t>
  </si>
  <si>
    <t>22</t>
  </si>
  <si>
    <t>997013814</t>
  </si>
  <si>
    <t>Poplatek za uložení stavebního odpadu na skládce (skládkovné) z izolačních materiálů zatříděného do Katalogu odpadů pod kódem 17 06 04</t>
  </si>
  <si>
    <t>-778566600</t>
  </si>
  <si>
    <t>https://podminky.urs.cz/item/CS_URS_2021_02/997013814</t>
  </si>
  <si>
    <t>0,449</t>
  </si>
  <si>
    <t>10,282</t>
  </si>
  <si>
    <t>23</t>
  </si>
  <si>
    <t>997013847</t>
  </si>
  <si>
    <t>Poplatek za uložení stavebního odpadu na skládce (skládkovné) asfaltového s obsahem dehtu zatříděného do Katalogu odpadů pod kódem 17 03 01</t>
  </si>
  <si>
    <t>866129539</t>
  </si>
  <si>
    <t>https://podminky.urs.cz/item/CS_URS_2021_02/997013847</t>
  </si>
  <si>
    <t>998</t>
  </si>
  <si>
    <t>Přesun hmot</t>
  </si>
  <si>
    <t>24</t>
  </si>
  <si>
    <t>998011001</t>
  </si>
  <si>
    <t>Přesun hmot pro budovy občanské výstavby, bydlení, výrobu a služby s nosnou svislou konstrukcí zděnou z cihel, tvárnic nebo kamene vodorovná dopravní vzdálenost do 100 m pro budovy výšky do 6 m</t>
  </si>
  <si>
    <t>1027491425</t>
  </si>
  <si>
    <t>https://podminky.urs.cz/item/CS_URS_2021_02/998011001</t>
  </si>
  <si>
    <t>PSV</t>
  </si>
  <si>
    <t>Práce a dodávky PSV</t>
  </si>
  <si>
    <t>712</t>
  </si>
  <si>
    <t>Povlakové krytiny</t>
  </si>
  <si>
    <t>25</t>
  </si>
  <si>
    <t>712300832</t>
  </si>
  <si>
    <t>Odstranění ze střech plochých do 10° krytiny povlakové dvouvrstvé</t>
  </si>
  <si>
    <t>CS ÚRS 2020 01</t>
  </si>
  <si>
    <t>386693629</t>
  </si>
  <si>
    <t>33,22*14,19</t>
  </si>
  <si>
    <t>713</t>
  </si>
  <si>
    <t>Izolace tepelné</t>
  </si>
  <si>
    <t>26</t>
  </si>
  <si>
    <t>713130843</t>
  </si>
  <si>
    <t>Odstranění tepelné izolace stěn a příček z rohoží, pásů, dílců, desek, bloků připevněných lepením z vláknitých materiálů, tloušťka izolace přes 100 mm</t>
  </si>
  <si>
    <t>-1050952607</t>
  </si>
  <si>
    <t>https://podminky.urs.cz/item/CS_URS_2021_02/713130843</t>
  </si>
  <si>
    <t>tepelná izolace stěn v suterénu</t>
  </si>
  <si>
    <t>(5,74+3,63)*2*2,6</t>
  </si>
  <si>
    <t>(1,7+5,74)*2*2,6</t>
  </si>
  <si>
    <t>(-0,8*1,97)*2</t>
  </si>
  <si>
    <t>(1,96+2,14)*2*2,6</t>
  </si>
  <si>
    <t>-0,8*1,97</t>
  </si>
  <si>
    <t>(3,09+3,88)*2*2,6</t>
  </si>
  <si>
    <t>(2,26+3,63)*2*2,6</t>
  </si>
  <si>
    <t>(3,88+1,9)*2*2,6</t>
  </si>
  <si>
    <t>-(0,8*1,97)*2</t>
  </si>
  <si>
    <t>(6,08+2,44+1,5+1+0,7+1+4+2,44)*2,6</t>
  </si>
  <si>
    <t>(0,8*1,97)*3</t>
  </si>
  <si>
    <t>766</t>
  </si>
  <si>
    <t>Konstrukce truhlářské</t>
  </si>
  <si>
    <t>27</t>
  </si>
  <si>
    <t>766691914</t>
  </si>
  <si>
    <t>Ostatní práce vyvěšení nebo zavěšení křídel s případným uložením a opětovným zavěšením po provedení stavebních změn dřevěných dveřních, plochy do 2 m2</t>
  </si>
  <si>
    <t>kus</t>
  </si>
  <si>
    <t>-2052918132</t>
  </si>
  <si>
    <t>https://podminky.urs.cz/item/CS_URS_2021_02/766691914</t>
  </si>
  <si>
    <t>bourací práce - suterén</t>
  </si>
  <si>
    <t>OST</t>
  </si>
  <si>
    <t>Ostatní</t>
  </si>
  <si>
    <t>28</t>
  </si>
  <si>
    <t>OST 01</t>
  </si>
  <si>
    <t>Odpojení budovy od všech médií - elektroinstalace, plyn, vodovodní přípojky,kanalizace</t>
  </si>
  <si>
    <t>hod</t>
  </si>
  <si>
    <t>vlastní</t>
  </si>
  <si>
    <t>512</t>
  </si>
  <si>
    <t>-600872115</t>
  </si>
  <si>
    <t>VRN</t>
  </si>
  <si>
    <t>Vedlejší rozpočtové náklady</t>
  </si>
  <si>
    <t>29</t>
  </si>
  <si>
    <t>VRN 01</t>
  </si>
  <si>
    <t>Zařízení staveniště</t>
  </si>
  <si>
    <t>%</t>
  </si>
  <si>
    <t>1800461196</t>
  </si>
  <si>
    <t>02 - Založení spodní stavby</t>
  </si>
  <si>
    <t xml:space="preserve">    2 - Zakládání</t>
  </si>
  <si>
    <t xml:space="preserve">    6 - Úpravy povrchů, podlahy a osazování výplní</t>
  </si>
  <si>
    <t xml:space="preserve">    711 - Izolace proti vodě, vlhkosti a plynům</t>
  </si>
  <si>
    <t>133251101</t>
  </si>
  <si>
    <t>Hloubení nezapažených šachet strojně v hornině třídy těžitelnosti I skupiny 3 do 20 m3</t>
  </si>
  <si>
    <t>-1853206425</t>
  </si>
  <si>
    <t>https://podminky.urs.cz/item/CS_URS_2021_02/133251101</t>
  </si>
  <si>
    <t>výkres D1.2.B - 01 betonové kce</t>
  </si>
  <si>
    <t>dojezdová šachta výtahu</t>
  </si>
  <si>
    <t>4,255*3,6*1,55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</si>
  <si>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</si>
  <si>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</si>
  <si>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797889755</t>
  </si>
  <si>
    <t>https://podminky.urs.cz/item/CS_URS_2021_02/162751117</t>
  </si>
  <si>
    <t>obsyp</t>
  </si>
  <si>
    <t>-(4,255*0,5*1,55)*2</t>
  </si>
  <si>
    <t>-(2,6*0,3*1,55)*2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</si>
  <si>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</si>
  <si>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</si>
  <si>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-1341445247</t>
  </si>
  <si>
    <t>https://podminky.urs.cz/item/CS_URS_2021_02/162751119</t>
  </si>
  <si>
    <t>171201221</t>
  </si>
  <si>
    <t>Poplatek za uložení stavebního odpadu na skládce (skládkovné) zeminy a kamení zatříděného do Katalogu odpadů pod kódem 17 05 04</t>
  </si>
  <si>
    <t>1570818991</t>
  </si>
  <si>
    <t>https://podminky.urs.cz/item/CS_URS_2021_02/171201221</t>
  </si>
  <si>
    <t>14,73*2 'Přepočtené koeficientem množství</t>
  </si>
  <si>
    <t>171251201</t>
  </si>
  <si>
    <t>Uložení sypaniny na skládky nebo meziskládky bez hutnění s upravením uložené sypaniny do předepsaného tvaru</t>
  </si>
  <si>
    <t>-738758379</t>
  </si>
  <si>
    <t>https://podminky.urs.cz/item/CS_URS_2021_02/171251201</t>
  </si>
  <si>
    <t>174151101</t>
  </si>
  <si>
    <t>Zásyp sypaninou z jakékoliv horniny strojně s uložením výkopku ve vrstvách se zhutněním jam, šachet, rýh nebo kolem objektů v těchto vykopávkách</t>
  </si>
  <si>
    <t>-1672534008</t>
  </si>
  <si>
    <t>https://podminky.urs.cz/item/CS_URS_2021_02/174151101</t>
  </si>
  <si>
    <t>4,255*0,5*1,55*2</t>
  </si>
  <si>
    <t>2,6*0,3*1,55*2</t>
  </si>
  <si>
    <t>Zakládání</t>
  </si>
  <si>
    <t>226212311</t>
  </si>
  <si>
    <t>Velkoprofilové vrty náběrovým vrtáním svislé zapažené ocelovými pažnicemi průměru přes 550 do 650 mm, v hl od 0 do 20 m v hornině tř. I</t>
  </si>
  <si>
    <t>m</t>
  </si>
  <si>
    <t>-1106168859</t>
  </si>
  <si>
    <t>https://podminky.urs.cz/item/CS_URS_2021_02/226212311</t>
  </si>
  <si>
    <t>piloty P1</t>
  </si>
  <si>
    <t>12*17</t>
  </si>
  <si>
    <t>226213311</t>
  </si>
  <si>
    <t>Velkoprofilové vrty náběrovým vrtáním svislé zapažené ocelovými pažnicemi průměru přes 850 do 1050 mm, v hl od 0 do 20 m v hornině tř. I</t>
  </si>
  <si>
    <t>1214941817</t>
  </si>
  <si>
    <t>https://podminky.urs.cz/item/CS_URS_2021_02/226213311</t>
  </si>
  <si>
    <t>piloty P2</t>
  </si>
  <si>
    <t>12*18</t>
  </si>
  <si>
    <t>226213811</t>
  </si>
  <si>
    <t>Velkoprofilové vrty náběrovým vrtáním svislé zapažené ocelovými pažnicemi průměru přes 1050 do 1250 mm, v hl od 0 do 30 m v hornině tř. I</t>
  </si>
  <si>
    <t>1552178901</t>
  </si>
  <si>
    <t>https://podminky.urs.cz/item/CS_URS_2021_02/226213811</t>
  </si>
  <si>
    <t>piloty P3</t>
  </si>
  <si>
    <t>4*22</t>
  </si>
  <si>
    <t>231212212</t>
  </si>
  <si>
    <t>Zřízení výplně pilot zapažených s vytažením pažnic z vrtu svislých z betonu železového, v hl od 0 do 20 m, při průměru piloty přes 450 do 650 mm</t>
  </si>
  <si>
    <t>-1133743081</t>
  </si>
  <si>
    <t>https://podminky.urs.cz/item/CS_URS_2021_02/231212212</t>
  </si>
  <si>
    <t>M</t>
  </si>
  <si>
    <t>58932940</t>
  </si>
  <si>
    <t>beton C 25/30 XF3 kamenivo frakce 0/8</t>
  </si>
  <si>
    <t>-2001991345</t>
  </si>
  <si>
    <t>(PI*0,3*0,3*12)*17*1,035</t>
  </si>
  <si>
    <t>231212213</t>
  </si>
  <si>
    <t>Zřízení výplně pilot zapažených s vytažením pažnic z vrtu svislých z betonu železového, v hl od 0 do 20 m, při průměru piloty přes 650 do 1250 mm</t>
  </si>
  <si>
    <t>-2116273740</t>
  </si>
  <si>
    <t>https://podminky.urs.cz/item/CS_URS_2021_02/231212213</t>
  </si>
  <si>
    <t>58932940a</t>
  </si>
  <si>
    <t>-916793257</t>
  </si>
  <si>
    <t>(PI*0,45*0,45*18)*12*1,035</t>
  </si>
  <si>
    <t>231212313</t>
  </si>
  <si>
    <t>Zřízení výplně pilot zapažených s vytažením pažnic z vrtu svislých z betonu železového, v hl od 0 do 30 m, při průměru pilotu přes 650 do 1250 mm</t>
  </si>
  <si>
    <t>1411784307</t>
  </si>
  <si>
    <t>https://podminky.urs.cz/item/CS_URS_2021_02/231212313</t>
  </si>
  <si>
    <t>58932940b</t>
  </si>
  <si>
    <t>-1541742919</t>
  </si>
  <si>
    <t>(PI*0,6*0,6*22)*4*1,035</t>
  </si>
  <si>
    <t>231611114</t>
  </si>
  <si>
    <t>Výztuž pilot betonovaných do země z oceli 10 505 (R)</t>
  </si>
  <si>
    <t>-2082407163</t>
  </si>
  <si>
    <t>https://podminky.urs.cz/item/CS_URS_2021_02/231611114</t>
  </si>
  <si>
    <t>(59,698+142,223+103,009)*80/1000</t>
  </si>
  <si>
    <t>273322511</t>
  </si>
  <si>
    <t>Základy z betonu železového (bez výztuže) desky z betonu se zvýšenými nároky na prostředí tř. C 25/30</t>
  </si>
  <si>
    <t>-112390043</t>
  </si>
  <si>
    <t>https://podminky.urs.cz/item/CS_URS_2021_02/273322511</t>
  </si>
  <si>
    <t>výkres D1.2.B - 01 betonové kce podkladní beton</t>
  </si>
  <si>
    <t>3,255*2,6*0,35</t>
  </si>
  <si>
    <t>objekt</t>
  </si>
  <si>
    <t>33,300*13,600*0,35</t>
  </si>
  <si>
    <t>-(2,655*2)*0,35</t>
  </si>
  <si>
    <t>273351121</t>
  </si>
  <si>
    <t>Bednění základů desek zřízení</t>
  </si>
  <si>
    <t>1255690721</t>
  </si>
  <si>
    <t>https://podminky.urs.cz/item/CS_URS_2021_02/273351121</t>
  </si>
  <si>
    <t>dojezdová šachta výtahu vč.podladního betonu</t>
  </si>
  <si>
    <t>(3,255+2,6)*2*0,45</t>
  </si>
  <si>
    <t>(33,300+13,600)*2*0,45</t>
  </si>
  <si>
    <t>(2,655+2)*2*0,45</t>
  </si>
  <si>
    <t>273351122</t>
  </si>
  <si>
    <t>Bednění základů desek odstranění</t>
  </si>
  <si>
    <t>487416340</t>
  </si>
  <si>
    <t>https://podminky.urs.cz/item/CS_URS_2021_02/273351122</t>
  </si>
  <si>
    <t xml:space="preserve">výkres D1.2.B - 01 betonové kce </t>
  </si>
  <si>
    <t>dojezdová šachta výtahu vč. podkladního betonu</t>
  </si>
  <si>
    <t>273361821</t>
  </si>
  <si>
    <t>Výztuž základů desek z betonářské oceli 10 505 (R) nebo BSt 500</t>
  </si>
  <si>
    <t>54823739</t>
  </si>
  <si>
    <t>https://podminky.urs.cz/item/CS_URS_2021_02/273361821</t>
  </si>
  <si>
    <t>159,611*130/1000</t>
  </si>
  <si>
    <t>311321411</t>
  </si>
  <si>
    <t>Nadzákladové zdi z betonu železového (bez výztuže) nosné bez zvláštních nároků na vliv prostředí tř. C 25/30</t>
  </si>
  <si>
    <t>-540082633</t>
  </si>
  <si>
    <t>https://podminky.urs.cz/item/CS_URS_2021_02/311321411</t>
  </si>
  <si>
    <t>(3,255*0,3*1,1)*2</t>
  </si>
  <si>
    <t>(2*0,3*1,1)*2</t>
  </si>
  <si>
    <t>311351121</t>
  </si>
  <si>
    <t>Bednění nadzákladových zdí nosných rovné oboustranné za každou stranu zřízení</t>
  </si>
  <si>
    <t>-1629567996</t>
  </si>
  <si>
    <t>https://podminky.urs.cz/item/CS_URS_2021_02/311351121</t>
  </si>
  <si>
    <t>(3,255+2,6)*2*1,1</t>
  </si>
  <si>
    <t>(2,655+2)*2*1,1</t>
  </si>
  <si>
    <t>311351122</t>
  </si>
  <si>
    <t>Bednění nadzákladových zdí nosných rovné oboustranné za každou stranu odstranění</t>
  </si>
  <si>
    <t>351200199</t>
  </si>
  <si>
    <t>https://podminky.urs.cz/item/CS_URS_2021_02/311351122</t>
  </si>
  <si>
    <t>311361821</t>
  </si>
  <si>
    <t>Výztuž nadzákladových zdí nosných svislých nebo odkloněných od svislice, rovných nebo oblých z betonářské oceli 10 505 (R) nebo BSt 500</t>
  </si>
  <si>
    <t>1460634653</t>
  </si>
  <si>
    <t>https://podminky.urs.cz/item/CS_URS_2021_02/311361821</t>
  </si>
  <si>
    <t>3,468*130/1000</t>
  </si>
  <si>
    <t>Úpravy povrchů, podlahy a osazování výplní</t>
  </si>
  <si>
    <t>632622120</t>
  </si>
  <si>
    <t>Podklad nebo potěr z obalovaného kameniva s rozprostřením směsi a se zhutněním, tl. po zhutnění 100 mm</t>
  </si>
  <si>
    <t>-2061544362</t>
  </si>
  <si>
    <t>https://podminky.urs.cz/item/CS_URS_2021_02/632622120</t>
  </si>
  <si>
    <t>3,255*2,6</t>
  </si>
  <si>
    <t>-(3,14*0,3*0,3)*2</t>
  </si>
  <si>
    <t>-(3,14*0,45*0,45)</t>
  </si>
  <si>
    <t>-(3,14*0,6*0,6)</t>
  </si>
  <si>
    <t>33,300*13,600</t>
  </si>
  <si>
    <t>-(3,14*0,3*0,3)*15</t>
  </si>
  <si>
    <t>-(3,14*0,45*0,45)*11</t>
  </si>
  <si>
    <t>-(3,14*0,6*0,6)*3</t>
  </si>
  <si>
    <t>-3,255*2,6</t>
  </si>
  <si>
    <t>998001011</t>
  </si>
  <si>
    <t>Přesun hmot pro piloty nebo podzemní stěny betonované na místě</t>
  </si>
  <si>
    <t>-1228111985</t>
  </si>
  <si>
    <t>https://podminky.urs.cz/item/CS_URS_2021_02/998001011</t>
  </si>
  <si>
    <t>0,024+0,035+0,02</t>
  </si>
  <si>
    <t>145,006</t>
  </si>
  <si>
    <t>345,46</t>
  </si>
  <si>
    <t>250,209</t>
  </si>
  <si>
    <t>998012103</t>
  </si>
  <si>
    <t>Přesun hmot pro budovy občanské výstavby, bydlení, výrobu a služby s nosnou svislou konstrukcí monolitickou betonovou tyčovou s vyzdívaným obvodovým pláštěm vodorovná dopravní vzdálenost do 100 m pro budovy výšky přes 12 do 24 m</t>
  </si>
  <si>
    <t>-1706697074</t>
  </si>
  <si>
    <t>https://podminky.urs.cz/item/CS_URS_2021_02/998012103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</si>
  <si>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</si>
  <si>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</si>
  <si>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</si>
  <si>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</si>
  <si>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-1848974366</t>
  </si>
  <si>
    <t>https://podminky.urs.cz/item/CS_URS_2021_02/711111001</t>
  </si>
  <si>
    <t>11163150</t>
  </si>
  <si>
    <t>lak penetrační asfaltový</t>
  </si>
  <si>
    <t>32</t>
  </si>
  <si>
    <t>-1790545869</t>
  </si>
  <si>
    <t>452,88*0,0003 'Přepočtené koeficientem množství</t>
  </si>
  <si>
    <t>30</t>
  </si>
  <si>
    <t>711141559</t>
  </si>
  <si>
    <t>Provedení izolace proti zemní vlhkosti pásy přitavením NAIP na ploše vodorovné V</t>
  </si>
  <si>
    <t>555175022</t>
  </si>
  <si>
    <t>https://podminky.urs.cz/item/CS_URS_2021_02/711141559</t>
  </si>
  <si>
    <t>31</t>
  </si>
  <si>
    <t>62853004</t>
  </si>
  <si>
    <t>pás asfaltový natavitelný modifikovaný SBS tl 4,0mm s vložkou ze skleněné tkaniny a spalitelnou PE fólií nebo jemnozrnným minerálním posypem na horním povrchu</t>
  </si>
  <si>
    <t>754736560</t>
  </si>
  <si>
    <t>452,88*1,15 'Přepočtené koeficientem množství</t>
  </si>
  <si>
    <t>998711203</t>
  </si>
  <si>
    <t>Přesun hmot pro izolace proti vodě, vlhkosti a plynům stanovený procentní sazbou (%) z ceny vodorovná dopravní vzdálenost do 50 m v objektech výšky přes 12 do 60 m</t>
  </si>
  <si>
    <t>-1684935757</t>
  </si>
  <si>
    <t>https://podminky.urs.cz/item/CS_URS_2021_02/998711203</t>
  </si>
  <si>
    <t>33</t>
  </si>
  <si>
    <t>-404798618</t>
  </si>
  <si>
    <t>03 - Architektonicko - stavební řešení 1. NP</t>
  </si>
  <si>
    <t xml:space="preserve">    4 - Vodorovné konstrukce</t>
  </si>
  <si>
    <t>311272241</t>
  </si>
  <si>
    <t>Zdivo z pórobetonových tvárnic na tenké maltové lože, tl. zdiva 300 mm pevnost tvárnic přes P2 do P4, objemová hmotnost přes 450 do 600 kg/m3 na pero a drážku</t>
  </si>
  <si>
    <t>1609919027</t>
  </si>
  <si>
    <t>https://podminky.urs.cz/item/CS_URS_2021_02/311272241</t>
  </si>
  <si>
    <t>D.1.1.07 půdorys 1.NP</t>
  </si>
  <si>
    <t>(6,6+6,5+4,1+3,8+4,1+6,505+6,6)*3,07</t>
  </si>
  <si>
    <t>-(1*1+2*2+3*0,8*3+2,2+1*2+1,2*2,1)</t>
  </si>
  <si>
    <t>(6,5+6,5)*5,75</t>
  </si>
  <si>
    <t>-(6,5*4,4+6,195*4,5)</t>
  </si>
  <si>
    <t>(3,8+3,8+3,9+5,4+5,6+3,9+3,8+3,9)*5,75</t>
  </si>
  <si>
    <t>-(1*2,05+1,6*2,02+1*2,05)</t>
  </si>
  <si>
    <t>-3,14*0,6*0,6*3</t>
  </si>
  <si>
    <t>-3,14*0,9*0,9*2</t>
  </si>
  <si>
    <t>-3,14*0,5*0,5*2</t>
  </si>
  <si>
    <t>317143452</t>
  </si>
  <si>
    <t>Překlady nosné z pórobetonu osazené do tenkého maltového lože, pro zdi tl. 300 mm, délky překladu přes 1300 do 1500 mm</t>
  </si>
  <si>
    <t>1873248501</t>
  </si>
  <si>
    <t>https://podminky.urs.cz/item/CS_URS_2021_02/317143452</t>
  </si>
  <si>
    <t>317143453</t>
  </si>
  <si>
    <t>Překlady nosné z pórobetonu osazené do tenkého maltového lože, pro zdi tl. 300 mm, délky překladu přes 1500 do 1800 mm</t>
  </si>
  <si>
    <t>1730177675</t>
  </si>
  <si>
    <t>https://podminky.urs.cz/item/CS_URS_2021_02/317143453</t>
  </si>
  <si>
    <t>317143454</t>
  </si>
  <si>
    <t>Překlady nosné z pórobetonu osazené do tenkého maltového lože, pro zdi tl. 300 mm, délky překladu přes 1800 do 2100 mm</t>
  </si>
  <si>
    <t>487525973</t>
  </si>
  <si>
    <t>https://podminky.urs.cz/item/CS_URS_2021_02/317143454</t>
  </si>
  <si>
    <t>317143455</t>
  </si>
  <si>
    <t>Překlady nosné z pórobetonu osazené do tenkého maltového lože, pro zdi tl. 300 mm, délky překladu přes 2100 do 2400 mm</t>
  </si>
  <si>
    <t>857885983</t>
  </si>
  <si>
    <t>https://podminky.urs.cz/item/CS_URS_2021_02/317143455</t>
  </si>
  <si>
    <t>330321610</t>
  </si>
  <si>
    <t>Sloupy, pilíře, táhla, rámové stojky, vzpěry z betonu železového (bez výztuže) bez zvláštních nároků na vliv prostředí tř. C 30/37</t>
  </si>
  <si>
    <t>-1714380513</t>
  </si>
  <si>
    <t>https://podminky.urs.cz/item/CS_URS_2021_02/330321610</t>
  </si>
  <si>
    <t>(0,4*0,4)*10*3,07</t>
  </si>
  <si>
    <t>(0,4*0,4)*5,8</t>
  </si>
  <si>
    <t>(0,5*0,5)*8*5,8</t>
  </si>
  <si>
    <t>331351121</t>
  </si>
  <si>
    <t>Bednění hranatých sloupů a pilířů včetně vzepření průřezu pravoúhlého čtyřúhelníka výšky do 4 m, průřezu přes 0,08 do 0,16 m2 zřízení</t>
  </si>
  <si>
    <t>405286492</t>
  </si>
  <si>
    <t>https://podminky.urs.cz/item/CS_URS_2021_02/331351121</t>
  </si>
  <si>
    <t>(0,4+0,4)*2*10*3,07</t>
  </si>
  <si>
    <t>331351122</t>
  </si>
  <si>
    <t>Bednění hranatých sloupů a pilířů včetně vzepření průřezu pravoúhlého čtyřúhelníka výšky do 4 m, průřezu přes 0,08 do 0,16 m2 odstranění</t>
  </si>
  <si>
    <t>1119310610</t>
  </si>
  <si>
    <t>https://podminky.urs.cz/item/CS_URS_2021_02/331351122</t>
  </si>
  <si>
    <t>331351321</t>
  </si>
  <si>
    <t>Bednění hranatých sloupů a pilířů včetně vzepření průřezu pravoúhlého čtyřúhelníka výšky přes 4 do 6 m, průřezu přes 0,08 do 0,16 m2 zřízení</t>
  </si>
  <si>
    <t>-1737989114</t>
  </si>
  <si>
    <t>https://podminky.urs.cz/item/CS_URS_2021_02/331351321</t>
  </si>
  <si>
    <t>(0,4+0,4)*2*5,8</t>
  </si>
  <si>
    <t>331351322</t>
  </si>
  <si>
    <t>Bednění hranatých sloupů a pilířů včetně vzepření průřezu pravoúhlého čtyřúhelníka výšky přes 4 do 6 m, průřezu přes 0,08 do 0,16 m2 odstranění</t>
  </si>
  <si>
    <t>297287865</t>
  </si>
  <si>
    <t>https://podminky.urs.cz/item/CS_URS_2021_02/331351322</t>
  </si>
  <si>
    <t>331351325</t>
  </si>
  <si>
    <t>Bednění hranatých sloupů a pilířů včetně vzepření průřezu pravoúhlého čtyřúhelníka výšky přes 4 do 6 m, průřezu přes 0,16 m2 zřízení</t>
  </si>
  <si>
    <t>-1833938071</t>
  </si>
  <si>
    <t>https://podminky.urs.cz/item/CS_URS_2021_02/331351325</t>
  </si>
  <si>
    <t>(0,5+0,5)*2*8*5,8</t>
  </si>
  <si>
    <t>331351326</t>
  </si>
  <si>
    <t>Bednění hranatých sloupů a pilířů včetně vzepření průřezu pravoúhlého čtyřúhelníka výšky přes 4 do 6 m, průřezu přes 0,16 m2 odstranění</t>
  </si>
  <si>
    <t>-1855313831</t>
  </si>
  <si>
    <t>https://podminky.urs.cz/item/CS_URS_2021_02/331351326</t>
  </si>
  <si>
    <t>331361821</t>
  </si>
  <si>
    <t>Výztuž sloupů, pilířů, rámových stojek, táhel nebo vzpěr hranatých svislých nebo šikmých (odkloněných) z betonářské oceli 10 505 (R) nebo BSt 500</t>
  </si>
  <si>
    <t>-872524479</t>
  </si>
  <si>
    <t>https://podminky.urs.cz/item/CS_URS_2021_02/331361821</t>
  </si>
  <si>
    <t>17,44*300/1000</t>
  </si>
  <si>
    <t>341321410</t>
  </si>
  <si>
    <t>Stěny a příčky z betonu železového (bez výztuže) nosné tř. C 25/30</t>
  </si>
  <si>
    <t>35727777</t>
  </si>
  <si>
    <t>https://podminky.urs.cz/item/CS_URS_2021_02/341321410</t>
  </si>
  <si>
    <t>8,8*0,2*3,45</t>
  </si>
  <si>
    <t>2,4*0,2*3,45</t>
  </si>
  <si>
    <t>4*0,15*3,45</t>
  </si>
  <si>
    <t>2,5*0,2*3,45</t>
  </si>
  <si>
    <t>-1,24*2,25*0,2</t>
  </si>
  <si>
    <t>2,65*0,2*3,45</t>
  </si>
  <si>
    <t>Mezisoučet</t>
  </si>
  <si>
    <t>schodiště</t>
  </si>
  <si>
    <t>(1,3+0,13)*1,8*0,155</t>
  </si>
  <si>
    <t>(1,2)*1,8*0,13</t>
  </si>
  <si>
    <t>((1,8+1,05)/2*1,5)*0,155</t>
  </si>
  <si>
    <t>1.02 velkoprostorová učebna</t>
  </si>
  <si>
    <t>11,9*3,624*0,2</t>
  </si>
  <si>
    <t>((4,4+4,25)/2*1)*0,3*2</t>
  </si>
  <si>
    <t>((4,25+4,1)/2*1)*0,3*2</t>
  </si>
  <si>
    <t>((4,1+3,95)/2*1)*0,3*2</t>
  </si>
  <si>
    <t>((3,95+3,42)/2*1,9)*0,3*2</t>
  </si>
  <si>
    <t>11,5*0,9*0,3</t>
  </si>
  <si>
    <t>341351111</t>
  </si>
  <si>
    <t>Bednění stěn a příček nosných rovné oboustranné za každou stranu zřízení</t>
  </si>
  <si>
    <t>1723935422</t>
  </si>
  <si>
    <t>https://podminky.urs.cz/item/CS_URS_2021_02/341351111</t>
  </si>
  <si>
    <t>(8,8+2,7+4,2+0,15+4+2,4+5,5+2,5+0,2+0,3+2,65+0,3+0,2+2,7)*3,45</t>
  </si>
  <si>
    <t>(1,24+2,25*2)*0,2</t>
  </si>
  <si>
    <t>-1,24*2,25</t>
  </si>
  <si>
    <t>(2+2,65)*2*3,45</t>
  </si>
  <si>
    <t>12,5*3,624</t>
  </si>
  <si>
    <t>11,9*3,424</t>
  </si>
  <si>
    <t>((4,4+4,25)/2*1)*2</t>
  </si>
  <si>
    <t>((4,25+4,1)/2*1)*2</t>
  </si>
  <si>
    <t>((4,1+3,95)/2*1)*2</t>
  </si>
  <si>
    <t>((3,95+3,42)/2*1,9)*2</t>
  </si>
  <si>
    <t>(11,5+11,5)*0,9</t>
  </si>
  <si>
    <t>341351112</t>
  </si>
  <si>
    <t>Bednění stěn a příček nosných rovné oboustranné za každou stranu odstranění</t>
  </si>
  <si>
    <t>-773493596</t>
  </si>
  <si>
    <t>https://podminky.urs.cz/item/CS_URS_2021_02/341351112</t>
  </si>
  <si>
    <t>341361821</t>
  </si>
  <si>
    <t>Výztuž stěn a příček nosných svislých nebo šikmých, rovných nebo oblých z betonářské oceli 10 505 (R) nebo BSt 500</t>
  </si>
  <si>
    <t>1206217762</t>
  </si>
  <si>
    <t>https://podminky.urs.cz/item/CS_URS_2021_02/341361821</t>
  </si>
  <si>
    <t>38,976*150/1000</t>
  </si>
  <si>
    <t>342272235</t>
  </si>
  <si>
    <t>Příčky z pórobetonových tvárnic hladkých na tenké maltové lože objemová hmotnost do 500 kg/m3, tloušťka příčky 125 mm</t>
  </si>
  <si>
    <t>-1890528811</t>
  </si>
  <si>
    <t>https://podminky.urs.cz/item/CS_URS_2021_02/342272235</t>
  </si>
  <si>
    <t>recepce</t>
  </si>
  <si>
    <t>1,1*1,1</t>
  </si>
  <si>
    <t>0,4*1,1</t>
  </si>
  <si>
    <t>((1,1+0,7)/2*1)</t>
  </si>
  <si>
    <t>0,8*0,7</t>
  </si>
  <si>
    <t>1,1*0,7</t>
  </si>
  <si>
    <t>342351111</t>
  </si>
  <si>
    <t>Bednění stěn a příček výplňových a oddělovacích pevných rovné oboustranné za každou stranu zřízení</t>
  </si>
  <si>
    <t>-159873890</t>
  </si>
  <si>
    <t>https://podminky.urs.cz/item/CS_URS_2021_02/342351111</t>
  </si>
  <si>
    <t>schodiště do učebny</t>
  </si>
  <si>
    <t>(1,3+0,13+0,155+1,2+1,2+1,3)*0,9</t>
  </si>
  <si>
    <t>1,8*1*2</t>
  </si>
  <si>
    <t>0,155*0,9</t>
  </si>
  <si>
    <t>342351112</t>
  </si>
  <si>
    <t>Bednění stěn a příček výplňových a oddělovacích pevných rovné oboustranné za každou stranu odstranění</t>
  </si>
  <si>
    <t>-444245079</t>
  </si>
  <si>
    <t>https://podminky.urs.cz/item/CS_URS_2021_02/342351112</t>
  </si>
  <si>
    <t>Vodorovné konstrukce</t>
  </si>
  <si>
    <t>411321616</t>
  </si>
  <si>
    <t>Stropy z betonu železového (bez výztuže) stropů deskových, plochých střech, desek balkonových, desek hřibových stropů včetně hlavic hřibových sloupů tř. C 30/37</t>
  </si>
  <si>
    <t>-2125544282</t>
  </si>
  <si>
    <t>https://podminky.urs.cz/item/CS_URS_2021_02/411321616</t>
  </si>
  <si>
    <t>14,3*13,6*0,25</t>
  </si>
  <si>
    <t>-(2,5*5,5*0,25)</t>
  </si>
  <si>
    <t>-(2*2,65*0,25)</t>
  </si>
  <si>
    <t>-(0,84*0,95*0,25)</t>
  </si>
  <si>
    <t>(14,53+13,6+14,53)*0,23*0,1</t>
  </si>
  <si>
    <t>7,19*13,6*0,25</t>
  </si>
  <si>
    <t>(7,19+7,19)*0,23*0,1</t>
  </si>
  <si>
    <t>12,25*13,6*0,2</t>
  </si>
  <si>
    <t>(19,44+13,6+19,44)*0,23*0,1</t>
  </si>
  <si>
    <t>411351011</t>
  </si>
  <si>
    <t>Bednění stropních konstrukcí - bez podpěrné konstrukce desek tloušťky stropní desky přes 5 do 25 cm zřízení</t>
  </si>
  <si>
    <t>-1224768229</t>
  </si>
  <si>
    <t>https://podminky.urs.cz/item/CS_URS_2021_02/411351011</t>
  </si>
  <si>
    <t>14,3*13,6</t>
  </si>
  <si>
    <t>(2,4+5,5)*2*0,25</t>
  </si>
  <si>
    <t>(2+2,65)*2*0,25</t>
  </si>
  <si>
    <t>-(2,7*8,8)</t>
  </si>
  <si>
    <t>(2,65*0,3)</t>
  </si>
  <si>
    <t>(0,84+0,95)*2*0,25</t>
  </si>
  <si>
    <t>-(1,24*1,35)</t>
  </si>
  <si>
    <t>7,19*13,6</t>
  </si>
  <si>
    <t>12,25*13,6</t>
  </si>
  <si>
    <t>(14,53+13,6+14,52)*(0,25+0,23+0,1)</t>
  </si>
  <si>
    <t>(7,19+7,19)*(0,25+0,23+0,1)</t>
  </si>
  <si>
    <t>(12,25+13,6+12,25)*(0,2+0,23+0,1)</t>
  </si>
  <si>
    <t>12,5*5</t>
  </si>
  <si>
    <t>411351012</t>
  </si>
  <si>
    <t>Bednění stropních konstrukcí - bez podpěrné konstrukce desek tloušťky stropní desky přes 5 do 25 cm odstranění</t>
  </si>
  <si>
    <t>-1674275310</t>
  </si>
  <si>
    <t>https://podminky.urs.cz/item/CS_URS_2021_02/411351012</t>
  </si>
  <si>
    <t>411354313</t>
  </si>
  <si>
    <t>Podpěrná konstrukce stropů - desek, kleneb a skořepin výška podepření do 4 m tloušťka stropu přes 15 do 25 cm zřízení</t>
  </si>
  <si>
    <t>-382161766</t>
  </si>
  <si>
    <t>https://podminky.urs.cz/item/CS_URS_2021_02/411354313</t>
  </si>
  <si>
    <t>-(2,5*5,5)</t>
  </si>
  <si>
    <t>-(2*2,65)</t>
  </si>
  <si>
    <t>(14,53+13,6+14,53)*0,23</t>
  </si>
  <si>
    <t>411354314</t>
  </si>
  <si>
    <t>Podpěrná konstrukce stropů - desek, kleneb a skořepin výška podepření do 4 m tloušťka stropu přes 15 do 25 cm odstranění</t>
  </si>
  <si>
    <t>-1251375299</t>
  </si>
  <si>
    <t>https://podminky.urs.cz/item/CS_URS_2021_02/411354314</t>
  </si>
  <si>
    <t>411354333</t>
  </si>
  <si>
    <t>Podpěrná konstrukce stropů - desek, kleneb a skořepin výška podepření přes 4 do 6 m tloušťka stropu přes 15 do 25 cm zřízení</t>
  </si>
  <si>
    <t>-163240128</t>
  </si>
  <si>
    <t>https://podminky.urs.cz/item/CS_URS_2021_02/411354333</t>
  </si>
  <si>
    <t>(19,44+13,6+19,44)*0,23</t>
  </si>
  <si>
    <t>411354334</t>
  </si>
  <si>
    <t>Podpěrná konstrukce stropů - desek, kleneb a skořepin výška podepření přes 4 do 6 m tloušťka stropu přes 15 do 25 cm odstranění</t>
  </si>
  <si>
    <t>1549855256</t>
  </si>
  <si>
    <t>https://podminky.urs.cz/item/CS_URS_2021_02/411354334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</si>
  <si>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</si>
  <si>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</si>
  <si>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384640011</t>
  </si>
  <si>
    <t>https://podminky.urs.cz/item/CS_URS_2021_02/411361821</t>
  </si>
  <si>
    <t>103,942*120/1000</t>
  </si>
  <si>
    <t>413321616</t>
  </si>
  <si>
    <t>Nosníky z betonu železového (bez výztuže) včetně stěnových i jeřábových drah, volných trámů, průvlaků, rámových příčlí, ztužidel, konzol, vodorovných táhel apod., tyčových konstrukcí tř. C 30/37</t>
  </si>
  <si>
    <t>-107880815</t>
  </si>
  <si>
    <t>https://podminky.urs.cz/item/CS_URS_2021_02/413321616</t>
  </si>
  <si>
    <t>(14,305*0,38*0,4)</t>
  </si>
  <si>
    <t>(12,8*0,38*0,4)</t>
  </si>
  <si>
    <t>4,5*0,38*0,4</t>
  </si>
  <si>
    <t>6,3*0,38*0,4</t>
  </si>
  <si>
    <t>7,4*0,4*0,38</t>
  </si>
  <si>
    <t>6,94*0,4*0,5</t>
  </si>
  <si>
    <t>12,5*0,6*0,5</t>
  </si>
  <si>
    <t>12,6*0,6*0,5</t>
  </si>
  <si>
    <t>11,5*0,6*0,5</t>
  </si>
  <si>
    <t>413351111</t>
  </si>
  <si>
    <t>Bednění nosníků a průvlaků - bez podpěrné konstrukce výška nosníku po spodní líc stropní desky do 100 cm zřízení</t>
  </si>
  <si>
    <t>-1314444804</t>
  </si>
  <si>
    <t>https://podminky.urs.cz/item/CS_URS_2021_02/413351111</t>
  </si>
  <si>
    <t>(14,305+13,6+14,305)*0,38</t>
  </si>
  <si>
    <t>(13,505+12,8+13,505)*0,38</t>
  </si>
  <si>
    <t>(6,6+6,5+4,1+3,8+4,1+6,505+6,6)*0,4</t>
  </si>
  <si>
    <t>(0,4+4,5+0,4+4,5)*0,38</t>
  </si>
  <si>
    <t>(0,4+6,3+0,4+6,3)*0,38</t>
  </si>
  <si>
    <t>(4,3+1,6+4,1)*0,4</t>
  </si>
  <si>
    <t>(7,4+7,4)*0,38</t>
  </si>
  <si>
    <t>(7,4+7,4)*0,4</t>
  </si>
  <si>
    <t>(6,94+6,94)*0,5*2</t>
  </si>
  <si>
    <t>(6,5+6,5)*0,4</t>
  </si>
  <si>
    <t>(12,5+13,6)*2*0,6</t>
  </si>
  <si>
    <t>(11,5+3,8)*2*0,6</t>
  </si>
  <si>
    <t>(11,5+3,9)*2*0,6</t>
  </si>
  <si>
    <t>(11,5+3,8+3,8+3,9+5,4+5,6+3,9+3,8+3,9+11,5+11,5)*0,5</t>
  </si>
  <si>
    <t>413351112</t>
  </si>
  <si>
    <t>Bednění nosníků a průvlaků - bez podpěrné konstrukce výška nosníku po spodní líc stropní desky do 100 cm odstranění</t>
  </si>
  <si>
    <t>-1791820351</t>
  </si>
  <si>
    <t>https://podminky.urs.cz/item/CS_URS_2021_02/413351112</t>
  </si>
  <si>
    <t>413352111</t>
  </si>
  <si>
    <t>Podpěrná konstrukce nosníků a průvlaků výšky podepření do 4 m výšky nosníku (po spodní hranu stropní desky) do 100 cm zřízení</t>
  </si>
  <si>
    <t>119845640</t>
  </si>
  <si>
    <t>https://podminky.urs.cz/item/CS_URS_2021_02/413352111</t>
  </si>
  <si>
    <t>413352112</t>
  </si>
  <si>
    <t>Podpěrná konstrukce nosníků a průvlaků výšky podepření do 4 m výšky nosníku (po spodní hranu stropní desky) do 100 cm odstranění</t>
  </si>
  <si>
    <t>693850235</t>
  </si>
  <si>
    <t>https://podminky.urs.cz/item/CS_URS_2021_02/413352112</t>
  </si>
  <si>
    <t>34</t>
  </si>
  <si>
    <t>413352211</t>
  </si>
  <si>
    <t>Podpěrná konstrukce nosníků a průvlaků výšky podepření přes 4 do 6 m výšky nosníku (po spodní hranu stropní desky) do 100 cm zřízení</t>
  </si>
  <si>
    <t>322564528</t>
  </si>
  <si>
    <t>https://podminky.urs.cz/item/CS_URS_2021_02/413352211</t>
  </si>
  <si>
    <t>35</t>
  </si>
  <si>
    <t>413352212</t>
  </si>
  <si>
    <t>Podpěrná konstrukce nosníků a průvlaků výšky podepření přes 4 do 6 m výšky nosníku (po spodní hranu stropní desky) do 100 cm odstranění</t>
  </si>
  <si>
    <t>-1849186668</t>
  </si>
  <si>
    <t>https://podminky.urs.cz/item/CS_URS_2021_02/413352212</t>
  </si>
  <si>
    <t>36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</si>
  <si>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</si>
  <si>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</si>
  <si>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-1277469717</t>
  </si>
  <si>
    <t>https://podminky.urs.cz/item/CS_URS_2021_02/413361821</t>
  </si>
  <si>
    <t>34,922*120/1000</t>
  </si>
  <si>
    <t>37</t>
  </si>
  <si>
    <t>430321414</t>
  </si>
  <si>
    <t>Schodišťové konstrukce a rampy z betonu železového (bez výztuže) stupně, schodnice, ramena, podesty s nosníky tř. C 25/30</t>
  </si>
  <si>
    <t>-119071766</t>
  </si>
  <si>
    <t>https://podminky.urs.cz/item/CS_URS_2021_02/430321414</t>
  </si>
  <si>
    <t>1.04 schodiště</t>
  </si>
  <si>
    <t>0,5*0,4*1,18</t>
  </si>
  <si>
    <t>((0,4+0,25)/2*0,286)*1,18*20</t>
  </si>
  <si>
    <t>1,1*2,4*0,25</t>
  </si>
  <si>
    <t>38</t>
  </si>
  <si>
    <t>430321616</t>
  </si>
  <si>
    <t>Schodišťové konstrukce a rampy z betonu železového (bez výztuže) stupně, schodnice, ramena, podesty s nosníky tř. C 30/37</t>
  </si>
  <si>
    <t>-245709723</t>
  </si>
  <si>
    <t>https://podminky.urs.cz/item/CS_URS_2021_02/430321616</t>
  </si>
  <si>
    <t>0,15*0,9*12,5</t>
  </si>
  <si>
    <t>((0,4+0,25)/2*0,9)*11,9*7</t>
  </si>
  <si>
    <t>((0,4+0,25)/2*0,9)*12,5*3</t>
  </si>
  <si>
    <t>((0,4+0,25)/2*2)*12,5</t>
  </si>
  <si>
    <t>vstupní schodiště do učebny</t>
  </si>
  <si>
    <t>0,25*0,333*1,355</t>
  </si>
  <si>
    <t>0,4*0,333*1,355</t>
  </si>
  <si>
    <t>0,55*0,333*1,355</t>
  </si>
  <si>
    <t>0,7*0,333*1,355</t>
  </si>
  <si>
    <t>0,85*0,333*1,355</t>
  </si>
  <si>
    <t>1*1,43*1,355</t>
  </si>
  <si>
    <t>39</t>
  </si>
  <si>
    <t>430361821</t>
  </si>
  <si>
    <t>Výztuž schodišťových konstrukcí a ramp stupňů, schodnic, ramen, podest s nosníky z betonářské oceli 10 505 (R) nebo BSt 500</t>
  </si>
  <si>
    <t>57254857</t>
  </si>
  <si>
    <t>https://podminky.urs.cz/item/CS_URS_2021_02/430361821</t>
  </si>
  <si>
    <t>3,09*125/1000</t>
  </si>
  <si>
    <t>40</t>
  </si>
  <si>
    <t>431351121</t>
  </si>
  <si>
    <t>Bednění podest, podstupňových desek a ramp včetně podpěrné konstrukce výšky do 4 m půdorysně přímočarých zřízení</t>
  </si>
  <si>
    <t>-121384973</t>
  </si>
  <si>
    <t>https://podminky.urs.cz/item/CS_URS_2021_02/431351121</t>
  </si>
  <si>
    <t>5,6*11,9</t>
  </si>
  <si>
    <t>3,1*1,18</t>
  </si>
  <si>
    <t>1,1*2,4</t>
  </si>
  <si>
    <t>3,3*1,18</t>
  </si>
  <si>
    <t>41</t>
  </si>
  <si>
    <t>431351122</t>
  </si>
  <si>
    <t>Bednění podest, podstupňových desek a ramp včetně podpěrné konstrukce výšky do 4 m půdorysně přímočarých odstranění</t>
  </si>
  <si>
    <t>-83585776</t>
  </si>
  <si>
    <t>https://podminky.urs.cz/item/CS_URS_2021_02/431351122</t>
  </si>
  <si>
    <t>42</t>
  </si>
  <si>
    <t>433351131</t>
  </si>
  <si>
    <t>Bednění schodnic včetně podpěrné konstrukce výšky do 4 m půdorysně přímočarých zřízení</t>
  </si>
  <si>
    <t>-2063144554</t>
  </si>
  <si>
    <t>https://podminky.urs.cz/item/CS_URS_2021_02/433351131</t>
  </si>
  <si>
    <t>3,1*0,4</t>
  </si>
  <si>
    <t>3,3*0,4</t>
  </si>
  <si>
    <t>0,15*0,333</t>
  </si>
  <si>
    <t>0,3*0,333</t>
  </si>
  <si>
    <t>0,45*0,333</t>
  </si>
  <si>
    <t>0,6*0,333</t>
  </si>
  <si>
    <t>0,75*0,333</t>
  </si>
  <si>
    <t>0,9*1,43</t>
  </si>
  <si>
    <t>1,355*0,9</t>
  </si>
  <si>
    <t>43</t>
  </si>
  <si>
    <t>433351132</t>
  </si>
  <si>
    <t>Bednění schodnic včetně podpěrné konstrukce výšky do 4 m půdorysně přímočarých odstranění</t>
  </si>
  <si>
    <t>1365680170</t>
  </si>
  <si>
    <t>https://podminky.urs.cz/item/CS_URS_2021_02/433351132</t>
  </si>
  <si>
    <t>44</t>
  </si>
  <si>
    <t>434351141</t>
  </si>
  <si>
    <t>Bednění stupňů betonovaných na podstupňové desce nebo na terénu půdorysně přímočarých zřízení</t>
  </si>
  <si>
    <t>-411766063</t>
  </si>
  <si>
    <t>https://podminky.urs.cz/item/CS_URS_2021_02/434351141</t>
  </si>
  <si>
    <t>1,18*0,168*11</t>
  </si>
  <si>
    <t>0,15*1,355*6</t>
  </si>
  <si>
    <t>45</t>
  </si>
  <si>
    <t>434351142</t>
  </si>
  <si>
    <t>Bednění stupňů betonovaných na podstupňové desce nebo na terénu půdorysně přímočarých odstranění</t>
  </si>
  <si>
    <t>-2116508328</t>
  </si>
  <si>
    <t>https://podminky.urs.cz/item/CS_URS_2021_02/434351142</t>
  </si>
  <si>
    <t>46</t>
  </si>
  <si>
    <t>897676899</t>
  </si>
  <si>
    <t>D.1.1.07 půdorys 1.NP + 2.NP</t>
  </si>
  <si>
    <t>(1,2+14,06+1,2+1,2+20,5+4,2+1,2+1,2+13,035+1,2+1,2+18,36+1,2+1,2+33,765+1,2)*7,5</t>
  </si>
  <si>
    <t>47</t>
  </si>
  <si>
    <t>-397797968</t>
  </si>
  <si>
    <t>869,4*120</t>
  </si>
  <si>
    <t>48</t>
  </si>
  <si>
    <t>-1489042011</t>
  </si>
  <si>
    <t>49</t>
  </si>
  <si>
    <t>943211111</t>
  </si>
  <si>
    <t>Montáž lešení prostorového rámového lehkého pracovního s podlahami s provozním zatížením tř. 3 do 200 kg/m2, výšky do 10 m</t>
  </si>
  <si>
    <t>-1676969539</t>
  </si>
  <si>
    <t>https://podminky.urs.cz/item/CS_URS_2021_02/943211111</t>
  </si>
  <si>
    <t>výtahová šachta</t>
  </si>
  <si>
    <t>2*2,65*3,45</t>
  </si>
  <si>
    <t>50</t>
  </si>
  <si>
    <t>943211211</t>
  </si>
  <si>
    <t>Montáž lešení prostorového rámového lehkého pracovního s podlahami Příplatek za první a každý další den použití lešení k ceně -1111</t>
  </si>
  <si>
    <t>-438768730</t>
  </si>
  <si>
    <t>https://podminky.urs.cz/item/CS_URS_2021_02/943211211</t>
  </si>
  <si>
    <t>18,285*45</t>
  </si>
  <si>
    <t>51</t>
  </si>
  <si>
    <t>943211811</t>
  </si>
  <si>
    <t>Demontáž lešení prostorového rámového lehkého pracovního s podlahami s provozním zatížením tř. 3 do 200 kg/m2, výšky do 10 m</t>
  </si>
  <si>
    <t>202601742</t>
  </si>
  <si>
    <t>https://podminky.urs.cz/item/CS_URS_2021_02/943211811</t>
  </si>
  <si>
    <t>52</t>
  </si>
  <si>
    <t>713387738</t>
  </si>
  <si>
    <t>53</t>
  </si>
  <si>
    <t>1213845924</t>
  </si>
  <si>
    <t>869,4*90</t>
  </si>
  <si>
    <t>54</t>
  </si>
  <si>
    <t>1399485779</t>
  </si>
  <si>
    <t>55</t>
  </si>
  <si>
    <t>949101112</t>
  </si>
  <si>
    <t>Lešení pomocné pracovní pro objekty pozemních staveb pro zatížení do 150 kg/m2, o výšce lešeňové podlahy přes 1,9 do 3,5 m</t>
  </si>
  <si>
    <t>-1457327126</t>
  </si>
  <si>
    <t>https://podminky.urs.cz/item/CS_URS_2021_02/949101112</t>
  </si>
  <si>
    <t>93,7+207,4+2,4+13,3+3,9+7,1+2,3+3,3+3,1+8+15,3+13,1+43,1+20,8+19,2+1+1,3+3,5+9,1</t>
  </si>
  <si>
    <t>56</t>
  </si>
  <si>
    <t>950101</t>
  </si>
  <si>
    <t>Stykovací výztuž do betonových konstrukcí 150 15/10</t>
  </si>
  <si>
    <t>-680165990</t>
  </si>
  <si>
    <t>stykovací výztuž</t>
  </si>
  <si>
    <t>2,4</t>
  </si>
  <si>
    <t>57</t>
  </si>
  <si>
    <t>950102</t>
  </si>
  <si>
    <t>Stykovací výztuž do betonových konstrukcí 190 15/10</t>
  </si>
  <si>
    <t>2088355992</t>
  </si>
  <si>
    <t>58</t>
  </si>
  <si>
    <t>-1793956972</t>
  </si>
  <si>
    <t>59</t>
  </si>
  <si>
    <t>996979965</t>
  </si>
  <si>
    <t>04 - Architektonicko - stavební řešení 2.NP</t>
  </si>
  <si>
    <t xml:space="preserve">    721 - Zdravotechnika - vnitřní kanalizace</t>
  </si>
  <si>
    <t xml:space="preserve">    763 - Konstrukce suché výstavby</t>
  </si>
  <si>
    <t xml:space="preserve">    764 - Konstrukce klempířské</t>
  </si>
  <si>
    <t xml:space="preserve">    767 - Konstrukce zámečnické</t>
  </si>
  <si>
    <t xml:space="preserve">    777 - Podlahy lité</t>
  </si>
  <si>
    <t xml:space="preserve">    784 - Dokončovací práce - malby a tapety</t>
  </si>
  <si>
    <t>311272031</t>
  </si>
  <si>
    <t>Zdivo z pórobetonových tvárnic na tenké maltové lože, tl. zdiva 200 mm pevnost tvárnic přes P2 do P4, objemová hmotnost přes 450 do 600 kg/m3 hladkých</t>
  </si>
  <si>
    <t>-267337842</t>
  </si>
  <si>
    <t>https://podminky.urs.cz/item/CS_URS_2021_02/311272031</t>
  </si>
  <si>
    <t>půdorys 2.NP D.1.1.08</t>
  </si>
  <si>
    <t>5,21*2,65</t>
  </si>
  <si>
    <t>4,4*2,635</t>
  </si>
  <si>
    <t>-(0,8*0,25)*2</t>
  </si>
  <si>
    <t>4,48*2,65</t>
  </si>
  <si>
    <t>1,3*2,65</t>
  </si>
  <si>
    <t>1758919318</t>
  </si>
  <si>
    <t>(6+6,505+4,1+3,8+4,1+6,505+6,6)*2,25</t>
  </si>
  <si>
    <t>-(1*0,315+1*0,5*2)</t>
  </si>
  <si>
    <t>1687322412</t>
  </si>
  <si>
    <t>(0,4*0,4*2,25)*10</t>
  </si>
  <si>
    <t>1587026808</t>
  </si>
  <si>
    <t>(0,4+0,4)*2*2,25*10</t>
  </si>
  <si>
    <t>-53669070</t>
  </si>
  <si>
    <t>-2114790039</t>
  </si>
  <si>
    <t>3,6*300/1000</t>
  </si>
  <si>
    <t>1719850906</t>
  </si>
  <si>
    <t>(8,8+2,4+2,65+2,5+2,5)*2,65*0,2</t>
  </si>
  <si>
    <t>5,5*0,15*2,65</t>
  </si>
  <si>
    <t>-(1,24*2,25)*0,2</t>
  </si>
  <si>
    <t>-(1*2,02)*0,15</t>
  </si>
  <si>
    <t>-(1*2,02)*0,2</t>
  </si>
  <si>
    <t>-1240144851</t>
  </si>
  <si>
    <t>(8,8+2,7+5,9+0,3+2,65+0,3+0,2+2,7)*2,65</t>
  </si>
  <si>
    <t>(5,5+2,4+5,5+2,4)*2,65</t>
  </si>
  <si>
    <t>(1+2,02*2)*0,2</t>
  </si>
  <si>
    <t>(1+2,02*2)*0,15</t>
  </si>
  <si>
    <t>-(1,24*2,25+1*2,02*2)</t>
  </si>
  <si>
    <t>(2+2,65)*2*2,9</t>
  </si>
  <si>
    <t>1146005759</t>
  </si>
  <si>
    <t>-228110777</t>
  </si>
  <si>
    <t>10,912*120/1000</t>
  </si>
  <si>
    <t>-970381201</t>
  </si>
  <si>
    <t>(14,31+13,6+14,31)*0,23*0,1</t>
  </si>
  <si>
    <t>411324646</t>
  </si>
  <si>
    <t>Stropy z betonu železového (bez výztuže) pohledového stropů deskových, plochých střech, desek balkonových, desek hřibových stropů včetně hlavic hřibových sloupů tř. C 30/37</t>
  </si>
  <si>
    <t>-881598989</t>
  </si>
  <si>
    <t>https://podminky.urs.cz/item/CS_URS_2021_02/411324646</t>
  </si>
  <si>
    <t>13,6*14,31*0,25</t>
  </si>
  <si>
    <t>-(2,35*5,545+2*2,655)*0,25</t>
  </si>
  <si>
    <t>-638347640</t>
  </si>
  <si>
    <t>12,8*13,91</t>
  </si>
  <si>
    <t>(14,31+14,06+14,31)*(0,23+0,1)</t>
  </si>
  <si>
    <t>(5,5+2,4)*2*0,25</t>
  </si>
  <si>
    <t>2,65*0,3</t>
  </si>
  <si>
    <t>-1,24*1,35</t>
  </si>
  <si>
    <t>-1748001389</t>
  </si>
  <si>
    <t>-1098362450</t>
  </si>
  <si>
    <t>(14,31+14,06+14,31)*0,23</t>
  </si>
  <si>
    <t>-872314462</t>
  </si>
  <si>
    <t>-147574059</t>
  </si>
  <si>
    <t>43,869*130/1000</t>
  </si>
  <si>
    <t>413322626</t>
  </si>
  <si>
    <t>Nosníky z betonu železového (bez výztuže) včetně stěnových i jeřábových drah, volných trámů, průvlaků, rámových příčlí, ztužidel, konzol, vodorovných táhel apod., tyčových konstrukcí pohledového tř. C 30/37</t>
  </si>
  <si>
    <t>1088989473</t>
  </si>
  <si>
    <t>https://podminky.urs.cz/item/CS_URS_2021_02/413322626</t>
  </si>
  <si>
    <t>14,31*0,38*0,4</t>
  </si>
  <si>
    <t>12,8*0,38*0,4</t>
  </si>
  <si>
    <t>1608124167</t>
  </si>
  <si>
    <t>(14,31+13,6+14,31)*0,38</t>
  </si>
  <si>
    <t>(13,91+12,8+13,91)*0,38</t>
  </si>
  <si>
    <t>(6,6+6,505+4,1+3,8+4,1+6,505+6,6)*0,4</t>
  </si>
  <si>
    <t>-1182457388</t>
  </si>
  <si>
    <t>413351191</t>
  </si>
  <si>
    <t>Bednění nosníků a průvlaků - bez podpěrné konstrukce Příplatek k cenám za pohledový beton</t>
  </si>
  <si>
    <t>-579127704</t>
  </si>
  <si>
    <t>https://podminky.urs.cz/item/CS_URS_2021_02/413351191</t>
  </si>
  <si>
    <t>-869495203</t>
  </si>
  <si>
    <t>1312785538</t>
  </si>
  <si>
    <t>-1270804349</t>
  </si>
  <si>
    <t>6,296*130/1000</t>
  </si>
  <si>
    <t>-858610134</t>
  </si>
  <si>
    <t>((0,4+0,3)/2*0,286)*1,18*16</t>
  </si>
  <si>
    <t>2,4*1,8*0,27</t>
  </si>
  <si>
    <t>1,8*2,4*0,265</t>
  </si>
  <si>
    <t>-752913697</t>
  </si>
  <si>
    <t>4,201*125/1000</t>
  </si>
  <si>
    <t>-2096760307</t>
  </si>
  <si>
    <t>(1,2+0,2+0,3)*2,4</t>
  </si>
  <si>
    <t>2,8*1,18</t>
  </si>
  <si>
    <t>2,4*2,05</t>
  </si>
  <si>
    <t>-205915095</t>
  </si>
  <si>
    <t>1705494545</t>
  </si>
  <si>
    <t>2,8*0,4*2</t>
  </si>
  <si>
    <t>-1750498736</t>
  </si>
  <si>
    <t>1064298934</t>
  </si>
  <si>
    <t>1,18*0,169*18</t>
  </si>
  <si>
    <t>1766909307</t>
  </si>
  <si>
    <t>611131125</t>
  </si>
  <si>
    <t>Podkladní a spojovací vrstva vnitřních omítaných ploch penetrace disperzní nanášená ručně schodišťových konstrukcí</t>
  </si>
  <si>
    <t>-131864479</t>
  </si>
  <si>
    <t>https://podminky.urs.cz/item/CS_URS_2021_02/611131125</t>
  </si>
  <si>
    <t>2.04 schodiště</t>
  </si>
  <si>
    <t>(2,4+5,5)*2*2,65</t>
  </si>
  <si>
    <t>-(1*2,02)*2</t>
  </si>
  <si>
    <t>2,8*1,18*2</t>
  </si>
  <si>
    <t>611311135</t>
  </si>
  <si>
    <t>Potažení vnitřních ploch vápenným štukem tloušťky do 3 mm schodišťových konstrukcí stropů, stěn, ramen nebo nosníků</t>
  </si>
  <si>
    <t>1857643823</t>
  </si>
  <si>
    <t>https://podminky.urs.cz/item/CS_URS_2021_02/611311135</t>
  </si>
  <si>
    <t>612131121</t>
  </si>
  <si>
    <t>Podkladní a spojovací vrstva vnitřních omítaných ploch penetrace disperzní nanášená ručně stěn</t>
  </si>
  <si>
    <t>978816797</t>
  </si>
  <si>
    <t>https://podminky.urs.cz/item/CS_URS_2021_02/612131121</t>
  </si>
  <si>
    <t>D.1.1.08 půdorys 2.NP</t>
  </si>
  <si>
    <t>2.05 strojovna VZT</t>
  </si>
  <si>
    <t>(13,805+4,4)*2*2,65</t>
  </si>
  <si>
    <t>(6,6+6,505+4,1+3,8)*0,1</t>
  </si>
  <si>
    <t>(0,1*2,25)*6</t>
  </si>
  <si>
    <t>2.06 technická místnost</t>
  </si>
  <si>
    <t>(3,8+5,21+2,5)*2,65</t>
  </si>
  <si>
    <t>3,8*0,1</t>
  </si>
  <si>
    <t>0,1*2,25*2</t>
  </si>
  <si>
    <t>-0,9*1,97</t>
  </si>
  <si>
    <t>2.07 sklad</t>
  </si>
  <si>
    <t>(4,48+6,605)*2,65</t>
  </si>
  <si>
    <t>(4,48+6,505)*0,1</t>
  </si>
  <si>
    <t>0,38*2,65*2</t>
  </si>
  <si>
    <t>(0,1*2,25)*4</t>
  </si>
  <si>
    <t>2.08 rozvodna NN</t>
  </si>
  <si>
    <t>2,42*2,96</t>
  </si>
  <si>
    <t>2,42*0,1</t>
  </si>
  <si>
    <t>0,28*2,65*2</t>
  </si>
  <si>
    <t>0,1*2,65</t>
  </si>
  <si>
    <t>2.09 místnost EPS a RPO</t>
  </si>
  <si>
    <t>2,42*2,65</t>
  </si>
  <si>
    <t>2.10 serverovna</t>
  </si>
  <si>
    <t>2*2,65</t>
  </si>
  <si>
    <t>2*0,1</t>
  </si>
  <si>
    <t>2,25*0,1</t>
  </si>
  <si>
    <t>0,2*2,65</t>
  </si>
  <si>
    <t>612142001</t>
  </si>
  <si>
    <t>Potažení vnitřních ploch pletivem v ploše nebo pruzích, na plném podkladu sklovláknitým vtlačením do tmelu stěn</t>
  </si>
  <si>
    <t>897644587</t>
  </si>
  <si>
    <t>https://podminky.urs.cz/item/CS_URS_2021_02/612142001</t>
  </si>
  <si>
    <t>612311131</t>
  </si>
  <si>
    <t>Potažení vnitřních ploch vápenným štukem tloušťky do 3 mm svislých konstrukcí stěn</t>
  </si>
  <si>
    <t>-582996842</t>
  </si>
  <si>
    <t>https://podminky.urs.cz/item/CS_URS_2021_02/612311131</t>
  </si>
  <si>
    <t>642942951</t>
  </si>
  <si>
    <t>Osazování zárubní nebo rámů kovových dveřních lisovaných nebo z úhelníků bez dveřních křídel skrytých do 2,5 m2</t>
  </si>
  <si>
    <t>1594529399</t>
  </si>
  <si>
    <t>https://podminky.urs.cz/item/CS_URS_2021_02/642942951</t>
  </si>
  <si>
    <t>D/6</t>
  </si>
  <si>
    <t>D/7</t>
  </si>
  <si>
    <t>553301</t>
  </si>
  <si>
    <t>hliníková obložková zárubeň 800mm</t>
  </si>
  <si>
    <t>-2116661857</t>
  </si>
  <si>
    <t>553302</t>
  </si>
  <si>
    <t>hliníková protipožární obložková zárubeň 900mm</t>
  </si>
  <si>
    <t>942278226</t>
  </si>
  <si>
    <t>434510003</t>
  </si>
  <si>
    <t>-382038378</t>
  </si>
  <si>
    <t>1167890445</t>
  </si>
  <si>
    <t>-1016648648</t>
  </si>
  <si>
    <t>13,3+60,4+19,8+29,5+10,7+10,8+8,9</t>
  </si>
  <si>
    <t>757457196</t>
  </si>
  <si>
    <t>3,2</t>
  </si>
  <si>
    <t>1557229761</t>
  </si>
  <si>
    <t>5,6</t>
  </si>
  <si>
    <t>950103</t>
  </si>
  <si>
    <t>Stykovací výztuž do betonových konstrukcí 220 15/10</t>
  </si>
  <si>
    <t>736563756</t>
  </si>
  <si>
    <t>-1965272983</t>
  </si>
  <si>
    <t>721</t>
  </si>
  <si>
    <t>Zdravotechnika - vnitřní kanalizace</t>
  </si>
  <si>
    <t>721211422</t>
  </si>
  <si>
    <t>Podlahové vpusti se svislým odtokem DN 50/75/110 mřížka nerez 138x138</t>
  </si>
  <si>
    <t>-1380281193</t>
  </si>
  <si>
    <t>https://podminky.urs.cz/item/CS_URS_2021_02/721211422</t>
  </si>
  <si>
    <t>998721203</t>
  </si>
  <si>
    <t>Přesun hmot pro vnitřní kanalizace stanovený procentní sazbou (%) z ceny vodorovná dopravní vzdálenost do 50 m v objektech výšky přes 12 do 24 m</t>
  </si>
  <si>
    <t>-658463996</t>
  </si>
  <si>
    <t>https://podminky.urs.cz/item/CS_URS_2021_02/998721203</t>
  </si>
  <si>
    <t>763</t>
  </si>
  <si>
    <t>Konstrukce suché výstavby</t>
  </si>
  <si>
    <t>763111362</t>
  </si>
  <si>
    <t>Příčka ze sádrokartonových desek s nosnou konstrukcí z jednoduchých ocelových profilů UW, CW jednoduše opláštěná deskou akustickou tl. 12,5 mm s izolací, EI 45, příčka tl. 125 mm, profil 100, Rw do 53 dB</t>
  </si>
  <si>
    <t>-211125744</t>
  </si>
  <si>
    <t>https://podminky.urs.cz/item/CS_URS_2021_02/763111362</t>
  </si>
  <si>
    <t>6,605*2,65</t>
  </si>
  <si>
    <t>4,2*2,65</t>
  </si>
  <si>
    <t>2,14*2,65</t>
  </si>
  <si>
    <t>2,66*2,65</t>
  </si>
  <si>
    <t>1,8*2,65</t>
  </si>
  <si>
    <t>763111717</t>
  </si>
  <si>
    <t>Příčka ze sádrokartonových desek ostatní konstrukce a práce na příčkách ze sádrokartonových desek základní penetrační nátěr (oboustranný)</t>
  </si>
  <si>
    <t>1916318671</t>
  </si>
  <si>
    <t>https://podminky.urs.cz/item/CS_URS_2021_02/763111717</t>
  </si>
  <si>
    <t>66,22</t>
  </si>
  <si>
    <t>2,65*0,6</t>
  </si>
  <si>
    <t>2,385</t>
  </si>
  <si>
    <t>2,65*1,44</t>
  </si>
  <si>
    <t>763111771</t>
  </si>
  <si>
    <t>Příčka ze sádrokartonových desek Příplatek k cenám za rovinnost speciální tmelení kvality Q3</t>
  </si>
  <si>
    <t>186907821</t>
  </si>
  <si>
    <t>https://podminky.urs.cz/item/CS_URS_2021_02/763111771</t>
  </si>
  <si>
    <t>763164533</t>
  </si>
  <si>
    <t>Obklad konstrukcí sádrokartonovými deskami včetně ochranných úhelníků ve tvaru L rozvinuté šíře přes 0,4 do 0,8 m, opláštěný deskou akustickou, tl. 12,5 mm</t>
  </si>
  <si>
    <t>1153372845</t>
  </si>
  <si>
    <t>https://podminky.urs.cz/item/CS_URS_2021_02/763164533</t>
  </si>
  <si>
    <t>2,65</t>
  </si>
  <si>
    <t>763164553</t>
  </si>
  <si>
    <t>Obklad konstrukcí sádrokartonovými deskami včetně ochranných úhelníků ve tvaru L rozvinuté šíře přes 0,8 m, opláštěný deskou akustickou, tl. 12,5 mm</t>
  </si>
  <si>
    <t>-65321450</t>
  </si>
  <si>
    <t>https://podminky.urs.cz/item/CS_URS_2021_02/763164553</t>
  </si>
  <si>
    <t>(0,3+0,6)*2,65</t>
  </si>
  <si>
    <t>763164633</t>
  </si>
  <si>
    <t>Obklad konstrukcí sádrokartonovými deskami včetně ochranných úhelníků ve tvaru U rozvinuté šíře přes 0,6 do 1,2 m, opláštěný deskou akustickou, tl. 12,5 mm</t>
  </si>
  <si>
    <t>1825287960</t>
  </si>
  <si>
    <t>https://podminky.urs.cz/item/CS_URS_2021_02/763164633</t>
  </si>
  <si>
    <t>998763403</t>
  </si>
  <si>
    <t>Přesun hmot pro konstrukce montované z desek stanovený procentní sazbou (%) z ceny vodorovná dopravní vzdálenost do 50 m v objektech výšky přes 12 do 24 m</t>
  </si>
  <si>
    <t>-1628327074</t>
  </si>
  <si>
    <t>https://podminky.urs.cz/item/CS_URS_2021_02/998763403</t>
  </si>
  <si>
    <t>764</t>
  </si>
  <si>
    <t>Konstrukce klempířské</t>
  </si>
  <si>
    <t>764208105</t>
  </si>
  <si>
    <t>Montáž oplechování říms a ozdobných prvků rovných, bez rohů, rozvinuté šířky do 400 mm</t>
  </si>
  <si>
    <t>1252185378</t>
  </si>
  <si>
    <t>https://podminky.urs.cz/item/CS_URS_2021_02/764208105</t>
  </si>
  <si>
    <t>klempířské výrobky</t>
  </si>
  <si>
    <t>K2a</t>
  </si>
  <si>
    <t>K2b</t>
  </si>
  <si>
    <t>21,5</t>
  </si>
  <si>
    <t>K2d</t>
  </si>
  <si>
    <t>K2e</t>
  </si>
  <si>
    <t>1,98</t>
  </si>
  <si>
    <t>K2h</t>
  </si>
  <si>
    <t>764208107</t>
  </si>
  <si>
    <t>Montáž oplechování říms a ozdobných prvků rovných, bez rohů, rozvinuté šířky přes 400 do 670 mm</t>
  </si>
  <si>
    <t>-1423142727</t>
  </si>
  <si>
    <t>https://podminky.urs.cz/item/CS_URS_2021_02/764208107</t>
  </si>
  <si>
    <t>K2c</t>
  </si>
  <si>
    <t>60</t>
  </si>
  <si>
    <t>55350263</t>
  </si>
  <si>
    <t>tabule plechová tvrdá tl 0,6mm s povrchovou úpravou</t>
  </si>
  <si>
    <t>-1356607171</t>
  </si>
  <si>
    <t>57*0,39</t>
  </si>
  <si>
    <t>21,5*0,1</t>
  </si>
  <si>
    <t>7*0,335</t>
  </si>
  <si>
    <t>1,98*0,1</t>
  </si>
  <si>
    <t>50*0,2</t>
  </si>
  <si>
    <t>57*0,47</t>
  </si>
  <si>
    <t>61</t>
  </si>
  <si>
    <t>764208145</t>
  </si>
  <si>
    <t>Montáž oplechování říms a ozdobných prvků Příplatek k cenám za zvýšenou pracnost při provedení rohu nebo koutu rovné římsy do rš 400 mm</t>
  </si>
  <si>
    <t>90912603</t>
  </si>
  <si>
    <t>https://podminky.urs.cz/item/CS_URS_2021_02/764208145</t>
  </si>
  <si>
    <t>62</t>
  </si>
  <si>
    <t>998764203</t>
  </si>
  <si>
    <t>Přesun hmot pro konstrukce klempířské stanovený procentní sazbou (%) z ceny vodorovná dopravní vzdálenost do 50 m v objektech výšky přes 12 do 24 m</t>
  </si>
  <si>
    <t>554315971</t>
  </si>
  <si>
    <t>https://podminky.urs.cz/item/CS_URS_2021_02/998764203</t>
  </si>
  <si>
    <t>63</t>
  </si>
  <si>
    <t>766211100</t>
  </si>
  <si>
    <t>Montáž madel schodišťových dřevěných dílčích</t>
  </si>
  <si>
    <t>1888878672</t>
  </si>
  <si>
    <t>https://podminky.urs.cz/item/CS_URS_2021_02/766211100</t>
  </si>
  <si>
    <t>zámečnické výrobky</t>
  </si>
  <si>
    <t>Z/14</t>
  </si>
  <si>
    <t>2,624+2,629</t>
  </si>
  <si>
    <t>64</t>
  </si>
  <si>
    <t>7660012</t>
  </si>
  <si>
    <t>madlo dřevěné, průřez 40x60 mm, zaoblené hrany    Z/14</t>
  </si>
  <si>
    <t>-154771287</t>
  </si>
  <si>
    <t>65</t>
  </si>
  <si>
    <t>7660013</t>
  </si>
  <si>
    <t>držák madla</t>
  </si>
  <si>
    <t>ks</t>
  </si>
  <si>
    <t>-1180385189</t>
  </si>
  <si>
    <t>3+3</t>
  </si>
  <si>
    <t>66</t>
  </si>
  <si>
    <t>766660172</t>
  </si>
  <si>
    <t>Montáž dveřních křídel dřevěných nebo plastových otevíravých do obložkové zárubně povrchově upravených jednokřídlových, šířky přes 800 mm</t>
  </si>
  <si>
    <t>2033771849</t>
  </si>
  <si>
    <t>https://podminky.urs.cz/item/CS_URS_2021_02/766660172</t>
  </si>
  <si>
    <t>67</t>
  </si>
  <si>
    <t>61162087</t>
  </si>
  <si>
    <t>dveře jednokřídlé dřevotřískové povrch laminátový plné 900x1970-2100mm</t>
  </si>
  <si>
    <t>694003298</t>
  </si>
  <si>
    <t>68</t>
  </si>
  <si>
    <t>766660182</t>
  </si>
  <si>
    <t>Montáž dveřních křídel dřevěných nebo plastových otevíravých do obložkové zárubně protipožárních jednokřídlových, šířky přes 800 mm</t>
  </si>
  <si>
    <t>-1569523923</t>
  </si>
  <si>
    <t>https://podminky.urs.cz/item/CS_URS_2021_02/766660182</t>
  </si>
  <si>
    <t>69</t>
  </si>
  <si>
    <t>61165314</t>
  </si>
  <si>
    <t>dveře jednokřídlé dřevotřískové protipožární EI (EW) 30 D3 povrch laminátový plné 900x1970-2100mm</t>
  </si>
  <si>
    <t>1606832041</t>
  </si>
  <si>
    <t>70</t>
  </si>
  <si>
    <t>998766203</t>
  </si>
  <si>
    <t>Přesun hmot pro konstrukce truhlářské stanovený procentní sazbou (%) z ceny vodorovná dopravní vzdálenost do 50 m v objektech výšky přes 12 do 24 m</t>
  </si>
  <si>
    <t>-655903919</t>
  </si>
  <si>
    <t>https://podminky.urs.cz/item/CS_URS_2021_02/998766203</t>
  </si>
  <si>
    <t>767</t>
  </si>
  <si>
    <t>Konstrukce zámečnické</t>
  </si>
  <si>
    <t>71</t>
  </si>
  <si>
    <t>767163221</t>
  </si>
  <si>
    <t>Montáž kompletního kovového zábradlí přímého z dílců na schodišti kotveného do betonu</t>
  </si>
  <si>
    <t>-1228904745</t>
  </si>
  <si>
    <t>https://podminky.urs.cz/item/CS_URS_2021_02/767163221</t>
  </si>
  <si>
    <t>Z/1c</t>
  </si>
  <si>
    <t>2,624</t>
  </si>
  <si>
    <t>Z/1d</t>
  </si>
  <si>
    <t>2,629</t>
  </si>
  <si>
    <t>72</t>
  </si>
  <si>
    <t>55342284</t>
  </si>
  <si>
    <t>zábradlí s hranatým sloupkem a hranatými pruty s horním kotvením</t>
  </si>
  <si>
    <t>1428128485</t>
  </si>
  <si>
    <t>73</t>
  </si>
  <si>
    <t>767995111</t>
  </si>
  <si>
    <t>Montáž ostatních atypických zámečnických konstrukcí hmotnosti do 5 kg</t>
  </si>
  <si>
    <t>kg</t>
  </si>
  <si>
    <t>-1667158778</t>
  </si>
  <si>
    <t>https://podminky.urs.cz/item/CS_URS_2021_02/767995111</t>
  </si>
  <si>
    <t>Z/3</t>
  </si>
  <si>
    <t>úhelník A1</t>
  </si>
  <si>
    <t>0,1*19,7*194</t>
  </si>
  <si>
    <t>pásovina A2</t>
  </si>
  <si>
    <t>0,392*1,57*194</t>
  </si>
  <si>
    <t>Z/4</t>
  </si>
  <si>
    <t>konzola B1</t>
  </si>
  <si>
    <t>0,33*1,96*194</t>
  </si>
  <si>
    <t>74</t>
  </si>
  <si>
    <t>130102</t>
  </si>
  <si>
    <t>úhelník ocelový nerovnostranný jakost 11 375 130x100x10mm</t>
  </si>
  <si>
    <t>-713522687</t>
  </si>
  <si>
    <t>0,1*19,7*194/1000</t>
  </si>
  <si>
    <t>75</t>
  </si>
  <si>
    <t>130103</t>
  </si>
  <si>
    <t>tyč ocelová plochá jakost 11 375 50x4mm</t>
  </si>
  <si>
    <t>1465999394</t>
  </si>
  <si>
    <t>0,392*1,57*194/1000</t>
  </si>
  <si>
    <t>76</t>
  </si>
  <si>
    <t>13010218</t>
  </si>
  <si>
    <t>tyč ocelová plochá jakost S235JR (11 375) 50x5mm</t>
  </si>
  <si>
    <t>-919842122</t>
  </si>
  <si>
    <t>0,33*1,96*194/1000</t>
  </si>
  <si>
    <t>77</t>
  </si>
  <si>
    <t>767995113</t>
  </si>
  <si>
    <t>Montáž ostatních atypických zámečnických konstrukcí hmotnosti přes 10 do 20 kg</t>
  </si>
  <si>
    <t>999553372</t>
  </si>
  <si>
    <t>https://podminky.urs.cz/item/CS_URS_2021_02/767995113</t>
  </si>
  <si>
    <t>L-Profil A3</t>
  </si>
  <si>
    <t>193,68*3,06</t>
  </si>
  <si>
    <t>78</t>
  </si>
  <si>
    <t>13011064</t>
  </si>
  <si>
    <t>úhelník ocelový rovnostranný jakost S235JR (11 375) 50x50x4mm</t>
  </si>
  <si>
    <t>509163913</t>
  </si>
  <si>
    <t>193,68*3,06/1000</t>
  </si>
  <si>
    <t>79</t>
  </si>
  <si>
    <t>953965132</t>
  </si>
  <si>
    <t>Kotvy chemické s vyvrtáním otvoru kotevní šrouby pro chemické kotvy, velikost M 16, délka 260 mm</t>
  </si>
  <si>
    <t>1182537432</t>
  </si>
  <si>
    <t>https://podminky.urs.cz/item/CS_URS_2021_02/953965132</t>
  </si>
  <si>
    <t>2*194</t>
  </si>
  <si>
    <t>194</t>
  </si>
  <si>
    <t>80</t>
  </si>
  <si>
    <t>998767203</t>
  </si>
  <si>
    <t>Přesun hmot pro zámečnické konstrukce stanovený procentní sazbou (%) z ceny vodorovná dopravní vzdálenost do 50 m v objektech výšky přes 12 do 24 m</t>
  </si>
  <si>
    <t>1281350346</t>
  </si>
  <si>
    <t>https://podminky.urs.cz/item/CS_URS_2021_02/998767203</t>
  </si>
  <si>
    <t>777</t>
  </si>
  <si>
    <t>Podlahy lité</t>
  </si>
  <si>
    <t>81</t>
  </si>
  <si>
    <t>777111123</t>
  </si>
  <si>
    <t>Příprava podkladu před provedením litých podlah obroušení strojní</t>
  </si>
  <si>
    <t>496393958</t>
  </si>
  <si>
    <t>https://podminky.urs.cz/item/CS_URS_2021_02/777111123</t>
  </si>
  <si>
    <t>60,4+19,8+29,5+10,7+10,8+8,9</t>
  </si>
  <si>
    <t>1,485*2,35</t>
  </si>
  <si>
    <t>2,05*2,35</t>
  </si>
  <si>
    <t>(1,18*(0,169+0,286))*16</t>
  </si>
  <si>
    <t>82</t>
  </si>
  <si>
    <t>777131105</t>
  </si>
  <si>
    <t>Penetrační nátěr podlahy epoxidový na podklad z čerstvého betonu</t>
  </si>
  <si>
    <t>-1563242225</t>
  </si>
  <si>
    <t>https://podminky.urs.cz/item/CS_URS_2021_02/777131105</t>
  </si>
  <si>
    <t>83</t>
  </si>
  <si>
    <t>777131211</t>
  </si>
  <si>
    <t>Penetrační nátěr schodišťových stupňů epoxidový předem plněný pískem</t>
  </si>
  <si>
    <t>1340619139</t>
  </si>
  <si>
    <t>https://podminky.urs.cz/item/CS_URS_2021_02/777131211</t>
  </si>
  <si>
    <t>84</t>
  </si>
  <si>
    <t>777511133</t>
  </si>
  <si>
    <t>Krycí stěrka antistatická epoxidová se zvýšenými požadavky na ochranu ESD</t>
  </si>
  <si>
    <t>348242964</t>
  </si>
  <si>
    <t>https://podminky.urs.cz/item/CS_URS_2021_02/777511133</t>
  </si>
  <si>
    <t>8,9</t>
  </si>
  <si>
    <t>85</t>
  </si>
  <si>
    <t>777611101</t>
  </si>
  <si>
    <t>Krycí nátěr podlahy dekorativní epoxidový</t>
  </si>
  <si>
    <t>-1309306852</t>
  </si>
  <si>
    <t>https://podminky.urs.cz/item/CS_URS_2021_02/777611101</t>
  </si>
  <si>
    <t>60,4+19,8+29,5+10,7+10,8</t>
  </si>
  <si>
    <t>86</t>
  </si>
  <si>
    <t>777611201</t>
  </si>
  <si>
    <t>Krycí nátěr schodištových stupňů dekorativní epoxidový</t>
  </si>
  <si>
    <t>-694846399</t>
  </si>
  <si>
    <t>https://podminky.urs.cz/item/CS_URS_2021_02/777611201</t>
  </si>
  <si>
    <t>87</t>
  </si>
  <si>
    <t>998777203</t>
  </si>
  <si>
    <t>Přesun hmot pro podlahy lité stanovený procentní sazbou (%) z ceny vodorovná dopravní vzdálenost do 50 m v objektech výšky přes 12 do 24 m</t>
  </si>
  <si>
    <t>1999820648</t>
  </si>
  <si>
    <t>https://podminky.urs.cz/item/CS_URS_2021_02/998777203</t>
  </si>
  <si>
    <t>784</t>
  </si>
  <si>
    <t>Dokončovací práce - malby a tapety</t>
  </si>
  <si>
    <t>88</t>
  </si>
  <si>
    <t>784211101</t>
  </si>
  <si>
    <t>Malby z malířských směsí oděruvzdorných za mokra dvojnásobné, bílé za mokra oděruvzdorné výborně v místnostech výšky do 3,80 m</t>
  </si>
  <si>
    <t>-2066818372</t>
  </si>
  <si>
    <t>https://podminky.urs.cz/item/CS_URS_2021_02/784211101</t>
  </si>
  <si>
    <t>6,5*2,65</t>
  </si>
  <si>
    <t>4,1*2,65</t>
  </si>
  <si>
    <t>(0,3+0,3+1,9)*2,65</t>
  </si>
  <si>
    <t>(4,48+2,42+4,48)*2,65</t>
  </si>
  <si>
    <t>(4,48+1,8)*2,65</t>
  </si>
  <si>
    <t>chodba schodiště</t>
  </si>
  <si>
    <t>10,375*2,65</t>
  </si>
  <si>
    <t>-1*2,02</t>
  </si>
  <si>
    <t>(1,3+8,4+1,3)*2,65</t>
  </si>
  <si>
    <t>-(0,9*1,97)*5</t>
  </si>
  <si>
    <t>89</t>
  </si>
  <si>
    <t>784211107</t>
  </si>
  <si>
    <t>Malby z malířských směsí oděruvzdorných za mokra dvojnásobné, bílé za mokra oděruvzdorné výborně na schodišti o výšce podlaží do 3,80 m</t>
  </si>
  <si>
    <t>19927068</t>
  </si>
  <si>
    <t>https://podminky.urs.cz/item/CS_URS_2021_02/784211107</t>
  </si>
  <si>
    <t>90</t>
  </si>
  <si>
    <t>796873685</t>
  </si>
  <si>
    <t>05 - Architektonicko - stavební řešení 3.NP</t>
  </si>
  <si>
    <t xml:space="preserve">    725 - Zdravotechnika - zařizovací předměty</t>
  </si>
  <si>
    <t xml:space="preserve">    771 - Podlahy z dlaždic</t>
  </si>
  <si>
    <t xml:space="preserve">    776 - Podlahy povlakové</t>
  </si>
  <si>
    <t xml:space="preserve">    781 - Dokončovací práce - obklady</t>
  </si>
  <si>
    <t>-1437500940</t>
  </si>
  <si>
    <t>výkres D.1.1.09 půdorys 3.NP</t>
  </si>
  <si>
    <t>(4,1+3,8+4,1)*3,15</t>
  </si>
  <si>
    <t>-(3*0,8)*2</t>
  </si>
  <si>
    <t>(6,505+6,6+2,9+11,5)*3,15</t>
  </si>
  <si>
    <t>-(2*3+2*3+1*3+1*3*4)</t>
  </si>
  <si>
    <t>(2+0,7)*3,15</t>
  </si>
  <si>
    <t>(3,9+3,8+3,9)*3,15</t>
  </si>
  <si>
    <t>(6,505+6,6+6,6+11,5)*3,15</t>
  </si>
  <si>
    <t>-(2*3+1*3*3+4*3*2+1*3*2)</t>
  </si>
  <si>
    <t>1549037551</t>
  </si>
  <si>
    <t>(0,4*0,4*3,15)*11</t>
  </si>
  <si>
    <t>(0,5*0,5*3,15)*8</t>
  </si>
  <si>
    <t>923182693</t>
  </si>
  <si>
    <t>(0,4+0,4)*2*3,15*11</t>
  </si>
  <si>
    <t>185023149</t>
  </si>
  <si>
    <t>331351125</t>
  </si>
  <si>
    <t>Bednění hranatých sloupů a pilířů včetně vzepření průřezu pravoúhlého čtyřúhelníka výšky do 4 m, průřezu přes 0,16 m2 zřízení</t>
  </si>
  <si>
    <t>-1792010671</t>
  </si>
  <si>
    <t>https://podminky.urs.cz/item/CS_URS_2021_02/331351125</t>
  </si>
  <si>
    <t>(0,5+0,5)*2*3,15*8</t>
  </si>
  <si>
    <t>331351126</t>
  </si>
  <si>
    <t>Bednění hranatých sloupů a pilířů včetně vzepření průřezu pravoúhlého čtyřúhelníka výšky do 4 m, průřezu přes 0,16 m2 odstranění</t>
  </si>
  <si>
    <t>-99908578</t>
  </si>
  <si>
    <t>https://podminky.urs.cz/item/CS_URS_2021_02/331351126</t>
  </si>
  <si>
    <t>-3112101</t>
  </si>
  <si>
    <t>11,844*300/1000</t>
  </si>
  <si>
    <t>1214318005</t>
  </si>
  <si>
    <t>půdorys 3.NP D.1.1.09</t>
  </si>
  <si>
    <t>(8,8+2,4+2,65+2,5+2,5)*3,5*0,2</t>
  </si>
  <si>
    <t>5,5*0,15*3,5</t>
  </si>
  <si>
    <t>-(1*3)*0,15</t>
  </si>
  <si>
    <t>-303494625</t>
  </si>
  <si>
    <t>(8,8+2,7+5,9+0,3+2,65+0,3+0,2+2,7)*3,5</t>
  </si>
  <si>
    <t>(5,5+2,4+5,5+2,4)*3,5</t>
  </si>
  <si>
    <t>(1+3*2)*0,15</t>
  </si>
  <si>
    <t>-(1,24*2,25+1*3)</t>
  </si>
  <si>
    <t>(2+2,65)*2*3,5</t>
  </si>
  <si>
    <t>-1584788194</t>
  </si>
  <si>
    <t>-1704844621</t>
  </si>
  <si>
    <t>15,075*120/1000</t>
  </si>
  <si>
    <t>-562057620</t>
  </si>
  <si>
    <t>21,05*13,6*0,25</t>
  </si>
  <si>
    <t>-(2,4*5,5+2*2,65)*0,25</t>
  </si>
  <si>
    <t>-(0,84*0,95)*0,25</t>
  </si>
  <si>
    <t>33,3*0,23*0,1</t>
  </si>
  <si>
    <t>14,06*0,23*0,1</t>
  </si>
  <si>
    <t>883144265</t>
  </si>
  <si>
    <t>20,2*12,8</t>
  </si>
  <si>
    <t>(21,28+14,06+21,28)*(0,15+0,23+0,1)</t>
  </si>
  <si>
    <t>(2,65+2)*2*0,25</t>
  </si>
  <si>
    <t>11,5*3,9</t>
  </si>
  <si>
    <t>11,5*3,8</t>
  </si>
  <si>
    <t>(12,48+14,06+12,48)*(0,1+0,23+0,1)</t>
  </si>
  <si>
    <t>2123550711</t>
  </si>
  <si>
    <t>1517373590</t>
  </si>
  <si>
    <t>-(5,5*2,4+2*2,65)</t>
  </si>
  <si>
    <t>(21,28+14,06+21,28)*0,23</t>
  </si>
  <si>
    <t>(12,48+14,06+12,48)*0,23</t>
  </si>
  <si>
    <t>-985452256</t>
  </si>
  <si>
    <t>-1529023513</t>
  </si>
  <si>
    <t>102,243*130/1000</t>
  </si>
  <si>
    <t>1500345665</t>
  </si>
  <si>
    <t>21,1*0,4*0,38</t>
  </si>
  <si>
    <t>12,8*0,4*0,38</t>
  </si>
  <si>
    <t>12,5*0,5*0,38</t>
  </si>
  <si>
    <t>12,8*0,5*0,38</t>
  </si>
  <si>
    <t>11,5*0,5*0,6</t>
  </si>
  <si>
    <t>13,6*0,5*0,38</t>
  </si>
  <si>
    <t>2027024489</t>
  </si>
  <si>
    <t>(21,1+13,6+21,1)*0,38</t>
  </si>
  <si>
    <t>(20,7+12,8+20,7)*0,38</t>
  </si>
  <si>
    <t>(6,6+6,6+6,505+4,1+3,8+4,1+6,505+6,6+6,6)*0,4</t>
  </si>
  <si>
    <t>(12,2+13,6+12,2)*0,38</t>
  </si>
  <si>
    <t>(11,7+12,8+11,7)*0,38</t>
  </si>
  <si>
    <t>(11,5+3,9+3,8+3,9+11,5)*0,5</t>
  </si>
  <si>
    <t>13,6*0,38</t>
  </si>
  <si>
    <t>(3,9+3,8+3,9)*0,43</t>
  </si>
  <si>
    <t>(3,9+3,8+3,9)*0,5</t>
  </si>
  <si>
    <t>11,5*0,6*4</t>
  </si>
  <si>
    <t>11,5*2*0,5</t>
  </si>
  <si>
    <t>-780803068</t>
  </si>
  <si>
    <t>-279092969</t>
  </si>
  <si>
    <t>-602924050</t>
  </si>
  <si>
    <t>444437013</t>
  </si>
  <si>
    <t>25,026*130/1000</t>
  </si>
  <si>
    <t>-873633651</t>
  </si>
  <si>
    <t>((0,4+0,25)/2*0,286)*20</t>
  </si>
  <si>
    <t>1,2*2,4*0,27</t>
  </si>
  <si>
    <t>0,2*0,3*2,4</t>
  </si>
  <si>
    <t>-1766989586</t>
  </si>
  <si>
    <t>3,559*125/1000</t>
  </si>
  <si>
    <t>407152722</t>
  </si>
  <si>
    <t>1,2*2,4</t>
  </si>
  <si>
    <t>3,6*1,18</t>
  </si>
  <si>
    <t>-1686513769</t>
  </si>
  <si>
    <t>739206415</t>
  </si>
  <si>
    <t>3,6*0,4</t>
  </si>
  <si>
    <t>-1212607706</t>
  </si>
  <si>
    <t>-524000878</t>
  </si>
  <si>
    <t>0,168*1,18*11</t>
  </si>
  <si>
    <t>2036174120</t>
  </si>
  <si>
    <t>611131121</t>
  </si>
  <si>
    <t>Podkladní a spojovací vrstva vnitřních omítaných ploch penetrace disperzní nanášená ručně stropů</t>
  </si>
  <si>
    <t>-1853306922</t>
  </si>
  <si>
    <t>https://podminky.urs.cz/item/CS_URS_2021_02/611131121</t>
  </si>
  <si>
    <t>3.06 předsíň toalet</t>
  </si>
  <si>
    <t>(1,6+0,1)*0,1</t>
  </si>
  <si>
    <t>3.07 WC muži</t>
  </si>
  <si>
    <t>2,8*0,1</t>
  </si>
  <si>
    <t>-2008822127</t>
  </si>
  <si>
    <t>3.04 schodiště</t>
  </si>
  <si>
    <t>(5,5+2,35+5,5+2,35)*3,5</t>
  </si>
  <si>
    <t>-(1*3+1,24*2,25)</t>
  </si>
  <si>
    <t>3.04 schodiště ramena</t>
  </si>
  <si>
    <t>1,1*2,35</t>
  </si>
  <si>
    <t>1,5*2,35</t>
  </si>
  <si>
    <t>611142001</t>
  </si>
  <si>
    <t>Potažení vnitřních ploch pletivem v ploše nebo pruzích, na plném podkladu sklovláknitým vtlačením do tmelu stropů</t>
  </si>
  <si>
    <t>-383492749</t>
  </si>
  <si>
    <t>https://podminky.urs.cz/item/CS_URS_2021_02/611142001</t>
  </si>
  <si>
    <t>611311131</t>
  </si>
  <si>
    <t>Potažení vnitřních ploch vápenným štukem tloušťky do 3 mm vodorovných konstrukcí stropů rovných</t>
  </si>
  <si>
    <t>https://podminky.urs.cz/item/CS_URS_2021_02/611311131</t>
  </si>
  <si>
    <t>(1,2+0,2*0,3)*2,4</t>
  </si>
  <si>
    <t>-547061884</t>
  </si>
  <si>
    <t>3.01 chodba</t>
  </si>
  <si>
    <t>(2,6+5,9+0,3+2,65+0,3+2,7)*3,1</t>
  </si>
  <si>
    <t>(0,4+0,28)*3,1</t>
  </si>
  <si>
    <t>(0,3+0,58)*3,1</t>
  </si>
  <si>
    <t>0,5*3,1</t>
  </si>
  <si>
    <t>3.02 předsíň toalet</t>
  </si>
  <si>
    <t>2,95*3,55</t>
  </si>
  <si>
    <t>3.03 WC ženy</t>
  </si>
  <si>
    <t>1,83*3,55</t>
  </si>
  <si>
    <t>(1,6+0,1+0,28)*3,55</t>
  </si>
  <si>
    <t>2,8*3,55</t>
  </si>
  <si>
    <t>3.08 kancelář A</t>
  </si>
  <si>
    <t>(3+0,1+0,4+0,1+1,9)*3,1</t>
  </si>
  <si>
    <t>(2+3*2)*0,3</t>
  </si>
  <si>
    <t>-2*3</t>
  </si>
  <si>
    <t>3.09 kancelář B</t>
  </si>
  <si>
    <t>(1,8+0,1+0,4+0,1+4,1+0,1+0,1+3,4)*3,1</t>
  </si>
  <si>
    <t>(3+0,8*2+2+3*2)*0,3</t>
  </si>
  <si>
    <t>-(3*0,8+2*3)</t>
  </si>
  <si>
    <t>3.10 Kancelář C</t>
  </si>
  <si>
    <t>(1,8+0,1+0,4+0,1+4,1+0,1+0,1+3,385)*3,1</t>
  </si>
  <si>
    <t>3.11 kancelář D</t>
  </si>
  <si>
    <t>(3+0,1+0,28+0,28+0,28)*3,1</t>
  </si>
  <si>
    <t>(1+3*2)*0,3</t>
  </si>
  <si>
    <t>-1*3</t>
  </si>
  <si>
    <t>3.12 kancelář E</t>
  </si>
  <si>
    <t>(0,1+3,4)*3,1</t>
  </si>
  <si>
    <t>3.13 kancelář F</t>
  </si>
  <si>
    <t>3.14 zasedací místnost</t>
  </si>
  <si>
    <t>(0,1+6,4+0,2+0,38+0,38)*3,1</t>
  </si>
  <si>
    <t>(4+3*2)*0,3</t>
  </si>
  <si>
    <t>-4*3</t>
  </si>
  <si>
    <t>3.15 kancelář G</t>
  </si>
  <si>
    <t>(0,2+5,6+0,38)*3,1</t>
  </si>
  <si>
    <t>3.16 kancelář H</t>
  </si>
  <si>
    <t>(0,28+0,1+2,6)*3,1</t>
  </si>
  <si>
    <t>3.17 kancelář I</t>
  </si>
  <si>
    <t>(2,7+0,2+0,2+3,9+0,2+0,5+0,2+1,8)*3,1</t>
  </si>
  <si>
    <t>(1+3*2+3+0,8*2)*0,3</t>
  </si>
  <si>
    <t>-(1*3+3*0,8)</t>
  </si>
  <si>
    <t>3.18 kancelář J</t>
  </si>
  <si>
    <t>(1,8+0,2+0,5+0,2+3,9+0,2+0,2+2,7)*3,1</t>
  </si>
  <si>
    <t>(3+0,8*2+1+3*2)*0,3</t>
  </si>
  <si>
    <t>-(3*0,8+1*3)</t>
  </si>
  <si>
    <t>3.19 kancelář K</t>
  </si>
  <si>
    <t>2,93*3,1</t>
  </si>
  <si>
    <t>3.20 kancelář L</t>
  </si>
  <si>
    <t>2,74*3,1</t>
  </si>
  <si>
    <t>3.21 kancelář M</t>
  </si>
  <si>
    <t>(0,2+2,74)*3,1</t>
  </si>
  <si>
    <t>3.22 kancelář N</t>
  </si>
  <si>
    <t>(2+2,62+0,2+0,38+0,38+0,5+0,38)*3,1</t>
  </si>
  <si>
    <t>-2082140585</t>
  </si>
  <si>
    <t>-2002300199</t>
  </si>
  <si>
    <t>-2,95*1,8</t>
  </si>
  <si>
    <t>-1,83*1,8</t>
  </si>
  <si>
    <t>-(1,6+0,1+0,28)*1,8</t>
  </si>
  <si>
    <t>-2,8*1,8</t>
  </si>
  <si>
    <t>632441225</t>
  </si>
  <si>
    <t>Potěr anhydritový samonivelační litý tř. C 30, tl. přes 45 do 50 mm</t>
  </si>
  <si>
    <t>427156278</t>
  </si>
  <si>
    <t>https://podminky.urs.cz/item/CS_URS_2021_02/632441225</t>
  </si>
  <si>
    <t>73,5+4,9+4,9+13,3+2,3+3,1+4,7+21,8+22,4+22,4+14,5+15,4+14,7+28,8+29+15,8+18,8+18,8+15,8+14,7+14,7+15,9+2,9</t>
  </si>
  <si>
    <t>632481213</t>
  </si>
  <si>
    <t>Separační vrstva k oddělení podlahových vrstev z polyetylénové fólie</t>
  </si>
  <si>
    <t>-709397034</t>
  </si>
  <si>
    <t>https://podminky.urs.cz/item/CS_URS_2021_02/632481213</t>
  </si>
  <si>
    <t>634112126</t>
  </si>
  <si>
    <t>Obvodová dilatace mezi stěnou a mazaninou nebo potěrem podlahovým páskem z pěnového PE s fólií tl. do 10 mm, výšky 100 mm</t>
  </si>
  <si>
    <t>-1171486146</t>
  </si>
  <si>
    <t>https://podminky.urs.cz/item/CS_URS_2021_02/634112126</t>
  </si>
  <si>
    <t>(1,605+3,88+9,9+0,5+0,3+6,2+0,4+1,9+0,9+7,5+2+12,5+0,12+0,6+3,4+0,6+0,3+1,7+7,4+0,8+0,3+0,6+0,3+0,8+0,3+0,6+0,3+5,9+2,5)</t>
  </si>
  <si>
    <t>(3+0,1+0,4+0,1+1,9+4,4+5,255+4,4)</t>
  </si>
  <si>
    <t>(1,8+0,1+0,4+0,1+4,1+0,1+0,1+3,4+6,44+3,485)</t>
  </si>
  <si>
    <t>(1,8+0,1+0,4+0,1+4,1+0,1+0,1+3,385+3,485+6,44)</t>
  </si>
  <si>
    <t>(3+0,1+0,28+0,28+0,28+4,48+3+4,1)</t>
  </si>
  <si>
    <t>(0,1+3,4+4,1+0,3+0,28+3,1+4,48)</t>
  </si>
  <si>
    <t>(0,1+6,4+0,2+0,38+0,38+4,1+6,88+3,9)</t>
  </si>
  <si>
    <t>(0,2+5,6+0,38+3,9+1,15+0,9+4,3+5,4)</t>
  </si>
  <si>
    <t>(0,28+0,1+2,6+5,3+2,93+5,3)</t>
  </si>
  <si>
    <t>(2,7+0,2+0,2+3,9+0,2+0,5+0,2+1,8+6,44+2,93)</t>
  </si>
  <si>
    <t>(1,8+0,2+0,5+0,2+3,9+0,2+0,2+2,7+6,44+2,93)</t>
  </si>
  <si>
    <t>(2,93+5,38+2,93+5,38)</t>
  </si>
  <si>
    <t>(2,74+5,38)*2</t>
  </si>
  <si>
    <t>(0,2+2,74+5,38+2,74+5,38)</t>
  </si>
  <si>
    <t>(2+2,62+0,2+0,38+0,38+0,5+0,38+5,38+3+3,3)</t>
  </si>
  <si>
    <t>2027612353</t>
  </si>
  <si>
    <t>dveře D/3</t>
  </si>
  <si>
    <t>4+4</t>
  </si>
  <si>
    <t>dveře D/17</t>
  </si>
  <si>
    <t>10+2</t>
  </si>
  <si>
    <t>dveře D/18</t>
  </si>
  <si>
    <t>1+1</t>
  </si>
  <si>
    <t>D/12</t>
  </si>
  <si>
    <t>585572521</t>
  </si>
  <si>
    <t>hliníková protipožární obložková zárubeň 1000mm</t>
  </si>
  <si>
    <t>-571689142</t>
  </si>
  <si>
    <t>dveře D/12</t>
  </si>
  <si>
    <t>1562630278</t>
  </si>
  <si>
    <t>(1,2+34,065+1,2+1,2+14,36+1,2+1,2+34,065+1,2+1,2+14,36+1,2)*4</t>
  </si>
  <si>
    <t>-1906030782</t>
  </si>
  <si>
    <t>425,8*90</t>
  </si>
  <si>
    <t>-1454356603</t>
  </si>
  <si>
    <t>1652552240</t>
  </si>
  <si>
    <t>D.1.1.09 půdorys 3.NP</t>
  </si>
  <si>
    <t>-1719105552</t>
  </si>
  <si>
    <t>-1280312021</t>
  </si>
  <si>
    <t>-1671637819</t>
  </si>
  <si>
    <t>-1975538582</t>
  </si>
  <si>
    <t>1801480199</t>
  </si>
  <si>
    <t>1987534728</t>
  </si>
  <si>
    <t>821145221</t>
  </si>
  <si>
    <t>2,7</t>
  </si>
  <si>
    <t>-1736647483</t>
  </si>
  <si>
    <t>5,1</t>
  </si>
  <si>
    <t>-996111269</t>
  </si>
  <si>
    <t>-390908585</t>
  </si>
  <si>
    <t>711493112</t>
  </si>
  <si>
    <t>Izolace proti podpovrchové a tlakové vodě - ostatní na ploše vodorovné V jednosložkovou na bázi cementu</t>
  </si>
  <si>
    <t>-713518477</t>
  </si>
  <si>
    <t>https://podminky.urs.cz/item/CS_URS_2021_02/711493112</t>
  </si>
  <si>
    <t>4,9+4,9+2,3+3,1+4,7</t>
  </si>
  <si>
    <t>711493122</t>
  </si>
  <si>
    <t>Izolace proti podpovrchové a tlakové vodě - ostatní na ploše svislé S jednosložkovou na bázi cementu</t>
  </si>
  <si>
    <t>951397443</t>
  </si>
  <si>
    <t>https://podminky.urs.cz/item/CS_URS_2021_02/711493122</t>
  </si>
  <si>
    <t>(2,95+1,58)*2*1,8</t>
  </si>
  <si>
    <t>-(0,9*1,8)*2</t>
  </si>
  <si>
    <t>(2,67+1,83)*2*1,8</t>
  </si>
  <si>
    <t>-(0,9*1,8)</t>
  </si>
  <si>
    <t>3.05 úklid</t>
  </si>
  <si>
    <t>(1,9+1,1)*2*1,5</t>
  </si>
  <si>
    <t>-(0,9*1,5)</t>
  </si>
  <si>
    <t>(1,885+1,49)*2*1,8</t>
  </si>
  <si>
    <t>3.01 chodba kuch.linka</t>
  </si>
  <si>
    <t>3,38*0,6</t>
  </si>
  <si>
    <t>(2,9+1,61)*2*1,8</t>
  </si>
  <si>
    <t>1792446133</t>
  </si>
  <si>
    <t>713121111</t>
  </si>
  <si>
    <t>Montáž tepelné izolace podlah rohožemi, pásy, deskami, dílci, bloky (izolační materiál ve specifikaci) kladenými volně jednovrstvá</t>
  </si>
  <si>
    <t>1054498390</t>
  </si>
  <si>
    <t>https://podminky.urs.cz/item/CS_URS_2021_02/713121111</t>
  </si>
  <si>
    <t>73,5+4,9+4,9+2,3+3,1+4,7+21,8+22,4+22,4+14,5+15,4+14,7+28,8+29+15,8+18,8+18,8+15,8+14,7+14,7+15,9+2,9</t>
  </si>
  <si>
    <t>28376559</t>
  </si>
  <si>
    <t>deska polystyrénová pro snížení kročejového hluku (max. zatížení 6,5 kN/m2) tl 50mm</t>
  </si>
  <si>
    <t>1360432881</t>
  </si>
  <si>
    <t>379,8*1,02 'Přepočtené koeficientem množství</t>
  </si>
  <si>
    <t>998713203</t>
  </si>
  <si>
    <t>Přesun hmot pro izolace tepelné stanovený procentní sazbou (%) z ceny vodorovná dopravní vzdálenost do 50 m v objektech výšky přes 12 do 24 m</t>
  </si>
  <si>
    <t>392340872</t>
  </si>
  <si>
    <t>https://podminky.urs.cz/item/CS_URS_2021_02/998713203</t>
  </si>
  <si>
    <t>725</t>
  </si>
  <si>
    <t>Zdravotechnika - zařizovací předměty</t>
  </si>
  <si>
    <t>725204</t>
  </si>
  <si>
    <t>Doplňky zařízení koupelen a záchodů kovový hygienický koš nášlapný kulatý 5 l, bílý kov, rozměr průměr 210 mm x 325 mm, plastová vložka</t>
  </si>
  <si>
    <t>soubor</t>
  </si>
  <si>
    <t>-1779563843</t>
  </si>
  <si>
    <t>sanitární prvky</t>
  </si>
  <si>
    <t>725207</t>
  </si>
  <si>
    <t>Doplňky zařízení koupelen a záchodů - urinalová dělící stěna</t>
  </si>
  <si>
    <t>-1785189546</t>
  </si>
  <si>
    <t>725291511</t>
  </si>
  <si>
    <t>Doplňky zařízení koupelen a záchodů plastové dávkovač tekutého mýdla na 350 ml</t>
  </si>
  <si>
    <t>280066395</t>
  </si>
  <si>
    <t>https://podminky.urs.cz/item/CS_URS_2021_02/725291511</t>
  </si>
  <si>
    <t>725291621</t>
  </si>
  <si>
    <t>Doplňky zařízení koupelen a záchodů nerezové zásobník toaletních papírů d=300 mm</t>
  </si>
  <si>
    <t>-1833324924</t>
  </si>
  <si>
    <t>https://podminky.urs.cz/item/CS_URS_2021_02/725291621</t>
  </si>
  <si>
    <t>725291631</t>
  </si>
  <si>
    <t>Doplňky zařízení koupelen a záchodů nerezové zásobník papírových ručníků</t>
  </si>
  <si>
    <t>1380951137</t>
  </si>
  <si>
    <t>https://podminky.urs.cz/item/CS_URS_2021_02/725291631</t>
  </si>
  <si>
    <t>998725203</t>
  </si>
  <si>
    <t>Přesun hmot pro zařizovací předměty stanovený procentní sazbou (%) z ceny vodorovná dopravní vzdálenost do 50 m v objektech výšky přes 12 do 24 m</t>
  </si>
  <si>
    <t>980887969</t>
  </si>
  <si>
    <t>https://podminky.urs.cz/item/CS_URS_2021_02/998725203</t>
  </si>
  <si>
    <t>763111336</t>
  </si>
  <si>
    <t>Příčka ze sádrokartonových desek s nosnou konstrukcí z jednoduchých ocelových profilů UW, CW jednoduše opláštěná deskou impregnovanou H2 tl. 12,5 mm, příčka tl. 125 mm, profil 100, s izolací, EI 30, Rw do 48 dB</t>
  </si>
  <si>
    <t>-1500721549</t>
  </si>
  <si>
    <t>https://podminky.urs.cz/item/CS_URS_2021_02/763111336</t>
  </si>
  <si>
    <t>(1,7+2,95+1,7)*3,55</t>
  </si>
  <si>
    <t>-(0,9*2,02)*2</t>
  </si>
  <si>
    <t>(2,8+1,8+1,1)*3,55</t>
  </si>
  <si>
    <t>-0,9*2,02</t>
  </si>
  <si>
    <t>(1,1+1,7+1,1)*3,55</t>
  </si>
  <si>
    <t>(1,5+1,5)*3,55</t>
  </si>
  <si>
    <t>(1,7+1)*3,55</t>
  </si>
  <si>
    <t>2057426796</t>
  </si>
  <si>
    <t>1,25*3,55</t>
  </si>
  <si>
    <t>-1,25*3</t>
  </si>
  <si>
    <t>(6,44+0,12+3,485)*3,55</t>
  </si>
  <si>
    <t>6,44*3,55</t>
  </si>
  <si>
    <t>(3+4,1)*3,55</t>
  </si>
  <si>
    <t>-(0,9*2,02)</t>
  </si>
  <si>
    <t>(2,5+4,48)*3,55</t>
  </si>
  <si>
    <t>(3,1+4,1)*3,55</t>
  </si>
  <si>
    <t>4,1*3,55</t>
  </si>
  <si>
    <t>3.15 kanceláč G</t>
  </si>
  <si>
    <t>1,15*3</t>
  </si>
  <si>
    <t>(0,9+4,5+5,38)*3,55</t>
  </si>
  <si>
    <t>(3,1+5,38+5,38)*3,55</t>
  </si>
  <si>
    <t>(1+2,9)*3,55</t>
  </si>
  <si>
    <t>-0,9*3</t>
  </si>
  <si>
    <t>6,5*3,55</t>
  </si>
  <si>
    <t>(5,38+3,1+5,38)*3,55</t>
  </si>
  <si>
    <t>(3+5,38)*3,55</t>
  </si>
  <si>
    <t>-0,5*3,55</t>
  </si>
  <si>
    <t>(3,8+3,3)*3,55</t>
  </si>
  <si>
    <t>150526805</t>
  </si>
  <si>
    <t>-1195853723</t>
  </si>
  <si>
    <t>763173111</t>
  </si>
  <si>
    <t>Montáž nosičů zařizovacích předmětů pro konstrukce ze sádrokartonových desek úchytu pro umyvadlo</t>
  </si>
  <si>
    <t>1013221134</t>
  </si>
  <si>
    <t>https://podminky.urs.cz/item/CS_URS_2021_02/763173111</t>
  </si>
  <si>
    <t>1+1+1</t>
  </si>
  <si>
    <t>59030729</t>
  </si>
  <si>
    <t>konstrukce pro uchycení umyvadla s nástěnnými bateriemi osová rozteč CW profilů 450-625mm</t>
  </si>
  <si>
    <t>-2078673342</t>
  </si>
  <si>
    <t>763173121</t>
  </si>
  <si>
    <t>Montáž nosičů zařizovacích předmětů pro konstrukce ze sádrokartonových desek nosníku pro pisoáry, umývátka a boilery jednostranného</t>
  </si>
  <si>
    <t>723522623</t>
  </si>
  <si>
    <t>https://podminky.urs.cz/item/CS_URS_2021_02/763173121</t>
  </si>
  <si>
    <t>59030728</t>
  </si>
  <si>
    <t>konstrukce pro uchycení pisoáru osová rozteč CW profilů 450-625mm</t>
  </si>
  <si>
    <t>1511897522</t>
  </si>
  <si>
    <t>763411116</t>
  </si>
  <si>
    <t>Sanitární příčky vhodné do mokrého prostředí dělící z kompaktních desek tl. 13 mm</t>
  </si>
  <si>
    <t>840491262</t>
  </si>
  <si>
    <t>https://podminky.urs.cz/item/CS_URS_2021_02/763411116</t>
  </si>
  <si>
    <t>Z/7</t>
  </si>
  <si>
    <t>1,61*2,05</t>
  </si>
  <si>
    <t>-0,6*1,97</t>
  </si>
  <si>
    <t>Z/8</t>
  </si>
  <si>
    <t>1,2*2,05</t>
  </si>
  <si>
    <t>1,84*2,05</t>
  </si>
  <si>
    <t>-(0,6*1,97)*2</t>
  </si>
  <si>
    <t>763411126</t>
  </si>
  <si>
    <t>Sanitární příčky vhodné do mokrého prostředí dveře vnitřní do sanitárních příček šířky do 800 mm, výšky do 2 000 mm z kompaktních desek včetně nerezového kování tl. 13 mm</t>
  </si>
  <si>
    <t>-1299028741</t>
  </si>
  <si>
    <t>https://podminky.urs.cz/item/CS_URS_2021_02/763411126</t>
  </si>
  <si>
    <t>763431031</t>
  </si>
  <si>
    <t>Montáž podhledu minerálního včetně zavěšeného roštu skrytého s panely vyjímatelnými jakékoliv velikosti panelů</t>
  </si>
  <si>
    <t>-709564960</t>
  </si>
  <si>
    <t>https://podminky.urs.cz/item/CS_URS_2021_02/763431031</t>
  </si>
  <si>
    <t>73,5+21,8+22,4+22,4+14,5+15,4+14,7+28,8+29+15,8+18,8+18,8+15,8+14,7+14,7+15,9</t>
  </si>
  <si>
    <t>59030583</t>
  </si>
  <si>
    <t>podhled kazetový bez děrování, skrytá hrana tl 10 mm 600x600mm</t>
  </si>
  <si>
    <t>2061111578</t>
  </si>
  <si>
    <t>357*1,05 'Přepočtené koeficientem množství</t>
  </si>
  <si>
    <t>705236112</t>
  </si>
  <si>
    <t>764201</t>
  </si>
  <si>
    <t>Oplechování parapetů z pozinkovaného plechu s povrchovou úpravou rovných celoplošně lepené, bez rohů rš 260 mm</t>
  </si>
  <si>
    <t>-1418632143</t>
  </si>
  <si>
    <t>K/1</t>
  </si>
  <si>
    <t>-1145837673</t>
  </si>
  <si>
    <t>36,625</t>
  </si>
  <si>
    <t>K2f</t>
  </si>
  <si>
    <t>K2i</t>
  </si>
  <si>
    <t>-1888090180</t>
  </si>
  <si>
    <t>97</t>
  </si>
  <si>
    <t>K2g</t>
  </si>
  <si>
    <t>1945881049</t>
  </si>
  <si>
    <t>36,625*0,1</t>
  </si>
  <si>
    <t>71*0,31</t>
  </si>
  <si>
    <t>40*0,2</t>
  </si>
  <si>
    <t>57*0,225</t>
  </si>
  <si>
    <t>97*0,47</t>
  </si>
  <si>
    <t>26*0,41</t>
  </si>
  <si>
    <t>61674390</t>
  </si>
  <si>
    <t>-310825994</t>
  </si>
  <si>
    <t>91</t>
  </si>
  <si>
    <t>766001</t>
  </si>
  <si>
    <t>Dodávka a montáž kuchyňské linky, bez spotřebičů T/3</t>
  </si>
  <si>
    <t>1794841286</t>
  </si>
  <si>
    <t>T/3</t>
  </si>
  <si>
    <t>3+2</t>
  </si>
  <si>
    <t>92</t>
  </si>
  <si>
    <t>766002</t>
  </si>
  <si>
    <t>Dodávka a montáž kuchyňské linky, bez spotřebičů T/4</t>
  </si>
  <si>
    <t>208523448</t>
  </si>
  <si>
    <t>T/4</t>
  </si>
  <si>
    <t>93</t>
  </si>
  <si>
    <t>1849526237</t>
  </si>
  <si>
    <t>3,3+3,609</t>
  </si>
  <si>
    <t>94</t>
  </si>
  <si>
    <t>776333208</t>
  </si>
  <si>
    <t>95</t>
  </si>
  <si>
    <t>1612327301</t>
  </si>
  <si>
    <t>96</t>
  </si>
  <si>
    <t>766660171</t>
  </si>
  <si>
    <t>Montáž dveřních křídel dřevěných nebo plastových otevíravých do obložkové zárubně povrchově upravených jednokřídlových, šířky do 800 mm</t>
  </si>
  <si>
    <t>1794884503</t>
  </si>
  <si>
    <t>https://podminky.urs.cz/item/CS_URS_2021_02/766660171</t>
  </si>
  <si>
    <t>61162086</t>
  </si>
  <si>
    <t>dveře jednokřídlé dřevotřískové povrch laminátový plné 800x1970-2100mm</t>
  </si>
  <si>
    <t>137569649</t>
  </si>
  <si>
    <t>98</t>
  </si>
  <si>
    <t>766660173</t>
  </si>
  <si>
    <t>Montáž dveřních křídel dřevěných nebo plastových otevíravých do obložkové zárubně povrchově upravených dvoukřídlových, šířky do 1450 mm</t>
  </si>
  <si>
    <t>958484135</t>
  </si>
  <si>
    <t>https://podminky.urs.cz/item/CS_URS_2021_02/766660173</t>
  </si>
  <si>
    <t>dveře D/19</t>
  </si>
  <si>
    <t>99</t>
  </si>
  <si>
    <t>61162115</t>
  </si>
  <si>
    <t>dveře dvoukřídlé dřevotřískové povrch laminátový plné 1450x1970-2100mm</t>
  </si>
  <si>
    <t>1341326763</t>
  </si>
  <si>
    <t>100</t>
  </si>
  <si>
    <t>-1159911691</t>
  </si>
  <si>
    <t>dveře</t>
  </si>
  <si>
    <t>101</t>
  </si>
  <si>
    <t>611601</t>
  </si>
  <si>
    <t>dveře jednokřídlé protipožární EI 30 DP3-C, povrch CPL,prosklené, s fixním nadsvětlíkem 1000x3000mm    D/12</t>
  </si>
  <si>
    <t>-318451264</t>
  </si>
  <si>
    <t>102</t>
  </si>
  <si>
    <t>766694124</t>
  </si>
  <si>
    <t>Montáž ostatních truhlářských konstrukcí parapetních desek dřevěných nebo plastových šířky přes 300 mm, délky přes 2600 do 3600 mm</t>
  </si>
  <si>
    <t>819476126</t>
  </si>
  <si>
    <t>https://podminky.urs.cz/item/CS_URS_2021_02/766694124</t>
  </si>
  <si>
    <t>okna</t>
  </si>
  <si>
    <t>Ok/2</t>
  </si>
  <si>
    <t>103</t>
  </si>
  <si>
    <t>60794104a</t>
  </si>
  <si>
    <t>deska parapetní dřevotřísková vnitřní 340x1000mm</t>
  </si>
  <si>
    <t>-1167825812</t>
  </si>
  <si>
    <t>4*3</t>
  </si>
  <si>
    <t>104</t>
  </si>
  <si>
    <t>-574771152</t>
  </si>
  <si>
    <t>105</t>
  </si>
  <si>
    <t>766007</t>
  </si>
  <si>
    <t>D+M hliníkové okno 3dílné, 3000 x 800 mm,jednokřídlé OS, postranní díly fixní, barva RAL 9006 Ok/2</t>
  </si>
  <si>
    <t>459580555</t>
  </si>
  <si>
    <t xml:space="preserve">okna </t>
  </si>
  <si>
    <t>2+2</t>
  </si>
  <si>
    <t>106</t>
  </si>
  <si>
    <t>766008</t>
  </si>
  <si>
    <t>D+M hliníkové okno 6dílné, rozměr 2000 x 3000mm,dvoukřídlé OS,dvoudílná nadsvětlíková a parapetní část fixní, barva RAL 9006 Ok/4</t>
  </si>
  <si>
    <t>-939724981</t>
  </si>
  <si>
    <t>Ok/4</t>
  </si>
  <si>
    <t>1+2</t>
  </si>
  <si>
    <t>107</t>
  </si>
  <si>
    <t>766009</t>
  </si>
  <si>
    <t>D+M hliníkové okno 3dílné, 1000 x3000 mm, středové křídlo jednokřídlé OS, horní nadsvětlíková část a parapetní část fixní, barva RAL 9006 Ok/5</t>
  </si>
  <si>
    <t>-2029397600</t>
  </si>
  <si>
    <t>Ok/5</t>
  </si>
  <si>
    <t>4+6</t>
  </si>
  <si>
    <t>108</t>
  </si>
  <si>
    <t>766010</t>
  </si>
  <si>
    <t>D+M hliníkové okno 9dílné, 4000 x3000 mm, dvě postranní křídla jednokřídlé OS, horní třídílná nadsvětlíková část a parapetní část a centrální díl fixní, barva RAL 9006 Ok/6</t>
  </si>
  <si>
    <t>1884938084</t>
  </si>
  <si>
    <t>Ok/6</t>
  </si>
  <si>
    <t>109</t>
  </si>
  <si>
    <t>766011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</si>
  <si>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+hliníkové okno 5dílné, 1440 x3000 mm, dveřní křídlo O,prosklené,rozměr 900 x 2500mm, horní dvoudílná nadsvětlíková, parapetní a střední část zasklení fixní, barva RAL 9006 Ok/12</t>
  </si>
  <si>
    <t>-1754415103</t>
  </si>
  <si>
    <t>sestava oken  Ok/10,Ok/11, Ok/12</t>
  </si>
  <si>
    <t>110</t>
  </si>
  <si>
    <t>766014</t>
  </si>
  <si>
    <t>D+M hliníkové interiérové sestavy 10dílné, 6500 x3000 mm, dveřní křídlo dvoukřídlé O,prosklené,rozměr 1500 x 2000mm, horní nadsvětlíková, boční části zasklení fixní, barva RAL 9006 D/20</t>
  </si>
  <si>
    <t>1721433145</t>
  </si>
  <si>
    <t>D/20</t>
  </si>
  <si>
    <t>111</t>
  </si>
  <si>
    <t>-1136212421</t>
  </si>
  <si>
    <t>Z/1e</t>
  </si>
  <si>
    <t>3,3</t>
  </si>
  <si>
    <t>Z/1f</t>
  </si>
  <si>
    <t>3,609</t>
  </si>
  <si>
    <t>112</t>
  </si>
  <si>
    <t>-735219881</t>
  </si>
  <si>
    <t>113</t>
  </si>
  <si>
    <t>-64309285</t>
  </si>
  <si>
    <t>Z/2</t>
  </si>
  <si>
    <t>0,1*23*3</t>
  </si>
  <si>
    <t>114</t>
  </si>
  <si>
    <t>130101</t>
  </si>
  <si>
    <t>úhelník ocelový nerovnostranný jakost 11 375 200x100x10mm</t>
  </si>
  <si>
    <t>2034827717</t>
  </si>
  <si>
    <t>0,1*23*3/1000</t>
  </si>
  <si>
    <t>115</t>
  </si>
  <si>
    <t>7922441</t>
  </si>
  <si>
    <t>116</t>
  </si>
  <si>
    <t>1403044029</t>
  </si>
  <si>
    <t>117</t>
  </si>
  <si>
    <t>-1151554529</t>
  </si>
  <si>
    <t>118</t>
  </si>
  <si>
    <t>-370427390</t>
  </si>
  <si>
    <t>119</t>
  </si>
  <si>
    <t>-1171561792</t>
  </si>
  <si>
    <t>120</t>
  </si>
  <si>
    <t>748990227</t>
  </si>
  <si>
    <t>2*3</t>
  </si>
  <si>
    <t>194*2</t>
  </si>
  <si>
    <t>121</t>
  </si>
  <si>
    <t>-945563050</t>
  </si>
  <si>
    <t>771</t>
  </si>
  <si>
    <t>Podlahy z dlaždic</t>
  </si>
  <si>
    <t>122</t>
  </si>
  <si>
    <t>771151022</t>
  </si>
  <si>
    <t>Příprava podkladu před provedením dlažby samonivelační stěrka min.pevnosti 30 MPa, tloušťky přes 3 do 5 mm</t>
  </si>
  <si>
    <t>-1924339771</t>
  </si>
  <si>
    <t>https://podminky.urs.cz/item/CS_URS_2021_02/771151022</t>
  </si>
  <si>
    <t>123</t>
  </si>
  <si>
    <t>771554112</t>
  </si>
  <si>
    <t>Montáž podlah z dlaždic teracových lepených flexibilním lepidlem přes 6 do 9 ks/ m2</t>
  </si>
  <si>
    <t>1996849682</t>
  </si>
  <si>
    <t>https://podminky.urs.cz/item/CS_URS_2021_02/771554112</t>
  </si>
  <si>
    <t>výkres D.1.1.09 půdorys 3.NP respirium</t>
  </si>
  <si>
    <t>2,9</t>
  </si>
  <si>
    <t>124</t>
  </si>
  <si>
    <t>59247001</t>
  </si>
  <si>
    <t>dlaždice teracová 300x300x30mm</t>
  </si>
  <si>
    <t>430654187</t>
  </si>
  <si>
    <t>2,9*1,1 'Přepočtené koeficientem množství</t>
  </si>
  <si>
    <t>125</t>
  </si>
  <si>
    <t>771574263</t>
  </si>
  <si>
    <t>Montáž podlah z dlaždic keramických lepených flexibilním lepidlem maloformátových pro vysoké mechanické zatížení protiskluzných nebo reliéfních (bezbariérových) přes 9 do 12 ks/m2</t>
  </si>
  <si>
    <t>653618531</t>
  </si>
  <si>
    <t>https://podminky.urs.cz/item/CS_URS_2021_02/771574263</t>
  </si>
  <si>
    <t>126</t>
  </si>
  <si>
    <t>59761409</t>
  </si>
  <si>
    <t>dlažba keramická slinutá protiskluzná do interiéru i exteriéru pro vysoké mechanické namáhání přes 9 do 12ks/m2</t>
  </si>
  <si>
    <t>395678948</t>
  </si>
  <si>
    <t>19,9*1,1 'Přepočtené koeficientem množství</t>
  </si>
  <si>
    <t>127</t>
  </si>
  <si>
    <t>771577111</t>
  </si>
  <si>
    <t>Montáž podlah z dlaždic keramických lepených flexibilním lepidlem Příplatek k cenám za plochu do 5 m2 jednotlivě</t>
  </si>
  <si>
    <t>-1702350458</t>
  </si>
  <si>
    <t>https://podminky.urs.cz/item/CS_URS_2021_02/771577111</t>
  </si>
  <si>
    <t>128</t>
  </si>
  <si>
    <t>998771203</t>
  </si>
  <si>
    <t>Přesun hmot pro podlahy z dlaždic stanovený procentní sazbou (%) z ceny vodorovná dopravní vzdálenost do 50 m v objektech výšky přes 12 do 24 m</t>
  </si>
  <si>
    <t>-470282576</t>
  </si>
  <si>
    <t>https://podminky.urs.cz/item/CS_URS_2021_02/998771203</t>
  </si>
  <si>
    <t>776</t>
  </si>
  <si>
    <t>Podlahy povlakové</t>
  </si>
  <si>
    <t>129</t>
  </si>
  <si>
    <t>776111111</t>
  </si>
  <si>
    <t>Příprava podkladu broušení podlah nového podkladu anhydritového</t>
  </si>
  <si>
    <t>-124374884</t>
  </si>
  <si>
    <t>https://podminky.urs.cz/item/CS_URS_2021_02/776111111</t>
  </si>
  <si>
    <t>73,5+21,8+22,4+22,4+14,5+15,4+14,7+28,8+29+15,8+18,8+18,8+15,8+14,7+14,7+15,9+2,9</t>
  </si>
  <si>
    <t>130</t>
  </si>
  <si>
    <t>776211131</t>
  </si>
  <si>
    <t>Montáž textilních podlahovin lepením pásů tkaných</t>
  </si>
  <si>
    <t>-792375179</t>
  </si>
  <si>
    <t>https://podminky.urs.cz/item/CS_URS_2021_02/776211131</t>
  </si>
  <si>
    <t>21,8+22,4+22,4+14,5+15,4+14,7+28,8+29+15,8+18,8+18,8+15,8+14,7+14,7+15,9</t>
  </si>
  <si>
    <t>131</t>
  </si>
  <si>
    <t>69751063</t>
  </si>
  <si>
    <t>koberec zátěžový vpichovaný role š 2m, vlákno 100% PA, hm 800g/m2, R ≤ 100MΩ, zátěž 33, útlum 25dB, hořlavost Bfl S1</t>
  </si>
  <si>
    <t>712878481</t>
  </si>
  <si>
    <t>283,5*1,1 'Přepočtené koeficientem množství</t>
  </si>
  <si>
    <t>132</t>
  </si>
  <si>
    <t>776251311</t>
  </si>
  <si>
    <t>Montáž podlahovin z přírodního linolea (marmolea) lepením 2-složkovým lepidlem z pásů</t>
  </si>
  <si>
    <t>-1196536233</t>
  </si>
  <si>
    <t>https://podminky.urs.cz/item/CS_URS_2021_02/776251311</t>
  </si>
  <si>
    <t>73,5</t>
  </si>
  <si>
    <t>133</t>
  </si>
  <si>
    <t>28411069</t>
  </si>
  <si>
    <t>linoleum přírodní ze 100% dřevité moučky tl 2,5mm, zátěž 34/43, R9, hořlavost Cfl S1</t>
  </si>
  <si>
    <t>-1532634357</t>
  </si>
  <si>
    <t>73,5*1,1 'Přepočtené koeficientem množství</t>
  </si>
  <si>
    <t>134</t>
  </si>
  <si>
    <t>776411112</t>
  </si>
  <si>
    <t>Montáž soklíků lepením obvodových, výšky přes 80 do 100 mm</t>
  </si>
  <si>
    <t>612666244</t>
  </si>
  <si>
    <t>https://podminky.urs.cz/item/CS_URS_2021_02/776411112</t>
  </si>
  <si>
    <t>-(1,8+6,5+1)</t>
  </si>
  <si>
    <t>-(1,25)*12</t>
  </si>
  <si>
    <t>-(0,9)*2</t>
  </si>
  <si>
    <t>-(0,9)*3</t>
  </si>
  <si>
    <t>-(1,25)</t>
  </si>
  <si>
    <t>-1,25</t>
  </si>
  <si>
    <t>-(1,25+0,9)</t>
  </si>
  <si>
    <t>-(6,5+0,9)</t>
  </si>
  <si>
    <t>-(0,9)</t>
  </si>
  <si>
    <t>135</t>
  </si>
  <si>
    <t>28411010</t>
  </si>
  <si>
    <t>lišta soklová PVC 20x100mm</t>
  </si>
  <si>
    <t>1543508156</t>
  </si>
  <si>
    <t>45,305*1,02 'Přepočtené koeficientem množství</t>
  </si>
  <si>
    <t>136</t>
  </si>
  <si>
    <t>69751204</t>
  </si>
  <si>
    <t>lišta kobercová 55x9mm</t>
  </si>
  <si>
    <t>-717046574</t>
  </si>
  <si>
    <t>245,75*1,02 'Přepočtené koeficientem množství</t>
  </si>
  <si>
    <t>137</t>
  </si>
  <si>
    <t>776991141</t>
  </si>
  <si>
    <t>Ostatní práce údržba nových podlahovin po pokládce pastování a leštění ručně</t>
  </si>
  <si>
    <t>1440043759</t>
  </si>
  <si>
    <t>https://podminky.urs.cz/item/CS_URS_2021_02/776991141</t>
  </si>
  <si>
    <t>138</t>
  </si>
  <si>
    <t>998776203</t>
  </si>
  <si>
    <t>Přesun hmot pro podlahy povlakové stanovený procentní sazbou (%) z ceny vodorovná dopravní vzdálenost do 50 m v objektech výšky přes 12 do 24 m</t>
  </si>
  <si>
    <t>-497669015</t>
  </si>
  <si>
    <t>https://podminky.urs.cz/item/CS_URS_2021_02/998776203</t>
  </si>
  <si>
    <t>139</t>
  </si>
  <si>
    <t>-1872353944</t>
  </si>
  <si>
    <t>2,4*1,2</t>
  </si>
  <si>
    <t>0,286*1,18*11</t>
  </si>
  <si>
    <t>0,286*1,18*12</t>
  </si>
  <si>
    <t>0,168*1,18*12</t>
  </si>
  <si>
    <t>2,4*1,5</t>
  </si>
  <si>
    <t>140</t>
  </si>
  <si>
    <t>1217537083</t>
  </si>
  <si>
    <t>141</t>
  </si>
  <si>
    <t>-2101386106</t>
  </si>
  <si>
    <t>142</t>
  </si>
  <si>
    <t>1226086026</t>
  </si>
  <si>
    <t>143</t>
  </si>
  <si>
    <t>-1248583640</t>
  </si>
  <si>
    <t>144</t>
  </si>
  <si>
    <t>-1588591277</t>
  </si>
  <si>
    <t>781</t>
  </si>
  <si>
    <t>Dokončovací práce - obklady</t>
  </si>
  <si>
    <t>145</t>
  </si>
  <si>
    <t>781474114</t>
  </si>
  <si>
    <t>Montáž obkladů vnitřních stěn z dlaždic keramických lepených flexibilním lepidlem maloformátových hladkých přes 19 do 22 ks/m2</t>
  </si>
  <si>
    <t>369524932</t>
  </si>
  <si>
    <t>https://podminky.urs.cz/item/CS_URS_2021_02/781474114</t>
  </si>
  <si>
    <t>146</t>
  </si>
  <si>
    <t>59761040</t>
  </si>
  <si>
    <t>obklad keramický hladký přes 19 do 22ks/m2</t>
  </si>
  <si>
    <t>536105636</t>
  </si>
  <si>
    <t>60,852*1,1 'Přepočtené koeficientem množství</t>
  </si>
  <si>
    <t>147</t>
  </si>
  <si>
    <t>781491021</t>
  </si>
  <si>
    <t>Montáž zrcadel lepených silikonovým tmelem na keramický obklad, plochy do 1 m2</t>
  </si>
  <si>
    <t>-217021838</t>
  </si>
  <si>
    <t>https://podminky.urs.cz/item/CS_URS_2021_02/781491021</t>
  </si>
  <si>
    <t>0,5*0,7*3</t>
  </si>
  <si>
    <t>148</t>
  </si>
  <si>
    <t>63465124</t>
  </si>
  <si>
    <t>zrcadlo nemontované čiré tl 4mm max rozměr 3210x2250mm</t>
  </si>
  <si>
    <t>1383212392</t>
  </si>
  <si>
    <t>1,05*1,1 'Přepočtené koeficientem množství</t>
  </si>
  <si>
    <t>149</t>
  </si>
  <si>
    <t>781494511</t>
  </si>
  <si>
    <t>Obklad - dokončující práce profily ukončovací lepené flexibilním lepidlem ukončovací</t>
  </si>
  <si>
    <t>2041118854</t>
  </si>
  <si>
    <t>https://podminky.urs.cz/item/CS_URS_2021_02/781494511</t>
  </si>
  <si>
    <t>(2,95+1,58)*2</t>
  </si>
  <si>
    <t>(2,67+1,83)*2</t>
  </si>
  <si>
    <t>(1,9+1,1)*2</t>
  </si>
  <si>
    <t>(1,885+1,49)*2</t>
  </si>
  <si>
    <t>(2,9+1,61)*2</t>
  </si>
  <si>
    <t>150</t>
  </si>
  <si>
    <t>998781203</t>
  </si>
  <si>
    <t>Přesun hmot pro obklady keramické stanovený procentní sazbou (%) z ceny vodorovná dopravní vzdálenost do 50 m v objektech výšky přes 12 do 24 m</t>
  </si>
  <si>
    <t>-27535779</t>
  </si>
  <si>
    <t>https://podminky.urs.cz/item/CS_URS_2021_02/998781203</t>
  </si>
  <si>
    <t>151</t>
  </si>
  <si>
    <t>-1984621034</t>
  </si>
  <si>
    <t>(1,605+3,88+9,9+0,5+0,3+6,2+0,4+1,9+0,9+7,5+2+12,5+0,12+0,6+3,4+0,6+0,3+1,7+7,4+0,8+0,3+0,6+0,3+0,8+0,3+0,6+0,3+5,9+2,5)*3,1</t>
  </si>
  <si>
    <t>-(1,8*3+6,5*3+1*3)</t>
  </si>
  <si>
    <t>-(1,25*3)*12</t>
  </si>
  <si>
    <t>-(0,9*3)*2</t>
  </si>
  <si>
    <t>-(0,9*2,02)*3</t>
  </si>
  <si>
    <t>(2,95+1,58)*2*1,3</t>
  </si>
  <si>
    <t>-(0,9*0,22)*2</t>
  </si>
  <si>
    <t>(1,83+2,67)*2*1,3</t>
  </si>
  <si>
    <t>-0,9*0,22</t>
  </si>
  <si>
    <t>(1,885*1,1)*2*1,6</t>
  </si>
  <si>
    <t>-0,9*0,52</t>
  </si>
  <si>
    <t>(1,6+0,1+0,28+1,49+1,885+1,49)*1,3</t>
  </si>
  <si>
    <t>(2,8+1,49)*2*1,3</t>
  </si>
  <si>
    <t>(3+0,1+0,4+0,1+1,9+4,4+5,255+4,4)*3,1</t>
  </si>
  <si>
    <t>-(2*3+1,25*3)</t>
  </si>
  <si>
    <t>(1,8+0,1+0,4+0,1+4,1+0,1+0,1+3,4+6,44+3,485)*3,1</t>
  </si>
  <si>
    <t>-(3*0,8+2*3+1,25*3)</t>
  </si>
  <si>
    <t>-(0,6+2,2)*0,6</t>
  </si>
  <si>
    <t>(1,8+0,1+0,4+0,1+4,1+0,1+0,1+3,385+3,485+6,44)*3,1</t>
  </si>
  <si>
    <t>(3+0,1+0,28+0,28+0,28+4,48+3+4,1)*3,1</t>
  </si>
  <si>
    <t>-(1*3+1,25*3+0,9*2,02)</t>
  </si>
  <si>
    <t>(0,1+3,4+4,1+0,3+0,28+3,1+4,48)*3,1</t>
  </si>
  <si>
    <t>-(1*3+1,25*3)</t>
  </si>
  <si>
    <t>-1,5*0,6</t>
  </si>
  <si>
    <t>(0,1+6,4+0,2+0,38+0,38+4,1+6,88+3,9)*3,1</t>
  </si>
  <si>
    <t>-(4*3+6,5*3+0,9*2,02)</t>
  </si>
  <si>
    <t>(0,2+5,6+0,38+3,9+1,15+0,9+4,3+5,4)*3,1</t>
  </si>
  <si>
    <t>-(4*3+1,25*3+0,9*2,02)</t>
  </si>
  <si>
    <t>(0,28+0,1+2,6+5,3+2,93+5,3)*3,1</t>
  </si>
  <si>
    <t>(2,7+0,2+0,2+3,9+0,2+0,5+0,2+1,8+6,44+2,93)*3,1</t>
  </si>
  <si>
    <t>-(1*3+3*0,8+0,9*3)</t>
  </si>
  <si>
    <t>(1,8+0,2+0,5+0,2+3,9+0,2+0,2+2,7+6,44+2,93)*3,1</t>
  </si>
  <si>
    <t>-(3*0,8+1*3+0,9*3)</t>
  </si>
  <si>
    <t>(2,93+5,38+2,93+5,38)*3,1</t>
  </si>
  <si>
    <t>(2,74+5,38)*2*3,1</t>
  </si>
  <si>
    <t>(0,2+2,74+5,38+2,74+5,38)*3,1</t>
  </si>
  <si>
    <t>(2+2,62+0,2+0,38+0,38+0,5+0,38+5,38+3+3,3)*3,1</t>
  </si>
  <si>
    <t>stropy</t>
  </si>
  <si>
    <t>152</t>
  </si>
  <si>
    <t>784211109</t>
  </si>
  <si>
    <t>Malby z malířských směsí oděruvzdorných za mokra dvojnásobné, bílé za mokra oděruvzdorné výborně na schodišti o výšce podlaží přes 3,80 do 5,00 m</t>
  </si>
  <si>
    <t>1292558884</t>
  </si>
  <si>
    <t>https://podminky.urs.cz/item/CS_URS_2021_02/784211109</t>
  </si>
  <si>
    <t>(5,5+2,35+5)*3,5</t>
  </si>
  <si>
    <t>153</t>
  </si>
  <si>
    <t>VRN01</t>
  </si>
  <si>
    <t>1016224834</t>
  </si>
  <si>
    <t>06 - Architektonicko - stavební řešení 4. NP</t>
  </si>
  <si>
    <t>1177925559</t>
  </si>
  <si>
    <t>výkres D.1.1.10 půdorys 4.NP</t>
  </si>
  <si>
    <t>-(3*0,8+1*0,8)*2</t>
  </si>
  <si>
    <t>-(2*3+2*3+4*3+1*2,4+2,88*2,4)</t>
  </si>
  <si>
    <t>(4+3,8+4)*3,15</t>
  </si>
  <si>
    <t>-(2*3+1*3*3+2*3+1*3+5,35*2,6+1*3)</t>
  </si>
  <si>
    <t>0,5*3,15</t>
  </si>
  <si>
    <t>0,3*3,15</t>
  </si>
  <si>
    <t>0,25*3,15</t>
  </si>
  <si>
    <t>-1489465028</t>
  </si>
  <si>
    <t>(0,5*0,5*3,15)*9</t>
  </si>
  <si>
    <t>-1575239271</t>
  </si>
  <si>
    <t>výkres D.1.1.10 půdorys .NP</t>
  </si>
  <si>
    <t>-2072914295</t>
  </si>
  <si>
    <t>1740026314</t>
  </si>
  <si>
    <t>-1911096167</t>
  </si>
  <si>
    <t>538879963</t>
  </si>
  <si>
    <t>12,632*300/1000</t>
  </si>
  <si>
    <t>-603765190</t>
  </si>
  <si>
    <t>půdorys 4.NP D.1.1.10</t>
  </si>
  <si>
    <t>(8,8+2,5+2,65+2,5+2,5)*3,5*0,2</t>
  </si>
  <si>
    <t>-1713730120</t>
  </si>
  <si>
    <t>1456200432</t>
  </si>
  <si>
    <t>708689783</t>
  </si>
  <si>
    <t>15,145*120/1000</t>
  </si>
  <si>
    <t>-1934548336</t>
  </si>
  <si>
    <t>-(5,65*4,63*0,2)</t>
  </si>
  <si>
    <t>(0,2+6,9+7,01+6,94+0,25+4,4+5,65+4,4+0,4+5,45+0,5+0,25)*0,23*0,1</t>
  </si>
  <si>
    <t>3*3*0,2</t>
  </si>
  <si>
    <t>-1889721460</t>
  </si>
  <si>
    <t>5,35*3,9</t>
  </si>
  <si>
    <t>(14,06+12,48)*(0,1+0,23+0,1)</t>
  </si>
  <si>
    <t>(0,25+4,4+0,23+5,19+0,23+4,4+0,4+5,45+0,5)*(0,1+0,23+0,1)</t>
  </si>
  <si>
    <t>-1390961480</t>
  </si>
  <si>
    <t>1557532301</t>
  </si>
  <si>
    <t>(14,06+12,48)*0,23</t>
  </si>
  <si>
    <t>(0,25+4,4+0,23+5,19+0,23+4,4+0,4+5,45+0,5)*0,23</t>
  </si>
  <si>
    <t>-977177434</t>
  </si>
  <si>
    <t>1509349267</t>
  </si>
  <si>
    <t>99,019*130/1000</t>
  </si>
  <si>
    <t>-247487415</t>
  </si>
  <si>
    <t>6,35*0,5*0,43</t>
  </si>
  <si>
    <t>12,8*0,5*0,43</t>
  </si>
  <si>
    <t>12,5*0,5*0,43</t>
  </si>
  <si>
    <t>11,5*0,5*0,43</t>
  </si>
  <si>
    <t>-2057854678</t>
  </si>
  <si>
    <t>(12+0,25+13,6+12+0,25)*0,43</t>
  </si>
  <si>
    <t>(11,7+12,8+11,7)*0,43</t>
  </si>
  <si>
    <t>(0,5+3,9+3,8+3,9)*0,43</t>
  </si>
  <si>
    <t>11,5*0,43*4</t>
  </si>
  <si>
    <t>(5,45+3,9+3,8+3,9+11,5)*0,5</t>
  </si>
  <si>
    <t>291678091</t>
  </si>
  <si>
    <t>392663225</t>
  </si>
  <si>
    <t>(11,5*2)*0,5</t>
  </si>
  <si>
    <t>738571375</t>
  </si>
  <si>
    <t>-1320866682</t>
  </si>
  <si>
    <t>22,863*130/1000</t>
  </si>
  <si>
    <t>1714449273</t>
  </si>
  <si>
    <t>1,1*2,35*0,32</t>
  </si>
  <si>
    <t>1,2*2,35*0,22</t>
  </si>
  <si>
    <t>0,3*2,35*0,2</t>
  </si>
  <si>
    <t>schody do zahrady</t>
  </si>
  <si>
    <t>5,65*0,6*0,2</t>
  </si>
  <si>
    <t>1,35*0,6*0,2*2</t>
  </si>
  <si>
    <t>2,95*0,3*0,2</t>
  </si>
  <si>
    <t>-1220409370</t>
  </si>
  <si>
    <t>4,626*125/1000</t>
  </si>
  <si>
    <t>657283859</t>
  </si>
  <si>
    <t>(0,9+0,2+0,3+0,4)*2,4</t>
  </si>
  <si>
    <t>-73732688</t>
  </si>
  <si>
    <t>1103047593</t>
  </si>
  <si>
    <t>1786593278</t>
  </si>
  <si>
    <t>-1962790921</t>
  </si>
  <si>
    <t>(0,6+5,65+0,6+5,65)*0,2</t>
  </si>
  <si>
    <t>(5,65+0,6+1,35+0,3+2,95+0,3+1,35+0,6)*0,2</t>
  </si>
  <si>
    <t>267020661</t>
  </si>
  <si>
    <t>-17903117</t>
  </si>
  <si>
    <t>4.06 předsíň toalet</t>
  </si>
  <si>
    <t>(1,6)*0,1</t>
  </si>
  <si>
    <t>4.07 WC muži</t>
  </si>
  <si>
    <t>2,9*0,1</t>
  </si>
  <si>
    <t>-660757815</t>
  </si>
  <si>
    <t>4.04 schodiště</t>
  </si>
  <si>
    <t>4.04 schodiště ramena</t>
  </si>
  <si>
    <t>643859899</t>
  </si>
  <si>
    <t>1842974132</t>
  </si>
  <si>
    <t>1563458924</t>
  </si>
  <si>
    <t>30530562</t>
  </si>
  <si>
    <t>4.01 chodba</t>
  </si>
  <si>
    <t>(2,6+5,9+0,3+2,65+0,3+2,7+0,4+0,4+0,5+6,2+0,5+0,7+0,3+1,8)*3,1</t>
  </si>
  <si>
    <t>(1,8+3)*0,3</t>
  </si>
  <si>
    <t>-(1*3+5,65*3+1,8*3)</t>
  </si>
  <si>
    <t>4.02 předsíň toalet</t>
  </si>
  <si>
    <t>2,9*3,1</t>
  </si>
  <si>
    <t>4.03 WC ženy</t>
  </si>
  <si>
    <t>1,835*3,1</t>
  </si>
  <si>
    <t>(1,6+0,1+0,28)*3,1</t>
  </si>
  <si>
    <t>4.08 kancelář A</t>
  </si>
  <si>
    <t>(3,7+0,1+0,4+0,1+1,8)*3,1</t>
  </si>
  <si>
    <t>4.09 kancelář B</t>
  </si>
  <si>
    <t>(0,6+0,1+0,4+0,1+4,1+0,1+0,1+2,6)*3,1</t>
  </si>
  <si>
    <t>4.10 jednací místnost</t>
  </si>
  <si>
    <t>3,42*3,1</t>
  </si>
  <si>
    <t>(1+0,8*2+1+0,8*2)*0,3</t>
  </si>
  <si>
    <t>-(1*0,8)*2</t>
  </si>
  <si>
    <t>4.11 kancelář C</t>
  </si>
  <si>
    <t>(0,28+0,1+4,1+0,1+0,1+3,7)*3,1</t>
  </si>
  <si>
    <t>4.12 kancelář D</t>
  </si>
  <si>
    <t>(2,885+0,28+0,28)*3,1</t>
  </si>
  <si>
    <t>4.13 kancelář E</t>
  </si>
  <si>
    <t>3,44*3,1</t>
  </si>
  <si>
    <t>4.14 kancelář F</t>
  </si>
  <si>
    <t>(3,32+0,28+0,28)*3,1</t>
  </si>
  <si>
    <t>4.15 kancelář G</t>
  </si>
  <si>
    <t>(3,34+0,28)*3,1</t>
  </si>
  <si>
    <t>4.16 kancelář H</t>
  </si>
  <si>
    <t>(3,14+0,2+0,2+0,3)*3,1</t>
  </si>
  <si>
    <t>4.18 kancelář I</t>
  </si>
  <si>
    <t>(0,3+0,4+0,1+5,4+0,2+0,2+3,9+0,2+0,5+0,2+2,2+0,28+0,3)*3,1</t>
  </si>
  <si>
    <t>4.19 kancelář J</t>
  </si>
  <si>
    <t>(3,8+0,2+0,2+3,8+0,2+0,5+0,2+2,4)*3,1</t>
  </si>
  <si>
    <t>(2,88+2,4)*0,3</t>
  </si>
  <si>
    <t>-2,88*2,4</t>
  </si>
  <si>
    <t>4.20 kuchyňka</t>
  </si>
  <si>
    <t>1,81*3,1</t>
  </si>
  <si>
    <t>(1+2,4)*0,3</t>
  </si>
  <si>
    <t>-1*2,4</t>
  </si>
  <si>
    <t>4.21 zasedací místnost</t>
  </si>
  <si>
    <t>(2+1,6+0,2+0,5+0,2+5,6+0,38+0,5+0,38)*3,1</t>
  </si>
  <si>
    <t>-544021941</t>
  </si>
  <si>
    <t>-1472648455</t>
  </si>
  <si>
    <t>(2,4+5,9+0,3+2,65+0,3+2,7+0,4+0,4+0,5+6,2+0,5+0,7+0,3+1,8)*3,1</t>
  </si>
  <si>
    <t>(1,+3)*0,3</t>
  </si>
  <si>
    <t>-2,9*1,8</t>
  </si>
  <si>
    <t>-1,835*1,8</t>
  </si>
  <si>
    <t>(3,7+1,8)*3,1</t>
  </si>
  <si>
    <t>-(3*0,8+2,3)</t>
  </si>
  <si>
    <t>-1081678291</t>
  </si>
  <si>
    <t>půdorys 4.NP výkres D.1.1.10</t>
  </si>
  <si>
    <t>89,1+3,9+4,9+3,3+3,1+4,7+24,9+14,4+8,4+17,3+12,7+15,4+14,7+15+14,4+22,7+35,3+24,6+8,1+38,8+3</t>
  </si>
  <si>
    <t>1075868114</t>
  </si>
  <si>
    <t>-1761259683</t>
  </si>
  <si>
    <t>(2,6+5,9+0,3+2,65+0,3+2,7+0,4+0,4+0,5+6,2+0,5+0,7+0,3+1,8)</t>
  </si>
  <si>
    <t>(2,315+3,9+17,5+1,2+4+11,3+0,12+0,6+2,5+4,3+0,6+0,3+0,3+0,12+0,3+0,3+0,12+0,3)</t>
  </si>
  <si>
    <t>(3,7+0,1+0,4+0,1+1,8+4,4+5,955+4,4)</t>
  </si>
  <si>
    <t>(0,6+0,1+0,4+0,1+4,1+0,1+0,1+2,6+4,98+1,1+0,6+1,6)</t>
  </si>
  <si>
    <t>(3,42+1,5+0,6+1,3+2,7+2,795)</t>
  </si>
  <si>
    <t>(0,28+0,1+4,1+0,1+0,1+3,7+3,88+4,48)</t>
  </si>
  <si>
    <t>(2,885+0,28+0,28+4,48+2,7+4,1)</t>
  </si>
  <si>
    <t>3,44</t>
  </si>
  <si>
    <t>(0,3+0,3+3,14+4,48+4,1)</t>
  </si>
  <si>
    <t>(3,32+0,28+0,28)</t>
  </si>
  <si>
    <t>(3,1+4,1+4,48)*3,1</t>
  </si>
  <si>
    <t>(3,34+0,28)</t>
  </si>
  <si>
    <t>(3,34+4,1+4,48)</t>
  </si>
  <si>
    <t>(3,14+0,2+0,2+0,3)</t>
  </si>
  <si>
    <t>(2,7+0,3+0,3+4,48)</t>
  </si>
  <si>
    <t>(0,3+0,4+0,1+5,4+0,2+0,2+3,9+0,2+0,5+0,2+2,2+0,28+0,3)</t>
  </si>
  <si>
    <t>(1,4+2,52+4,05)</t>
  </si>
  <si>
    <t>(3,8+0,2+0,2+3,8+0,2+0,5+0,2+2,4)</t>
  </si>
  <si>
    <t>(4,05+6,58)</t>
  </si>
  <si>
    <t>1,81</t>
  </si>
  <si>
    <t>(4,48+1,81+5)</t>
  </si>
  <si>
    <t>(2+1,6+0,2+0,5+0,2+5,6+0,38+0,5+0,38)</t>
  </si>
  <si>
    <t>(2,4+2,62+5,55+4,48)</t>
  </si>
  <si>
    <t>1648411453</t>
  </si>
  <si>
    <t>dveře D3</t>
  </si>
  <si>
    <t>2+6</t>
  </si>
  <si>
    <t>7+2</t>
  </si>
  <si>
    <t>-438899884</t>
  </si>
  <si>
    <t>-867047863</t>
  </si>
  <si>
    <t>-32773691</t>
  </si>
  <si>
    <t>1809727702</t>
  </si>
  <si>
    <t>424872339</t>
  </si>
  <si>
    <t>495490931</t>
  </si>
  <si>
    <t>-1803663005</t>
  </si>
  <si>
    <t>-43038099</t>
  </si>
  <si>
    <t>-276865453</t>
  </si>
  <si>
    <t>-664617543</t>
  </si>
  <si>
    <t>153083319</t>
  </si>
  <si>
    <t>-1719346343</t>
  </si>
  <si>
    <t>89,1+3,9+4,9+13,3+3,3+3,1+4,7+24,9+14,4+8,4+17,3+12,7+15,4+14,7+15+14,4+22,7+35,3+24,6+8,1+38,8+3</t>
  </si>
  <si>
    <t>1247896812</t>
  </si>
  <si>
    <t>2,5</t>
  </si>
  <si>
    <t>-1163534253</t>
  </si>
  <si>
    <t>1384108770</t>
  </si>
  <si>
    <t>-1717961442</t>
  </si>
  <si>
    <t>3,9+4,9+3,3+3,1+4,7</t>
  </si>
  <si>
    <t>1605535690</t>
  </si>
  <si>
    <t>(1,6+0,945+0,5+2+1,07+2,9)*1,8</t>
  </si>
  <si>
    <t>(2,67+1,835)*2*1,8</t>
  </si>
  <si>
    <t>4.05 WC handicap</t>
  </si>
  <si>
    <t>(1,6+1,885)*2*1,8</t>
  </si>
  <si>
    <t>(1,885+1,5)*2*1,8</t>
  </si>
  <si>
    <t>-1397855128</t>
  </si>
  <si>
    <t>712311101</t>
  </si>
  <si>
    <t>Provedení povlakové krytiny střech plochých do 10° natěradly a tmely za studena nátěrem lakem penetračním nebo asfaltovým</t>
  </si>
  <si>
    <t>-286490136</t>
  </si>
  <si>
    <t>https://podminky.urs.cz/item/CS_URS_2021_02/712311101</t>
  </si>
  <si>
    <t>4.17 zahrada</t>
  </si>
  <si>
    <t>22,7</t>
  </si>
  <si>
    <t>-1583084153</t>
  </si>
  <si>
    <t>22,7*0,00035 'Přepočtené koeficientem množství</t>
  </si>
  <si>
    <t>712341559</t>
  </si>
  <si>
    <t>Provedení povlakové krytiny střech plochých do 10° pásy přitavením NAIP v plné ploše</t>
  </si>
  <si>
    <t>1071319787</t>
  </si>
  <si>
    <t>https://podminky.urs.cz/item/CS_URS_2021_02/712341559</t>
  </si>
  <si>
    <t>62856010</t>
  </si>
  <si>
    <t>pás asfaltový natavitelný modifikovaný SBS tl 3,5mm s vložkou z hliníkové fólie, hliníkové fólie s textilií a spalitelnou PE fólií nebo jemnozrnným minerálním posypem na horním povrchu</t>
  </si>
  <si>
    <t>-411870874</t>
  </si>
  <si>
    <t>712361701</t>
  </si>
  <si>
    <t>Provedení povlakové krytiny střech plochých do 10° fólií položenou volně s přilepením spojů</t>
  </si>
  <si>
    <t>-611076232</t>
  </si>
  <si>
    <t>https://podminky.urs.cz/item/CS_URS_2021_02/712361701</t>
  </si>
  <si>
    <t>(5,19+3,8)*2*0,4</t>
  </si>
  <si>
    <t>28343012</t>
  </si>
  <si>
    <t>fólie hydroizolační střešní mPVC určená ke stabilizaci přitížením a do vegetačních střech tl 1,5mm</t>
  </si>
  <si>
    <t>-672870046</t>
  </si>
  <si>
    <t>712391171</t>
  </si>
  <si>
    <t>Provedení povlakové krytiny střech plochých do 10° -ostatní práce provedení vrstvy textilní podkladní</t>
  </si>
  <si>
    <t>992992040</t>
  </si>
  <si>
    <t>https://podminky.urs.cz/item/CS_URS_2021_02/712391171</t>
  </si>
  <si>
    <t>712391172</t>
  </si>
  <si>
    <t>Provedení povlakové krytiny střech plochých do 10° -ostatní práce provedení vrstvy textilní ochranné</t>
  </si>
  <si>
    <t>1707651033</t>
  </si>
  <si>
    <t>https://podminky.urs.cz/item/CS_URS_2021_02/712391172</t>
  </si>
  <si>
    <t>69311068</t>
  </si>
  <si>
    <t>geotextilie netkaná separační, ochranná, filtrační, drenážní PP 300g/m2</t>
  </si>
  <si>
    <t>805514082</t>
  </si>
  <si>
    <t>22,7*2</t>
  </si>
  <si>
    <t>(5,19+3,8)*2*0,4*2</t>
  </si>
  <si>
    <t>59,784*1,15 'Přepočtené koeficientem množství</t>
  </si>
  <si>
    <t>712771255</t>
  </si>
  <si>
    <t>Provedení drenážní vrstvy vegetační střechy odvodnění osazením kontrolní šachty na střešní vpusť</t>
  </si>
  <si>
    <t>-1907787151</t>
  </si>
  <si>
    <t>https://podminky.urs.cz/item/CS_URS_2021_02/712771255</t>
  </si>
  <si>
    <t>69334337</t>
  </si>
  <si>
    <t>šachta kontrolní odvodnění vegetačních střech PA 400x400mm v 330mm</t>
  </si>
  <si>
    <t>-1139537370</t>
  </si>
  <si>
    <t>712771271</t>
  </si>
  <si>
    <t>Provedení filtrační vrstvy vegetační střechy z textilií kladených volně s přesahem, sklon střechy do 5°</t>
  </si>
  <si>
    <t>1494310136</t>
  </si>
  <si>
    <t>https://podminky.urs.cz/item/CS_URS_2021_02/712771271</t>
  </si>
  <si>
    <t>69311082</t>
  </si>
  <si>
    <t>geotextilie netkaná separační, ochranná, filtrační, drenážní PP 500g/m2</t>
  </si>
  <si>
    <t>-1052796341</t>
  </si>
  <si>
    <t>22,7*1,1 'Přepočtené koeficientem množství</t>
  </si>
  <si>
    <t>712771331</t>
  </si>
  <si>
    <t>Provedení hydroakumulační vrstvy vegetační střechy z plastových nopových fólií s perforací, kladených volně na sraz, sklon střechy do 5°</t>
  </si>
  <si>
    <t>896515578</t>
  </si>
  <si>
    <t>https://podminky.urs.cz/item/CS_URS_2021_02/712771331</t>
  </si>
  <si>
    <t>69334154</t>
  </si>
  <si>
    <t>fólie profilovaná (nopová) perforovaná HDPE s hydroakumulační a drenážní funkcí do vegetačních střech s výškou nopů 60mm</t>
  </si>
  <si>
    <t>2001385510</t>
  </si>
  <si>
    <t>712771411</t>
  </si>
  <si>
    <t>Provedení vegetační vrstvy vegetační střechy ze substrátu, tloušťky přes 100 do 200 mm, sklon střechy do 5°</t>
  </si>
  <si>
    <t>-1707375875</t>
  </si>
  <si>
    <t>https://podminky.urs.cz/item/CS_URS_2021_02/712771411</t>
  </si>
  <si>
    <t>10321003</t>
  </si>
  <si>
    <t>substrát vegetačních střech intenzivní</t>
  </si>
  <si>
    <t>-1449580533</t>
  </si>
  <si>
    <t>22,7*0,2</t>
  </si>
  <si>
    <t>4,54*0,001 'Přepočtené koeficientem množství</t>
  </si>
  <si>
    <t>712998004</t>
  </si>
  <si>
    <t>Provedení povlakové krytiny střech - ostatní práce montáž odvodňovacího prvku atikového chrliče z PVC na dešťovou vodu DN 110</t>
  </si>
  <si>
    <t>-1041115135</t>
  </si>
  <si>
    <t>https://podminky.urs.cz/item/CS_URS_2021_02/712998004</t>
  </si>
  <si>
    <t>28342470</t>
  </si>
  <si>
    <t>chrlič atikový DN 110 s manžetou pro hydroizolaci z PVC-P</t>
  </si>
  <si>
    <t>1397479183</t>
  </si>
  <si>
    <t>998712203</t>
  </si>
  <si>
    <t>Přesun hmot pro povlakové krytiny stanovený procentní sazbou (%) z ceny vodorovná dopravní vzdálenost do 50 m v objektech výšky přes 12 do 24 m</t>
  </si>
  <si>
    <t>-1080029378</t>
  </si>
  <si>
    <t>https://podminky.urs.cz/item/CS_URS_2021_02/998712203</t>
  </si>
  <si>
    <t>-1596248643</t>
  </si>
  <si>
    <t>1992982232</t>
  </si>
  <si>
    <t>378,7*1,02 'Přepočtené koeficientem množství</t>
  </si>
  <si>
    <t>713141136</t>
  </si>
  <si>
    <t>Montáž tepelné izolace střech plochých rohožemi, pásy, deskami, dílci, bloky (izolační materiál ve specifikaci) přilepenými za studena nízkoexpanzní (PUR) pěnou</t>
  </si>
  <si>
    <t>-684145745</t>
  </si>
  <si>
    <t>https://podminky.urs.cz/item/CS_URS_2021_02/713141136</t>
  </si>
  <si>
    <t>28375963</t>
  </si>
  <si>
    <t>deska EPS 200 pro konstrukce s velmi vysokým zatížením λ=0,034 tl 200mm</t>
  </si>
  <si>
    <t>1017741212</t>
  </si>
  <si>
    <t>22,7*1,02 'Přepočtené koeficientem množství</t>
  </si>
  <si>
    <t>-1556950377</t>
  </si>
  <si>
    <t>725001</t>
  </si>
  <si>
    <t>Doplňky zařízení koupelen a záchodů smaltované madla rovná, délky 600 mm</t>
  </si>
  <si>
    <t>1079518514</t>
  </si>
  <si>
    <t>sanitární prvky k umývadlu pevné</t>
  </si>
  <si>
    <t>725002</t>
  </si>
  <si>
    <t>Doplňky zařízení koupelen a záchodů smaltované madla rovná, délky 750 mm</t>
  </si>
  <si>
    <t>-577128066</t>
  </si>
  <si>
    <t>725003</t>
  </si>
  <si>
    <t>Doplňky zařízení koupelen a záchodů smaltované madla krakorcová sklopná, délky 750 mm</t>
  </si>
  <si>
    <t>-1427866291</t>
  </si>
  <si>
    <t>1607887097</t>
  </si>
  <si>
    <t>-1289506928</t>
  </si>
  <si>
    <t>-629528252</t>
  </si>
  <si>
    <t>1361551905</t>
  </si>
  <si>
    <t>-1812238245</t>
  </si>
  <si>
    <t>706814907</t>
  </si>
  <si>
    <t>-942280263</t>
  </si>
  <si>
    <t>sociálky</t>
  </si>
  <si>
    <t>4,4*3,55</t>
  </si>
  <si>
    <t>2,9*3,55</t>
  </si>
  <si>
    <t>2,67*3,55</t>
  </si>
  <si>
    <t>0,945*3,55</t>
  </si>
  <si>
    <t>3,3*3,55</t>
  </si>
  <si>
    <t>1,885*3,55</t>
  </si>
  <si>
    <t>4,2*3,55</t>
  </si>
  <si>
    <t>-1869475547</t>
  </si>
  <si>
    <t>(4,44+0,12+2,315)*3,55</t>
  </si>
  <si>
    <t>-(1,25*3)</t>
  </si>
  <si>
    <t>(1,5+0,6+1,3+1,2)*3,55</t>
  </si>
  <si>
    <t>(2,695+2,7)*3,55</t>
  </si>
  <si>
    <t>-2,7*3</t>
  </si>
  <si>
    <t>(0,94+4,448)*3,55</t>
  </si>
  <si>
    <t>(2,7+4,1)*3,55</t>
  </si>
  <si>
    <t>(0,3+0,3+3,4+4,48)*3,55</t>
  </si>
  <si>
    <t>-(1,25*3+0,9*2,02)</t>
  </si>
  <si>
    <t>(3,2+4,1)*3,55</t>
  </si>
  <si>
    <t>(3,34+0,12+4,48)*3,55</t>
  </si>
  <si>
    <t>(3+0,3+0,3)*3,55</t>
  </si>
  <si>
    <t>(1,4+2,52+0,12+4,05)*3,55</t>
  </si>
  <si>
    <t>-(0,9*3+1,5*3)</t>
  </si>
  <si>
    <t>(6,7+4,05)*3,55</t>
  </si>
  <si>
    <t>-(1,25*3+0,9*3+1,5*3+0,9*2,02)</t>
  </si>
  <si>
    <t>(1,81+0,12+4,4)*3,55</t>
  </si>
  <si>
    <t>-(0,9*3+0,9*2,02)</t>
  </si>
  <si>
    <t>(3,3+5,6+2,5)*3,55</t>
  </si>
  <si>
    <t>-(1,25*3+1,25*3+0,9*2,02)</t>
  </si>
  <si>
    <t>-1601061369</t>
  </si>
  <si>
    <t>69,668</t>
  </si>
  <si>
    <t>258,344</t>
  </si>
  <si>
    <t>-1482081251</t>
  </si>
  <si>
    <t>-257535854</t>
  </si>
  <si>
    <t>-1044876833</t>
  </si>
  <si>
    <t>1215203553</t>
  </si>
  <si>
    <t>-1239768084</t>
  </si>
  <si>
    <t>91151448</t>
  </si>
  <si>
    <t>Z/9</t>
  </si>
  <si>
    <t>Z/10</t>
  </si>
  <si>
    <t>-1057504451</t>
  </si>
  <si>
    <t>-277358582</t>
  </si>
  <si>
    <t>89,1+24,9+14,4+8,4+17,3+12,7+15,4+14,7+15+14,4+35,3+24,6+8,1+38,8</t>
  </si>
  <si>
    <t>1754057141</t>
  </si>
  <si>
    <t>333,1*1,05 'Přepočtené koeficientem množství</t>
  </si>
  <si>
    <t>1491494393</t>
  </si>
  <si>
    <t>402484363</t>
  </si>
  <si>
    <t>-1386101745</t>
  </si>
  <si>
    <t>7,2</t>
  </si>
  <si>
    <t>-725127821</t>
  </si>
  <si>
    <t>710160514</t>
  </si>
  <si>
    <t>26*0,335</t>
  </si>
  <si>
    <t>7,2*0,1</t>
  </si>
  <si>
    <t>78*0,31</t>
  </si>
  <si>
    <t>71*0,2</t>
  </si>
  <si>
    <t>19*0,41</t>
  </si>
  <si>
    <t>-465163385</t>
  </si>
  <si>
    <t>7642101</t>
  </si>
  <si>
    <t>Oplechování horních ploch zdí a nadezdívek (atik) z pozinkovaného plechu s povrchovou úpravou celoplošně lepené rš 650 mm</t>
  </si>
  <si>
    <t>-1655757971</t>
  </si>
  <si>
    <t>klempířské prvky</t>
  </si>
  <si>
    <t>K/4</t>
  </si>
  <si>
    <t>-676138757</t>
  </si>
  <si>
    <t>Dodávka a montáž kuchyňské linky, bez spotřebičů T/2</t>
  </si>
  <si>
    <t>645189688</t>
  </si>
  <si>
    <t>T/2</t>
  </si>
  <si>
    <t>-1083979116</t>
  </si>
  <si>
    <t>766003</t>
  </si>
  <si>
    <t>Dodávka a montáž kuchyňské linky, bez spotřebičů T/5</t>
  </si>
  <si>
    <t>-1364689947</t>
  </si>
  <si>
    <t>T/5</t>
  </si>
  <si>
    <t>766004</t>
  </si>
  <si>
    <t>Dodávka a montáž kuchyňské linky, bez spotřebičů T/6</t>
  </si>
  <si>
    <t>1882299695</t>
  </si>
  <si>
    <t>T/6</t>
  </si>
  <si>
    <t>1947257072</t>
  </si>
  <si>
    <t>3,647+3,617</t>
  </si>
  <si>
    <t>784981418</t>
  </si>
  <si>
    <t>-1007632390</t>
  </si>
  <si>
    <t>766438111</t>
  </si>
  <si>
    <t>Montáž dřevěného obložení betonových stupňů s podstupnicemi</t>
  </si>
  <si>
    <t>1121301627</t>
  </si>
  <si>
    <t>https://podminky.urs.cz/item/CS_URS_2021_02/766438111</t>
  </si>
  <si>
    <t>truhlářské výrobky T/8</t>
  </si>
  <si>
    <t>5,65</t>
  </si>
  <si>
    <t>1,35+1,35</t>
  </si>
  <si>
    <t>2,95</t>
  </si>
  <si>
    <t>1,35+2,95+1,35</t>
  </si>
  <si>
    <t>0,6*2</t>
  </si>
  <si>
    <t>0,3*2</t>
  </si>
  <si>
    <t>60556100</t>
  </si>
  <si>
    <t>řezivo dubové sušené tl 30mm</t>
  </si>
  <si>
    <t>1508454509</t>
  </si>
  <si>
    <t>5,65*0,2*0,03</t>
  </si>
  <si>
    <t>(1,35+1,35)*0,2*0,03</t>
  </si>
  <si>
    <t>2,95*0,2*0,03</t>
  </si>
  <si>
    <t>(1,35+1,35)*0,6*0,03</t>
  </si>
  <si>
    <t>2,95*0,3*0,03</t>
  </si>
  <si>
    <t>0,6*0,4*0,03</t>
  </si>
  <si>
    <t>0,3*0,2*0,03</t>
  </si>
  <si>
    <t>-443819358</t>
  </si>
  <si>
    <t>-728773015</t>
  </si>
  <si>
    <t>48130101</t>
  </si>
  <si>
    <t>-1849660074</t>
  </si>
  <si>
    <t>766694121</t>
  </si>
  <si>
    <t>Montáž ostatních truhlářských konstrukcí parapetních desek dřevěných nebo plastových šířky přes 300 mm, délky do 1000 mm</t>
  </si>
  <si>
    <t>-1316364981</t>
  </si>
  <si>
    <t>https://podminky.urs.cz/item/CS_URS_2021_02/766694121</t>
  </si>
  <si>
    <t>Ok/7</t>
  </si>
  <si>
    <t>60794104</t>
  </si>
  <si>
    <t>parapet dřevotřískový vnitřní povrch laminátový š 340mm</t>
  </si>
  <si>
    <t>-2048102719</t>
  </si>
  <si>
    <t>2*1</t>
  </si>
  <si>
    <t>1393506826</t>
  </si>
  <si>
    <t>Ok/8</t>
  </si>
  <si>
    <t>Ok/16</t>
  </si>
  <si>
    <t>909843835</t>
  </si>
  <si>
    <t>1*4</t>
  </si>
  <si>
    <t>1*3,5</t>
  </si>
  <si>
    <t>483730168</t>
  </si>
  <si>
    <t>58235347</t>
  </si>
  <si>
    <t>-1414362756</t>
  </si>
  <si>
    <t>-2141079423</t>
  </si>
  <si>
    <t>2+3</t>
  </si>
  <si>
    <t>-1519460649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</si>
  <si>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 hliníkové okno 5dílné, 1440 x3000 mm, dveřní křídlo O,prosklené,rozměr 900 x 2500mm, horní dvoudílná nadsvětlíková, parapetní a střední část zasklení fixní, barva RAL 9006 Ok/12</t>
  </si>
  <si>
    <t>-1907283549</t>
  </si>
  <si>
    <t xml:space="preserve">sestava oken Ok/10, Ok/11, Ok/12 </t>
  </si>
  <si>
    <t>D+M hliníkové okno jednodílné, rozměr 1000 x 800mm,jednokřídlé OS, barva RAL 9006 Ok/7</t>
  </si>
  <si>
    <t>944549574</t>
  </si>
  <si>
    <t>766015</t>
  </si>
  <si>
    <t>D+M hliníkové okno 6dílné, 4000 x3000 mm,dvoukřídlé, dvě postranní křídla OS, horní třídílná nadsvětlíková a centrální část zasklení fixní, barva RAL 9006 Ok/8</t>
  </si>
  <si>
    <t>-1849973232</t>
  </si>
  <si>
    <t>766016</t>
  </si>
  <si>
    <t>D+M hliníkové okno 6dílné, rozměr 2000 x 3000mm,dvoukřídlé OS,dvoudílná nadsvětlíková a parapetní část fixní, barva RAL 9006 Ok/9</t>
  </si>
  <si>
    <t>907628852</t>
  </si>
  <si>
    <t>Ok/9</t>
  </si>
  <si>
    <t>766017</t>
  </si>
  <si>
    <t>D+M hliníkové okenní sestavy 10dílné, rozměr 5650 x 2600mm,dveřní křídlo dvoukřídlé O,prosklené, horní pětidílná nadsvětlíková a boční část fixní, barva RAL 9006 Ok/15 + hliníkové okenní sestavy 6dílné, rozměr 3500 x 2600mm,dvě postranní křídla OS, horní třídílná nadsvětlíková a centrální část fixní, barva RAL 9006 Ok/16</t>
  </si>
  <si>
    <t>-2071591603</t>
  </si>
  <si>
    <t>sestava oken Ok/15, Ok/16</t>
  </si>
  <si>
    <t>766019</t>
  </si>
  <si>
    <t>D+M hliníkové interiérové sestavy 4dílné, rozměr 2700 x 3000mm,dveře jednokřídlé O,prosklené,dvě postranní části a horní jednodílná nadsvětlíková část fixní, barva RAL 9006 D/16</t>
  </si>
  <si>
    <t>-1832183378</t>
  </si>
  <si>
    <t>dveře D/16</t>
  </si>
  <si>
    <t>767163121</t>
  </si>
  <si>
    <t>Montáž kompletního kovového zábradlí přímého z dílců v rovině (na rovné ploše) kotveného do betonu</t>
  </si>
  <si>
    <t>-357562680</t>
  </si>
  <si>
    <t>https://podminky.urs.cz/item/CS_URS_2021_02/767163121</t>
  </si>
  <si>
    <t>Z/11</t>
  </si>
  <si>
    <t>1,5</t>
  </si>
  <si>
    <t>55342280</t>
  </si>
  <si>
    <t>zábradlí s bezpečnostním sklem, s bočním kotvením, oblý držák skla, kulatý sloupek</t>
  </si>
  <si>
    <t>473208316</t>
  </si>
  <si>
    <t>-759679906</t>
  </si>
  <si>
    <t>Z/1g</t>
  </si>
  <si>
    <t>3,647</t>
  </si>
  <si>
    <t>Z/1h</t>
  </si>
  <si>
    <t>3,617</t>
  </si>
  <si>
    <t>-140927059</t>
  </si>
  <si>
    <t>1609839765</t>
  </si>
  <si>
    <t>0,1*19,7*200</t>
  </si>
  <si>
    <t>0,392*1,57*200</t>
  </si>
  <si>
    <t>0,33*1,96*200</t>
  </si>
  <si>
    <t>-1074201175</t>
  </si>
  <si>
    <t>0,1*19,7*200/1000</t>
  </si>
  <si>
    <t>-1424650849</t>
  </si>
  <si>
    <t>0,392*1,57*200/1000</t>
  </si>
  <si>
    <t>2011249087</t>
  </si>
  <si>
    <t>0,33*1,96*200/1000</t>
  </si>
  <si>
    <t>-858236373</t>
  </si>
  <si>
    <t>202,08*3,06</t>
  </si>
  <si>
    <t>1497646705</t>
  </si>
  <si>
    <t>202,08*3,06/1000</t>
  </si>
  <si>
    <t>154</t>
  </si>
  <si>
    <t>-266056493</t>
  </si>
  <si>
    <t>2*200</t>
  </si>
  <si>
    <t>200</t>
  </si>
  <si>
    <t>155</t>
  </si>
  <si>
    <t>2031348696</t>
  </si>
  <si>
    <t>156</t>
  </si>
  <si>
    <t>802229463</t>
  </si>
  <si>
    <t>157</t>
  </si>
  <si>
    <t>1437177469</t>
  </si>
  <si>
    <t>půdorys 4.NP výkres D.1.1.10 respirium</t>
  </si>
  <si>
    <t>158</t>
  </si>
  <si>
    <t>211206416</t>
  </si>
  <si>
    <t>3*1,1 'Přepočtené koeficientem množství</t>
  </si>
  <si>
    <t>159</t>
  </si>
  <si>
    <t>1704098395</t>
  </si>
  <si>
    <t>160</t>
  </si>
  <si>
    <t>-256133754</t>
  </si>
  <si>
    <t>161</t>
  </si>
  <si>
    <t>967702581</t>
  </si>
  <si>
    <t>162</t>
  </si>
  <si>
    <t>1451700175</t>
  </si>
  <si>
    <t>163</t>
  </si>
  <si>
    <t>389452058</t>
  </si>
  <si>
    <t>164</t>
  </si>
  <si>
    <t>-950233657</t>
  </si>
  <si>
    <t>24,9+14,4+8,4+17,3+12,7+15,4+14,7+15+14,4+35,3+24,6+8,1+38,8</t>
  </si>
  <si>
    <t>165</t>
  </si>
  <si>
    <t>-155676635</t>
  </si>
  <si>
    <t>244*1,1 'Přepočtené koeficientem množství</t>
  </si>
  <si>
    <t>166</t>
  </si>
  <si>
    <t>776251111</t>
  </si>
  <si>
    <t>Montáž podlahovin z přírodního linolea (marmolea) lepením standardním lepidlem z pásů standardních</t>
  </si>
  <si>
    <t>-745798334</t>
  </si>
  <si>
    <t>https://podminky.urs.cz/item/CS_URS_2021_02/776251111</t>
  </si>
  <si>
    <t>89,1</t>
  </si>
  <si>
    <t>167</t>
  </si>
  <si>
    <t>-2025154887</t>
  </si>
  <si>
    <t>89,1*1,1 'Přepočtené koeficientem množství</t>
  </si>
  <si>
    <t>168</t>
  </si>
  <si>
    <t>-651080056</t>
  </si>
  <si>
    <t>-(1+5,65+1,8)</t>
  </si>
  <si>
    <t>-(1,25)*9</t>
  </si>
  <si>
    <t>-(0,9)*4</t>
  </si>
  <si>
    <t>-2,7</t>
  </si>
  <si>
    <t>-(2+0,9)</t>
  </si>
  <si>
    <t>-(2,7)</t>
  </si>
  <si>
    <t>-(0,9+1,5)</t>
  </si>
  <si>
    <t>-(1,25+0,9+1,5)</t>
  </si>
  <si>
    <t>-(0,9*2+0,9)</t>
  </si>
  <si>
    <t>-(1,25+1,25+0,9)</t>
  </si>
  <si>
    <t>169</t>
  </si>
  <si>
    <t>1454569523</t>
  </si>
  <si>
    <t>49,325*1,02 'Přepočtené koeficientem množství</t>
  </si>
  <si>
    <t>170</t>
  </si>
  <si>
    <t>-1522133830</t>
  </si>
  <si>
    <t>219,663*1,02 'Přepočtené koeficientem množství</t>
  </si>
  <si>
    <t>171</t>
  </si>
  <si>
    <t>569109360</t>
  </si>
  <si>
    <t>172</t>
  </si>
  <si>
    <t>1374482715</t>
  </si>
  <si>
    <t>173</t>
  </si>
  <si>
    <t>-2076603142</t>
  </si>
  <si>
    <t>D.1.1.10 půdorys 4.NP</t>
  </si>
  <si>
    <t>2,4*1,485</t>
  </si>
  <si>
    <t>174</t>
  </si>
  <si>
    <t>-806765674</t>
  </si>
  <si>
    <t>175</t>
  </si>
  <si>
    <t>1136030781</t>
  </si>
  <si>
    <t>176</t>
  </si>
  <si>
    <t>52179543</t>
  </si>
  <si>
    <t>177</t>
  </si>
  <si>
    <t>1942092582</t>
  </si>
  <si>
    <t>178</t>
  </si>
  <si>
    <t>1178401708</t>
  </si>
  <si>
    <t>179</t>
  </si>
  <si>
    <t>-719389597</t>
  </si>
  <si>
    <t>180</t>
  </si>
  <si>
    <t>-1678382602</t>
  </si>
  <si>
    <t>62,073*1,1 'Přepočtené koeficientem množství</t>
  </si>
  <si>
    <t>181</t>
  </si>
  <si>
    <t>-665824828</t>
  </si>
  <si>
    <t>182</t>
  </si>
  <si>
    <t>-1056119309</t>
  </si>
  <si>
    <t>183</t>
  </si>
  <si>
    <t>781494111</t>
  </si>
  <si>
    <t>Obklad - dokončující práce profily ukončovací lepené flexibilním lepidlem rohové</t>
  </si>
  <si>
    <t>-431244759</t>
  </si>
  <si>
    <t>https://podminky.urs.cz/item/CS_URS_2021_02/781494111</t>
  </si>
  <si>
    <t>1,8</t>
  </si>
  <si>
    <t>184</t>
  </si>
  <si>
    <t>2051940400</t>
  </si>
  <si>
    <t>(1,6+0,945+0,5+2+1,07+2,9)</t>
  </si>
  <si>
    <t>(2,67+1,835)*2</t>
  </si>
  <si>
    <t>(1,6+1,885)*2</t>
  </si>
  <si>
    <t>(1,885+1,5)*2</t>
  </si>
  <si>
    <t>185</t>
  </si>
  <si>
    <t>1186942728</t>
  </si>
  <si>
    <t>186</t>
  </si>
  <si>
    <t>-531331593</t>
  </si>
  <si>
    <t>(2,315+3,9+17,5+1,2+4+11,3+0,12+0,6+2,5+4,3+0,6+0,3+0,3+0,12+0,3+0,3+0,12+0,3)*3,1</t>
  </si>
  <si>
    <t>-(1,25*3)*9</t>
  </si>
  <si>
    <t>-(0,9*3)*4</t>
  </si>
  <si>
    <t>(2,9+1,6+0,945+0,5+2+1,07)*1,3</t>
  </si>
  <si>
    <t>(1,835+2,67)*2*1,3</t>
  </si>
  <si>
    <t>4.05 WC  handicap</t>
  </si>
  <si>
    <t>(1,885+1,6)*2*1,3</t>
  </si>
  <si>
    <t>(1,6+0,1+0,28+1,4+1,885+1,5)*1,3</t>
  </si>
  <si>
    <t>-(0,9*0,22)</t>
  </si>
  <si>
    <t>(2,9+1,61)*2*1,3</t>
  </si>
  <si>
    <t>(3,7+0,1+0,4+0,1+1,8+4,4+5,955+4,4)*3,1</t>
  </si>
  <si>
    <t>(0,6+0,1+0,4+0,1+4,1+0,1+0,1+2,6+4,98+1,1+0,6+1,6)*3,1</t>
  </si>
  <si>
    <t>-(3*0,8+2*3+0,9*3)</t>
  </si>
  <si>
    <t>(3,42+1,5+0,6+1,3+2,7+2,795)*3,1</t>
  </si>
  <si>
    <t>-(1*0,8*2+2,7*3)</t>
  </si>
  <si>
    <t>(0,28+0,1+4,1+0,1+0,1+3,7+3,88+4,48)*3,1</t>
  </si>
  <si>
    <t>(2,885+0,28+0,28+4,48+2,7+4,1)*3,1</t>
  </si>
  <si>
    <t>(0,3+0,3+3,14+4,48+4,1)*3,1</t>
  </si>
  <si>
    <t>-(1*3+0,9*2,02)</t>
  </si>
  <si>
    <t>(3,34+4,1+4,48)*3,1</t>
  </si>
  <si>
    <t>(2,7+0,3+0,3+4,48)*3,1</t>
  </si>
  <si>
    <t>(1,4+2,52+4,05)*3,1</t>
  </si>
  <si>
    <t>(4,05+6,58)*3,1</t>
  </si>
  <si>
    <t>(4,48+1,81+5)*3,1</t>
  </si>
  <si>
    <t>-(0,9*2,02*2+0,9*3)</t>
  </si>
  <si>
    <t>(2,4+2,62+5,55+4,48)*3,1</t>
  </si>
  <si>
    <t>187</t>
  </si>
  <si>
    <t>1436343557</t>
  </si>
  <si>
    <t>188</t>
  </si>
  <si>
    <t>1743881022</t>
  </si>
  <si>
    <t>07 - Architektonicko - stavební řešení 5.NP</t>
  </si>
  <si>
    <t>1317522583</t>
  </si>
  <si>
    <t>půdorys 5.NP D1.1.11</t>
  </si>
  <si>
    <t>2,4*2,24</t>
  </si>
  <si>
    <t>(1,24+1,35)*1,25</t>
  </si>
  <si>
    <t>400946867</t>
  </si>
  <si>
    <t>(8,8+3)*2*2,25</t>
  </si>
  <si>
    <t>8,8*0,25</t>
  </si>
  <si>
    <t>-1*2,05</t>
  </si>
  <si>
    <t>317143431</t>
  </si>
  <si>
    <t>Překlady nosné z pórobetonu osazené do tenkého maltového lože, pro zdi tl. 200 mm, délky překladu do 1300 mm</t>
  </si>
  <si>
    <t>826477103</t>
  </si>
  <si>
    <t>https://podminky.urs.cz/item/CS_URS_2021_02/317143431</t>
  </si>
  <si>
    <t>1288995766</t>
  </si>
  <si>
    <t>2125185726</t>
  </si>
  <si>
    <t>4,5*10,7*0,2</t>
  </si>
  <si>
    <t>1,24*1,35*0,2</t>
  </si>
  <si>
    <t>-13086971</t>
  </si>
  <si>
    <t>2,4*8,4</t>
  </si>
  <si>
    <t>0,4*10,7</t>
  </si>
  <si>
    <t>1,3*10,7</t>
  </si>
  <si>
    <t>1,4*2,4</t>
  </si>
  <si>
    <t>0,5*2,4</t>
  </si>
  <si>
    <t>(10,7+4,5)*2*0,2</t>
  </si>
  <si>
    <t>0,84*0,95</t>
  </si>
  <si>
    <t>(1,24+1,35)*2*0,2</t>
  </si>
  <si>
    <t>-1574121224</t>
  </si>
  <si>
    <t>1980810831</t>
  </si>
  <si>
    <t>-1579247638</t>
  </si>
  <si>
    <t>-1470301549</t>
  </si>
  <si>
    <t>9,965*120/1000</t>
  </si>
  <si>
    <t>317236438</t>
  </si>
  <si>
    <t>(5,5+2,4+5,5+2,4)*2,64</t>
  </si>
  <si>
    <t>-(1*2,05+1*2,02)</t>
  </si>
  <si>
    <t>-87329839</t>
  </si>
  <si>
    <t>-1194155762</t>
  </si>
  <si>
    <t>(2,6+2,4)*2*2,25</t>
  </si>
  <si>
    <t>59588507</t>
  </si>
  <si>
    <t>1195055084</t>
  </si>
  <si>
    <t>-1172237781</t>
  </si>
  <si>
    <t>dveře D/7</t>
  </si>
  <si>
    <t>389887383</t>
  </si>
  <si>
    <t>668361643</t>
  </si>
  <si>
    <t>(1,2+8,8+1,2+1,2+2,8+1,2+1,2+8,8+1,2+1,2+2,8+1,2)*2,5</t>
  </si>
  <si>
    <t>545962971</t>
  </si>
  <si>
    <t>82*60</t>
  </si>
  <si>
    <t>-1033115085</t>
  </si>
  <si>
    <t>865506789</t>
  </si>
  <si>
    <t>5.02 strojovna výtahu</t>
  </si>
  <si>
    <t>2,6*2,4</t>
  </si>
  <si>
    <t>5.03 schodiště</t>
  </si>
  <si>
    <t>5,5*2,4</t>
  </si>
  <si>
    <t>-976538664</t>
  </si>
  <si>
    <t>1150215823</t>
  </si>
  <si>
    <t>9,72</t>
  </si>
  <si>
    <t>-1960203060</t>
  </si>
  <si>
    <t>1342467529</t>
  </si>
  <si>
    <t>106*0,39</t>
  </si>
  <si>
    <t>40*0,1</t>
  </si>
  <si>
    <t>36*0,335</t>
  </si>
  <si>
    <t>70*0,2</t>
  </si>
  <si>
    <t>9,72*0,1</t>
  </si>
  <si>
    <t>106*0,47</t>
  </si>
  <si>
    <t>-1339890352</t>
  </si>
  <si>
    <t>975876550</t>
  </si>
  <si>
    <t>7642102</t>
  </si>
  <si>
    <t>Oplechování horních ploch zdí a nadezdívek (atik) z pozinkovaného plechu s povrchovou úpravou celoplošně lepené rš 730 mm</t>
  </si>
  <si>
    <t>1213398711</t>
  </si>
  <si>
    <t>K/5</t>
  </si>
  <si>
    <t>-1412023591</t>
  </si>
  <si>
    <t>504680445</t>
  </si>
  <si>
    <t>433377057</t>
  </si>
  <si>
    <t>-1330673315</t>
  </si>
  <si>
    <t>767001</t>
  </si>
  <si>
    <t>D+M vstupní dveře jednokřídlé, provedení hliník, plné 1000x 2050mm, bezpečnostní kování D/21</t>
  </si>
  <si>
    <t>-1935704112</t>
  </si>
  <si>
    <t>D/21</t>
  </si>
  <si>
    <t>1663735039</t>
  </si>
  <si>
    <t>-2030981818</t>
  </si>
  <si>
    <t>-1466114855</t>
  </si>
  <si>
    <t>-1848268249</t>
  </si>
  <si>
    <t>-1549049829</t>
  </si>
  <si>
    <t>-225359977</t>
  </si>
  <si>
    <t>887894309</t>
  </si>
  <si>
    <t>-1081320640</t>
  </si>
  <si>
    <t>08 - Architektonicko - stavební řešení střecha</t>
  </si>
  <si>
    <t xml:space="preserve">    762 - Konstrukce tesařské</t>
  </si>
  <si>
    <t>-529067454</t>
  </si>
  <si>
    <t>půdorys 5.NP</t>
  </si>
  <si>
    <t>(13,9+16,246+2,1+1,6+2,1+15,528+13,9+6,735+4,5+5,5+4,5+21,41)*1,5</t>
  </si>
  <si>
    <t>-684928135</t>
  </si>
  <si>
    <t>atika strojovny výtahu</t>
  </si>
  <si>
    <t>(10,7+4,5*4,5)*0,75</t>
  </si>
  <si>
    <t>622131121</t>
  </si>
  <si>
    <t>Podkladní a spojovací vrstva vnějších omítaných ploch penetrace nanášená ručně stěn</t>
  </si>
  <si>
    <t>-1617048897</t>
  </si>
  <si>
    <t>https://podminky.urs.cz/item/CS_URS_2021_02/622131121</t>
  </si>
  <si>
    <t>atika zevnitř</t>
  </si>
  <si>
    <t>(13+15,2+2,2+2,7+2,2+15,1+13+6,1+4,5+6,355+4,5+19,8)*1,5</t>
  </si>
  <si>
    <t>(13,6+16+2,2+2+2,2+15,2+13,6+6,2+4,5+5,8+4,5+21)*0,3</t>
  </si>
  <si>
    <t>(0,3+4,225+11,115+4,225+0,3)*0,7</t>
  </si>
  <si>
    <t>(4,225+11,115+4,225)*0,3</t>
  </si>
  <si>
    <t>-1524365559</t>
  </si>
  <si>
    <t>-2050742834</t>
  </si>
  <si>
    <t>33,25*13,5</t>
  </si>
  <si>
    <t>-5,8*4,5</t>
  </si>
  <si>
    <t>-8,8*2,7</t>
  </si>
  <si>
    <t>-2,15*2</t>
  </si>
  <si>
    <t>strojovna výtahu</t>
  </si>
  <si>
    <t>(9,8*4,1)</t>
  </si>
  <si>
    <t>-1650827426</t>
  </si>
  <si>
    <t>433,221*0,0003 'Přepočtené koeficientem množství</t>
  </si>
  <si>
    <t>1846898223</t>
  </si>
  <si>
    <t>677312431</t>
  </si>
  <si>
    <t>433,221*1,15 'Přepočtené koeficientem množství</t>
  </si>
  <si>
    <t>231686225</t>
  </si>
  <si>
    <t>32,405*12,7</t>
  </si>
  <si>
    <t>-6,655*4,5</t>
  </si>
  <si>
    <t>-9,4*3,5</t>
  </si>
  <si>
    <t>-1,7*1,7</t>
  </si>
  <si>
    <t>-3*2,15</t>
  </si>
  <si>
    <t>(9,8*4,225)</t>
  </si>
  <si>
    <t>712861705</t>
  </si>
  <si>
    <t>Provedení povlakové krytiny střech samostatným vytažením izolačního povlaku fólií na konstrukce převyšující úroveň střechy, přilepenou se svařovanými spoji</t>
  </si>
  <si>
    <t>2058118299</t>
  </si>
  <si>
    <t>https://podminky.urs.cz/item/CS_URS_2021_02/712861705</t>
  </si>
  <si>
    <t>na atiku</t>
  </si>
  <si>
    <t>(12,7+15,04+2,15+3+2,15+14,505+12,7+5,535+4,54+6,65+4,54+20,21)*(1,35+0,6)</t>
  </si>
  <si>
    <t>(9,8+4,225+4,225)*(0,5+0,6)</t>
  </si>
  <si>
    <t>28322065</t>
  </si>
  <si>
    <t>fólie hydroizolační střešní mPVC mechanicky kotvená tl 1,8mm se zvýšenou požární odolností</t>
  </si>
  <si>
    <t>-1034576564</t>
  </si>
  <si>
    <t>603,09*1,15 'Přepočtené koeficientem množství</t>
  </si>
  <si>
    <t>-1217696516</t>
  </si>
  <si>
    <t>28343122</t>
  </si>
  <si>
    <t>rohož separační ze skelných vláken 120g/m2 pod hydroizolační fólie</t>
  </si>
  <si>
    <t>-524256169</t>
  </si>
  <si>
    <t>603,09*1,1 'Přepočtené koeficientem množství</t>
  </si>
  <si>
    <t>712391176</t>
  </si>
  <si>
    <t>Provedení povlakové krytiny střech plochých do 10° -ostatní práce připevnění izolace kotvícími terči</t>
  </si>
  <si>
    <t>-1143094343</t>
  </si>
  <si>
    <t>https://podminky.urs.cz/item/CS_URS_2021_02/712391176</t>
  </si>
  <si>
    <t>380,761*9</t>
  </si>
  <si>
    <t>712001</t>
  </si>
  <si>
    <t>Šroub + teleskop</t>
  </si>
  <si>
    <t>1506806802</t>
  </si>
  <si>
    <t>2091820703</t>
  </si>
  <si>
    <t>713131141</t>
  </si>
  <si>
    <t>Montáž tepelné izolace stěn rohožemi, pásy, deskami, dílci, bloky (izolační materiál ve specifikaci) lepením celoplošně</t>
  </si>
  <si>
    <t>-249465909</t>
  </si>
  <si>
    <t>https://podminky.urs.cz/item/CS_URS_2021_02/713131141</t>
  </si>
  <si>
    <t>(15,04+2,8+1,58+2,8+14,4+13,8+5,535+5,1+5,455+5,1+20,21+13,9)*0,6</t>
  </si>
  <si>
    <t>(0,6+4,225+9,815+4,225+0,6)*0,7</t>
  </si>
  <si>
    <t>(4,825+9,815+4,825)*0,6</t>
  </si>
  <si>
    <t>28376446</t>
  </si>
  <si>
    <t>deska z polystyrénu XPS, hrana rovná a strukturovaný povrch 300kPa tl 150mm</t>
  </si>
  <si>
    <t>-2093712572</t>
  </si>
  <si>
    <t>245,72*1,05 'Přepočtené koeficientem množství</t>
  </si>
  <si>
    <t>713141131</t>
  </si>
  <si>
    <t>Montáž tepelné izolace střech plochých rohožemi, pásy, deskami, dílci, bloky (izolační materiál ve specifikaci) přilepenými za studena zplna, jednovrstvá</t>
  </si>
  <si>
    <t>1470011799</t>
  </si>
  <si>
    <t>https://podminky.urs.cz/item/CS_URS_2021_02/713141131</t>
  </si>
  <si>
    <t>33,25*13,5*2</t>
  </si>
  <si>
    <t>-5,8*4,5*2</t>
  </si>
  <si>
    <t>-8,8*2,7*2</t>
  </si>
  <si>
    <t>-1,24*1,35*2</t>
  </si>
  <si>
    <t>-2,15*2*2</t>
  </si>
  <si>
    <t>(9,8*4,225)*2</t>
  </si>
  <si>
    <t>28372313</t>
  </si>
  <si>
    <t>deska EPS 100 pro konstrukce s běžným zatížením λ=0,037 tl 130mm</t>
  </si>
  <si>
    <t>778273266</t>
  </si>
  <si>
    <t>868,892*1,02 'Přepočtené koeficientem množství</t>
  </si>
  <si>
    <t>713141331</t>
  </si>
  <si>
    <t>Montáž tepelné izolace střech plochých spádovými klíny v ploše přilepenými za studena zplna</t>
  </si>
  <si>
    <t>-300594635</t>
  </si>
  <si>
    <t>https://podminky.urs.cz/item/CS_URS_2021_02/713141331</t>
  </si>
  <si>
    <t>28376141</t>
  </si>
  <si>
    <t>klín izolační z pěnového polystyrenu EPS 100 spád do 5%</t>
  </si>
  <si>
    <t>1514423362</t>
  </si>
  <si>
    <t>33,25*13,5*0,06</t>
  </si>
  <si>
    <t>-5,8*4,5*0,06</t>
  </si>
  <si>
    <t>-8,8*2,7*0,06</t>
  </si>
  <si>
    <t>-1,24*1,35*0,06</t>
  </si>
  <si>
    <t>-2,1*2*0,06</t>
  </si>
  <si>
    <t>(9,8*4,225)*0,06</t>
  </si>
  <si>
    <t>-1151620108</t>
  </si>
  <si>
    <t>721233112</t>
  </si>
  <si>
    <t>Střešní vtoky (vpusti) polypropylenové (PP) pro ploché střechy s odtokem svislým DN 110</t>
  </si>
  <si>
    <t>1722592610</t>
  </si>
  <si>
    <t>https://podminky.urs.cz/item/CS_URS_2021_02/721233112</t>
  </si>
  <si>
    <t>364924160</t>
  </si>
  <si>
    <t>762</t>
  </si>
  <si>
    <t>Konstrukce tesařské</t>
  </si>
  <si>
    <t>762361312</t>
  </si>
  <si>
    <t>Konstrukční vrstva pod klempířské prvky pro oplechování horních ploch zdí a nadezdívek (atik) z desek dřevoštěpkových šroubovaných do podkladu, tloušťky desky 22 mm</t>
  </si>
  <si>
    <t>1687413257</t>
  </si>
  <si>
    <t>https://podminky.urs.cz/item/CS_URS_2021_02/762361312</t>
  </si>
  <si>
    <t xml:space="preserve">atika </t>
  </si>
  <si>
    <t>998762203</t>
  </si>
  <si>
    <t>Přesun hmot pro konstrukce tesařské stanovený procentní sazbou (%) z ceny vodorovná dopravní vzdálenost do 50 m v objektech výšky přes 12 do 24 m</t>
  </si>
  <si>
    <t>1184343589</t>
  </si>
  <si>
    <t>https://podminky.urs.cz/item/CS_URS_2021_02/998762203</t>
  </si>
  <si>
    <t>764202134</t>
  </si>
  <si>
    <t>Montáž oplechování střešních prvků okapu okapovým plechem rovným</t>
  </si>
  <si>
    <t>-782442567</t>
  </si>
  <si>
    <t>https://podminky.urs.cz/item/CS_URS_2021_02/764202134</t>
  </si>
  <si>
    <t>K/3</t>
  </si>
  <si>
    <t>55344479</t>
  </si>
  <si>
    <t>plech podkladní Pz tl 0,55mm rš 250mm</t>
  </si>
  <si>
    <t>2134126527</t>
  </si>
  <si>
    <t>-1625483109</t>
  </si>
  <si>
    <t>7645101</t>
  </si>
  <si>
    <t>Žlab podokapní z pozinkovaného plechu s povrchovou úpravou včetně háků a čel půlkruhový do rš 250 mm</t>
  </si>
  <si>
    <t>-241342555</t>
  </si>
  <si>
    <t>K/6, K/7, K/8</t>
  </si>
  <si>
    <t>764511641</t>
  </si>
  <si>
    <t>Žlab podokapní z pozinkovaného plechu s povrchovou úpravou včetně háků a čel kotlík oválný (trychtýřový), rš žlabu/průměr svodu do 250/90 mm</t>
  </si>
  <si>
    <t>365692878</t>
  </si>
  <si>
    <t>https://podminky.urs.cz/item/CS_URS_2021_02/764511641</t>
  </si>
  <si>
    <t>K/9</t>
  </si>
  <si>
    <t>764518621</t>
  </si>
  <si>
    <t>Svod z pozinkovaného plechu s upraveným povrchem včetně objímek, kolen a odskoků kruhový, průměru do 90 mm</t>
  </si>
  <si>
    <t>1145548705</t>
  </si>
  <si>
    <t>https://podminky.urs.cz/item/CS_URS_2021_02/764518621</t>
  </si>
  <si>
    <t>K/10,K/11,K/12,K/13,K/14</t>
  </si>
  <si>
    <t>2+0,5+1,5</t>
  </si>
  <si>
    <t>-1755908739</t>
  </si>
  <si>
    <t>296268764</t>
  </si>
  <si>
    <t>09 - Architektonicko - stavební řešení fasáda</t>
  </si>
  <si>
    <t>621111001</t>
  </si>
  <si>
    <t>Ubroušení výstupků betonu po odbednění neomítaných vnějších ploch ze spár bednicích desek do roviny povrchu podhledů</t>
  </si>
  <si>
    <t>946448347</t>
  </si>
  <si>
    <t>https://podminky.urs.cz/item/CS_URS_2021_02/621111001</t>
  </si>
  <si>
    <t>střecha</t>
  </si>
  <si>
    <t>1,3*4,2</t>
  </si>
  <si>
    <t>0,5*4,2</t>
  </si>
  <si>
    <t>621131121</t>
  </si>
  <si>
    <t>Podkladní a spojovací vrstva vnějších omítaných ploch penetrace nanášená ručně podhledů</t>
  </si>
  <si>
    <t>263897429</t>
  </si>
  <si>
    <t>https://podminky.urs.cz/item/CS_URS_2021_02/621131121</t>
  </si>
  <si>
    <t>621221031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</si>
  <si>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120 do 160 mm</t>
  </si>
  <si>
    <t>1145059915</t>
  </si>
  <si>
    <t>https://podminky.urs.cz/item/CS_URS_2021_02/621221031</t>
  </si>
  <si>
    <t>63151521</t>
  </si>
  <si>
    <t>deska tepelně izolační minerální kontaktních fasád podélné vlákno λ=0,036 tl 150mm</t>
  </si>
  <si>
    <t>-818036037</t>
  </si>
  <si>
    <t>7,56*1,02 'Přepočtené koeficientem množství</t>
  </si>
  <si>
    <t>622111001</t>
  </si>
  <si>
    <t>Ubroušení výstupků betonu po odbednění neomítaných vnějších ploch ze spár bednicích desek do roviny povrchu stěn</t>
  </si>
  <si>
    <t>-1811624695</t>
  </si>
  <si>
    <t>https://podminky.urs.cz/item/CS_URS_2021_02/622111001</t>
  </si>
  <si>
    <t>(20,805+13,6+20,805)*3,4</t>
  </si>
  <si>
    <t>-(6,5*3,3+1,2*2,1+1*2+2*2+3*0,8*3+2*2*2+6,195*3,3)</t>
  </si>
  <si>
    <t>3.NP</t>
  </si>
  <si>
    <t>(33,305+13,6)*2*3,55</t>
  </si>
  <si>
    <t>-(2*3*2+1,8*3+1*3*5+3*0,8*2+1*3*2+4*3*2+1*3*3+2*3+3*0,8*2)</t>
  </si>
  <si>
    <t>4.NP</t>
  </si>
  <si>
    <t>(33,305+13,6+13,6)*3,55</t>
  </si>
  <si>
    <t>(21,2+0,7)*3,55</t>
  </si>
  <si>
    <t>(0,7+6,3)*3,55</t>
  </si>
  <si>
    <t>-(2*3*2+1,8*3+4*3+1*2,4+2,88*2,4+1*3*2+2*3+1*3*3+2*3+3*0,8+1*0,8*2+3*0,8)</t>
  </si>
  <si>
    <t>5.NP</t>
  </si>
  <si>
    <t>(9+3)*2*2,3</t>
  </si>
  <si>
    <t>(1,24+1,35)*2*1,1</t>
  </si>
  <si>
    <t>římsy</t>
  </si>
  <si>
    <t>(20,805+13,6+20,805)*(0,23+0,1+0,23)</t>
  </si>
  <si>
    <t>(33,765+13,6+33,765+13,6)*(0,23+0,1+0,23)</t>
  </si>
  <si>
    <t>atika</t>
  </si>
  <si>
    <t>(13,6+16+2,2+2+2,2+15,2+13,6+6,2+4,5+5,8+4,5+21)*1,5</t>
  </si>
  <si>
    <t>(3+9+3)*0,7</t>
  </si>
  <si>
    <t>(2,7+8,3+2,7)*0,7</t>
  </si>
  <si>
    <t>(3+9+3)*0,3</t>
  </si>
  <si>
    <t>505663982</t>
  </si>
  <si>
    <t>(33,305+13,6)*2*3,7</t>
  </si>
  <si>
    <t>(33,305+13,6+13,6)*3,7</t>
  </si>
  <si>
    <t>(21,2+0,7)*3,7</t>
  </si>
  <si>
    <t>(0,7+6,3)*3,7</t>
  </si>
  <si>
    <t>(4,525+10,415+4,525)*0,7</t>
  </si>
  <si>
    <t>622142001</t>
  </si>
  <si>
    <t>Potažení vnějších ploch pletivem v ploše nebo pruzích, na plném podkladu sklovláknitým vtlačením do tmelu stěn</t>
  </si>
  <si>
    <t>-420811230</t>
  </si>
  <si>
    <t>https://podminky.urs.cz/item/CS_URS_2021_02/622142001</t>
  </si>
  <si>
    <t>sokl</t>
  </si>
  <si>
    <t>13,8*1,7</t>
  </si>
  <si>
    <t>33,505*1</t>
  </si>
  <si>
    <t>622151011</t>
  </si>
  <si>
    <t>Penetrační nátěr vnějších pastovitých tenkovrstvých omítek silikátový paropropustný stěn</t>
  </si>
  <si>
    <t>-1384429712</t>
  </si>
  <si>
    <t>https://podminky.urs.cz/item/CS_URS_2021_02/622151011</t>
  </si>
  <si>
    <t>pohled severní</t>
  </si>
  <si>
    <t>14,5*3,2</t>
  </si>
  <si>
    <t>(2+2*2)*0,23*2</t>
  </si>
  <si>
    <t>-(2*2)*2</t>
  </si>
  <si>
    <t>33,5*3,4</t>
  </si>
  <si>
    <t>-(2*3*2+3,48*3+1*3*5)</t>
  </si>
  <si>
    <t>(2+3*2)*0,23*2</t>
  </si>
  <si>
    <t>(3,48+3*2)*0,23</t>
  </si>
  <si>
    <t>(1+3*2)*0,23*5</t>
  </si>
  <si>
    <t>-(2*3*2+3,48*3+4*3+4*2,4)</t>
  </si>
  <si>
    <t>(4+3*2)*0,23</t>
  </si>
  <si>
    <t>(4+2,4*2)*0,23</t>
  </si>
  <si>
    <t>33,3*1,6</t>
  </si>
  <si>
    <t>9*2,135</t>
  </si>
  <si>
    <t>11*0,55</t>
  </si>
  <si>
    <t>0,7*0,7*2</t>
  </si>
  <si>
    <t>(0,9+1,97*2)*0,23</t>
  </si>
  <si>
    <t>pohled jižní</t>
  </si>
  <si>
    <t>(2+2*2)*0,23</t>
  </si>
  <si>
    <t>(1+2*2)*0,23</t>
  </si>
  <si>
    <t>(1,2+2,1*2)*0,23</t>
  </si>
  <si>
    <t>-(2*2+1*2+1,2*2,1)</t>
  </si>
  <si>
    <t>(2+3*2)*0,23</t>
  </si>
  <si>
    <t>(1+3*2)*0,23*3</t>
  </si>
  <si>
    <t>(4+3*2)*0,23*2</t>
  </si>
  <si>
    <t>(1+3*2)*0,23*2</t>
  </si>
  <si>
    <t>(1+3*2)*0,23</t>
  </si>
  <si>
    <t>(2,6+5,35+2,6)*1</t>
  </si>
  <si>
    <t>11*1,25</t>
  </si>
  <si>
    <t>pohled východní</t>
  </si>
  <si>
    <t>14*3,4</t>
  </si>
  <si>
    <t>(3+0,8*2)*0,23*2</t>
  </si>
  <si>
    <t>13,8*1,6</t>
  </si>
  <si>
    <t>3,5*2,135</t>
  </si>
  <si>
    <t>4,9*1,25</t>
  </si>
  <si>
    <t>pohled západní</t>
  </si>
  <si>
    <t>14*3,2</t>
  </si>
  <si>
    <t>(3+0,8*2)*0,23*3</t>
  </si>
  <si>
    <t>-(3*0,8)*3</t>
  </si>
  <si>
    <t>622151021</t>
  </si>
  <si>
    <t>Penetrační nátěr vnějších pastovitých tenkovrstvých omítek mozaikových akrylátový stěn</t>
  </si>
  <si>
    <t>6235094</t>
  </si>
  <si>
    <t>https://podminky.urs.cz/item/CS_URS_2021_02/622151021</t>
  </si>
  <si>
    <t>13*0,2</t>
  </si>
  <si>
    <t>14,4*0,2</t>
  </si>
  <si>
    <t>8,7*0,2</t>
  </si>
  <si>
    <t>4,5*0,2</t>
  </si>
  <si>
    <t>12,6*0,2</t>
  </si>
  <si>
    <t>13,7*0,2</t>
  </si>
  <si>
    <t>((0,9+0,2)/2*13,7)</t>
  </si>
  <si>
    <t>622221031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</si>
  <si>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120 do 160 mm</t>
  </si>
  <si>
    <t>24947991</t>
  </si>
  <si>
    <t>https://podminky.urs.cz/item/CS_URS_2021_02/622221031</t>
  </si>
  <si>
    <t>(15,94+2,3+1,58+2,3+15,4+13,7+6,5+4,5+5,455+4,5+21+13,6)*1,5</t>
  </si>
  <si>
    <t>(4,675+10,715+4,675)*1,15</t>
  </si>
  <si>
    <t>(20,955+13,6+20,955)*0,40</t>
  </si>
  <si>
    <t>(34,065+13,6+34,065+13,6)*0,4</t>
  </si>
  <si>
    <t>63151521a</t>
  </si>
  <si>
    <t>-100704430</t>
  </si>
  <si>
    <t>319,838*1,02 'Přepočtené koeficientem množství</t>
  </si>
  <si>
    <t>622221041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</si>
  <si>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160 do 200 mm</t>
  </si>
  <si>
    <t>652555239</t>
  </si>
  <si>
    <t>https://podminky.urs.cz/item/CS_URS_2021_02/622221041</t>
  </si>
  <si>
    <t>(14,2+14,06+14,2)*3,4</t>
  </si>
  <si>
    <t>-(1*2*2+3*0,8*3+2*2*2)</t>
  </si>
  <si>
    <t>(14,06+33,605+14,06+33,605+1,8+0,2)*3,7</t>
  </si>
  <si>
    <t>-2*3*2</t>
  </si>
  <si>
    <t>-1,8*3</t>
  </si>
  <si>
    <t>-1*3*5</t>
  </si>
  <si>
    <t>-3*0,8*2</t>
  </si>
  <si>
    <t>-1*3*2</t>
  </si>
  <si>
    <t>-4*3*2</t>
  </si>
  <si>
    <t>-1*3*3</t>
  </si>
  <si>
    <t>4NP</t>
  </si>
  <si>
    <t>(14,06+33,605+14,06+6,3+1+1+21,2+1,8+0,2)*3,7</t>
  </si>
  <si>
    <t>-3*2,4</t>
  </si>
  <si>
    <t>-3,5*2,6*2</t>
  </si>
  <si>
    <t>-1*3*4</t>
  </si>
  <si>
    <t>-1*0,8*2</t>
  </si>
  <si>
    <t>(9,4+2,9+9,4+2,9)*2,1</t>
  </si>
  <si>
    <t>63151542</t>
  </si>
  <si>
    <t>deska tepelně izolační minerální kontaktních fasád podélné vlákno λ=0,036 tl 240mm</t>
  </si>
  <si>
    <t>1699121101</t>
  </si>
  <si>
    <t>709,428*1,02 'Přepočtené koeficientem množství</t>
  </si>
  <si>
    <t>622222001</t>
  </si>
  <si>
    <t>Montáž kontaktního zateplení vnějšího ostění, nadpraží nebo parapetu lepením z desek z minerální vlny s podélnou nebo kolmou orientací vláken hloubky špalet do 200 mm, tloušťky desek do 40 mm</t>
  </si>
  <si>
    <t>2030415236</t>
  </si>
  <si>
    <t>https://podminky.urs.cz/item/CS_URS_2021_02/622222001</t>
  </si>
  <si>
    <t>(6,5+4,5*2)</t>
  </si>
  <si>
    <t>(1,2+2,1*2)</t>
  </si>
  <si>
    <t>(1+2*2)</t>
  </si>
  <si>
    <t>(2+2*2)</t>
  </si>
  <si>
    <t>(3+0,8*2)*3</t>
  </si>
  <si>
    <t>(2+2*2)*2</t>
  </si>
  <si>
    <t>(6,195+4,5*2)</t>
  </si>
  <si>
    <t>(2+3*2)*2</t>
  </si>
  <si>
    <t>(1,8+3*2)</t>
  </si>
  <si>
    <t>(1+3*2)*5</t>
  </si>
  <si>
    <t>(3+0,8*2)*2</t>
  </si>
  <si>
    <t>(1+3*2)*2</t>
  </si>
  <si>
    <t>(4+3*2)*2</t>
  </si>
  <si>
    <t>(1+3*2)*3</t>
  </si>
  <si>
    <t>(2+3*2)</t>
  </si>
  <si>
    <t>(4+3*2)</t>
  </si>
  <si>
    <t>(3+2,4*2)</t>
  </si>
  <si>
    <t>(1+3*2)</t>
  </si>
  <si>
    <t>2,6+2,6</t>
  </si>
  <si>
    <t>(1+3*2)*4</t>
  </si>
  <si>
    <t>(3+0,8*2)</t>
  </si>
  <si>
    <t>(1+0,8*2)*2</t>
  </si>
  <si>
    <t>(1+2,05*2)</t>
  </si>
  <si>
    <t>63151518</t>
  </si>
  <si>
    <t>deska tepelně izolační minerální kontaktních fasád podélné vlákno λ=0,036 tl 40mm</t>
  </si>
  <si>
    <t>-1597566861</t>
  </si>
  <si>
    <t>(6,5+4,5*2)*0,23</t>
  </si>
  <si>
    <t>(3+0,8*2)*3*0,23</t>
  </si>
  <si>
    <t>(2+2*2)*2*0,23</t>
  </si>
  <si>
    <t>(6,195+4,5*2)*0,23</t>
  </si>
  <si>
    <t>(2+3*2)*2*0,23</t>
  </si>
  <si>
    <t>(1,8+3*2)*0,23</t>
  </si>
  <si>
    <t>(1+3*2)*5*0,23</t>
  </si>
  <si>
    <t>(3+0,8*2)*2*0,23</t>
  </si>
  <si>
    <t>(1+3*2)*2*0,23</t>
  </si>
  <si>
    <t>(4+3*2)*2*0,23</t>
  </si>
  <si>
    <t>(1+3*2)*3*0,23</t>
  </si>
  <si>
    <t>(3+2,4*2)*0,23</t>
  </si>
  <si>
    <t>2,6+2,6*0,23</t>
  </si>
  <si>
    <t>(1+3*2)*4*0,23</t>
  </si>
  <si>
    <t>(3+0,8*2)*0,23</t>
  </si>
  <si>
    <t>(1+0,8*2)*2*0,23</t>
  </si>
  <si>
    <t>(1+2,05*2)*0,23</t>
  </si>
  <si>
    <t>77,993*1,1 'Přepočtené koeficientem množství</t>
  </si>
  <si>
    <t>622252001</t>
  </si>
  <si>
    <t>Montáž profilů kontaktního zateplení zakládacích soklových připevněných hmoždinkami</t>
  </si>
  <si>
    <t>1542241831</t>
  </si>
  <si>
    <t>https://podminky.urs.cz/item/CS_URS_2021_02/622252001</t>
  </si>
  <si>
    <t>(14,2+14,06+14,2)</t>
  </si>
  <si>
    <t>590501</t>
  </si>
  <si>
    <t>profil zakládací Al tl 0,7mm pro ETICS pro izolant tl 230mm</t>
  </si>
  <si>
    <t>1617530837</t>
  </si>
  <si>
    <t>41,46*1,05 'Přepočtené koeficientem množství</t>
  </si>
  <si>
    <t>622252002</t>
  </si>
  <si>
    <t>Montáž profilů kontaktního zateplení ostatních stěnových, dilatačních apod. lepených do tmelu</t>
  </si>
  <si>
    <t>1995684538</t>
  </si>
  <si>
    <t>https://podminky.urs.cz/item/CS_URS_2021_02/622252002</t>
  </si>
  <si>
    <t>285,5</t>
  </si>
  <si>
    <t>330,395</t>
  </si>
  <si>
    <t>63127466</t>
  </si>
  <si>
    <t>profil rohový Al 23x23mm s výztužnou tkaninou š 100mm pro ETICS</t>
  </si>
  <si>
    <t>1151446935</t>
  </si>
  <si>
    <t>(4,5*2)</t>
  </si>
  <si>
    <t>(2,1*2)</t>
  </si>
  <si>
    <t>(2*2)</t>
  </si>
  <si>
    <t>(0,8*2)*3</t>
  </si>
  <si>
    <t>(2*2)*2</t>
  </si>
  <si>
    <t>2*3,3</t>
  </si>
  <si>
    <t>(3*2)*2</t>
  </si>
  <si>
    <t>(3*2)</t>
  </si>
  <si>
    <t>(3*2)*5</t>
  </si>
  <si>
    <t>(0,8*2)*2</t>
  </si>
  <si>
    <t>(3*2)*3</t>
  </si>
  <si>
    <t>4*3,4</t>
  </si>
  <si>
    <t>(2,4*2)</t>
  </si>
  <si>
    <t>(3*2)*4</t>
  </si>
  <si>
    <t>(0,8*2)</t>
  </si>
  <si>
    <t>(2,05*2)</t>
  </si>
  <si>
    <t>4*1,5</t>
  </si>
  <si>
    <t>4*2,2</t>
  </si>
  <si>
    <t>4*1,25</t>
  </si>
  <si>
    <t>285,5*1,05 'Přepočtené koeficientem množství</t>
  </si>
  <si>
    <t>59051476</t>
  </si>
  <si>
    <t>profil začišťovací PVC 9mm s výztužnou tkaninou pro ostění ETICS</t>
  </si>
  <si>
    <t>-1537637701</t>
  </si>
  <si>
    <t>330,395*1,05 'Přepočtené koeficientem množství</t>
  </si>
  <si>
    <t>59051510</t>
  </si>
  <si>
    <t>profil začišťovací s okapnicí PVC s výztužnou tkaninou pro nadpraží ETICS</t>
  </si>
  <si>
    <t>1076619998</t>
  </si>
  <si>
    <t>3*2</t>
  </si>
  <si>
    <t>1*2</t>
  </si>
  <si>
    <t>27*1,05 'Přepočtené koeficientem množství</t>
  </si>
  <si>
    <t>59051512</t>
  </si>
  <si>
    <t>profil začišťovací s okapnicí PVC s výztužnou tkaninou pro parapet ETICS</t>
  </si>
  <si>
    <t>146842338</t>
  </si>
  <si>
    <t>3*3</t>
  </si>
  <si>
    <t>2*2</t>
  </si>
  <si>
    <t>2+1</t>
  </si>
  <si>
    <t>39*1,05 'Přepočtené koeficientem množství</t>
  </si>
  <si>
    <t>622511112</t>
  </si>
  <si>
    <t>Omítka tenkovrstvá akrylátová vnějších ploch probarvená bez penetrace mozaiková střednězrnná stěn</t>
  </si>
  <si>
    <t>-280304216</t>
  </si>
  <si>
    <t>https://podminky.urs.cz/item/CS_URS_2021_02/622511112</t>
  </si>
  <si>
    <t>622531022</t>
  </si>
  <si>
    <t>Omítka tenkovrstvá silikonová vnějších ploch probarvená bez penetrace zatíraná (škrábaná), zrnitost 2,0 mm stěn</t>
  </si>
  <si>
    <t>-678336724</t>
  </si>
  <si>
    <t>https://podminky.urs.cz/item/CS_URS_2021_02/622531022</t>
  </si>
  <si>
    <t>629991012</t>
  </si>
  <si>
    <t>Zakrytí vnějších ploch před znečištěním včetně pozdějšího odkrytí výplní otvorů a svislých ploch fólií přilepenou na začišťovací lištu</t>
  </si>
  <si>
    <t>482087003</t>
  </si>
  <si>
    <t>https://podminky.urs.cz/item/CS_URS_2021_02/629991012</t>
  </si>
  <si>
    <t>6,5*4,5</t>
  </si>
  <si>
    <t>1,2*2,1</t>
  </si>
  <si>
    <t>3*0,8*3</t>
  </si>
  <si>
    <t>2*2*2</t>
  </si>
  <si>
    <t>6,195*4,5</t>
  </si>
  <si>
    <t>2*3*2</t>
  </si>
  <si>
    <t>1,8*3</t>
  </si>
  <si>
    <t>1*3*5</t>
  </si>
  <si>
    <t>3*0,8*2</t>
  </si>
  <si>
    <t>1*3*2</t>
  </si>
  <si>
    <t>4*3*2</t>
  </si>
  <si>
    <t>1*3*3</t>
  </si>
  <si>
    <t>3*2,4</t>
  </si>
  <si>
    <t>1*3</t>
  </si>
  <si>
    <t>3,5*2,6*2</t>
  </si>
  <si>
    <t>1*3*4</t>
  </si>
  <si>
    <t>1*0,8*2</t>
  </si>
  <si>
    <t>1*2,05</t>
  </si>
  <si>
    <t>-2130617244</t>
  </si>
  <si>
    <t>(1,2+21+4,5+1,2+1,2+13,035+1,2+18,36+1,2+1,2+33,765+1,2+1,2+14,06+1)*7</t>
  </si>
  <si>
    <t>(1,2+34,065+1,2+1,2+14,36+1,2+1,2+34,065+1,2+1,2+14,36+1,2)*10</t>
  </si>
  <si>
    <t>(1,2+9+1,2+1,2+3+1,2+1,2+9+1,2+1,2+3+1,2)*2</t>
  </si>
  <si>
    <t>(1,2+11+1,2+1,2+3+1,2+1,2+9+1,2+1,2+3+1,2)*3</t>
  </si>
  <si>
    <t>velkoprostorová učebna plechová fasáda odpočet</t>
  </si>
  <si>
    <t>-(249,027+123,579)</t>
  </si>
  <si>
    <t>-1055390576</t>
  </si>
  <si>
    <t>2045,74*120</t>
  </si>
  <si>
    <t>-(249,027+123,579)*120</t>
  </si>
  <si>
    <t>-1632922152</t>
  </si>
  <si>
    <t>-198167389</t>
  </si>
  <si>
    <t>-369223527</t>
  </si>
  <si>
    <t>-1997634355</t>
  </si>
  <si>
    <t>1052000106</t>
  </si>
  <si>
    <t>711112001</t>
  </si>
  <si>
    <t>Provedení izolace proti zemní vlhkosti natěradly a tmely za studena na ploše svislé S nátěrem penetračním</t>
  </si>
  <si>
    <t>1015474737</t>
  </si>
  <si>
    <t>https://podminky.urs.cz/item/CS_URS_2021_02/711112001</t>
  </si>
  <si>
    <t>13,6*1,7</t>
  </si>
  <si>
    <t>33,305*1</t>
  </si>
  <si>
    <t>502117661</t>
  </si>
  <si>
    <t>112,85*0,00035 'Přepočtené koeficientem množství</t>
  </si>
  <si>
    <t>-1033883444</t>
  </si>
  <si>
    <t>-707341852</t>
  </si>
  <si>
    <t>28376443</t>
  </si>
  <si>
    <t>deska z polystyrénu XPS, hrana rovná a strukturovaný povrch 300kPa tl 100mm</t>
  </si>
  <si>
    <t>759546841</t>
  </si>
  <si>
    <t>113,53*1,05 'Přepočtené koeficientem množství</t>
  </si>
  <si>
    <t>713131151</t>
  </si>
  <si>
    <t>Montáž tepelné izolace stěn rohožemi, pásy, deskami, dílci, bloky (izolační materiál ve specifikaci) vložením jednovrstvě</t>
  </si>
  <si>
    <t>30786697</t>
  </si>
  <si>
    <t>https://podminky.urs.cz/item/CS_URS_2021_02/713131151</t>
  </si>
  <si>
    <t>skladba S2</t>
  </si>
  <si>
    <t>249,027</t>
  </si>
  <si>
    <t>skladba S3 technické patro</t>
  </si>
  <si>
    <t>123,579</t>
  </si>
  <si>
    <t>63148159</t>
  </si>
  <si>
    <t>deska tepelně izolační minerální provětrávaných fasád λ=0,034-0,035 tl 60mm</t>
  </si>
  <si>
    <t>171318586</t>
  </si>
  <si>
    <t>123,579*1,05 'Přepočtené koeficientem množství</t>
  </si>
  <si>
    <t>63148160</t>
  </si>
  <si>
    <t>deska tepelně izolační minerální provětrávaných fasád λ=0,034-0,035 tl 80mm</t>
  </si>
  <si>
    <t>-400722227</t>
  </si>
  <si>
    <t>63148162</t>
  </si>
  <si>
    <t>deska tepelně izolační minerální provětrávaných fasád λ=0,034-0,035 tl 120mm</t>
  </si>
  <si>
    <t>-79008366</t>
  </si>
  <si>
    <t>498,054*1,05 'Přepočtené koeficientem množství</t>
  </si>
  <si>
    <t>713291222</t>
  </si>
  <si>
    <t>Montáž tepelné izolace chlazených a temperovaných místností - doplňky a konstrukční součásti parotěsné zábrany stěn a sloupů fólií</t>
  </si>
  <si>
    <t>839860386</t>
  </si>
  <si>
    <t>https://podminky.urs.cz/item/CS_URS_2021_02/713291222</t>
  </si>
  <si>
    <t>12,73*6,05</t>
  </si>
  <si>
    <t>13,035*4,23</t>
  </si>
  <si>
    <t>14,08*6,05</t>
  </si>
  <si>
    <t>((5,5+4,23)/2*4,5)</t>
  </si>
  <si>
    <t>6,5*1,3</t>
  </si>
  <si>
    <t>14,5*2,508</t>
  </si>
  <si>
    <t>-(1*0,315+1*0,5+1*0,5)</t>
  </si>
  <si>
    <t>14,06*2,508</t>
  </si>
  <si>
    <t>28329038</t>
  </si>
  <si>
    <t>fólie kontaktní difuzně propustná pro doplňkovou hydroizolační vrstvu skládaných větraných fasád s otevřenými spárami (spára max 20 mm, max.20% plochy)</t>
  </si>
  <si>
    <t>694824820</t>
  </si>
  <si>
    <t>372,606*1,3 'Přepočtené koeficientem množství</t>
  </si>
  <si>
    <t>-833470577</t>
  </si>
  <si>
    <t>762431036</t>
  </si>
  <si>
    <t>Obložení stěn z dřevoštěpkových desek OSB přibíjených na pero a drážku broušených, tloušťky desky 22 mm</t>
  </si>
  <si>
    <t>2132328868</t>
  </si>
  <si>
    <t>https://podminky.urs.cz/item/CS_URS_2021_02/762431036</t>
  </si>
  <si>
    <t>762439001</t>
  </si>
  <si>
    <t>Obložení stěn montáž roštu podkladového</t>
  </si>
  <si>
    <t>1900250764</t>
  </si>
  <si>
    <t>https://podminky.urs.cz/item/CS_URS_2021_02/762439001</t>
  </si>
  <si>
    <t>249,027*3</t>
  </si>
  <si>
    <t>123,579*3</t>
  </si>
  <si>
    <t>60514103</t>
  </si>
  <si>
    <t>řezivo jehličnaté lať 30x50mm</t>
  </si>
  <si>
    <t>666490727</t>
  </si>
  <si>
    <t>249,027*3*0,05*0,03</t>
  </si>
  <si>
    <t>123,579*3*0,05*0,03</t>
  </si>
  <si>
    <t>1,677*1,04 'Přepočtené koeficientem množství</t>
  </si>
  <si>
    <t>60512125</t>
  </si>
  <si>
    <t>hranol stavební řezivo průřezu do 120cm2 do dl 6m</t>
  </si>
  <si>
    <t>559683435</t>
  </si>
  <si>
    <t>249,027*3*0,12*0,06</t>
  </si>
  <si>
    <t>123,579*3*0,08*0,06</t>
  </si>
  <si>
    <t>123,579*3*0,07*0,06</t>
  </si>
  <si>
    <t>14,095*1,04 'Přepočtené koeficientem množství</t>
  </si>
  <si>
    <t>762495000</t>
  </si>
  <si>
    <t>Spojovací prostředky olištování spár, obložení stropů, střešních podhledů a stěn hřebíky, vruty</t>
  </si>
  <si>
    <t>-1038176911</t>
  </si>
  <si>
    <t>https://podminky.urs.cz/item/CS_URS_2021_02/762495000</t>
  </si>
  <si>
    <t>-1863502708</t>
  </si>
  <si>
    <t>OST01</t>
  </si>
  <si>
    <t>Nápis a symbol OU - dodávka a montáž</t>
  </si>
  <si>
    <t>1355473904</t>
  </si>
  <si>
    <t>-1982827755</t>
  </si>
  <si>
    <t>011 - Vytápění</t>
  </si>
  <si>
    <t>1 - Otopná tělesa a regulační armatury</t>
  </si>
  <si>
    <t>2 - Zdroj tepla a odkouření kotlů</t>
  </si>
  <si>
    <t>3 - Potrubí</t>
  </si>
  <si>
    <t>4 - Vnitřní plynovod</t>
  </si>
  <si>
    <t>5 - Ostatní armatury a strojní vybavení</t>
  </si>
  <si>
    <t>6 - Přípravné a přidružené práce</t>
  </si>
  <si>
    <t>Otopná tělesa a regulační armatury</t>
  </si>
  <si>
    <t>Pol1</t>
  </si>
  <si>
    <t>Ocelové designové otopné těleso se svisle orientovanými profily RAL 9016 se spodním středovým připojením (označení: typ-šířka x výška): KV-M-11-662x1600</t>
  </si>
  <si>
    <t>Pol2</t>
  </si>
  <si>
    <t>KV-M-11-366x1600</t>
  </si>
  <si>
    <t>Pol3</t>
  </si>
  <si>
    <t>KV-M-11-514x1600</t>
  </si>
  <si>
    <t>Pol4</t>
  </si>
  <si>
    <t>KV-M-11-218x1600</t>
  </si>
  <si>
    <t>Pol5</t>
  </si>
  <si>
    <t>KV-M-11-588x1600</t>
  </si>
  <si>
    <t>Pol6</t>
  </si>
  <si>
    <t>KV-M-20-958x1600</t>
  </si>
  <si>
    <t>Pol7</t>
  </si>
  <si>
    <t>KV-M-11-884x1600</t>
  </si>
  <si>
    <t>Pol8</t>
  </si>
  <si>
    <t>KV-M-20-662x1600</t>
  </si>
  <si>
    <t>Pol9</t>
  </si>
  <si>
    <t>KV-M-20-884x1600</t>
  </si>
  <si>
    <t>Pol10</t>
  </si>
  <si>
    <t>Ocelové designové otopné těleso se vodorovně orientovanými profily RAL 9016 se spodním středovým připojením (označení: typ-šířka x výška): KH-M-11-1800x588</t>
  </si>
  <si>
    <t>Pol11</t>
  </si>
  <si>
    <t>KH-M-11-1200x662</t>
  </si>
  <si>
    <t>Pol12</t>
  </si>
  <si>
    <t>KH-M-11-1400x588</t>
  </si>
  <si>
    <t>Pol13</t>
  </si>
  <si>
    <t>KH-M-11-800x588</t>
  </si>
  <si>
    <t>Pol14</t>
  </si>
  <si>
    <t>KH-M-20-700x366</t>
  </si>
  <si>
    <t>Pol15</t>
  </si>
  <si>
    <t>Ocelové deskové otopné těleso s bočním připojením (označení: typ-výška /délka): 10-500/800</t>
  </si>
  <si>
    <t>Pol16</t>
  </si>
  <si>
    <t>10-500/400</t>
  </si>
  <si>
    <t>Pol17</t>
  </si>
  <si>
    <t>10-500/500</t>
  </si>
  <si>
    <t>Pol18</t>
  </si>
  <si>
    <t>Trubkové otopné těleso vyrobené z uzavřených ocelových profilů s průřezem ve tvaru"D" a rovných profilů s kruhovým průřezem. Těleso má spodní středové připojení s roztečí 50 mm (označení: šířka x výška):TOT-M-450x900</t>
  </si>
  <si>
    <t>73514-1112</t>
  </si>
  <si>
    <t>Montáž designových otopných těles na stěnu, výšky přes 1400 mm</t>
  </si>
  <si>
    <t>73514-1111</t>
  </si>
  <si>
    <t>Montáž designových otopných těles na stěnu, výšky do 1400 mm</t>
  </si>
  <si>
    <t>73515-9110</t>
  </si>
  <si>
    <t>Montáž otopných těles deskových jednořadých, délky do 1500</t>
  </si>
  <si>
    <t>73516-4521</t>
  </si>
  <si>
    <t>Montáž trubkových těles na stěnu, výšky do 1340 mm</t>
  </si>
  <si>
    <t>99873-5103</t>
  </si>
  <si>
    <t>Přesun hmot pro otopná tělesa v obj.výšky do 24 m</t>
  </si>
  <si>
    <t>99873-5181</t>
  </si>
  <si>
    <t>Příplatek za přesun bez použití mechanizace</t>
  </si>
  <si>
    <t>Pol19</t>
  </si>
  <si>
    <t>Termostatický radiátorový ventil přímý, s automatickým omezením průtoku, DN15</t>
  </si>
  <si>
    <t>Pol20</t>
  </si>
  <si>
    <t>Termostatická hlavice standartní bílá RAL 9016, M30x1,5, stupnice nastavení s teplotami, rozsah nastavení 6-28°C</t>
  </si>
  <si>
    <t>Pol21</t>
  </si>
  <si>
    <t>Uzavírací radiátorové šroubení přímé, DN15</t>
  </si>
  <si>
    <t>Pol22</t>
  </si>
  <si>
    <t>Sada pro dvoubodové připojení otopných těles dvoutrubkové soustavy, variabilní přímé i rohové provedení (lze přestavět na přímé nebo rohové provedení uzavřením příslušných otvorů), s připojením R1/2", pro otopná tělesa bez ventilové vložky, rozteč připojení 50 mm, ventil s automatickým omezením průtoku. Sada obsahuje ventil, termostatickou hlavici bílé barvy RAL 9016, šroubení pro otopné těleso s vnitřním závitem Rp1/2" a vnějším závitem G3/4", plastovou krytku ventilu</t>
  </si>
  <si>
    <t>sada</t>
  </si>
  <si>
    <t>Pol23</t>
  </si>
  <si>
    <t>Nastavovací klíč</t>
  </si>
  <si>
    <t>73420-9113</t>
  </si>
  <si>
    <t>Montáž závitových armatur se 2 závity G1/2"</t>
  </si>
  <si>
    <t>73420-9133R0</t>
  </si>
  <si>
    <t>Montáž sady pro dvoubodové připojení</t>
  </si>
  <si>
    <t>73519-1903</t>
  </si>
  <si>
    <t>Vyčištění propláchnutí vodou otopných těles ocelových</t>
  </si>
  <si>
    <t>73519-1905</t>
  </si>
  <si>
    <t>Odvzdušnění tělesa</t>
  </si>
  <si>
    <t>73519-1910R0</t>
  </si>
  <si>
    <t>Napuštění vody do otopného systému včetně potrubí otopných těles</t>
  </si>
  <si>
    <t>73500-0912</t>
  </si>
  <si>
    <t>Vyregulování ventilů s termostatickým ovládáním</t>
  </si>
  <si>
    <t>Pol24</t>
  </si>
  <si>
    <t>Sálavé topidlo s ochrannou mříží, matně černá barva, U=230 V, P=400 W</t>
  </si>
  <si>
    <t>72552-9301</t>
  </si>
  <si>
    <t>Montáž elektrického topidla pod pult recepce</t>
  </si>
  <si>
    <t>731….</t>
  </si>
  <si>
    <t>Ostatní závěsný, spojovací a těsnící materiál</t>
  </si>
  <si>
    <t>230…</t>
  </si>
  <si>
    <t>Montáž příslušenství, nosnosti do 50 kg</t>
  </si>
  <si>
    <t>99873-4103</t>
  </si>
  <si>
    <t>Přesun hmot pro armatury v obj. výšky do 24 m</t>
  </si>
  <si>
    <t>99873-4181</t>
  </si>
  <si>
    <t>Zdroj tepla a odkouření kotlů</t>
  </si>
  <si>
    <t>Pol25</t>
  </si>
  <si>
    <t>Stacionární plynový kondenzační kotel, dodávaný kompletně složený s opláštěním, hořákem a základní řídící jednotkou. Kotel se skládá z článků hliníkové slitiny. Tepelný příkon 7,5-37,6 kW, jmenovitý tepelný výkon 37 kW, třída energetické účinnosti A, hmotnost 85 kg</t>
  </si>
  <si>
    <t>Pol26</t>
  </si>
  <si>
    <t>Kotlový displej pro každý kotel</t>
  </si>
  <si>
    <t>Pol27</t>
  </si>
  <si>
    <t>Pojistná skupina 3 bar, včetně pojistného ventilu, manometru, odvzdušnění a izolace</t>
  </si>
  <si>
    <t>Pol28</t>
  </si>
  <si>
    <t>Uzavírací klapka DN25, KVS=16</t>
  </si>
  <si>
    <t>Pol29</t>
  </si>
  <si>
    <t>Pohon LR230A pro klapku DN25, 230 V, 3-bodový, 90 s</t>
  </si>
  <si>
    <t>Pol30</t>
  </si>
  <si>
    <t>Regulační přístroj s venkovním čidlem</t>
  </si>
  <si>
    <t>Pol31</t>
  </si>
  <si>
    <t>Kaskádový modul pro 2 kotle, včetně strategického čidla</t>
  </si>
  <si>
    <t>Pol32</t>
  </si>
  <si>
    <t>Modul pro směšovaný okruh včetně čidla do potrubí</t>
  </si>
  <si>
    <t>Pol33</t>
  </si>
  <si>
    <t>Modul pro ovládání uzavírací klapky</t>
  </si>
  <si>
    <t>Pol34</t>
  </si>
  <si>
    <t>Ponorná jímka pro čidlo strategie průměru 9,7 mm, R1/2", délka 100 mm</t>
  </si>
  <si>
    <t>Pol35</t>
  </si>
  <si>
    <t>Neutralizační zařízení vč. granulátu</t>
  </si>
  <si>
    <t>Pol36</t>
  </si>
  <si>
    <t>Demineralizační sada, obsahuje patronu s kapacitou 8000 lxdH, náhradní náplň, připojovací sadu s měřičem vodivosti, elektronický vodoměr, izolaci a konzolu na stěnu</t>
  </si>
  <si>
    <t>kpl</t>
  </si>
  <si>
    <t>Pol37</t>
  </si>
  <si>
    <t>Sada fasádního odkouření DN80/125</t>
  </si>
  <si>
    <t>Pol38</t>
  </si>
  <si>
    <t>Trubka revizní DN80/125, PP/pozink</t>
  </si>
  <si>
    <t>Pol39</t>
  </si>
  <si>
    <t>Koleno 45°, DN80/125, PP/pozink</t>
  </si>
  <si>
    <t>Pol40</t>
  </si>
  <si>
    <t>Trubka DN80/125, l=1000, PP/pozink</t>
  </si>
  <si>
    <t>Pol41</t>
  </si>
  <si>
    <t>Trubka DN80/125, l=500, PP/pozink</t>
  </si>
  <si>
    <t>Pol42</t>
  </si>
  <si>
    <t>Trubka DN80/125, l=2000, PP/nerez</t>
  </si>
  <si>
    <t>Pol43</t>
  </si>
  <si>
    <t>Trubka DN80/125, l=1000, PP/nerez</t>
  </si>
  <si>
    <t>Pol44</t>
  </si>
  <si>
    <t>Koleno 45°, DN80/125, PP/nerez</t>
  </si>
  <si>
    <t>Pol45</t>
  </si>
  <si>
    <t>Fasádní držák DN125, PP/nerez</t>
  </si>
  <si>
    <t>73124-4494</t>
  </si>
  <si>
    <t>Montáž kotlů plynových kondenzačních s výkonem do 45 kW</t>
  </si>
  <si>
    <t>76484…</t>
  </si>
  <si>
    <t>Montáž odvodu spalin plynového spotřebiče</t>
  </si>
  <si>
    <t>58-M</t>
  </si>
  <si>
    <t>Revize spalinových cest</t>
  </si>
  <si>
    <t>731…</t>
  </si>
  <si>
    <t>Montáž ostatního příslušenství zařízení Buderus</t>
  </si>
  <si>
    <t>73134-1140</t>
  </si>
  <si>
    <t>Hadice napouštěcí pryžové ø20/28</t>
  </si>
  <si>
    <t>24102-2100R0</t>
  </si>
  <si>
    <t>Manipulace s výrobky a zařízením pomocí montážních mechanizmů - zdvihací plošiny na automobilovém podvozku</t>
  </si>
  <si>
    <t>99873-1101</t>
  </si>
  <si>
    <t>Přesun hmot pro kotelny v objektech výšky do 6 m</t>
  </si>
  <si>
    <t>99873-1181</t>
  </si>
  <si>
    <t>Potrubí</t>
  </si>
  <si>
    <t>73322-3301</t>
  </si>
  <si>
    <t>Potrubí z trubek měděných spojovaných lisováním Cu 15x1 - D+M</t>
  </si>
  <si>
    <t>73322-3303</t>
  </si>
  <si>
    <t>Potrubí z trubek měděných spojovaných lisováním Cu 22x1 - D+M</t>
  </si>
  <si>
    <t>73322-3304</t>
  </si>
  <si>
    <t>Potrubí z trubek měděných spojovaných lisováním Cu 28x1 - D+M</t>
  </si>
  <si>
    <t>73322-3305</t>
  </si>
  <si>
    <t>Potrubí z trubek měděných spojovaných lisováním Cu 35x1,5 - D+M</t>
  </si>
  <si>
    <t>73322-3306</t>
  </si>
  <si>
    <t>Potrubí z trubek měděných spojovaných lisováním Cu 42x1,5 - D+M</t>
  </si>
  <si>
    <t>72217-4003</t>
  </si>
  <si>
    <t>Potrubí z polypropylenu PPR svařované polyfuzně PN16 D25x3,5 - D+M</t>
  </si>
  <si>
    <t>72217-4004</t>
  </si>
  <si>
    <t>Potrubí z polypropylenu PPR svařované polyfuzně PN16 D32x4,4 - D+M</t>
  </si>
  <si>
    <t>Pol46</t>
  </si>
  <si>
    <t>Termoizolační trubice z pěnového polyetylenu tl. 9 mm s hliníkovou fólií, vnitřní průměr 15 mm</t>
  </si>
  <si>
    <t>Pol47</t>
  </si>
  <si>
    <t>Termoizolační trubice z pěnového polyetylenu tl. 13 mm s hliníkovou fólií, vnitřní průměr 22 mm</t>
  </si>
  <si>
    <t>Pol48</t>
  </si>
  <si>
    <t>Termoizolační trubice z pěnového polyetylenu tl. 20 mm s hliníkovou fólií, vnitřní průměr 28 mm</t>
  </si>
  <si>
    <t>Pol49</t>
  </si>
  <si>
    <t>Termoizolační trubice z pěnového polyetylenu tl. 20 mm s hliníkovou fólií, vnitřní průměr 35 mm</t>
  </si>
  <si>
    <t>Pol50</t>
  </si>
  <si>
    <t>Termoizolační trubice z pěnového polyetylenu tl. 20 mm s hliníkovou fólií, vnitřní průměr 42 mm</t>
  </si>
  <si>
    <t>Pol51</t>
  </si>
  <si>
    <t>Termoizolační trubice z pěnového polyetylenu tl. 9 mm s hliníkovou fólií, vnitřní průměr 25 mm</t>
  </si>
  <si>
    <t>Pol52</t>
  </si>
  <si>
    <t>Termoizolační trubice z pěnového polyetylenu tl. 9 mm s hliníkovou fólií, vnitřní průměr 32 mm</t>
  </si>
  <si>
    <t>Pol53</t>
  </si>
  <si>
    <t>AL páska 50 mm/50 m</t>
  </si>
  <si>
    <t>71346-3215</t>
  </si>
  <si>
    <t>Montáž izolace tepelné potrubními pouzdry potrubí a ohybů tl. Do 50 mm</t>
  </si>
  <si>
    <t>Pol54</t>
  </si>
  <si>
    <t>Vícevrstvé potrubí s izolačním pláštěm, materiál trubky polyetylén, hliníková vrstva, zesítěný polyetylén, bílá barva, materiál izolačního pláště polyuretanová pěna LD-PE s ochrannou vrstvou, šedá barva: ø20x2, izolace tl.6 mm</t>
  </si>
  <si>
    <t>Pol55</t>
  </si>
  <si>
    <t>ø26x3, izolace tl.9 mm</t>
  </si>
  <si>
    <t>Pol56</t>
  </si>
  <si>
    <t>Lisovací tvarovky - mosazné press fitinky</t>
  </si>
  <si>
    <t>73332 R0</t>
  </si>
  <si>
    <t>Montáž potrubí z trubek plastových spojovaných mechanicky, mosazné press fitinky, potrubí ø20</t>
  </si>
  <si>
    <t>73332 R0.1</t>
  </si>
  <si>
    <t>Montáž potrubí z trubek plastových spojovaných mechanicky, mosazné press fitinky, potrubí ø26</t>
  </si>
  <si>
    <t>73329-1101</t>
  </si>
  <si>
    <t>Zkoušky těsnosti potrubí z trubek měděných ø do 35/1,5</t>
  </si>
  <si>
    <t>73329-1102</t>
  </si>
  <si>
    <t>Zkoušky těsnosti potrubí z trubek měděných ø do 64/1,5</t>
  </si>
  <si>
    <t>72229-0226</t>
  </si>
  <si>
    <t>Zkouška těsnosti vodovodního potrubí do DN50</t>
  </si>
  <si>
    <t>73339-1101</t>
  </si>
  <si>
    <t>Zkouška těsnosti potrubí z trubek plastových ø do 32/3</t>
  </si>
  <si>
    <t>190</t>
  </si>
  <si>
    <t>23017-0001</t>
  </si>
  <si>
    <t>Příprava na zkoušku těsnosti potrubí do DN40</t>
  </si>
  <si>
    <t>192</t>
  </si>
  <si>
    <t>23012-0041</t>
  </si>
  <si>
    <t>Čištění potrubí profukováním do DN32</t>
  </si>
  <si>
    <t>23012-0042</t>
  </si>
  <si>
    <t>Čištění potrubí profukováním do DN40</t>
  </si>
  <si>
    <t>196</t>
  </si>
  <si>
    <t>72711-1146</t>
  </si>
  <si>
    <t>Protipožární trubní ucpávky D54</t>
  </si>
  <si>
    <t>198</t>
  </si>
  <si>
    <t>Pol57</t>
  </si>
  <si>
    <t>Pol58</t>
  </si>
  <si>
    <t>202</t>
  </si>
  <si>
    <t>99873-3103</t>
  </si>
  <si>
    <t>Přesun hmot pro rozvody potrubí v obj. výšky do 24 m</t>
  </si>
  <si>
    <t>204</t>
  </si>
  <si>
    <t>99873-3181</t>
  </si>
  <si>
    <t>206</t>
  </si>
  <si>
    <t>99871-3103</t>
  </si>
  <si>
    <t>Přesun hmot pro izolace tepelné, obj. v. do 24 m</t>
  </si>
  <si>
    <t>208</t>
  </si>
  <si>
    <t>99871-3181</t>
  </si>
  <si>
    <t>210</t>
  </si>
  <si>
    <t>Vnitřní plynovod</t>
  </si>
  <si>
    <t>Pol59</t>
  </si>
  <si>
    <t>Protipožární armatura s kulovým uzávěrem G 3/4"</t>
  </si>
  <si>
    <t>212</t>
  </si>
  <si>
    <t>Pol60</t>
  </si>
  <si>
    <t>Plynový kulový kohout G1/2"</t>
  </si>
  <si>
    <t>214</t>
  </si>
  <si>
    <t>Pol61</t>
  </si>
  <si>
    <t>Plynový kulový kohout s nátrubkem pro výfuk vzduchu G1/2"</t>
  </si>
  <si>
    <t>216</t>
  </si>
  <si>
    <t>72323-9102</t>
  </si>
  <si>
    <t>Montáž armatur se dvěmi závity G3/4"</t>
  </si>
  <si>
    <t>218</t>
  </si>
  <si>
    <t>72323-9101</t>
  </si>
  <si>
    <t>Montáž armatur se dvěmi závity G1/2"</t>
  </si>
  <si>
    <t>220</t>
  </si>
  <si>
    <t>72322-9102</t>
  </si>
  <si>
    <t>Montáž armatur s jedním závitem G1/2"</t>
  </si>
  <si>
    <t>222</t>
  </si>
  <si>
    <t>72311-1202</t>
  </si>
  <si>
    <t>Potrubí z trubek ocelových závitových černých spojovaných svařováním DN15</t>
  </si>
  <si>
    <t>224</t>
  </si>
  <si>
    <t>72311-1203</t>
  </si>
  <si>
    <t>Potrubí z trubek ocelových závitových černých spojovaných svařováním DN20</t>
  </si>
  <si>
    <t>226</t>
  </si>
  <si>
    <t>72311-1206</t>
  </si>
  <si>
    <t>Potrubí z trubek ocelových závitových černých spojovaných svařováním DN40</t>
  </si>
  <si>
    <t>228</t>
  </si>
  <si>
    <t>Pol62</t>
  </si>
  <si>
    <t>Tlakoměr ø100 (rozsah měření 0-4 kPa), tlakoměrový kohout, tlakoměrová smyčka zahnutá G1/2"</t>
  </si>
  <si>
    <t>230</t>
  </si>
  <si>
    <t>73441-9111</t>
  </si>
  <si>
    <t>Montáž tlakoměru</t>
  </si>
  <si>
    <t>232</t>
  </si>
  <si>
    <t>23023-0076</t>
  </si>
  <si>
    <t>Čištění potrubí</t>
  </si>
  <si>
    <t>234</t>
  </si>
  <si>
    <t>72319-0907</t>
  </si>
  <si>
    <t>Odvzdušnění a napuštění potrubí</t>
  </si>
  <si>
    <t>236</t>
  </si>
  <si>
    <t>72319-0909</t>
  </si>
  <si>
    <t>Neúřední zkouška těsnosti dosavadního potrubí</t>
  </si>
  <si>
    <t>238</t>
  </si>
  <si>
    <t>23026-0014</t>
  </si>
  <si>
    <t>Zkoušky funkční teplovodního systému s kotlem, vystavení revizní zprávy</t>
  </si>
  <si>
    <t>240</t>
  </si>
  <si>
    <t>78361-4651</t>
  </si>
  <si>
    <t>Základní antikorozní nátěr potrubí do DN50 (v ceně i dodávka nátěrových hmot)</t>
  </si>
  <si>
    <t>242</t>
  </si>
  <si>
    <t>78361-5551</t>
  </si>
  <si>
    <t>Mezinátěr kovových potrubí syntetický do DN50 standartní (v ceně i dodávka nátěrových hmot)</t>
  </si>
  <si>
    <t>244</t>
  </si>
  <si>
    <t>78361-7611</t>
  </si>
  <si>
    <t>Krycí nátěr potrubí do DN50 dvojnásobný syntetický žluté barvy (v ceně i dodávka nátěrových hmot)</t>
  </si>
  <si>
    <t>246</t>
  </si>
  <si>
    <t>248</t>
  </si>
  <si>
    <t>72315-0368</t>
  </si>
  <si>
    <t>Ocelové chráničky ø76/3,2</t>
  </si>
  <si>
    <t>250</t>
  </si>
  <si>
    <t>72315-0365</t>
  </si>
  <si>
    <t>Ocelové chráničky ø38/2,6</t>
  </si>
  <si>
    <t>252</t>
  </si>
  <si>
    <t>Pol63</t>
  </si>
  <si>
    <t>Uzemnění plynovodu</t>
  </si>
  <si>
    <t>254</t>
  </si>
  <si>
    <t>256</t>
  </si>
  <si>
    <t>258</t>
  </si>
  <si>
    <t>99872-3103</t>
  </si>
  <si>
    <t>Přesun hmot pro vnitřní plynovod v obj. v. do 24 m</t>
  </si>
  <si>
    <t>260</t>
  </si>
  <si>
    <t>99872-3181</t>
  </si>
  <si>
    <t>262</t>
  </si>
  <si>
    <t>Ostatní armatury a strojní vybavení</t>
  </si>
  <si>
    <t>Pol64</t>
  </si>
  <si>
    <t>Energeticky účinné oběhové čerpadlo otopného okruhu, připojení G2" PN10, délka čerpadla 180 mm, P=151 W, U=230 V, I=1,22 A, medium voda, průtok media: 5130 l/h, dopravní výška 6 m. Čerpadlo umožňuje se systémy MaR (vzdálený start/stop a poruchová hlášení)</t>
  </si>
  <si>
    <t>264</t>
  </si>
  <si>
    <t>Pol65</t>
  </si>
  <si>
    <t>Energeticky účinné oběhové čerpadlo otopného okruhu, připojení G1" PN10, délka čerpadla 130 mm, P=18 W, U=230 V, I=0,18 A, medium voda, průtok media: 1564 l/h, dopravní výška 2 m.</t>
  </si>
  <si>
    <t>266</t>
  </si>
  <si>
    <t>73242-9134</t>
  </si>
  <si>
    <t>Montáž čerpadel závitových DN50</t>
  </si>
  <si>
    <t>268</t>
  </si>
  <si>
    <t>73242-9132</t>
  </si>
  <si>
    <t>Montáž čerpadel závitových do DN32</t>
  </si>
  <si>
    <t>270</t>
  </si>
  <si>
    <t>Pol66</t>
  </si>
  <si>
    <t>3-cestný regulační ventil otopného okruhu DN20, kvs=5, včetně servopohonu U=230, 3-bodová regulace, uzavírací síla 0,6 kN</t>
  </si>
  <si>
    <t>272</t>
  </si>
  <si>
    <t>Pol67</t>
  </si>
  <si>
    <t>Vyvažovací ventil G 3/4", s vypouštěním, kvs=5,39, PN25</t>
  </si>
  <si>
    <t>274</t>
  </si>
  <si>
    <t>Pol68</t>
  </si>
  <si>
    <t>Vyvažovací ventil G 6/4", s vypouštěním, kvs=19,3, PN25</t>
  </si>
  <si>
    <t>276</t>
  </si>
  <si>
    <t>Pol69</t>
  </si>
  <si>
    <t>Zaregulování armatur pomocí regulačního přístroje, technik na místě</t>
  </si>
  <si>
    <t>278</t>
  </si>
  <si>
    <t>73420-9124</t>
  </si>
  <si>
    <t>Montáž armatur závitových se 3 závity DN20</t>
  </si>
  <si>
    <t>280</t>
  </si>
  <si>
    <t>73420-9114</t>
  </si>
  <si>
    <t>Montáž armatur závitových se 2 závity DN20</t>
  </si>
  <si>
    <t>282</t>
  </si>
  <si>
    <t>73420-9117</t>
  </si>
  <si>
    <t>Montáž armatur závitových se 2 závity DN40</t>
  </si>
  <si>
    <t>284</t>
  </si>
  <si>
    <t>741…</t>
  </si>
  <si>
    <t>Montáž servopohonu</t>
  </si>
  <si>
    <t>286</t>
  </si>
  <si>
    <t>Pol70</t>
  </si>
  <si>
    <t>Expanzní nádoba objem 8 litrů/6 bar, připojení G3/4", 6 bar</t>
  </si>
  <si>
    <t>288</t>
  </si>
  <si>
    <t>Pol71</t>
  </si>
  <si>
    <t>Uzavírací armatura G3/4" se zajištěním pro údržbu a demontáž expanzní nádoby, s integrovaným vypouštěním</t>
  </si>
  <si>
    <t>290</t>
  </si>
  <si>
    <t>Pol72</t>
  </si>
  <si>
    <t>Objímka pro upevnění nádoby</t>
  </si>
  <si>
    <t>292</t>
  </si>
  <si>
    <t>Pol73</t>
  </si>
  <si>
    <t>Expanzní nádoba, objem 200 l, 6 bar, připojení G1"</t>
  </si>
  <si>
    <t>294</t>
  </si>
  <si>
    <t>Pol74</t>
  </si>
  <si>
    <t>Uzavírací armatura G1" se zajištěním pro údržbu a demontáž expanzní nádoby, s integrovaným vypouštěním</t>
  </si>
  <si>
    <t>296</t>
  </si>
  <si>
    <t>73233-1611R0</t>
  </si>
  <si>
    <t>Montáž expanzní nádoby, nastavení</t>
  </si>
  <si>
    <t>298</t>
  </si>
  <si>
    <t>73420-9114.1</t>
  </si>
  <si>
    <t>Montáž armatur závitových se dvěma závity G3/4"</t>
  </si>
  <si>
    <t>300</t>
  </si>
  <si>
    <t>73420-9115</t>
  </si>
  <si>
    <t>Montáž armatur závitových se dvěma závity G1"</t>
  </si>
  <si>
    <t>302</t>
  </si>
  <si>
    <t>Pol75</t>
  </si>
  <si>
    <t>Kombinovaný rozdělovač/sběrač, skládající se z čtyřhranného profilu s vedle sebe umístěnými komorami, které jsou rozděleny oddělovací stěnou ve tvaru sinusoidu z černého ocelového plechu S235, opatřeno základním nátěrem, rozteč hrdel 130 mm, délka 810 mm, 3 topné okruhy, připojení topný okruh převlečná matice 6/4", připojení kotlový okruh vnější závit 6/4", zabaleno jako sada včetně 35 mm EPP izolace a stěnových konzol</t>
  </si>
  <si>
    <t>304</t>
  </si>
  <si>
    <t>Pol76</t>
  </si>
  <si>
    <t>Montáž kombinového rozdělovače</t>
  </si>
  <si>
    <t>306</t>
  </si>
  <si>
    <t>Pol77</t>
  </si>
  <si>
    <t>Pojistný ventil pro topení G1"- 5/4" - 3 bar</t>
  </si>
  <si>
    <t>308</t>
  </si>
  <si>
    <t>Pol78</t>
  </si>
  <si>
    <t>Cyklonový odkalovací filtr 4", pitná voda, s omyvatelnou nerezovou filtrační vložkou 90 µm, hlava filtru mosaz, napojení 3/4"</t>
  </si>
  <si>
    <t>310</t>
  </si>
  <si>
    <t>Pol79</t>
  </si>
  <si>
    <t>Zamezovač zpětného průtoku G3/4"</t>
  </si>
  <si>
    <t>312</t>
  </si>
  <si>
    <t>Pol80</t>
  </si>
  <si>
    <t>Kulový kohout G3/4"</t>
  </si>
  <si>
    <t>314</t>
  </si>
  <si>
    <t>Pol81</t>
  </si>
  <si>
    <t>Kulový kohout G5/4"</t>
  </si>
  <si>
    <t>316</t>
  </si>
  <si>
    <t>Pol82</t>
  </si>
  <si>
    <t>Kulový kohout G6/4"</t>
  </si>
  <si>
    <t>318</t>
  </si>
  <si>
    <t>Pol83</t>
  </si>
  <si>
    <t>Filtr závitový G3/4"</t>
  </si>
  <si>
    <t>320</t>
  </si>
  <si>
    <t>Pol84</t>
  </si>
  <si>
    <t>Filtr závitový G6/4"</t>
  </si>
  <si>
    <t>322</t>
  </si>
  <si>
    <t>Pol85</t>
  </si>
  <si>
    <t>Zpětná klapka G3/4" do vodorovného potrubí</t>
  </si>
  <si>
    <t>324</t>
  </si>
  <si>
    <t>Pol86</t>
  </si>
  <si>
    <t>Zpětná klapka G3/4"</t>
  </si>
  <si>
    <t>326</t>
  </si>
  <si>
    <t>Pol87</t>
  </si>
  <si>
    <t>Zpětná klapka G6/4"</t>
  </si>
  <si>
    <t>328</t>
  </si>
  <si>
    <t>Pol88</t>
  </si>
  <si>
    <t>Termomanometr, průměr 80 mm, teplotní rozsah 0-120°C, 0-4 bar, včetně zpětného ventilu, radiální</t>
  </si>
  <si>
    <t>330</t>
  </si>
  <si>
    <t>Pol89</t>
  </si>
  <si>
    <t>Termomanometr, průměr 80 mm, teplotní rozsah 0-120°C, 0-4 bar, včetně zpětného ventilu, axiální</t>
  </si>
  <si>
    <t>332</t>
  </si>
  <si>
    <t>Pol90</t>
  </si>
  <si>
    <t>Automatický odvzdušňovací ventil G1/2"</t>
  </si>
  <si>
    <t>334</t>
  </si>
  <si>
    <t>Pol91</t>
  </si>
  <si>
    <t>Vypouštěcí kulový kohout s hadicovou vývodkou a zátkou G1/2", mosaz</t>
  </si>
  <si>
    <t>336</t>
  </si>
  <si>
    <t>Pol92</t>
  </si>
  <si>
    <t>Vypouštěcí kulový kohout s hadicovou vývodkou a zátkou G3/4", mosaz</t>
  </si>
  <si>
    <t>338</t>
  </si>
  <si>
    <t>73420-9103</t>
  </si>
  <si>
    <t>Montáž armatur závitových s jedním závitem G1/2"</t>
  </si>
  <si>
    <t>340</t>
  </si>
  <si>
    <t>73420-9104</t>
  </si>
  <si>
    <t>Montáž armatur závitových s jedním závitem G3/4"</t>
  </si>
  <si>
    <t>342</t>
  </si>
  <si>
    <t>73420-9105</t>
  </si>
  <si>
    <t>Montáž armatur závitových s jedním závitem G1"</t>
  </si>
  <si>
    <t>344</t>
  </si>
  <si>
    <t>346</t>
  </si>
  <si>
    <t>73420-9116</t>
  </si>
  <si>
    <t>Montáž armatur závitových se dvěma závity G5/4"</t>
  </si>
  <si>
    <t>348</t>
  </si>
  <si>
    <t>73420-9117.1</t>
  </si>
  <si>
    <t>Montáž armatur závitových se dvěma závity G6/4"</t>
  </si>
  <si>
    <t>350</t>
  </si>
  <si>
    <t>Pol93</t>
  </si>
  <si>
    <t>Popisový štítek s upínací páskou</t>
  </si>
  <si>
    <t>352</t>
  </si>
  <si>
    <t>73219-9100</t>
  </si>
  <si>
    <t>Montáž štítků orientačních</t>
  </si>
  <si>
    <t>354</t>
  </si>
  <si>
    <t>99873-4102</t>
  </si>
  <si>
    <t>356</t>
  </si>
  <si>
    <t>358</t>
  </si>
  <si>
    <t>99873-2102</t>
  </si>
  <si>
    <t>Přesun hmot pro strojovny v obj. výšky do 12 m</t>
  </si>
  <si>
    <t>360</t>
  </si>
  <si>
    <t>99873-2181</t>
  </si>
  <si>
    <t>362</t>
  </si>
  <si>
    <t>Pol94</t>
  </si>
  <si>
    <t>Doplňkové ocelové konstrukce z profilového materiálu, galvanicky pozink. plech, referenční typ Koňařík montážní nosníky ST a patky, pro uložení/zavěšení potrubí</t>
  </si>
  <si>
    <t>364</t>
  </si>
  <si>
    <t>366</t>
  </si>
  <si>
    <t>368</t>
  </si>
  <si>
    <t>Pol95</t>
  </si>
  <si>
    <t>Uzemnění dle platné ČSN - uzemňovací svorky, dráty atd. a montáž pospojováním na soustavu</t>
  </si>
  <si>
    <t>370</t>
  </si>
  <si>
    <t>731….1</t>
  </si>
  <si>
    <t>Uvedení kompletního zařízení do provozu, zaregulování, potřebná průvodní a provozní dokumentace, zaškolení obsluhy. Vyhotovení všech potřebných přejímacích podkladů pro převzetí zařízení v potřebném rozsahu. Počet vyhotovení bude stanoven zadavatelem. Součástí obsahu budou mimo jiné: protokoly o zkouškách, protokoly o zaregulování systému, revizní zprávy, osvědčení o shodnosti parametrů, potřebných návodů k obsluze.</t>
  </si>
  <si>
    <t>372</t>
  </si>
  <si>
    <t>Pol96</t>
  </si>
  <si>
    <t>Provozní zkouška</t>
  </si>
  <si>
    <t>374</t>
  </si>
  <si>
    <t>Přípravné a přidružené práce</t>
  </si>
  <si>
    <t>Pol97</t>
  </si>
  <si>
    <t>Zajištění a projednání všech nezbytných úkonů inženýringu a administrativních nezbytných pro stavbu</t>
  </si>
  <si>
    <t>376</t>
  </si>
  <si>
    <t>Pol98</t>
  </si>
  <si>
    <t>Koordinace, účast na kontrolních dnech</t>
  </si>
  <si>
    <t>378</t>
  </si>
  <si>
    <t>Pol99</t>
  </si>
  <si>
    <t>Autorský dozor projektanta</t>
  </si>
  <si>
    <t>380</t>
  </si>
  <si>
    <t>Pol100</t>
  </si>
  <si>
    <t>Včasné odsouhlasení všech užitých materiálů a technologií zástupci všech zúčastněných stran, například: zajištění dokladů (certifikátů) se specifikací zadaných technických parametrů</t>
  </si>
  <si>
    <t>382</t>
  </si>
  <si>
    <t>Pol101</t>
  </si>
  <si>
    <t>Technická řešení - návrh a projednání odchylek a změn oproti PD zjištěných v průběhu stavby</t>
  </si>
  <si>
    <t>384</t>
  </si>
  <si>
    <t>Pol102</t>
  </si>
  <si>
    <t>Zajištění všech dokladů nutných pro předání a ukončení stavby</t>
  </si>
  <si>
    <t>386</t>
  </si>
  <si>
    <t>Pol103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</si>
  <si>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</t>
  </si>
  <si>
    <t>388</t>
  </si>
  <si>
    <t>Pol104</t>
  </si>
  <si>
    <t>Zpracování fotodokumentace stavu zájmového území v elektronické a tiskové podobě. A) Fotofokumentace stávajícího stavu před zahájením stavebních prací, B) Fotodokumentace průběhu realizace předkládaná při fakturaci, C) Fotodokumentace dokončeného díla.</t>
  </si>
  <si>
    <t>390</t>
  </si>
  <si>
    <t>Pol105</t>
  </si>
  <si>
    <t>Vyhotovení 2 ks funkčního schématu zařízení. Toto bude zaskleno a zavěšeno na viditelném místě v kotelně a strojovně.</t>
  </si>
  <si>
    <t>392</t>
  </si>
  <si>
    <t>Mimostaveništní doprava</t>
  </si>
  <si>
    <t>-2139444500</t>
  </si>
  <si>
    <t>012 - Zdravotechnika</t>
  </si>
  <si>
    <t>8 - Trubní vedení</t>
  </si>
  <si>
    <t>97 - Prorážení otvorů</t>
  </si>
  <si>
    <t>721 - Vnitřní kanalizace</t>
  </si>
  <si>
    <t>722 - Vnitřní vodovod</t>
  </si>
  <si>
    <t>725 - Zařizovací předměty</t>
  </si>
  <si>
    <t>Trubní vedení</t>
  </si>
  <si>
    <t>871251121R00</t>
  </si>
  <si>
    <t>Montáž trubek polyetylenových ve výkopu d 110 mm</t>
  </si>
  <si>
    <t>286135331R</t>
  </si>
  <si>
    <t>Trubka kan. AQUALINE ROBUST PE100 110x10,0 mm PN16, tyč 12 m</t>
  </si>
  <si>
    <t>879262199R00</t>
  </si>
  <si>
    <t>Příplatek za montáž vodovod. přípojek DN 100-150</t>
  </si>
  <si>
    <t>877252121R00</t>
  </si>
  <si>
    <t>Přirážka za 1 spoj elektrotvarovky d 110 mm</t>
  </si>
  <si>
    <t>28613050.MR</t>
  </si>
  <si>
    <t>Koleno 90° d 110 mm PE 100 +GF+</t>
  </si>
  <si>
    <t>857601102RT1</t>
  </si>
  <si>
    <t>Montáž tvarovek jednoosých, tvárná litina DN 100, hrdlové, pružný spoj, ve výkopu</t>
  </si>
  <si>
    <t>857601102M01</t>
  </si>
  <si>
    <t>Spojka jištěná proti posunu pro potrubí DN100</t>
  </si>
  <si>
    <t>857601102R00</t>
  </si>
  <si>
    <t>Montáž tvarovek jednoosých, tvárná litina DN 100</t>
  </si>
  <si>
    <t>857601102M02</t>
  </si>
  <si>
    <t>Spojka s přírubou jištěná proti posunu pro potrubí, DN 100</t>
  </si>
  <si>
    <t>899721112R00</t>
  </si>
  <si>
    <t>Fólie výstražná z PVC bílá, šířka 30 cm</t>
  </si>
  <si>
    <t>899731113R00</t>
  </si>
  <si>
    <t>Vodič signalizační CYY 4 mm2 vč. spojky</t>
  </si>
  <si>
    <t>721176224R00</t>
  </si>
  <si>
    <t>Potrubí KG svodné (ležaté) v zemi D 160 x 4,0 mm, - chránička</t>
  </si>
  <si>
    <t>Prorážení otvorů</t>
  </si>
  <si>
    <t>970041250R00</t>
  </si>
  <si>
    <t>Vrtání jádrové do prostého betonu do D 250 mm</t>
  </si>
  <si>
    <t>970041200R00</t>
  </si>
  <si>
    <t>Vrtání jádrové do prostého betonu do D 200 mm</t>
  </si>
  <si>
    <t>Vnitřní kanalizace</t>
  </si>
  <si>
    <t>721176222R00</t>
  </si>
  <si>
    <t>Potrubí KG svodné (ležaté) v zemi D 110 x 3,2 mm</t>
  </si>
  <si>
    <t>721176223R00</t>
  </si>
  <si>
    <t>Potrubí KG svodné (ležaté) v zemi D 125 x 3,2 mm</t>
  </si>
  <si>
    <t>721176224R00.1</t>
  </si>
  <si>
    <t>Potrubí KG svodné (ležaté) v zemi D 160 x 4,0 mm</t>
  </si>
  <si>
    <t>721176225R00</t>
  </si>
  <si>
    <t>Potrubí KG svodné (ležaté) v zemi D 200 x 4,9 mm</t>
  </si>
  <si>
    <t>721176244R00</t>
  </si>
  <si>
    <t>Potrubí KG dešťové (svislé) D 160 x 4,0 mm</t>
  </si>
  <si>
    <t>721177134R00</t>
  </si>
  <si>
    <t>Potrubí POLO-KAL NG ležaté zavěšené D 75 x 2,6 mm</t>
  </si>
  <si>
    <t>721177135R00</t>
  </si>
  <si>
    <t>Potrubí POLO-KAL NG ležaté zavěšené D 110 x 3,4 mm</t>
  </si>
  <si>
    <t>721177136R00</t>
  </si>
  <si>
    <t>Potrubí POLO-KAL NG ležaté zavěšené D 125 x 3,9 mm</t>
  </si>
  <si>
    <t>721176134R00</t>
  </si>
  <si>
    <t>Potrubí HT svodné (ležaté) zavěšené D 75 x 1,9 mm</t>
  </si>
  <si>
    <t>721176114R00</t>
  </si>
  <si>
    <t>Potrubí HT odpadní svislé D 75 x 1,9 mm</t>
  </si>
  <si>
    <t>721176115R00</t>
  </si>
  <si>
    <t>Potrubí HT odpadní svislé D 110 x 2,7 mm</t>
  </si>
  <si>
    <t>721176116R00</t>
  </si>
  <si>
    <t>Potrubí HT odpadní svislé D 125 x 3,1 mm</t>
  </si>
  <si>
    <t>721176102R00</t>
  </si>
  <si>
    <t>Potrubí HT připojovací D 40 x 1,8 mm</t>
  </si>
  <si>
    <t>721176103R00</t>
  </si>
  <si>
    <t>Potrubí HT připojovací D 50 x 1,8 mm</t>
  </si>
  <si>
    <t>721176105R00</t>
  </si>
  <si>
    <t>Potrubí HT připojovací D 110 x 2,7 mm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</si>
  <si>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</si>
  <si>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</si>
  <si>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</si>
  <si>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</si>
  <si>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</si>
  <si>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</si>
  <si>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721223450RT2</t>
  </si>
  <si>
    <t>Vpusť podlahová se zápach. uzávěr., D 75/110 mm, s izolační přírubou</t>
  </si>
  <si>
    <t>721234114RT1</t>
  </si>
  <si>
    <t>Vtok střešní PP pro pochůznou střechu, živičný pás, nerez mřížka vyhřívaná D 75,110,125mm</t>
  </si>
  <si>
    <t>721273145R00</t>
  </si>
  <si>
    <t>Nástavec větrací z PVC D 110 mm, délka 930 mm</t>
  </si>
  <si>
    <t>721273144R00</t>
  </si>
  <si>
    <t>Nástavec větrací z PVC D 75 mm, délka 920 mm</t>
  </si>
  <si>
    <t>721290111R00</t>
  </si>
  <si>
    <t>Zkouška těsnosti kanalizace vodou DN 125</t>
  </si>
  <si>
    <t>721290112R00</t>
  </si>
  <si>
    <t>Zkouška těsnosti kanalizace vodou DN 200</t>
  </si>
  <si>
    <t>721290123R00</t>
  </si>
  <si>
    <t>Zkouška těsnosti kanalizace kouřem DN 300</t>
  </si>
  <si>
    <t>998721103R00</t>
  </si>
  <si>
    <t>Přesun hmot pro vnitřní kanalizaci, výšky do 24 m</t>
  </si>
  <si>
    <t>722</t>
  </si>
  <si>
    <t>Vnitřní vodovod</t>
  </si>
  <si>
    <t>722215119R00</t>
  </si>
  <si>
    <t>Kohout kul.vod.uzav.IVAR BRA.02.000 DN100 s nav.př</t>
  </si>
  <si>
    <t>722235116R00</t>
  </si>
  <si>
    <t>Kohout vod.kul.,vnitř.-vnitř.z.IVAR PERFECTA DN 50</t>
  </si>
  <si>
    <t>722235646R00</t>
  </si>
  <si>
    <t>Klapka vod.zpětná vodorovná CLAPET FIV.08406 DN 50</t>
  </si>
  <si>
    <t>722221113R00</t>
  </si>
  <si>
    <t>Kohout vypouštěcí kulový, IVAR.EURO M DN 20</t>
  </si>
  <si>
    <t>722221122R00</t>
  </si>
  <si>
    <t>Kohout vod.kul.zahradní,IVAR FIV.08003 DN15 x DN20</t>
  </si>
  <si>
    <t>722235111R00</t>
  </si>
  <si>
    <t>Kohout vod.kul.,vnitř.-vnitř.z.IVAR PERFECTA DN 15</t>
  </si>
  <si>
    <t>722235112R00</t>
  </si>
  <si>
    <t>Kohout vod.kul.,vnitř.-vnitř.z.IVAR PERFECTA DN 20</t>
  </si>
  <si>
    <t>722235113R00</t>
  </si>
  <si>
    <t>Kohout vod.kul.,vnitř.-vnitř.z.IVAR PERFECTA DN 25</t>
  </si>
  <si>
    <t>722235114R00</t>
  </si>
  <si>
    <t>Kohout vod.kul.,vnitř.-vnitř.z.IVAR PERFECTA DN 32</t>
  </si>
  <si>
    <t>722254201RT1</t>
  </si>
  <si>
    <t>Hydrantový systém, box s plnými dveřmi, průměr 25/20, stálotvará hadice</t>
  </si>
  <si>
    <t>722172436R00</t>
  </si>
  <si>
    <t>Potrubí z PPR, D 63 x 10,5 mm, PN 20, vč.zed.výpom</t>
  </si>
  <si>
    <t>722172435R00</t>
  </si>
  <si>
    <t>Potrubí z PPR, D 50 x 8,3 mm, PN 20, vč.zed.výpom.</t>
  </si>
  <si>
    <t>722172434R00</t>
  </si>
  <si>
    <t>Potrubí z PPR, D 40 x 6,7 mm, PN 20, vč.zed.výpom.</t>
  </si>
  <si>
    <t>722172433R00</t>
  </si>
  <si>
    <t>Potrubí z PPR, D 32 x 5,4 mm, PN 20, vč.zed.výpom.</t>
  </si>
  <si>
    <t>722172432R00</t>
  </si>
  <si>
    <t>Potrubí z PPR, D 25 x 4,2 mm, PN 20, vč.zed.výpom.</t>
  </si>
  <si>
    <t>722172431R00</t>
  </si>
  <si>
    <t>Potrubí z PPR, D 20 x 3,4 mm, PN 20, vč.zed.výpom.</t>
  </si>
  <si>
    <t>722181212RT7</t>
  </si>
  <si>
    <t>Izolace návleková MIRELON PRO tl. stěny 9 mm, vnitřní průměr 22 mm</t>
  </si>
  <si>
    <t>722181212RT8</t>
  </si>
  <si>
    <t>Izolace návleková MIRELON PRO tl. stěny 9 mm, vnitřní průměr 25 mm</t>
  </si>
  <si>
    <t>722181212RU1</t>
  </si>
  <si>
    <t>Izolace návleková MIRELON PRO tl. stěny 9 mm, vnitřní průměr 32 mm</t>
  </si>
  <si>
    <t>722181212RV9</t>
  </si>
  <si>
    <t>Izolace návleková MIRELON PRO tl. stěny 9 mm, vnitřní průměr 40 mm</t>
  </si>
  <si>
    <t>722181212RW6</t>
  </si>
  <si>
    <t>Izolace návleková MIRELON PRO tl. stěny 9 mm, vnitřní průměr 50 mm</t>
  </si>
  <si>
    <t>722181212RY3</t>
  </si>
  <si>
    <t>Izolace návleková MIRELON PRO tl. stěny 9 mm, vnitřní průměr 63 mm</t>
  </si>
  <si>
    <t>722181213RT7</t>
  </si>
  <si>
    <t>Izolace návleková MIRELON PRO tl. stěny 13 mm, vnitřní průměr 22 mm</t>
  </si>
  <si>
    <t>722190222R00</t>
  </si>
  <si>
    <t>Přípojky vodovodní pro pevné připojení DN 20</t>
  </si>
  <si>
    <t>722190221R00</t>
  </si>
  <si>
    <t>Přípojky vodovodní pro pevné připojení DN 15</t>
  </si>
  <si>
    <t>722190223R00</t>
  </si>
  <si>
    <t>Přípojky vodovodní pro pevné připojení DN 25</t>
  </si>
  <si>
    <t>722190401R00</t>
  </si>
  <si>
    <t>Vyvedení a upevnění výpustek DN 15</t>
  </si>
  <si>
    <t>722280106R00</t>
  </si>
  <si>
    <t>Tlaková zkouška vodovodního potrubí DN 32</t>
  </si>
  <si>
    <t>722280107R00</t>
  </si>
  <si>
    <t>Tlaková zkouška vodovodního potrubí DN 40</t>
  </si>
  <si>
    <t>722280108R00</t>
  </si>
  <si>
    <t>Tlaková zkouška vodovodního potrubí DN 50</t>
  </si>
  <si>
    <t>722290234R00</t>
  </si>
  <si>
    <t>Proplach a dezinfekce vodovod.potrubí DN 80</t>
  </si>
  <si>
    <t>998722103R00</t>
  </si>
  <si>
    <t>Přesun hmot pro vnitřní vodovod, výšky do 24 m</t>
  </si>
  <si>
    <t>Zařizovací předměty</t>
  </si>
  <si>
    <t>725013163R00</t>
  </si>
  <si>
    <t>Klozet kombi nádrž s armat. odpad.vodor, sedátko</t>
  </si>
  <si>
    <t>725122232R00</t>
  </si>
  <si>
    <t>Pisoár s integrovaným zdrojem, SLP 19RZ, sifon</t>
  </si>
  <si>
    <t>725249102R00</t>
  </si>
  <si>
    <t>Montáž sprchových mís a vaniček</t>
  </si>
  <si>
    <t>642938126R</t>
  </si>
  <si>
    <t>Vanička sprchová keramická obdéln. Italia 100x80cm, bílá, v. 10 cm, protiskluzová</t>
  </si>
  <si>
    <t>725249103R00</t>
  </si>
  <si>
    <t>Montáž sprchových koutů</t>
  </si>
  <si>
    <t>72524910301</t>
  </si>
  <si>
    <t>Sprchové dvěře do niky posuvné třídilné, Al. rám, bezpečnostní ornamentní sklo 4mm, vstup 505mm</t>
  </si>
  <si>
    <t>725019101R00</t>
  </si>
  <si>
    <t>Výlevka stojící s plastovou mřížkou</t>
  </si>
  <si>
    <t>725119105R00</t>
  </si>
  <si>
    <t>Montáž splachovacích nádrží vysokopoložených</t>
  </si>
  <si>
    <t>55147032R</t>
  </si>
  <si>
    <t>Splachovač nádržkový z PH úsporný vysokopoložený, vč. splachovačky</t>
  </si>
  <si>
    <t>725119305R00</t>
  </si>
  <si>
    <t>Montáž klozetových mís kombinovaných</t>
  </si>
  <si>
    <t>642328604R</t>
  </si>
  <si>
    <t>Zvýšený klozet kombi. vodor. odpad, nádržka s bočním napouštěním, bílý, sedátko</t>
  </si>
  <si>
    <t>725017153R00</t>
  </si>
  <si>
    <t>Umyvadlo invalidní 64 x 55 cm, bílé</t>
  </si>
  <si>
    <t>725017161R00</t>
  </si>
  <si>
    <t>Umyvadlo na šrouby, 50 x 41 cm, bílé</t>
  </si>
  <si>
    <t>725534223R00</t>
  </si>
  <si>
    <t>Ohřívač elek. zásob. závěsný 80l, vč. připojovací bezp. armatury</t>
  </si>
  <si>
    <t>725534112R00</t>
  </si>
  <si>
    <t>Ohřívač elektr. zásob. beztl. 10l spodní instalace</t>
  </si>
  <si>
    <t>725814107R00</t>
  </si>
  <si>
    <t>Ventil rohový s filtrem IVAR.ART.224 DN 15 x DN 10</t>
  </si>
  <si>
    <t>725823111RT1</t>
  </si>
  <si>
    <t>Baterie umyvadlová stoján. ruční, bez otvír.odpadu, standardní</t>
  </si>
  <si>
    <t>725829301R00</t>
  </si>
  <si>
    <t>Montáž baterie umyv.a dřezové stojánkové</t>
  </si>
  <si>
    <t>725829301M01</t>
  </si>
  <si>
    <t>Baterie umyv. stoj. páková, beztlaká instalace bez ovl. odpadu</t>
  </si>
  <si>
    <t>725823114R00</t>
  </si>
  <si>
    <t>Baterie dřezová stojánková ruční, bez otvír.odpadu</t>
  </si>
  <si>
    <t>725829301M02</t>
  </si>
  <si>
    <t>Baterie dřezová stoj. páková, beztlaká instalace</t>
  </si>
  <si>
    <t>lus</t>
  </si>
  <si>
    <t>725829201RT1</t>
  </si>
  <si>
    <t>Montáž baterie umyv.a dřezové nástěnné chromové, včetně dodávky pákové baterie</t>
  </si>
  <si>
    <t>725845111RT1</t>
  </si>
  <si>
    <t>Baterie sprchová nástěnná ruční, bez příslušenství, standardní</t>
  </si>
  <si>
    <t>725845111M01</t>
  </si>
  <si>
    <t>Dodávka a motáž příslučenství sprchové baterie</t>
  </si>
  <si>
    <t>725860109R00</t>
  </si>
  <si>
    <t>Uzávěrka zápachová umyvadlová T 1016,D 40 komplet</t>
  </si>
  <si>
    <t>725860167R00</t>
  </si>
  <si>
    <t>Zápachová uzávěrka pro pisoáry D 32, 40 mm, komplet</t>
  </si>
  <si>
    <t>725860227R00</t>
  </si>
  <si>
    <t>Sifon ke sprchové vaničce PP, D 50 mm</t>
  </si>
  <si>
    <t>725980113R00</t>
  </si>
  <si>
    <t>Dvířka revizní 300 x 300 mm</t>
  </si>
  <si>
    <t>998725103R00</t>
  </si>
  <si>
    <t>Přesun hmot pro zařizovací předměty, výšky do 24 m</t>
  </si>
  <si>
    <t>013 - Elektroinstalace</t>
  </si>
  <si>
    <t>1. - STÁVAJÍCÍ OBJEKT ZW</t>
  </si>
  <si>
    <t>10. - ROZVADĚČ R-SOZ</t>
  </si>
  <si>
    <t>11. - SVÍTIDLA A SVĚTELNÉ ZDROJE</t>
  </si>
  <si>
    <t>12. - PŘÍSTROJE ELEKTROINSTALAČNÍ</t>
  </si>
  <si>
    <t>13. - INSTALAČNÍ MATERIÁL</t>
  </si>
  <si>
    <t>14. - ROZVADĚČ DATOVÝ - RACK</t>
  </si>
  <si>
    <t>15. - ZÁLOŽNÍ ZDROJE - UPS</t>
  </si>
  <si>
    <t>16. - KABELY, VODIČE</t>
  </si>
  <si>
    <t>17. - UZEMNĚNÍ, BLESKOSVOD</t>
  </si>
  <si>
    <t>18. - PRŮRAZY, NIKY, DRÁŽKY, ZEDNICKÉ PRÁCE, UCPÁVKY</t>
  </si>
  <si>
    <t>19. - ZEMNÍ PRÁCE</t>
  </si>
  <si>
    <t>2. - ROZVADĚČ R1</t>
  </si>
  <si>
    <t>3. - ROZVADĚČ R1.1</t>
  </si>
  <si>
    <t>4. - ROZVADĚČ R2</t>
  </si>
  <si>
    <t>5. - ROZVADĚČ R2.1</t>
  </si>
  <si>
    <t>6. - ROZVADĚČ R3</t>
  </si>
  <si>
    <t>7. - ROZVADĚČ R4</t>
  </si>
  <si>
    <t>8. - ROZVADĚČ R-VZT-1</t>
  </si>
  <si>
    <t>9. - ROZVADĚČ R-VZT-2</t>
  </si>
  <si>
    <t>D1 - ROZVADĚČ HR</t>
  </si>
  <si>
    <t>14.b - SLABOPROUD - PŘÍSTROJE, ZAŘÍZENÍ A DOPLŇUJÍCÍ POLOŽKY</t>
  </si>
  <si>
    <t>X. - REVIZE</t>
  </si>
  <si>
    <t>1.</t>
  </si>
  <si>
    <t>STÁVAJÍCÍ OBJEKT ZW</t>
  </si>
  <si>
    <t>Demontáž kompletní stávající elektroinstalace původního objektu</t>
  </si>
  <si>
    <t>kpl.</t>
  </si>
  <si>
    <t>2019473018</t>
  </si>
  <si>
    <t>2.</t>
  </si>
  <si>
    <t>Odvoz a likvidace demontovaného materiálu</t>
  </si>
  <si>
    <t>-646474825</t>
  </si>
  <si>
    <t>10.</t>
  </si>
  <si>
    <t>ROZVADĚČ R-SOZ</t>
  </si>
  <si>
    <t>1..6</t>
  </si>
  <si>
    <t>Rozvodnice oceloplechová s vyšším krytím, 65/200, plechové dveře, na povrch,roz. 500x600x200 mm, cca 80 modulů (4x20) modulů, IP55, šedá + doplňky</t>
  </si>
  <si>
    <t>-1521125746</t>
  </si>
  <si>
    <t>10..6</t>
  </si>
  <si>
    <t>Spouštěč motorů 6,6-10A/3</t>
  </si>
  <si>
    <t>1708158603</t>
  </si>
  <si>
    <t>11..6</t>
  </si>
  <si>
    <t>Spouštěč motorů 1,6-2,5A/3</t>
  </si>
  <si>
    <t>-1702668026</t>
  </si>
  <si>
    <t>12..6</t>
  </si>
  <si>
    <t>Instalační stykač 400V/16A/3,+1zap., cívka 230V + odr. člen</t>
  </si>
  <si>
    <t>752117752</t>
  </si>
  <si>
    <t>13..4</t>
  </si>
  <si>
    <t>Instalační stykač 400V/10A/3,+1zap., cívka 230V + odr. člen</t>
  </si>
  <si>
    <t>932241683</t>
  </si>
  <si>
    <t>14..5</t>
  </si>
  <si>
    <t>Instalační relé 230V/16A, 2 zap., cívka 230V</t>
  </si>
  <si>
    <t>791806158</t>
  </si>
  <si>
    <t>15..4</t>
  </si>
  <si>
    <t>Časové relé 1-10 s, 230V, 2zap., cívka 230V</t>
  </si>
  <si>
    <t>881382655</t>
  </si>
  <si>
    <t>16..3</t>
  </si>
  <si>
    <t>Vypínač VS16, 230V, A-0-I</t>
  </si>
  <si>
    <t>-1838954495</t>
  </si>
  <si>
    <t>17..1</t>
  </si>
  <si>
    <t>Vypínač VS16, 230V, A-0-I-II</t>
  </si>
  <si>
    <t>-1442893357</t>
  </si>
  <si>
    <t>18..1</t>
  </si>
  <si>
    <t>Kontrolka LED panelová, 230V, bílá</t>
  </si>
  <si>
    <t>1569542500</t>
  </si>
  <si>
    <t>3..1</t>
  </si>
  <si>
    <t>Svorkovnice N - modrá</t>
  </si>
  <si>
    <t>-1690476364</t>
  </si>
  <si>
    <t>4..1</t>
  </si>
  <si>
    <t>Svorkovnice PE - zelenožlutá</t>
  </si>
  <si>
    <t>-1229645268</t>
  </si>
  <si>
    <t>5..1</t>
  </si>
  <si>
    <t>Vypínač modulový 63/3 - 63A/10kA</t>
  </si>
  <si>
    <t>1811494741</t>
  </si>
  <si>
    <t>6..1</t>
  </si>
  <si>
    <t>Kombinovaný svodič přepětí 1B+2C, 12,5-3N-MZ, TN-S (3L+N+PE) - 4 modulový</t>
  </si>
  <si>
    <t>-1346358918</t>
  </si>
  <si>
    <t>7..2</t>
  </si>
  <si>
    <t>Jistič jednofázový 6B/1, 10kA</t>
  </si>
  <si>
    <t>-605291479</t>
  </si>
  <si>
    <t>8..4</t>
  </si>
  <si>
    <t>Jistič jednofázový 10C/1, 10kA</t>
  </si>
  <si>
    <t>1247089487</t>
  </si>
  <si>
    <t>9..4</t>
  </si>
  <si>
    <t>Jistič třífázový 25C/3, 10kA</t>
  </si>
  <si>
    <t>-697326488</t>
  </si>
  <si>
    <t>11.</t>
  </si>
  <si>
    <t>SVÍTIDLA A SVĚTELNÉ ZDROJE</t>
  </si>
  <si>
    <t>15..5</t>
  </si>
  <si>
    <t>Závěsný systém univerzální, 4 lanka, typ ZH/UNI4, výrobce MODUS</t>
  </si>
  <si>
    <t>-1784521510</t>
  </si>
  <si>
    <t>Pol108</t>
  </si>
  <si>
    <t xml:space="preserve">A_x000D_
LED panel interiérový vestavný, typ MODUS FIT4000A4KN600/DALI, 1x35W, 4500 lm,_x000D_
4000K, IP40, rozměr 600x600 mm, korpus hliník, kryt nanoprisma, výrobce MODUS_x000D_
</t>
  </si>
  <si>
    <t>-1921825060</t>
  </si>
  <si>
    <t>Pol109</t>
  </si>
  <si>
    <t xml:space="preserve">B_x000D_
LED panel interiérový vestavný, typ MODUS FIT4000A4KN600/ND, 1x35W, 4400 lm, _x000D_
4000K, IP40, rozměr 600x600 mm, korpus hliník, kryt nanoprisma, výrobce MODUS_x000D_
</t>
  </si>
  <si>
    <t>1159997289</t>
  </si>
  <si>
    <t>Pol110</t>
  </si>
  <si>
    <t xml:space="preserve">C_x000D_
LED panel interiérový vestavný, typ MODUS FIT3000A4KN600/ND, 1x24W, 3100 lm, _x000D_
4000K, IP40, rozměr 600x600 mm, korpus hliník, kryt nanoprisma, výrobce MODUS_x000D_
</t>
  </si>
  <si>
    <t>-645597278</t>
  </si>
  <si>
    <t>Pol111</t>
  </si>
  <si>
    <t xml:space="preserve">D_x000D_
LED svítidlo průmyslové přisazené, typ VL1X4MND, 120 cm, 1x38W, 4800 lm, 4000 K,_x000D_
IP65, korpus plast, kryt opálový plast, výrobce MODUS_x000D_
</t>
  </si>
  <si>
    <t>-581351490</t>
  </si>
  <si>
    <t>Pol112</t>
  </si>
  <si>
    <t xml:space="preserve">E_x000D_
LED svítidlo přisazené, typ ESO4000RMKN4ND, 120 cm, 1x38W, 4600 lm, 4000 K,_x000D_
IP40, korpus plech, kryt opálový plast, výrobce MODUS_x000D_
</t>
  </si>
  <si>
    <t>1784710086</t>
  </si>
  <si>
    <t>Pol113</t>
  </si>
  <si>
    <t xml:space="preserve">F_x000D_
LED svítidlo přisazené, typ ESO5000RLKN4ND, 150 cm, 1x57W, 7500 lm, 4000 K,_x000D_
IP40, korpus plech, kryt opálový plast, výrobce MODUS_x000D_
</t>
  </si>
  <si>
    <t>-822756026</t>
  </si>
  <si>
    <t>Pol114</t>
  </si>
  <si>
    <t xml:space="preserve">G_x000D_
LED svítidlo interiérové přisazené, typ BRSB4K0300V1/NDSM, 1x14W, 1400 lm, 4000 K, IP44, _x000D_
průměr 285 mm, těleso plech, kryt PMMA, výrobce MODUS Česká Lípa_x000D_
</t>
  </si>
  <si>
    <t>1736707584</t>
  </si>
  <si>
    <t>Pol115</t>
  </si>
  <si>
    <t xml:space="preserve">I_x000D_
LED svítidlo interiérové přisazené, typ BRS4K0300V1/ND, 1x14W, 1500 lm, 4000 K, IP40, _x000D_
průměr 285 mm, těleso plech, kryt PMMA, výrobce MODUS Česká Lípa_x000D_
</t>
  </si>
  <si>
    <t>793092441</t>
  </si>
  <si>
    <t>Pol1151</t>
  </si>
  <si>
    <t xml:space="preserve">H_x000D_
LED svítidlo interiérové přisazené, typ BRS4K0300V1/NDSM, 1x14W, 1500 lm, 4000 K, IP40, _x000D_
průměr 285 mm, těleso plech, kryt PMMA, výrobce MODUS Česká Lípa_x000D_
</t>
  </si>
  <si>
    <t>-45824828</t>
  </si>
  <si>
    <t>Pol116</t>
  </si>
  <si>
    <t xml:space="preserve">J_x000D_
LED svítidlo interiérové přisazené, typ BRSB4K0300V1/ND, 1x14W, 1400 lm, 4000 K, IP44, _x000D_
průměr 285 mm, těleso plech, kryt PMMA, výrobce MODUS Česká Lípa_x000D_
</t>
  </si>
  <si>
    <t>506783576</t>
  </si>
  <si>
    <t>Pol117</t>
  </si>
  <si>
    <t xml:space="preserve">K_x000D_
Žárovkové svítodlo průmyslové s ochranným košem, typ HERMI 7063NB, 1x60W, 600 lm, _x000D_
4000 K, IP54, oválné, šedé, korpus plast, kryt sklo, výrobce KANLUX_x000D_
</t>
  </si>
  <si>
    <t>-901931440</t>
  </si>
  <si>
    <t>Pol118</t>
  </si>
  <si>
    <t xml:space="preserve">L_x000D_
LED svítidlo venkovní přisazené, typ MYGARDEN CAPRICORN, 16455/93/P3, 1x6W, 600 lm, _x000D_
4000 K, IP54, průměr 214 mm, korpus kov, kryt plast, výrobce PHILIPS_x000D_
</t>
  </si>
  <si>
    <t>-1267943431</t>
  </si>
  <si>
    <t>Pol119</t>
  </si>
  <si>
    <t xml:space="preserve">M_x000D_
LED svítidlo kruhové designové závěsné, typ MODUS DISC400P4DIV/ND, 1x26W, 2900 lm, _x000D_
4000K, IP20, průměr 400 mm, korpus hliník, kryt strukturovaný plast, výrobce MODUS_x000D_
</t>
  </si>
  <si>
    <t>285989597</t>
  </si>
  <si>
    <t>Pol120</t>
  </si>
  <si>
    <t xml:space="preserve">N_x000D_
LED svítidlo nouzové přisazené, typ OZN/ECL/1W/C/3/SE/PT/CL, 1x1W, 110 ml, 4000 K,_x000D_
IP65, s vl. zdroje. 3 h., korpus. ABS, kryt čistý PC, piktogram, výrobce MODUS_x000D_
</t>
  </si>
  <si>
    <t>1705708260</t>
  </si>
  <si>
    <t>12.</t>
  </si>
  <si>
    <t>PŘÍSTROJE ELEKTROINSTALAČNÍ</t>
  </si>
  <si>
    <t>1..7</t>
  </si>
  <si>
    <t>Přístroj tlačítka č.1/0, IP20</t>
  </si>
  <si>
    <t>-1385489089</t>
  </si>
  <si>
    <t>10..7</t>
  </si>
  <si>
    <t>Přístroj datové zásuvky ISDN průchozí dvojnásobné</t>
  </si>
  <si>
    <t>191113793</t>
  </si>
  <si>
    <t>11..7</t>
  </si>
  <si>
    <t>Kryt spínače jednoduchý</t>
  </si>
  <si>
    <t>-1303120794</t>
  </si>
  <si>
    <t>12..7</t>
  </si>
  <si>
    <t>Kryt spínače dělený</t>
  </si>
  <si>
    <t>-756917835</t>
  </si>
  <si>
    <t>16..4</t>
  </si>
  <si>
    <t>Rámeček 1-násobný</t>
  </si>
  <si>
    <t>-50708381</t>
  </si>
  <si>
    <t>17..2</t>
  </si>
  <si>
    <t>Rámeček 2-násobný</t>
  </si>
  <si>
    <t>-1602491325</t>
  </si>
  <si>
    <t>19..1</t>
  </si>
  <si>
    <t>Rámeček 3-násobný</t>
  </si>
  <si>
    <t>-1627788014</t>
  </si>
  <si>
    <t>2..3</t>
  </si>
  <si>
    <t>Přístroj spínače jednopólového č.1, IP20</t>
  </si>
  <si>
    <t>1317593714</t>
  </si>
  <si>
    <t>20..1</t>
  </si>
  <si>
    <t>Rámeček 4-násobný</t>
  </si>
  <si>
    <t>-898181127</t>
  </si>
  <si>
    <t>21..1</t>
  </si>
  <si>
    <t>Rámeček 5-násobný</t>
  </si>
  <si>
    <t>229936474</t>
  </si>
  <si>
    <t>22..1</t>
  </si>
  <si>
    <t>Kryt zásuvky ISDN s 2 otvory</t>
  </si>
  <si>
    <t>-1032065296</t>
  </si>
  <si>
    <t>22..2</t>
  </si>
  <si>
    <t>Zásuvka jednonásobná 230V/16A, IP20</t>
  </si>
  <si>
    <t>315530403</t>
  </si>
  <si>
    <t>23..1</t>
  </si>
  <si>
    <t>Zásuvka jednonásobná 230V/16A, IP44</t>
  </si>
  <si>
    <t>1354525982</t>
  </si>
  <si>
    <t>24..1</t>
  </si>
  <si>
    <t>Zásuvka dvojnásobná 230V/16A, IP20</t>
  </si>
  <si>
    <t>1758457341</t>
  </si>
  <si>
    <t>25..1</t>
  </si>
  <si>
    <t>Zásuvka jednonásobná 230V/16A s.p.o., IP20</t>
  </si>
  <si>
    <t>1639214118</t>
  </si>
  <si>
    <t>26..1</t>
  </si>
  <si>
    <t>Tlačítko požární, GEWISS, typ GW 42-201, červené, se sklem</t>
  </si>
  <si>
    <t>1177804633</t>
  </si>
  <si>
    <t>27..1</t>
  </si>
  <si>
    <t>Termostat prostorový - analogový</t>
  </si>
  <si>
    <t>-642208743</t>
  </si>
  <si>
    <t>28..1</t>
  </si>
  <si>
    <t>Ventilátor axiální 230V/125W, průměr 125 mm - serverovna</t>
  </si>
  <si>
    <t>-210634179</t>
  </si>
  <si>
    <t>29..1</t>
  </si>
  <si>
    <t>Přípojková pojistková skříň SS100, vodiče do 240 mm2</t>
  </si>
  <si>
    <t>-928369659</t>
  </si>
  <si>
    <t>3..2</t>
  </si>
  <si>
    <t>Přístroj spínače dvojitého č.5, IP20</t>
  </si>
  <si>
    <t>1479478754</t>
  </si>
  <si>
    <t>30..1</t>
  </si>
  <si>
    <t>Pojistka nožová PNA1-225A gG</t>
  </si>
  <si>
    <t>1036610927</t>
  </si>
  <si>
    <t>31.</t>
  </si>
  <si>
    <t>Zásuvková skříň na povrch, 2x230V/16A, 1x400V/16A, 1x400V/32A</t>
  </si>
  <si>
    <t>-705524135</t>
  </si>
  <si>
    <t>32.</t>
  </si>
  <si>
    <t>WIFI vysílač - standard</t>
  </si>
  <si>
    <t>-309844247</t>
  </si>
  <si>
    <t>33.</t>
  </si>
  <si>
    <t>IP kamera - standard</t>
  </si>
  <si>
    <t>1249067260</t>
  </si>
  <si>
    <t>34.</t>
  </si>
  <si>
    <t>Elektrický dveřní zámek - reverzní</t>
  </si>
  <si>
    <t>-94924305</t>
  </si>
  <si>
    <t>4..2</t>
  </si>
  <si>
    <t>Přístroj spínače střídavého č.6, IP20</t>
  </si>
  <si>
    <t>-1810867618</t>
  </si>
  <si>
    <t>5..3</t>
  </si>
  <si>
    <t>Přístroj spínače střídavého č.6+6, IP20</t>
  </si>
  <si>
    <t>-180567454</t>
  </si>
  <si>
    <t>6..2</t>
  </si>
  <si>
    <t>Přístroj spínače střídavého č.7, IP20</t>
  </si>
  <si>
    <t>922282634</t>
  </si>
  <si>
    <t>7..3</t>
  </si>
  <si>
    <t>Přístroj spínače žaluziového, IP20</t>
  </si>
  <si>
    <t>898145618</t>
  </si>
  <si>
    <t>8..5</t>
  </si>
  <si>
    <t>Přístroj spínače stmívacího, otočného, IP20</t>
  </si>
  <si>
    <t>-1627838529</t>
  </si>
  <si>
    <t>9..5</t>
  </si>
  <si>
    <t>Přístroj spínače jednopólového č.1, IP44</t>
  </si>
  <si>
    <t>528685318</t>
  </si>
  <si>
    <t>13.</t>
  </si>
  <si>
    <t>INSTALAČNÍ MATERIÁL</t>
  </si>
  <si>
    <t>1..8</t>
  </si>
  <si>
    <t>Krabice přístrojová KU68/2 - 1901</t>
  </si>
  <si>
    <t>77443613</t>
  </si>
  <si>
    <t>10..8</t>
  </si>
  <si>
    <t>Podlahový rám BOX 80 LB</t>
  </si>
  <si>
    <t>-479680656</t>
  </si>
  <si>
    <t>11..8</t>
  </si>
  <si>
    <t>Krabice do podlahového rámu KPP 80 LB</t>
  </si>
  <si>
    <t>1353560920</t>
  </si>
  <si>
    <t>12..8</t>
  </si>
  <si>
    <t>Drátěný žlab 60x100 mm</t>
  </si>
  <si>
    <t>596921579</t>
  </si>
  <si>
    <t>13..5</t>
  </si>
  <si>
    <t>Drátěný žlab 60x50 mm</t>
  </si>
  <si>
    <t>-1845482015</t>
  </si>
  <si>
    <t>14..6</t>
  </si>
  <si>
    <t>Spojka NS 50</t>
  </si>
  <si>
    <t>191954024</t>
  </si>
  <si>
    <t>15..6</t>
  </si>
  <si>
    <t>Spojka NS 100</t>
  </si>
  <si>
    <t>908880770</t>
  </si>
  <si>
    <t>16..5</t>
  </si>
  <si>
    <t>Závěs NZ 62</t>
  </si>
  <si>
    <t>1329972729</t>
  </si>
  <si>
    <t>17..3</t>
  </si>
  <si>
    <t>Závěs NZ 125</t>
  </si>
  <si>
    <t>1945826503</t>
  </si>
  <si>
    <t>18..2</t>
  </si>
  <si>
    <t>Závitová tyč ZT 8 - M8</t>
  </si>
  <si>
    <t>1944110110</t>
  </si>
  <si>
    <t>19..2</t>
  </si>
  <si>
    <t>Vratový šroub + samojistící matice, NSM 6x10</t>
  </si>
  <si>
    <t>313610796</t>
  </si>
  <si>
    <t>2..4</t>
  </si>
  <si>
    <t>Krabice protahovací KU68/2 - 1902</t>
  </si>
  <si>
    <t>-1598945717</t>
  </si>
  <si>
    <t>20..2</t>
  </si>
  <si>
    <t>Vratový šroub + matice + plochá podložka, NSMP 10x40</t>
  </si>
  <si>
    <t>-658460861</t>
  </si>
  <si>
    <t>21..2</t>
  </si>
  <si>
    <t>Matice šestihranná M 8</t>
  </si>
  <si>
    <t>-575084840</t>
  </si>
  <si>
    <t>22..3</t>
  </si>
  <si>
    <t>Podložka PD 8</t>
  </si>
  <si>
    <t>-600950937</t>
  </si>
  <si>
    <t>23..2</t>
  </si>
  <si>
    <t>Krabice pro HOP + vnitřní lišta</t>
  </si>
  <si>
    <t>-72479315</t>
  </si>
  <si>
    <t>24..2</t>
  </si>
  <si>
    <t>Krabice pospojování - uzemnění + svorkovnice</t>
  </si>
  <si>
    <t>1201290559</t>
  </si>
  <si>
    <t>25..2</t>
  </si>
  <si>
    <t>Svorka pospojovací BERNARD na uzemění potrubí</t>
  </si>
  <si>
    <t>-392423700</t>
  </si>
  <si>
    <t>26..2</t>
  </si>
  <si>
    <t>Páska Cu 20x500x0,5 mm</t>
  </si>
  <si>
    <t>1725594404</t>
  </si>
  <si>
    <t>3..3</t>
  </si>
  <si>
    <t>Krabice KR97/5</t>
  </si>
  <si>
    <t>1116547029</t>
  </si>
  <si>
    <t>4..3</t>
  </si>
  <si>
    <t>Krabice A8</t>
  </si>
  <si>
    <t>82375876</t>
  </si>
  <si>
    <t>5..4</t>
  </si>
  <si>
    <t>Svorka WAGO 273 - 101</t>
  </si>
  <si>
    <t>-831414803</t>
  </si>
  <si>
    <t>6..3</t>
  </si>
  <si>
    <t>Svorka WAGO 273 - 104</t>
  </si>
  <si>
    <t>318679342</t>
  </si>
  <si>
    <t>7..4</t>
  </si>
  <si>
    <t>Svorka WAGO 273 - 105</t>
  </si>
  <si>
    <t>1532964990</t>
  </si>
  <si>
    <t>8..6</t>
  </si>
  <si>
    <t>Trubka korugovaná ohebná - DN50</t>
  </si>
  <si>
    <t>-1390767464</t>
  </si>
  <si>
    <t>9..6</t>
  </si>
  <si>
    <t>Plastový parapetní žlab 170x70 mm</t>
  </si>
  <si>
    <t>236582806</t>
  </si>
  <si>
    <t>14.</t>
  </si>
  <si>
    <t>ROZVADĚČ DATOVÝ - RACK</t>
  </si>
  <si>
    <t>1..9</t>
  </si>
  <si>
    <t>Oceloplechový svařovaný datový rozvaděč RACK 19", stojanový, 45U/800x1000,</t>
  </si>
  <si>
    <t>1972018480</t>
  </si>
  <si>
    <t>P</t>
  </si>
  <si>
    <t>Poznámka k položce:_x000D_
rozměry 800x2080x1000 mm, prosklené dveře, šedý</t>
  </si>
  <si>
    <t>10..9</t>
  </si>
  <si>
    <t>Chladící jednotka 19" 1U 3 větráky s vestavěným termostatem</t>
  </si>
  <si>
    <t>1991415672</t>
  </si>
  <si>
    <t>11..9</t>
  </si>
  <si>
    <t>OJ-K Osvětlovací jed. zářivka, do stropu, do dna, na rám</t>
  </si>
  <si>
    <t>-1840435065</t>
  </si>
  <si>
    <t>12..9</t>
  </si>
  <si>
    <t>Vyvazovací plast. oko 80x80 mm pro vertikální vedení kab. - VO-P8-80/80</t>
  </si>
  <si>
    <t>1972229140</t>
  </si>
  <si>
    <t>13..6</t>
  </si>
  <si>
    <t>Ukládací police, 2U, h. 450mm, 30-60kg, RAL9005</t>
  </si>
  <si>
    <t>1326636354</t>
  </si>
  <si>
    <t>14..7</t>
  </si>
  <si>
    <t>Switch 48 portů 10/100 Mb/s Rackmount - 11193002</t>
  </si>
  <si>
    <t>1937796721</t>
  </si>
  <si>
    <t>15..7</t>
  </si>
  <si>
    <t>Kamerový server</t>
  </si>
  <si>
    <t>1354814644</t>
  </si>
  <si>
    <t>16..6</t>
  </si>
  <si>
    <t>Tel.ústředna pro 50-60 poboček</t>
  </si>
  <si>
    <t>1246568285</t>
  </si>
  <si>
    <t>2..5</t>
  </si>
  <si>
    <t>Prodlužka A-504 3m,6P, s přep.ochranou, 3m včetně montážní vany</t>
  </si>
  <si>
    <t>313119756</t>
  </si>
  <si>
    <t>3..4</t>
  </si>
  <si>
    <t>SM5 sada spoj.mat. M5-50ks,matice 50ks,šroubky 50ks,podl. 50ks</t>
  </si>
  <si>
    <t>-1369887937</t>
  </si>
  <si>
    <t>4..4</t>
  </si>
  <si>
    <t>Patch panel 24 x RJ45, CAT6e UTP černý 1U , vyvazovací lišta</t>
  </si>
  <si>
    <t>1873303297</t>
  </si>
  <si>
    <t>5..5</t>
  </si>
  <si>
    <t>ISDN panel 50 x RJ45 černý, 1U</t>
  </si>
  <si>
    <t>-1321784467</t>
  </si>
  <si>
    <t>6..4</t>
  </si>
  <si>
    <t>Optická vana bez čela,1U,s výsuvným šuplíkem</t>
  </si>
  <si>
    <t>183095782</t>
  </si>
  <si>
    <t>7..5</t>
  </si>
  <si>
    <t>Patch cord 50/125 µm duplex</t>
  </si>
  <si>
    <t>-2134369141</t>
  </si>
  <si>
    <t>8..7</t>
  </si>
  <si>
    <t>VP-01 Vyvaz.panel 1U,ocel</t>
  </si>
  <si>
    <t>1366987908</t>
  </si>
  <si>
    <t>9..7</t>
  </si>
  <si>
    <t>Patch kabel CAT6E UTP PVC 1m šedý non-snag-proof</t>
  </si>
  <si>
    <t>-1707608113</t>
  </si>
  <si>
    <t>15.</t>
  </si>
  <si>
    <t>ZÁLOŽNÍ ZDROJE - UPS</t>
  </si>
  <si>
    <t>1..10</t>
  </si>
  <si>
    <t>UPS pro server - 230V/2,2 kW/ 60 minut</t>
  </si>
  <si>
    <t>-2078477538</t>
  </si>
  <si>
    <t>2..6</t>
  </si>
  <si>
    <t>UPS pro klimu - 230V/3,5 kW/ 60 minut</t>
  </si>
  <si>
    <t>378402304</t>
  </si>
  <si>
    <t>3..5</t>
  </si>
  <si>
    <t>UPS pro výtah a požární zařízení - 400V/18,0 kW/ 45 minut</t>
  </si>
  <si>
    <t>-763180227</t>
  </si>
  <si>
    <t>16.</t>
  </si>
  <si>
    <t>KABELY, VODIČE</t>
  </si>
  <si>
    <t>1..11</t>
  </si>
  <si>
    <t>JYTY-O 2x1 mm2</t>
  </si>
  <si>
    <t>2059542641</t>
  </si>
  <si>
    <t>10..10</t>
  </si>
  <si>
    <t>CYKY-J 5x25 mm2</t>
  </si>
  <si>
    <t>-246830401</t>
  </si>
  <si>
    <t>11..10</t>
  </si>
  <si>
    <t>CYKY-J 5x35 mm2</t>
  </si>
  <si>
    <t>149047783</t>
  </si>
  <si>
    <t>12..10</t>
  </si>
  <si>
    <t>AYKY-J 3x120+70 mm2</t>
  </si>
  <si>
    <t>-1795265017</t>
  </si>
  <si>
    <t>13..7</t>
  </si>
  <si>
    <t>NHXH FE180/E60 O-2x1,5 mm2</t>
  </si>
  <si>
    <t>958672807</t>
  </si>
  <si>
    <t>14..8</t>
  </si>
  <si>
    <t>NHXH FE180/E60 J-5x1,5 mm2</t>
  </si>
  <si>
    <t>1671922889</t>
  </si>
  <si>
    <t>15..8</t>
  </si>
  <si>
    <t>NHXH FE180/E60 J-4x2,5 mm2</t>
  </si>
  <si>
    <t>1568126453</t>
  </si>
  <si>
    <t>16..7</t>
  </si>
  <si>
    <t>NHXH FE180/E60 J-5x6 mm2</t>
  </si>
  <si>
    <t>429197058</t>
  </si>
  <si>
    <t>17..4</t>
  </si>
  <si>
    <t>Vodič pospojování CY4 zž</t>
  </si>
  <si>
    <t>2054247306</t>
  </si>
  <si>
    <t>18..3</t>
  </si>
  <si>
    <t>Vodič pospojování CY6 zž</t>
  </si>
  <si>
    <t>-936264352</t>
  </si>
  <si>
    <t>19..3</t>
  </si>
  <si>
    <t>Vodič pospojování CYA10 zž</t>
  </si>
  <si>
    <t>1446884069</t>
  </si>
  <si>
    <t>2..7</t>
  </si>
  <si>
    <t>CYKY-O 3x1,5 mm2</t>
  </si>
  <si>
    <t>-1829772197</t>
  </si>
  <si>
    <t>20..3</t>
  </si>
  <si>
    <t>Vodič pospojování CYA16 zž</t>
  </si>
  <si>
    <t>-2034235101</t>
  </si>
  <si>
    <t>21..3</t>
  </si>
  <si>
    <t>Vodič pospojování CYA25 zž</t>
  </si>
  <si>
    <t>-1625784533</t>
  </si>
  <si>
    <t>22..4</t>
  </si>
  <si>
    <t>Vodič pospojování CYA50 zž</t>
  </si>
  <si>
    <t>-1231536366</t>
  </si>
  <si>
    <t>23..3</t>
  </si>
  <si>
    <t>Datový kabel UTP 4x2x0,5 CAT6E - nestíněný</t>
  </si>
  <si>
    <t>-679474117</t>
  </si>
  <si>
    <t>24..3</t>
  </si>
  <si>
    <t>Ukončení JYTY-O 2x1 mm2</t>
  </si>
  <si>
    <t>-1863022739</t>
  </si>
  <si>
    <t>25..3</t>
  </si>
  <si>
    <t>Ukončení CYKY-O 3x1,5 mm2</t>
  </si>
  <si>
    <t>-452412506</t>
  </si>
  <si>
    <t>26..3</t>
  </si>
  <si>
    <t>Ukončení CYKY-J 3x1,5 mm2</t>
  </si>
  <si>
    <t>-12909003</t>
  </si>
  <si>
    <t>27..2</t>
  </si>
  <si>
    <t>Ukončení CYKY-J 5x1,5 mm2</t>
  </si>
  <si>
    <t>1049893473</t>
  </si>
  <si>
    <t>28..2</t>
  </si>
  <si>
    <t>Ukončení CYKY-J 3x2,5 mm2</t>
  </si>
  <si>
    <t>-559947368</t>
  </si>
  <si>
    <t>29..2</t>
  </si>
  <si>
    <t>Ukončení CYKY-J 5x2,5 mm2</t>
  </si>
  <si>
    <t>728716053</t>
  </si>
  <si>
    <t>3..6</t>
  </si>
  <si>
    <t>CYKY-J 3x1,5 mm2</t>
  </si>
  <si>
    <t>-1225972104</t>
  </si>
  <si>
    <t>30..2</t>
  </si>
  <si>
    <t>Ukončení CYKY-J 5x6 mm2</t>
  </si>
  <si>
    <t>-1170196749</t>
  </si>
  <si>
    <t>31..1</t>
  </si>
  <si>
    <t>Ukončení CYKY-J 5x10 mm2</t>
  </si>
  <si>
    <t>1205159402</t>
  </si>
  <si>
    <t>32..1</t>
  </si>
  <si>
    <t>Ukončení CYKY-J 5x16 mm2</t>
  </si>
  <si>
    <t>1739863338</t>
  </si>
  <si>
    <t>33..1</t>
  </si>
  <si>
    <t>Ukončení CYKY-J 5x25 mm2</t>
  </si>
  <si>
    <t>422643290</t>
  </si>
  <si>
    <t>34..1</t>
  </si>
  <si>
    <t>2142393198</t>
  </si>
  <si>
    <t>35.</t>
  </si>
  <si>
    <t>Ukončení AYKY-J 3x120+70 mm2</t>
  </si>
  <si>
    <t>516216459</t>
  </si>
  <si>
    <t>36.</t>
  </si>
  <si>
    <t>Ukončení NHXH FE180/E60 O-2x1,5 mm2</t>
  </si>
  <si>
    <t>-689770162</t>
  </si>
  <si>
    <t>37.</t>
  </si>
  <si>
    <t>Ukončení NHXH FE180/E60 J-5x1,5 mm2</t>
  </si>
  <si>
    <t>-1955907826</t>
  </si>
  <si>
    <t>38.</t>
  </si>
  <si>
    <t>Ukončení NHXH FE180/E60 J-4x2,5 mm2</t>
  </si>
  <si>
    <t>-1581767175</t>
  </si>
  <si>
    <t>39.</t>
  </si>
  <si>
    <t>Ukončení NHXH FE180/E60 J-5x6 mm2</t>
  </si>
  <si>
    <t>1481883162</t>
  </si>
  <si>
    <t>4..5</t>
  </si>
  <si>
    <t>CYKY-J 5x1,5 mm2</t>
  </si>
  <si>
    <t>174467159</t>
  </si>
  <si>
    <t>40.</t>
  </si>
  <si>
    <t>Ukončení CY4 zž</t>
  </si>
  <si>
    <t>-531962932</t>
  </si>
  <si>
    <t>41.</t>
  </si>
  <si>
    <t>Ukončení CY6 zž</t>
  </si>
  <si>
    <t>247050788</t>
  </si>
  <si>
    <t>42.</t>
  </si>
  <si>
    <t>Ukončení CYA10 zž</t>
  </si>
  <si>
    <t>-108902621</t>
  </si>
  <si>
    <t>43.</t>
  </si>
  <si>
    <t>Ukončení CYA16 zž</t>
  </si>
  <si>
    <t>1612996018</t>
  </si>
  <si>
    <t>44.</t>
  </si>
  <si>
    <t>Ukončení CYA25 zž</t>
  </si>
  <si>
    <t>2014332891</t>
  </si>
  <si>
    <t>45.</t>
  </si>
  <si>
    <t>Ukončení CYA50 zž</t>
  </si>
  <si>
    <t>-156810635</t>
  </si>
  <si>
    <t>46.</t>
  </si>
  <si>
    <t>Ukončení datového kabelu UTP 4x2x0,5 CAT6E - nestíněný</t>
  </si>
  <si>
    <t>-1590404836</t>
  </si>
  <si>
    <t>5..6</t>
  </si>
  <si>
    <t>CYKY-J 3x2,5 mm2</t>
  </si>
  <si>
    <t>1683736027</t>
  </si>
  <si>
    <t>6..5</t>
  </si>
  <si>
    <t>CYKY-J 5x2,5 mm2</t>
  </si>
  <si>
    <t>-1052272364</t>
  </si>
  <si>
    <t>7..6</t>
  </si>
  <si>
    <t>CYKY-J 5x6 mm2</t>
  </si>
  <si>
    <t>1567452962</t>
  </si>
  <si>
    <t>8..8</t>
  </si>
  <si>
    <t>CYKY-J 5x10 mm2</t>
  </si>
  <si>
    <t>-453443721</t>
  </si>
  <si>
    <t>9..8</t>
  </si>
  <si>
    <t>CYKY-J 5x16 mm2</t>
  </si>
  <si>
    <t>1146293071</t>
  </si>
  <si>
    <t>17.</t>
  </si>
  <si>
    <t>UZEMNĚNÍ, BLESKOSVOD</t>
  </si>
  <si>
    <t>1..12</t>
  </si>
  <si>
    <t>Vodič zemnící AlMgSi - 8 mm2</t>
  </si>
  <si>
    <t>-1228034911</t>
  </si>
  <si>
    <t>10..11</t>
  </si>
  <si>
    <t>Jímací tyč l = 1,5 m</t>
  </si>
  <si>
    <t>728280816</t>
  </si>
  <si>
    <t>11..11</t>
  </si>
  <si>
    <t>Držák jímací tyče na trubku - DOHTK</t>
  </si>
  <si>
    <t>1297330990</t>
  </si>
  <si>
    <t>12..11</t>
  </si>
  <si>
    <t>Izolační tyč pro jímací tyče, l=430 mm - ITJc 43</t>
  </si>
  <si>
    <t>2097908340</t>
  </si>
  <si>
    <t>13..8</t>
  </si>
  <si>
    <t>"L" držák oddáleného bleskosvodu - DOHL</t>
  </si>
  <si>
    <t>915007584</t>
  </si>
  <si>
    <t>14..9</t>
  </si>
  <si>
    <t>Zemnící tyč ZT2,0 s připojovací svorkou</t>
  </si>
  <si>
    <t>664920556</t>
  </si>
  <si>
    <t>15..9</t>
  </si>
  <si>
    <t>Štítek označení svodu</t>
  </si>
  <si>
    <t>-523279937</t>
  </si>
  <si>
    <t>16..8</t>
  </si>
  <si>
    <t>Ochranná stříška 01 - OSH</t>
  </si>
  <si>
    <t>-1752620831</t>
  </si>
  <si>
    <t>17..5</t>
  </si>
  <si>
    <t>Ochranný úhelník délka 1500 mm - OÚ15</t>
  </si>
  <si>
    <t>-584140403</t>
  </si>
  <si>
    <t>18..4</t>
  </si>
  <si>
    <t>Držák ochranného úhelníku - DUDa</t>
  </si>
  <si>
    <t>-1039109999</t>
  </si>
  <si>
    <t>2..8</t>
  </si>
  <si>
    <t>Vodič zemnící FeZn 10 mm2</t>
  </si>
  <si>
    <t>383375529</t>
  </si>
  <si>
    <t>3..7</t>
  </si>
  <si>
    <t>Svorka spojovací - SS</t>
  </si>
  <si>
    <t>-301284530</t>
  </si>
  <si>
    <t>4..6</t>
  </si>
  <si>
    <t>Svorka křížová - SK</t>
  </si>
  <si>
    <t>718665069</t>
  </si>
  <si>
    <t>5..7</t>
  </si>
  <si>
    <t>Svorka připojovací - SP</t>
  </si>
  <si>
    <t>-1172492564</t>
  </si>
  <si>
    <t>6..6</t>
  </si>
  <si>
    <t>Svorka jímací tyče - SJ1</t>
  </si>
  <si>
    <t>-1238031055</t>
  </si>
  <si>
    <t>7..7</t>
  </si>
  <si>
    <t>Svorka zkušební - SZ</t>
  </si>
  <si>
    <t>1017422989</t>
  </si>
  <si>
    <t>8..9</t>
  </si>
  <si>
    <t>Podpěra vedení na hmoždinku - PV1h</t>
  </si>
  <si>
    <t>-952137743</t>
  </si>
  <si>
    <t>9..9</t>
  </si>
  <si>
    <t>Podpěra na ploché střechy - PV21c</t>
  </si>
  <si>
    <t>-296132745</t>
  </si>
  <si>
    <t>18.</t>
  </si>
  <si>
    <t>PRŮRAZY, NIKY, DRÁŽKY, ZEDNICKÉ PRÁCE, UCPÁVKY</t>
  </si>
  <si>
    <t>1..13</t>
  </si>
  <si>
    <t>Požární ucpávka průrazu stěny</t>
  </si>
  <si>
    <t>487277089</t>
  </si>
  <si>
    <t>10..12</t>
  </si>
  <si>
    <t>Vysekání rýh v cihelných zdech do hloubky 3 cm, šířka do 10 cm</t>
  </si>
  <si>
    <t>2006474722</t>
  </si>
  <si>
    <t>11..12</t>
  </si>
  <si>
    <t>Vysekání rýh v cihelných zdech do hloubky 5 cm, šířka do 5 cm</t>
  </si>
  <si>
    <t>156811189</t>
  </si>
  <si>
    <t>12..12</t>
  </si>
  <si>
    <t>Vysekání rýh v cihelných zdech do hloubky 5 cm, šířka do 7 cm</t>
  </si>
  <si>
    <t>-2086442196</t>
  </si>
  <si>
    <t>13..9</t>
  </si>
  <si>
    <t>Vysekání rýh v cihelných zdech do hloubky 5 cm, šířka do 10 cm</t>
  </si>
  <si>
    <t>-617497802</t>
  </si>
  <si>
    <t>14..10</t>
  </si>
  <si>
    <t>Vysekání rýh v cihelných zdech do hloubky 5 cm, šířka do 15 cm</t>
  </si>
  <si>
    <t>671817490</t>
  </si>
  <si>
    <t>15..10</t>
  </si>
  <si>
    <t>Vysekání rýh v cihelných zdech do hloubky 7 cm, šířka do 7 cm</t>
  </si>
  <si>
    <t>417256409</t>
  </si>
  <si>
    <t>16..9</t>
  </si>
  <si>
    <t>Vysekání rýh v cihelných zdech do hloubky 7 cm, šířka do 15 cm</t>
  </si>
  <si>
    <t>-1940871122</t>
  </si>
  <si>
    <t>2..9</t>
  </si>
  <si>
    <t>Vybourání otvoru ve zdivu plochy 0,09 m2 do 15 cm</t>
  </si>
  <si>
    <t>-1227815516</t>
  </si>
  <si>
    <t>3..8</t>
  </si>
  <si>
    <t>Vybourání otvoru ve zdivu plochy 0,09 m2 do 30 cm</t>
  </si>
  <si>
    <t>1965462168</t>
  </si>
  <si>
    <t>4..7</t>
  </si>
  <si>
    <t>Vybourání otvoru ve zdivu plochy 0,09 m2 do 45 cm</t>
  </si>
  <si>
    <t>1450486859</t>
  </si>
  <si>
    <t>5..8</t>
  </si>
  <si>
    <t>Vysekání kapes do cihel 7x7x5 cm</t>
  </si>
  <si>
    <t>27015150</t>
  </si>
  <si>
    <t>6..7</t>
  </si>
  <si>
    <t>Vysekání kapes do cihel 10x10x8 cm</t>
  </si>
  <si>
    <t>1666358032</t>
  </si>
  <si>
    <t>7..8</t>
  </si>
  <si>
    <t>Vysekání rýh v cihelných zdech do hloubky 3 cm, šířka do 3 cm</t>
  </si>
  <si>
    <t>-542217710</t>
  </si>
  <si>
    <t>189</t>
  </si>
  <si>
    <t>8..10</t>
  </si>
  <si>
    <t>Vysekání rýh v cihelných zdech do hloubky 3 cm, šířka do 5 cm</t>
  </si>
  <si>
    <t>1941815317</t>
  </si>
  <si>
    <t>9..10</t>
  </si>
  <si>
    <t>Vysekání rýh v cihelných zdech do hloubky 3 cm, šířka do 7 cm</t>
  </si>
  <si>
    <t>647920640</t>
  </si>
  <si>
    <t>19.</t>
  </si>
  <si>
    <t>ZEMNÍ PRÁCE</t>
  </si>
  <si>
    <t>191</t>
  </si>
  <si>
    <t>1..14</t>
  </si>
  <si>
    <t>Výkop o rozměru 350 x 800 mm v zemině tř.4</t>
  </si>
  <si>
    <t>1611168931</t>
  </si>
  <si>
    <t>2..10</t>
  </si>
  <si>
    <t>Zpětný zához výkopu o rozměru 350 x 800 mm v zemině tř.4</t>
  </si>
  <si>
    <t>-677609438</t>
  </si>
  <si>
    <t>193</t>
  </si>
  <si>
    <t>3..9</t>
  </si>
  <si>
    <t>Výstražná fólie šířka 35 cm - červená, elektro</t>
  </si>
  <si>
    <t>674479129</t>
  </si>
  <si>
    <t>4..8</t>
  </si>
  <si>
    <t>Písek kopaný jemný</t>
  </si>
  <si>
    <t>-157696373</t>
  </si>
  <si>
    <t>ROZVADĚČ R1</t>
  </si>
  <si>
    <t>195</t>
  </si>
  <si>
    <t>1..21</t>
  </si>
  <si>
    <t>Domovní plastový rozvaděč, 4/96, plechové dveře, pod omítku,pod omítku, roz. 588x770x127 mm, 96 (4x24) modulů, IP30, bílý</t>
  </si>
  <si>
    <t>1470460529</t>
  </si>
  <si>
    <t>10..1</t>
  </si>
  <si>
    <t>-749510056</t>
  </si>
  <si>
    <t>197</t>
  </si>
  <si>
    <t>11..1</t>
  </si>
  <si>
    <t>Jistič jednofázový 16B/1, 10kA</t>
  </si>
  <si>
    <t>295367147</t>
  </si>
  <si>
    <t>12..1</t>
  </si>
  <si>
    <t>Proudový chránič 10B/1N/030, 10A, In=0,03A, 10 kA</t>
  </si>
  <si>
    <t>11918444</t>
  </si>
  <si>
    <t>199</t>
  </si>
  <si>
    <t>13..1</t>
  </si>
  <si>
    <t>Proudový chránič 40/4/030, 40A, In=0,03A, 10 kA</t>
  </si>
  <si>
    <t>-1201459539</t>
  </si>
  <si>
    <t>14..1</t>
  </si>
  <si>
    <t>Impulsní relé, 16-001-A230, 230V/16A</t>
  </si>
  <si>
    <t>835685150</t>
  </si>
  <si>
    <t>201</t>
  </si>
  <si>
    <t>15..1</t>
  </si>
  <si>
    <t>Nalepovací štítek - "Pozor, elektrické zařízení"</t>
  </si>
  <si>
    <t>-2108992511</t>
  </si>
  <si>
    <t>16..1</t>
  </si>
  <si>
    <t>Nalepovací štítek - "Nehasit vodou"</t>
  </si>
  <si>
    <t>-1002908178</t>
  </si>
  <si>
    <t>203</t>
  </si>
  <si>
    <t>2..2</t>
  </si>
  <si>
    <t>Izolovaná sběrnice do 16A - 3f</t>
  </si>
  <si>
    <t>785523719</t>
  </si>
  <si>
    <t>1950151232</t>
  </si>
  <si>
    <t>205</t>
  </si>
  <si>
    <t>-1899815938</t>
  </si>
  <si>
    <t>-2129932090</t>
  </si>
  <si>
    <t>207</t>
  </si>
  <si>
    <t>-281764511</t>
  </si>
  <si>
    <t>7..1</t>
  </si>
  <si>
    <t>Jistič jednofázový 4B/1, 10kA</t>
  </si>
  <si>
    <t>-1562582397</t>
  </si>
  <si>
    <t>209</t>
  </si>
  <si>
    <t>8..1</t>
  </si>
  <si>
    <t>656400000</t>
  </si>
  <si>
    <t>9..1</t>
  </si>
  <si>
    <t>Jistič jednofázový 10B/1, 10kA</t>
  </si>
  <si>
    <t>150582141</t>
  </si>
  <si>
    <t>3.</t>
  </si>
  <si>
    <t>ROZVADĚČ R1.1</t>
  </si>
  <si>
    <t>211</t>
  </si>
  <si>
    <t>1..22</t>
  </si>
  <si>
    <t>923229825</t>
  </si>
  <si>
    <t>10..2</t>
  </si>
  <si>
    <t>-764908225</t>
  </si>
  <si>
    <t>213</t>
  </si>
  <si>
    <t>11..2</t>
  </si>
  <si>
    <t>Řídící jednotka osvětlení - 64 adres</t>
  </si>
  <si>
    <t>-478731142</t>
  </si>
  <si>
    <t>12..2</t>
  </si>
  <si>
    <t>947802956</t>
  </si>
  <si>
    <t>215</t>
  </si>
  <si>
    <t>13..2</t>
  </si>
  <si>
    <t>-1361534231</t>
  </si>
  <si>
    <t>14..2</t>
  </si>
  <si>
    <t>1049355128</t>
  </si>
  <si>
    <t>217</t>
  </si>
  <si>
    <t>1088972597</t>
  </si>
  <si>
    <t>546056923</t>
  </si>
  <si>
    <t>219</t>
  </si>
  <si>
    <t>-916795</t>
  </si>
  <si>
    <t>542056752</t>
  </si>
  <si>
    <t>221</t>
  </si>
  <si>
    <t>-396073494</t>
  </si>
  <si>
    <t>19943308</t>
  </si>
  <si>
    <t>223</t>
  </si>
  <si>
    <t>1752769234</t>
  </si>
  <si>
    <t>1572913432</t>
  </si>
  <si>
    <t>4.</t>
  </si>
  <si>
    <t>ROZVADĚČ R2</t>
  </si>
  <si>
    <t>225</t>
  </si>
  <si>
    <t>1..3</t>
  </si>
  <si>
    <t>Domovní plastový rozvaděč, 3/72, plechové dveře, pod omítku,pod omítku, roz. 588x570x127 mm, 72 (3x24) modulů, IP30, bílý</t>
  </si>
  <si>
    <t>220648738</t>
  </si>
  <si>
    <t>10..3</t>
  </si>
  <si>
    <t>905228098</t>
  </si>
  <si>
    <t>227</t>
  </si>
  <si>
    <t>11..3</t>
  </si>
  <si>
    <t>-1619232762</t>
  </si>
  <si>
    <t>12..3</t>
  </si>
  <si>
    <t>339505285</t>
  </si>
  <si>
    <t>229</t>
  </si>
  <si>
    <t>-517043787</t>
  </si>
  <si>
    <t>-848908629</t>
  </si>
  <si>
    <t>231</t>
  </si>
  <si>
    <t>-526125317</t>
  </si>
  <si>
    <t>-1601031185</t>
  </si>
  <si>
    <t>233</t>
  </si>
  <si>
    <t>1702126566</t>
  </si>
  <si>
    <t>-1676535113</t>
  </si>
  <si>
    <t>235</t>
  </si>
  <si>
    <t>8..2</t>
  </si>
  <si>
    <t>-1378998314</t>
  </si>
  <si>
    <t>9..2</t>
  </si>
  <si>
    <t>-1585267024</t>
  </si>
  <si>
    <t>5.</t>
  </si>
  <si>
    <t>ROZVADĚČ R2.1</t>
  </si>
  <si>
    <t>237</t>
  </si>
  <si>
    <t>1..41</t>
  </si>
  <si>
    <t>Rozvodnice plastová s vyšším krytím, 3/54, průhledná dvířka, na povrch,roz. 418x586x148 mm, 54 (3x18) modulů, IP30, bílý</t>
  </si>
  <si>
    <t>-2104581670</t>
  </si>
  <si>
    <t>-823346939</t>
  </si>
  <si>
    <t>239</t>
  </si>
  <si>
    <t>-1428436945</t>
  </si>
  <si>
    <t>-912656746</t>
  </si>
  <si>
    <t>241</t>
  </si>
  <si>
    <t>-1770623450</t>
  </si>
  <si>
    <t>-1936302462</t>
  </si>
  <si>
    <t>243</t>
  </si>
  <si>
    <t>-1829268863</t>
  </si>
  <si>
    <t>-1013802210</t>
  </si>
  <si>
    <t>245</t>
  </si>
  <si>
    <t>8..3</t>
  </si>
  <si>
    <t>1212966927</t>
  </si>
  <si>
    <t>9..3</t>
  </si>
  <si>
    <t>Jistič jednofázový 16C/1, 10kA</t>
  </si>
  <si>
    <t>-862143186</t>
  </si>
  <si>
    <t>6.</t>
  </si>
  <si>
    <t>ROZVADĚČ R3</t>
  </si>
  <si>
    <t>247</t>
  </si>
  <si>
    <t>1..23</t>
  </si>
  <si>
    <t>-2073014087</t>
  </si>
  <si>
    <t>-1726291294</t>
  </si>
  <si>
    <t>249</t>
  </si>
  <si>
    <t>-1961478264</t>
  </si>
  <si>
    <t>-1563217854</t>
  </si>
  <si>
    <t>251</t>
  </si>
  <si>
    <t>-545523971</t>
  </si>
  <si>
    <t>-82458128</t>
  </si>
  <si>
    <t>253</t>
  </si>
  <si>
    <t>648842009</t>
  </si>
  <si>
    <t>1157436268</t>
  </si>
  <si>
    <t>255</t>
  </si>
  <si>
    <t>-1575355678</t>
  </si>
  <si>
    <t>1542807522</t>
  </si>
  <si>
    <t>257</t>
  </si>
  <si>
    <t>-1619538620</t>
  </si>
  <si>
    <t>870106727</t>
  </si>
  <si>
    <t>259</t>
  </si>
  <si>
    <t>-1655045714</t>
  </si>
  <si>
    <t>-1009150058</t>
  </si>
  <si>
    <t>261</t>
  </si>
  <si>
    <t>416627851</t>
  </si>
  <si>
    <t>44318257</t>
  </si>
  <si>
    <t>7.</t>
  </si>
  <si>
    <t>ROZVADĚČ R4</t>
  </si>
  <si>
    <t>263</t>
  </si>
  <si>
    <t>1..2</t>
  </si>
  <si>
    <t>2071236095</t>
  </si>
  <si>
    <t>985967060</t>
  </si>
  <si>
    <t>265</t>
  </si>
  <si>
    <t>-514480174</t>
  </si>
  <si>
    <t>1768581447</t>
  </si>
  <si>
    <t>267</t>
  </si>
  <si>
    <t>143201515</t>
  </si>
  <si>
    <t>-1173923655</t>
  </si>
  <si>
    <t>269</t>
  </si>
  <si>
    <t>-1339729138</t>
  </si>
  <si>
    <t>1134888461</t>
  </si>
  <si>
    <t>271</t>
  </si>
  <si>
    <t>-1960064156</t>
  </si>
  <si>
    <t>1150531704</t>
  </si>
  <si>
    <t>273</t>
  </si>
  <si>
    <t>-61633990</t>
  </si>
  <si>
    <t>1531095448</t>
  </si>
  <si>
    <t>275</t>
  </si>
  <si>
    <t>-1957544757</t>
  </si>
  <si>
    <t>739252047</t>
  </si>
  <si>
    <t>277</t>
  </si>
  <si>
    <t>-669893606</t>
  </si>
  <si>
    <t>105999247</t>
  </si>
  <si>
    <t>8.</t>
  </si>
  <si>
    <t>ROZVADĚČ R-VZT-1</t>
  </si>
  <si>
    <t>279</t>
  </si>
  <si>
    <t>1..4</t>
  </si>
  <si>
    <t>Rozvodnice plastová s vyšším krytím, 3/54, průhledná dvířka, na povrch,roz. 418x586x148 mm, 54 (3x18) modulů, IP65, bílá</t>
  </si>
  <si>
    <t>-360339579</t>
  </si>
  <si>
    <t>10..4</t>
  </si>
  <si>
    <t>Jistič třífázový 16B/3, 10kA</t>
  </si>
  <si>
    <t>1180049673</t>
  </si>
  <si>
    <t>281</t>
  </si>
  <si>
    <t>11..4</t>
  </si>
  <si>
    <t>Jistič třífázový 25B/3, 10kA</t>
  </si>
  <si>
    <t>668107655</t>
  </si>
  <si>
    <t>12..4</t>
  </si>
  <si>
    <t>Jistič třífázový 32B/3, 10kA</t>
  </si>
  <si>
    <t>1900468369</t>
  </si>
  <si>
    <t>283</t>
  </si>
  <si>
    <t>-1533924659</t>
  </si>
  <si>
    <t>14..3</t>
  </si>
  <si>
    <t>-2001009793</t>
  </si>
  <si>
    <t>285</t>
  </si>
  <si>
    <t>15..2</t>
  </si>
  <si>
    <t>-1242430996</t>
  </si>
  <si>
    <t>704582389</t>
  </si>
  <si>
    <t>287</t>
  </si>
  <si>
    <t>-1348127085</t>
  </si>
  <si>
    <t>531471825</t>
  </si>
  <si>
    <t>289</t>
  </si>
  <si>
    <t>-1672782418</t>
  </si>
  <si>
    <t>-1708451989</t>
  </si>
  <si>
    <t>291</t>
  </si>
  <si>
    <t>-687283315</t>
  </si>
  <si>
    <t>906881444</t>
  </si>
  <si>
    <t>9.</t>
  </si>
  <si>
    <t>ROZVADĚČ R-VZT-2</t>
  </si>
  <si>
    <t>293</t>
  </si>
  <si>
    <t>1..5</t>
  </si>
  <si>
    <t>Rozvodnice oceloplechová s vyšším krytím, 65/150, plechové dveře, na povrch,roz. 500x600x150 mm, cca 80 modulů (4x20) modulů, IP55, šedá + doplňky</t>
  </si>
  <si>
    <t>587227249</t>
  </si>
  <si>
    <t>10..5</t>
  </si>
  <si>
    <t>Jistič třífázový 10C/3, 10kA</t>
  </si>
  <si>
    <t>1721643010</t>
  </si>
  <si>
    <t>295</t>
  </si>
  <si>
    <t>11..5</t>
  </si>
  <si>
    <t>Jistič třífázový 16C/3, 10kA</t>
  </si>
  <si>
    <t>-72842663</t>
  </si>
  <si>
    <t>12..5</t>
  </si>
  <si>
    <t>966334682</t>
  </si>
  <si>
    <t>297</t>
  </si>
  <si>
    <t>13..3</t>
  </si>
  <si>
    <t>Jistič třífázový 32C/3, 10kA</t>
  </si>
  <si>
    <t>858048514</t>
  </si>
  <si>
    <t>14..4</t>
  </si>
  <si>
    <t>Jistič třífázový 40C/3, 10kA</t>
  </si>
  <si>
    <t>-528436149</t>
  </si>
  <si>
    <t>299</t>
  </si>
  <si>
    <t>15..3</t>
  </si>
  <si>
    <t>629473707</t>
  </si>
  <si>
    <t>16..2</t>
  </si>
  <si>
    <t>Termostat na DIN lištu pro vyhřívání svodů, -10/+10°C</t>
  </si>
  <si>
    <t>1374096477</t>
  </si>
  <si>
    <t>301</t>
  </si>
  <si>
    <t>-1416304213</t>
  </si>
  <si>
    <t>-840916798</t>
  </si>
  <si>
    <t>303</t>
  </si>
  <si>
    <t>5..2</t>
  </si>
  <si>
    <t>Vypínač modulový 100/3 - 100A/10kA</t>
  </si>
  <si>
    <t>-1248757732</t>
  </si>
  <si>
    <t>760608441</t>
  </si>
  <si>
    <t>305</t>
  </si>
  <si>
    <t>-1227647064</t>
  </si>
  <si>
    <t>863207539</t>
  </si>
  <si>
    <t>307</t>
  </si>
  <si>
    <t>286404235</t>
  </si>
  <si>
    <t>D1</t>
  </si>
  <si>
    <t>ROZVADĚČ HR</t>
  </si>
  <si>
    <t>1..1</t>
  </si>
  <si>
    <t>Oceloplechový skříňový rozvaděč v typové řadě do 250A dle rozměrů (600+800)x2000x400 mm (2 pole), IP40/20, včetně Cu sběrnic L1,L2,L3 + N+PE</t>
  </si>
  <si>
    <t>1097138587</t>
  </si>
  <si>
    <t>309</t>
  </si>
  <si>
    <t>Tlačítkový ovladač panelový, hřib, rudý, Z+V kontakt</t>
  </si>
  <si>
    <t>1152419191</t>
  </si>
  <si>
    <t>487504352</t>
  </si>
  <si>
    <t>311</t>
  </si>
  <si>
    <t>Svodič přepětí kombinovaný, typ B, 25 kA, MZS, TN-C (3L) - 3 modulový</t>
  </si>
  <si>
    <t>1229194098</t>
  </si>
  <si>
    <t>Pojistkový odpojovač modulový, velikost 10-1</t>
  </si>
  <si>
    <t>-193092723</t>
  </si>
  <si>
    <t>313</t>
  </si>
  <si>
    <t>Pojistkový odpojovač modulový, velikost 10-3</t>
  </si>
  <si>
    <t>924032250</t>
  </si>
  <si>
    <t>Pojistkový odpojovač řadový, velikost 000-160A</t>
  </si>
  <si>
    <t>1210546414</t>
  </si>
  <si>
    <t>315</t>
  </si>
  <si>
    <t>Pojistka válcová, velikost 10-4A gG</t>
  </si>
  <si>
    <t>-1484178744</t>
  </si>
  <si>
    <t>Pojistka válcová, velikost 10-6A gG</t>
  </si>
  <si>
    <t>-20529574</t>
  </si>
  <si>
    <t>317</t>
  </si>
  <si>
    <t>Pojistka nožová, velikost 000-25A gG</t>
  </si>
  <si>
    <t>1462971023</t>
  </si>
  <si>
    <t>Pojistka nožová, velikost 000-32A gG</t>
  </si>
  <si>
    <t>-1661326858</t>
  </si>
  <si>
    <t>319</t>
  </si>
  <si>
    <t>2..1</t>
  </si>
  <si>
    <t>Výkonový jistič 3f-250A, 36kA - spínací blok</t>
  </si>
  <si>
    <t>-557282819</t>
  </si>
  <si>
    <t>20.</t>
  </si>
  <si>
    <t>Pojistka nožová, velikost 000-40A gG</t>
  </si>
  <si>
    <t>343713035</t>
  </si>
  <si>
    <t>321</t>
  </si>
  <si>
    <t>21.</t>
  </si>
  <si>
    <t>Pojistka nožová, velikost 000-63A gG</t>
  </si>
  <si>
    <t>28572834</t>
  </si>
  <si>
    <t>22.</t>
  </si>
  <si>
    <t>Pojistka nožová, velikost 000-80A gG</t>
  </si>
  <si>
    <t>-1572568986</t>
  </si>
  <si>
    <t>323</t>
  </si>
  <si>
    <t>23.</t>
  </si>
  <si>
    <t>Pojistka nožová, velikost 000-100A gG</t>
  </si>
  <si>
    <t>-296224347</t>
  </si>
  <si>
    <t>24.</t>
  </si>
  <si>
    <t>Průchodka kabelová, plast, vel. 25 mm</t>
  </si>
  <si>
    <t>-1011489908</t>
  </si>
  <si>
    <t>325</t>
  </si>
  <si>
    <t>25.</t>
  </si>
  <si>
    <t>Průchodka kabelová, plast, vel. 32 mm</t>
  </si>
  <si>
    <t>-565686686</t>
  </si>
  <si>
    <t>26.</t>
  </si>
  <si>
    <t>Průchodka kabelová, plast, vel. 40 mm</t>
  </si>
  <si>
    <t>1631781594</t>
  </si>
  <si>
    <t>327</t>
  </si>
  <si>
    <t>27.</t>
  </si>
  <si>
    <t>Izolovaný měděný vodič CYA 35 mm2 - černý</t>
  </si>
  <si>
    <t>1394193483</t>
  </si>
  <si>
    <t>28.</t>
  </si>
  <si>
    <t>Kabelové oko lisovací 35/M8</t>
  </si>
  <si>
    <t>-1399486480</t>
  </si>
  <si>
    <t>329</t>
  </si>
  <si>
    <t>29.</t>
  </si>
  <si>
    <t>-347905370</t>
  </si>
  <si>
    <t>Napěťová spoušť X230, 230V/AC</t>
  </si>
  <si>
    <t>1109122304</t>
  </si>
  <si>
    <t>331</t>
  </si>
  <si>
    <t>30.</t>
  </si>
  <si>
    <t>-1774551761</t>
  </si>
  <si>
    <t>Nadproudová spoušť 0250-DTV3</t>
  </si>
  <si>
    <t>2041273483</t>
  </si>
  <si>
    <t>333</t>
  </si>
  <si>
    <t>Blok odpínače 0250-V001</t>
  </si>
  <si>
    <t>-1792760271</t>
  </si>
  <si>
    <t>Připojovací sada pro CU sběrnice 30x10 mm</t>
  </si>
  <si>
    <t>-270741423</t>
  </si>
  <si>
    <t>335</t>
  </si>
  <si>
    <t>Připojovací sada do Cu/Al kabely 25-150 mm2</t>
  </si>
  <si>
    <t>958249861</t>
  </si>
  <si>
    <t>Digitální elektroměr nepřímého měření na DIN lištu,3x230/400V, 250/5A, rozhraní M-bus</t>
  </si>
  <si>
    <t>-345668819</t>
  </si>
  <si>
    <t>337</t>
  </si>
  <si>
    <t>Měřící transformátor proudu, 2.1, 250/5A, 10 VA, TP 0,5</t>
  </si>
  <si>
    <t>1812625289</t>
  </si>
  <si>
    <t>14.b</t>
  </si>
  <si>
    <t>SLABOPROUD - PŘÍSTROJE, ZAŘÍZENÍ A DOPLŇUJÍCÍ POLOŽKY</t>
  </si>
  <si>
    <t>-1325644383</t>
  </si>
  <si>
    <t>339</t>
  </si>
  <si>
    <t>1415762662</t>
  </si>
  <si>
    <t xml:space="preserve">Patch cord 9/125 µm SM duplex, konektory E2000/APC </t>
  </si>
  <si>
    <t>1773273718</t>
  </si>
  <si>
    <t>341</t>
  </si>
  <si>
    <t>Optická spojka SP-E2-01 - E2000/APC, simplex SM (pro police)</t>
  </si>
  <si>
    <t>-1980900097</t>
  </si>
  <si>
    <t xml:space="preserve">Ochrana svárů optických vláken </t>
  </si>
  <si>
    <t>-1774245185</t>
  </si>
  <si>
    <t>343</t>
  </si>
  <si>
    <t xml:space="preserve">Provedení svaru optického kabelu </t>
  </si>
  <si>
    <t>19464748</t>
  </si>
  <si>
    <t>1381616597</t>
  </si>
  <si>
    <t>345</t>
  </si>
  <si>
    <t>Zpracování měřícího protokolu na dopojení metalické kabeláže na ISDN PP</t>
  </si>
  <si>
    <t>-1932913052</t>
  </si>
  <si>
    <t>Uživatelská karta pro rozšíření portů telefonní ústředny ( budova ZZ)</t>
  </si>
  <si>
    <t>360540896</t>
  </si>
  <si>
    <t>347</t>
  </si>
  <si>
    <t>Licence pro uživatelské porty telefonní ústředny (budova ZZ)</t>
  </si>
  <si>
    <t>-84313704</t>
  </si>
  <si>
    <t>WIFI - AP, včetně držáku, kapacitní a firewallové licence</t>
  </si>
  <si>
    <t>-1072345874</t>
  </si>
  <si>
    <t>349</t>
  </si>
  <si>
    <t xml:space="preserve">IP kamera PoE </t>
  </si>
  <si>
    <t>851673486</t>
  </si>
  <si>
    <t>SM patchcord LC-LC duplex</t>
  </si>
  <si>
    <t>-1072914699</t>
  </si>
  <si>
    <t>351</t>
  </si>
  <si>
    <t>SM patchcord LC-E2000/APC duplex</t>
  </si>
  <si>
    <t>-398771504</t>
  </si>
  <si>
    <t>SFP+ optický modul LR single mode duplex LC</t>
  </si>
  <si>
    <t>413600318</t>
  </si>
  <si>
    <t>353</t>
  </si>
  <si>
    <t>Optická kazeta KO3 pro 12 až 24 svarů, černá, 180x130x8 mm - ochrana optických vláken</t>
  </si>
  <si>
    <t>-477266334</t>
  </si>
  <si>
    <t>Optická kazeta pro optické spojky E2000/APC (budova ZZ)</t>
  </si>
  <si>
    <t>-491972786</t>
  </si>
  <si>
    <t>355</t>
  </si>
  <si>
    <t>ISDN panel 50 x RJ45 černý, 1U (budova ZZ)</t>
  </si>
  <si>
    <t>395118212</t>
  </si>
  <si>
    <t>Patch cord 9/125 µm SM duplex, konektory E2000/APC (budova ZZ)</t>
  </si>
  <si>
    <t>1209789495</t>
  </si>
  <si>
    <t>X.</t>
  </si>
  <si>
    <t>REVIZE</t>
  </si>
  <si>
    <t>357</t>
  </si>
  <si>
    <t>1..15</t>
  </si>
  <si>
    <t>Revize elektroinstalace</t>
  </si>
  <si>
    <t>378339008</t>
  </si>
  <si>
    <t>2..11</t>
  </si>
  <si>
    <t>Revize hromosvodu</t>
  </si>
  <si>
    <t>758832338</t>
  </si>
  <si>
    <t>359</t>
  </si>
  <si>
    <t>Vedlejší rozpočtové náklady, doprava, podružný materiál</t>
  </si>
  <si>
    <t>-886910881</t>
  </si>
  <si>
    <t>OST02</t>
  </si>
  <si>
    <t>HZS</t>
  </si>
  <si>
    <t>-1467185258</t>
  </si>
  <si>
    <t>014 - Vzduchotechnika</t>
  </si>
  <si>
    <t>1 - Větrání kanceláří - m.č.4.19, 4.20 - VZT-1</t>
  </si>
  <si>
    <t>2 - Větrání místností v 1.NP, 3.NP a 4.NP - VZT - 2</t>
  </si>
  <si>
    <t>4 - Větrání technického podlaží - VZT-4</t>
  </si>
  <si>
    <t xml:space="preserve">5 - Větrání CHÚC B a evakuačního výtahu </t>
  </si>
  <si>
    <t>6 - Ochlazování místností - VRV_CH1, CH2, CH3</t>
  </si>
  <si>
    <t>7 - Zdroj chladu pro vzduchotechnické jednotky VZT-1,2_CH4</t>
  </si>
  <si>
    <t>9 - Chlazení místnosti 2.10 (RACK)_CH6</t>
  </si>
  <si>
    <t>10 - Nehmotné dodávky</t>
  </si>
  <si>
    <t>Větrání kanceláří - m.č.4.19, 4.20 - VZT-1</t>
  </si>
  <si>
    <t>Pol121</t>
  </si>
  <si>
    <t>VZT jednotka s rekuperací tepla, pro přívod a odvod vzduchu, průtok vzduchu 400 m³/h, externí tlak 250 Pa, instalace do venkovního prostředí, hmotnost jednotky 922 kg, v sestavě: 1x protidešťová žaluzie, 1x výfukový nástavec, 2x pružná manžeta, 2x klapka, filtr F7, filtr M5, 2x tlumič hluku, rekuperátor s obtokovou klapkou, ventilátor přívod, přímý chladič (chladivo R-410 A, výkon 3,5 kW), odvodní ventilátor, externí elektrický ohřívač pro montáž do potrubí (max. topný výkon 3 kW, U=3x400 V, 2x souprava pro odvod kondenzátu, měření a regulace, regulační prvky</t>
  </si>
  <si>
    <t>75161-1115</t>
  </si>
  <si>
    <t>Montáž vzt jednotky s výměnou vzduchu do 1000 m3/h</t>
  </si>
  <si>
    <t>24102-1100</t>
  </si>
  <si>
    <t>Manipulace s výrobky a zařízením pomocí montážních mechanizmů -autojeřábu s osádkou</t>
  </si>
  <si>
    <t>71319-1100R00</t>
  </si>
  <si>
    <t>Položení pryžového pásu tl.8 mm pro podložení vzt jednotky (materiál v ceně)</t>
  </si>
  <si>
    <t>m²</t>
  </si>
  <si>
    <t>Pol122</t>
  </si>
  <si>
    <t>Atypická stříška pro ochranu proti dešti elektrického ohřívače (na střeše) - v ceně náklady na zhotovení a montáž</t>
  </si>
  <si>
    <t>Pol123</t>
  </si>
  <si>
    <t>Obloukový tlumič do čtyřhranného potrubí s jednou kulisou š.400 mm a potrubím 500x300, x=450,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</si>
  <si>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Pol124</t>
  </si>
  <si>
    <t>Obloukový tlumič do čtyřhranného potrubí s jednou kulisou š.400 mm a potrubím 500x300,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</si>
  <si>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75134-4122</t>
  </si>
  <si>
    <t>Montáž tlumiče hluku do čtyřhranného potrubí, průřezu do 0,30 m2</t>
  </si>
  <si>
    <t>Pol125</t>
  </si>
  <si>
    <t>Talířový ventil ø 160 s kruhovou čelní deskou z tvrzeného skla matné barvy white pure RAL 9003M + tělo ventilu ø 160 RAL 9010 + montážní upevňovací rámeček</t>
  </si>
  <si>
    <t>Pol126</t>
  </si>
  <si>
    <t>Tepelně a hlukově izolovaná ohebná hliníková hadice ø160 s mikroperforací, minerální vata tl.25 mm, vnější vrstva laminátová fólie</t>
  </si>
  <si>
    <t>75132-2012</t>
  </si>
  <si>
    <t>Montáž talířových ventilů, průměru do 200 mm</t>
  </si>
  <si>
    <t>75153-7112</t>
  </si>
  <si>
    <t>Montáž kruhového potrubí ohebného izolovaného minerální vatou, průměru do 200 mm</t>
  </si>
  <si>
    <t>Pol127</t>
  </si>
  <si>
    <t>Rychloupevňovací páska se sponou, průměr 215 mm</t>
  </si>
  <si>
    <t>Pol128</t>
  </si>
  <si>
    <t>Talířový ventil ø 125 s kruhovou čelní deskou z tvrzeného skla matné barvy white pure RAL 9003M + tělo ventilu ø 125 RAL 9010 + montážní upevňovací rámeček</t>
  </si>
  <si>
    <t>Pol129</t>
  </si>
  <si>
    <t>Tepelně a hlukově izolovaná ohebná hliníková hadice ø125 s mikroperforací, minerální vata tl.25 mm, vnější vrstva laminátová fólie</t>
  </si>
  <si>
    <t>Pol130</t>
  </si>
  <si>
    <t>Rychloupevňovací páska se sponou, průměr 165 mm</t>
  </si>
  <si>
    <t>Pol131</t>
  </si>
  <si>
    <t>Předizolované kruhové vzduchotechnické potrubí a tvarovky, vnitřní a vnější plášť z pozink. plechu, tl. Izolace 50 mm (lamelový skružovatelný pás z kamenné vlny): Trouba kruhová, vnitřní průměr 200, l=3 m</t>
  </si>
  <si>
    <t>Pol132</t>
  </si>
  <si>
    <t>Trouba kruhová, vnitřní průměr 160, l=3 m</t>
  </si>
  <si>
    <t>Pol133</t>
  </si>
  <si>
    <t>Trouba kruhová, vnitřní průměr 125, l=3 m</t>
  </si>
  <si>
    <t>Pol134</t>
  </si>
  <si>
    <t>Spojka vnitřní, d=125</t>
  </si>
  <si>
    <t>Pol135</t>
  </si>
  <si>
    <t>Spojka vnitřní, d=200</t>
  </si>
  <si>
    <t>Pol136</t>
  </si>
  <si>
    <t>Spojka vnější D=200</t>
  </si>
  <si>
    <t>Pol137</t>
  </si>
  <si>
    <t>Přechod osový, d=200-125</t>
  </si>
  <si>
    <t>Pol138</t>
  </si>
  <si>
    <t>Odbočka jednostranná d=200-160</t>
  </si>
  <si>
    <t>Pol139</t>
  </si>
  <si>
    <t>Oblouk 90°, d=125</t>
  </si>
  <si>
    <t>Pol140</t>
  </si>
  <si>
    <t>Oblouk 90°, d=160</t>
  </si>
  <si>
    <t>Pol141</t>
  </si>
  <si>
    <t>Oblouk 90°, d=200</t>
  </si>
  <si>
    <t>75151-1182</t>
  </si>
  <si>
    <t>Montáž potrubí plechového sk.I kruhového bez přírub, průměru do 200 mm</t>
  </si>
  <si>
    <t>75151-4078</t>
  </si>
  <si>
    <t>Montáž tvarovek do plechového potrubí kruhového bez přírub, průměru do 200 mm</t>
  </si>
  <si>
    <t>Pol142</t>
  </si>
  <si>
    <t>Potrubí s přírubami a těsněním sk. I z pozink. plechu: Přechod osový 500x450-500x300/300</t>
  </si>
  <si>
    <t>Pol143</t>
  </si>
  <si>
    <t>Trouba čtyřhranná 500x300/400</t>
  </si>
  <si>
    <t>Pol144</t>
  </si>
  <si>
    <t>Přechod osový 500x300-300x150/300</t>
  </si>
  <si>
    <t>Pol145</t>
  </si>
  <si>
    <t>Trouba čtyřhranná 300x150/500</t>
  </si>
  <si>
    <t>Pol146</t>
  </si>
  <si>
    <t>Přechod osový 300x150-ø200/300 se vsuvkou do trouby</t>
  </si>
  <si>
    <t>Pol147</t>
  </si>
  <si>
    <t>Přechod osový 500x300-ø200/300 se vsuvkou do trouby</t>
  </si>
  <si>
    <t>Pol148</t>
  </si>
  <si>
    <t>Přechod osový 500x450-500x300/300</t>
  </si>
  <si>
    <t>75151-1022</t>
  </si>
  <si>
    <t>Montáž potrubí plechového sk.I čtyřhranného s přírubou, průřezu do 0,28 m2</t>
  </si>
  <si>
    <t>75151-4114</t>
  </si>
  <si>
    <t>Montáž tvarovek do potrubí plechového sk.I čtyřhranného s přírubou, průřezu do 0,21 m2</t>
  </si>
  <si>
    <t>Pol149</t>
  </si>
  <si>
    <t>Doplňkové ocelové konstrukce - konzoly s patkou - žárově pozinkováno (dle zvyklostí montážní firmy) - podepření vzt potrubí na střeše objektu - dodávka a montáž</t>
  </si>
  <si>
    <t>72117-4042</t>
  </si>
  <si>
    <t>Potrubí pro odvod kondenzátu: HT systém připojovací DN32 - dodávka a montáž</t>
  </si>
  <si>
    <t>72129-0111</t>
  </si>
  <si>
    <t>Zkouška těsnosti kanalizace</t>
  </si>
  <si>
    <t>Pol150</t>
  </si>
  <si>
    <t>Termoizolační trubice s AL. fólií,vnitřní průměr 32 mm, tl. stěny 25 mm</t>
  </si>
  <si>
    <t>Pol151</t>
  </si>
  <si>
    <t>Samolepící hliníková páska 50 mm x 50 m</t>
  </si>
  <si>
    <t>Montáž izolace tepelné jednovrstvé potrubí a ohybů</t>
  </si>
  <si>
    <t>Pol152</t>
  </si>
  <si>
    <t>Protimrazová ochrana potrubí pro odvod kondenzátu, délka topného kabelu 14 m / 152 W - topný okruh s vidlicí a termostatem pro protimrazovou ochranu potrubí</t>
  </si>
  <si>
    <t>Instalace protimrazové ochrany, elektropropojení, oživení, revize topných kabelů (materiál v ceně)</t>
  </si>
  <si>
    <t>Pol153</t>
  </si>
  <si>
    <t>Izolace potrubí sání čerstvého vzduchu a výfuk odpadního vzduchu: Samolepící pásy tl.50 mm z pěnového polyethylenu laminované hliníkovou fólií</t>
  </si>
  <si>
    <t>71338-1311R0</t>
  </si>
  <si>
    <t>Montáž izolace čtyřhranných vzduchotechnických kanálů samolepícími deskami s povrchovou úpravou hliník. fólií</t>
  </si>
  <si>
    <t>71339-1144</t>
  </si>
  <si>
    <t>Montáž oplechování pevného hliníkovým plechem tepelné izolace potrubí ve venkovním prostředí</t>
  </si>
  <si>
    <t>Pol154</t>
  </si>
  <si>
    <t>Pozinkovaný plech</t>
  </si>
  <si>
    <t>Pol155</t>
  </si>
  <si>
    <t>Střešní průchod pro plochou střechu, pro prostup potrubí ø300 mm</t>
  </si>
  <si>
    <t>Pol156</t>
  </si>
  <si>
    <t>Protidešťová objímka pro potrubí ø300 mm</t>
  </si>
  <si>
    <t>Pol157</t>
  </si>
  <si>
    <t>Střešní průchod pro plochou střechu, pro prostup potrubí ø260 mm</t>
  </si>
  <si>
    <t>Pol158</t>
  </si>
  <si>
    <t>Protidešťová objímka pro potrubí ø260 mm</t>
  </si>
  <si>
    <t>Pol159</t>
  </si>
  <si>
    <t>Střešní průchod pro plochou střechu, pro prostup potrubí ø225 mm</t>
  </si>
  <si>
    <t>Pol160</t>
  </si>
  <si>
    <t>Protidešťová objímka pro potrubí ø225 mm</t>
  </si>
  <si>
    <t>24078-5116</t>
  </si>
  <si>
    <t>Montáž střešních objímek a průchodek kruhových, průměru do 200 mm</t>
  </si>
  <si>
    <t>Pol161</t>
  </si>
  <si>
    <t>Spiro potrubí a tvarovky: Trouba D=160, l=3 m</t>
  </si>
  <si>
    <t>Pol162</t>
  </si>
  <si>
    <t>Trouba D=125, l=3 m</t>
  </si>
  <si>
    <t>Pol163</t>
  </si>
  <si>
    <t>Trouba D=200, l=3 m</t>
  </si>
  <si>
    <t>Pol164</t>
  </si>
  <si>
    <t>Spojka vnější - nátrubek, D=125</t>
  </si>
  <si>
    <t>Pol165</t>
  </si>
  <si>
    <t>Spojka vnější - nátrubek, D=160</t>
  </si>
  <si>
    <t>Pol166</t>
  </si>
  <si>
    <t>Spojka vnější - nátrubek, D=200</t>
  </si>
  <si>
    <t>Pol167</t>
  </si>
  <si>
    <t>Koncový kryt pro zaslepení tvarovky, D=200</t>
  </si>
  <si>
    <t>Pol168</t>
  </si>
  <si>
    <t>Přechod osový, d=160-125</t>
  </si>
  <si>
    <t>Pol169</t>
  </si>
  <si>
    <t>Oblouk segmentový 90°, d=125</t>
  </si>
  <si>
    <t>Pol170</t>
  </si>
  <si>
    <t>Oblouk segmentový 90°, d=160</t>
  </si>
  <si>
    <t>Pol171</t>
  </si>
  <si>
    <t>Oblouk segmentový 90°, d=200</t>
  </si>
  <si>
    <t>Pol172</t>
  </si>
  <si>
    <t>Odbočka jednostranná d=125-125</t>
  </si>
  <si>
    <t>Pol173</t>
  </si>
  <si>
    <t>Odbočka jednostranná d=160-125</t>
  </si>
  <si>
    <t>Pol174</t>
  </si>
  <si>
    <t>Odbočka jednostranná d=160-160</t>
  </si>
  <si>
    <t>Pol175</t>
  </si>
  <si>
    <t>Odbočka jednostranná d=200-125</t>
  </si>
  <si>
    <t>Pol176</t>
  </si>
  <si>
    <t>Pol177</t>
  </si>
  <si>
    <t>Regulační klapka do kruhového potrubí ø125, ruční ovládání</t>
  </si>
  <si>
    <t>Pol178</t>
  </si>
  <si>
    <t>Regulační klapka do kruhového potrub ø160, ruční ovládání</t>
  </si>
  <si>
    <t>75151-4679</t>
  </si>
  <si>
    <t>Montáž klapky kruhové bez přírub, průměru do 200 mm</t>
  </si>
  <si>
    <t>Pol179</t>
  </si>
  <si>
    <t>Izolace přívodního potrubí potrubí: Tepelně izolační návlek z minerální vaty tl.25 mm s polepem hliníkovou fólií, vnitřní průměr 125 mm, balení 10 m</t>
  </si>
  <si>
    <t>Pol180</t>
  </si>
  <si>
    <t>Tepelně izolační návlek z minerální vaty tl.25 mm s polepem hliníkovou fólií, vnitřní průměr 160 mm, balení 10 m</t>
  </si>
  <si>
    <t>71346-3411</t>
  </si>
  <si>
    <t>Montáž izolace tepelné návlekovými hadicemi potrubí a ohybů</t>
  </si>
  <si>
    <t>Pol181</t>
  </si>
  <si>
    <t>Samolepící hliníková páska 50mm x 50 m</t>
  </si>
  <si>
    <t>24101-3100R00</t>
  </si>
  <si>
    <t>Ostatní závěsný, spojovací a těsnící materiál pro vzt rozvody</t>
  </si>
  <si>
    <t>24099-1000R00</t>
  </si>
  <si>
    <t>75151-00..R0</t>
  </si>
  <si>
    <t>Výroba vzt potrubí při montáži - doměry (materiál v ceně)</t>
  </si>
  <si>
    <t>94611-1112</t>
  </si>
  <si>
    <t>Montáž pojízdných věží šířky do 0,9 m, délky do 3,2 m, výšky do 2,5 m</t>
  </si>
  <si>
    <t>94611-1214</t>
  </si>
  <si>
    <t>Příplatek za první a každý další den použití</t>
  </si>
  <si>
    <t>den</t>
  </si>
  <si>
    <t>94611-1812</t>
  </si>
  <si>
    <t>Demontáž pojízdných věží</t>
  </si>
  <si>
    <t>80075-1000R00</t>
  </si>
  <si>
    <t>Uvedení zařízení do provozu, zaregulování, revize, zaškolení obsluhy.</t>
  </si>
  <si>
    <t>80075-1000R01</t>
  </si>
  <si>
    <t>Přesun hmot pro izolace tepelné v obj. v. do 24 m</t>
  </si>
  <si>
    <t>99875-1102</t>
  </si>
  <si>
    <t>Přesun hmot pro vzduchotechniku v obj. v. do 24m</t>
  </si>
  <si>
    <t>99875-1181</t>
  </si>
  <si>
    <t>Pol182</t>
  </si>
  <si>
    <t>Zaškolení obsluhy, protokoly o zaregulování systému, revizní zpráva</t>
  </si>
  <si>
    <t>Větrání místností v 1.NP, 3.NP a 4.NP - VZT - 2</t>
  </si>
  <si>
    <t>Pol183</t>
  </si>
  <si>
    <t>VZT jednotka s rekuperací tepla, pro přívod a odvod vzduchu, průtok vzduchu 2155 m³/h, externí tlak 300 Pa, vnitřní instalace, hmotnost jednotky 382 kg, v sestavě: klapka, filtr F7, rekuperátor, přímý chladič (chladivo R-410 A, výkon 5,66 kW), teplovodní ohřívač (výkon 1,5 kW, médium: voda 70/50°C), regulační uzel teplovodního ohřívače, přívodní ventilátor, 4x pružná manžeta, klapka, filtr M5, odvodní ventilátor, by-passová klapka, 3x výstup kondenzátu ø32/40, měření a regulace, regulační prvky - dodávka v dílech</t>
  </si>
  <si>
    <t>Pol184</t>
  </si>
  <si>
    <t>Kondenzační sifon DN40 s připojením DN32 popř. d12-18, s přídavnou mechanickou uzávěrkou a čistící vložkou, s otáčivým ramenem odtoku (pro vývod kondenzátu VZT jednotky)</t>
  </si>
  <si>
    <t>72586-9101</t>
  </si>
  <si>
    <t>Montáž zápachových uzávěrek do DN40</t>
  </si>
  <si>
    <t>75161-1116</t>
  </si>
  <si>
    <t>Montáž vzt jednotky s výměnou vzduchu do 5000 m3/h</t>
  </si>
  <si>
    <t>Pol185</t>
  </si>
  <si>
    <t>Sestavení vzduchotechnické jednotky autorizovaným servisem - technik na místě</t>
  </si>
  <si>
    <t>Pol186</t>
  </si>
  <si>
    <t>Čtyřhranný tlumič hluku L=1050 s kulisami š.200 mm a potrubím 600x400,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29 kg</t>
  </si>
  <si>
    <t>Pol187</t>
  </si>
  <si>
    <t>Čtyřhranný tlumič hluku L=1050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19 kg</t>
  </si>
  <si>
    <t>Pol188</t>
  </si>
  <si>
    <t>Čtyřhranný tlumič hluku L=1550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55 kg</t>
  </si>
  <si>
    <t>Pol189</t>
  </si>
  <si>
    <t>Obloukový tlumič do čtyřhranného potrubí s jednou kulisou š.400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</si>
  <si>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Pol190</t>
  </si>
  <si>
    <t>Čtyřhranný tlumič hluku L=550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12 kg</t>
  </si>
  <si>
    <t>Pol191</t>
  </si>
  <si>
    <t>Čtyřhranný tlumič hluku L=550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26 kg</t>
  </si>
  <si>
    <t>Pol192</t>
  </si>
  <si>
    <t>Obloukový tlumič do čtyřhranného potrubí s čtyřmi kulisami š.100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</si>
  <si>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75134-4123</t>
  </si>
  <si>
    <t>Montáž tlumiče hluku do čtyřhranného potrubí, průřezu do 0,45 m2</t>
  </si>
  <si>
    <t>Pol193</t>
  </si>
  <si>
    <t>Protidešťová žaluzie hliníková s ochranným sítem 1000x315 a srámem do potrubí, RAL urči architekt</t>
  </si>
  <si>
    <t>Pol194</t>
  </si>
  <si>
    <t>Protidešťová žaluzie hliníková s ochranným sítem 800x315 a srámem do potrubí, RAL urči architekt</t>
  </si>
  <si>
    <t>75139-8053</t>
  </si>
  <si>
    <t>Montáž protidešťové žaluzie na čytřhranné potrubí, průřezu do 0,45 m2</t>
  </si>
  <si>
    <t>Pol195</t>
  </si>
  <si>
    <t>Difuzor ø200 kruhového tvaru s perforovanou čelní deskou ø360 + plenum box s vestavěnou regulační klapkou ø200, rozptyl 3-mi směry</t>
  </si>
  <si>
    <t>75132-2142</t>
  </si>
  <si>
    <t>Montáž difuzoru kruhového vířivého se skříní, průřezu do 400 mm</t>
  </si>
  <si>
    <t>Pol196</t>
  </si>
  <si>
    <t>Tepelně a hlukově izolovaná ohebná hliníková hadice ø200 s mikroperforací, minerální vata tl.25 mm, vnější vrstva laminátová fólie</t>
  </si>
  <si>
    <t>Pol197</t>
  </si>
  <si>
    <t>Univerzální talířový ventil , ø125 mm, materiál CrNi ocel</t>
  </si>
  <si>
    <t>Pol198</t>
  </si>
  <si>
    <t>Univerzální talířový ventil, ø160 mm, materiál CrNi ocel</t>
  </si>
  <si>
    <t>Pol199</t>
  </si>
  <si>
    <t>Univerzální talířový ventil, ø150 mm, materiál CrNi ocel</t>
  </si>
  <si>
    <t>Pol200</t>
  </si>
  <si>
    <t>Pol201</t>
  </si>
  <si>
    <t>Vyústka čtyřhranná jednořadá 325x75 s regulací R1, s nastavitelnými lamelami, do kruhového potrubí, materiál pozink</t>
  </si>
  <si>
    <t>75131-1111</t>
  </si>
  <si>
    <t>Montáž vyústky čtyřhranné do kruhového potrubí, průřezu do 0,04 m2</t>
  </si>
  <si>
    <t>Pol202</t>
  </si>
  <si>
    <t>Obdélníkový ventil 600x130, pro instalaci přímo na zeď. Je tvořen dvěmi zvukově izolačními lištami, které se montují na obě strany zdi a vzájemně jsou spojeny přiloženou perforovanou trubicí. Tím je zajištěno maximální potlačení hlučnosti. RAL 9010, pro tloušťku stěny 90-170 mm</t>
  </si>
  <si>
    <t>75139-8022</t>
  </si>
  <si>
    <t>Montáž větrací mřížky stěnové, průřezu do 0,1 m2</t>
  </si>
  <si>
    <t>Pol203</t>
  </si>
  <si>
    <t>Požární klapka kruhová ø280, požární odolnost EI60 ovládaná servopohonem s pružinou 230 V (AC), dále vybavená termoelektrickým spouštěcím čidlem, součástí servopohonu jsou i pomocné spínače se signalizací polohy listu klapky</t>
  </si>
  <si>
    <t>24071-5119</t>
  </si>
  <si>
    <t>Montáž požárních klapek kruhových, průměru do 280 mm</t>
  </si>
  <si>
    <t>…</t>
  </si>
  <si>
    <t>Montáž doplňků</t>
  </si>
  <si>
    <t>….1</t>
  </si>
  <si>
    <t>Revize požární klapky</t>
  </si>
  <si>
    <t>75158-1353</t>
  </si>
  <si>
    <t>Protipožární utěsnění prostupu kruhového stěnou, průměru potrubí do 300 mm (materiál v ceně)</t>
  </si>
  <si>
    <t>Pol204</t>
  </si>
  <si>
    <t>Systémové řešení ochrany kruhových vzduchotechnických potrubí proti požáru zvnějšku, rohože z minerální vaty tl. 40 mm, požární odolnost EI30S, v klasifikaci "z vnější strany o→i". Systém obsahuje lamelovou rohož s hliníkovou fólií vystuženou skleněnou mřížkou, navařovací trny pro kotvení izolace, AL samolepící páska na přelepení spojů</t>
  </si>
  <si>
    <t>71352-1121</t>
  </si>
  <si>
    <t>Montáž protipožárního obkladu na kruhové potrubí</t>
  </si>
  <si>
    <t>71349-2611</t>
  </si>
  <si>
    <t>Navaření trnů</t>
  </si>
  <si>
    <t>Pol205</t>
  </si>
  <si>
    <t>Regulační klapka čtyřhranná 400x200, L=106 mm, ruční nastavení</t>
  </si>
  <si>
    <t>Pol206</t>
  </si>
  <si>
    <t>Regulační klapka čtyřhranná 200x200, L=106 mm, ruční nastavení</t>
  </si>
  <si>
    <t>75151-4613</t>
  </si>
  <si>
    <t>Montáž klapky čtyřhranné s přírubou, průřezu do 0,14 m2</t>
  </si>
  <si>
    <t>Pol207</t>
  </si>
  <si>
    <t>Požární větrací mřížka L=400+180 mm, H=300 + 50 mm, s aktivačním mechanismem s pružinovým servopohonem 230 V (AC) s termoelektrickou pojistkou 72°C a koncovými mikrospínači, RAL 9010</t>
  </si>
  <si>
    <t>24071-5219</t>
  </si>
  <si>
    <t>Montáž požárních klapek čtyřhranných, obvodu do 2250 mm</t>
  </si>
  <si>
    <t>75158-1315</t>
  </si>
  <si>
    <t>Prostup čtyřhranného potrubí stěnou, průřezu do 0,28m2 (materiál v ceně)</t>
  </si>
  <si>
    <t>75158-1352</t>
  </si>
  <si>
    <t>Protipožární ochrana - prostup kruhového potrubí stěnou, průměru potrubí do 200 mm</t>
  </si>
  <si>
    <t>75158-1353.1</t>
  </si>
  <si>
    <t>Protipožární ochrana - prostup kruhového potrubí stěnou, průměru potrubí do 300 mm</t>
  </si>
  <si>
    <t>Pol208</t>
  </si>
  <si>
    <t>Kruhové potrubí a tvarovky systém safe click (spoje bez další nutnosti zajištění pomocí texů nebo nýtů a přelepení těsnící páskou), dvoubřité těsnění EPDM (Ethylen-propylen), tř. těsnosti D: Regulační klapka safe ø200</t>
  </si>
  <si>
    <t>Pol209</t>
  </si>
  <si>
    <t>Regulační klapka safe ø225</t>
  </si>
  <si>
    <t>Pol210</t>
  </si>
  <si>
    <t>Regulační klapka safe ø280</t>
  </si>
  <si>
    <t>Pol211</t>
  </si>
  <si>
    <t>Trouba kruhová spirálně vinutá ø125, materiál pozink</t>
  </si>
  <si>
    <t>Pol212</t>
  </si>
  <si>
    <t>Trouba kruhová spirálně vinutá ø160, materiál pozink</t>
  </si>
  <si>
    <t>Pol213</t>
  </si>
  <si>
    <t>Trouba kruhová spirálně vinutá ø200, materiál pozink</t>
  </si>
  <si>
    <t>Pol214</t>
  </si>
  <si>
    <t>Trouba kruhová spirálně vinutá ø225, materiál pozink</t>
  </si>
  <si>
    <t>Pol215</t>
  </si>
  <si>
    <t>Trouba kruhová spirálně vinutá ø280, materiál pozink</t>
  </si>
  <si>
    <t>Pol216</t>
  </si>
  <si>
    <t>Spojka vnitřní d=160</t>
  </si>
  <si>
    <t>Pol217</t>
  </si>
  <si>
    <t>Spojka vnitřní d=200</t>
  </si>
  <si>
    <t>Pol218</t>
  </si>
  <si>
    <t>Spojka vnější D=160</t>
  </si>
  <si>
    <t>Pol219</t>
  </si>
  <si>
    <t>Pol220</t>
  </si>
  <si>
    <t>Spojka vnější D=225</t>
  </si>
  <si>
    <t>Pol221</t>
  </si>
  <si>
    <t>Spojka vnější D=280</t>
  </si>
  <si>
    <t>Pol222</t>
  </si>
  <si>
    <t>Koncový kryt pro zaslepení trouby, d=160</t>
  </si>
  <si>
    <t>Pol223</t>
  </si>
  <si>
    <t>Přechod centrický d=200-125</t>
  </si>
  <si>
    <t>Pol224</t>
  </si>
  <si>
    <t>Přechod centrický d=200-160</t>
  </si>
  <si>
    <t>Pol225</t>
  </si>
  <si>
    <t>Přechod centrický d=225-125</t>
  </si>
  <si>
    <t>Pol226</t>
  </si>
  <si>
    <t>Oblouk lisovaný 90°, r=1D, D=125</t>
  </si>
  <si>
    <t>Pol227</t>
  </si>
  <si>
    <t>Oblouk lisovaný 90°, r=1D, D=160</t>
  </si>
  <si>
    <t>Pol228</t>
  </si>
  <si>
    <t>Oblouk lisovaný 30°, r=1D, D=200</t>
  </si>
  <si>
    <t>Pol229</t>
  </si>
  <si>
    <t>Odbočka jednostranná lisovaná d=160-125</t>
  </si>
  <si>
    <t>Pol230</t>
  </si>
  <si>
    <t>Odbočka jednostranná lisovaná d=160-160</t>
  </si>
  <si>
    <t>Pol231</t>
  </si>
  <si>
    <t>Odbočka jednostranná lisovaná d=200-125</t>
  </si>
  <si>
    <t>Pol232</t>
  </si>
  <si>
    <t>Odbočka jednostranná lisovaná d=200-200</t>
  </si>
  <si>
    <t>Pol233</t>
  </si>
  <si>
    <t>Odbočka jednostranná d=225-225</t>
  </si>
  <si>
    <t>Pol234</t>
  </si>
  <si>
    <t>Odbočka jednostranná d=280-160</t>
  </si>
  <si>
    <t>Pol235</t>
  </si>
  <si>
    <t>Odbočka jednostranná d=280-200</t>
  </si>
  <si>
    <t>75151-4680</t>
  </si>
  <si>
    <t>Montáž regulační klapky do kruhového potrubí, průměru do 300 mm</t>
  </si>
  <si>
    <t>75151-1183</t>
  </si>
  <si>
    <t>Montáž potrubí plechového sk.I kruhového bez přírub, průměru do 300 mm</t>
  </si>
  <si>
    <t>75151-4079</t>
  </si>
  <si>
    <t>Montáž tvarovek do plechového potrubí kruhového bez přírub, průměru do 300 mm</t>
  </si>
  <si>
    <t>Pol236</t>
  </si>
  <si>
    <t>Potrubí s přírubami a těsněním sk. I z pozink. plechu: Trouba čtyřhranná 1000x315/800+ VP</t>
  </si>
  <si>
    <t>Pol237</t>
  </si>
  <si>
    <t>Přechod osový 315x1000-200x600/400</t>
  </si>
  <si>
    <t>Pol238</t>
  </si>
  <si>
    <t>Oblouk čtyřhranný 200x600-45°/R100</t>
  </si>
  <si>
    <t>394</t>
  </si>
  <si>
    <t>Pol239</t>
  </si>
  <si>
    <t>Trouba čtyřhranná 200x600/400+ VP</t>
  </si>
  <si>
    <t>396</t>
  </si>
  <si>
    <t>Pol240</t>
  </si>
  <si>
    <t>Trouba čtyřhranná 200x600/800+ VP</t>
  </si>
  <si>
    <t>398</t>
  </si>
  <si>
    <t>Pol241</t>
  </si>
  <si>
    <t>Trouba čtyřhranná 200x600/2000</t>
  </si>
  <si>
    <t>400</t>
  </si>
  <si>
    <t>Pol242</t>
  </si>
  <si>
    <t>Oblouk čtyřhranný 200x600-90°/R100</t>
  </si>
  <si>
    <t>402</t>
  </si>
  <si>
    <t>Pol243</t>
  </si>
  <si>
    <t>Trouba čtyřhranná 200x600/300+ VP</t>
  </si>
  <si>
    <t>404</t>
  </si>
  <si>
    <t>Pol244</t>
  </si>
  <si>
    <t>Koleno ostré přechodové s náběhovými plechy 400x400-600x400/R150</t>
  </si>
  <si>
    <t>406</t>
  </si>
  <si>
    <t>Pol245</t>
  </si>
  <si>
    <t>Trouba čtyřhranná 400x400/500+ VP</t>
  </si>
  <si>
    <t>408</t>
  </si>
  <si>
    <t>Pol246</t>
  </si>
  <si>
    <t>Přechod osový 400x300-400x400/200</t>
  </si>
  <si>
    <t>410</t>
  </si>
  <si>
    <t>Pol247</t>
  </si>
  <si>
    <t>Přechod osový 710x450-600x600/300</t>
  </si>
  <si>
    <t>412</t>
  </si>
  <si>
    <t>Pol248</t>
  </si>
  <si>
    <t>Trouba čtyřhranná 600x600/400+ VP</t>
  </si>
  <si>
    <t>414</t>
  </si>
  <si>
    <t>Pol249</t>
  </si>
  <si>
    <t>Koleno ostré přechodové s náběhovými plechy 200x600-600x600/R100</t>
  </si>
  <si>
    <t>416</t>
  </si>
  <si>
    <t>Pol250</t>
  </si>
  <si>
    <t>Trouba čtyřhranná 600x200/1800+ VP</t>
  </si>
  <si>
    <t>418</t>
  </si>
  <si>
    <t>Pol251</t>
  </si>
  <si>
    <t>Odbočka 600x200-200x200-400x200/R100</t>
  </si>
  <si>
    <t>420</t>
  </si>
  <si>
    <t>Pol252</t>
  </si>
  <si>
    <t>Trouba čtyřhranná 200x200/1000</t>
  </si>
  <si>
    <t>422</t>
  </si>
  <si>
    <t>Pol253</t>
  </si>
  <si>
    <t>Přechod osový 200x200-ø225/200 se vsuvkou do spiro trouby</t>
  </si>
  <si>
    <t>424</t>
  </si>
  <si>
    <t>Pol254</t>
  </si>
  <si>
    <t>Trouba čtyřhranná 400x200/500</t>
  </si>
  <si>
    <t>426</t>
  </si>
  <si>
    <t>Pol255</t>
  </si>
  <si>
    <t>Přechod osový 400x200-ø315/200 se vsuvkou do spiro trouby</t>
  </si>
  <si>
    <t>428</t>
  </si>
  <si>
    <t>Pol256</t>
  </si>
  <si>
    <t>Přechod osový 600x200-ø355/300 se vsuvkou do spiro trouby</t>
  </si>
  <si>
    <t>430</t>
  </si>
  <si>
    <t>Pol257</t>
  </si>
  <si>
    <t>Trouba čtyřhranná 600x200/2000</t>
  </si>
  <si>
    <t>432</t>
  </si>
  <si>
    <t>Pol258</t>
  </si>
  <si>
    <t>Trouba čtyřhranná 600x200/600+ VP</t>
  </si>
  <si>
    <t>434</t>
  </si>
  <si>
    <t>Pol259</t>
  </si>
  <si>
    <t>Oblouk čtyřhranný 600x200-90°/R200</t>
  </si>
  <si>
    <t>436</t>
  </si>
  <si>
    <t>Pol260</t>
  </si>
  <si>
    <t>Oblouk čtyřhranný přechodový 200x600-400x600-90°/R100</t>
  </si>
  <si>
    <t>438</t>
  </si>
  <si>
    <t>Pol261</t>
  </si>
  <si>
    <t>Přechod osový 600x400-400x400/200</t>
  </si>
  <si>
    <t>440</t>
  </si>
  <si>
    <t>Pol262</t>
  </si>
  <si>
    <t>Oblouk čtyřhranný 400x400-90°/R100</t>
  </si>
  <si>
    <t>442</t>
  </si>
  <si>
    <t>444</t>
  </si>
  <si>
    <t>Pol263</t>
  </si>
  <si>
    <t>Přechod osový 400x400-300x400/200</t>
  </si>
  <si>
    <t>446</t>
  </si>
  <si>
    <t>448</t>
  </si>
  <si>
    <t>Pol264</t>
  </si>
  <si>
    <t>Trouba čtyřhranná 600x600/300+ VP</t>
  </si>
  <si>
    <t>450</t>
  </si>
  <si>
    <t>Pol265</t>
  </si>
  <si>
    <t>Oblouk čtyřhranný přechodový s náběhovými plechy 200x600-600x600-90°/R100</t>
  </si>
  <si>
    <t>452</t>
  </si>
  <si>
    <t>Pol266</t>
  </si>
  <si>
    <t>Trouba čtyřhranná 600x200/1600+ VP</t>
  </si>
  <si>
    <t>454</t>
  </si>
  <si>
    <t>Pol267</t>
  </si>
  <si>
    <t>Oblouk čtyřhranný 600x200-90°/R150</t>
  </si>
  <si>
    <t>456</t>
  </si>
  <si>
    <t>Pol268</t>
  </si>
  <si>
    <t>Trouba čtyřhranná 600x200/1500+ VP</t>
  </si>
  <si>
    <t>458</t>
  </si>
  <si>
    <t>460</t>
  </si>
  <si>
    <t>Pol269</t>
  </si>
  <si>
    <t>Trouba čtyřhranná 600x200/500+ VP</t>
  </si>
  <si>
    <t>462</t>
  </si>
  <si>
    <t>464</t>
  </si>
  <si>
    <t>466</t>
  </si>
  <si>
    <t>Pol270</t>
  </si>
  <si>
    <t>Přechod osový 600x200-800x315/400</t>
  </si>
  <si>
    <t>468</t>
  </si>
  <si>
    <t>Pol271</t>
  </si>
  <si>
    <t>Trouba čtyřhranná 800x315/800+ VP</t>
  </si>
  <si>
    <t>470</t>
  </si>
  <si>
    <t>75151-1023</t>
  </si>
  <si>
    <t>Montáž potrubí plechového sk.I čtyřhranného s přírubou, průřezu do 0,5 m2</t>
  </si>
  <si>
    <t>472</t>
  </si>
  <si>
    <t>75151-4117</t>
  </si>
  <si>
    <t>Montáž tvarovek do potrubí plechového sk.I čtyřhranného s přírubou, průřezu do 0,42 m2</t>
  </si>
  <si>
    <t>474</t>
  </si>
  <si>
    <t>476</t>
  </si>
  <si>
    <t>478</t>
  </si>
  <si>
    <t>Pol272</t>
  </si>
  <si>
    <t>Termoizolační trubice, vnitřní průměr 32 mm, tl. stěny 20 mm</t>
  </si>
  <si>
    <t>480</t>
  </si>
  <si>
    <t>Pol273</t>
  </si>
  <si>
    <t>Samolepící páska,40 mm x 1 m</t>
  </si>
  <si>
    <t>482</t>
  </si>
  <si>
    <t>484</t>
  </si>
  <si>
    <t>Pol274</t>
  </si>
  <si>
    <t>Izolace potrubí sání čerstvého vzduchu a výfuk odpadního vzduchu: Samolepící pásy tl.40 mm z pěnového polyethylenu laminované hliníkovou fólií</t>
  </si>
  <si>
    <t>486</t>
  </si>
  <si>
    <t>488</t>
  </si>
  <si>
    <t>Pol275</t>
  </si>
  <si>
    <t>Izolace potrubí přívodu upraveného vzduchu: Samolepící pásy tl.30 mm z pěnového polyethylenu laminované hliníkovou fólií</t>
  </si>
  <si>
    <t>490</t>
  </si>
  <si>
    <t>492</t>
  </si>
  <si>
    <t>Pol276</t>
  </si>
  <si>
    <t>Regulační klapka kruhová do spiro potrubí, ruční nastavení, průměr 160 mm</t>
  </si>
  <si>
    <t>494</t>
  </si>
  <si>
    <t>Pol277</t>
  </si>
  <si>
    <t>Regulační klapka kruhová do spiro potrubí, ruční nastavení, průměr 200 mm</t>
  </si>
  <si>
    <t>496</t>
  </si>
  <si>
    <t>Pol278</t>
  </si>
  <si>
    <t>Regulační klapka kruhová do spiro potrubí, ruční nastavení, průměr 225 mm</t>
  </si>
  <si>
    <t>498</t>
  </si>
  <si>
    <t>75151-4679.1</t>
  </si>
  <si>
    <t>Montáž regulační klapky do kruhového potrubí, průměru do 200 mm</t>
  </si>
  <si>
    <t>500</t>
  </si>
  <si>
    <t>502</t>
  </si>
  <si>
    <t>Pol279</t>
  </si>
  <si>
    <t>Kruhový tlumič hluku, vnitřní průměr 160 mm, vnější průměr 260 mm, délka 900 mm</t>
  </si>
  <si>
    <t>504</t>
  </si>
  <si>
    <t>75134-4112</t>
  </si>
  <si>
    <t>Montáž tlumiče hluku do kruhového potrubí, průměru do 200 mm</t>
  </si>
  <si>
    <t>506</t>
  </si>
  <si>
    <t>508</t>
  </si>
  <si>
    <t>510</t>
  </si>
  <si>
    <t>Pol280</t>
  </si>
  <si>
    <t>Trouba D=225, l=3 m</t>
  </si>
  <si>
    <t>Pol281</t>
  </si>
  <si>
    <t>Trouba D=280, l=3 m</t>
  </si>
  <si>
    <t>514</t>
  </si>
  <si>
    <t>Pol282</t>
  </si>
  <si>
    <t>Trouba D=315, l=3 m</t>
  </si>
  <si>
    <t>516</t>
  </si>
  <si>
    <t>Pol283</t>
  </si>
  <si>
    <t>Trouba D=355, l=3 m</t>
  </si>
  <si>
    <t>518</t>
  </si>
  <si>
    <t>Pol284</t>
  </si>
  <si>
    <t>Spojka vnější - nátrubek D=160</t>
  </si>
  <si>
    <t>520</t>
  </si>
  <si>
    <t>Pol285</t>
  </si>
  <si>
    <t>Spojka vnější - nátrubek D=200</t>
  </si>
  <si>
    <t>522</t>
  </si>
  <si>
    <t>Pol286</t>
  </si>
  <si>
    <t>Spojka vnější - nátrubek D=225</t>
  </si>
  <si>
    <t>524</t>
  </si>
  <si>
    <t>Pol287</t>
  </si>
  <si>
    <t>Spojka vnější - nátrubek D=280</t>
  </si>
  <si>
    <t>526</t>
  </si>
  <si>
    <t>Pol288</t>
  </si>
  <si>
    <t>Spojka vnější - nátrubek D=315</t>
  </si>
  <si>
    <t>528</t>
  </si>
  <si>
    <t>Pol289</t>
  </si>
  <si>
    <t>Spojka vnější - nátrubek D=355</t>
  </si>
  <si>
    <t>530</t>
  </si>
  <si>
    <t>Pol290</t>
  </si>
  <si>
    <t>Koncový kryt D=280, pro zaslepení tvarovky s nátrubkem G3/8" pro odvod vzdušného kondenzátu</t>
  </si>
  <si>
    <t>532</t>
  </si>
  <si>
    <t>Pol291</t>
  </si>
  <si>
    <t>Koncový kryt D=160, pro zaslepení tvarovky s nátrubkem G3/8" pro odvod vzdušného kondenzátu</t>
  </si>
  <si>
    <t>534</t>
  </si>
  <si>
    <t>Pol292</t>
  </si>
  <si>
    <t>Spojka vnitřní - vsuvka, d=160</t>
  </si>
  <si>
    <t>536</t>
  </si>
  <si>
    <t>Pol293</t>
  </si>
  <si>
    <t>Spojka vnitřní - vsuvka, d=200</t>
  </si>
  <si>
    <t>538</t>
  </si>
  <si>
    <t>Pol294</t>
  </si>
  <si>
    <t>Spojka vnitřní - vsuvka, d=225</t>
  </si>
  <si>
    <t>540</t>
  </si>
  <si>
    <t>Pol295</t>
  </si>
  <si>
    <t>Spojka vnitřní - vsuvka, d=280</t>
  </si>
  <si>
    <t>542</t>
  </si>
  <si>
    <t>Pol296</t>
  </si>
  <si>
    <t>Spojka vnitřní - vsuvka, d=315</t>
  </si>
  <si>
    <t>544</t>
  </si>
  <si>
    <t>Pol297</t>
  </si>
  <si>
    <t>Spojka vnitřní - vsuvka, d=355</t>
  </si>
  <si>
    <t>546</t>
  </si>
  <si>
    <t>Pol298</t>
  </si>
  <si>
    <t>Přechod osový d=315-160</t>
  </si>
  <si>
    <t>548</t>
  </si>
  <si>
    <t>Pol299</t>
  </si>
  <si>
    <t>Přechod osový d=355-280</t>
  </si>
  <si>
    <t>550</t>
  </si>
  <si>
    <t>Pol300</t>
  </si>
  <si>
    <t>Přechod osový d=315-225</t>
  </si>
  <si>
    <t>552</t>
  </si>
  <si>
    <t>Pol301</t>
  </si>
  <si>
    <t>Přechod osový d=355-225</t>
  </si>
  <si>
    <t>554</t>
  </si>
  <si>
    <t>Pol302</t>
  </si>
  <si>
    <t>Přechod osový d=225-200</t>
  </si>
  <si>
    <t>556</t>
  </si>
  <si>
    <t>Pol303</t>
  </si>
  <si>
    <t>Přechod osový d=225-160</t>
  </si>
  <si>
    <t>558</t>
  </si>
  <si>
    <t>Pol304</t>
  </si>
  <si>
    <t>Přechod osový d=200-160</t>
  </si>
  <si>
    <t>560</t>
  </si>
  <si>
    <t>Pol305</t>
  </si>
  <si>
    <t>Oblouk segmentový 45°, d=225</t>
  </si>
  <si>
    <t>562</t>
  </si>
  <si>
    <t>564</t>
  </si>
  <si>
    <t>566</t>
  </si>
  <si>
    <t>Pol306</t>
  </si>
  <si>
    <t>Oblouk segmentový 90°, d=225</t>
  </si>
  <si>
    <t>568</t>
  </si>
  <si>
    <t>Pol307</t>
  </si>
  <si>
    <t>Odbočka jednostranná 90°, d=160-160</t>
  </si>
  <si>
    <t>570</t>
  </si>
  <si>
    <t>Pol308</t>
  </si>
  <si>
    <t>Odbočka jednostranná 90°, d=160-125</t>
  </si>
  <si>
    <t>572</t>
  </si>
  <si>
    <t>Pol309</t>
  </si>
  <si>
    <t>Odbočka jednostranná 90°, d=200-160</t>
  </si>
  <si>
    <t>574</t>
  </si>
  <si>
    <t>Pol310</t>
  </si>
  <si>
    <t>Odbočka jednostranná 90°, d=200-200</t>
  </si>
  <si>
    <t>576</t>
  </si>
  <si>
    <t>Pol311</t>
  </si>
  <si>
    <t>Odbočka jednostranná 90°, d=225-225</t>
  </si>
  <si>
    <t>578</t>
  </si>
  <si>
    <t>Pol312</t>
  </si>
  <si>
    <t>Odbočka jednostranná 90°, d=225-200</t>
  </si>
  <si>
    <t>580</t>
  </si>
  <si>
    <t>Pol313</t>
  </si>
  <si>
    <t>Odbočka jednostranná 90°, d=280-280</t>
  </si>
  <si>
    <t>582</t>
  </si>
  <si>
    <t>Pol314</t>
  </si>
  <si>
    <t>Odbočka jednostranná 90°, d=315-315</t>
  </si>
  <si>
    <t>584</t>
  </si>
  <si>
    <t>Pol315</t>
  </si>
  <si>
    <t>Odbočka jednostranná 90°, d=315-200</t>
  </si>
  <si>
    <t>586</t>
  </si>
  <si>
    <t>Pol316</t>
  </si>
  <si>
    <t>Odbočka jednostranná 90°, d=355-355</t>
  </si>
  <si>
    <t>588</t>
  </si>
  <si>
    <t>Pol317</t>
  </si>
  <si>
    <t>Odbočka jednostranná 90°, d=355-200</t>
  </si>
  <si>
    <t>590</t>
  </si>
  <si>
    <t>Pol318</t>
  </si>
  <si>
    <t>Izolace přívodního potrubí potrubí: Tepelně izolační návlek z minerální vaty tl.25 mm s polepem hliníkovou fólií, vnitřní průměr 160 mm, balení 10 m</t>
  </si>
  <si>
    <t>592</t>
  </si>
  <si>
    <t>Pol319</t>
  </si>
  <si>
    <t>Tepelně izolační návlek z minerální vaty tl.25 mm s polepem hliníkovou fólií, vnitřní průměr 200 mm, balení 10 m</t>
  </si>
  <si>
    <t>594</t>
  </si>
  <si>
    <t>Pol320</t>
  </si>
  <si>
    <t>Tepelně izolační návlek z minerální vaty tl.25 mm s polepem hliníkovou fólií, vnitřní průměr 225 mm, balení 10 m</t>
  </si>
  <si>
    <t>596</t>
  </si>
  <si>
    <t>Pol321</t>
  </si>
  <si>
    <t>Tepelně izolační návlek z minerální vaty tl.25 mm s polepem hliníkovou fólií, vnitřní průměr 315 mm, balení 10 m</t>
  </si>
  <si>
    <t>598</t>
  </si>
  <si>
    <t>600</t>
  </si>
  <si>
    <t>602</t>
  </si>
  <si>
    <t>604</t>
  </si>
  <si>
    <t>606</t>
  </si>
  <si>
    <t>75151-1201</t>
  </si>
  <si>
    <t>Montáž potrubí plechového sk.I kruhového bez přírub, průměru do 400 mm</t>
  </si>
  <si>
    <t>608</t>
  </si>
  <si>
    <t>75151-4078.1</t>
  </si>
  <si>
    <t>Montáž tvarovek do potrubí kruhového bez přírub, průměru do 200 mm</t>
  </si>
  <si>
    <t>610</t>
  </si>
  <si>
    <t>75151-4079.1</t>
  </si>
  <si>
    <t>Montáž tvarovek do potrubí kruhového bez přírub, průměru do 300 mm</t>
  </si>
  <si>
    <t>612</t>
  </si>
  <si>
    <t>75151-4080</t>
  </si>
  <si>
    <t>Montáž tvarovek do potrubí kruhového bez přírub, průměru do 400 mm</t>
  </si>
  <si>
    <t>614</t>
  </si>
  <si>
    <t>72217-4022</t>
  </si>
  <si>
    <t>Potrubí pro odvod vzdušného kondenzátu z polypropylenu (PPR) svařovaných polyfuzně PN20 D20x3,4 - dodávka a montáž</t>
  </si>
  <si>
    <t>616</t>
  </si>
  <si>
    <t>72222-0231</t>
  </si>
  <si>
    <t>Přechodka dGK D20x3/8" - dodávka a montáž</t>
  </si>
  <si>
    <t>618</t>
  </si>
  <si>
    <t>72217-4072</t>
  </si>
  <si>
    <t>Kompenzační smyčka D20x3,4</t>
  </si>
  <si>
    <t>620</t>
  </si>
  <si>
    <t>72586-1312</t>
  </si>
  <si>
    <t>Podomítkové těleso odtoku HL138, přítok ø20-30mm, odtok DN32</t>
  </si>
  <si>
    <t>622</t>
  </si>
  <si>
    <t>72586-9101R0</t>
  </si>
  <si>
    <t>Montáž podomítkové zápachové uzávěrky</t>
  </si>
  <si>
    <t>624</t>
  </si>
  <si>
    <t>72117-4042.1</t>
  </si>
  <si>
    <t>HT systém připojovací DN32 - dodávka a montáž</t>
  </si>
  <si>
    <t>626</t>
  </si>
  <si>
    <t>72117-1905</t>
  </si>
  <si>
    <t>Vsazení odbočky do plastového potrubí - dodávka a montáž</t>
  </si>
  <si>
    <t>628</t>
  </si>
  <si>
    <t>72119-4104</t>
  </si>
  <si>
    <t>Vyvedení a upevnění odpadních výpustek</t>
  </si>
  <si>
    <t>630</t>
  </si>
  <si>
    <t>632</t>
  </si>
  <si>
    <t>Pol322</t>
  </si>
  <si>
    <t>Termoizolační trubice, vnitřní průměr 20 mm, tl. stěny 9 mm</t>
  </si>
  <si>
    <t>634</t>
  </si>
  <si>
    <t>Pol323</t>
  </si>
  <si>
    <t>Samolepící páska, 40 mm x 1 m</t>
  </si>
  <si>
    <t>636</t>
  </si>
  <si>
    <t>638</t>
  </si>
  <si>
    <t>Pol324</t>
  </si>
  <si>
    <t>Plastový stavebnicový systém, materiál PVC, bílá barva: Čtyřhranné potrubí □90x220, l=1m</t>
  </si>
  <si>
    <t>640</t>
  </si>
  <si>
    <t>Pol325</t>
  </si>
  <si>
    <t>Spojka na potrubí</t>
  </si>
  <si>
    <t>642</t>
  </si>
  <si>
    <t>Pol326</t>
  </si>
  <si>
    <t>Spona na potrubí</t>
  </si>
  <si>
    <t>644</t>
  </si>
  <si>
    <t>Pol327</t>
  </si>
  <si>
    <t>Přechodové koleno 90° s možností kruhového vyosení □90x220-ø150</t>
  </si>
  <si>
    <t>646</t>
  </si>
  <si>
    <t>Pol328</t>
  </si>
  <si>
    <t>Spojka do potrubí , průměr 150 mm</t>
  </si>
  <si>
    <t>648</t>
  </si>
  <si>
    <t>75152-5032</t>
  </si>
  <si>
    <t>Montáž potrubí plastového čtyřhranného bez přírub, průřezu do 0,03 m2</t>
  </si>
  <si>
    <t>650</t>
  </si>
  <si>
    <t>75152-6132</t>
  </si>
  <si>
    <t>Montáž tvarovek do potrubí plastového čtyřhranného bez přírub, průřezu do 0,03 m3</t>
  </si>
  <si>
    <t>652</t>
  </si>
  <si>
    <t>654</t>
  </si>
  <si>
    <t>656</t>
  </si>
  <si>
    <t>658</t>
  </si>
  <si>
    <t>94611-1115</t>
  </si>
  <si>
    <t>Montáž pojízdných věží šířky do 0,9 m, délky do 3,2 m, výšky do 5,5 m</t>
  </si>
  <si>
    <t>660</t>
  </si>
  <si>
    <t>662</t>
  </si>
  <si>
    <t>94611-1814</t>
  </si>
  <si>
    <t>664</t>
  </si>
  <si>
    <t>666</t>
  </si>
  <si>
    <t>668</t>
  </si>
  <si>
    <t>670</t>
  </si>
  <si>
    <t>672</t>
  </si>
  <si>
    <t>674</t>
  </si>
  <si>
    <t>676</t>
  </si>
  <si>
    <t>678</t>
  </si>
  <si>
    <t>680</t>
  </si>
  <si>
    <t>682</t>
  </si>
  <si>
    <t>684</t>
  </si>
  <si>
    <t>Větrání technického podlaží - VZT-4</t>
  </si>
  <si>
    <t>Pol385</t>
  </si>
  <si>
    <t>VZT jednotka s rekuperací tepla, pro přívod a odvod vzduchu, průtok vzduchu 450 m³/h, externí tlak 250 Pa, vnitřní instalace, hmotnost jednotky 75 kg, v sestavě: 2x filtr G4, rekuperátor, elektrický ohřívač (max. výkon 0,6 kW), přívodní a odvodní ventilátor, by-passová klapka, výstup kondenzátu ø16/22, měření a regulace, regulační prvky - dodávka vcelku</t>
  </si>
  <si>
    <t>926</t>
  </si>
  <si>
    <t>75161-1121</t>
  </si>
  <si>
    <t>928</t>
  </si>
  <si>
    <t>930</t>
  </si>
  <si>
    <t>932</t>
  </si>
  <si>
    <t>Pol386</t>
  </si>
  <si>
    <t>Kruhový tlumič hluku, vnitřní průměr 200 mm, vnější průměr 300 mm, délka 1200 mm, tl. Izolace 50 mm</t>
  </si>
  <si>
    <t>934</t>
  </si>
  <si>
    <t>Pol387</t>
  </si>
  <si>
    <t>Kruhový tlumič hluku, vnitřní průměr 200 mm, vnější průměr 500 mm, délka 1200 mm, tl. Izolace 150 mm</t>
  </si>
  <si>
    <t>936</t>
  </si>
  <si>
    <t>Pol388</t>
  </si>
  <si>
    <t>Kruhový tlumič hluku, vnitřní průměr 200 mm, vnější průměr 300 mm, délka 600 mm, tl. Izolace 50 mm</t>
  </si>
  <si>
    <t>938</t>
  </si>
  <si>
    <t>75134-4112.1</t>
  </si>
  <si>
    <t>Montáž tlumičů hluku pro kruhové potrubí</t>
  </si>
  <si>
    <t>940</t>
  </si>
  <si>
    <t>Pol389</t>
  </si>
  <si>
    <t>Protidešťová žaluzie hliníková s ochranným sítem 315x315 a s rámem do potrubí, RAL urči architekt</t>
  </si>
  <si>
    <t>942</t>
  </si>
  <si>
    <t>Pol390</t>
  </si>
  <si>
    <t>Protidešťová žaluzie hliníková s ochranným sítem 200x315 a s rámem do potrubí, RAL urči architekt</t>
  </si>
  <si>
    <t>944</t>
  </si>
  <si>
    <t>75139-8051</t>
  </si>
  <si>
    <t>Montáž protidešťové žaluzie na čytřhranné potrubí, průřezu do 0,15m2</t>
  </si>
  <si>
    <t>946</t>
  </si>
  <si>
    <t>Pol391</t>
  </si>
  <si>
    <t>Vyústka čtyřhranná jednořadá 325x75, do kruhového potrubí, s regulací R1, materiál pozink</t>
  </si>
  <si>
    <t>948</t>
  </si>
  <si>
    <t>950</t>
  </si>
  <si>
    <t>Pol392</t>
  </si>
  <si>
    <t>Tepelně a hlukově izolovaná ohebná hliníková hadice s mikroperforací. Tepelnou izolaci tvoří minerální vata tl. 25 mm, vnitřní průměr hadice 200 mm</t>
  </si>
  <si>
    <t>952</t>
  </si>
  <si>
    <t>Pol393</t>
  </si>
  <si>
    <t>Tepelně a hlukově izolovaná ohebná hliníková hadice s mikroperforací. Tepelnou izolaci tvoří minerální vata tl. 25 mm, vnitřní průměr hadice 180 mm</t>
  </si>
  <si>
    <t>954</t>
  </si>
  <si>
    <t>956</t>
  </si>
  <si>
    <t>75153-7132</t>
  </si>
  <si>
    <t>958</t>
  </si>
  <si>
    <t>960</t>
  </si>
  <si>
    <t>361</t>
  </si>
  <si>
    <t>75151-4679.2</t>
  </si>
  <si>
    <t>Montáž reg. Klapky kruhové, průměru do 200 mm</t>
  </si>
  <si>
    <t>962</t>
  </si>
  <si>
    <t>Pol394</t>
  </si>
  <si>
    <t>Potrubí s přírubami a těsněním sk. I z pozink. plechu: Trouba čtyřhranná 200x315/800+ VP</t>
  </si>
  <si>
    <t>964</t>
  </si>
  <si>
    <t>363</t>
  </si>
  <si>
    <t>Pol395</t>
  </si>
  <si>
    <t>Trouba čtyřhranná 315x315/800+ VP</t>
  </si>
  <si>
    <t>966</t>
  </si>
  <si>
    <t>Pol396</t>
  </si>
  <si>
    <t>Oblouk čtyřhranný 315x315-90°/R=150</t>
  </si>
  <si>
    <t>968</t>
  </si>
  <si>
    <t>365</t>
  </si>
  <si>
    <t>Pol397</t>
  </si>
  <si>
    <t>Přechod osový 315x315-ø200/300 se vsuvkou do spiro trouby</t>
  </si>
  <si>
    <t>970</t>
  </si>
  <si>
    <t>Pol398</t>
  </si>
  <si>
    <t>Přechod osový 200x315-ø200/300 se vsuvkou do spiro trouby</t>
  </si>
  <si>
    <t>972</t>
  </si>
  <si>
    <t>367</t>
  </si>
  <si>
    <t>75151-1021</t>
  </si>
  <si>
    <t>Montáž potrubí plechového sk.I čtyřhranného s přírubou, průřezu do 0,13 m2</t>
  </si>
  <si>
    <t>974</t>
  </si>
  <si>
    <t>75151-4113</t>
  </si>
  <si>
    <t>Montáž tvarovek do potrubí plechového sk.I čtyřhranného s přírubou, průřezu do 0,14 m2</t>
  </si>
  <si>
    <t>976</t>
  </si>
  <si>
    <t>369</t>
  </si>
  <si>
    <t>Pol399</t>
  </si>
  <si>
    <t>Izolace potrubí: Samolepící pásy tl.40 mm z pěnového polyethylenu laminované hliníkovou fólií</t>
  </si>
  <si>
    <t>978</t>
  </si>
  <si>
    <t>980</t>
  </si>
  <si>
    <t>371</t>
  </si>
  <si>
    <t>982</t>
  </si>
  <si>
    <t>984</t>
  </si>
  <si>
    <t>373</t>
  </si>
  <si>
    <t>986</t>
  </si>
  <si>
    <t>Pol400</t>
  </si>
  <si>
    <t>Spiro potrubí a tvarovky: Trouba D=125, l=3 m</t>
  </si>
  <si>
    <t>988</t>
  </si>
  <si>
    <t>375</t>
  </si>
  <si>
    <t>Pol401</t>
  </si>
  <si>
    <t>Trouba D=160, l=3 m</t>
  </si>
  <si>
    <t>990</t>
  </si>
  <si>
    <t>992</t>
  </si>
  <si>
    <t>377</t>
  </si>
  <si>
    <t>Pol402</t>
  </si>
  <si>
    <t>Spojka vnitřní - vsuvka, d=125</t>
  </si>
  <si>
    <t>994</t>
  </si>
  <si>
    <t>996</t>
  </si>
  <si>
    <t>379</t>
  </si>
  <si>
    <t>1000</t>
  </si>
  <si>
    <t>381</t>
  </si>
  <si>
    <t>Pol403</t>
  </si>
  <si>
    <t>Spojka vnější - nátrubek, D=180</t>
  </si>
  <si>
    <t>1002</t>
  </si>
  <si>
    <t>1004</t>
  </si>
  <si>
    <t>383</t>
  </si>
  <si>
    <t>Pol404</t>
  </si>
  <si>
    <t>Výfukový kus s ochrannou mřížkou, ø125</t>
  </si>
  <si>
    <t>1006</t>
  </si>
  <si>
    <t>Pol405</t>
  </si>
  <si>
    <t>Koncový kryt pro zaslepení spiro trouby, d=160</t>
  </si>
  <si>
    <t>1008</t>
  </si>
  <si>
    <t>385</t>
  </si>
  <si>
    <t>1010</t>
  </si>
  <si>
    <t>Pol406</t>
  </si>
  <si>
    <t>Přechod osový d=200-180</t>
  </si>
  <si>
    <t>1012</t>
  </si>
  <si>
    <t>387</t>
  </si>
  <si>
    <t>Pol407</t>
  </si>
  <si>
    <t>Oblouk 30°, d=200</t>
  </si>
  <si>
    <t>1014</t>
  </si>
  <si>
    <t>Pol408</t>
  </si>
  <si>
    <t>Oblouk 90°, d=180</t>
  </si>
  <si>
    <t>1016</t>
  </si>
  <si>
    <t>389</t>
  </si>
  <si>
    <t>Pol409</t>
  </si>
  <si>
    <t>1018</t>
  </si>
  <si>
    <t>Pol410</t>
  </si>
  <si>
    <t>1020</t>
  </si>
  <si>
    <t>391</t>
  </si>
  <si>
    <t>Pol411</t>
  </si>
  <si>
    <t>Odbočka jednostranná 90°, d=200-125</t>
  </si>
  <si>
    <t>1022</t>
  </si>
  <si>
    <t>1024</t>
  </si>
  <si>
    <t>393</t>
  </si>
  <si>
    <t>1026</t>
  </si>
  <si>
    <t>1028</t>
  </si>
  <si>
    <t>395</t>
  </si>
  <si>
    <t>1030</t>
  </si>
  <si>
    <t>1032</t>
  </si>
  <si>
    <t>397</t>
  </si>
  <si>
    <t>1034</t>
  </si>
  <si>
    <t>1036</t>
  </si>
  <si>
    <t>399</t>
  </si>
  <si>
    <t>75158-1352.1</t>
  </si>
  <si>
    <t>Protipožární ucpávky - prostup kruhového potrubí stěnou, průměru potrubí do 200 mm (materiál v ceně)</t>
  </si>
  <si>
    <t>1038</t>
  </si>
  <si>
    <t>1040</t>
  </si>
  <si>
    <t>401</t>
  </si>
  <si>
    <t>1042</t>
  </si>
  <si>
    <t>1044</t>
  </si>
  <si>
    <t>403</t>
  </si>
  <si>
    <t>1046</t>
  </si>
  <si>
    <t>1048</t>
  </si>
  <si>
    <t>405</t>
  </si>
  <si>
    <t>1050</t>
  </si>
  <si>
    <t>1052</t>
  </si>
  <si>
    <t>407</t>
  </si>
  <si>
    <t>1054</t>
  </si>
  <si>
    <t>1056</t>
  </si>
  <si>
    <t>409</t>
  </si>
  <si>
    <t>1058</t>
  </si>
  <si>
    <t>1060</t>
  </si>
  <si>
    <t>411</t>
  </si>
  <si>
    <t>1062</t>
  </si>
  <si>
    <t>1064</t>
  </si>
  <si>
    <t xml:space="preserve">Větrání CHÚC B a evakuačního výtahu </t>
  </si>
  <si>
    <t>413</t>
  </si>
  <si>
    <t>Pol412</t>
  </si>
  <si>
    <t>Nízkotlaký radiální ventilátor z pozink. plechu, do čtyřhranného potrubí 900x500 mm, délka ventilátoru 985 mm, požadovaný průtok vzduchu 7950 m³/h, externí tlak 340 Pa, U=3x400 V, P=3780 W, I=6,8 A</t>
  </si>
  <si>
    <t>1066</t>
  </si>
  <si>
    <t>Pol413</t>
  </si>
  <si>
    <t>Transformátorový regulátor pro spínání a 5-st. Regulaci otáček ventilátoru, pro 3-fázové ventilátory, max. proudová zátěž 7 A</t>
  </si>
  <si>
    <t>1068</t>
  </si>
  <si>
    <t>415</t>
  </si>
  <si>
    <t>Pol414</t>
  </si>
  <si>
    <t>Pružná čtyřhranná tlumící vložka, rozměr 900x500/150 mm</t>
  </si>
  <si>
    <t>1070</t>
  </si>
  <si>
    <t>Pol415</t>
  </si>
  <si>
    <t>Protidešťová žaluzie čtyřhranná z pozink. plechu, rozměr 1000x500 s ochranným pletivem s oky 10x10 mm, odstín šedá barva RAL 7040</t>
  </si>
  <si>
    <t>1072</t>
  </si>
  <si>
    <t>417</t>
  </si>
  <si>
    <t>Pol416</t>
  </si>
  <si>
    <t>Těsná lamelová klapka uzavírací z pozink. plechu se servopohonem, rozměr 800x500/170 mm, servopohon 230 V, ovládání dvoupolohové</t>
  </si>
  <si>
    <t>1074</t>
  </si>
  <si>
    <t>Pol417</t>
  </si>
  <si>
    <t>Těsná lamelová klapka uzavírací z pozink. plechu se servopohonem, rozměr 400x200/170 mm, servopohon 230 V, ovládání dvoupolohové</t>
  </si>
  <si>
    <t>1076</t>
  </si>
  <si>
    <t>419</t>
  </si>
  <si>
    <t>75112-2177</t>
  </si>
  <si>
    <t>Montáž ventilátoru do čtyřhranného potrubí, průřezu do 0,49 m2</t>
  </si>
  <si>
    <t>1078</t>
  </si>
  <si>
    <t>741….1</t>
  </si>
  <si>
    <t>Montáž regulátoru otáček (pozn. napojení na silovou elektroinstalaci a propojenís ventilátorem - viz projekt elektro)</t>
  </si>
  <si>
    <t>1080</t>
  </si>
  <si>
    <t>421</t>
  </si>
  <si>
    <t>75151-4518</t>
  </si>
  <si>
    <t>Montáž pružné spojky čtyřhranné, průřezu do 0,49 m2</t>
  </si>
  <si>
    <t>1082</t>
  </si>
  <si>
    <t>75139-8054.1</t>
  </si>
  <si>
    <t>Montáž protidešťové žaluzie na čytřhranné potrubí, průřezu do 0,6 m2</t>
  </si>
  <si>
    <t>1084</t>
  </si>
  <si>
    <t>423</t>
  </si>
  <si>
    <t>Pol418</t>
  </si>
  <si>
    <t>Krycí mřížka čtyřhranná 800x500 mm, výplň tahokov, RAL 9006</t>
  </si>
  <si>
    <t>1086</t>
  </si>
  <si>
    <t>Pol419</t>
  </si>
  <si>
    <t>Krycí mřížka čtyřhranná 400x200 mm, výplň tahokov, RAL 9006</t>
  </si>
  <si>
    <t>1088</t>
  </si>
  <si>
    <t>425</t>
  </si>
  <si>
    <t>75131-1096</t>
  </si>
  <si>
    <t>Montáž větrací mřížky na čtyřhranné potrubí průřezu přes 0,25 m2</t>
  </si>
  <si>
    <t>1090</t>
  </si>
  <si>
    <t>75131-1091</t>
  </si>
  <si>
    <t>Montáž větrací mřížky na čtyřhranné potrubí průřezu do 0,08 m2</t>
  </si>
  <si>
    <t>1092</t>
  </si>
  <si>
    <t>427</t>
  </si>
  <si>
    <t>Pol420</t>
  </si>
  <si>
    <t>Regulační a uzavírací klapka těsná 900x630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</si>
  <si>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1094</t>
  </si>
  <si>
    <t>75151-4620</t>
  </si>
  <si>
    <t>Montáž škrtící klapky do čtyřhranného potrubí, průřezu do 0,63 m2</t>
  </si>
  <si>
    <t>1096</t>
  </si>
  <si>
    <t>429</t>
  </si>
  <si>
    <t>Pol421</t>
  </si>
  <si>
    <t>Protidešťová žaluzie hliníková s ochranným sítem 900x630 a srámem do potrubí, RAL urči architekt</t>
  </si>
  <si>
    <t>1098</t>
  </si>
  <si>
    <t>1100</t>
  </si>
  <si>
    <t>431</t>
  </si>
  <si>
    <t>Pol422</t>
  </si>
  <si>
    <t>Regulační a uzavírací klapka těsná 400x630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</si>
  <si>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1102</t>
  </si>
  <si>
    <t>75151-4615</t>
  </si>
  <si>
    <t>Montáž škrtící klapky do čtyřhranného potrubí, průřezu do 0,28 m2</t>
  </si>
  <si>
    <t>1104</t>
  </si>
  <si>
    <t>433</t>
  </si>
  <si>
    <t>Pol423</t>
  </si>
  <si>
    <t>Protidešťová žaluzie hliníková s ochranným sítem 400x630 a srámem do potrubí, RAL urči architekt</t>
  </si>
  <si>
    <t>1106</t>
  </si>
  <si>
    <t>75139-8052</t>
  </si>
  <si>
    <t>Montáž protidešťové žaluzie na čtyřhranné potrubí, průřezu do 0,3 m2</t>
  </si>
  <si>
    <t>1108</t>
  </si>
  <si>
    <t>435</t>
  </si>
  <si>
    <t>Pol424</t>
  </si>
  <si>
    <t>Krycí mřížka čtyřhranná 900x630 mm, výplň tahokov, RAL 9010</t>
  </si>
  <si>
    <t>1110</t>
  </si>
  <si>
    <t>Pol425</t>
  </si>
  <si>
    <t>Krycí mřížka čtyřhranná 400x630 mm, výplň tahokov, RAL 9010</t>
  </si>
  <si>
    <t>1112</t>
  </si>
  <si>
    <t>437</t>
  </si>
  <si>
    <t>Pol426</t>
  </si>
  <si>
    <t>Krycí mřížka čtyřhranná 500x500 mm, výplň tahokov, RAL 9006</t>
  </si>
  <si>
    <t>1114</t>
  </si>
  <si>
    <t>1116</t>
  </si>
  <si>
    <t>439</t>
  </si>
  <si>
    <t>Pol427</t>
  </si>
  <si>
    <t>Potrubí s přírubami a těsněním sk. I z pozink. plechu: Trouba čtyřhranná 1000x500/800+ VP</t>
  </si>
  <si>
    <t>1118</t>
  </si>
  <si>
    <t>Pol428</t>
  </si>
  <si>
    <t>Odskok s přechodem 500x1000-500x900/800 (U=300) - (dle detailu v řezu G-G)</t>
  </si>
  <si>
    <t>1120</t>
  </si>
  <si>
    <t>441</t>
  </si>
  <si>
    <t>Pol429</t>
  </si>
  <si>
    <t>Přechod osový 900x500-800x500/300</t>
  </si>
  <si>
    <t>1122</t>
  </si>
  <si>
    <t>Pol430</t>
  </si>
  <si>
    <t>Trouba čtyřhranná 800x500/2000+ VP</t>
  </si>
  <si>
    <t>1124</t>
  </si>
  <si>
    <t>443</t>
  </si>
  <si>
    <t>Pol431</t>
  </si>
  <si>
    <t>Odbočka jednostranná s přechodem 800x500-800x500-400x200 (dle detailu v řezu G-G)</t>
  </si>
  <si>
    <t>1126</t>
  </si>
  <si>
    <t>Pol432</t>
  </si>
  <si>
    <t>Trouba čtyřhranná 400x200/2000+ VP</t>
  </si>
  <si>
    <t>1128</t>
  </si>
  <si>
    <t>445</t>
  </si>
  <si>
    <t>Pol433</t>
  </si>
  <si>
    <t>Oblouk čtyřhranný 200x400-90°/R100</t>
  </si>
  <si>
    <t>1130</t>
  </si>
  <si>
    <t>Pol434</t>
  </si>
  <si>
    <t>Oblouk čtyřhranný 400x200-90°/R100</t>
  </si>
  <si>
    <t>1132</t>
  </si>
  <si>
    <t>447</t>
  </si>
  <si>
    <t>Pol435</t>
  </si>
  <si>
    <t>Trouba čtyřhranná 400x200/300+ VP</t>
  </si>
  <si>
    <t>1134</t>
  </si>
  <si>
    <t>1136</t>
  </si>
  <si>
    <t>449</t>
  </si>
  <si>
    <t>1138</t>
  </si>
  <si>
    <t>75151-4013</t>
  </si>
  <si>
    <t>Montáž tavrovek potrubí plechového sk.I čtyřhranného s přírubou, průřezu do 0,14 m2</t>
  </si>
  <si>
    <t>1140</t>
  </si>
  <si>
    <t>451</t>
  </si>
  <si>
    <t>75151-4119</t>
  </si>
  <si>
    <t>Montáž tavrovek potrubí plechového sk.I čtyřhranného s přírubou, průřezu do 0,56 m2</t>
  </si>
  <si>
    <t>1142</t>
  </si>
  <si>
    <t>Pol436</t>
  </si>
  <si>
    <t>Izolace potrubí : Samolepící lamelová rohož z kamenné vlny s hliníkovou fólií, tl. 40 mm, měrná hmotnost 40 kg/m3,</t>
  </si>
  <si>
    <t>1144</t>
  </si>
  <si>
    <t>453</t>
  </si>
  <si>
    <t>71341--1145</t>
  </si>
  <si>
    <t>1146</t>
  </si>
  <si>
    <t>Pol437</t>
  </si>
  <si>
    <t>1148</t>
  </si>
  <si>
    <t>455</t>
  </si>
  <si>
    <t>1150</t>
  </si>
  <si>
    <t>1152</t>
  </si>
  <si>
    <t>457</t>
  </si>
  <si>
    <t>1154</t>
  </si>
  <si>
    <t>94611-1111</t>
  </si>
  <si>
    <t>Montáž pojízdných věží šířky do 0,9 m, délky do 3,2 m, výšky do 1,5 m</t>
  </si>
  <si>
    <t>1156</t>
  </si>
  <si>
    <t>459</t>
  </si>
  <si>
    <t>94611-1211</t>
  </si>
  <si>
    <t>1158</t>
  </si>
  <si>
    <t>94611-1811</t>
  </si>
  <si>
    <t>1160</t>
  </si>
  <si>
    <t>461</t>
  </si>
  <si>
    <t>1162</t>
  </si>
  <si>
    <t>1164</t>
  </si>
  <si>
    <t>463</t>
  </si>
  <si>
    <t>1166</t>
  </si>
  <si>
    <t>1168</t>
  </si>
  <si>
    <t>465</t>
  </si>
  <si>
    <t>1170</t>
  </si>
  <si>
    <t>1172</t>
  </si>
  <si>
    <t>467</t>
  </si>
  <si>
    <t>1174</t>
  </si>
  <si>
    <t>Ochlazování místností - VRV_CH1, CH2, CH3</t>
  </si>
  <si>
    <t>Pol438</t>
  </si>
  <si>
    <t>CH1 - Venkovní jednotka VRV: Tepelné čerpadlo, kompresory řízené invertorem, chladivo R-410A, nominální chladící výkon 28 kW, hladina akustického tlaku 57 dBA, U=3x400 V, hmotnost 198 kg</t>
  </si>
  <si>
    <t>1176</t>
  </si>
  <si>
    <t>469</t>
  </si>
  <si>
    <t>Pol439</t>
  </si>
  <si>
    <t>Vnitřní kazetová jednotka s kruhovým výdechem, jmen. chladící výkon 9 kW, do podhledu 900x900</t>
  </si>
  <si>
    <t>1178</t>
  </si>
  <si>
    <t>Pol440</t>
  </si>
  <si>
    <t>Dekorační panel bílý designový</t>
  </si>
  <si>
    <t>1180</t>
  </si>
  <si>
    <t>471</t>
  </si>
  <si>
    <t>Pol441</t>
  </si>
  <si>
    <t>Vnitřní kazetová jednotka s plochým dekoračním panelem, jmen. chladící výkon 2,2 kW, do podhledu 600x600</t>
  </si>
  <si>
    <t>1182</t>
  </si>
  <si>
    <t>Pol442</t>
  </si>
  <si>
    <t>Vnitřní kazetová jednotka s plochým dekoračním panelem, jmen. chladící výkon 2,8 kW, do podhledu 600x600</t>
  </si>
  <si>
    <t>1184</t>
  </si>
  <si>
    <t>473</t>
  </si>
  <si>
    <t>Pol443</t>
  </si>
  <si>
    <t>Vnitřní kazetová jednotka s plochým dekoračním panelem, jmen. chladící výkon 3,6 kW, do podhledu 600x600</t>
  </si>
  <si>
    <t>1186</t>
  </si>
  <si>
    <t>Pol444</t>
  </si>
  <si>
    <t>Plochý dekorační panel bílý</t>
  </si>
  <si>
    <t>1188</t>
  </si>
  <si>
    <t>475</t>
  </si>
  <si>
    <t>Pol445</t>
  </si>
  <si>
    <t>Refnet pro 2-trubkové systémy-imperiální, vel.20</t>
  </si>
  <si>
    <t>1190</t>
  </si>
  <si>
    <t>Pol446</t>
  </si>
  <si>
    <t>Refnet pro 2-trubkové systémy-imperiální, vel.29</t>
  </si>
  <si>
    <t>1192</t>
  </si>
  <si>
    <t>477</t>
  </si>
  <si>
    <t>Pol447</t>
  </si>
  <si>
    <t>Kabelový nástěnný ovladač bílý</t>
  </si>
  <si>
    <t>1194</t>
  </si>
  <si>
    <t>Pol448</t>
  </si>
  <si>
    <t>Dodatečná náplň chladiva R410A</t>
  </si>
  <si>
    <t>1196</t>
  </si>
  <si>
    <t>479</t>
  </si>
  <si>
    <t>Pol449</t>
  </si>
  <si>
    <t>Uvedení VRV systému autorizovaným technikem výrobce zařízení</t>
  </si>
  <si>
    <t>1198</t>
  </si>
  <si>
    <t>75179-1100R0</t>
  </si>
  <si>
    <t>Předizolované měděné potrubí pro chladící systémy ø 6,4 (v ceně započteny náklady na dodání a montáž trub )</t>
  </si>
  <si>
    <t>1200</t>
  </si>
  <si>
    <t>481</t>
  </si>
  <si>
    <t>75179-1100R0.1</t>
  </si>
  <si>
    <t>Předizolované měděné potrubí pro chladící systémy ø 9,5 (v ceně započteny náklady na dodání a montáž trub a plnění chladiva)</t>
  </si>
  <si>
    <t>1202</t>
  </si>
  <si>
    <t>75179-1100R0.2</t>
  </si>
  <si>
    <t>Předizolované měděné potrubí pro chladící systémy ø 12,7 (v ceně započteny náklady na dodání a montáž trub )</t>
  </si>
  <si>
    <t>1204</t>
  </si>
  <si>
    <t>483</t>
  </si>
  <si>
    <t>75179-1100R0.3</t>
  </si>
  <si>
    <t>Předizolované měděné potrubí pro chladící systémy ø 15,9 (v ceně započteny náklady na dodání a montáž trub a plnění chladiva)</t>
  </si>
  <si>
    <t>1206</t>
  </si>
  <si>
    <t>75179-1100R0.4</t>
  </si>
  <si>
    <t>Předizolované měděné potrubí pro chladící systémy ø 22,2 (v ceně započteny náklady na dodání a montáž trub)</t>
  </si>
  <si>
    <t>1208</t>
  </si>
  <si>
    <t>485</t>
  </si>
  <si>
    <t>Pol450</t>
  </si>
  <si>
    <t>Samolepící páska EPDM 3x50 mm x 15 m</t>
  </si>
  <si>
    <t>1210</t>
  </si>
  <si>
    <t>75171-1134</t>
  </si>
  <si>
    <t>Montáž vnitřní kazetové 4-cestné jednotky</t>
  </si>
  <si>
    <t>1212</t>
  </si>
  <si>
    <t>487</t>
  </si>
  <si>
    <t>75172-1121</t>
  </si>
  <si>
    <t>Montáž a ustavení venkovní jednotky</t>
  </si>
  <si>
    <t>1214</t>
  </si>
  <si>
    <t>1216</t>
  </si>
  <si>
    <t>489</t>
  </si>
  <si>
    <t>71319-1100R00.1</t>
  </si>
  <si>
    <t>Položení pryžového pásu tl.8 mm pro podložení jednotky (materiál v ceně)</t>
  </si>
  <si>
    <t>1218</t>
  </si>
  <si>
    <t>1220</t>
  </si>
  <si>
    <t>491</t>
  </si>
  <si>
    <t>Příprava pro zkoušku těsnosti</t>
  </si>
  <si>
    <t>1222</t>
  </si>
  <si>
    <t>751…</t>
  </si>
  <si>
    <t>Plnění systému chlazení</t>
  </si>
  <si>
    <t>1224</t>
  </si>
  <si>
    <t>493</t>
  </si>
  <si>
    <t>Zkouška těsnosti potrubí z trubek měděných do ø35/1,5</t>
  </si>
  <si>
    <t>1226</t>
  </si>
  <si>
    <t>Pol451</t>
  </si>
  <si>
    <t>Drátěný kabelový žlab 35x200 (v ceně náklady na dodávku a montáž)</t>
  </si>
  <si>
    <t>1228</t>
  </si>
  <si>
    <t>495</t>
  </si>
  <si>
    <t>24101-3100R0</t>
  </si>
  <si>
    <t>Ostatní závěsný, spojovací a těsnící materiál pro rozvody</t>
  </si>
  <si>
    <t>1230</t>
  </si>
  <si>
    <t>24099-1000R0</t>
  </si>
  <si>
    <t>1232</t>
  </si>
  <si>
    <t>497</t>
  </si>
  <si>
    <t>Protipožární trubní ucpávky, prostup stěnou tl. 150 mm, D54</t>
  </si>
  <si>
    <t>1234</t>
  </si>
  <si>
    <t>Pol452</t>
  </si>
  <si>
    <t>Hadice spirálová pro odvod kondenzátu napojení na ZTI-kanalizace - dodávka a montáž</t>
  </si>
  <si>
    <t>1236</t>
  </si>
  <si>
    <t>499</t>
  </si>
  <si>
    <t>97103-8131</t>
  </si>
  <si>
    <t>Vybourání otvorů ve zdivu z příčkovek, tvárnic, průměr profilu do 60 mm, tl. Do 150 mm</t>
  </si>
  <si>
    <t>1238</t>
  </si>
  <si>
    <t>97104-2131</t>
  </si>
  <si>
    <t>Vybourání otvorů vbetonových příčkách, průměr profilu do 60 mm, tl. Do 150 mm</t>
  </si>
  <si>
    <t>1240</t>
  </si>
  <si>
    <t>501</t>
  </si>
  <si>
    <t>….2</t>
  </si>
  <si>
    <t>Výplň PUR pěnou, tl. spáry do 50 mm (materiál v ceně)</t>
  </si>
  <si>
    <t>1242</t>
  </si>
  <si>
    <t>99701-3214</t>
  </si>
  <si>
    <t>Vnitrostaveništní doprava suti a vybouraných hmot vodorovně do 50 m, v obj. výšky do 15 m, svisle ručně</t>
  </si>
  <si>
    <t>1244</t>
  </si>
  <si>
    <t>503</t>
  </si>
  <si>
    <t>99701-3501</t>
  </si>
  <si>
    <t>Odvoz suti se složení, na vzdálenost do 1 km</t>
  </si>
  <si>
    <t>1246</t>
  </si>
  <si>
    <t>99701-3509</t>
  </si>
  <si>
    <t>Odvoz suti -příplatek za každý další 1 km</t>
  </si>
  <si>
    <t>1248</t>
  </si>
  <si>
    <t>505</t>
  </si>
  <si>
    <t>99701-3802</t>
  </si>
  <si>
    <t>Poplatek za uložení stavebního odpadu</t>
  </si>
  <si>
    <t>1250</t>
  </si>
  <si>
    <t>1252</t>
  </si>
  <si>
    <t>507</t>
  </si>
  <si>
    <t>1254</t>
  </si>
  <si>
    <t>1256</t>
  </si>
  <si>
    <t>509</t>
  </si>
  <si>
    <t>1258</t>
  </si>
  <si>
    <t>Přesun hmot pro rozvody potrubí v obj. v. do 24m</t>
  </si>
  <si>
    <t>1260</t>
  </si>
  <si>
    <t>511</t>
  </si>
  <si>
    <t>1262</t>
  </si>
  <si>
    <t>1264</t>
  </si>
  <si>
    <t>513</t>
  </si>
  <si>
    <t>1266</t>
  </si>
  <si>
    <t>Pol453</t>
  </si>
  <si>
    <t>CH2 - Venkovní jednotka VRV: Tepelné čerpadlo, kompresory řízené invertorem, chladivo R-410A, nominální chladící výkon 33,5 kW, hladina akustického tlaku 61 dBA, U=3x400 V, hmotnost 198 kg</t>
  </si>
  <si>
    <t>1268</t>
  </si>
  <si>
    <t>515</t>
  </si>
  <si>
    <t>Pol454</t>
  </si>
  <si>
    <t>Vnitřní kazetová jednotka s plochým dekoračním panelem, jmen. chladící výkon 1,7 kW, do podhledu 600x600</t>
  </si>
  <si>
    <t>1270</t>
  </si>
  <si>
    <t>1272</t>
  </si>
  <si>
    <t>517</t>
  </si>
  <si>
    <t>1274</t>
  </si>
  <si>
    <t>Pol455</t>
  </si>
  <si>
    <t>Vnitřní kazetová jednotka s plochým dekoračním panelem, jmen. chladící výkon 4,5 kW, do podhledu 600x600</t>
  </si>
  <si>
    <t>1276</t>
  </si>
  <si>
    <t>519</t>
  </si>
  <si>
    <t>1278</t>
  </si>
  <si>
    <t>Pol456</t>
  </si>
  <si>
    <t>Senzor podlahy a přítomnosti osob</t>
  </si>
  <si>
    <t>1280</t>
  </si>
  <si>
    <t>521</t>
  </si>
  <si>
    <t>1282</t>
  </si>
  <si>
    <t>1284</t>
  </si>
  <si>
    <t>523</t>
  </si>
  <si>
    <t>Pol457</t>
  </si>
  <si>
    <t>Refnet pro 2-trubkové systémy-imperiální, vel.64</t>
  </si>
  <si>
    <t>1286</t>
  </si>
  <si>
    <t>1288</t>
  </si>
  <si>
    <t>525</t>
  </si>
  <si>
    <t>1290</t>
  </si>
  <si>
    <t>1292</t>
  </si>
  <si>
    <t>527</t>
  </si>
  <si>
    <t>1294</t>
  </si>
  <si>
    <t>1296</t>
  </si>
  <si>
    <t>529</t>
  </si>
  <si>
    <t>1298</t>
  </si>
  <si>
    <t>1300</t>
  </si>
  <si>
    <t>531</t>
  </si>
  <si>
    <t>1302</t>
  </si>
  <si>
    <t>75179-1100R1</t>
  </si>
  <si>
    <t>Předizolované měděné potrubí pro chladící systémy ø 28,6 (v ceně započteny náklady na dodání a montáž trub)</t>
  </si>
  <si>
    <t>1304</t>
  </si>
  <si>
    <t>533</t>
  </si>
  <si>
    <t>1306</t>
  </si>
  <si>
    <t>1308</t>
  </si>
  <si>
    <t>535</t>
  </si>
  <si>
    <t>75172-1123</t>
  </si>
  <si>
    <t>1310</t>
  </si>
  <si>
    <t>1312</t>
  </si>
  <si>
    <t>537</t>
  </si>
  <si>
    <t>1314</t>
  </si>
  <si>
    <t>1316</t>
  </si>
  <si>
    <t>539</t>
  </si>
  <si>
    <t>1318</t>
  </si>
  <si>
    <t>1320</t>
  </si>
  <si>
    <t>541</t>
  </si>
  <si>
    <t>1322</t>
  </si>
  <si>
    <t>1324</t>
  </si>
  <si>
    <t>543</t>
  </si>
  <si>
    <t>1326</t>
  </si>
  <si>
    <t>1328</t>
  </si>
  <si>
    <t>545</t>
  </si>
  <si>
    <t>1330</t>
  </si>
  <si>
    <t>1332</t>
  </si>
  <si>
    <t>547</t>
  </si>
  <si>
    <t>1334</t>
  </si>
  <si>
    <t>1336</t>
  </si>
  <si>
    <t>549</t>
  </si>
  <si>
    <t>1338</t>
  </si>
  <si>
    <t>1340</t>
  </si>
  <si>
    <t>551</t>
  </si>
  <si>
    <t>1342</t>
  </si>
  <si>
    <t>1344</t>
  </si>
  <si>
    <t>553</t>
  </si>
  <si>
    <t>1346</t>
  </si>
  <si>
    <t>1348</t>
  </si>
  <si>
    <t>555</t>
  </si>
  <si>
    <t>1350</t>
  </si>
  <si>
    <t>1352</t>
  </si>
  <si>
    <t>557</t>
  </si>
  <si>
    <t>1354</t>
  </si>
  <si>
    <t>Pol458</t>
  </si>
  <si>
    <t>CH3 - Venkovní jednotka VRV: Tepelné čerpadlo, kompresory řízené invertorem, chladivo R-410A, nominální chladící výkon 33,5 kW, hladina akustického tlaku 61 dBA, U=3x400 V, hmotnost 198 kg</t>
  </si>
  <si>
    <t>1356</t>
  </si>
  <si>
    <t>559</t>
  </si>
  <si>
    <t>Pol459</t>
  </si>
  <si>
    <t>AHU-VZT: Sada s expanzním ventilem, vel.50</t>
  </si>
  <si>
    <t>1358</t>
  </si>
  <si>
    <t>Pol460</t>
  </si>
  <si>
    <t>Adaptér pro univerz. Ext. Řízení</t>
  </si>
  <si>
    <t>1360</t>
  </si>
  <si>
    <t>561</t>
  </si>
  <si>
    <t>Pol461</t>
  </si>
  <si>
    <t>Kabelový ovladač</t>
  </si>
  <si>
    <t>1362</t>
  </si>
  <si>
    <t>Pol462</t>
  </si>
  <si>
    <t>Řídící skříňka VRV</t>
  </si>
  <si>
    <t>1364</t>
  </si>
  <si>
    <t>563</t>
  </si>
  <si>
    <t>1366</t>
  </si>
  <si>
    <t>1368</t>
  </si>
  <si>
    <t>565</t>
  </si>
  <si>
    <t>1370</t>
  </si>
  <si>
    <t>1372</t>
  </si>
  <si>
    <t>567</t>
  </si>
  <si>
    <t>Pol463</t>
  </si>
  <si>
    <t>Vnitřní kazetová jednotka s plochým dekoračním panelem, jmen. chladící výkon 5,6 kW, do podhledu 600x600</t>
  </si>
  <si>
    <t>1374</t>
  </si>
  <si>
    <t>1376</t>
  </si>
  <si>
    <t>569</t>
  </si>
  <si>
    <t>1378</t>
  </si>
  <si>
    <t>1380</t>
  </si>
  <si>
    <t>571</t>
  </si>
  <si>
    <t>1382</t>
  </si>
  <si>
    <t>1384</t>
  </si>
  <si>
    <t>573</t>
  </si>
  <si>
    <t>1386</t>
  </si>
  <si>
    <t>1388</t>
  </si>
  <si>
    <t>575</t>
  </si>
  <si>
    <t>1390</t>
  </si>
  <si>
    <t>1392</t>
  </si>
  <si>
    <t>577</t>
  </si>
  <si>
    <t>1394</t>
  </si>
  <si>
    <t>1396</t>
  </si>
  <si>
    <t>579</t>
  </si>
  <si>
    <t>1398</t>
  </si>
  <si>
    <t>1400</t>
  </si>
  <si>
    <t>581</t>
  </si>
  <si>
    <t>1402</t>
  </si>
  <si>
    <t>1404</t>
  </si>
  <si>
    <t>583</t>
  </si>
  <si>
    <t>1406</t>
  </si>
  <si>
    <t>1408</t>
  </si>
  <si>
    <t>585</t>
  </si>
  <si>
    <t>1410</t>
  </si>
  <si>
    <t>1412</t>
  </si>
  <si>
    <t>587</t>
  </si>
  <si>
    <t>1414</t>
  </si>
  <si>
    <t>1416</t>
  </si>
  <si>
    <t>589</t>
  </si>
  <si>
    <t>1418</t>
  </si>
  <si>
    <t>1420</t>
  </si>
  <si>
    <t>591</t>
  </si>
  <si>
    <t>1422</t>
  </si>
  <si>
    <t>1424</t>
  </si>
  <si>
    <t>593</t>
  </si>
  <si>
    <t>1426</t>
  </si>
  <si>
    <t>1428</t>
  </si>
  <si>
    <t>595</t>
  </si>
  <si>
    <t>1430</t>
  </si>
  <si>
    <t>1432</t>
  </si>
  <si>
    <t>597</t>
  </si>
  <si>
    <t>1434</t>
  </si>
  <si>
    <t>1436</t>
  </si>
  <si>
    <t>599</t>
  </si>
  <si>
    <t>1438</t>
  </si>
  <si>
    <t>1440</t>
  </si>
  <si>
    <t>601</t>
  </si>
  <si>
    <t>1442</t>
  </si>
  <si>
    <t>1444</t>
  </si>
  <si>
    <t>603</t>
  </si>
  <si>
    <t>1446</t>
  </si>
  <si>
    <t>1448</t>
  </si>
  <si>
    <t>605</t>
  </si>
  <si>
    <t>1450</t>
  </si>
  <si>
    <t>1452</t>
  </si>
  <si>
    <t>607</t>
  </si>
  <si>
    <t>Pol464</t>
  </si>
  <si>
    <t>Hlavní jednotka DII-net Modbus rozhraní</t>
  </si>
  <si>
    <t>1454</t>
  </si>
  <si>
    <t>1456</t>
  </si>
  <si>
    <t>Zdroj chladu pro vzduchotechnické jednotky VZT-1,2_CH4</t>
  </si>
  <si>
    <t>609</t>
  </si>
  <si>
    <t>Pol465</t>
  </si>
  <si>
    <t>Mini VRV, jmen. chladící výkon 14 kW, hmotnost 104 kg, hladina akustického tlaku 51 dBA, chladivo R-410 A, U=3x400 V</t>
  </si>
  <si>
    <t>1458</t>
  </si>
  <si>
    <t>Pol466</t>
  </si>
  <si>
    <t>Sada s expanzním ventilem vel.80 (pro VZT-3)</t>
  </si>
  <si>
    <t>1460</t>
  </si>
  <si>
    <t>611</t>
  </si>
  <si>
    <t>Pol467</t>
  </si>
  <si>
    <t>Sada s expanzním ventilem vel.50 (pro VZT-2)</t>
  </si>
  <si>
    <t>1462</t>
  </si>
  <si>
    <t>1464</t>
  </si>
  <si>
    <t>613</t>
  </si>
  <si>
    <t>Pol468</t>
  </si>
  <si>
    <t>Adaptér pro univerz. Ext. řízení</t>
  </si>
  <si>
    <t>1466</t>
  </si>
  <si>
    <t>1468</t>
  </si>
  <si>
    <t>615</t>
  </si>
  <si>
    <t>Pol469</t>
  </si>
  <si>
    <t>Rozbočovač vel.20</t>
  </si>
  <si>
    <t>1470</t>
  </si>
  <si>
    <t>1472</t>
  </si>
  <si>
    <t>617</t>
  </si>
  <si>
    <t>1474</t>
  </si>
  <si>
    <t>1476</t>
  </si>
  <si>
    <t>619</t>
  </si>
  <si>
    <t>1478</t>
  </si>
  <si>
    <t>1480</t>
  </si>
  <si>
    <t>621</t>
  </si>
  <si>
    <t>1482</t>
  </si>
  <si>
    <t>1484</t>
  </si>
  <si>
    <t>623</t>
  </si>
  <si>
    <t>75171-1161R0</t>
  </si>
  <si>
    <t>Napojení potrubí chladiva a par chladiva na přímý chladič VZT jednotky</t>
  </si>
  <si>
    <t>1486</t>
  </si>
  <si>
    <t>Pol470</t>
  </si>
  <si>
    <t>Ostatní komponenty pro napojení potrubí chladiva a par chladiva na přímý výparník VZT jednotky (průhledítko, dehydrátor aj.) - dle předpisu výrobce zařízení (v ceně náklady na montáž a dodání komponentů)</t>
  </si>
  <si>
    <t>1488</t>
  </si>
  <si>
    <t>625</t>
  </si>
  <si>
    <t>75172-1121.1</t>
  </si>
  <si>
    <t>Montáž a ustavení venkovní jednotky trojfázové napojení</t>
  </si>
  <si>
    <t>1490</t>
  </si>
  <si>
    <t>1492</t>
  </si>
  <si>
    <t>627</t>
  </si>
  <si>
    <t>Pol471</t>
  </si>
  <si>
    <t>Antivibrační sada - silentbloky</t>
  </si>
  <si>
    <t>1494</t>
  </si>
  <si>
    <t>1496</t>
  </si>
  <si>
    <t>629</t>
  </si>
  <si>
    <t>1498</t>
  </si>
  <si>
    <t>1500</t>
  </si>
  <si>
    <t>631</t>
  </si>
  <si>
    <t>1502</t>
  </si>
  <si>
    <t>1504</t>
  </si>
  <si>
    <t>633</t>
  </si>
  <si>
    <t>1506</t>
  </si>
  <si>
    <t>1508</t>
  </si>
  <si>
    <t>635</t>
  </si>
  <si>
    <t>1510</t>
  </si>
  <si>
    <t>1512</t>
  </si>
  <si>
    <t>637</t>
  </si>
  <si>
    <t>1514</t>
  </si>
  <si>
    <t>1516</t>
  </si>
  <si>
    <t>639</t>
  </si>
  <si>
    <t>1518</t>
  </si>
  <si>
    <t>1520</t>
  </si>
  <si>
    <t>641</t>
  </si>
  <si>
    <t>1522</t>
  </si>
  <si>
    <t>1524</t>
  </si>
  <si>
    <t>643</t>
  </si>
  <si>
    <t>1526</t>
  </si>
  <si>
    <t>1528</t>
  </si>
  <si>
    <t>645</t>
  </si>
  <si>
    <t>1530</t>
  </si>
  <si>
    <t>1532</t>
  </si>
  <si>
    <t>Chlazení místnosti 2.10 (RACK)_CH6</t>
  </si>
  <si>
    <t>647</t>
  </si>
  <si>
    <t>Pol480</t>
  </si>
  <si>
    <t>Venkovní kondenzační jednotka split systému chlazení, jmen. chladící výkon 3,5 kW, hmotnost 52 kg, hladina akustického tlaku 48 dBA, chladivo R32 (předplněno na 30 m), U=230 V, garantovaný provozní rozsah chlazení do -20°C, v režimu chlazení účinnost A++, v ceně infraovladač</t>
  </si>
  <si>
    <t>1662</t>
  </si>
  <si>
    <t>Pol481</t>
  </si>
  <si>
    <t>Vnitřní nástěnná jednotka split systému chlazení, rozměr 294x811x272mm, hmotnost 10 kg, hladina akustického tlaku 45 dBA</t>
  </si>
  <si>
    <t>1664</t>
  </si>
  <si>
    <t>649</t>
  </si>
  <si>
    <t>Pol482</t>
  </si>
  <si>
    <t>Adaptér Modbus</t>
  </si>
  <si>
    <t>1666</t>
  </si>
  <si>
    <t>Pol476</t>
  </si>
  <si>
    <t>Uvedení do provozu autorizovaným technikem výrobce zařízení</t>
  </si>
  <si>
    <t>1668</t>
  </si>
  <si>
    <t>651</t>
  </si>
  <si>
    <t>75179-1100R0.6</t>
  </si>
  <si>
    <t>Předizolované dvojité měděné trubky pro chladící systémy ø 6,35/9,5 (v ceně započteny náklady na dodání a montáž trub a plnění chladiva)</t>
  </si>
  <si>
    <t>1670</t>
  </si>
  <si>
    <t>Pol483</t>
  </si>
  <si>
    <t>Dodatečná náplň chladiva R32</t>
  </si>
  <si>
    <t>1672</t>
  </si>
  <si>
    <t>653</t>
  </si>
  <si>
    <t>1674</t>
  </si>
  <si>
    <t>75171-1111</t>
  </si>
  <si>
    <t>Montáž vnitřní nástěnné jednotky</t>
  </si>
  <si>
    <t>1676</t>
  </si>
  <si>
    <t>655</t>
  </si>
  <si>
    <t>75172-1111</t>
  </si>
  <si>
    <t>Montáž a ustavení venkovní jednotky jednofázové napojení</t>
  </si>
  <si>
    <t>1678</t>
  </si>
  <si>
    <t>Pol484</t>
  </si>
  <si>
    <t>Čerpadlo kondenzátu, 230 V, řízení signálem 230 V nebo kontaktem od zařízení (běh kompresoru), rozměr 66x56x105 mm</t>
  </si>
  <si>
    <t>1680</t>
  </si>
  <si>
    <t>657</t>
  </si>
  <si>
    <t>73242-9212R0</t>
  </si>
  <si>
    <t>Montáž čerpadla</t>
  </si>
  <si>
    <t>1682</t>
  </si>
  <si>
    <t>Pol485</t>
  </si>
  <si>
    <t>Plastová flexi hadice ø20 pro napojení odvodu kondenzátu nástěnné jednotky, délka 30 cm</t>
  </si>
  <si>
    <t>1684</t>
  </si>
  <si>
    <t>659</t>
  </si>
  <si>
    <t>1686</t>
  </si>
  <si>
    <t>1688</t>
  </si>
  <si>
    <t>661</t>
  </si>
  <si>
    <t>1690</t>
  </si>
  <si>
    <t>1692</t>
  </si>
  <si>
    <t>663</t>
  </si>
  <si>
    <t>1694</t>
  </si>
  <si>
    <t>1696</t>
  </si>
  <si>
    <t>665</t>
  </si>
  <si>
    <t>24101-3100R0.1</t>
  </si>
  <si>
    <t>Závěsný, spojovací a těsnící materiál pro rozvody</t>
  </si>
  <si>
    <t>1698</t>
  </si>
  <si>
    <t>1700</t>
  </si>
  <si>
    <t>667</t>
  </si>
  <si>
    <t>1702</t>
  </si>
  <si>
    <t>1704</t>
  </si>
  <si>
    <t>669</t>
  </si>
  <si>
    <t>1706</t>
  </si>
  <si>
    <t>1708</t>
  </si>
  <si>
    <t>671</t>
  </si>
  <si>
    <t>1710</t>
  </si>
  <si>
    <t>1712</t>
  </si>
  <si>
    <t>673</t>
  </si>
  <si>
    <t>Pol486</t>
  </si>
  <si>
    <t>1714</t>
  </si>
  <si>
    <t>Pol479</t>
  </si>
  <si>
    <t>PVC boxi včetně rohovníků pro zakrytování vedení potrubí v interiéru</t>
  </si>
  <si>
    <t>1716</t>
  </si>
  <si>
    <t>675</t>
  </si>
  <si>
    <t>75152-5031</t>
  </si>
  <si>
    <t>Montáž zakrytování</t>
  </si>
  <si>
    <t>1718</t>
  </si>
  <si>
    <t>1720</t>
  </si>
  <si>
    <t>677</t>
  </si>
  <si>
    <t>1722</t>
  </si>
  <si>
    <t>1724</t>
  </si>
  <si>
    <t>679</t>
  </si>
  <si>
    <t>1726</t>
  </si>
  <si>
    <t>1728</t>
  </si>
  <si>
    <t>681</t>
  </si>
  <si>
    <t>1730</t>
  </si>
  <si>
    <t>Nehmotné dodávky</t>
  </si>
  <si>
    <t>Pol487</t>
  </si>
  <si>
    <t>1732</t>
  </si>
  <si>
    <t>683</t>
  </si>
  <si>
    <t>Pol488</t>
  </si>
  <si>
    <t>1734</t>
  </si>
  <si>
    <t>Pol489</t>
  </si>
  <si>
    <t>1736</t>
  </si>
  <si>
    <t>685</t>
  </si>
  <si>
    <t>Pol490</t>
  </si>
  <si>
    <t>1738</t>
  </si>
  <si>
    <t>686</t>
  </si>
  <si>
    <t>Pol491</t>
  </si>
  <si>
    <t>1740</t>
  </si>
  <si>
    <t>687</t>
  </si>
  <si>
    <t>Pol492</t>
  </si>
  <si>
    <t>1742</t>
  </si>
  <si>
    <t>688</t>
  </si>
  <si>
    <t>Pol493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</si>
  <si>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 , C) doplnění nebo přepracování projektové dokumentace skutečného provedení stavu v případě připomínek stavebního úřadu v rámci schvalovacího řízení v požadovaném počtu vyhotoveních dle ZD.</t>
  </si>
  <si>
    <t>1744</t>
  </si>
  <si>
    <t>689</t>
  </si>
  <si>
    <t>Pol494</t>
  </si>
  <si>
    <t>1746</t>
  </si>
  <si>
    <t>690</t>
  </si>
  <si>
    <t>Pol495</t>
  </si>
  <si>
    <t>956242698</t>
  </si>
  <si>
    <t>SO 02 - Architektonicko - stavební řešení velkoprostorové učebny</t>
  </si>
  <si>
    <t>021 - Architektonicko - stavební řešení 1. NP</t>
  </si>
  <si>
    <t xml:space="preserve">    786 - Dokončovací práce - čalounické úpravy</t>
  </si>
  <si>
    <t>M - Práce a dodávky M</t>
  </si>
  <si>
    <t xml:space="preserve">    33-M - Montáže dopr.zaříz.- výtah</t>
  </si>
  <si>
    <t>-753212940</t>
  </si>
  <si>
    <t>1.01 vstupní foyer</t>
  </si>
  <si>
    <t>0,5*1,3</t>
  </si>
  <si>
    <t>(3,9+11,5+3,9)*0,2</t>
  </si>
  <si>
    <t>11,5*0,5</t>
  </si>
  <si>
    <t>(3,8+3,8)*0,2</t>
  </si>
  <si>
    <t>(3,9+3,9)*0,2</t>
  </si>
  <si>
    <t>1.09 předsíň toalet</t>
  </si>
  <si>
    <t>1.10 WC muži</t>
  </si>
  <si>
    <t>4,9*0,1</t>
  </si>
  <si>
    <t>391934592</t>
  </si>
  <si>
    <t>(4+2,4+5,5+2,7)*3,5</t>
  </si>
  <si>
    <t>0,15*3,5</t>
  </si>
  <si>
    <t>-125598403</t>
  </si>
  <si>
    <t>1557275731</t>
  </si>
  <si>
    <t>-825342622</t>
  </si>
  <si>
    <t>1.04 schodiště ramena</t>
  </si>
  <si>
    <t>-2004609654</t>
  </si>
  <si>
    <t>(6,5+13,6)*2*6,4</t>
  </si>
  <si>
    <t>-(6,195*4,5+1*2,02+1,6*2,02+6,5*4,5+0,9*2,02+1,9*3,5+1,3*3,5+0,89*2,02+0,9*2,02+0,9*2,02)</t>
  </si>
  <si>
    <t>0,5*3,4*2</t>
  </si>
  <si>
    <t>0,3*3,4</t>
  </si>
  <si>
    <t>0,98*1,1</t>
  </si>
  <si>
    <t>0,28*1,1</t>
  </si>
  <si>
    <t>0,68*0,7</t>
  </si>
  <si>
    <t>0,98*0,7</t>
  </si>
  <si>
    <t>(1,1+0,4+0,3+0,8+1,1)*0,12</t>
  </si>
  <si>
    <t>(1,3+0,13+0,155+1,2)*1,8</t>
  </si>
  <si>
    <t>((1,8+1,05)/2*1,5)</t>
  </si>
  <si>
    <t>(1,2+1,3)*0,9</t>
  </si>
  <si>
    <t>((0,9+0,9)/2*1,5)</t>
  </si>
  <si>
    <t>(1,5+1,43+1,2)*0,15</t>
  </si>
  <si>
    <t>(3,9+11,5+3,9)*6,4</t>
  </si>
  <si>
    <t>(0,5+0,2)*5,8</t>
  </si>
  <si>
    <t>(0,2+0,2)*5,8</t>
  </si>
  <si>
    <t>(0,1+0,4+0,1)*5,8</t>
  </si>
  <si>
    <t>(0,2+0,5)*5,8</t>
  </si>
  <si>
    <t>11,5*0,6</t>
  </si>
  <si>
    <t>((6,4+6)/2*3,8)</t>
  </si>
  <si>
    <t>(0,5+0,2)*5,3</t>
  </si>
  <si>
    <t>0,2*5,8</t>
  </si>
  <si>
    <t>(0,2+0,5)*5,3</t>
  </si>
  <si>
    <t>(11,5+11,5)*0,6</t>
  </si>
  <si>
    <t>((5,8+5,2)/2*3,9)</t>
  </si>
  <si>
    <t>(0,5+0,2)*4,6</t>
  </si>
  <si>
    <t>0,2*5</t>
  </si>
  <si>
    <t>((4,2+3,1)/2*4)</t>
  </si>
  <si>
    <t>11,9*3,1</t>
  </si>
  <si>
    <t>0,2*4,2</t>
  </si>
  <si>
    <t>1.05 předsíň toalet</t>
  </si>
  <si>
    <t>2,9*3,4</t>
  </si>
  <si>
    <t>1.06 WC ženy</t>
  </si>
  <si>
    <t>2,78*3,4</t>
  </si>
  <si>
    <t>1.07 úklid</t>
  </si>
  <si>
    <t>0,92*3,4</t>
  </si>
  <si>
    <t>(1,6+0,1+0,28)*3,4</t>
  </si>
  <si>
    <t>4,9*3,4</t>
  </si>
  <si>
    <t>1.11 vedoucí studijního oddělení</t>
  </si>
  <si>
    <t>(3,355+0,1+0,28)*3</t>
  </si>
  <si>
    <t>(2+2*2)*0,3</t>
  </si>
  <si>
    <t>-2*2</t>
  </si>
  <si>
    <t>1.12 čajová kuchyňka</t>
  </si>
  <si>
    <t>(0,1+4,1+0,1+0,1+2,9)*3</t>
  </si>
  <si>
    <t>(3+0,8*2+2+2*2)*0,3</t>
  </si>
  <si>
    <t>-(3*0,8+2*2)</t>
  </si>
  <si>
    <t>1.13 referenti studijního odd.</t>
  </si>
  <si>
    <t>(0,1+0,1+3,8+0,1+0,4+0,1+4,1+0,1+0,1+4,3)*3</t>
  </si>
  <si>
    <t>(2+2,2*+3+0,8*2+3+0,8*2)*0,3</t>
  </si>
  <si>
    <t>-(2*2+3*0,8*2)</t>
  </si>
  <si>
    <t>1.14 proděkan pro studium</t>
  </si>
  <si>
    <t>(2,08+0,1+0,4+0,1+1,18+0,4)*3</t>
  </si>
  <si>
    <t>(1+2*2)*0,3</t>
  </si>
  <si>
    <t>-1*2</t>
  </si>
  <si>
    <t>1.18 vrátnice</t>
  </si>
  <si>
    <t>0,5*3</t>
  </si>
  <si>
    <t>1.19 šatna</t>
  </si>
  <si>
    <t>(3,86+0,1+0,28)*3</t>
  </si>
  <si>
    <t>-321793827</t>
  </si>
  <si>
    <t>-1991835293</t>
  </si>
  <si>
    <t>-2,78*1,8</t>
  </si>
  <si>
    <t>-0,92*1,8</t>
  </si>
  <si>
    <t>-4,9*1,8</t>
  </si>
  <si>
    <t>-1418829880</t>
  </si>
  <si>
    <t>93,7+207,4+13,3+3,9+7,1+2,3+3,3+3,1+8+15,3+13,1+43,1+20,8+19,2+1+1,3+3,5+9,1</t>
  </si>
  <si>
    <t>-98820206</t>
  </si>
  <si>
    <t>630434810</t>
  </si>
  <si>
    <t>2,46+1,1+2,16+1,1+8,6+2,88+1,2+0,155+2,9+2,8+0,3+0,5+0,3+4,4</t>
  </si>
  <si>
    <t>(3,9+3,8+3,9+4+11,9+4+3,9+3,8+3,9+11,5)</t>
  </si>
  <si>
    <t>(2,9+1,6+0,95+0,5+2+1,06)</t>
  </si>
  <si>
    <t>(2,78+2,5)*2</t>
  </si>
  <si>
    <t>(0,92+2,5)*2</t>
  </si>
  <si>
    <t>1.08 WC handicap</t>
  </si>
  <si>
    <t>(1,885+1,6)*2</t>
  </si>
  <si>
    <t>(1,74+4,9)*2</t>
  </si>
  <si>
    <t>(3,75+4,4)*2</t>
  </si>
  <si>
    <t>(4,4+3)*2</t>
  </si>
  <si>
    <t>(4,405+8,48+5,21+2,6+1,7+1,65+2,08+0,12+0,895+0,12+0,895+4,2)</t>
  </si>
  <si>
    <t>(3,66+4,2)*2</t>
  </si>
  <si>
    <t>1.15 sprcha</t>
  </si>
  <si>
    <t>(1,915+1)*2</t>
  </si>
  <si>
    <t>1.16 předsíň</t>
  </si>
  <si>
    <t>(1,1+0,9)*2</t>
  </si>
  <si>
    <t>1.17 WC</t>
  </si>
  <si>
    <t>(1,5+0,9)*2</t>
  </si>
  <si>
    <t>(1,64+0,9+0,2+0,12+0,6+0,9+0,6+1,04+0,4)</t>
  </si>
  <si>
    <t>(4,26+2,1)*2</t>
  </si>
  <si>
    <t>únikový východ</t>
  </si>
  <si>
    <t>(1,2+4,6+1+0,3+0,3+1,2+2,5+0,9+0,5+0,6+0,5+1,2+2,9)</t>
  </si>
  <si>
    <t>(1,8+0,6+0,3+0,6)</t>
  </si>
  <si>
    <t>71598123</t>
  </si>
  <si>
    <t>dveře D/1</t>
  </si>
  <si>
    <t>dveře D/2</t>
  </si>
  <si>
    <t>6+2</t>
  </si>
  <si>
    <t>dveře D/5</t>
  </si>
  <si>
    <t>dveře D/4</t>
  </si>
  <si>
    <t>dveře D/10</t>
  </si>
  <si>
    <t>55331</t>
  </si>
  <si>
    <t>hliniková obložková  zárubeň 700mm</t>
  </si>
  <si>
    <t>2041350646</t>
  </si>
  <si>
    <t>553311</t>
  </si>
  <si>
    <t>hliniková protipožární obložková  zárubeň 700mm</t>
  </si>
  <si>
    <t>72371084</t>
  </si>
  <si>
    <t>-187596637</t>
  </si>
  <si>
    <t>5533011</t>
  </si>
  <si>
    <t>hliníková protipožární obložková zárubeň 800mm</t>
  </si>
  <si>
    <t>-1603159477</t>
  </si>
  <si>
    <t>-300274522</t>
  </si>
  <si>
    <t>553303</t>
  </si>
  <si>
    <t>hliníková protipožární obložková zárubeň pro dvoukřídlé dveře 1200mm</t>
  </si>
  <si>
    <t>-2144934891</t>
  </si>
  <si>
    <t>553304</t>
  </si>
  <si>
    <t>hliníková protipožární obložková zárubeň pro dvoukřídlé dveře 1600mm</t>
  </si>
  <si>
    <t>1995343890</t>
  </si>
  <si>
    <t>dveře D/11</t>
  </si>
  <si>
    <t>1428047041</t>
  </si>
  <si>
    <t>3,9+7,1+2,3+3,3+3,1+8+19,2+1+1,3</t>
  </si>
  <si>
    <t>353013927</t>
  </si>
  <si>
    <t>(2,9+1,6+1+0,5+2+1,06)*1,8</t>
  </si>
  <si>
    <t>-(0,89*1,8)*2</t>
  </si>
  <si>
    <t>(2,78+2,5)*2*1,8</t>
  </si>
  <si>
    <t>(0,92+2,5)*2*1,8</t>
  </si>
  <si>
    <t>-0,89*1,8</t>
  </si>
  <si>
    <t>(1,885+1,6)*2*1,8</t>
  </si>
  <si>
    <t>-0,9*1,8</t>
  </si>
  <si>
    <t>(1,74+4,9)*2*1,8</t>
  </si>
  <si>
    <t>(1,915+1)*2*2,2</t>
  </si>
  <si>
    <t>-0,8*2,02</t>
  </si>
  <si>
    <t>(1,1+0,9)*2*1,8</t>
  </si>
  <si>
    <t>-(0,8*1,8)*3</t>
  </si>
  <si>
    <t>(1,5+0,9)*2*1,8</t>
  </si>
  <si>
    <t>-0,8*1,8</t>
  </si>
  <si>
    <t>585116849</t>
  </si>
  <si>
    <t>-1027567135</t>
  </si>
  <si>
    <t>28372309</t>
  </si>
  <si>
    <t>deska EPS 100 pro konstrukce s běžným zatížením λ=0,037 tl 100mm</t>
  </si>
  <si>
    <t>1592607389</t>
  </si>
  <si>
    <t>468,5*1,02 'Přepočtené koeficientem množství</t>
  </si>
  <si>
    <t>1531276847</t>
  </si>
  <si>
    <t>118842009</t>
  </si>
  <si>
    <t>-1475082775</t>
  </si>
  <si>
    <t>411552245</t>
  </si>
  <si>
    <t>-1987992238</t>
  </si>
  <si>
    <t>365357475</t>
  </si>
  <si>
    <t>-1952015496</t>
  </si>
  <si>
    <t>sanitární prvky madlo k umývadlu</t>
  </si>
  <si>
    <t>-1604218815</t>
  </si>
  <si>
    <t>sanitární prvky madlo k WC pevné</t>
  </si>
  <si>
    <t>1881571436</t>
  </si>
  <si>
    <t>sanitární prvky madlo k WC sklopné</t>
  </si>
  <si>
    <t>1790734791</t>
  </si>
  <si>
    <t>763111326</t>
  </si>
  <si>
    <t>Příčka ze sádrokartonových desek s nosnou konstrukcí z jednoduchých ocelových profilů UW, CW jednoduše opláštěná deskou protipožární DF tl. 12,5 mm s izolací, EI 45, příčka tl. 125 mm, profil 100, Rw do 51 dB</t>
  </si>
  <si>
    <t>1852007166</t>
  </si>
  <si>
    <t>https://podminky.urs.cz/item/CS_URS_2021_02/763111326</t>
  </si>
  <si>
    <t>3,1*3,5</t>
  </si>
  <si>
    <t>4,2*3,5</t>
  </si>
  <si>
    <t>1,3*3,5</t>
  </si>
  <si>
    <t>1,9*3,5</t>
  </si>
  <si>
    <t>-1,1*1,97</t>
  </si>
  <si>
    <t>419596989</t>
  </si>
  <si>
    <t>4,4*3,5</t>
  </si>
  <si>
    <t>4,8*3,5</t>
  </si>
  <si>
    <t>2,5*3,5</t>
  </si>
  <si>
    <t>0,95*3,5</t>
  </si>
  <si>
    <t>3,4*3,5</t>
  </si>
  <si>
    <t>1,885*3,5</t>
  </si>
  <si>
    <t>4,3*3,5</t>
  </si>
  <si>
    <t>-0,8*1,97*3</t>
  </si>
  <si>
    <t>2,46*3,5</t>
  </si>
  <si>
    <t>4,1*3,5</t>
  </si>
  <si>
    <t>-(0,7*1,97+0,8*1,97)</t>
  </si>
  <si>
    <t>-0,7*1,97</t>
  </si>
  <si>
    <t>1,8*3,5</t>
  </si>
  <si>
    <t>0,9*3,5</t>
  </si>
  <si>
    <t>-238160650</t>
  </si>
  <si>
    <t>5,1*3,5</t>
  </si>
  <si>
    <t>-0,8*1,97*2</t>
  </si>
  <si>
    <t>653176689</t>
  </si>
  <si>
    <t>46,131</t>
  </si>
  <si>
    <t>147,51</t>
  </si>
  <si>
    <t>3,5*(0,3+0,3)</t>
  </si>
  <si>
    <t>7,35</t>
  </si>
  <si>
    <t>-85328776</t>
  </si>
  <si>
    <t>-1530369667</t>
  </si>
  <si>
    <t>3,5</t>
  </si>
  <si>
    <t>-686157605</t>
  </si>
  <si>
    <t>(0,9+0,3)*3,5</t>
  </si>
  <si>
    <t>(0,6+0,3)*3,5</t>
  </si>
  <si>
    <t>-822539616</t>
  </si>
  <si>
    <t>1+1+1+1</t>
  </si>
  <si>
    <t>442170257</t>
  </si>
  <si>
    <t>-1403356144</t>
  </si>
  <si>
    <t>1102092004</t>
  </si>
  <si>
    <t>-752483654</t>
  </si>
  <si>
    <t>zámečnické výrobky 1.NP</t>
  </si>
  <si>
    <t>Z/5</t>
  </si>
  <si>
    <t>1,74*2,05</t>
  </si>
  <si>
    <t>Z/6</t>
  </si>
  <si>
    <t>1,15*2,05*2</t>
  </si>
  <si>
    <t>2,78*2,05</t>
  </si>
  <si>
    <t>-(0,6*1,97)*3</t>
  </si>
  <si>
    <t>312687972</t>
  </si>
  <si>
    <t>763001</t>
  </si>
  <si>
    <t>Montáž zvukově pohltivého podhledu včetně zavěsů</t>
  </si>
  <si>
    <t>-1642072122</t>
  </si>
  <si>
    <t>93,7</t>
  </si>
  <si>
    <t>590001</t>
  </si>
  <si>
    <t>panel akustický průměr 800mm,vč. ocelových závěsů</t>
  </si>
  <si>
    <t>1499623194</t>
  </si>
  <si>
    <t>590002</t>
  </si>
  <si>
    <t>panel akustický průměr 1200mm,vč. ocelových závěsů</t>
  </si>
  <si>
    <t>1941033330</t>
  </si>
  <si>
    <t>průměr 1200mm</t>
  </si>
  <si>
    <t>-512700982</t>
  </si>
  <si>
    <t>15,3+13,1+43,1+20,8+3,5+9,1</t>
  </si>
  <si>
    <t>2858584</t>
  </si>
  <si>
    <t>104,9*1,05 'Přepočtené koeficientem množství</t>
  </si>
  <si>
    <t>-841915191</t>
  </si>
  <si>
    <t>764111641</t>
  </si>
  <si>
    <t>Krytina ze svitků, ze šablon nebo taškových tabulí z pozinkovaného plechu s povrchovou úpravou s úpravou u okapů, prostupů a výčnělků střechy rovné drážkováním ze svitků do rš 670 mm, sklon střechy do 30°</t>
  </si>
  <si>
    <t>326121264</t>
  </si>
  <si>
    <t>https://podminky.urs.cz/item/CS_URS_2021_02/764111641</t>
  </si>
  <si>
    <t>K/15</t>
  </si>
  <si>
    <t>0,5*1</t>
  </si>
  <si>
    <t>-120804769</t>
  </si>
  <si>
    <t>421078849</t>
  </si>
  <si>
    <t>Dodávka a montáž sestavy sklopných sedaček a pevného stolu T/7</t>
  </si>
  <si>
    <t>815243896</t>
  </si>
  <si>
    <t>truhlářské výrobky T/7</t>
  </si>
  <si>
    <t>766001.1</t>
  </si>
  <si>
    <t>Dodávka a montáž kuchyňské linky, bez spotřebičů T/1</t>
  </si>
  <si>
    <t>-1781380754</t>
  </si>
  <si>
    <t>T/1</t>
  </si>
  <si>
    <t>7469779</t>
  </si>
  <si>
    <t>3,4+3,319</t>
  </si>
  <si>
    <t>837891382</t>
  </si>
  <si>
    <t>76843319</t>
  </si>
  <si>
    <t>-1736959466</t>
  </si>
  <si>
    <t>61162085</t>
  </si>
  <si>
    <t>dveře jednokřídlé dřevotřískové povrch laminátový plné 700x1970-2100mm</t>
  </si>
  <si>
    <t>-392403434</t>
  </si>
  <si>
    <t>-1944711512</t>
  </si>
  <si>
    <t>766660181</t>
  </si>
  <si>
    <t>Montáž dveřních křídel dřevěných nebo plastových otevíravých do obložkové zárubně protipožárních jednokřídlových, šířky do 800 mm</t>
  </si>
  <si>
    <t>-1206305188</t>
  </si>
  <si>
    <t>https://podminky.urs.cz/item/CS_URS_2021_02/766660181</t>
  </si>
  <si>
    <t>61162097</t>
  </si>
  <si>
    <t>dveře jednokřídlé dřevotřískové protipožární EI (EW) 30 D3 povrch laminátový plné 700x1970-2100mm</t>
  </si>
  <si>
    <t>-1913702937</t>
  </si>
  <si>
    <t>61162098</t>
  </si>
  <si>
    <t>dveře jednokřídlé dřevotřískové protipožární EI (EW) 30 D3 povrch laminátový plné 800x1970-2100mm</t>
  </si>
  <si>
    <t>-783700342</t>
  </si>
  <si>
    <t>-770682617</t>
  </si>
  <si>
    <t>1560390030</t>
  </si>
  <si>
    <t>766660183</t>
  </si>
  <si>
    <t>Montáž dveřních křídel dřevěných nebo plastových otevíravých do obložkové zárubně protipožárních dvoukřídlových jakékoliv šířky</t>
  </si>
  <si>
    <t>1667727202</t>
  </si>
  <si>
    <t>https://podminky.urs.cz/item/CS_URS_2021_02/766660183</t>
  </si>
  <si>
    <t>D/10</t>
  </si>
  <si>
    <t>D/11</t>
  </si>
  <si>
    <t>61101</t>
  </si>
  <si>
    <t>dveře dvoukřídlé s nadsvětlíkem, protipožární EI 30 DP3-C povrch CPL, prosklené 1200x2600mm, RAL 9006,MAT        D/10</t>
  </si>
  <si>
    <t>1967960726</t>
  </si>
  <si>
    <t>61102</t>
  </si>
  <si>
    <t>dveře dvoukřídlé,protipožární EI 30 DP3-C, povrch CPL laminát, plné 1600x2020mm, RAL 9006,MAT        D/11</t>
  </si>
  <si>
    <t>-2135591598</t>
  </si>
  <si>
    <t>766660356</t>
  </si>
  <si>
    <t>Montáž dveřních křídel dřevěných nebo plastových posuvných dveří do pojezdu na stěnu výšky do 2,5 m dvoukřídlových, průchozí šířky přes 800 do 1200 mm</t>
  </si>
  <si>
    <t>739798166</t>
  </si>
  <si>
    <t>https://podminky.urs.cz/item/CS_URS_2021_02/766660356</t>
  </si>
  <si>
    <t>61162086a</t>
  </si>
  <si>
    <t>dveře jednokřídlé dřevotřískové povrch laminátový plné 800x1970/2100mm</t>
  </si>
  <si>
    <t>-157018799</t>
  </si>
  <si>
    <t>61182351</t>
  </si>
  <si>
    <t>kování posuvné pro dveře posuvné na stěnu do garnyže pro š 60,70,80,90mm</t>
  </si>
  <si>
    <t>-996757099</t>
  </si>
  <si>
    <t>766693315</t>
  </si>
  <si>
    <t>Montáž ostatních truhlářských konstrukcí desek pro clonící zařízení, z tvrdého dřeva nebo dýhovaných, délky přes 3600 mm</t>
  </si>
  <si>
    <t>689475006</t>
  </si>
  <si>
    <t>https://podminky.urs.cz/item/CS_URS_2021_02/766693315</t>
  </si>
  <si>
    <t xml:space="preserve">půdorys 1.NP </t>
  </si>
  <si>
    <t>60722272</t>
  </si>
  <si>
    <t>deska dřevotřísková laminovaná dřevěný dekor 2070x2800mm tl 25mm</t>
  </si>
  <si>
    <t>1830224680</t>
  </si>
  <si>
    <t>3*3,9*0,3</t>
  </si>
  <si>
    <t>607001</t>
  </si>
  <si>
    <t>kolejnička pro závěs dl. 3900mm</t>
  </si>
  <si>
    <t>-381558934</t>
  </si>
  <si>
    <t>3*3,9</t>
  </si>
  <si>
    <t>-866792708</t>
  </si>
  <si>
    <t>Ok/3</t>
  </si>
  <si>
    <t>-1117297977</t>
  </si>
  <si>
    <t>1*1</t>
  </si>
  <si>
    <t>766694123</t>
  </si>
  <si>
    <t>Montáž ostatních truhlářských konstrukcí parapetních desek dřevěných nebo plastových šířky přes 300 mm, délky přes 1600 do 2600 mm</t>
  </si>
  <si>
    <t>1867280490</t>
  </si>
  <si>
    <t>https://podminky.urs.cz/item/CS_URS_2021_02/766694123</t>
  </si>
  <si>
    <t>Ok/1</t>
  </si>
  <si>
    <t>-767723769</t>
  </si>
  <si>
    <t>1403575788</t>
  </si>
  <si>
    <t>60794104b</t>
  </si>
  <si>
    <t>-641631699</t>
  </si>
  <si>
    <t>766699211</t>
  </si>
  <si>
    <t>Montáž ostatních truhlářských konstrukcí desek lavic, šířky do 500 mm</t>
  </si>
  <si>
    <t>-1745856759</t>
  </si>
  <si>
    <t>https://podminky.urs.cz/item/CS_URS_2021_02/766699211</t>
  </si>
  <si>
    <t>truhlářské výrobky</t>
  </si>
  <si>
    <t>T/10 stůl recepce</t>
  </si>
  <si>
    <t>2,2+1,1</t>
  </si>
  <si>
    <t>1,1</t>
  </si>
  <si>
    <t>1,3+1,257+1,92</t>
  </si>
  <si>
    <t>T/8 katedra</t>
  </si>
  <si>
    <t>2,4+2,4+0,8*4+0,705*2+1,62</t>
  </si>
  <si>
    <t>60722275</t>
  </si>
  <si>
    <t>deska dřevotřísková laminovaná dřevěný dekor 2070x2800mm tl 38mm</t>
  </si>
  <si>
    <t>748693243</t>
  </si>
  <si>
    <t>T/10</t>
  </si>
  <si>
    <t>2,2*0,6</t>
  </si>
  <si>
    <t>1,1*0,6</t>
  </si>
  <si>
    <t>1,1*0,38</t>
  </si>
  <si>
    <t>1,3*0,4</t>
  </si>
  <si>
    <t>1,257*0,4</t>
  </si>
  <si>
    <t>1,92*0,3</t>
  </si>
  <si>
    <t>2,4*0,8+2,4*0,77</t>
  </si>
  <si>
    <t>0,8*0,77*4</t>
  </si>
  <si>
    <t>0,705*0,77*2</t>
  </si>
  <si>
    <t>1,62*0,77</t>
  </si>
  <si>
    <t>1855387534</t>
  </si>
  <si>
    <t>D+M vstupní únikové dveře, provedení hliníkové s prosklením 1200 x 2100 mm, jednokřídlé, RAL 9006,MAT, panikové kování D/9</t>
  </si>
  <si>
    <t>488446123</t>
  </si>
  <si>
    <t>D/9</t>
  </si>
  <si>
    <t>D+M dveře dvoukřídlé, provedení hliníkové s prosklením 1500 x 2500 mm, RAL 9006,MAT, panikové kování D/13 + fasádní hliníkový systém, prosklený, fixní, 6500 x 4500 mm, barva RAL 9006 Ok/13</t>
  </si>
  <si>
    <t>-1937934406</t>
  </si>
  <si>
    <t>dveře D/13, okno Ok/13</t>
  </si>
  <si>
    <t>D+M dveře vstupní automatické karuselové, provedení hliníkové s prosklením průměr 1800 mm, čtyřkřídlé kompaktní otáčivé, RAL 9006,MAT, bezpečnostní lišty D/15</t>
  </si>
  <si>
    <t>-1489600303</t>
  </si>
  <si>
    <t xml:space="preserve">dveře </t>
  </si>
  <si>
    <t>D/15</t>
  </si>
  <si>
    <t>766005</t>
  </si>
  <si>
    <t>D+M dveře dvoukřídlé, provedení hliníkové s prosklením 1800 x 2500 mm, RAL 9006,MAT, panikové kování D/14 + fasádní hliníkový systém, prosklený, fixní, 6500 x 4500 mm, barva RAL 9006 Ok/14</t>
  </si>
  <si>
    <t>934093644</t>
  </si>
  <si>
    <t>dveře D/14, okno Ok/14</t>
  </si>
  <si>
    <t>766006</t>
  </si>
  <si>
    <t>D+M hliníkové okno 4dílné,2000 x 2000mm, dvoukřídlé OS+O, nadsvětlík fixní, barva RAL 9006 Ok/1</t>
  </si>
  <si>
    <t>1266201837</t>
  </si>
  <si>
    <t>D+M hliníkové okno 3dílné,3000 x 800mm, jednokřídlé OS, postranní díly fixní, barva RAL 9006 Ok/2</t>
  </si>
  <si>
    <t>1403581694</t>
  </si>
  <si>
    <t>D+M hliníkové okno 2dílné,1000 x 2000 mm, jednokřídlé OS, nadsvětlík fixní, barva RAL 9006 Ok/3</t>
  </si>
  <si>
    <t>1361422100</t>
  </si>
  <si>
    <t>D+M hliníkové okno obloukové kruhové, fixní, barva RAL 9006, průměr 1800mm Ok/17</t>
  </si>
  <si>
    <t>-1307608013</t>
  </si>
  <si>
    <t>Ok/17</t>
  </si>
  <si>
    <t>766012</t>
  </si>
  <si>
    <t>D+M hliníkové okno obloukové kruhové, fixní, barva RAL 9006, průměr 1200mm Ok/18</t>
  </si>
  <si>
    <t>790201433</t>
  </si>
  <si>
    <t>Ok/18</t>
  </si>
  <si>
    <t>766013</t>
  </si>
  <si>
    <t>D+M hliníkové okno obloukové kruhové, fixní, barva RAL 9006, průměr 1000mm Ok/19</t>
  </si>
  <si>
    <t>-1969868215</t>
  </si>
  <si>
    <t>Ok/19</t>
  </si>
  <si>
    <t>D+M vstupní únikové dveře, provedení hliníkové plné 1000 x 2050 mm, jednokřídlé, RAL 9006,MAT, panikové kování D/8</t>
  </si>
  <si>
    <t>473268800</t>
  </si>
  <si>
    <t>D/8</t>
  </si>
  <si>
    <t>1208386720</t>
  </si>
  <si>
    <t>Z/1a</t>
  </si>
  <si>
    <t>3,4</t>
  </si>
  <si>
    <t>Z/1b</t>
  </si>
  <si>
    <t>3,319</t>
  </si>
  <si>
    <t>440742371</t>
  </si>
  <si>
    <t>767211312</t>
  </si>
  <si>
    <t>Montáž kovového venkovního schodiště bez zábradlí a podesty, pro šířku stupně do 1 200 mm rovného, kotveného na ocelovou konstrukci</t>
  </si>
  <si>
    <t>-1986883113</t>
  </si>
  <si>
    <t>https://podminky.urs.cz/item/CS_URS_2021_02/767211312</t>
  </si>
  <si>
    <t>zámečnické výrobky Z/13</t>
  </si>
  <si>
    <t>1,25*6</t>
  </si>
  <si>
    <t>55347137</t>
  </si>
  <si>
    <t>stupeň schodišťový svařovaný žárově zinkovaný velikost 40/3mm 1200x305mm</t>
  </si>
  <si>
    <t>995746309</t>
  </si>
  <si>
    <t>767220510</t>
  </si>
  <si>
    <t>Montáž schodišťového zábradlí z profilové oceli na ocelovou konstrukci, hmotnosti 1 m zábradlí do 20 kg</t>
  </si>
  <si>
    <t>-125081908</t>
  </si>
  <si>
    <t>https://podminky.urs.cz/item/CS_URS_2021_02/767220510</t>
  </si>
  <si>
    <t>0,9*6</t>
  </si>
  <si>
    <t>1,3+1,35+2,02+2,02</t>
  </si>
  <si>
    <t>0,9*22</t>
  </si>
  <si>
    <t>0,9*14</t>
  </si>
  <si>
    <t>14550182</t>
  </si>
  <si>
    <t>profil ocelový obdélníkový svařovaný 90x40x3mm</t>
  </si>
  <si>
    <t>-1660624213</t>
  </si>
  <si>
    <t>0,9*6*5,495/1000</t>
  </si>
  <si>
    <t>(1,3+1,35+2,02+2,02)*5,495/1000</t>
  </si>
  <si>
    <t>0,9*22*5,495/1000</t>
  </si>
  <si>
    <t>0,9*14*5,495/1000</t>
  </si>
  <si>
    <t>767250113</t>
  </si>
  <si>
    <t>Montáž podest z oceli svařováním</t>
  </si>
  <si>
    <t>-1960837021</t>
  </si>
  <si>
    <t>https://podminky.urs.cz/item/CS_URS_2021_02/767250113</t>
  </si>
  <si>
    <t>1,25*1,35</t>
  </si>
  <si>
    <t>776001</t>
  </si>
  <si>
    <t>pororošt 1,35x1,25 m</t>
  </si>
  <si>
    <t>1545768586</t>
  </si>
  <si>
    <t>-1821405745</t>
  </si>
  <si>
    <t>124,02*3,06</t>
  </si>
  <si>
    <t>1929926208</t>
  </si>
  <si>
    <t>124,02*3,06/1000</t>
  </si>
  <si>
    <t>1868703558</t>
  </si>
  <si>
    <t>0,1*19,7*112</t>
  </si>
  <si>
    <t>0,392*1,57*112</t>
  </si>
  <si>
    <t>0,33*1,96*112</t>
  </si>
  <si>
    <t>863226337</t>
  </si>
  <si>
    <t>0,1*19,7*112/1000</t>
  </si>
  <si>
    <t>-67311062</t>
  </si>
  <si>
    <t>0,392*1,57*112/1000</t>
  </si>
  <si>
    <t>997968223</t>
  </si>
  <si>
    <t>0,33*1,96*112/1000</t>
  </si>
  <si>
    <t>323728832</t>
  </si>
  <si>
    <t>2*112</t>
  </si>
  <si>
    <t>7675801</t>
  </si>
  <si>
    <t xml:space="preserve">Montáž kovových podhledů lamelových </t>
  </si>
  <si>
    <t>-811489679</t>
  </si>
  <si>
    <t>půdorys 1.NP</t>
  </si>
  <si>
    <t>207,4</t>
  </si>
  <si>
    <t>hliníkové lamely A1, tl. 0,5 mm</t>
  </si>
  <si>
    <t>2066802518</t>
  </si>
  <si>
    <t>207,4*1,05 'Přepočtené koeficientem množství</t>
  </si>
  <si>
    <t>471723015</t>
  </si>
  <si>
    <t>-906919871</t>
  </si>
  <si>
    <t>269892204</t>
  </si>
  <si>
    <t>-293256306</t>
  </si>
  <si>
    <t>49,2*1,1 'Přepočtené koeficientem množství</t>
  </si>
  <si>
    <t>-1250546237</t>
  </si>
  <si>
    <t>3,9+2,3+3,3+3,1+1+1,3</t>
  </si>
  <si>
    <t>160068998</t>
  </si>
  <si>
    <t>580902039</t>
  </si>
  <si>
    <t>93,7+207,4+15,3+13,1+43,1+20,8+3,5+9,1</t>
  </si>
  <si>
    <t>167258089</t>
  </si>
  <si>
    <t>-706103334</t>
  </si>
  <si>
    <t>104,9*1,1 'Přepočtené koeficientem množství</t>
  </si>
  <si>
    <t>265392026</t>
  </si>
  <si>
    <t>93,7+207,4</t>
  </si>
  <si>
    <t>1429108135</t>
  </si>
  <si>
    <t>301,1*1,1 'Přepočtené koeficientem množství</t>
  </si>
  <si>
    <t>-892291909</t>
  </si>
  <si>
    <t>-(1,6+0,9+1,3+0,9+0,9+0,9)</t>
  </si>
  <si>
    <t>-(1+1,6+1)</t>
  </si>
  <si>
    <t>-(1,1+0,9*3)</t>
  </si>
  <si>
    <t>-(0,9*2)</t>
  </si>
  <si>
    <t>-(1,2+0,9+1,1+1,1+0,8)</t>
  </si>
  <si>
    <t>-(1,1+0,9)</t>
  </si>
  <si>
    <t>-790944565</t>
  </si>
  <si>
    <t>89,255*1,02 'Přepočtené koeficientem množství</t>
  </si>
  <si>
    <t>599035034</t>
  </si>
  <si>
    <t>88,195*1,02 'Přepočtené koeficientem množství</t>
  </si>
  <si>
    <t>-460285903</t>
  </si>
  <si>
    <t>1011168814</t>
  </si>
  <si>
    <t>1066435991</t>
  </si>
  <si>
    <t>104 schodiště</t>
  </si>
  <si>
    <t>2,35*1,2</t>
  </si>
  <si>
    <t>0,33*1,2*6</t>
  </si>
  <si>
    <t>0,15*1,2*6</t>
  </si>
  <si>
    <t>1,2*1,3</t>
  </si>
  <si>
    <t>849887149</t>
  </si>
  <si>
    <t>29262880</t>
  </si>
  <si>
    <t>-764898947</t>
  </si>
  <si>
    <t>1210506653</t>
  </si>
  <si>
    <t>-1556143467</t>
  </si>
  <si>
    <t>1657636448</t>
  </si>
  <si>
    <t>(2,9+1,6+0,95+0,5+2+1,06)*1,8</t>
  </si>
  <si>
    <t>-1510592036</t>
  </si>
  <si>
    <t>102,974*1,1 'Přepočtené koeficientem množství</t>
  </si>
  <si>
    <t>-1974937120</t>
  </si>
  <si>
    <t>D.1.1.07 půdorys 1.NP výpis sanitárních prvků</t>
  </si>
  <si>
    <t>0,5*0,7*4</t>
  </si>
  <si>
    <t>-1856754079</t>
  </si>
  <si>
    <t>1,4*1,1 'Přepočtené koeficientem množství</t>
  </si>
  <si>
    <t>-601609988</t>
  </si>
  <si>
    <t>-1362599444</t>
  </si>
  <si>
    <t>(2,9+1,6+1+0,5+2+1,06)</t>
  </si>
  <si>
    <t>-(0,89)*2</t>
  </si>
  <si>
    <t>-0,89</t>
  </si>
  <si>
    <t>-0,9</t>
  </si>
  <si>
    <t>-0,8</t>
  </si>
  <si>
    <t>-(0,8)*3</t>
  </si>
  <si>
    <t>28612834</t>
  </si>
  <si>
    <t>1208654039</t>
  </si>
  <si>
    <t>(2,9+1,6+0,95+0,5+2+1,06)*1,6</t>
  </si>
  <si>
    <t>(2,78+2,5)*2*1,6</t>
  </si>
  <si>
    <t>(0,92+2,5)*2*1,6</t>
  </si>
  <si>
    <t>(1,885+1,6)*2*1,6</t>
  </si>
  <si>
    <t>(1,885+1,5)*2*1,6</t>
  </si>
  <si>
    <t>(1,74+4,9)*2*1,6</t>
  </si>
  <si>
    <t>(3,75+4,4)*2*3,4</t>
  </si>
  <si>
    <t>(2+2,2)*0,3</t>
  </si>
  <si>
    <t>-(2*2+0,9*2,02)</t>
  </si>
  <si>
    <t>(4,4+3)*2*3,4</t>
  </si>
  <si>
    <t>-(3*0,8+2*2+0,9*2,02)</t>
  </si>
  <si>
    <t>(4,405+8,48+5,21+2,6+1,7+1,65+2,08+0,12+0,895+0,12+0,895+4,2)*3,4</t>
  </si>
  <si>
    <t>-(2*2+3*0,8*2+1,1*2,02+0,9*2,02*3)</t>
  </si>
  <si>
    <t>(3,66+4,2)*2*3,4</t>
  </si>
  <si>
    <t>-(1*2+0,9*2,02)</t>
  </si>
  <si>
    <t>(1,915+1)*2*1,2</t>
  </si>
  <si>
    <t>(1,1+0,9)*2*1,6</t>
  </si>
  <si>
    <t>-(0,8*0,2)*3</t>
  </si>
  <si>
    <t>(1,5+0,9)*2*1,6</t>
  </si>
  <si>
    <t>-0,8*0,2</t>
  </si>
  <si>
    <t>(1,64+0,9+0,2+0,12+0,6+0,9+0,6+1,04+0,4)*3,4</t>
  </si>
  <si>
    <t>-(0,9*2,02+0,9*2,02)</t>
  </si>
  <si>
    <t>(4,26+2,1)*2*3,4</t>
  </si>
  <si>
    <t>(1,2+4,6+1+0,3+0,3+1,2+2,5+0,9+0,5+0,6+0,5+1,2+2,9)*3,4</t>
  </si>
  <si>
    <t>-(1,2*2,1+0,9*2,02+1,1*2,02+1,1*2,02+0,8*2,02)</t>
  </si>
  <si>
    <t>(1,8+0,6+0,3+0,6)*3,4</t>
  </si>
  <si>
    <t>-(1,1*2,02+0,9*2,02)</t>
  </si>
  <si>
    <t>784211105</t>
  </si>
  <si>
    <t>Malby z malířských směsí oděruvzdorných za mokra dvojnásobné, bílé za mokra oděruvzdorné výborně v místnostech výšky přes 5,00 m</t>
  </si>
  <si>
    <t>-210076987</t>
  </si>
  <si>
    <t>https://podminky.urs.cz/item/CS_URS_2021_02/784211105</t>
  </si>
  <si>
    <t>1975692590</t>
  </si>
  <si>
    <t>(3,77+2,4+5,5+2,7)*3,5</t>
  </si>
  <si>
    <t>-1,24*2,2</t>
  </si>
  <si>
    <t>786</t>
  </si>
  <si>
    <t>Dokončovací práce - čalounické úpravy</t>
  </si>
  <si>
    <t>786001</t>
  </si>
  <si>
    <t xml:space="preserve">Montáž zatemňovacích zařízení </t>
  </si>
  <si>
    <t>-424845195</t>
  </si>
  <si>
    <t>5*3,6*2</t>
  </si>
  <si>
    <t>5*3,9</t>
  </si>
  <si>
    <t>786002</t>
  </si>
  <si>
    <t>těžký sametový závěs</t>
  </si>
  <si>
    <t>-421466325</t>
  </si>
  <si>
    <t>998786203</t>
  </si>
  <si>
    <t>Přesun hmot pro stínění a čalounické úpravy stanovený procentní sazbou (%) z ceny vodorovná dopravní vzdálenost do 50 m v objektech výšky přes 12 do 24 m</t>
  </si>
  <si>
    <t>-408441834</t>
  </si>
  <si>
    <t>https://podminky.urs.cz/item/CS_URS_2021_02/998786203</t>
  </si>
  <si>
    <t>Práce a dodávky M</t>
  </si>
  <si>
    <t>33-M</t>
  </si>
  <si>
    <t>Montáže dopr.zaříz.- výtah</t>
  </si>
  <si>
    <t>33-M01</t>
  </si>
  <si>
    <t>Montáž výtahu</t>
  </si>
  <si>
    <t>-576573949</t>
  </si>
  <si>
    <t>33-M02</t>
  </si>
  <si>
    <t>Dodávka výtahu - rozměr kabiny 1100x2100x2100mm (šxhxv),NEREZ BRUS, dveře světlost 1000 x 2000 mm, NEREZ BRUS,nosnost výtahu 1000 kg, neprůchozí, 4 stanice, 4 nástupiště, zdvih 10,2 m, evakuační výtah, požární odolnost dle PBŘ</t>
  </si>
  <si>
    <t>2010137020</t>
  </si>
  <si>
    <t>33-M03</t>
  </si>
  <si>
    <t>Doprava a přesun dílů</t>
  </si>
  <si>
    <t>-1282787621</t>
  </si>
  <si>
    <t>33-M04</t>
  </si>
  <si>
    <t>Výpomocné lešení ve výtahové šachtě pro montáž výtahu</t>
  </si>
  <si>
    <t>-716058406</t>
  </si>
  <si>
    <t>33-M05</t>
  </si>
  <si>
    <t>Zařízení staveniště + úhrada energií - elektřina, voda</t>
  </si>
  <si>
    <t>-1154348961</t>
  </si>
  <si>
    <t>33-M06</t>
  </si>
  <si>
    <t>Zkoušky autorizovanou osobou, revize, cedulky</t>
  </si>
  <si>
    <t>1091296771</t>
  </si>
  <si>
    <t>33-M07</t>
  </si>
  <si>
    <t>Projektová dokumentace skutečného stavu</t>
  </si>
  <si>
    <t>-913641914</t>
  </si>
  <si>
    <t>Úroveň 4:</t>
  </si>
  <si>
    <t>0101 - Elektrická požární signalizace</t>
  </si>
  <si>
    <t xml:space="preserve">D1 - Hardware EPS </t>
  </si>
  <si>
    <t>D2 - Ostatní materiál EPS</t>
  </si>
  <si>
    <t>D3 - Kabely pro rozvod EPS bez funkční schopnosti při požáru-červený</t>
  </si>
  <si>
    <t>D4 - Kabelové trasy a kabely EPS s funkční schopností při požáru s třídou reakce na oheň B2ca s1 d0</t>
  </si>
  <si>
    <t xml:space="preserve">D5 - Ostatní </t>
  </si>
  <si>
    <t xml:space="preserve">Hardware EPS </t>
  </si>
  <si>
    <t>1.1</t>
  </si>
  <si>
    <t>Ústředna EPS, sedm pozic pro mikromoduly, max. 7kruh. Linek po 127 hlásičích na lince</t>
  </si>
  <si>
    <t>1.2</t>
  </si>
  <si>
    <t>Akumulátor 12V/25Ah</t>
  </si>
  <si>
    <t>1.3</t>
  </si>
  <si>
    <t>Čelní ovládací panel s alfanumerickým displejem 2x20 znaků,</t>
  </si>
  <si>
    <t>1.4</t>
  </si>
  <si>
    <t>Periferní modul - rozhraní pro OPPO a 1x mikromodulová pozice, 3xrelé</t>
  </si>
  <si>
    <t>1.5</t>
  </si>
  <si>
    <t>Modul se třemi pozicemi pro mikromoduly</t>
  </si>
  <si>
    <t>1.6</t>
  </si>
  <si>
    <t>Mikromodul jednoho kruhového vedení pro max. 127 hlásičů.</t>
  </si>
  <si>
    <t>1.7</t>
  </si>
  <si>
    <t>MM propojení ústředen rychlostí 62,5 kB</t>
  </si>
  <si>
    <t>1.8</t>
  </si>
  <si>
    <t>Obslužné pole pro hasice OPPO</t>
  </si>
  <si>
    <t>1.9</t>
  </si>
  <si>
    <t>Zámek FAB k OPPO</t>
  </si>
  <si>
    <t>1.10</t>
  </si>
  <si>
    <t>Provozní kniha EPS</t>
  </si>
  <si>
    <t>1.11</t>
  </si>
  <si>
    <t>Externí tablo obsluhy</t>
  </si>
  <si>
    <t>1.12</t>
  </si>
  <si>
    <t>Akumulátor 12 V / 12 Ah</t>
  </si>
  <si>
    <t>1.13</t>
  </si>
  <si>
    <t>1.14</t>
  </si>
  <si>
    <t>1.15</t>
  </si>
  <si>
    <t>Opticko-kouřový hlásič</t>
  </si>
  <si>
    <t>1.16</t>
  </si>
  <si>
    <t>Termo-diferenciální hlásič</t>
  </si>
  <si>
    <t>1.17</t>
  </si>
  <si>
    <t>Sokl hlasice v zakladni verzi pro hlasice</t>
  </si>
  <si>
    <t>1.18</t>
  </si>
  <si>
    <t>Elektronika tlacitka s oddelovacem EN54-11</t>
  </si>
  <si>
    <t>1.19</t>
  </si>
  <si>
    <t>Skříň tlačítkového hl.červená</t>
  </si>
  <si>
    <t>1.20</t>
  </si>
  <si>
    <t>Vstupně / výstupní modul na sběrnici poplachovy 12x relé</t>
  </si>
  <si>
    <t>1.21</t>
  </si>
  <si>
    <t>Vstupně / výstupní modul na sběrnici poplachovy 4 vstupy/2 výstupy</t>
  </si>
  <si>
    <t>1.22</t>
  </si>
  <si>
    <t>Skrin pro V/V moduly plastová</t>
  </si>
  <si>
    <t>1.23</t>
  </si>
  <si>
    <t>Siréna vnitřní, 95dB, červená, 7-28V,</t>
  </si>
  <si>
    <t>1.24</t>
  </si>
  <si>
    <t>W majak cerveny, cerv.LED, 12-29 VDC</t>
  </si>
  <si>
    <t>1.25</t>
  </si>
  <si>
    <t>Zvyšená patice IP65, červená</t>
  </si>
  <si>
    <t>1.26</t>
  </si>
  <si>
    <t>Sitovy zdroj 24VDC /7A, 28 Ah</t>
  </si>
  <si>
    <t>1.27</t>
  </si>
  <si>
    <t>Akumulátor 12V DC / 25Ah</t>
  </si>
  <si>
    <t>1.28</t>
  </si>
  <si>
    <t>Klíčový trezor požární ochrany</t>
  </si>
  <si>
    <t>1.29</t>
  </si>
  <si>
    <t>Zařízení dálkového přenosu vč. antény, kabeláže, přepěťové ochrany, projektové dokumentace, kompatibilní s PCO HZS HKK</t>
  </si>
  <si>
    <t>set</t>
  </si>
  <si>
    <t>1.30</t>
  </si>
  <si>
    <t>drobný propojovací a instalační materiál</t>
  </si>
  <si>
    <t>D2</t>
  </si>
  <si>
    <t>Ostatní materiál EPS</t>
  </si>
  <si>
    <t>2.1</t>
  </si>
  <si>
    <t>Kabelová krabicová rozvodka IP65 se zachováním funkčnosti</t>
  </si>
  <si>
    <t>2.2</t>
  </si>
  <si>
    <t>Zkušební plyn s výsuvným aplikátorem</t>
  </si>
  <si>
    <t>2.3</t>
  </si>
  <si>
    <t>Popisové pole pro nalepení popisky hlásiče</t>
  </si>
  <si>
    <t>2.4</t>
  </si>
  <si>
    <t>Popiska hlásiče (velikost písma zvolit tak, aby bylo čitelné z podlahy daného prostoru)</t>
  </si>
  <si>
    <t>D3</t>
  </si>
  <si>
    <t>Kabely pro rozvod EPS bez funkční schopnosti při požáru-červený</t>
  </si>
  <si>
    <t>3.1</t>
  </si>
  <si>
    <t>J-Y(st)Y 2x2x0,8 (s možností instalace pod omítku)</t>
  </si>
  <si>
    <t>D4</t>
  </si>
  <si>
    <t>Kabelové trasy a kabely EPS s funkční schopností při požáru s třídou reakce na oheň B2ca s1 d0</t>
  </si>
  <si>
    <t>4.1</t>
  </si>
  <si>
    <t>KABEL 1x2x0.8 -hnědý stíněný kabel 2x2x0,8 PH120-R dle ZP-27/2008, B2caS1D0 dle PrEN 50399:07, ohniodolný dle ČSN IEC60331, bezhalogenový</t>
  </si>
  <si>
    <t>4.2</t>
  </si>
  <si>
    <t>KABEL 2x2x0.8 -hnědý stíněný kabel 2x2x0,8 PH120-R dle ZP-27/2008, B2caS1D0 dle PrEN 50399:07, ohniodolný dle ČSN IEC60331, bezhalogenový</t>
  </si>
  <si>
    <t>4.3</t>
  </si>
  <si>
    <t>KABEL 4x2x0.8 -hnědý stíněný kabel 4x2x0,8 PH120-R dle ZP-27/2008, B2caS1D0 dle PrEN 50399:07, ohniodolný dle ČSN IEC60331, bezhalogenový</t>
  </si>
  <si>
    <t>4.4</t>
  </si>
  <si>
    <t>KABEL 3x2.5 -hnědý kabel PH120-R dle ZP-27/2008, B2caS1D0 dle PrEN 50399:07, ohniodolný dle ČSN IEC60331, bezhalogenový dle ČSN 50266</t>
  </si>
  <si>
    <t>4.5</t>
  </si>
  <si>
    <t>KABEL 10x2x0,8 -hnědý kabel PH120-R dle ZP-27/2008, B2caS1D0 dle PrEN 50399:07, ohniodolný dle ČSN IEC60331, bezhalogenový dle ČSN 50267</t>
  </si>
  <si>
    <t>4.6</t>
  </si>
  <si>
    <t>Úchytka pro svazky kabelů s požární odolností , vč. hmoždinky a šroubu, vzdálenost úchytex max 0,3m</t>
  </si>
  <si>
    <t>4.7</t>
  </si>
  <si>
    <t>Normovaný kabelový kovový žlab "Jupiter" 60x100x1,5 vč, spojek, nosníků,</t>
  </si>
  <si>
    <t>D5</t>
  </si>
  <si>
    <t xml:space="preserve">Ostatní </t>
  </si>
  <si>
    <t>5.1</t>
  </si>
  <si>
    <t>5.2</t>
  </si>
  <si>
    <t>Spolupráce s ostatními profesemi, účast na KD</t>
  </si>
  <si>
    <t>5.3</t>
  </si>
  <si>
    <t>Oživení systému, naprogramování</t>
  </si>
  <si>
    <t>5.4</t>
  </si>
  <si>
    <t>Revize EPS vč. vypracování revizní zprávy - 3x paré</t>
  </si>
  <si>
    <t>5.5</t>
  </si>
  <si>
    <t>Funkční zkouška vč.protokolu</t>
  </si>
  <si>
    <t>0102 - Kabelové trasy</t>
  </si>
  <si>
    <t>D1 - Elektroinstalační materiál</t>
  </si>
  <si>
    <t>Elektroinstalační materiál</t>
  </si>
  <si>
    <t>Trubka ohebná PVC volně nebo pod omítkou 23 mm</t>
  </si>
  <si>
    <t>Trubka ohebná PVC volně nebo pod omítkou 29 mm</t>
  </si>
  <si>
    <t>Trubka ohebná PVC volně nebo pod omítkou 36 mm</t>
  </si>
  <si>
    <t>Trubka ohebná PVC volně nebo pod omítkou 48 mm</t>
  </si>
  <si>
    <t>Krabice univerzální KU 68/2-1901, se šroubky</t>
  </si>
  <si>
    <t>Krabice kruhová odbočná KO97 s víčkem KO97V</t>
  </si>
  <si>
    <t>Skříň rozvodná KT 250 s víkem a šroubky</t>
  </si>
  <si>
    <t>Stahovací pásek 4mm/200mm</t>
  </si>
  <si>
    <t>Kabelové příchytky pro 2 kabely do 1cm</t>
  </si>
  <si>
    <t>Osazení hmoždinky 8 mm cihla</t>
  </si>
  <si>
    <t>Osazení hmoždinky 8 mm beton, tvrz. kámen, železobeton</t>
  </si>
  <si>
    <t>Průraz D=6cm, cihla 30cm</t>
  </si>
  <si>
    <t>Průraz D=6cm, cihla 60cm</t>
  </si>
  <si>
    <t>Průraz D=6cm, cihla 90cm</t>
  </si>
  <si>
    <t>chránička průrazu vč. začištění</t>
  </si>
  <si>
    <t>Značení trasy trubkového vedení</t>
  </si>
  <si>
    <t>Vysekání kapsy v cihl. zdi, krabice do 100x100x50 mm</t>
  </si>
  <si>
    <t>Vysekání kapsy v cihl. zdi, krabice do 250x200x100 mm</t>
  </si>
  <si>
    <t>Vysekání drážky v betonové zdi do hl. 30 mm, š. do 70 mm</t>
  </si>
  <si>
    <t>Vysekání drážky v cihl. zdi do hl. 30 mm, š. do 70 mm</t>
  </si>
  <si>
    <t>Vysekání drážky v cihl. zdi do hl. 30 mm, š. do 100 mm</t>
  </si>
  <si>
    <t>Omítnutí rýhy, drážka do 50x100 mm, vápenná omítka</t>
  </si>
  <si>
    <t>Omítnutí rýhy, drážka do 100x150 mm, vápenná omítka</t>
  </si>
  <si>
    <t>Koordinace a spolupráce s jinými profesemi</t>
  </si>
  <si>
    <t>Požární ucpávky</t>
  </si>
  <si>
    <t>Úklidové práce</t>
  </si>
  <si>
    <t>Popl.za ulozeni suti</t>
  </si>
  <si>
    <t>Svis doprava suti prve podlazi</t>
  </si>
  <si>
    <t>Odvoz suti na skladku do 1km</t>
  </si>
  <si>
    <t>1.31</t>
  </si>
  <si>
    <t>Odvoz suti na skladku zkd 1km</t>
  </si>
  <si>
    <t>km</t>
  </si>
  <si>
    <t>0103 - EPS - ostatní</t>
  </si>
  <si>
    <t>OST - Ostatní EPS</t>
  </si>
  <si>
    <t>Ostatní EPS</t>
  </si>
  <si>
    <t>01031</t>
  </si>
  <si>
    <t>Vedení prací, autorský dozor, skutečný stav</t>
  </si>
  <si>
    <t>215602214</t>
  </si>
  <si>
    <t>01032</t>
  </si>
  <si>
    <t>-72488771</t>
  </si>
  <si>
    <t>01033</t>
  </si>
  <si>
    <t>Přesun dodávek</t>
  </si>
  <si>
    <t>-1585430366</t>
  </si>
  <si>
    <t>01034</t>
  </si>
  <si>
    <t>GZS</t>
  </si>
  <si>
    <t>191645533</t>
  </si>
  <si>
    <t>Úroveň 3:</t>
  </si>
  <si>
    <t>3 - Větrání a teplovzdušné vytápění velkoprostor. učebny - VZT-3</t>
  </si>
  <si>
    <t>8 - Chlazení  velkoprostorové učebny_CH5</t>
  </si>
  <si>
    <t>Větrání a teplovzdušné vytápění velkoprostor. učebny - VZT-3</t>
  </si>
  <si>
    <t>Pol329</t>
  </si>
  <si>
    <t>VZT jednotka s rekuperací tepla, pro přívod a odvod vzduchu, průtok vzduchu 3600 m³/h, externí tlak 300 Pa, vnitřní instalace, hmotnost jednotky 509 kg, v sestavě: klapka, filtr F7, rekuperátor, přímý chladič (chladivo R-410 A, výkon 9,26 kW), teplovodní ohřívač (výkon 9,7 kW, médium: voda 70/50°C), regulační uzel teplovodního ohřívače, přívodní ventilátor, 4x pružná manžeta, klapka, filtr M5, odvodní ventilátor, klapka pro cirkulační vzduch, by-passová klapka, 3x výstup kondenzátu ø32/40, měření a regulace, regulační prvky - dodávka v dílech</t>
  </si>
  <si>
    <t>692</t>
  </si>
  <si>
    <t>694</t>
  </si>
  <si>
    <t>696</t>
  </si>
  <si>
    <t>698</t>
  </si>
  <si>
    <t>Pol330</t>
  </si>
  <si>
    <t>Čtyřhranný tlumič hluku L=1550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48 kg</t>
  </si>
  <si>
    <t>700</t>
  </si>
  <si>
    <t>Pol331</t>
  </si>
  <si>
    <t>Čtyřhranný tlumič hluku L=2050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61 kg</t>
  </si>
  <si>
    <t>702</t>
  </si>
  <si>
    <t>Pol332</t>
  </si>
  <si>
    <t>Obloukový tlumič do čtyřhranného potrubí s kulisami š.100 mm a potrubím 800x500, x=150, y=150 mm,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</si>
  <si>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704</t>
  </si>
  <si>
    <t>Pol333</t>
  </si>
  <si>
    <t>Čtyřhranný tlumič hluku L=1550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62 kg</t>
  </si>
  <si>
    <t>706</t>
  </si>
  <si>
    <t>Pol334</t>
  </si>
  <si>
    <t>Čtyřhranný tlumič hluku L=500 s kulisami š.200 mm a potrubím 800x800,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28 kg</t>
  </si>
  <si>
    <t>708</t>
  </si>
  <si>
    <t>Pol335</t>
  </si>
  <si>
    <t>Obloukový tlumič do čtyřhranného potrubí s kulisami š.200 mm a potrubím 800x800, x=450, y=150 mm,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</si>
  <si>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710</t>
  </si>
  <si>
    <t>Pol336</t>
  </si>
  <si>
    <t>Čtyřhranný tlumič hluku L=2550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83 kg</t>
  </si>
  <si>
    <t>714</t>
  </si>
  <si>
    <t>716</t>
  </si>
  <si>
    <t>75134-4125</t>
  </si>
  <si>
    <t>Montáž tlumičů hluku do čtyřhranného potrubí, průřezu přes 0,6 m2</t>
  </si>
  <si>
    <t>718</t>
  </si>
  <si>
    <t>Pol337</t>
  </si>
  <si>
    <t>Požární klapka čtyřhranná 800x250, požární odolnost EI60 ovládaná servopohonem, 230 V (AC) s termoelektrickým spouštěcím čidlem + dva koncové spínače</t>
  </si>
  <si>
    <t>720</t>
  </si>
  <si>
    <t>24071-5219.1</t>
  </si>
  <si>
    <t>Montáž požárních klapek čtyřhraných, obvodu do 2250 mm</t>
  </si>
  <si>
    <t>Pol338</t>
  </si>
  <si>
    <t>Příložky - kompletní sada osmi kusů (čtyři přední a čtyři zadní), kalcium silikátových destiček k zakrytí prostupu v požárnědělící konstrukci kolem instalované klapky</t>
  </si>
  <si>
    <t>724</t>
  </si>
  <si>
    <t>726</t>
  </si>
  <si>
    <t>728</t>
  </si>
  <si>
    <t>75158-1353.2</t>
  </si>
  <si>
    <t>Protipožární utěsnění prostupu čtyřhranného stěnou, průřezu do 0,28 m2 (materiál v ceně)</t>
  </si>
  <si>
    <t>730</t>
  </si>
  <si>
    <t>Pol339</t>
  </si>
  <si>
    <t>Požární klapka kruhová ø500, požární odolnost EI60 ovládaná servopohonem, 230 V (AC) s termoelektrickým spouštěcím čidlem + dva koncové spínače</t>
  </si>
  <si>
    <t>732</t>
  </si>
  <si>
    <t>24071-5124</t>
  </si>
  <si>
    <t>Montáž požárních klapek kruhových, průměru do 500 mm</t>
  </si>
  <si>
    <t>734</t>
  </si>
  <si>
    <t>Pol340</t>
  </si>
  <si>
    <t>736</t>
  </si>
  <si>
    <t>738</t>
  </si>
  <si>
    <t>740</t>
  </si>
  <si>
    <t>75158-1355</t>
  </si>
  <si>
    <t>Protipožární utěsnění prostupu kruhového stěnou, průměru potrubí přes 400 mm (materiál v ceně)</t>
  </si>
  <si>
    <t>742</t>
  </si>
  <si>
    <t>Pol341</t>
  </si>
  <si>
    <t>Požární klapka kruhová ø450, požární odolnost EI60 ovládaná servopohonem, 230 V (AC) s termoelektrickým spouštěcím čidlem + dva koncové spínače</t>
  </si>
  <si>
    <t>744</t>
  </si>
  <si>
    <t>746</t>
  </si>
  <si>
    <t>748</t>
  </si>
  <si>
    <t>750</t>
  </si>
  <si>
    <t>752</t>
  </si>
  <si>
    <t>754</t>
  </si>
  <si>
    <t>Pol342</t>
  </si>
  <si>
    <t>Kruhová textilní vyústka pro přívod vzduchu, Tvar Kruhový, Rozměr 315 mm, Celková délka 9500 mm, Mikroperforace S1 9400 mm, 1237 m3/h, rovnoměrná. První konec začátek, Druhý konec zaslepení, 3ks Zip 315, Průtok 1800 m3/h, Použitelný přetlak 100 Pa, Tlaková ztráta třením = 11,3 Pa, Vyztužující obruče Hliníkové Uvnitř. Tkanina PMI - 100% polyester, nekonečné vlákno (multifilament), se zatkaným uhlíkovým vláknem (méně než 1%), hmotnost 220 g/m², tloušťka 0,30 mm, prodyšnost 55 m³/h/m² při 120 Pa, pevnost (osnova/útek) 1880/1090 N (ČSN EN ISO 13934-1), požární odolnost - třída B-s1, d0 dle ČSN EN 13501-1: 2003, splňuje ANSI/UL 723, teplotní odolnost -60 až +110°C, srážlivost (osnova/útek) 0,5/0,5 % při 40°C dle ČSN EN ISO 6330-2000, antibakteriální (ČSN EN ISO 20645), vhodná pro čisté prostory - třída č. 4 (ČSN EN ISO 14644-1), antistatická, pratelná v pračce, Provedení "Office", Barva Světle šedá. Seznam montážního materiálu: 4ks 2000mm Hliníkový profil, 1ks 1400mm Hliníkový profil, 4ks Hliníková spojka profilů přímá, 6ks Hliníkový úchyt profilu, 2ks Napínač v profilu, 6ks Závěsy ze závitových tyčí pozink 1000 mm, 1ks Kruhový 315 mm, Nerez připojovací pásek</t>
  </si>
  <si>
    <t>756</t>
  </si>
  <si>
    <t>75131-1302</t>
  </si>
  <si>
    <t>Montáž textilní vyústky kruhové, průměru do 400 mm</t>
  </si>
  <si>
    <t>758</t>
  </si>
  <si>
    <t>Pol343</t>
  </si>
  <si>
    <t>Protidešťová žaluzie hliníková s ochranným sítem 1000x500 a s rámem do potrubí, RAL urči architekt</t>
  </si>
  <si>
    <t>760</t>
  </si>
  <si>
    <t>Pol344</t>
  </si>
  <si>
    <t>Protidešťová žaluzie hliníková s ochranným sítem 800x500 a s rámem do potrubí, RAL urči architekt</t>
  </si>
  <si>
    <t>75139-8054</t>
  </si>
  <si>
    <t>Montáž protidešťové žaluzie na čytřhranné potrubí, průřezu přes 0,6 m2</t>
  </si>
  <si>
    <t>Pol345</t>
  </si>
  <si>
    <t>Vyústka čtyřhranná jednořadá 625x225, do kruhového potrubí, s regulací R1, materiál pozink</t>
  </si>
  <si>
    <t>75131-1113</t>
  </si>
  <si>
    <t>Montáž vyústky čtyřhranné do kruhového potrubí, průřezu do 0,15 m2</t>
  </si>
  <si>
    <t>768</t>
  </si>
  <si>
    <t>Pol346</t>
  </si>
  <si>
    <t>Kruhové potrubí a tvarovky systém safe click (spoje bez další nutnosti zajištění pomocí texů nebo nýtů a přelepení těsnící páskou), dvoubřité těsnění EPDM (Ethylen-propylen), tř. těsnosti D: Trouba kruhová spirálně vinutá ø450, materiál pozink, l=3 m</t>
  </si>
  <si>
    <t>770</t>
  </si>
  <si>
    <t>Pol347</t>
  </si>
  <si>
    <t>Trouba kruhová spirálně vinutá ø500, materiál pozink, l=3 m</t>
  </si>
  <si>
    <t>772</t>
  </si>
  <si>
    <t>Pol348</t>
  </si>
  <si>
    <t>Trouba kruhová spirálně vinutá ø500, materiál pozink, l=1 m</t>
  </si>
  <si>
    <t>774</t>
  </si>
  <si>
    <t>Pol349</t>
  </si>
  <si>
    <t>Oblouk segmentový 90°, r=1D, D=500</t>
  </si>
  <si>
    <t>Pol350</t>
  </si>
  <si>
    <t>Spojka vnitřní - vsuvka, d=500</t>
  </si>
  <si>
    <t>778</t>
  </si>
  <si>
    <t>Pol351</t>
  </si>
  <si>
    <t>Koncový kryt d=500 pro zaslepení trouby</t>
  </si>
  <si>
    <t>780</t>
  </si>
  <si>
    <t>Pol352</t>
  </si>
  <si>
    <t>Spojka vnitřní - vsuvka, d=450</t>
  </si>
  <si>
    <t>782</t>
  </si>
  <si>
    <t>Pol353</t>
  </si>
  <si>
    <t>Koncový kryt d=450 pro zaslepení tvarovky</t>
  </si>
  <si>
    <t>Pol354</t>
  </si>
  <si>
    <t>Odbočka jednostranná d=450-315, excentrický kus se sedlem</t>
  </si>
  <si>
    <t>Pol355</t>
  </si>
  <si>
    <t>Spojka vnější D=315</t>
  </si>
  <si>
    <t>788</t>
  </si>
  <si>
    <t>75151-1202</t>
  </si>
  <si>
    <t>Montáž potrubí plechového sk.I kruhového bez přírub, průměru do 600 mm</t>
  </si>
  <si>
    <t>790</t>
  </si>
  <si>
    <t>75151-4081</t>
  </si>
  <si>
    <t>Montáž tvarovek do plechového potrubí kruhového bez přírub, průměru do 500 mm</t>
  </si>
  <si>
    <t>792</t>
  </si>
  <si>
    <t>Pol356</t>
  </si>
  <si>
    <t>Potrubí s přírubami a těsněním sk. I z pozink. plechu: Trouba čtyřhranná 1000x500/1000+ VP</t>
  </si>
  <si>
    <t>794</t>
  </si>
  <si>
    <t>Pol357</t>
  </si>
  <si>
    <t>Oblouk přechodový 1000x500-800x500-90°/R200</t>
  </si>
  <si>
    <t>796</t>
  </si>
  <si>
    <t>Pol358</t>
  </si>
  <si>
    <t>Trouba čtyřhranná 800x500/900+ VP</t>
  </si>
  <si>
    <t>798</t>
  </si>
  <si>
    <t>Pol359</t>
  </si>
  <si>
    <t>Přechod osový 800x500-500x500/500</t>
  </si>
  <si>
    <t>800</t>
  </si>
  <si>
    <t>Pol360</t>
  </si>
  <si>
    <t>Přechod osový 500x800-710x710/500</t>
  </si>
  <si>
    <t>802</t>
  </si>
  <si>
    <t>Pol361</t>
  </si>
  <si>
    <t>Trouba čtyřhranná 800x500/1000+ VP</t>
  </si>
  <si>
    <t>804</t>
  </si>
  <si>
    <t>Pol362</t>
  </si>
  <si>
    <t>Přechod osový a pravoúhlý 710x710-800x800/300</t>
  </si>
  <si>
    <t>806</t>
  </si>
  <si>
    <t>Pol363</t>
  </si>
  <si>
    <t>Koleno ostré přechodové s náběhovými plechy 250x800-800x800 (R100)</t>
  </si>
  <si>
    <t>808</t>
  </si>
  <si>
    <t>Pol364</t>
  </si>
  <si>
    <t>Trouba čtyřhranná 800x250/600+ VP</t>
  </si>
  <si>
    <t>810</t>
  </si>
  <si>
    <t>Pol365</t>
  </si>
  <si>
    <t>Oblouk čtyřhranný 800x250-90°/R150</t>
  </si>
  <si>
    <t>812</t>
  </si>
  <si>
    <t>Pol366</t>
  </si>
  <si>
    <t>Trouba čtyřhranná 800x250/900+ VP</t>
  </si>
  <si>
    <t>814</t>
  </si>
  <si>
    <t>Pol367</t>
  </si>
  <si>
    <t>Trouba čtyřhranná 800x250/1000</t>
  </si>
  <si>
    <t>816</t>
  </si>
  <si>
    <t>818</t>
  </si>
  <si>
    <t>Pol368</t>
  </si>
  <si>
    <t>Trouba čtyřhranná 800x250/800+ VP</t>
  </si>
  <si>
    <t>820</t>
  </si>
  <si>
    <t>822</t>
  </si>
  <si>
    <t>Pol369</t>
  </si>
  <si>
    <t>Trouba čtyřhranná 800x250/1200+ VP</t>
  </si>
  <si>
    <t>824</t>
  </si>
  <si>
    <t>Pol370</t>
  </si>
  <si>
    <t>Trouba čtyřhranná 800x250/2000</t>
  </si>
  <si>
    <t>826</t>
  </si>
  <si>
    <t>828</t>
  </si>
  <si>
    <t>830</t>
  </si>
  <si>
    <t>Pol371</t>
  </si>
  <si>
    <t>Přechod pravoúhlý 500x800-250x800/300</t>
  </si>
  <si>
    <t>832</t>
  </si>
  <si>
    <t>Pol372</t>
  </si>
  <si>
    <t>Přechod osový 800x500-450x450/300</t>
  </si>
  <si>
    <t>834</t>
  </si>
  <si>
    <t>Pol373</t>
  </si>
  <si>
    <t>Trouba čtyřhranná 450x450/1500</t>
  </si>
  <si>
    <t>836</t>
  </si>
  <si>
    <t>Pol374</t>
  </si>
  <si>
    <t>Trouba čtyřhranná 450x450/800+ VP</t>
  </si>
  <si>
    <t>838</t>
  </si>
  <si>
    <t>Pol375</t>
  </si>
  <si>
    <t>Oblouk čtyřhranný 450x450-45°/R150</t>
  </si>
  <si>
    <t>840</t>
  </si>
  <si>
    <t>Pol376</t>
  </si>
  <si>
    <t>Trouba čtyřhranná 450x450/500+ VP</t>
  </si>
  <si>
    <t>842</t>
  </si>
  <si>
    <t>Pol377</t>
  </si>
  <si>
    <t>Oblouk čtyřhranný 450x450-90°/R150</t>
  </si>
  <si>
    <t>844</t>
  </si>
  <si>
    <t>Pol378</t>
  </si>
  <si>
    <t>Přechod osový 450x450-ø450/300 nástavcem pro osazení požární klapky</t>
  </si>
  <si>
    <t>846</t>
  </si>
  <si>
    <t>Pol379</t>
  </si>
  <si>
    <t>Přechod osový 450x450-ø500/300 nástavcem pro osazení požární klapky</t>
  </si>
  <si>
    <t>848</t>
  </si>
  <si>
    <t>Pol380</t>
  </si>
  <si>
    <t>Trouba čtyřhranná 450x450/2000</t>
  </si>
  <si>
    <t>850</t>
  </si>
  <si>
    <t>852</t>
  </si>
  <si>
    <t>854</t>
  </si>
  <si>
    <t>856</t>
  </si>
  <si>
    <t>858</t>
  </si>
  <si>
    <t>860</t>
  </si>
  <si>
    <t>Pol381</t>
  </si>
  <si>
    <t>Oblouk čtyřhranný 250x800-90°/R100</t>
  </si>
  <si>
    <t>862</t>
  </si>
  <si>
    <t>864</t>
  </si>
  <si>
    <t>Pol382</t>
  </si>
  <si>
    <t>Koleno ostré přechodové s náběhovými plechy 250x800-800x800/R150</t>
  </si>
  <si>
    <t>866</t>
  </si>
  <si>
    <t>Pol383</t>
  </si>
  <si>
    <t>Trouba čtyřhranná 500x800/500+ VP</t>
  </si>
  <si>
    <t>868</t>
  </si>
  <si>
    <t>Pol384</t>
  </si>
  <si>
    <t>870</t>
  </si>
  <si>
    <t>872</t>
  </si>
  <si>
    <t>874</t>
  </si>
  <si>
    <t>876</t>
  </si>
  <si>
    <t>878</t>
  </si>
  <si>
    <t>880</t>
  </si>
  <si>
    <t>882</t>
  </si>
  <si>
    <t>884</t>
  </si>
  <si>
    <t>886</t>
  </si>
  <si>
    <t>888</t>
  </si>
  <si>
    <t>890</t>
  </si>
  <si>
    <t>892</t>
  </si>
  <si>
    <t>894</t>
  </si>
  <si>
    <t>896</t>
  </si>
  <si>
    <t>898</t>
  </si>
  <si>
    <t>900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</si>
  <si>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</si>
  <si>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</si>
  <si>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</si>
  <si>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</si>
  <si>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</si>
  <si>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</si>
  <si>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</si>
  <si>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</si>
  <si>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</si>
  <si>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</si>
  <si>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922</t>
  </si>
  <si>
    <t>924</t>
  </si>
  <si>
    <t>Chlazení  velkoprostorové učebny_CH5</t>
  </si>
  <si>
    <t>Pol472</t>
  </si>
  <si>
    <t>Venkovní kondenzační jednotka, jmen. chladící výkon 13,4 kW, hmotnost 92 kg, hladina akustického tlaku 51 dBA, chladivo R32, U=3x400 V</t>
  </si>
  <si>
    <t>1534</t>
  </si>
  <si>
    <t>Pol473</t>
  </si>
  <si>
    <t>Vnitřní podstropní jednotka se 4 výdechy, do místnosti kde není podhled, jmen. chladící výkon 6,8 kW, rozměr 950x950x198 mm, hmotnost 25 kg</t>
  </si>
  <si>
    <t>1536</t>
  </si>
  <si>
    <t>Pol474</t>
  </si>
  <si>
    <t>1538</t>
  </si>
  <si>
    <t>Pol475</t>
  </si>
  <si>
    <t>Rozbočovač vel.58</t>
  </si>
  <si>
    <t>1540</t>
  </si>
  <si>
    <t>1542</t>
  </si>
  <si>
    <t>75179-1100R0.5</t>
  </si>
  <si>
    <t>Předizolované dvojité měděné trubky pro chladící systémy ø 9,52/15,88 (v ceně započteny náklady na dodání a montáž trub a plnění chladiva)</t>
  </si>
  <si>
    <t>1544</t>
  </si>
  <si>
    <t>1546</t>
  </si>
  <si>
    <t>75171-1152</t>
  </si>
  <si>
    <t>Montáž vnitřní podstropní jednotky</t>
  </si>
  <si>
    <t>1548</t>
  </si>
  <si>
    <t>1550</t>
  </si>
  <si>
    <t>1552</t>
  </si>
  <si>
    <t>Pol477</t>
  </si>
  <si>
    <t>Ocelová stolička (žárově zinkována) pro umístění venkovní kondenzační jednotky (v ceně náklady na dodávku a montáž)</t>
  </si>
  <si>
    <t>1554</t>
  </si>
  <si>
    <t>Pol478</t>
  </si>
  <si>
    <t>Pryžový pás tl.8 mm pod ocelovou stoličku kondenzační jednotky (materiál v ceně)</t>
  </si>
  <si>
    <t>1556</t>
  </si>
  <si>
    <t>1558</t>
  </si>
  <si>
    <t>1560</t>
  </si>
  <si>
    <t>1562</t>
  </si>
  <si>
    <t>1564</t>
  </si>
  <si>
    <t>1566</t>
  </si>
  <si>
    <t>1568</t>
  </si>
  <si>
    <t>1570</t>
  </si>
  <si>
    <t>1572</t>
  </si>
  <si>
    <t>1574</t>
  </si>
  <si>
    <t>1576</t>
  </si>
  <si>
    <t>1578</t>
  </si>
  <si>
    <t>1580</t>
  </si>
  <si>
    <t>1582</t>
  </si>
  <si>
    <t>1584</t>
  </si>
  <si>
    <t>1586</t>
  </si>
  <si>
    <t>1588</t>
  </si>
  <si>
    <t>1590</t>
  </si>
  <si>
    <t>1592</t>
  </si>
  <si>
    <t>1594</t>
  </si>
  <si>
    <t>1596</t>
  </si>
  <si>
    <t>1598</t>
  </si>
  <si>
    <t>1600</t>
  </si>
  <si>
    <t>1602</t>
  </si>
  <si>
    <t>1604</t>
  </si>
  <si>
    <t>1606</t>
  </si>
  <si>
    <t>1608</t>
  </si>
  <si>
    <t>1610</t>
  </si>
  <si>
    <t>1612</t>
  </si>
  <si>
    <t>1614</t>
  </si>
  <si>
    <t>1616</t>
  </si>
  <si>
    <t>1618</t>
  </si>
  <si>
    <t>1620</t>
  </si>
  <si>
    <t>1622</t>
  </si>
  <si>
    <t>1624</t>
  </si>
  <si>
    <t>1626</t>
  </si>
  <si>
    <t>1628</t>
  </si>
  <si>
    <t>1630</t>
  </si>
  <si>
    <t>1632</t>
  </si>
  <si>
    <t>1634</t>
  </si>
  <si>
    <t>1636</t>
  </si>
  <si>
    <t>1638</t>
  </si>
  <si>
    <t>1640</t>
  </si>
  <si>
    <t>1642</t>
  </si>
  <si>
    <t>1644</t>
  </si>
  <si>
    <t>1646</t>
  </si>
  <si>
    <t>1648</t>
  </si>
  <si>
    <t>1650</t>
  </si>
  <si>
    <t>1652</t>
  </si>
  <si>
    <t>1654</t>
  </si>
  <si>
    <t>1656</t>
  </si>
  <si>
    <t>1658</t>
  </si>
  <si>
    <t>1660</t>
  </si>
  <si>
    <t>015 - Aula audiovizuální technika</t>
  </si>
  <si>
    <t>Aula 1.02 - AV techn - Aula 1.02 - AV techn</t>
  </si>
  <si>
    <t xml:space="preserve">    Projekce - Projekce</t>
  </si>
  <si>
    <t xml:space="preserve">    Digital signage disp - Digital signage disp</t>
  </si>
  <si>
    <t xml:space="preserve">    Audio - Audio</t>
  </si>
  <si>
    <t xml:space="preserve">    Zdroje signálu, příp - Zdroje signálu, příp</t>
  </si>
  <si>
    <t xml:space="preserve">    Kamery, záznam, vide - Kamery, záznam, vide</t>
  </si>
  <si>
    <t xml:space="preserve">    Interface technologi - Interface technologi</t>
  </si>
  <si>
    <t xml:space="preserve">    Katedra - Katedra</t>
  </si>
  <si>
    <t xml:space="preserve">    Řídicí systém - Řídicí systém</t>
  </si>
  <si>
    <t xml:space="preserve">    AV kabeláž - AV kabeláž</t>
  </si>
  <si>
    <t xml:space="preserve">    Instalace, programov - Instalace, programov</t>
  </si>
  <si>
    <t>Aula 1.02 - AV techn</t>
  </si>
  <si>
    <t>Projekce</t>
  </si>
  <si>
    <t>Konferenční datový p</t>
  </si>
  <si>
    <t>Konferenční datový projektor s technologií laser + DLP. Minimální parametry: rozlišení 1920 x 1200, výkon min. 10 000 center lumenů (min. 9400 ANSI lumenů), kontrast min. 10 000 : 1, obrazové vstupy min. HD-SDI, HDMI, DVI, 2 xVGA, RS232, HDBaseT, hmotnost max. 25 kg, bílé provedení. Včetně objektivu s minimální projekčním rozsahem 1,7-2,3:1</t>
  </si>
  <si>
    <t>Stropní držák projek</t>
  </si>
  <si>
    <t>Univerzální držák datového projektoru s možností doladění umístění projektoru po instalaci. Bílý komaxit. Nosnost dle použitého projektoru. Včetně tyče pro vnitřní vedení kabeláže.</t>
  </si>
  <si>
    <t>Pevné rámové plátno</t>
  </si>
  <si>
    <t>Velkoformátové pevné rámové plátno. Projekční povrch Matte white se ziskem 1, roměr obrazu 10x2,82cm (pro 2x obraz 16:9 vedle sebe), černý rámeček. Včetně kotvícího materiálu.</t>
  </si>
  <si>
    <t>Digital signage disp</t>
  </si>
  <si>
    <t>Profesionální LCD mo</t>
  </si>
  <si>
    <t>55” profesionální displej bez tuneru s minimálními parametry: IPS panel, rozlišení 3840 x 2160, jas min. 500cd/m2, kontrast min. 1100:1, odezva max. 8ms, provoz 24/7, 2x HDMI, 1x DPout, 1x DPin, RS232C, RJ45, USB Media Player, SDM slot, integrované reproduktory min. 2x 10W</t>
  </si>
  <si>
    <t>Nástěnný držák displ</t>
  </si>
  <si>
    <t>Nástěnný fixní držák. Minimální nosnost dle hmotnosti použitého displeje. Standard VESA s roztečí dle použitého displeje. Možnost horizontálního posunu po instalaci min +/- 200 mm doleva a doprava. Bezpečném západka obrazovky do držáku.</t>
  </si>
  <si>
    <t>Digital signage přeh</t>
  </si>
  <si>
    <t>Přehrávač podporující zobrazení max. 4K obrazu, možnost vytvoření více zónového obsahu s videem, obrázky, RSSFeed či HTML, obsahuje širokou škálu rozhraní např. RS-232 pro řízení zobrazovačů, 12-pin GPIO pro vytváření interaktivních obsahu za pomoci čidel, senzoru, umožňující vytvořit dynamický obsah, možnost synchornizace jednotlivých zón, přehrávač bez otočných součásti a s pasivním chlazením, podpora 4K@60Hz, formáty zobrazení H.265, H.264(MPEG-4, Part 10), MPEG-2, MPEG-1, .ts, .mpg, .vob, .mov, .mp4, .m2ts, BMP, JPEG, PNG, MP2, MP3, AAC, and WAV (průchozí AC3), podpora HTML5, uložiště dat microSD karta, součástí dodávky SW pro správu obsahu včetně vzdálené zprávy v lokální sítí, USB 2.0, GPIO, RS-232, 3.5mm audio výstup, HDMI 2.0a výstup, GigabitEthernet, slot pro Wifi/BT.</t>
  </si>
  <si>
    <t>Digital signage - př</t>
  </si>
  <si>
    <t>micro SD karta pro přehrávače Brightsign, UHS-I Class Speed U1, 16GB, vhodná do provozních prostor, odolná vůdčí prostředí od -40°C do 85°C, včetně adaptéru na SD formát</t>
  </si>
  <si>
    <t>Audio</t>
  </si>
  <si>
    <t>Reproduktorová soust</t>
  </si>
  <si>
    <t>Pasivní sloupová reprosoustava s minimální konfigurací: 4x5" 500W / 8Ω, 45 Hz - 310 Hz , citlivost SPL 87 dB, rozměry do 700x260x465 mm, systémová EQ, vč. nástěnnéhoo držáku, bílá barva</t>
  </si>
  <si>
    <t>Reproduktorová sou.1</t>
  </si>
  <si>
    <t>Pasivní sloupová line-array reprosoustava s minimální konfigurací: 8x1" + 4x2,25", 500W / 8Ω, 60 Hz - 16 kHz, pokrytí 150°x20° HxV, citlivost SPL 87 dB, rozměry do 990x200x250 mm, systémová EQ, vč. polohovatelného nástěnného držáku ±60° do stran a ±15° náklon, bílá barva</t>
  </si>
  <si>
    <t>Reproduktorová sou.2</t>
  </si>
  <si>
    <t>Sloupová line-array reprosoustava. Minimální parametry: 14x2", min. 300W / 8Ω, citlivost min 95 dB, freq. Rozsah min 80 Hz - 18 kHz, pokrytí min 140°x40° H x V, EQ přepínač, max rozměry do 1100x100x160 mm, vč. polohovatelného nástěnného držáku min ±65° do stran a min ±15° náklon, bílá barva</t>
  </si>
  <si>
    <t>Zesilovač</t>
  </si>
  <si>
    <t>Koncový zesilovač s minimálními parametry: 4x 600W_70/100V a 8/4Ω, 4x 300W_2/16Ω, DSP 96kHz, 32bit = vstupní router, možnos zpoždění na vstupu, možnost zpoždění na výstupu, parametrický EQ na vstupu i výstupu, výhybka, limiter/, max. hluk chlazení 51 dBA SPL@1m, odstup signál/šum &gt;104 dB, port pro vzd. vypínání a dohled, síťové nastavení a dohled, 2U. Včetně systémové sběrnice pro propojení s audio mixážní maticí.</t>
  </si>
  <si>
    <t>Zesilovač indukční s</t>
  </si>
  <si>
    <t>Zesilovač pro indukční smyčku (vyhovuje IEC 60849), bezdrátový přenos audio signálu pro nedoslýchavé, Audio vstupy Line/Mic, výstupní výkon pro pokrytí až 600 m2, proudově řízená smyčka</t>
  </si>
  <si>
    <t>Mixážní systém</t>
  </si>
  <si>
    <t>Mixážní matice s digitálním signálovým processingem, 12 symetrických vstupů / 8 symetrických výstupů, min. 10 vstupů s automatickou eliminací ozvěny (AEC), digitální sběrnice s min. 42 zvukovými kanály s latencí max 0,25ms, min. 6 kontrolních vstupů a 4 logické výstupy, indikační LED pro každý kanál, ethernet pro nastavení, kontrolu a monitoring, RS-232 pro řízení</t>
  </si>
  <si>
    <t>Mixážní systém.1</t>
  </si>
  <si>
    <t>Rozšíření mix matice 8 mic/line symetrických vstupů, fantomové napájení +48V, digitální sběrnice s min. 42 zvukovými kanály s latencí max 0,25ms, vč. externího napájecího zdroje</t>
  </si>
  <si>
    <t>Ostatní audio techni</t>
  </si>
  <si>
    <t>Eliminátor zpětné vazby, min. 24 filtrů / kanál</t>
  </si>
  <si>
    <t>Mikrofon bezdrátový</t>
  </si>
  <si>
    <t>UHF digitální dvojitý přijímač bezdrátových mikrofonů, modulace SeDAC nebo FSK, přenosné přeladitelné pásmo min. 590 - 630 MHz, latence max. 3,8 ms, systémová spektrální analýza, frekvenční rozsah 30 Hz-19 kHz, diverzitní příjem, kódování přenosu, 2x XLR symetrický výstup, 1x Dante výstup (48kHz), IR nastavení vysílač -&gt; přijímač, 19" rack uchycení</t>
  </si>
  <si>
    <t>Mikrofon bezdrátov.1</t>
  </si>
  <si>
    <t>UHF digitální ruční vysílač s dynamickou mikrofonní vložkou - superkardioida, citlivost min. 2,4mV/Pa, modulace SeDAC nebo FSK, přenosné pásmo min. 590 - 630 MHz, frekvenční rozsah 70 Hz-16 kHz, trvalý výkon min. 25 mW, digitální kódování přenosu, provoz min. 5,5 hodin, možnost využití AA baterií, váha max. 500g bez baterií</t>
  </si>
  <si>
    <t>Stojánek</t>
  </si>
  <si>
    <t>Stolní stojánek s nástavcem, závit 3/8" hmotnost cca 1,0 kg, výška 160 - 180 mm, Ø max 150 mm, Barva černá</t>
  </si>
  <si>
    <t>Stativ</t>
  </si>
  <si>
    <t>Mikrofonní stativ s ramenem, hmotnost max. 3,5 kg, výška 950-1600 mm, rameno 500-700 mm, černý</t>
  </si>
  <si>
    <t>Mikrofon bezdrátov.2</t>
  </si>
  <si>
    <t>UHF digitální kapesní vysílač, modulace SeDAC nebo FSK, přenosné pásmo min. 590 - 630 MHz, frekvenční rozsah min. 450 Hz-17 kHz, trvalý výkon min. 25 mW, digitální kódování přenosu, provoz min. 6,5 hodin, možnost využití AA baterií, váha max. 150g bez baterií</t>
  </si>
  <si>
    <t>Mikrofon</t>
  </si>
  <si>
    <t>Tenký náhlavní kondenzátorový mikrofon, kardioidní charakteristika, 450 Hz - 17 kHz, váha max. 40g (s kabelem), větrná ochrana</t>
  </si>
  <si>
    <t>Nabíječka</t>
  </si>
  <si>
    <t>Dvojitá inteligentní rychlonabíječka pro vysílače bezdrátových mikrofonů, nabíjí bez vyjmutí baterií z vysílačů, set vč. síť. zdroje, pro NiMH akumulátory</t>
  </si>
  <si>
    <t>Anténa</t>
  </si>
  <si>
    <t>Externí všesměrová anténa bez útlumu, s minimální konfigurací: 470 - 700 MHz, výstup BNC, 50 ohm, dodávka vč. klipsny pro připevnění na držák.</t>
  </si>
  <si>
    <t>Stojan</t>
  </si>
  <si>
    <t>Držák pro upevnění ext. antény, závit 3/8". Barva černá.</t>
  </si>
  <si>
    <t>Mikrofon do katedry</t>
  </si>
  <si>
    <t>Instalační mikrofon pro instalaci do katedry s kardioidní charakteristikou, která je optimalizována pro řečové pásmo pro zajištění maximální srozumitelnosti. Minimální parametry: Akustický tlak (SPL) min. 125 dB, citlivost min. 14 mV/Pa, dynamický rozsah min. 97 dB (A), fantomové napájení. frekvenční rozsah min. 40 Hz - 20 kHz.</t>
  </si>
  <si>
    <t>Mikrofon.1</t>
  </si>
  <si>
    <t>Puškový kondenzátorový mikrofon vč. napájecího modulu, úzce směrová (laloková) superkardioidní charakteristika, min. rozsah 150Hz - 16kHz, fantomové napájení 35-50V, max. rozměry Ø 25x220mm, vč. mikrofonní klipsny a větrné ochrany</t>
  </si>
  <si>
    <t>Držák, stojan, úchyt</t>
  </si>
  <si>
    <t>Držák pro upevnění mikrofonní klipsny, barva černá</t>
  </si>
  <si>
    <t>Zdroje signálu, příp</t>
  </si>
  <si>
    <t>PC katedra</t>
  </si>
  <si>
    <t>Case s min. 180W zdrojem s účinnosti až 92%, výkon CPU min. 9200 bodu dle nezávislého testu cpubenchmark.net, operační paměť 8GB DDR4, pevný M.2 SSD disk s kapacitou 256GB, DVD-RW optická mechanika, Gbit síťová karta, Wifi standardu 802.11ac (2x2), Bluetooth, čtečka pam. karet, min. 2x DisplayPort a 1x HDMI, USB Type-C, USB 3.1, USB 2.0, klávesnici a myš, operační systém s podporu AD (domény), servisní služba u zákazníka s odezvou do následujícího pracovního dne od nahlášení servisní události</t>
  </si>
  <si>
    <t>Interaktivní displej</t>
  </si>
  <si>
    <t>Interaktivní panel s úhlopříčkou min. 24" s rozlišením 1920 x 1080 pixelů a kapacitní dotykovou technologií, která rozezná min. 10 současných dotyků a multidotyková gesta. Bezbateriové pero citlivé na přítlak. Na rámu panelu jsou min. 4 funkční tlačítka pro výběr barvy digitálního inkoustu a menu. Nastavitelný stojan panelu umožňuje nastavení. USB port pro připojení USB paměti nebo jiného USB zařízení. Vstupní a výstupní konektory obrazu DVI-I nebo HDMI (popřípadě redukce na HDMI). Dodávka interaktivního panelu musí obsahovat i SW balíček, který obsahuje autorský nástroje učitele – SW balíček, který obsahuje autorský nástroj učitele – SW pro přípravu interaktivních cvičení musí být plně kompatibilní (umožňuje otevřít soubor, spustit všechny aktivity, animace, uložit v původním formátu) se soubory s příponou notebook. Prostředí musí být v českém jazyce. Balíček dále musí obsahovat nástroj pro rychlou přípravu digitálních učebních aktivit, hlasování/testování, aktivity je možno sdílet na žákovská zařízení přes cloud.</t>
  </si>
  <si>
    <t>Přípojné místo do ka</t>
  </si>
  <si>
    <t>Hliníkové nebo kovové přípojné místo s víkem pro instalaci do desky stolu s 2x 230V zásuvkou krycí nohou + navíjecí modulem s kladkami pro 4 kabely. V sadě navíjecí HDMI a LAN CAT6 a USB kabel.</t>
  </si>
  <si>
    <t>Grafická dokumentová</t>
  </si>
  <si>
    <t>Hi-end stolní dokumentová kamera s minimálními partametry: Rozlišení Full HD 1920x1080, snímací frekvence 60 snímků/s, 14x optický zoom + 2x digitální zoom, ostření automatické a ruční, automatické vyvážení bílé, horní osvětlení, podložka zamezující odleskům, pneumatické rameno. Připojení min. USB, HDMI, VGA, RS 232, LAN. Digitální funkce: zmrazení obrazu, rotace, uložení obrazu - min. 9 snímků, redukce šumu, vestavěný LCD náhledový displej a IR dálkové ovládání. Možnost složení.</t>
  </si>
  <si>
    <t>Vybavení podlahové k</t>
  </si>
  <si>
    <t>Instalační modul pro podlah. krabice pro 6 polovičních nebo 3 plné sloty</t>
  </si>
  <si>
    <t>Vybavení podlahové.1</t>
  </si>
  <si>
    <t>HDMI (with Ethernet), 1/2 slot, kabel s konektorem</t>
  </si>
  <si>
    <t>Vybavení podlahové.2</t>
  </si>
  <si>
    <t>CAT6 (RJ45), 1/2 slot, Gender-Changer</t>
  </si>
  <si>
    <t>Vybavení podlahové.3</t>
  </si>
  <si>
    <t>XLR 3-pin Female, 1 slot, letovací</t>
  </si>
  <si>
    <t>Vybavení podlahové.4</t>
  </si>
  <si>
    <t>Prázdný slot celý pro 50x50</t>
  </si>
  <si>
    <t>Kamery, záznam, vide</t>
  </si>
  <si>
    <t>PTZ Videokamera</t>
  </si>
  <si>
    <t>Motorizovaná profersionální otočná kamera s minimální konfigurací:. TV systém HD: 1080: 59.94p/50p,1080: 59.94i/50i,1080: 29.97p/25p,1080: 29.97PsF/25PsF, 720: 59.94p/50p. Obrazový senzor 1/2.3-type MOS, objektiv: optický 30x zoom, F1.6 to F4.7 (f=4.3 mm - 129 mm), 35 mm, ostření automatické nebo manuální, minimální osvětlení 0.7 lx, horizontální rozlišení: 1000 TV řádků, řízení zisku: Auto, 0 dB to 48 dB, vyvážení bílé, elektronická stabilizace obrazu, rychlost Pan-tilt v režimu presetů: 300°/s, Pan range ±175°, Tilt range: –30° to 90°, podporované IP protokoly IPv4: TCP/IP, UDP/IP, HTTP, DHCP, DNS, podporované mobilní platformy: Apple i-OS, Android s podporou JPEG image display. Video výstupy: HDMI. Audio vstupy: 3,5mm phono jack (Line/Mic). Konektivita: 1x LAN, 1x RS232, USB, slot pro SD kartu. Napájení DC 12 V nebo PoE+</t>
  </si>
  <si>
    <t>POE injektor</t>
  </si>
  <si>
    <t>Gigabitový PoE injektor pro napájení kamer s podporou napájecího napětí 55V a maximální spotřebou 30 W dle standardu 802.3at (802.3af kompatibilní).</t>
  </si>
  <si>
    <t>Držák</t>
  </si>
  <si>
    <t>Nástěnný držák pro PTZ kameru</t>
  </si>
  <si>
    <t>Zařízení pro záznam</t>
  </si>
  <si>
    <t>Zařízení pro záznam a streaming vstupního AV signálu s rozlišením fullHD vybavené interním úložištěm typu SSD nebo výstupem na externí úložiště USB. Interní úložiště typu SSD s minimální kapacitou 80 GB, připojení externího úložiště přes rozhraní USB nebo LAN (NAS, Network Access Storage), možnost záznamu až ze 2 zdrojů obrazu najednou s výsledným spojením obou obrazů formou PiP nebo Side by Side, simultální zpracování záznamu + streamu najednou, záznamu a stream min. ve formátu H.264 / MPEG 4 AVC, formát záznamu min. v souboru M4V, možnost ovládání tlačítky na čelním panelu nebo přes webové rozhraní, externí řízení přes LAN nebo RS232. Minimální počet vstupů: 3x HDMI, 1x analogové video, audio (embed.HDMI + 2x stereo IN), 1x LAN, Minimální počet výstupů: 1x HDMI, audio (embed.HDMI + 1x stereo),</t>
  </si>
  <si>
    <t>VCF codec</t>
  </si>
  <si>
    <t>Videokonferenční jednotka s možností připojení dvou zobrazovačů a volitelnou funkcí MultiSite. Minimální technické parametry : H.323 a SIP, šířka pásma do 6Mbps, podpora přenosu obrazu v rozlišení až do 1080p60 (video) a 1080p60 (prezentace), 3x video IN (HDMI, atd.), 2x video OUT (HDMI), 4x audio IN, 2x audio OUT, H.239, BFCP, AES, API (IP,RS-232), AEC, AGC, Automatic Noise Suppression, NoiseBlock technology. Možnsot ovládání pomocí řídicího systému AV techniky.</t>
  </si>
  <si>
    <t>sestava</t>
  </si>
  <si>
    <t>Maintenance Service</t>
  </si>
  <si>
    <t>Servisní podpora pro videokonfernenčí codec obsahující: SW upgrade zdarma, on-line podpora, výměna vadného zboží, 1 rok</t>
  </si>
  <si>
    <t>rok</t>
  </si>
  <si>
    <t>SW a licence</t>
  </si>
  <si>
    <t>Licence k videokonferenčnímu codecu pro podporu MultiSite pro až 6 připojených účastníků (720p30) nebo 4 připojených účastníků (1080p30)</t>
  </si>
  <si>
    <t>SW a licence.1</t>
  </si>
  <si>
    <t>Licence k videokonferenčnímu codecu umožňující Full HD 1080p videokonferenční přenosy</t>
  </si>
  <si>
    <t>SW a licence.2</t>
  </si>
  <si>
    <t>Licence k videokonferenčnímu codecu umožňující volání do MS Teams konferencí. Včetně servisní podpory. 1 rok</t>
  </si>
  <si>
    <t>Redukce</t>
  </si>
  <si>
    <t>Kabel pro možnost připojení HDMI signálu na kamerový vstup codecu.</t>
  </si>
  <si>
    <t>Interface technologi</t>
  </si>
  <si>
    <t>Maticový přepínač</t>
  </si>
  <si>
    <t>Maticový přepínač s minimálními parametry: 8x8 HDMI, Podpora standardů HDMI 2.0 a HDCP 2.2. Podpora rozlišení 4K/UHD @ 60 Hz 4:4:4. Vestavěný audio embeder/de-embeder (min. 2x IN, min. 2x OUT). Datový přenos min. 18 Gbps. EDID manager. Ovládání přes přední panel, RS232, nebo LAN.</t>
  </si>
  <si>
    <t>Signálový extender -</t>
  </si>
  <si>
    <t>Extender pro přenos HDMI po kabelu CATx - Vysílač. Podpora standardů HDBase-T, HDMI 1.4a, HDCP 2.2. Podpora 4K/UHD@60Hz 4:2:0. Kompatibilní s CAT5e/6/7 twisted pair kabely. Přenos RS-232 (obousměrně) a IR příkazů. HDCP kompatibilní. Podpora přenosu EDID, CEC, 3D. PoCc napájení přijímače po CATx kabelu</t>
  </si>
  <si>
    <t>Signálový extender.1</t>
  </si>
  <si>
    <t>Extender pro přenos HDMI po kabelu CATx - Přijímač. Podpora standardů HDBase-T, HDMI 1.4a, HDCP 2.2. Podpora 4K/UHD@60Hz 4:2:0. Kompatibilní s CAT5e/6/7 twisted pair kabely. Přenos RS-232 (obousměrně) a IR příkazů. HDCP kompatibilní. Podpora přenosu EDID, CEC, 3D. PoCc napájení přijímače po CATx kabelu</t>
  </si>
  <si>
    <t>HDMI přepínač</t>
  </si>
  <si>
    <t>Přepínač 4x1 HDMI s minimálními parametry: Podpora rozlišení 1920 x 1200 or 1080p @ 60 Hz, 12-bit color. 4K (4096x2160) @ 30 Hz, UHD (3840x2160) @ 30 Hz. 4K/UHD @ 60 Hz with 4:2:0 chroma subsampling. EDID. HDCP kompatibilní. Funkce automatického přepínání vstupů. Ovládání z předního panelu, IR nebo RS-232.</t>
  </si>
  <si>
    <t>Katedra</t>
  </si>
  <si>
    <t>Katedra přizpůsobena pro osazení AV techniky (viz výkresová dokumentace). Vnější rozměry katedry š.2400×h.800×v.770mm, otvor pro přípojné místo a touch panel řídicího systému, kabelové průchodky. Katedra osazena 2x uzamykatelnou skříňkou pro AV techniku (včetně 2. uzamykatelného přístupu ze zadní části skříňky). Skříňky vybaveny nasávacími otvory v čele dvířek a otvorem pro instalaci ventilátoru v horní zadní části katedry. Možnost přístupu dnem skříněk do podlahové krabice. Prostor mezi skříňkami vybaven falešnými uzamykatelnými zády pro možnost umístění části AV technologie a pro vedení kabeláže. Konstrukce nábytku je z oboustranně laminované dřevotřískové desky tloušťky min.19 mm, pracovní deska min. 22 mm, pohledové hrany jsou lepeny min. 2 mm ABS hranou, nepohledové min. 1 mm ABS hranou, lepeny jsou voděodolným PUR lepidlem. Možnost výběru barevného provedení alespoň ze čtyř základních typů dekorů/barev. Cena včetně dopravy a instalace.</t>
  </si>
  <si>
    <t>Ventilátor</t>
  </si>
  <si>
    <t>Nábytkový vestavný ventilátor, průtok vzduchu 566 l/min, hlučnost max. 24dB @ 1m, automatická aktivace při cca 30,5° C.</t>
  </si>
  <si>
    <t>Racková konstrukce</t>
  </si>
  <si>
    <t>19" hliníková racková konstrukce pro instalaci do katery, výška 12U.</t>
  </si>
  <si>
    <t>Příslušenství rack</t>
  </si>
  <si>
    <t>Ostatní rackové drobné příslušensntí obsahující police, záslepky, šrouby a vyvazovací profily.</t>
  </si>
  <si>
    <t>Rozvodný panel do ra</t>
  </si>
  <si>
    <t>19" rozvodný panel 1U 8x230V UTE, přívod 2m, podsvícený vypínač</t>
  </si>
  <si>
    <t>Řídicí systém</t>
  </si>
  <si>
    <t>Kontrolér</t>
  </si>
  <si>
    <t>Kontrolér řídicího systému. Minimální technické parametry kontroléru: CPU, 256MB RAM, 6x RS232, 8x IR, 8x IO, 4x relé, LAN, slot pro SD kartu, programování v jazyce XPL2, vestavěný webový server.</t>
  </si>
  <si>
    <t>Dotykový panel</t>
  </si>
  <si>
    <t>Dotykový panel drátový vestavný. Minimální technické parametry panelu: úhlopříčka 10" 16:9, rozlišení 1280x800, 32-bitové barvy, kapacitní dotykový IPS displej, vestavěné reproduktory a mikrofon, vestavěný světelný a pohybový senzor, IP komunikace, napájení přes PoE.</t>
  </si>
  <si>
    <t>Switch</t>
  </si>
  <si>
    <t>16-port 10/100 Ethernet switch, min. 8 portů je PoE, PoE power budget min. 130W, 802.3af/az</t>
  </si>
  <si>
    <t>Komunikační modul</t>
  </si>
  <si>
    <t>Převodník RS-232/485, automatický poloduplexní provoz, indikace směru přenosu,napájení z jednotek. Minimální technická specifikace: Napájení: Z modulů po sběrnici nebo externě 7.5 - 24 V DC/100mA, Přenosová rychlost min.: 19200 bitů/s, Vstupní/výstupní konektory: RS232 – 9 pin D konektor dutinky nebo svorky, RS485 - 2x konektor RJ-11-4, max. 2 DIN</t>
  </si>
  <si>
    <t>Relé</t>
  </si>
  <si>
    <t>Šestikanálové relé jednotka pro spínání zátěží do min. 10A, min. 6 nezávislých bezpotenciálových přepínacích výstupů, řízení po sběrnici a externími tlačítky, testovací tlačítka na čelním panelu, programovatelné parametry pro každé relé (odezva na vstup, zpožděné zapnutí/vypnutí, paměť, sekvence pro ovládání motorů), indikace napájení a stavu relé. Minimální technická specifikace: Napájecí napětí: 230V / 50/60Hz, 50 mA, Počet spínaných výstupů: 6, Maximální zátěž: 230V/10A každý výstup při odporové zátěži, max. 6 DIN</t>
  </si>
  <si>
    <t>Odrušovač</t>
  </si>
  <si>
    <t>Tříkanálová jednotka pro potlačení elektromagnetického rušení pro napětí do min. 275V, 3 RC odrušovací členy pro spínání motorů. Max. 2 DIN.</t>
  </si>
  <si>
    <t>Stmívač</t>
  </si>
  <si>
    <t>Jednotka pro řízení elektronických předřadníků zářivek, možnost rozdělenímin. 60 stmívatelných předřadníků zářivek na jedné sběrnici až na 15 nezávislých skupin, kompatibilní s předřadníky DALI, řízení všech skupin po sběrnici a min. dvou z nich i externími tlačítky, testovací tlačítka na čelním panelu, programovatelné parametry (odezva na vstupy, min., max. hodnota výstupního napětí, rychlost stmívání), indikace výstupní úrovně, a zkratované sběrnice k zářivkám. Napájecí napětí: 230V / 50/60Hz, 50 mA, max. 4 DIN</t>
  </si>
  <si>
    <t>AV kabeláž</t>
  </si>
  <si>
    <t>Kabel HDMI</t>
  </si>
  <si>
    <t>HDMI kabel 2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</si>
  <si>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kabel HDMI.1</t>
  </si>
  <si>
    <t>HDMI kabel 7,5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</si>
  <si>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kabel HDMI.2</t>
  </si>
  <si>
    <t>HDMI kabel 10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</si>
  <si>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USB kabel</t>
  </si>
  <si>
    <t>Prodlužovací kabel USB 2.0, A-A, délka 3 m</t>
  </si>
  <si>
    <t>Kabel audio</t>
  </si>
  <si>
    <t>Nesymetrický stíněný stero kabel. 2x 0,14 mm2 ( 2,9 x 5,8 mm ), instalační pro konektory jack 3.5 mm</t>
  </si>
  <si>
    <t>Kabel audio.1</t>
  </si>
  <si>
    <t>Symetrický stíněný audio mono kabel, průměr 6,0 mm, instalační</t>
  </si>
  <si>
    <t>Kabel reproduktorový</t>
  </si>
  <si>
    <t>Kabel pro reproduktory 2x 2,5 mm2</t>
  </si>
  <si>
    <t>Kabel reproduktoro.1</t>
  </si>
  <si>
    <t>Kabel pro reproduktory 2x 4 mm2</t>
  </si>
  <si>
    <t>Koaxiální kabel</t>
  </si>
  <si>
    <t>Koaxialní kabel pro RF signály. Impedance 50 ohm. Vnější průměr 5,0 mm. Použití pro antény systémů Sennheiser nad 10 m, pro AKG nad 25 m. Útlum 21dB/100m/800MHz</t>
  </si>
  <si>
    <t>Kabel FTP cat.6</t>
  </si>
  <si>
    <t>Stíněný kabel CAT6 s LSOH pláštěm. Nejvyšší podporovaný protokol - 1000BaseT, 1000BaseTX. Stínění - fólie kolem všech 4 párů. Šířka pásma - 250 MHz. Jednotlivé páry odděleny plastovým křížem.</t>
  </si>
  <si>
    <t>Kabel UTP CAT.5</t>
  </si>
  <si>
    <t>Datový UTP cat.5 kabel</t>
  </si>
  <si>
    <t>Patch kabel</t>
  </si>
  <si>
    <t>CAT6 patch kabel délka 2 m, dvojité stínění SFTP, AWG26</t>
  </si>
  <si>
    <t>Konektory</t>
  </si>
  <si>
    <t>Set konetorů k signálové kabeláži (audio, RJ45, 230V, RS232, atd.)</t>
  </si>
  <si>
    <t>Montážní materiál</t>
  </si>
  <si>
    <t>Ostatní drobný montážní materiál (pásky, hmoždinky, šrouby, lepící pásky, svorky, atd.)</t>
  </si>
  <si>
    <t>Instalace, programov</t>
  </si>
  <si>
    <t>Instalace AV technik</t>
  </si>
  <si>
    <t>Instalace video techniky (Displeje včetně držáků, Projektory včetně držáků, Projekční plochy, Videotechnika)</t>
  </si>
  <si>
    <t>Instalace AV techn.1</t>
  </si>
  <si>
    <t>Instalace audio techniky (Reproduktory, Mixážní pult, Mikrofony, Digitální audiomatice)</t>
  </si>
  <si>
    <t>Instalace AV techn.2</t>
  </si>
  <si>
    <t>Instalace kabeláže včetně konektorů (Příprava a pokládka kabelového svazku. Konektory: audio, video, řízení, napájení.)</t>
  </si>
  <si>
    <t>Instalace AV techn.3</t>
  </si>
  <si>
    <t>Instalace interfacové techniky (Instalace interfacové techniky, přístrojové skříně a rozvaděče. Vyvázání kabeláže a zapojení napájení)</t>
  </si>
  <si>
    <t>Instalace AV techn.4</t>
  </si>
  <si>
    <t>Instalace řídícího systému (Řídící jednotka, Ovládací prvky, Silové vypínače ovládané z ŘS)</t>
  </si>
  <si>
    <t>Instalace AV techn.5</t>
  </si>
  <si>
    <t>Instalace speciální techniky (Videokonference)</t>
  </si>
  <si>
    <t>Instalace AV techn.6</t>
  </si>
  <si>
    <t>Instalace ostatní elektronická zařízení (Interaktivní displej)</t>
  </si>
  <si>
    <t>Instalace AV techn.7</t>
  </si>
  <si>
    <t>Další práce (Vykládka/nakládka a stavba lešení. Úklid materiálu, nářadí, likvidace obalů. Pronájem lešení.)</t>
  </si>
  <si>
    <t>Programování</t>
  </si>
  <si>
    <t>Programování a SW práce (Řídící systém, Režimy a předvolby na dotykovém panelu, Programování silových okruhů, Tvorba manuálu pro systém)</t>
  </si>
  <si>
    <t>h</t>
  </si>
  <si>
    <t>Instalace AV techn.8</t>
  </si>
  <si>
    <t>IT služby (Instalace a nastavení PC, Instalace a konfigurace SW pro interaktivní zařízení, Konfigurace, Konzultace)</t>
  </si>
  <si>
    <t>Instalace AV techn.9</t>
  </si>
  <si>
    <t>Instalace informačního systému (Instalace přehrávačů, Konfigurace, Instalace SW, Zprovoznění systému, Zaškolení uživatelů)</t>
  </si>
  <si>
    <t>Projektový managment</t>
  </si>
  <si>
    <t>Projektový managment (Obhlídky na místě, Konzultace, Kontrolní dny)</t>
  </si>
  <si>
    <t>Projektový managme.1</t>
  </si>
  <si>
    <t>Projektová dokumentace skutečného stavu, příprava, inženýring, předání, školení (Doplnění projektové dokumentace před akcí. Přejímka stavební připravenosti, převzetí místa instalace. Projektová dokumentace skutečného stavu. Předání díla. Zaškolení uživatele. Inženýring - vedení instalace. Systémové testy.)</t>
  </si>
  <si>
    <t>Doprava</t>
  </si>
  <si>
    <t>Doprava zboží a techniků na místo určení.</t>
  </si>
  <si>
    <t>022 - Architektonicko - stavební řešení fasáda</t>
  </si>
  <si>
    <t>-1098243155</t>
  </si>
  <si>
    <t>249,027+123,579</t>
  </si>
  <si>
    <t>453801493</t>
  </si>
  <si>
    <t>372,606*120</t>
  </si>
  <si>
    <t>-1830562309</t>
  </si>
  <si>
    <t>-527279027</t>
  </si>
  <si>
    <t>-952312725</t>
  </si>
  <si>
    <t>-977392434</t>
  </si>
  <si>
    <t>767415131</t>
  </si>
  <si>
    <t>Montáž vnějšího obkladu skládaného pláště plechem tvarovaným výšky budovy přes 12 do 24 m, uchyceným nýtováním</t>
  </si>
  <si>
    <t>434253496</t>
  </si>
  <si>
    <t>https://podminky.urs.cz/item/CS_URS_2021_02/767415131</t>
  </si>
  <si>
    <t>553001</t>
  </si>
  <si>
    <t>falcovaný plech</t>
  </si>
  <si>
    <t>-1923993607</t>
  </si>
  <si>
    <t>249,027*1,05 'Přepočtené koeficientem množství</t>
  </si>
  <si>
    <t>767415132</t>
  </si>
  <si>
    <t>Montáž vnějšího obkladu skládaného pláště plechem tvarovaným výšky budovy přes 12 do 24 m, uchyceným šroubováním</t>
  </si>
  <si>
    <t>739069882</t>
  </si>
  <si>
    <t>https://podminky.urs.cz/item/CS_URS_2021_02/767415132</t>
  </si>
  <si>
    <t>13835000</t>
  </si>
  <si>
    <t>plech vlnitý z lakovaného AlZn tl 0,75mm</t>
  </si>
  <si>
    <t>-865917501</t>
  </si>
  <si>
    <t>607577827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</si>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</sst>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5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0" fillId="0" borderId="0" applyNumberFormat="0" applyFill="0" applyBorder="0" applyAlignment="0" applyProtection="0"/>
  </cellStyleXfs>
  <cellXfs count="40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horizontal="left" vertical="center" wrapText="1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horizontal="righ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left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wrapText="1"/>
    </xf>
    <xf numFmtId="49" fontId="44" fillId="0" borderId="1" xfId="0" applyNumberFormat="1" applyFont="1" applyBorder="1" applyAlignment="1">
      <alignment horizontal="left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622252002" TargetMode="External"/><Relationship Id="rId18" Type="http://schemas.openxmlformats.org/officeDocument/2006/relationships/hyperlink" Target="https://podminky.urs.cz/item/CS_URS_2021_02/941211211" TargetMode="External"/><Relationship Id="rId26" Type="http://schemas.openxmlformats.org/officeDocument/2006/relationships/hyperlink" Target="https://podminky.urs.cz/item/CS_URS_2021_02/713131141" TargetMode="External"/><Relationship Id="rId3" Type="http://schemas.openxmlformats.org/officeDocument/2006/relationships/hyperlink" Target="https://podminky.urs.cz/item/CS_URS_2021_02/621221031" TargetMode="External"/><Relationship Id="rId21" Type="http://schemas.openxmlformats.org/officeDocument/2006/relationships/hyperlink" Target="https://podminky.urs.cz/item/CS_URS_2021_02/944611211" TargetMode="External"/><Relationship Id="rId34" Type="http://schemas.openxmlformats.org/officeDocument/2006/relationships/drawing" Target="../drawings/drawing10.xml"/><Relationship Id="rId7" Type="http://schemas.openxmlformats.org/officeDocument/2006/relationships/hyperlink" Target="https://podminky.urs.cz/item/CS_URS_2021_02/622151011" TargetMode="External"/><Relationship Id="rId12" Type="http://schemas.openxmlformats.org/officeDocument/2006/relationships/hyperlink" Target="https://podminky.urs.cz/item/CS_URS_2021_02/622252001" TargetMode="External"/><Relationship Id="rId17" Type="http://schemas.openxmlformats.org/officeDocument/2006/relationships/hyperlink" Target="https://podminky.urs.cz/item/CS_URS_2021_02/941211112" TargetMode="External"/><Relationship Id="rId25" Type="http://schemas.openxmlformats.org/officeDocument/2006/relationships/hyperlink" Target="https://podminky.urs.cz/item/CS_URS_2021_02/998711203" TargetMode="External"/><Relationship Id="rId33" Type="http://schemas.openxmlformats.org/officeDocument/2006/relationships/hyperlink" Target="https://podminky.urs.cz/item/CS_URS_2021_02/998762203" TargetMode="External"/><Relationship Id="rId2" Type="http://schemas.openxmlformats.org/officeDocument/2006/relationships/hyperlink" Target="https://podminky.urs.cz/item/CS_URS_2021_02/621131121" TargetMode="External"/><Relationship Id="rId16" Type="http://schemas.openxmlformats.org/officeDocument/2006/relationships/hyperlink" Target="https://podminky.urs.cz/item/CS_URS_2021_02/629991012" TargetMode="External"/><Relationship Id="rId20" Type="http://schemas.openxmlformats.org/officeDocument/2006/relationships/hyperlink" Target="https://podminky.urs.cz/item/CS_URS_2021_02/944611111" TargetMode="External"/><Relationship Id="rId29" Type="http://schemas.openxmlformats.org/officeDocument/2006/relationships/hyperlink" Target="https://podminky.urs.cz/item/CS_URS_2021_02/998713203" TargetMode="External"/><Relationship Id="rId1" Type="http://schemas.openxmlformats.org/officeDocument/2006/relationships/hyperlink" Target="https://podminky.urs.cz/item/CS_URS_2021_02/621111001" TargetMode="External"/><Relationship Id="rId6" Type="http://schemas.openxmlformats.org/officeDocument/2006/relationships/hyperlink" Target="https://podminky.urs.cz/item/CS_URS_2021_02/622142001" TargetMode="External"/><Relationship Id="rId11" Type="http://schemas.openxmlformats.org/officeDocument/2006/relationships/hyperlink" Target="https://podminky.urs.cz/item/CS_URS_2021_02/622222001" TargetMode="External"/><Relationship Id="rId24" Type="http://schemas.openxmlformats.org/officeDocument/2006/relationships/hyperlink" Target="https://podminky.urs.cz/item/CS_URS_2021_02/711112001" TargetMode="External"/><Relationship Id="rId32" Type="http://schemas.openxmlformats.org/officeDocument/2006/relationships/hyperlink" Target="https://podminky.urs.cz/item/CS_URS_2021_02/762495000" TargetMode="External"/><Relationship Id="rId5" Type="http://schemas.openxmlformats.org/officeDocument/2006/relationships/hyperlink" Target="https://podminky.urs.cz/item/CS_URS_2021_02/622131121" TargetMode="External"/><Relationship Id="rId15" Type="http://schemas.openxmlformats.org/officeDocument/2006/relationships/hyperlink" Target="https://podminky.urs.cz/item/CS_URS_2021_02/622531022" TargetMode="External"/><Relationship Id="rId23" Type="http://schemas.openxmlformats.org/officeDocument/2006/relationships/hyperlink" Target="https://podminky.urs.cz/item/CS_URS_2021_02/998012103" TargetMode="External"/><Relationship Id="rId28" Type="http://schemas.openxmlformats.org/officeDocument/2006/relationships/hyperlink" Target="https://podminky.urs.cz/item/CS_URS_2021_02/713291222" TargetMode="External"/><Relationship Id="rId10" Type="http://schemas.openxmlformats.org/officeDocument/2006/relationships/hyperlink" Target="https://podminky.urs.cz/item/CS_URS_2021_02/622221041" TargetMode="External"/><Relationship Id="rId19" Type="http://schemas.openxmlformats.org/officeDocument/2006/relationships/hyperlink" Target="https://podminky.urs.cz/item/CS_URS_2021_02/941211812" TargetMode="External"/><Relationship Id="rId31" Type="http://schemas.openxmlformats.org/officeDocument/2006/relationships/hyperlink" Target="https://podminky.urs.cz/item/CS_URS_2021_02/762439001" TargetMode="External"/><Relationship Id="rId4" Type="http://schemas.openxmlformats.org/officeDocument/2006/relationships/hyperlink" Target="https://podminky.urs.cz/item/CS_URS_2021_02/622111001" TargetMode="External"/><Relationship Id="rId9" Type="http://schemas.openxmlformats.org/officeDocument/2006/relationships/hyperlink" Target="https://podminky.urs.cz/item/CS_URS_2021_02/622221031" TargetMode="External"/><Relationship Id="rId14" Type="http://schemas.openxmlformats.org/officeDocument/2006/relationships/hyperlink" Target="https://podminky.urs.cz/item/CS_URS_2021_02/622511112" TargetMode="External"/><Relationship Id="rId22" Type="http://schemas.openxmlformats.org/officeDocument/2006/relationships/hyperlink" Target="https://podminky.urs.cz/item/CS_URS_2021_02/944611811" TargetMode="External"/><Relationship Id="rId27" Type="http://schemas.openxmlformats.org/officeDocument/2006/relationships/hyperlink" Target="https://podminky.urs.cz/item/CS_URS_2021_02/713131151" TargetMode="External"/><Relationship Id="rId30" Type="http://schemas.openxmlformats.org/officeDocument/2006/relationships/hyperlink" Target="https://podminky.urs.cz/item/CS_URS_2021_02/762431036" TargetMode="External"/><Relationship Id="rId8" Type="http://schemas.openxmlformats.org/officeDocument/2006/relationships/hyperlink" Target="https://podminky.urs.cz/item/CS_URS_2021_02/62215102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1_02/763111362" TargetMode="External"/><Relationship Id="rId21" Type="http://schemas.openxmlformats.org/officeDocument/2006/relationships/hyperlink" Target="https://podminky.urs.cz/item/CS_URS_2021_02/725291621" TargetMode="External"/><Relationship Id="rId42" Type="http://schemas.openxmlformats.org/officeDocument/2006/relationships/hyperlink" Target="https://podminky.urs.cz/item/CS_URS_2021_02/766660182" TargetMode="External"/><Relationship Id="rId47" Type="http://schemas.openxmlformats.org/officeDocument/2006/relationships/hyperlink" Target="https://podminky.urs.cz/item/CS_URS_2021_02/766694123" TargetMode="External"/><Relationship Id="rId63" Type="http://schemas.openxmlformats.org/officeDocument/2006/relationships/hyperlink" Target="https://podminky.urs.cz/item/CS_URS_2021_02/776111111" TargetMode="External"/><Relationship Id="rId68" Type="http://schemas.openxmlformats.org/officeDocument/2006/relationships/hyperlink" Target="https://podminky.urs.cz/item/CS_URS_2021_02/998776203" TargetMode="External"/><Relationship Id="rId84" Type="http://schemas.openxmlformats.org/officeDocument/2006/relationships/drawing" Target="../drawings/drawing15.xml"/><Relationship Id="rId16" Type="http://schemas.openxmlformats.org/officeDocument/2006/relationships/hyperlink" Target="https://podminky.urs.cz/item/CS_URS_2021_02/711493122" TargetMode="External"/><Relationship Id="rId11" Type="http://schemas.openxmlformats.org/officeDocument/2006/relationships/hyperlink" Target="https://podminky.urs.cz/item/CS_URS_2021_02/634112126" TargetMode="External"/><Relationship Id="rId32" Type="http://schemas.openxmlformats.org/officeDocument/2006/relationships/hyperlink" Target="https://podminky.urs.cz/item/CS_URS_2021_02/763173121" TargetMode="External"/><Relationship Id="rId37" Type="http://schemas.openxmlformats.org/officeDocument/2006/relationships/hyperlink" Target="https://podminky.urs.cz/item/CS_URS_2021_02/764111641" TargetMode="External"/><Relationship Id="rId53" Type="http://schemas.openxmlformats.org/officeDocument/2006/relationships/hyperlink" Target="https://podminky.urs.cz/item/CS_URS_2021_02/767220510" TargetMode="External"/><Relationship Id="rId58" Type="http://schemas.openxmlformats.org/officeDocument/2006/relationships/hyperlink" Target="https://podminky.urs.cz/item/CS_URS_2021_02/998767203" TargetMode="External"/><Relationship Id="rId74" Type="http://schemas.openxmlformats.org/officeDocument/2006/relationships/hyperlink" Target="https://podminky.urs.cz/item/CS_URS_2021_02/998777203" TargetMode="External"/><Relationship Id="rId79" Type="http://schemas.openxmlformats.org/officeDocument/2006/relationships/hyperlink" Target="https://podminky.urs.cz/item/CS_URS_2021_02/998781203" TargetMode="External"/><Relationship Id="rId5" Type="http://schemas.openxmlformats.org/officeDocument/2006/relationships/hyperlink" Target="https://podminky.urs.cz/item/CS_URS_2021_02/611311135" TargetMode="External"/><Relationship Id="rId61" Type="http://schemas.openxmlformats.org/officeDocument/2006/relationships/hyperlink" Target="https://podminky.urs.cz/item/CS_URS_2021_02/771577111" TargetMode="External"/><Relationship Id="rId82" Type="http://schemas.openxmlformats.org/officeDocument/2006/relationships/hyperlink" Target="https://podminky.urs.cz/item/CS_URS_2021_02/784211109" TargetMode="External"/><Relationship Id="rId19" Type="http://schemas.openxmlformats.org/officeDocument/2006/relationships/hyperlink" Target="https://podminky.urs.cz/item/CS_URS_2021_02/998713203" TargetMode="External"/><Relationship Id="rId14" Type="http://schemas.openxmlformats.org/officeDocument/2006/relationships/hyperlink" Target="https://podminky.urs.cz/item/CS_URS_2021_02/998012103" TargetMode="External"/><Relationship Id="rId22" Type="http://schemas.openxmlformats.org/officeDocument/2006/relationships/hyperlink" Target="https://podminky.urs.cz/item/CS_URS_2021_02/725291631" TargetMode="External"/><Relationship Id="rId27" Type="http://schemas.openxmlformats.org/officeDocument/2006/relationships/hyperlink" Target="https://podminky.urs.cz/item/CS_URS_2021_02/763111717" TargetMode="External"/><Relationship Id="rId30" Type="http://schemas.openxmlformats.org/officeDocument/2006/relationships/hyperlink" Target="https://podminky.urs.cz/item/CS_URS_2021_02/763164553" TargetMode="External"/><Relationship Id="rId35" Type="http://schemas.openxmlformats.org/officeDocument/2006/relationships/hyperlink" Target="https://podminky.urs.cz/item/CS_URS_2021_02/763431031" TargetMode="External"/><Relationship Id="rId43" Type="http://schemas.openxmlformats.org/officeDocument/2006/relationships/hyperlink" Target="https://podminky.urs.cz/item/CS_URS_2021_02/766660183" TargetMode="External"/><Relationship Id="rId48" Type="http://schemas.openxmlformats.org/officeDocument/2006/relationships/hyperlink" Target="https://podminky.urs.cz/item/CS_URS_2021_02/766694124" TargetMode="External"/><Relationship Id="rId56" Type="http://schemas.openxmlformats.org/officeDocument/2006/relationships/hyperlink" Target="https://podminky.urs.cz/item/CS_URS_2021_02/767995111" TargetMode="External"/><Relationship Id="rId64" Type="http://schemas.openxmlformats.org/officeDocument/2006/relationships/hyperlink" Target="https://podminky.urs.cz/item/CS_URS_2021_02/776211131" TargetMode="External"/><Relationship Id="rId69" Type="http://schemas.openxmlformats.org/officeDocument/2006/relationships/hyperlink" Target="https://podminky.urs.cz/item/CS_URS_2021_02/777111123" TargetMode="External"/><Relationship Id="rId77" Type="http://schemas.openxmlformats.org/officeDocument/2006/relationships/hyperlink" Target="https://podminky.urs.cz/item/CS_URS_2021_02/781494111" TargetMode="External"/><Relationship Id="rId8" Type="http://schemas.openxmlformats.org/officeDocument/2006/relationships/hyperlink" Target="https://podminky.urs.cz/item/CS_URS_2021_02/612311131" TargetMode="External"/><Relationship Id="rId51" Type="http://schemas.openxmlformats.org/officeDocument/2006/relationships/hyperlink" Target="https://podminky.urs.cz/item/CS_URS_2021_02/767163221" TargetMode="External"/><Relationship Id="rId72" Type="http://schemas.openxmlformats.org/officeDocument/2006/relationships/hyperlink" Target="https://podminky.urs.cz/item/CS_URS_2021_02/777611101" TargetMode="External"/><Relationship Id="rId80" Type="http://schemas.openxmlformats.org/officeDocument/2006/relationships/hyperlink" Target="https://podminky.urs.cz/item/CS_URS_2021_02/784211101" TargetMode="External"/><Relationship Id="rId3" Type="http://schemas.openxmlformats.org/officeDocument/2006/relationships/hyperlink" Target="https://podminky.urs.cz/item/CS_URS_2021_02/611142001" TargetMode="External"/><Relationship Id="rId12" Type="http://schemas.openxmlformats.org/officeDocument/2006/relationships/hyperlink" Target="https://podminky.urs.cz/item/CS_URS_2021_02/642942951" TargetMode="External"/><Relationship Id="rId17" Type="http://schemas.openxmlformats.org/officeDocument/2006/relationships/hyperlink" Target="https://podminky.urs.cz/item/CS_URS_2021_02/998711203" TargetMode="External"/><Relationship Id="rId25" Type="http://schemas.openxmlformats.org/officeDocument/2006/relationships/hyperlink" Target="https://podminky.urs.cz/item/CS_URS_2021_02/763111336" TargetMode="External"/><Relationship Id="rId33" Type="http://schemas.openxmlformats.org/officeDocument/2006/relationships/hyperlink" Target="https://podminky.urs.cz/item/CS_URS_2021_02/763411116" TargetMode="External"/><Relationship Id="rId38" Type="http://schemas.openxmlformats.org/officeDocument/2006/relationships/hyperlink" Target="https://podminky.urs.cz/item/CS_URS_2021_02/998764203" TargetMode="External"/><Relationship Id="rId46" Type="http://schemas.openxmlformats.org/officeDocument/2006/relationships/hyperlink" Target="https://podminky.urs.cz/item/CS_URS_2021_02/766694121" TargetMode="External"/><Relationship Id="rId59" Type="http://schemas.openxmlformats.org/officeDocument/2006/relationships/hyperlink" Target="https://podminky.urs.cz/item/CS_URS_2021_02/771151022" TargetMode="External"/><Relationship Id="rId67" Type="http://schemas.openxmlformats.org/officeDocument/2006/relationships/hyperlink" Target="https://podminky.urs.cz/item/CS_URS_2021_02/776991141" TargetMode="External"/><Relationship Id="rId20" Type="http://schemas.openxmlformats.org/officeDocument/2006/relationships/hyperlink" Target="https://podminky.urs.cz/item/CS_URS_2021_02/725291511" TargetMode="External"/><Relationship Id="rId41" Type="http://schemas.openxmlformats.org/officeDocument/2006/relationships/hyperlink" Target="https://podminky.urs.cz/item/CS_URS_2021_02/766660181" TargetMode="External"/><Relationship Id="rId54" Type="http://schemas.openxmlformats.org/officeDocument/2006/relationships/hyperlink" Target="https://podminky.urs.cz/item/CS_URS_2021_02/767250113" TargetMode="External"/><Relationship Id="rId62" Type="http://schemas.openxmlformats.org/officeDocument/2006/relationships/hyperlink" Target="https://podminky.urs.cz/item/CS_URS_2021_02/998771203" TargetMode="External"/><Relationship Id="rId70" Type="http://schemas.openxmlformats.org/officeDocument/2006/relationships/hyperlink" Target="https://podminky.urs.cz/item/CS_URS_2021_02/777131105" TargetMode="External"/><Relationship Id="rId75" Type="http://schemas.openxmlformats.org/officeDocument/2006/relationships/hyperlink" Target="https://podminky.urs.cz/item/CS_URS_2021_02/781474114" TargetMode="External"/><Relationship Id="rId83" Type="http://schemas.openxmlformats.org/officeDocument/2006/relationships/hyperlink" Target="https://podminky.urs.cz/item/CS_URS_2021_02/998786203" TargetMode="External"/><Relationship Id="rId1" Type="http://schemas.openxmlformats.org/officeDocument/2006/relationships/hyperlink" Target="https://podminky.urs.cz/item/CS_URS_2021_02/611131121" TargetMode="External"/><Relationship Id="rId6" Type="http://schemas.openxmlformats.org/officeDocument/2006/relationships/hyperlink" Target="https://podminky.urs.cz/item/CS_URS_2021_02/612131121" TargetMode="External"/><Relationship Id="rId15" Type="http://schemas.openxmlformats.org/officeDocument/2006/relationships/hyperlink" Target="https://podminky.urs.cz/item/CS_URS_2021_02/711493112" TargetMode="External"/><Relationship Id="rId23" Type="http://schemas.openxmlformats.org/officeDocument/2006/relationships/hyperlink" Target="https://podminky.urs.cz/item/CS_URS_2021_02/998725203" TargetMode="External"/><Relationship Id="rId28" Type="http://schemas.openxmlformats.org/officeDocument/2006/relationships/hyperlink" Target="https://podminky.urs.cz/item/CS_URS_2021_02/763111771" TargetMode="External"/><Relationship Id="rId36" Type="http://schemas.openxmlformats.org/officeDocument/2006/relationships/hyperlink" Target="https://podminky.urs.cz/item/CS_URS_2021_02/998763403" TargetMode="External"/><Relationship Id="rId49" Type="http://schemas.openxmlformats.org/officeDocument/2006/relationships/hyperlink" Target="https://podminky.urs.cz/item/CS_URS_2021_02/766699211" TargetMode="External"/><Relationship Id="rId57" Type="http://schemas.openxmlformats.org/officeDocument/2006/relationships/hyperlink" Target="https://podminky.urs.cz/item/CS_URS_2021_02/953965132" TargetMode="External"/><Relationship Id="rId10" Type="http://schemas.openxmlformats.org/officeDocument/2006/relationships/hyperlink" Target="https://podminky.urs.cz/item/CS_URS_2021_02/632481213" TargetMode="External"/><Relationship Id="rId31" Type="http://schemas.openxmlformats.org/officeDocument/2006/relationships/hyperlink" Target="https://podminky.urs.cz/item/CS_URS_2021_02/763173111" TargetMode="External"/><Relationship Id="rId44" Type="http://schemas.openxmlformats.org/officeDocument/2006/relationships/hyperlink" Target="https://podminky.urs.cz/item/CS_URS_2021_02/766660356" TargetMode="External"/><Relationship Id="rId52" Type="http://schemas.openxmlformats.org/officeDocument/2006/relationships/hyperlink" Target="https://podminky.urs.cz/item/CS_URS_2021_02/767211312" TargetMode="External"/><Relationship Id="rId60" Type="http://schemas.openxmlformats.org/officeDocument/2006/relationships/hyperlink" Target="https://podminky.urs.cz/item/CS_URS_2021_02/771574263" TargetMode="External"/><Relationship Id="rId65" Type="http://schemas.openxmlformats.org/officeDocument/2006/relationships/hyperlink" Target="https://podminky.urs.cz/item/CS_URS_2021_02/776251311" TargetMode="External"/><Relationship Id="rId73" Type="http://schemas.openxmlformats.org/officeDocument/2006/relationships/hyperlink" Target="https://podminky.urs.cz/item/CS_URS_2021_02/777611201" TargetMode="External"/><Relationship Id="rId78" Type="http://schemas.openxmlformats.org/officeDocument/2006/relationships/hyperlink" Target="https://podminky.urs.cz/item/CS_URS_2021_02/781494511" TargetMode="External"/><Relationship Id="rId81" Type="http://schemas.openxmlformats.org/officeDocument/2006/relationships/hyperlink" Target="https://podminky.urs.cz/item/CS_URS_2021_02/784211105" TargetMode="External"/><Relationship Id="rId4" Type="http://schemas.openxmlformats.org/officeDocument/2006/relationships/hyperlink" Target="https://podminky.urs.cz/item/CS_URS_2021_02/611311131" TargetMode="External"/><Relationship Id="rId9" Type="http://schemas.openxmlformats.org/officeDocument/2006/relationships/hyperlink" Target="https://podminky.urs.cz/item/CS_URS_2021_02/632441225" TargetMode="External"/><Relationship Id="rId13" Type="http://schemas.openxmlformats.org/officeDocument/2006/relationships/hyperlink" Target="https://podminky.urs.cz/item/CS_URS_2021_02/949101112" TargetMode="External"/><Relationship Id="rId18" Type="http://schemas.openxmlformats.org/officeDocument/2006/relationships/hyperlink" Target="https://podminky.urs.cz/item/CS_URS_2021_02/713121111" TargetMode="External"/><Relationship Id="rId39" Type="http://schemas.openxmlformats.org/officeDocument/2006/relationships/hyperlink" Target="https://podminky.urs.cz/item/CS_URS_2021_02/766211100" TargetMode="External"/><Relationship Id="rId34" Type="http://schemas.openxmlformats.org/officeDocument/2006/relationships/hyperlink" Target="https://podminky.urs.cz/item/CS_URS_2021_02/763411126" TargetMode="External"/><Relationship Id="rId50" Type="http://schemas.openxmlformats.org/officeDocument/2006/relationships/hyperlink" Target="https://podminky.urs.cz/item/CS_URS_2021_02/998766203" TargetMode="External"/><Relationship Id="rId55" Type="http://schemas.openxmlformats.org/officeDocument/2006/relationships/hyperlink" Target="https://podminky.urs.cz/item/CS_URS_2021_02/767995113" TargetMode="External"/><Relationship Id="rId76" Type="http://schemas.openxmlformats.org/officeDocument/2006/relationships/hyperlink" Target="https://podminky.urs.cz/item/CS_URS_2021_02/781491021" TargetMode="External"/><Relationship Id="rId7" Type="http://schemas.openxmlformats.org/officeDocument/2006/relationships/hyperlink" Target="https://podminky.urs.cz/item/CS_URS_2021_02/612142001" TargetMode="External"/><Relationship Id="rId71" Type="http://schemas.openxmlformats.org/officeDocument/2006/relationships/hyperlink" Target="https://podminky.urs.cz/item/CS_URS_2021_02/777131211" TargetMode="External"/><Relationship Id="rId2" Type="http://schemas.openxmlformats.org/officeDocument/2006/relationships/hyperlink" Target="https://podminky.urs.cz/item/CS_URS_2021_02/611131125" TargetMode="External"/><Relationship Id="rId29" Type="http://schemas.openxmlformats.org/officeDocument/2006/relationships/hyperlink" Target="https://podminky.urs.cz/item/CS_URS_2021_02/763164533" TargetMode="External"/><Relationship Id="rId24" Type="http://schemas.openxmlformats.org/officeDocument/2006/relationships/hyperlink" Target="https://podminky.urs.cz/item/CS_URS_2021_02/763111326" TargetMode="External"/><Relationship Id="rId40" Type="http://schemas.openxmlformats.org/officeDocument/2006/relationships/hyperlink" Target="https://podminky.urs.cz/item/CS_URS_2021_02/766660171" TargetMode="External"/><Relationship Id="rId45" Type="http://schemas.openxmlformats.org/officeDocument/2006/relationships/hyperlink" Target="https://podminky.urs.cz/item/CS_URS_2021_02/766693315" TargetMode="External"/><Relationship Id="rId66" Type="http://schemas.openxmlformats.org/officeDocument/2006/relationships/hyperlink" Target="https://podminky.urs.cz/item/CS_URS_2021_02/776411112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944611811" TargetMode="External"/><Relationship Id="rId13" Type="http://schemas.openxmlformats.org/officeDocument/2006/relationships/hyperlink" Target="https://podminky.urs.cz/item/CS_URS_2021_02/968082018" TargetMode="External"/><Relationship Id="rId18" Type="http://schemas.openxmlformats.org/officeDocument/2006/relationships/hyperlink" Target="https://podminky.urs.cz/item/CS_URS_2021_02/997013509" TargetMode="External"/><Relationship Id="rId26" Type="http://schemas.openxmlformats.org/officeDocument/2006/relationships/hyperlink" Target="https://podminky.urs.cz/item/CS_URS_2021_02/766691914" TargetMode="External"/><Relationship Id="rId3" Type="http://schemas.openxmlformats.org/officeDocument/2006/relationships/hyperlink" Target="https://podminky.urs.cz/item/CS_URS_2021_02/941211112" TargetMode="External"/><Relationship Id="rId21" Type="http://schemas.openxmlformats.org/officeDocument/2006/relationships/hyperlink" Target="https://podminky.urs.cz/item/CS_URS_2021_02/997013813" TargetMode="External"/><Relationship Id="rId7" Type="http://schemas.openxmlformats.org/officeDocument/2006/relationships/hyperlink" Target="https://podminky.urs.cz/item/CS_URS_2021_02/944611211" TargetMode="External"/><Relationship Id="rId12" Type="http://schemas.openxmlformats.org/officeDocument/2006/relationships/hyperlink" Target="https://podminky.urs.cz/item/CS_URS_2021_02/968082017" TargetMode="External"/><Relationship Id="rId17" Type="http://schemas.openxmlformats.org/officeDocument/2006/relationships/hyperlink" Target="https://podminky.urs.cz/item/CS_URS_2021_02/997013501" TargetMode="External"/><Relationship Id="rId25" Type="http://schemas.openxmlformats.org/officeDocument/2006/relationships/hyperlink" Target="https://podminky.urs.cz/item/CS_URS_2021_02/713130843" TargetMode="External"/><Relationship Id="rId2" Type="http://schemas.openxmlformats.org/officeDocument/2006/relationships/hyperlink" Target="https://podminky.urs.cz/item/CS_URS_2021_02/310238411" TargetMode="External"/><Relationship Id="rId16" Type="http://schemas.openxmlformats.org/officeDocument/2006/relationships/hyperlink" Target="https://podminky.urs.cz/item/CS_URS_2021_02/997013115" TargetMode="External"/><Relationship Id="rId20" Type="http://schemas.openxmlformats.org/officeDocument/2006/relationships/hyperlink" Target="https://podminky.urs.cz/item/CS_URS_2021_02/997013811" TargetMode="External"/><Relationship Id="rId1" Type="http://schemas.openxmlformats.org/officeDocument/2006/relationships/hyperlink" Target="https://podminky.urs.cz/item/CS_URS_2021_02/174151102" TargetMode="External"/><Relationship Id="rId6" Type="http://schemas.openxmlformats.org/officeDocument/2006/relationships/hyperlink" Target="https://podminky.urs.cz/item/CS_URS_2021_02/944611111" TargetMode="External"/><Relationship Id="rId11" Type="http://schemas.openxmlformats.org/officeDocument/2006/relationships/hyperlink" Target="https://podminky.urs.cz/item/CS_URS_2021_02/968082016" TargetMode="External"/><Relationship Id="rId24" Type="http://schemas.openxmlformats.org/officeDocument/2006/relationships/hyperlink" Target="https://podminky.urs.cz/item/CS_URS_2021_02/998011001" TargetMode="External"/><Relationship Id="rId5" Type="http://schemas.openxmlformats.org/officeDocument/2006/relationships/hyperlink" Target="https://podminky.urs.cz/item/CS_URS_2021_02/941211812" TargetMode="External"/><Relationship Id="rId15" Type="http://schemas.openxmlformats.org/officeDocument/2006/relationships/hyperlink" Target="https://podminky.urs.cz/item/CS_URS_2021_02/981013316" TargetMode="External"/><Relationship Id="rId23" Type="http://schemas.openxmlformats.org/officeDocument/2006/relationships/hyperlink" Target="https://podminky.urs.cz/item/CS_URS_2021_02/997013847" TargetMode="External"/><Relationship Id="rId10" Type="http://schemas.openxmlformats.org/officeDocument/2006/relationships/hyperlink" Target="https://podminky.urs.cz/item/CS_URS_2021_02/968082015" TargetMode="External"/><Relationship Id="rId19" Type="http://schemas.openxmlformats.org/officeDocument/2006/relationships/hyperlink" Target="https://podminky.urs.cz/item/CS_URS_2021_02/997013609" TargetMode="External"/><Relationship Id="rId4" Type="http://schemas.openxmlformats.org/officeDocument/2006/relationships/hyperlink" Target="https://podminky.urs.cz/item/CS_URS_2021_02/941211211" TargetMode="External"/><Relationship Id="rId9" Type="http://schemas.openxmlformats.org/officeDocument/2006/relationships/hyperlink" Target="https://podminky.urs.cz/item/CS_URS_2021_02/966080103" TargetMode="External"/><Relationship Id="rId14" Type="http://schemas.openxmlformats.org/officeDocument/2006/relationships/hyperlink" Target="https://podminky.urs.cz/item/CS_URS_2021_02/968082022" TargetMode="External"/><Relationship Id="rId22" Type="http://schemas.openxmlformats.org/officeDocument/2006/relationships/hyperlink" Target="https://podminky.urs.cz/item/CS_URS_2021_02/997013814" TargetMode="External"/><Relationship Id="rId27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767415132" TargetMode="External"/><Relationship Id="rId3" Type="http://schemas.openxmlformats.org/officeDocument/2006/relationships/hyperlink" Target="https://podminky.urs.cz/item/CS_URS_2021_02/941211812" TargetMode="External"/><Relationship Id="rId7" Type="http://schemas.openxmlformats.org/officeDocument/2006/relationships/hyperlink" Target="https://podminky.urs.cz/item/CS_URS_2021_02/767415131" TargetMode="External"/><Relationship Id="rId2" Type="http://schemas.openxmlformats.org/officeDocument/2006/relationships/hyperlink" Target="https://podminky.urs.cz/item/CS_URS_2021_02/941211211" TargetMode="External"/><Relationship Id="rId1" Type="http://schemas.openxmlformats.org/officeDocument/2006/relationships/hyperlink" Target="https://podminky.urs.cz/item/CS_URS_2021_02/941211112" TargetMode="External"/><Relationship Id="rId6" Type="http://schemas.openxmlformats.org/officeDocument/2006/relationships/hyperlink" Target="https://podminky.urs.cz/item/CS_URS_2021_02/944611811" TargetMode="External"/><Relationship Id="rId5" Type="http://schemas.openxmlformats.org/officeDocument/2006/relationships/hyperlink" Target="https://podminky.urs.cz/item/CS_URS_2021_02/944611211" TargetMode="External"/><Relationship Id="rId10" Type="http://schemas.openxmlformats.org/officeDocument/2006/relationships/drawing" Target="../drawings/drawing21.xml"/><Relationship Id="rId4" Type="http://schemas.openxmlformats.org/officeDocument/2006/relationships/hyperlink" Target="https://podminky.urs.cz/item/CS_URS_2021_02/944611111" TargetMode="External"/><Relationship Id="rId9" Type="http://schemas.openxmlformats.org/officeDocument/2006/relationships/hyperlink" Target="https://podminky.urs.cz/item/CS_URS_2021_02/998767203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226213311" TargetMode="External"/><Relationship Id="rId13" Type="http://schemas.openxmlformats.org/officeDocument/2006/relationships/hyperlink" Target="https://podminky.urs.cz/item/CS_URS_2021_02/231611114" TargetMode="External"/><Relationship Id="rId18" Type="http://schemas.openxmlformats.org/officeDocument/2006/relationships/hyperlink" Target="https://podminky.urs.cz/item/CS_URS_2021_02/311321411" TargetMode="External"/><Relationship Id="rId26" Type="http://schemas.openxmlformats.org/officeDocument/2006/relationships/hyperlink" Target="https://podminky.urs.cz/item/CS_URS_2021_02/711141559" TargetMode="External"/><Relationship Id="rId3" Type="http://schemas.openxmlformats.org/officeDocument/2006/relationships/hyperlink" Target="https://podminky.urs.cz/item/CS_URS_2021_02/162751119" TargetMode="External"/><Relationship Id="rId21" Type="http://schemas.openxmlformats.org/officeDocument/2006/relationships/hyperlink" Target="https://podminky.urs.cz/item/CS_URS_2021_02/311361821" TargetMode="External"/><Relationship Id="rId7" Type="http://schemas.openxmlformats.org/officeDocument/2006/relationships/hyperlink" Target="https://podminky.urs.cz/item/CS_URS_2021_02/226212311" TargetMode="External"/><Relationship Id="rId12" Type="http://schemas.openxmlformats.org/officeDocument/2006/relationships/hyperlink" Target="https://podminky.urs.cz/item/CS_URS_2021_02/231212313" TargetMode="External"/><Relationship Id="rId17" Type="http://schemas.openxmlformats.org/officeDocument/2006/relationships/hyperlink" Target="https://podminky.urs.cz/item/CS_URS_2021_02/273361821" TargetMode="External"/><Relationship Id="rId25" Type="http://schemas.openxmlformats.org/officeDocument/2006/relationships/hyperlink" Target="https://podminky.urs.cz/item/CS_URS_2021_02/711111001" TargetMode="External"/><Relationship Id="rId2" Type="http://schemas.openxmlformats.org/officeDocument/2006/relationships/hyperlink" Target="https://podminky.urs.cz/item/CS_URS_2021_02/162751117" TargetMode="External"/><Relationship Id="rId16" Type="http://schemas.openxmlformats.org/officeDocument/2006/relationships/hyperlink" Target="https://podminky.urs.cz/item/CS_URS_2021_02/273351122" TargetMode="External"/><Relationship Id="rId20" Type="http://schemas.openxmlformats.org/officeDocument/2006/relationships/hyperlink" Target="https://podminky.urs.cz/item/CS_URS_2021_02/311351122" TargetMode="External"/><Relationship Id="rId1" Type="http://schemas.openxmlformats.org/officeDocument/2006/relationships/hyperlink" Target="https://podminky.urs.cz/item/CS_URS_2021_02/133251101" TargetMode="External"/><Relationship Id="rId6" Type="http://schemas.openxmlformats.org/officeDocument/2006/relationships/hyperlink" Target="https://podminky.urs.cz/item/CS_URS_2021_02/174151101" TargetMode="External"/><Relationship Id="rId11" Type="http://schemas.openxmlformats.org/officeDocument/2006/relationships/hyperlink" Target="https://podminky.urs.cz/item/CS_URS_2021_02/231212213" TargetMode="External"/><Relationship Id="rId24" Type="http://schemas.openxmlformats.org/officeDocument/2006/relationships/hyperlink" Target="https://podminky.urs.cz/item/CS_URS_2021_02/998012103" TargetMode="External"/><Relationship Id="rId5" Type="http://schemas.openxmlformats.org/officeDocument/2006/relationships/hyperlink" Target="https://podminky.urs.cz/item/CS_URS_2021_02/171251201" TargetMode="External"/><Relationship Id="rId15" Type="http://schemas.openxmlformats.org/officeDocument/2006/relationships/hyperlink" Target="https://podminky.urs.cz/item/CS_URS_2021_02/273351121" TargetMode="External"/><Relationship Id="rId23" Type="http://schemas.openxmlformats.org/officeDocument/2006/relationships/hyperlink" Target="https://podminky.urs.cz/item/CS_URS_2021_02/998001011" TargetMode="External"/><Relationship Id="rId28" Type="http://schemas.openxmlformats.org/officeDocument/2006/relationships/drawing" Target="../drawings/drawing3.xml"/><Relationship Id="rId10" Type="http://schemas.openxmlformats.org/officeDocument/2006/relationships/hyperlink" Target="https://podminky.urs.cz/item/CS_URS_2021_02/231212212" TargetMode="External"/><Relationship Id="rId19" Type="http://schemas.openxmlformats.org/officeDocument/2006/relationships/hyperlink" Target="https://podminky.urs.cz/item/CS_URS_2021_02/311351121" TargetMode="External"/><Relationship Id="rId4" Type="http://schemas.openxmlformats.org/officeDocument/2006/relationships/hyperlink" Target="https://podminky.urs.cz/item/CS_URS_2021_02/171201221" TargetMode="External"/><Relationship Id="rId9" Type="http://schemas.openxmlformats.org/officeDocument/2006/relationships/hyperlink" Target="https://podminky.urs.cz/item/CS_URS_2021_02/226213811" TargetMode="External"/><Relationship Id="rId14" Type="http://schemas.openxmlformats.org/officeDocument/2006/relationships/hyperlink" Target="https://podminky.urs.cz/item/CS_URS_2021_02/273322511" TargetMode="External"/><Relationship Id="rId22" Type="http://schemas.openxmlformats.org/officeDocument/2006/relationships/hyperlink" Target="https://podminky.urs.cz/item/CS_URS_2021_02/632622120" TargetMode="External"/><Relationship Id="rId27" Type="http://schemas.openxmlformats.org/officeDocument/2006/relationships/hyperlink" Target="https://podminky.urs.cz/item/CS_URS_2021_02/998711203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331361821" TargetMode="External"/><Relationship Id="rId18" Type="http://schemas.openxmlformats.org/officeDocument/2006/relationships/hyperlink" Target="https://podminky.urs.cz/item/CS_URS_2021_02/342272235" TargetMode="External"/><Relationship Id="rId26" Type="http://schemas.openxmlformats.org/officeDocument/2006/relationships/hyperlink" Target="https://podminky.urs.cz/item/CS_URS_2021_02/411354333" TargetMode="External"/><Relationship Id="rId39" Type="http://schemas.openxmlformats.org/officeDocument/2006/relationships/hyperlink" Target="https://podminky.urs.cz/item/CS_URS_2021_02/430361821" TargetMode="External"/><Relationship Id="rId21" Type="http://schemas.openxmlformats.org/officeDocument/2006/relationships/hyperlink" Target="https://podminky.urs.cz/item/CS_URS_2021_02/411321616" TargetMode="External"/><Relationship Id="rId34" Type="http://schemas.openxmlformats.org/officeDocument/2006/relationships/hyperlink" Target="https://podminky.urs.cz/item/CS_URS_2021_02/413352211" TargetMode="External"/><Relationship Id="rId42" Type="http://schemas.openxmlformats.org/officeDocument/2006/relationships/hyperlink" Target="https://podminky.urs.cz/item/CS_URS_2021_02/433351131" TargetMode="External"/><Relationship Id="rId47" Type="http://schemas.openxmlformats.org/officeDocument/2006/relationships/hyperlink" Target="https://podminky.urs.cz/item/CS_URS_2021_02/941211211" TargetMode="External"/><Relationship Id="rId50" Type="http://schemas.openxmlformats.org/officeDocument/2006/relationships/hyperlink" Target="https://podminky.urs.cz/item/CS_URS_2021_02/943211211" TargetMode="External"/><Relationship Id="rId55" Type="http://schemas.openxmlformats.org/officeDocument/2006/relationships/hyperlink" Target="https://podminky.urs.cz/item/CS_URS_2021_02/949101112" TargetMode="External"/><Relationship Id="rId7" Type="http://schemas.openxmlformats.org/officeDocument/2006/relationships/hyperlink" Target="https://podminky.urs.cz/item/CS_URS_2021_02/331351121" TargetMode="External"/><Relationship Id="rId2" Type="http://schemas.openxmlformats.org/officeDocument/2006/relationships/hyperlink" Target="https://podminky.urs.cz/item/CS_URS_2021_02/317143452" TargetMode="External"/><Relationship Id="rId16" Type="http://schemas.openxmlformats.org/officeDocument/2006/relationships/hyperlink" Target="https://podminky.urs.cz/item/CS_URS_2021_02/341351112" TargetMode="External"/><Relationship Id="rId29" Type="http://schemas.openxmlformats.org/officeDocument/2006/relationships/hyperlink" Target="https://podminky.urs.cz/item/CS_URS_2021_02/413321616" TargetMode="External"/><Relationship Id="rId11" Type="http://schemas.openxmlformats.org/officeDocument/2006/relationships/hyperlink" Target="https://podminky.urs.cz/item/CS_URS_2021_02/331351325" TargetMode="External"/><Relationship Id="rId24" Type="http://schemas.openxmlformats.org/officeDocument/2006/relationships/hyperlink" Target="https://podminky.urs.cz/item/CS_URS_2021_02/411354313" TargetMode="External"/><Relationship Id="rId32" Type="http://schemas.openxmlformats.org/officeDocument/2006/relationships/hyperlink" Target="https://podminky.urs.cz/item/CS_URS_2021_02/413352111" TargetMode="External"/><Relationship Id="rId37" Type="http://schemas.openxmlformats.org/officeDocument/2006/relationships/hyperlink" Target="https://podminky.urs.cz/item/CS_URS_2021_02/430321414" TargetMode="External"/><Relationship Id="rId40" Type="http://schemas.openxmlformats.org/officeDocument/2006/relationships/hyperlink" Target="https://podminky.urs.cz/item/CS_URS_2021_02/431351121" TargetMode="External"/><Relationship Id="rId45" Type="http://schemas.openxmlformats.org/officeDocument/2006/relationships/hyperlink" Target="https://podminky.urs.cz/item/CS_URS_2021_02/434351142" TargetMode="External"/><Relationship Id="rId53" Type="http://schemas.openxmlformats.org/officeDocument/2006/relationships/hyperlink" Target="https://podminky.urs.cz/item/CS_URS_2021_02/944611211" TargetMode="External"/><Relationship Id="rId5" Type="http://schemas.openxmlformats.org/officeDocument/2006/relationships/hyperlink" Target="https://podminky.urs.cz/item/CS_URS_2021_02/317143455" TargetMode="External"/><Relationship Id="rId19" Type="http://schemas.openxmlformats.org/officeDocument/2006/relationships/hyperlink" Target="https://podminky.urs.cz/item/CS_URS_2021_02/342351111" TargetMode="External"/><Relationship Id="rId4" Type="http://schemas.openxmlformats.org/officeDocument/2006/relationships/hyperlink" Target="https://podminky.urs.cz/item/CS_URS_2021_02/317143454" TargetMode="External"/><Relationship Id="rId9" Type="http://schemas.openxmlformats.org/officeDocument/2006/relationships/hyperlink" Target="https://podminky.urs.cz/item/CS_URS_2021_02/331351321" TargetMode="External"/><Relationship Id="rId14" Type="http://schemas.openxmlformats.org/officeDocument/2006/relationships/hyperlink" Target="https://podminky.urs.cz/item/CS_URS_2021_02/341321410" TargetMode="External"/><Relationship Id="rId22" Type="http://schemas.openxmlformats.org/officeDocument/2006/relationships/hyperlink" Target="https://podminky.urs.cz/item/CS_URS_2021_02/411351011" TargetMode="External"/><Relationship Id="rId27" Type="http://schemas.openxmlformats.org/officeDocument/2006/relationships/hyperlink" Target="https://podminky.urs.cz/item/CS_URS_2021_02/411354334" TargetMode="External"/><Relationship Id="rId30" Type="http://schemas.openxmlformats.org/officeDocument/2006/relationships/hyperlink" Target="https://podminky.urs.cz/item/CS_URS_2021_02/413351111" TargetMode="External"/><Relationship Id="rId35" Type="http://schemas.openxmlformats.org/officeDocument/2006/relationships/hyperlink" Target="https://podminky.urs.cz/item/CS_URS_2021_02/413352212" TargetMode="External"/><Relationship Id="rId43" Type="http://schemas.openxmlformats.org/officeDocument/2006/relationships/hyperlink" Target="https://podminky.urs.cz/item/CS_URS_2021_02/433351132" TargetMode="External"/><Relationship Id="rId48" Type="http://schemas.openxmlformats.org/officeDocument/2006/relationships/hyperlink" Target="https://podminky.urs.cz/item/CS_URS_2021_02/941211812" TargetMode="External"/><Relationship Id="rId56" Type="http://schemas.openxmlformats.org/officeDocument/2006/relationships/hyperlink" Target="https://podminky.urs.cz/item/CS_URS_2021_02/998012103" TargetMode="External"/><Relationship Id="rId8" Type="http://schemas.openxmlformats.org/officeDocument/2006/relationships/hyperlink" Target="https://podminky.urs.cz/item/CS_URS_2021_02/331351122" TargetMode="External"/><Relationship Id="rId51" Type="http://schemas.openxmlformats.org/officeDocument/2006/relationships/hyperlink" Target="https://podminky.urs.cz/item/CS_URS_2021_02/943211811" TargetMode="External"/><Relationship Id="rId3" Type="http://schemas.openxmlformats.org/officeDocument/2006/relationships/hyperlink" Target="https://podminky.urs.cz/item/CS_URS_2021_02/317143453" TargetMode="External"/><Relationship Id="rId12" Type="http://schemas.openxmlformats.org/officeDocument/2006/relationships/hyperlink" Target="https://podminky.urs.cz/item/CS_URS_2021_02/331351326" TargetMode="External"/><Relationship Id="rId17" Type="http://schemas.openxmlformats.org/officeDocument/2006/relationships/hyperlink" Target="https://podminky.urs.cz/item/CS_URS_2021_02/341361821" TargetMode="External"/><Relationship Id="rId25" Type="http://schemas.openxmlformats.org/officeDocument/2006/relationships/hyperlink" Target="https://podminky.urs.cz/item/CS_URS_2021_02/411354314" TargetMode="External"/><Relationship Id="rId33" Type="http://schemas.openxmlformats.org/officeDocument/2006/relationships/hyperlink" Target="https://podminky.urs.cz/item/CS_URS_2021_02/413352112" TargetMode="External"/><Relationship Id="rId38" Type="http://schemas.openxmlformats.org/officeDocument/2006/relationships/hyperlink" Target="https://podminky.urs.cz/item/CS_URS_2021_02/430321616" TargetMode="External"/><Relationship Id="rId46" Type="http://schemas.openxmlformats.org/officeDocument/2006/relationships/hyperlink" Target="https://podminky.urs.cz/item/CS_URS_2021_02/941211112" TargetMode="External"/><Relationship Id="rId20" Type="http://schemas.openxmlformats.org/officeDocument/2006/relationships/hyperlink" Target="https://podminky.urs.cz/item/CS_URS_2021_02/342351112" TargetMode="External"/><Relationship Id="rId41" Type="http://schemas.openxmlformats.org/officeDocument/2006/relationships/hyperlink" Target="https://podminky.urs.cz/item/CS_URS_2021_02/431351122" TargetMode="External"/><Relationship Id="rId54" Type="http://schemas.openxmlformats.org/officeDocument/2006/relationships/hyperlink" Target="https://podminky.urs.cz/item/CS_URS_2021_02/944611811" TargetMode="External"/><Relationship Id="rId1" Type="http://schemas.openxmlformats.org/officeDocument/2006/relationships/hyperlink" Target="https://podminky.urs.cz/item/CS_URS_2021_02/311272241" TargetMode="External"/><Relationship Id="rId6" Type="http://schemas.openxmlformats.org/officeDocument/2006/relationships/hyperlink" Target="https://podminky.urs.cz/item/CS_URS_2021_02/330321610" TargetMode="External"/><Relationship Id="rId15" Type="http://schemas.openxmlformats.org/officeDocument/2006/relationships/hyperlink" Target="https://podminky.urs.cz/item/CS_URS_2021_02/341351111" TargetMode="External"/><Relationship Id="rId23" Type="http://schemas.openxmlformats.org/officeDocument/2006/relationships/hyperlink" Target="https://podminky.urs.cz/item/CS_URS_2021_02/411351012" TargetMode="External"/><Relationship Id="rId28" Type="http://schemas.openxmlformats.org/officeDocument/2006/relationships/hyperlink" Target="https://podminky.urs.cz/item/CS_URS_2021_02/411361821" TargetMode="External"/><Relationship Id="rId36" Type="http://schemas.openxmlformats.org/officeDocument/2006/relationships/hyperlink" Target="https://podminky.urs.cz/item/CS_URS_2021_02/413361821" TargetMode="External"/><Relationship Id="rId49" Type="http://schemas.openxmlformats.org/officeDocument/2006/relationships/hyperlink" Target="https://podminky.urs.cz/item/CS_URS_2021_02/943211111" TargetMode="External"/><Relationship Id="rId57" Type="http://schemas.openxmlformats.org/officeDocument/2006/relationships/drawing" Target="../drawings/drawing4.xml"/><Relationship Id="rId10" Type="http://schemas.openxmlformats.org/officeDocument/2006/relationships/hyperlink" Target="https://podminky.urs.cz/item/CS_URS_2021_02/331351322" TargetMode="External"/><Relationship Id="rId31" Type="http://schemas.openxmlformats.org/officeDocument/2006/relationships/hyperlink" Target="https://podminky.urs.cz/item/CS_URS_2021_02/413351112" TargetMode="External"/><Relationship Id="rId44" Type="http://schemas.openxmlformats.org/officeDocument/2006/relationships/hyperlink" Target="https://podminky.urs.cz/item/CS_URS_2021_02/434351141" TargetMode="External"/><Relationship Id="rId52" Type="http://schemas.openxmlformats.org/officeDocument/2006/relationships/hyperlink" Target="https://podminky.urs.cz/item/CS_URS_2021_02/94461111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1_02/430361821" TargetMode="External"/><Relationship Id="rId21" Type="http://schemas.openxmlformats.org/officeDocument/2006/relationships/hyperlink" Target="https://podminky.urs.cz/item/CS_URS_2021_02/413351191" TargetMode="External"/><Relationship Id="rId42" Type="http://schemas.openxmlformats.org/officeDocument/2006/relationships/hyperlink" Target="https://podminky.urs.cz/item/CS_URS_2021_02/949101112" TargetMode="External"/><Relationship Id="rId47" Type="http://schemas.openxmlformats.org/officeDocument/2006/relationships/hyperlink" Target="https://podminky.urs.cz/item/CS_URS_2021_02/763111717" TargetMode="External"/><Relationship Id="rId63" Type="http://schemas.openxmlformats.org/officeDocument/2006/relationships/hyperlink" Target="https://podminky.urs.cz/item/CS_URS_2021_02/767995113" TargetMode="External"/><Relationship Id="rId68" Type="http://schemas.openxmlformats.org/officeDocument/2006/relationships/hyperlink" Target="https://podminky.urs.cz/item/CS_URS_2021_02/777131211" TargetMode="External"/><Relationship Id="rId2" Type="http://schemas.openxmlformats.org/officeDocument/2006/relationships/hyperlink" Target="https://podminky.urs.cz/item/CS_URS_2021_02/311272241" TargetMode="External"/><Relationship Id="rId16" Type="http://schemas.openxmlformats.org/officeDocument/2006/relationships/hyperlink" Target="https://podminky.urs.cz/item/CS_URS_2021_02/411354314" TargetMode="External"/><Relationship Id="rId29" Type="http://schemas.openxmlformats.org/officeDocument/2006/relationships/hyperlink" Target="https://podminky.urs.cz/item/CS_URS_2021_02/433351131" TargetMode="External"/><Relationship Id="rId11" Type="http://schemas.openxmlformats.org/officeDocument/2006/relationships/hyperlink" Target="https://podminky.urs.cz/item/CS_URS_2021_02/411321616" TargetMode="External"/><Relationship Id="rId24" Type="http://schemas.openxmlformats.org/officeDocument/2006/relationships/hyperlink" Target="https://podminky.urs.cz/item/CS_URS_2021_02/413361821" TargetMode="External"/><Relationship Id="rId32" Type="http://schemas.openxmlformats.org/officeDocument/2006/relationships/hyperlink" Target="https://podminky.urs.cz/item/CS_URS_2021_02/434351142" TargetMode="External"/><Relationship Id="rId37" Type="http://schemas.openxmlformats.org/officeDocument/2006/relationships/hyperlink" Target="https://podminky.urs.cz/item/CS_URS_2021_02/612311131" TargetMode="External"/><Relationship Id="rId40" Type="http://schemas.openxmlformats.org/officeDocument/2006/relationships/hyperlink" Target="https://podminky.urs.cz/item/CS_URS_2021_02/943211211" TargetMode="External"/><Relationship Id="rId45" Type="http://schemas.openxmlformats.org/officeDocument/2006/relationships/hyperlink" Target="https://podminky.urs.cz/item/CS_URS_2021_02/998721203" TargetMode="External"/><Relationship Id="rId53" Type="http://schemas.openxmlformats.org/officeDocument/2006/relationships/hyperlink" Target="https://podminky.urs.cz/item/CS_URS_2021_02/764208105" TargetMode="External"/><Relationship Id="rId58" Type="http://schemas.openxmlformats.org/officeDocument/2006/relationships/hyperlink" Target="https://podminky.urs.cz/item/CS_URS_2021_02/766660172" TargetMode="External"/><Relationship Id="rId66" Type="http://schemas.openxmlformats.org/officeDocument/2006/relationships/hyperlink" Target="https://podminky.urs.cz/item/CS_URS_2021_02/777111123" TargetMode="External"/><Relationship Id="rId74" Type="http://schemas.openxmlformats.org/officeDocument/2006/relationships/hyperlink" Target="https://podminky.urs.cz/item/CS_URS_2021_02/784211107" TargetMode="External"/><Relationship Id="rId5" Type="http://schemas.openxmlformats.org/officeDocument/2006/relationships/hyperlink" Target="https://podminky.urs.cz/item/CS_URS_2021_02/331351122" TargetMode="External"/><Relationship Id="rId61" Type="http://schemas.openxmlformats.org/officeDocument/2006/relationships/hyperlink" Target="https://podminky.urs.cz/item/CS_URS_2021_02/767163221" TargetMode="External"/><Relationship Id="rId19" Type="http://schemas.openxmlformats.org/officeDocument/2006/relationships/hyperlink" Target="https://podminky.urs.cz/item/CS_URS_2021_02/413351111" TargetMode="External"/><Relationship Id="rId14" Type="http://schemas.openxmlformats.org/officeDocument/2006/relationships/hyperlink" Target="https://podminky.urs.cz/item/CS_URS_2021_02/411351012" TargetMode="External"/><Relationship Id="rId22" Type="http://schemas.openxmlformats.org/officeDocument/2006/relationships/hyperlink" Target="https://podminky.urs.cz/item/CS_URS_2021_02/413352111" TargetMode="External"/><Relationship Id="rId27" Type="http://schemas.openxmlformats.org/officeDocument/2006/relationships/hyperlink" Target="https://podminky.urs.cz/item/CS_URS_2021_02/431351121" TargetMode="External"/><Relationship Id="rId30" Type="http://schemas.openxmlformats.org/officeDocument/2006/relationships/hyperlink" Target="https://podminky.urs.cz/item/CS_URS_2021_02/433351132" TargetMode="External"/><Relationship Id="rId35" Type="http://schemas.openxmlformats.org/officeDocument/2006/relationships/hyperlink" Target="https://podminky.urs.cz/item/CS_URS_2021_02/612131121" TargetMode="External"/><Relationship Id="rId43" Type="http://schemas.openxmlformats.org/officeDocument/2006/relationships/hyperlink" Target="https://podminky.urs.cz/item/CS_URS_2021_02/998012103" TargetMode="External"/><Relationship Id="rId48" Type="http://schemas.openxmlformats.org/officeDocument/2006/relationships/hyperlink" Target="https://podminky.urs.cz/item/CS_URS_2021_02/763111771" TargetMode="External"/><Relationship Id="rId56" Type="http://schemas.openxmlformats.org/officeDocument/2006/relationships/hyperlink" Target="https://podminky.urs.cz/item/CS_URS_2021_02/998764203" TargetMode="External"/><Relationship Id="rId64" Type="http://schemas.openxmlformats.org/officeDocument/2006/relationships/hyperlink" Target="https://podminky.urs.cz/item/CS_URS_2021_02/953965132" TargetMode="External"/><Relationship Id="rId69" Type="http://schemas.openxmlformats.org/officeDocument/2006/relationships/hyperlink" Target="https://podminky.urs.cz/item/CS_URS_2021_02/777511133" TargetMode="External"/><Relationship Id="rId8" Type="http://schemas.openxmlformats.org/officeDocument/2006/relationships/hyperlink" Target="https://podminky.urs.cz/item/CS_URS_2021_02/341351111" TargetMode="External"/><Relationship Id="rId51" Type="http://schemas.openxmlformats.org/officeDocument/2006/relationships/hyperlink" Target="https://podminky.urs.cz/item/CS_URS_2021_02/763164633" TargetMode="External"/><Relationship Id="rId72" Type="http://schemas.openxmlformats.org/officeDocument/2006/relationships/hyperlink" Target="https://podminky.urs.cz/item/CS_URS_2021_02/998777203" TargetMode="External"/><Relationship Id="rId3" Type="http://schemas.openxmlformats.org/officeDocument/2006/relationships/hyperlink" Target="https://podminky.urs.cz/item/CS_URS_2021_02/330321610" TargetMode="External"/><Relationship Id="rId12" Type="http://schemas.openxmlformats.org/officeDocument/2006/relationships/hyperlink" Target="https://podminky.urs.cz/item/CS_URS_2021_02/411324646" TargetMode="External"/><Relationship Id="rId17" Type="http://schemas.openxmlformats.org/officeDocument/2006/relationships/hyperlink" Target="https://podminky.urs.cz/item/CS_URS_2021_02/411361821" TargetMode="External"/><Relationship Id="rId25" Type="http://schemas.openxmlformats.org/officeDocument/2006/relationships/hyperlink" Target="https://podminky.urs.cz/item/CS_URS_2021_02/430321414" TargetMode="External"/><Relationship Id="rId33" Type="http://schemas.openxmlformats.org/officeDocument/2006/relationships/hyperlink" Target="https://podminky.urs.cz/item/CS_URS_2021_02/611131125" TargetMode="External"/><Relationship Id="rId38" Type="http://schemas.openxmlformats.org/officeDocument/2006/relationships/hyperlink" Target="https://podminky.urs.cz/item/CS_URS_2021_02/642942951" TargetMode="External"/><Relationship Id="rId46" Type="http://schemas.openxmlformats.org/officeDocument/2006/relationships/hyperlink" Target="https://podminky.urs.cz/item/CS_URS_2021_02/763111362" TargetMode="External"/><Relationship Id="rId59" Type="http://schemas.openxmlformats.org/officeDocument/2006/relationships/hyperlink" Target="https://podminky.urs.cz/item/CS_URS_2021_02/766660182" TargetMode="External"/><Relationship Id="rId67" Type="http://schemas.openxmlformats.org/officeDocument/2006/relationships/hyperlink" Target="https://podminky.urs.cz/item/CS_URS_2021_02/777131105" TargetMode="External"/><Relationship Id="rId20" Type="http://schemas.openxmlformats.org/officeDocument/2006/relationships/hyperlink" Target="https://podminky.urs.cz/item/CS_URS_2021_02/413351112" TargetMode="External"/><Relationship Id="rId41" Type="http://schemas.openxmlformats.org/officeDocument/2006/relationships/hyperlink" Target="https://podminky.urs.cz/item/CS_URS_2021_02/943211811" TargetMode="External"/><Relationship Id="rId54" Type="http://schemas.openxmlformats.org/officeDocument/2006/relationships/hyperlink" Target="https://podminky.urs.cz/item/CS_URS_2021_02/764208107" TargetMode="External"/><Relationship Id="rId62" Type="http://schemas.openxmlformats.org/officeDocument/2006/relationships/hyperlink" Target="https://podminky.urs.cz/item/CS_URS_2021_02/767995111" TargetMode="External"/><Relationship Id="rId70" Type="http://schemas.openxmlformats.org/officeDocument/2006/relationships/hyperlink" Target="https://podminky.urs.cz/item/CS_URS_2021_02/777611101" TargetMode="External"/><Relationship Id="rId75" Type="http://schemas.openxmlformats.org/officeDocument/2006/relationships/drawing" Target="../drawings/drawing5.xml"/><Relationship Id="rId1" Type="http://schemas.openxmlformats.org/officeDocument/2006/relationships/hyperlink" Target="https://podminky.urs.cz/item/CS_URS_2021_02/311272031" TargetMode="External"/><Relationship Id="rId6" Type="http://schemas.openxmlformats.org/officeDocument/2006/relationships/hyperlink" Target="https://podminky.urs.cz/item/CS_URS_2021_02/331361821" TargetMode="External"/><Relationship Id="rId15" Type="http://schemas.openxmlformats.org/officeDocument/2006/relationships/hyperlink" Target="https://podminky.urs.cz/item/CS_URS_2021_02/411354313" TargetMode="External"/><Relationship Id="rId23" Type="http://schemas.openxmlformats.org/officeDocument/2006/relationships/hyperlink" Target="https://podminky.urs.cz/item/CS_URS_2021_02/413352112" TargetMode="External"/><Relationship Id="rId28" Type="http://schemas.openxmlformats.org/officeDocument/2006/relationships/hyperlink" Target="https://podminky.urs.cz/item/CS_URS_2021_02/431351122" TargetMode="External"/><Relationship Id="rId36" Type="http://schemas.openxmlformats.org/officeDocument/2006/relationships/hyperlink" Target="https://podminky.urs.cz/item/CS_URS_2021_02/612142001" TargetMode="External"/><Relationship Id="rId49" Type="http://schemas.openxmlformats.org/officeDocument/2006/relationships/hyperlink" Target="https://podminky.urs.cz/item/CS_URS_2021_02/763164533" TargetMode="External"/><Relationship Id="rId57" Type="http://schemas.openxmlformats.org/officeDocument/2006/relationships/hyperlink" Target="https://podminky.urs.cz/item/CS_URS_2021_02/766211100" TargetMode="External"/><Relationship Id="rId10" Type="http://schemas.openxmlformats.org/officeDocument/2006/relationships/hyperlink" Target="https://podminky.urs.cz/item/CS_URS_2021_02/341361821" TargetMode="External"/><Relationship Id="rId31" Type="http://schemas.openxmlformats.org/officeDocument/2006/relationships/hyperlink" Target="https://podminky.urs.cz/item/CS_URS_2021_02/434351141" TargetMode="External"/><Relationship Id="rId44" Type="http://schemas.openxmlformats.org/officeDocument/2006/relationships/hyperlink" Target="https://podminky.urs.cz/item/CS_URS_2021_02/721211422" TargetMode="External"/><Relationship Id="rId52" Type="http://schemas.openxmlformats.org/officeDocument/2006/relationships/hyperlink" Target="https://podminky.urs.cz/item/CS_URS_2021_02/998763403" TargetMode="External"/><Relationship Id="rId60" Type="http://schemas.openxmlformats.org/officeDocument/2006/relationships/hyperlink" Target="https://podminky.urs.cz/item/CS_URS_2021_02/998766203" TargetMode="External"/><Relationship Id="rId65" Type="http://schemas.openxmlformats.org/officeDocument/2006/relationships/hyperlink" Target="https://podminky.urs.cz/item/CS_URS_2021_02/998767203" TargetMode="External"/><Relationship Id="rId73" Type="http://schemas.openxmlformats.org/officeDocument/2006/relationships/hyperlink" Target="https://podminky.urs.cz/item/CS_URS_2021_02/784211101" TargetMode="External"/><Relationship Id="rId4" Type="http://schemas.openxmlformats.org/officeDocument/2006/relationships/hyperlink" Target="https://podminky.urs.cz/item/CS_URS_2021_02/331351121" TargetMode="External"/><Relationship Id="rId9" Type="http://schemas.openxmlformats.org/officeDocument/2006/relationships/hyperlink" Target="https://podminky.urs.cz/item/CS_URS_2021_02/341351112" TargetMode="External"/><Relationship Id="rId13" Type="http://schemas.openxmlformats.org/officeDocument/2006/relationships/hyperlink" Target="https://podminky.urs.cz/item/CS_URS_2021_02/411351011" TargetMode="External"/><Relationship Id="rId18" Type="http://schemas.openxmlformats.org/officeDocument/2006/relationships/hyperlink" Target="https://podminky.urs.cz/item/CS_URS_2021_02/413322626" TargetMode="External"/><Relationship Id="rId39" Type="http://schemas.openxmlformats.org/officeDocument/2006/relationships/hyperlink" Target="https://podminky.urs.cz/item/CS_URS_2021_02/943211111" TargetMode="External"/><Relationship Id="rId34" Type="http://schemas.openxmlformats.org/officeDocument/2006/relationships/hyperlink" Target="https://podminky.urs.cz/item/CS_URS_2021_02/611311135" TargetMode="External"/><Relationship Id="rId50" Type="http://schemas.openxmlformats.org/officeDocument/2006/relationships/hyperlink" Target="https://podminky.urs.cz/item/CS_URS_2021_02/763164553" TargetMode="External"/><Relationship Id="rId55" Type="http://schemas.openxmlformats.org/officeDocument/2006/relationships/hyperlink" Target="https://podminky.urs.cz/item/CS_URS_2021_02/764208145" TargetMode="External"/><Relationship Id="rId7" Type="http://schemas.openxmlformats.org/officeDocument/2006/relationships/hyperlink" Target="https://podminky.urs.cz/item/CS_URS_2021_02/341321410" TargetMode="External"/><Relationship Id="rId71" Type="http://schemas.openxmlformats.org/officeDocument/2006/relationships/hyperlink" Target="https://podminky.urs.cz/item/CS_URS_2021_02/77761120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1_02/431351121" TargetMode="External"/><Relationship Id="rId21" Type="http://schemas.openxmlformats.org/officeDocument/2006/relationships/hyperlink" Target="https://podminky.urs.cz/item/CS_URS_2021_02/413352111" TargetMode="External"/><Relationship Id="rId42" Type="http://schemas.openxmlformats.org/officeDocument/2006/relationships/hyperlink" Target="https://podminky.urs.cz/item/CS_URS_2021_02/634112126" TargetMode="External"/><Relationship Id="rId47" Type="http://schemas.openxmlformats.org/officeDocument/2006/relationships/hyperlink" Target="https://podminky.urs.cz/item/CS_URS_2021_02/943211111" TargetMode="External"/><Relationship Id="rId63" Type="http://schemas.openxmlformats.org/officeDocument/2006/relationships/hyperlink" Target="https://podminky.urs.cz/item/CS_URS_2021_02/998725203" TargetMode="External"/><Relationship Id="rId68" Type="http://schemas.openxmlformats.org/officeDocument/2006/relationships/hyperlink" Target="https://podminky.urs.cz/item/CS_URS_2021_02/763173111" TargetMode="External"/><Relationship Id="rId84" Type="http://schemas.openxmlformats.org/officeDocument/2006/relationships/hyperlink" Target="https://podminky.urs.cz/item/CS_URS_2021_02/767163221" TargetMode="External"/><Relationship Id="rId89" Type="http://schemas.openxmlformats.org/officeDocument/2006/relationships/hyperlink" Target="https://podminky.urs.cz/item/CS_URS_2021_02/771151022" TargetMode="External"/><Relationship Id="rId112" Type="http://schemas.openxmlformats.org/officeDocument/2006/relationships/drawing" Target="../drawings/drawing6.xml"/><Relationship Id="rId16" Type="http://schemas.openxmlformats.org/officeDocument/2006/relationships/hyperlink" Target="https://podminky.urs.cz/item/CS_URS_2021_02/411354314" TargetMode="External"/><Relationship Id="rId107" Type="http://schemas.openxmlformats.org/officeDocument/2006/relationships/hyperlink" Target="https://podminky.urs.cz/item/CS_URS_2021_02/781491021" TargetMode="External"/><Relationship Id="rId11" Type="http://schemas.openxmlformats.org/officeDocument/2006/relationships/hyperlink" Target="https://podminky.urs.cz/item/CS_URS_2021_02/341361821" TargetMode="External"/><Relationship Id="rId32" Type="http://schemas.openxmlformats.org/officeDocument/2006/relationships/hyperlink" Target="https://podminky.urs.cz/item/CS_URS_2021_02/611131121" TargetMode="External"/><Relationship Id="rId37" Type="http://schemas.openxmlformats.org/officeDocument/2006/relationships/hyperlink" Target="https://podminky.urs.cz/item/CS_URS_2021_02/612131121" TargetMode="External"/><Relationship Id="rId53" Type="http://schemas.openxmlformats.org/officeDocument/2006/relationships/hyperlink" Target="https://podminky.urs.cz/item/CS_URS_2021_02/949101112" TargetMode="External"/><Relationship Id="rId58" Type="http://schemas.openxmlformats.org/officeDocument/2006/relationships/hyperlink" Target="https://podminky.urs.cz/item/CS_URS_2021_02/713121111" TargetMode="External"/><Relationship Id="rId74" Type="http://schemas.openxmlformats.org/officeDocument/2006/relationships/hyperlink" Target="https://podminky.urs.cz/item/CS_URS_2021_02/764208105" TargetMode="External"/><Relationship Id="rId79" Type="http://schemas.openxmlformats.org/officeDocument/2006/relationships/hyperlink" Target="https://podminky.urs.cz/item/CS_URS_2021_02/766660171" TargetMode="External"/><Relationship Id="rId102" Type="http://schemas.openxmlformats.org/officeDocument/2006/relationships/hyperlink" Target="https://podminky.urs.cz/item/CS_URS_2021_02/777131211" TargetMode="External"/><Relationship Id="rId5" Type="http://schemas.openxmlformats.org/officeDocument/2006/relationships/hyperlink" Target="https://podminky.urs.cz/item/CS_URS_2021_02/331351125" TargetMode="External"/><Relationship Id="rId90" Type="http://schemas.openxmlformats.org/officeDocument/2006/relationships/hyperlink" Target="https://podminky.urs.cz/item/CS_URS_2021_02/771554112" TargetMode="External"/><Relationship Id="rId95" Type="http://schemas.openxmlformats.org/officeDocument/2006/relationships/hyperlink" Target="https://podminky.urs.cz/item/CS_URS_2021_02/776211131" TargetMode="External"/><Relationship Id="rId22" Type="http://schemas.openxmlformats.org/officeDocument/2006/relationships/hyperlink" Target="https://podminky.urs.cz/item/CS_URS_2021_02/413352112" TargetMode="External"/><Relationship Id="rId27" Type="http://schemas.openxmlformats.org/officeDocument/2006/relationships/hyperlink" Target="https://podminky.urs.cz/item/CS_URS_2021_02/431351122" TargetMode="External"/><Relationship Id="rId43" Type="http://schemas.openxmlformats.org/officeDocument/2006/relationships/hyperlink" Target="https://podminky.urs.cz/item/CS_URS_2021_02/642942951" TargetMode="External"/><Relationship Id="rId48" Type="http://schemas.openxmlformats.org/officeDocument/2006/relationships/hyperlink" Target="https://podminky.urs.cz/item/CS_URS_2021_02/943211211" TargetMode="External"/><Relationship Id="rId64" Type="http://schemas.openxmlformats.org/officeDocument/2006/relationships/hyperlink" Target="https://podminky.urs.cz/item/CS_URS_2021_02/763111336" TargetMode="External"/><Relationship Id="rId69" Type="http://schemas.openxmlformats.org/officeDocument/2006/relationships/hyperlink" Target="https://podminky.urs.cz/item/CS_URS_2021_02/763173121" TargetMode="External"/><Relationship Id="rId80" Type="http://schemas.openxmlformats.org/officeDocument/2006/relationships/hyperlink" Target="https://podminky.urs.cz/item/CS_URS_2021_02/766660173" TargetMode="External"/><Relationship Id="rId85" Type="http://schemas.openxmlformats.org/officeDocument/2006/relationships/hyperlink" Target="https://podminky.urs.cz/item/CS_URS_2021_02/767995111" TargetMode="External"/><Relationship Id="rId12" Type="http://schemas.openxmlformats.org/officeDocument/2006/relationships/hyperlink" Target="https://podminky.urs.cz/item/CS_URS_2021_02/411321616" TargetMode="External"/><Relationship Id="rId17" Type="http://schemas.openxmlformats.org/officeDocument/2006/relationships/hyperlink" Target="https://podminky.urs.cz/item/CS_URS_2021_02/411361821" TargetMode="External"/><Relationship Id="rId33" Type="http://schemas.openxmlformats.org/officeDocument/2006/relationships/hyperlink" Target="https://podminky.urs.cz/item/CS_URS_2021_02/611131125" TargetMode="External"/><Relationship Id="rId38" Type="http://schemas.openxmlformats.org/officeDocument/2006/relationships/hyperlink" Target="https://podminky.urs.cz/item/CS_URS_2021_02/612142001" TargetMode="External"/><Relationship Id="rId59" Type="http://schemas.openxmlformats.org/officeDocument/2006/relationships/hyperlink" Target="https://podminky.urs.cz/item/CS_URS_2021_02/998713203" TargetMode="External"/><Relationship Id="rId103" Type="http://schemas.openxmlformats.org/officeDocument/2006/relationships/hyperlink" Target="https://podminky.urs.cz/item/CS_URS_2021_02/777611101" TargetMode="External"/><Relationship Id="rId108" Type="http://schemas.openxmlformats.org/officeDocument/2006/relationships/hyperlink" Target="https://podminky.urs.cz/item/CS_URS_2021_02/781494511" TargetMode="External"/><Relationship Id="rId54" Type="http://schemas.openxmlformats.org/officeDocument/2006/relationships/hyperlink" Target="https://podminky.urs.cz/item/CS_URS_2021_02/998012103" TargetMode="External"/><Relationship Id="rId70" Type="http://schemas.openxmlformats.org/officeDocument/2006/relationships/hyperlink" Target="https://podminky.urs.cz/item/CS_URS_2021_02/763411116" TargetMode="External"/><Relationship Id="rId75" Type="http://schemas.openxmlformats.org/officeDocument/2006/relationships/hyperlink" Target="https://podminky.urs.cz/item/CS_URS_2021_02/764208107" TargetMode="External"/><Relationship Id="rId91" Type="http://schemas.openxmlformats.org/officeDocument/2006/relationships/hyperlink" Target="https://podminky.urs.cz/item/CS_URS_2021_02/771574263" TargetMode="External"/><Relationship Id="rId96" Type="http://schemas.openxmlformats.org/officeDocument/2006/relationships/hyperlink" Target="https://podminky.urs.cz/item/CS_URS_2021_02/776251311" TargetMode="External"/><Relationship Id="rId1" Type="http://schemas.openxmlformats.org/officeDocument/2006/relationships/hyperlink" Target="https://podminky.urs.cz/item/CS_URS_2021_02/311272241" TargetMode="External"/><Relationship Id="rId6" Type="http://schemas.openxmlformats.org/officeDocument/2006/relationships/hyperlink" Target="https://podminky.urs.cz/item/CS_URS_2021_02/331351126" TargetMode="External"/><Relationship Id="rId15" Type="http://schemas.openxmlformats.org/officeDocument/2006/relationships/hyperlink" Target="https://podminky.urs.cz/item/CS_URS_2021_02/411354313" TargetMode="External"/><Relationship Id="rId23" Type="http://schemas.openxmlformats.org/officeDocument/2006/relationships/hyperlink" Target="https://podminky.urs.cz/item/CS_URS_2021_02/413361821" TargetMode="External"/><Relationship Id="rId28" Type="http://schemas.openxmlformats.org/officeDocument/2006/relationships/hyperlink" Target="https://podminky.urs.cz/item/CS_URS_2021_02/433351131" TargetMode="External"/><Relationship Id="rId36" Type="http://schemas.openxmlformats.org/officeDocument/2006/relationships/hyperlink" Target="https://podminky.urs.cz/item/CS_URS_2021_02/611311135" TargetMode="External"/><Relationship Id="rId49" Type="http://schemas.openxmlformats.org/officeDocument/2006/relationships/hyperlink" Target="https://podminky.urs.cz/item/CS_URS_2021_02/943211811" TargetMode="External"/><Relationship Id="rId57" Type="http://schemas.openxmlformats.org/officeDocument/2006/relationships/hyperlink" Target="https://podminky.urs.cz/item/CS_URS_2021_02/998711203" TargetMode="External"/><Relationship Id="rId106" Type="http://schemas.openxmlformats.org/officeDocument/2006/relationships/hyperlink" Target="https://podminky.urs.cz/item/CS_URS_2021_02/781474114" TargetMode="External"/><Relationship Id="rId10" Type="http://schemas.openxmlformats.org/officeDocument/2006/relationships/hyperlink" Target="https://podminky.urs.cz/item/CS_URS_2021_02/341351112" TargetMode="External"/><Relationship Id="rId31" Type="http://schemas.openxmlformats.org/officeDocument/2006/relationships/hyperlink" Target="https://podminky.urs.cz/item/CS_URS_2021_02/434351142" TargetMode="External"/><Relationship Id="rId44" Type="http://schemas.openxmlformats.org/officeDocument/2006/relationships/hyperlink" Target="https://podminky.urs.cz/item/CS_URS_2021_02/941211112" TargetMode="External"/><Relationship Id="rId52" Type="http://schemas.openxmlformats.org/officeDocument/2006/relationships/hyperlink" Target="https://podminky.urs.cz/item/CS_URS_2021_02/944611811" TargetMode="External"/><Relationship Id="rId60" Type="http://schemas.openxmlformats.org/officeDocument/2006/relationships/hyperlink" Target="https://podminky.urs.cz/item/CS_URS_2021_02/725291511" TargetMode="External"/><Relationship Id="rId65" Type="http://schemas.openxmlformats.org/officeDocument/2006/relationships/hyperlink" Target="https://podminky.urs.cz/item/CS_URS_2021_02/763111362" TargetMode="External"/><Relationship Id="rId73" Type="http://schemas.openxmlformats.org/officeDocument/2006/relationships/hyperlink" Target="https://podminky.urs.cz/item/CS_URS_2021_02/998763403" TargetMode="External"/><Relationship Id="rId78" Type="http://schemas.openxmlformats.org/officeDocument/2006/relationships/hyperlink" Target="https://podminky.urs.cz/item/CS_URS_2021_02/766211100" TargetMode="External"/><Relationship Id="rId81" Type="http://schemas.openxmlformats.org/officeDocument/2006/relationships/hyperlink" Target="https://podminky.urs.cz/item/CS_URS_2021_02/766660182" TargetMode="External"/><Relationship Id="rId86" Type="http://schemas.openxmlformats.org/officeDocument/2006/relationships/hyperlink" Target="https://podminky.urs.cz/item/CS_URS_2021_02/767995113" TargetMode="External"/><Relationship Id="rId94" Type="http://schemas.openxmlformats.org/officeDocument/2006/relationships/hyperlink" Target="https://podminky.urs.cz/item/CS_URS_2021_02/776111111" TargetMode="External"/><Relationship Id="rId99" Type="http://schemas.openxmlformats.org/officeDocument/2006/relationships/hyperlink" Target="https://podminky.urs.cz/item/CS_URS_2021_02/998776203" TargetMode="External"/><Relationship Id="rId101" Type="http://schemas.openxmlformats.org/officeDocument/2006/relationships/hyperlink" Target="https://podminky.urs.cz/item/CS_URS_2021_02/777131105" TargetMode="External"/><Relationship Id="rId4" Type="http://schemas.openxmlformats.org/officeDocument/2006/relationships/hyperlink" Target="https://podminky.urs.cz/item/CS_URS_2021_02/331351122" TargetMode="External"/><Relationship Id="rId9" Type="http://schemas.openxmlformats.org/officeDocument/2006/relationships/hyperlink" Target="https://podminky.urs.cz/item/CS_URS_2021_02/341351111" TargetMode="External"/><Relationship Id="rId13" Type="http://schemas.openxmlformats.org/officeDocument/2006/relationships/hyperlink" Target="https://podminky.urs.cz/item/CS_URS_2021_02/411351011" TargetMode="External"/><Relationship Id="rId18" Type="http://schemas.openxmlformats.org/officeDocument/2006/relationships/hyperlink" Target="https://podminky.urs.cz/item/CS_URS_2021_02/413322626" TargetMode="External"/><Relationship Id="rId39" Type="http://schemas.openxmlformats.org/officeDocument/2006/relationships/hyperlink" Target="https://podminky.urs.cz/item/CS_URS_2021_02/612311131" TargetMode="External"/><Relationship Id="rId109" Type="http://schemas.openxmlformats.org/officeDocument/2006/relationships/hyperlink" Target="https://podminky.urs.cz/item/CS_URS_2021_02/998781203" TargetMode="External"/><Relationship Id="rId34" Type="http://schemas.openxmlformats.org/officeDocument/2006/relationships/hyperlink" Target="https://podminky.urs.cz/item/CS_URS_2021_02/611142001" TargetMode="External"/><Relationship Id="rId50" Type="http://schemas.openxmlformats.org/officeDocument/2006/relationships/hyperlink" Target="https://podminky.urs.cz/item/CS_URS_2021_02/944611111" TargetMode="External"/><Relationship Id="rId55" Type="http://schemas.openxmlformats.org/officeDocument/2006/relationships/hyperlink" Target="https://podminky.urs.cz/item/CS_URS_2021_02/711493112" TargetMode="External"/><Relationship Id="rId76" Type="http://schemas.openxmlformats.org/officeDocument/2006/relationships/hyperlink" Target="https://podminky.urs.cz/item/CS_URS_2021_02/764208145" TargetMode="External"/><Relationship Id="rId97" Type="http://schemas.openxmlformats.org/officeDocument/2006/relationships/hyperlink" Target="https://podminky.urs.cz/item/CS_URS_2021_02/776411112" TargetMode="External"/><Relationship Id="rId104" Type="http://schemas.openxmlformats.org/officeDocument/2006/relationships/hyperlink" Target="https://podminky.urs.cz/item/CS_URS_2021_02/777611201" TargetMode="External"/><Relationship Id="rId7" Type="http://schemas.openxmlformats.org/officeDocument/2006/relationships/hyperlink" Target="https://podminky.urs.cz/item/CS_URS_2021_02/331361821" TargetMode="External"/><Relationship Id="rId71" Type="http://schemas.openxmlformats.org/officeDocument/2006/relationships/hyperlink" Target="https://podminky.urs.cz/item/CS_URS_2021_02/763411126" TargetMode="External"/><Relationship Id="rId92" Type="http://schemas.openxmlformats.org/officeDocument/2006/relationships/hyperlink" Target="https://podminky.urs.cz/item/CS_URS_2021_02/771577111" TargetMode="External"/><Relationship Id="rId2" Type="http://schemas.openxmlformats.org/officeDocument/2006/relationships/hyperlink" Target="https://podminky.urs.cz/item/CS_URS_2021_02/330321610" TargetMode="External"/><Relationship Id="rId29" Type="http://schemas.openxmlformats.org/officeDocument/2006/relationships/hyperlink" Target="https://podminky.urs.cz/item/CS_URS_2021_02/433351132" TargetMode="External"/><Relationship Id="rId24" Type="http://schemas.openxmlformats.org/officeDocument/2006/relationships/hyperlink" Target="https://podminky.urs.cz/item/CS_URS_2021_02/430321414" TargetMode="External"/><Relationship Id="rId40" Type="http://schemas.openxmlformats.org/officeDocument/2006/relationships/hyperlink" Target="https://podminky.urs.cz/item/CS_URS_2021_02/632441225" TargetMode="External"/><Relationship Id="rId45" Type="http://schemas.openxmlformats.org/officeDocument/2006/relationships/hyperlink" Target="https://podminky.urs.cz/item/CS_URS_2021_02/941211211" TargetMode="External"/><Relationship Id="rId66" Type="http://schemas.openxmlformats.org/officeDocument/2006/relationships/hyperlink" Target="https://podminky.urs.cz/item/CS_URS_2021_02/763111717" TargetMode="External"/><Relationship Id="rId87" Type="http://schemas.openxmlformats.org/officeDocument/2006/relationships/hyperlink" Target="https://podminky.urs.cz/item/CS_URS_2021_02/953965132" TargetMode="External"/><Relationship Id="rId110" Type="http://schemas.openxmlformats.org/officeDocument/2006/relationships/hyperlink" Target="https://podminky.urs.cz/item/CS_URS_2021_02/784211101" TargetMode="External"/><Relationship Id="rId61" Type="http://schemas.openxmlformats.org/officeDocument/2006/relationships/hyperlink" Target="https://podminky.urs.cz/item/CS_URS_2021_02/725291621" TargetMode="External"/><Relationship Id="rId82" Type="http://schemas.openxmlformats.org/officeDocument/2006/relationships/hyperlink" Target="https://podminky.urs.cz/item/CS_URS_2021_02/766694124" TargetMode="External"/><Relationship Id="rId19" Type="http://schemas.openxmlformats.org/officeDocument/2006/relationships/hyperlink" Target="https://podminky.urs.cz/item/CS_URS_2021_02/413351111" TargetMode="External"/><Relationship Id="rId14" Type="http://schemas.openxmlformats.org/officeDocument/2006/relationships/hyperlink" Target="https://podminky.urs.cz/item/CS_URS_2021_02/411351012" TargetMode="External"/><Relationship Id="rId30" Type="http://schemas.openxmlformats.org/officeDocument/2006/relationships/hyperlink" Target="https://podminky.urs.cz/item/CS_URS_2021_02/434351141" TargetMode="External"/><Relationship Id="rId35" Type="http://schemas.openxmlformats.org/officeDocument/2006/relationships/hyperlink" Target="https://podminky.urs.cz/item/CS_URS_2021_02/611311131" TargetMode="External"/><Relationship Id="rId56" Type="http://schemas.openxmlformats.org/officeDocument/2006/relationships/hyperlink" Target="https://podminky.urs.cz/item/CS_URS_2021_02/711493122" TargetMode="External"/><Relationship Id="rId77" Type="http://schemas.openxmlformats.org/officeDocument/2006/relationships/hyperlink" Target="https://podminky.urs.cz/item/CS_URS_2021_02/998764203" TargetMode="External"/><Relationship Id="rId100" Type="http://schemas.openxmlformats.org/officeDocument/2006/relationships/hyperlink" Target="https://podminky.urs.cz/item/CS_URS_2021_02/777111123" TargetMode="External"/><Relationship Id="rId105" Type="http://schemas.openxmlformats.org/officeDocument/2006/relationships/hyperlink" Target="https://podminky.urs.cz/item/CS_URS_2021_02/998777203" TargetMode="External"/><Relationship Id="rId8" Type="http://schemas.openxmlformats.org/officeDocument/2006/relationships/hyperlink" Target="https://podminky.urs.cz/item/CS_URS_2021_02/341321410" TargetMode="External"/><Relationship Id="rId51" Type="http://schemas.openxmlformats.org/officeDocument/2006/relationships/hyperlink" Target="https://podminky.urs.cz/item/CS_URS_2021_02/944611211" TargetMode="External"/><Relationship Id="rId72" Type="http://schemas.openxmlformats.org/officeDocument/2006/relationships/hyperlink" Target="https://podminky.urs.cz/item/CS_URS_2021_02/763431031" TargetMode="External"/><Relationship Id="rId93" Type="http://schemas.openxmlformats.org/officeDocument/2006/relationships/hyperlink" Target="https://podminky.urs.cz/item/CS_URS_2021_02/998771203" TargetMode="External"/><Relationship Id="rId98" Type="http://schemas.openxmlformats.org/officeDocument/2006/relationships/hyperlink" Target="https://podminky.urs.cz/item/CS_URS_2021_02/776991141" TargetMode="External"/><Relationship Id="rId3" Type="http://schemas.openxmlformats.org/officeDocument/2006/relationships/hyperlink" Target="https://podminky.urs.cz/item/CS_URS_2021_02/331351121" TargetMode="External"/><Relationship Id="rId25" Type="http://schemas.openxmlformats.org/officeDocument/2006/relationships/hyperlink" Target="https://podminky.urs.cz/item/CS_URS_2021_02/430361821" TargetMode="External"/><Relationship Id="rId46" Type="http://schemas.openxmlformats.org/officeDocument/2006/relationships/hyperlink" Target="https://podminky.urs.cz/item/CS_URS_2021_02/941211812" TargetMode="External"/><Relationship Id="rId67" Type="http://schemas.openxmlformats.org/officeDocument/2006/relationships/hyperlink" Target="https://podminky.urs.cz/item/CS_URS_2021_02/763111771" TargetMode="External"/><Relationship Id="rId20" Type="http://schemas.openxmlformats.org/officeDocument/2006/relationships/hyperlink" Target="https://podminky.urs.cz/item/CS_URS_2021_02/413351112" TargetMode="External"/><Relationship Id="rId41" Type="http://schemas.openxmlformats.org/officeDocument/2006/relationships/hyperlink" Target="https://podminky.urs.cz/item/CS_URS_2021_02/632481213" TargetMode="External"/><Relationship Id="rId62" Type="http://schemas.openxmlformats.org/officeDocument/2006/relationships/hyperlink" Target="https://podminky.urs.cz/item/CS_URS_2021_02/725291631" TargetMode="External"/><Relationship Id="rId83" Type="http://schemas.openxmlformats.org/officeDocument/2006/relationships/hyperlink" Target="https://podminky.urs.cz/item/CS_URS_2021_02/998766203" TargetMode="External"/><Relationship Id="rId88" Type="http://schemas.openxmlformats.org/officeDocument/2006/relationships/hyperlink" Target="https://podminky.urs.cz/item/CS_URS_2021_02/998767203" TargetMode="External"/><Relationship Id="rId111" Type="http://schemas.openxmlformats.org/officeDocument/2006/relationships/hyperlink" Target="https://podminky.urs.cz/item/CS_URS_2021_02/784211109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1_02/431351121" TargetMode="External"/><Relationship Id="rId117" Type="http://schemas.openxmlformats.org/officeDocument/2006/relationships/hyperlink" Target="https://podminky.urs.cz/item/CS_URS_2021_02/777611101" TargetMode="External"/><Relationship Id="rId21" Type="http://schemas.openxmlformats.org/officeDocument/2006/relationships/hyperlink" Target="https://podminky.urs.cz/item/CS_URS_2021_02/413352111" TargetMode="External"/><Relationship Id="rId42" Type="http://schemas.openxmlformats.org/officeDocument/2006/relationships/hyperlink" Target="https://podminky.urs.cz/item/CS_URS_2021_02/634112126" TargetMode="External"/><Relationship Id="rId47" Type="http://schemas.openxmlformats.org/officeDocument/2006/relationships/hyperlink" Target="https://podminky.urs.cz/item/CS_URS_2021_02/943211111" TargetMode="External"/><Relationship Id="rId63" Type="http://schemas.openxmlformats.org/officeDocument/2006/relationships/hyperlink" Target="https://podminky.urs.cz/item/CS_URS_2021_02/712771255" TargetMode="External"/><Relationship Id="rId68" Type="http://schemas.openxmlformats.org/officeDocument/2006/relationships/hyperlink" Target="https://podminky.urs.cz/item/CS_URS_2021_02/998712203" TargetMode="External"/><Relationship Id="rId84" Type="http://schemas.openxmlformats.org/officeDocument/2006/relationships/hyperlink" Target="https://podminky.urs.cz/item/CS_URS_2021_02/763431031" TargetMode="External"/><Relationship Id="rId89" Type="http://schemas.openxmlformats.org/officeDocument/2006/relationships/hyperlink" Target="https://podminky.urs.cz/item/CS_URS_2021_02/998764203" TargetMode="External"/><Relationship Id="rId112" Type="http://schemas.openxmlformats.org/officeDocument/2006/relationships/hyperlink" Target="https://podminky.urs.cz/item/CS_URS_2021_02/776991141" TargetMode="External"/><Relationship Id="rId16" Type="http://schemas.openxmlformats.org/officeDocument/2006/relationships/hyperlink" Target="https://podminky.urs.cz/item/CS_URS_2021_02/411354314" TargetMode="External"/><Relationship Id="rId107" Type="http://schemas.openxmlformats.org/officeDocument/2006/relationships/hyperlink" Target="https://podminky.urs.cz/item/CS_URS_2021_02/998771203" TargetMode="External"/><Relationship Id="rId11" Type="http://schemas.openxmlformats.org/officeDocument/2006/relationships/hyperlink" Target="https://podminky.urs.cz/item/CS_URS_2021_02/341361821" TargetMode="External"/><Relationship Id="rId32" Type="http://schemas.openxmlformats.org/officeDocument/2006/relationships/hyperlink" Target="https://podminky.urs.cz/item/CS_URS_2021_02/611131121" TargetMode="External"/><Relationship Id="rId37" Type="http://schemas.openxmlformats.org/officeDocument/2006/relationships/hyperlink" Target="https://podminky.urs.cz/item/CS_URS_2021_02/612131121" TargetMode="External"/><Relationship Id="rId53" Type="http://schemas.openxmlformats.org/officeDocument/2006/relationships/hyperlink" Target="https://podminky.urs.cz/item/CS_URS_2021_02/949101112" TargetMode="External"/><Relationship Id="rId58" Type="http://schemas.openxmlformats.org/officeDocument/2006/relationships/hyperlink" Target="https://podminky.urs.cz/item/CS_URS_2021_02/712311101" TargetMode="External"/><Relationship Id="rId74" Type="http://schemas.openxmlformats.org/officeDocument/2006/relationships/hyperlink" Target="https://podminky.urs.cz/item/CS_URS_2021_02/725291631" TargetMode="External"/><Relationship Id="rId79" Type="http://schemas.openxmlformats.org/officeDocument/2006/relationships/hyperlink" Target="https://podminky.urs.cz/item/CS_URS_2021_02/763111771" TargetMode="External"/><Relationship Id="rId102" Type="http://schemas.openxmlformats.org/officeDocument/2006/relationships/hyperlink" Target="https://podminky.urs.cz/item/CS_URS_2021_02/998767203" TargetMode="External"/><Relationship Id="rId123" Type="http://schemas.openxmlformats.org/officeDocument/2006/relationships/hyperlink" Target="https://podminky.urs.cz/item/CS_URS_2021_02/781494511" TargetMode="External"/><Relationship Id="rId5" Type="http://schemas.openxmlformats.org/officeDocument/2006/relationships/hyperlink" Target="https://podminky.urs.cz/item/CS_URS_2021_02/331351125" TargetMode="External"/><Relationship Id="rId90" Type="http://schemas.openxmlformats.org/officeDocument/2006/relationships/hyperlink" Target="https://podminky.urs.cz/item/CS_URS_2021_02/766211100" TargetMode="External"/><Relationship Id="rId95" Type="http://schemas.openxmlformats.org/officeDocument/2006/relationships/hyperlink" Target="https://podminky.urs.cz/item/CS_URS_2021_02/766694124" TargetMode="External"/><Relationship Id="rId22" Type="http://schemas.openxmlformats.org/officeDocument/2006/relationships/hyperlink" Target="https://podminky.urs.cz/item/CS_URS_2021_02/413352112" TargetMode="External"/><Relationship Id="rId27" Type="http://schemas.openxmlformats.org/officeDocument/2006/relationships/hyperlink" Target="https://podminky.urs.cz/item/CS_URS_2021_02/431351122" TargetMode="External"/><Relationship Id="rId43" Type="http://schemas.openxmlformats.org/officeDocument/2006/relationships/hyperlink" Target="https://podminky.urs.cz/item/CS_URS_2021_02/642942951" TargetMode="External"/><Relationship Id="rId48" Type="http://schemas.openxmlformats.org/officeDocument/2006/relationships/hyperlink" Target="https://podminky.urs.cz/item/CS_URS_2021_02/943211211" TargetMode="External"/><Relationship Id="rId64" Type="http://schemas.openxmlformats.org/officeDocument/2006/relationships/hyperlink" Target="https://podminky.urs.cz/item/CS_URS_2021_02/712771271" TargetMode="External"/><Relationship Id="rId69" Type="http://schemas.openxmlformats.org/officeDocument/2006/relationships/hyperlink" Target="https://podminky.urs.cz/item/CS_URS_2021_02/713121111" TargetMode="External"/><Relationship Id="rId113" Type="http://schemas.openxmlformats.org/officeDocument/2006/relationships/hyperlink" Target="https://podminky.urs.cz/item/CS_URS_2021_02/998776203" TargetMode="External"/><Relationship Id="rId118" Type="http://schemas.openxmlformats.org/officeDocument/2006/relationships/hyperlink" Target="https://podminky.urs.cz/item/CS_URS_2021_02/777611201" TargetMode="External"/><Relationship Id="rId80" Type="http://schemas.openxmlformats.org/officeDocument/2006/relationships/hyperlink" Target="https://podminky.urs.cz/item/CS_URS_2021_02/763173111" TargetMode="External"/><Relationship Id="rId85" Type="http://schemas.openxmlformats.org/officeDocument/2006/relationships/hyperlink" Target="https://podminky.urs.cz/item/CS_URS_2021_02/998763403" TargetMode="External"/><Relationship Id="rId12" Type="http://schemas.openxmlformats.org/officeDocument/2006/relationships/hyperlink" Target="https://podminky.urs.cz/item/CS_URS_2021_02/411321616" TargetMode="External"/><Relationship Id="rId17" Type="http://schemas.openxmlformats.org/officeDocument/2006/relationships/hyperlink" Target="https://podminky.urs.cz/item/CS_URS_2021_02/411361821" TargetMode="External"/><Relationship Id="rId33" Type="http://schemas.openxmlformats.org/officeDocument/2006/relationships/hyperlink" Target="https://podminky.urs.cz/item/CS_URS_2021_02/611131125" TargetMode="External"/><Relationship Id="rId38" Type="http://schemas.openxmlformats.org/officeDocument/2006/relationships/hyperlink" Target="https://podminky.urs.cz/item/CS_URS_2021_02/612142001" TargetMode="External"/><Relationship Id="rId59" Type="http://schemas.openxmlformats.org/officeDocument/2006/relationships/hyperlink" Target="https://podminky.urs.cz/item/CS_URS_2021_02/712341559" TargetMode="External"/><Relationship Id="rId103" Type="http://schemas.openxmlformats.org/officeDocument/2006/relationships/hyperlink" Target="https://podminky.urs.cz/item/CS_URS_2021_02/771151022" TargetMode="External"/><Relationship Id="rId108" Type="http://schemas.openxmlformats.org/officeDocument/2006/relationships/hyperlink" Target="https://podminky.urs.cz/item/CS_URS_2021_02/776111111" TargetMode="External"/><Relationship Id="rId124" Type="http://schemas.openxmlformats.org/officeDocument/2006/relationships/hyperlink" Target="https://podminky.urs.cz/item/CS_URS_2021_02/998781203" TargetMode="External"/><Relationship Id="rId54" Type="http://schemas.openxmlformats.org/officeDocument/2006/relationships/hyperlink" Target="https://podminky.urs.cz/item/CS_URS_2021_02/998012103" TargetMode="External"/><Relationship Id="rId70" Type="http://schemas.openxmlformats.org/officeDocument/2006/relationships/hyperlink" Target="https://podminky.urs.cz/item/CS_URS_2021_02/713141136" TargetMode="External"/><Relationship Id="rId75" Type="http://schemas.openxmlformats.org/officeDocument/2006/relationships/hyperlink" Target="https://podminky.urs.cz/item/CS_URS_2021_02/998725203" TargetMode="External"/><Relationship Id="rId91" Type="http://schemas.openxmlformats.org/officeDocument/2006/relationships/hyperlink" Target="https://podminky.urs.cz/item/CS_URS_2021_02/766438111" TargetMode="External"/><Relationship Id="rId96" Type="http://schemas.openxmlformats.org/officeDocument/2006/relationships/hyperlink" Target="https://podminky.urs.cz/item/CS_URS_2021_02/998766203" TargetMode="External"/><Relationship Id="rId1" Type="http://schemas.openxmlformats.org/officeDocument/2006/relationships/hyperlink" Target="https://podminky.urs.cz/item/CS_URS_2021_02/311272241" TargetMode="External"/><Relationship Id="rId6" Type="http://schemas.openxmlformats.org/officeDocument/2006/relationships/hyperlink" Target="https://podminky.urs.cz/item/CS_URS_2021_02/331351126" TargetMode="External"/><Relationship Id="rId23" Type="http://schemas.openxmlformats.org/officeDocument/2006/relationships/hyperlink" Target="https://podminky.urs.cz/item/CS_URS_2021_02/413361821" TargetMode="External"/><Relationship Id="rId28" Type="http://schemas.openxmlformats.org/officeDocument/2006/relationships/hyperlink" Target="https://podminky.urs.cz/item/CS_URS_2021_02/433351131" TargetMode="External"/><Relationship Id="rId49" Type="http://schemas.openxmlformats.org/officeDocument/2006/relationships/hyperlink" Target="https://podminky.urs.cz/item/CS_URS_2021_02/943211811" TargetMode="External"/><Relationship Id="rId114" Type="http://schemas.openxmlformats.org/officeDocument/2006/relationships/hyperlink" Target="https://podminky.urs.cz/item/CS_URS_2021_02/777111123" TargetMode="External"/><Relationship Id="rId119" Type="http://schemas.openxmlformats.org/officeDocument/2006/relationships/hyperlink" Target="https://podminky.urs.cz/item/CS_URS_2021_02/998777203" TargetMode="External"/><Relationship Id="rId44" Type="http://schemas.openxmlformats.org/officeDocument/2006/relationships/hyperlink" Target="https://podminky.urs.cz/item/CS_URS_2021_02/941211112" TargetMode="External"/><Relationship Id="rId60" Type="http://schemas.openxmlformats.org/officeDocument/2006/relationships/hyperlink" Target="https://podminky.urs.cz/item/CS_URS_2021_02/712361701" TargetMode="External"/><Relationship Id="rId65" Type="http://schemas.openxmlformats.org/officeDocument/2006/relationships/hyperlink" Target="https://podminky.urs.cz/item/CS_URS_2021_02/712771331" TargetMode="External"/><Relationship Id="rId81" Type="http://schemas.openxmlformats.org/officeDocument/2006/relationships/hyperlink" Target="https://podminky.urs.cz/item/CS_URS_2021_02/763173121" TargetMode="External"/><Relationship Id="rId86" Type="http://schemas.openxmlformats.org/officeDocument/2006/relationships/hyperlink" Target="https://podminky.urs.cz/item/CS_URS_2021_02/764208105" TargetMode="External"/><Relationship Id="rId13" Type="http://schemas.openxmlformats.org/officeDocument/2006/relationships/hyperlink" Target="https://podminky.urs.cz/item/CS_URS_2021_02/411351011" TargetMode="External"/><Relationship Id="rId18" Type="http://schemas.openxmlformats.org/officeDocument/2006/relationships/hyperlink" Target="https://podminky.urs.cz/item/CS_URS_2021_02/413322626" TargetMode="External"/><Relationship Id="rId39" Type="http://schemas.openxmlformats.org/officeDocument/2006/relationships/hyperlink" Target="https://podminky.urs.cz/item/CS_URS_2021_02/612311131" TargetMode="External"/><Relationship Id="rId109" Type="http://schemas.openxmlformats.org/officeDocument/2006/relationships/hyperlink" Target="https://podminky.urs.cz/item/CS_URS_2021_02/776211131" TargetMode="External"/><Relationship Id="rId34" Type="http://schemas.openxmlformats.org/officeDocument/2006/relationships/hyperlink" Target="https://podminky.urs.cz/item/CS_URS_2021_02/611142001" TargetMode="External"/><Relationship Id="rId50" Type="http://schemas.openxmlformats.org/officeDocument/2006/relationships/hyperlink" Target="https://podminky.urs.cz/item/CS_URS_2021_02/944611111" TargetMode="External"/><Relationship Id="rId55" Type="http://schemas.openxmlformats.org/officeDocument/2006/relationships/hyperlink" Target="https://podminky.urs.cz/item/CS_URS_2021_02/711493112" TargetMode="External"/><Relationship Id="rId76" Type="http://schemas.openxmlformats.org/officeDocument/2006/relationships/hyperlink" Target="https://podminky.urs.cz/item/CS_URS_2021_02/763111336" TargetMode="External"/><Relationship Id="rId97" Type="http://schemas.openxmlformats.org/officeDocument/2006/relationships/hyperlink" Target="https://podminky.urs.cz/item/CS_URS_2021_02/767163121" TargetMode="External"/><Relationship Id="rId104" Type="http://schemas.openxmlformats.org/officeDocument/2006/relationships/hyperlink" Target="https://podminky.urs.cz/item/CS_URS_2021_02/771554112" TargetMode="External"/><Relationship Id="rId120" Type="http://schemas.openxmlformats.org/officeDocument/2006/relationships/hyperlink" Target="https://podminky.urs.cz/item/CS_URS_2021_02/781474114" TargetMode="External"/><Relationship Id="rId125" Type="http://schemas.openxmlformats.org/officeDocument/2006/relationships/hyperlink" Target="https://podminky.urs.cz/item/CS_URS_2021_02/784211101" TargetMode="External"/><Relationship Id="rId7" Type="http://schemas.openxmlformats.org/officeDocument/2006/relationships/hyperlink" Target="https://podminky.urs.cz/item/CS_URS_2021_02/331361821" TargetMode="External"/><Relationship Id="rId71" Type="http://schemas.openxmlformats.org/officeDocument/2006/relationships/hyperlink" Target="https://podminky.urs.cz/item/CS_URS_2021_02/998713203" TargetMode="External"/><Relationship Id="rId92" Type="http://schemas.openxmlformats.org/officeDocument/2006/relationships/hyperlink" Target="https://podminky.urs.cz/item/CS_URS_2021_02/766660171" TargetMode="External"/><Relationship Id="rId2" Type="http://schemas.openxmlformats.org/officeDocument/2006/relationships/hyperlink" Target="https://podminky.urs.cz/item/CS_URS_2021_02/330321610" TargetMode="External"/><Relationship Id="rId29" Type="http://schemas.openxmlformats.org/officeDocument/2006/relationships/hyperlink" Target="https://podminky.urs.cz/item/CS_URS_2021_02/433351132" TargetMode="External"/><Relationship Id="rId24" Type="http://schemas.openxmlformats.org/officeDocument/2006/relationships/hyperlink" Target="https://podminky.urs.cz/item/CS_URS_2021_02/430321414" TargetMode="External"/><Relationship Id="rId40" Type="http://schemas.openxmlformats.org/officeDocument/2006/relationships/hyperlink" Target="https://podminky.urs.cz/item/CS_URS_2021_02/632441225" TargetMode="External"/><Relationship Id="rId45" Type="http://schemas.openxmlformats.org/officeDocument/2006/relationships/hyperlink" Target="https://podminky.urs.cz/item/CS_URS_2021_02/941211211" TargetMode="External"/><Relationship Id="rId66" Type="http://schemas.openxmlformats.org/officeDocument/2006/relationships/hyperlink" Target="https://podminky.urs.cz/item/CS_URS_2021_02/712771411" TargetMode="External"/><Relationship Id="rId87" Type="http://schemas.openxmlformats.org/officeDocument/2006/relationships/hyperlink" Target="https://podminky.urs.cz/item/CS_URS_2021_02/764208107" TargetMode="External"/><Relationship Id="rId110" Type="http://schemas.openxmlformats.org/officeDocument/2006/relationships/hyperlink" Target="https://podminky.urs.cz/item/CS_URS_2021_02/776251111" TargetMode="External"/><Relationship Id="rId115" Type="http://schemas.openxmlformats.org/officeDocument/2006/relationships/hyperlink" Target="https://podminky.urs.cz/item/CS_URS_2021_02/777131105" TargetMode="External"/><Relationship Id="rId61" Type="http://schemas.openxmlformats.org/officeDocument/2006/relationships/hyperlink" Target="https://podminky.urs.cz/item/CS_URS_2021_02/712391171" TargetMode="External"/><Relationship Id="rId82" Type="http://schemas.openxmlformats.org/officeDocument/2006/relationships/hyperlink" Target="https://podminky.urs.cz/item/CS_URS_2021_02/763411116" TargetMode="External"/><Relationship Id="rId19" Type="http://schemas.openxmlformats.org/officeDocument/2006/relationships/hyperlink" Target="https://podminky.urs.cz/item/CS_URS_2021_02/413351111" TargetMode="External"/><Relationship Id="rId14" Type="http://schemas.openxmlformats.org/officeDocument/2006/relationships/hyperlink" Target="https://podminky.urs.cz/item/CS_URS_2021_02/411351012" TargetMode="External"/><Relationship Id="rId30" Type="http://schemas.openxmlformats.org/officeDocument/2006/relationships/hyperlink" Target="https://podminky.urs.cz/item/CS_URS_2021_02/434351141" TargetMode="External"/><Relationship Id="rId35" Type="http://schemas.openxmlformats.org/officeDocument/2006/relationships/hyperlink" Target="https://podminky.urs.cz/item/CS_URS_2021_02/611311131" TargetMode="External"/><Relationship Id="rId56" Type="http://schemas.openxmlformats.org/officeDocument/2006/relationships/hyperlink" Target="https://podminky.urs.cz/item/CS_URS_2021_02/711493122" TargetMode="External"/><Relationship Id="rId77" Type="http://schemas.openxmlformats.org/officeDocument/2006/relationships/hyperlink" Target="https://podminky.urs.cz/item/CS_URS_2021_02/763111362" TargetMode="External"/><Relationship Id="rId100" Type="http://schemas.openxmlformats.org/officeDocument/2006/relationships/hyperlink" Target="https://podminky.urs.cz/item/CS_URS_2021_02/767995113" TargetMode="External"/><Relationship Id="rId105" Type="http://schemas.openxmlformats.org/officeDocument/2006/relationships/hyperlink" Target="https://podminky.urs.cz/item/CS_URS_2021_02/771574263" TargetMode="External"/><Relationship Id="rId126" Type="http://schemas.openxmlformats.org/officeDocument/2006/relationships/hyperlink" Target="https://podminky.urs.cz/item/CS_URS_2021_02/784211109" TargetMode="External"/><Relationship Id="rId8" Type="http://schemas.openxmlformats.org/officeDocument/2006/relationships/hyperlink" Target="https://podminky.urs.cz/item/CS_URS_2021_02/341321410" TargetMode="External"/><Relationship Id="rId51" Type="http://schemas.openxmlformats.org/officeDocument/2006/relationships/hyperlink" Target="https://podminky.urs.cz/item/CS_URS_2021_02/944611211" TargetMode="External"/><Relationship Id="rId72" Type="http://schemas.openxmlformats.org/officeDocument/2006/relationships/hyperlink" Target="https://podminky.urs.cz/item/CS_URS_2021_02/725291511" TargetMode="External"/><Relationship Id="rId93" Type="http://schemas.openxmlformats.org/officeDocument/2006/relationships/hyperlink" Target="https://podminky.urs.cz/item/CS_URS_2021_02/766660182" TargetMode="External"/><Relationship Id="rId98" Type="http://schemas.openxmlformats.org/officeDocument/2006/relationships/hyperlink" Target="https://podminky.urs.cz/item/CS_URS_2021_02/767163221" TargetMode="External"/><Relationship Id="rId121" Type="http://schemas.openxmlformats.org/officeDocument/2006/relationships/hyperlink" Target="https://podminky.urs.cz/item/CS_URS_2021_02/781491021" TargetMode="External"/><Relationship Id="rId3" Type="http://schemas.openxmlformats.org/officeDocument/2006/relationships/hyperlink" Target="https://podminky.urs.cz/item/CS_URS_2021_02/331351121" TargetMode="External"/><Relationship Id="rId25" Type="http://schemas.openxmlformats.org/officeDocument/2006/relationships/hyperlink" Target="https://podminky.urs.cz/item/CS_URS_2021_02/430361821" TargetMode="External"/><Relationship Id="rId46" Type="http://schemas.openxmlformats.org/officeDocument/2006/relationships/hyperlink" Target="https://podminky.urs.cz/item/CS_URS_2021_02/941211812" TargetMode="External"/><Relationship Id="rId67" Type="http://schemas.openxmlformats.org/officeDocument/2006/relationships/hyperlink" Target="https://podminky.urs.cz/item/CS_URS_2021_02/712998004" TargetMode="External"/><Relationship Id="rId116" Type="http://schemas.openxmlformats.org/officeDocument/2006/relationships/hyperlink" Target="https://podminky.urs.cz/item/CS_URS_2021_02/777131211" TargetMode="External"/><Relationship Id="rId20" Type="http://schemas.openxmlformats.org/officeDocument/2006/relationships/hyperlink" Target="https://podminky.urs.cz/item/CS_URS_2021_02/413351112" TargetMode="External"/><Relationship Id="rId41" Type="http://schemas.openxmlformats.org/officeDocument/2006/relationships/hyperlink" Target="https://podminky.urs.cz/item/CS_URS_2021_02/632481213" TargetMode="External"/><Relationship Id="rId62" Type="http://schemas.openxmlformats.org/officeDocument/2006/relationships/hyperlink" Target="https://podminky.urs.cz/item/CS_URS_2021_02/712391172" TargetMode="External"/><Relationship Id="rId83" Type="http://schemas.openxmlformats.org/officeDocument/2006/relationships/hyperlink" Target="https://podminky.urs.cz/item/CS_URS_2021_02/763411126" TargetMode="External"/><Relationship Id="rId88" Type="http://schemas.openxmlformats.org/officeDocument/2006/relationships/hyperlink" Target="https://podminky.urs.cz/item/CS_URS_2021_02/764208145" TargetMode="External"/><Relationship Id="rId111" Type="http://schemas.openxmlformats.org/officeDocument/2006/relationships/hyperlink" Target="https://podminky.urs.cz/item/CS_URS_2021_02/776411112" TargetMode="External"/><Relationship Id="rId15" Type="http://schemas.openxmlformats.org/officeDocument/2006/relationships/hyperlink" Target="https://podminky.urs.cz/item/CS_URS_2021_02/411354313" TargetMode="External"/><Relationship Id="rId36" Type="http://schemas.openxmlformats.org/officeDocument/2006/relationships/hyperlink" Target="https://podminky.urs.cz/item/CS_URS_2021_02/611311135" TargetMode="External"/><Relationship Id="rId57" Type="http://schemas.openxmlformats.org/officeDocument/2006/relationships/hyperlink" Target="https://podminky.urs.cz/item/CS_URS_2021_02/998711203" TargetMode="External"/><Relationship Id="rId106" Type="http://schemas.openxmlformats.org/officeDocument/2006/relationships/hyperlink" Target="https://podminky.urs.cz/item/CS_URS_2021_02/771577111" TargetMode="External"/><Relationship Id="rId127" Type="http://schemas.openxmlformats.org/officeDocument/2006/relationships/drawing" Target="../drawings/drawing7.xml"/><Relationship Id="rId10" Type="http://schemas.openxmlformats.org/officeDocument/2006/relationships/hyperlink" Target="https://podminky.urs.cz/item/CS_URS_2021_02/341351112" TargetMode="External"/><Relationship Id="rId31" Type="http://schemas.openxmlformats.org/officeDocument/2006/relationships/hyperlink" Target="https://podminky.urs.cz/item/CS_URS_2021_02/434351142" TargetMode="External"/><Relationship Id="rId52" Type="http://schemas.openxmlformats.org/officeDocument/2006/relationships/hyperlink" Target="https://podminky.urs.cz/item/CS_URS_2021_02/944611811" TargetMode="External"/><Relationship Id="rId73" Type="http://schemas.openxmlformats.org/officeDocument/2006/relationships/hyperlink" Target="https://podminky.urs.cz/item/CS_URS_2021_02/725291621" TargetMode="External"/><Relationship Id="rId78" Type="http://schemas.openxmlformats.org/officeDocument/2006/relationships/hyperlink" Target="https://podminky.urs.cz/item/CS_URS_2021_02/763111717" TargetMode="External"/><Relationship Id="rId94" Type="http://schemas.openxmlformats.org/officeDocument/2006/relationships/hyperlink" Target="https://podminky.urs.cz/item/CS_URS_2021_02/766694121" TargetMode="External"/><Relationship Id="rId99" Type="http://schemas.openxmlformats.org/officeDocument/2006/relationships/hyperlink" Target="https://podminky.urs.cz/item/CS_URS_2021_02/767995111" TargetMode="External"/><Relationship Id="rId101" Type="http://schemas.openxmlformats.org/officeDocument/2006/relationships/hyperlink" Target="https://podminky.urs.cz/item/CS_URS_2021_02/953965132" TargetMode="External"/><Relationship Id="rId122" Type="http://schemas.openxmlformats.org/officeDocument/2006/relationships/hyperlink" Target="https://podminky.urs.cz/item/CS_URS_2021_02/781494111" TargetMode="External"/><Relationship Id="rId4" Type="http://schemas.openxmlformats.org/officeDocument/2006/relationships/hyperlink" Target="https://podminky.urs.cz/item/CS_URS_2021_02/331351122" TargetMode="External"/><Relationship Id="rId9" Type="http://schemas.openxmlformats.org/officeDocument/2006/relationships/hyperlink" Target="https://podminky.urs.cz/item/CS_URS_2021_02/34135111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612131121" TargetMode="External"/><Relationship Id="rId18" Type="http://schemas.openxmlformats.org/officeDocument/2006/relationships/hyperlink" Target="https://podminky.urs.cz/item/CS_URS_2021_02/941211211" TargetMode="External"/><Relationship Id="rId26" Type="http://schemas.openxmlformats.org/officeDocument/2006/relationships/hyperlink" Target="https://podminky.urs.cz/item/CS_URS_2021_02/766660182" TargetMode="External"/><Relationship Id="rId3" Type="http://schemas.openxmlformats.org/officeDocument/2006/relationships/hyperlink" Target="https://podminky.urs.cz/item/CS_URS_2021_02/317143431" TargetMode="External"/><Relationship Id="rId21" Type="http://schemas.openxmlformats.org/officeDocument/2006/relationships/hyperlink" Target="https://podminky.urs.cz/item/CS_URS_2021_02/998012103" TargetMode="External"/><Relationship Id="rId34" Type="http://schemas.openxmlformats.org/officeDocument/2006/relationships/hyperlink" Target="https://podminky.urs.cz/item/CS_URS_2021_02/784211109" TargetMode="External"/><Relationship Id="rId7" Type="http://schemas.openxmlformats.org/officeDocument/2006/relationships/hyperlink" Target="https://podminky.urs.cz/item/CS_URS_2021_02/411351012" TargetMode="External"/><Relationship Id="rId12" Type="http://schemas.openxmlformats.org/officeDocument/2006/relationships/hyperlink" Target="https://podminky.urs.cz/item/CS_URS_2021_02/611311135" TargetMode="External"/><Relationship Id="rId17" Type="http://schemas.openxmlformats.org/officeDocument/2006/relationships/hyperlink" Target="https://podminky.urs.cz/item/CS_URS_2021_02/941211112" TargetMode="External"/><Relationship Id="rId25" Type="http://schemas.openxmlformats.org/officeDocument/2006/relationships/hyperlink" Target="https://podminky.urs.cz/item/CS_URS_2021_02/998764203" TargetMode="External"/><Relationship Id="rId33" Type="http://schemas.openxmlformats.org/officeDocument/2006/relationships/hyperlink" Target="https://podminky.urs.cz/item/CS_URS_2021_02/784211101" TargetMode="External"/><Relationship Id="rId2" Type="http://schemas.openxmlformats.org/officeDocument/2006/relationships/hyperlink" Target="https://podminky.urs.cz/item/CS_URS_2021_02/311272241" TargetMode="External"/><Relationship Id="rId16" Type="http://schemas.openxmlformats.org/officeDocument/2006/relationships/hyperlink" Target="https://podminky.urs.cz/item/CS_URS_2021_02/642942951" TargetMode="External"/><Relationship Id="rId20" Type="http://schemas.openxmlformats.org/officeDocument/2006/relationships/hyperlink" Target="https://podminky.urs.cz/item/CS_URS_2021_02/949101112" TargetMode="External"/><Relationship Id="rId29" Type="http://schemas.openxmlformats.org/officeDocument/2006/relationships/hyperlink" Target="https://podminky.urs.cz/item/CS_URS_2021_02/777111123" TargetMode="External"/><Relationship Id="rId1" Type="http://schemas.openxmlformats.org/officeDocument/2006/relationships/hyperlink" Target="https://podminky.urs.cz/item/CS_URS_2021_02/311272031" TargetMode="External"/><Relationship Id="rId6" Type="http://schemas.openxmlformats.org/officeDocument/2006/relationships/hyperlink" Target="https://podminky.urs.cz/item/CS_URS_2021_02/411351011" TargetMode="External"/><Relationship Id="rId11" Type="http://schemas.openxmlformats.org/officeDocument/2006/relationships/hyperlink" Target="https://podminky.urs.cz/item/CS_URS_2021_02/611131125" TargetMode="External"/><Relationship Id="rId24" Type="http://schemas.openxmlformats.org/officeDocument/2006/relationships/hyperlink" Target="https://podminky.urs.cz/item/CS_URS_2021_02/764208145" TargetMode="External"/><Relationship Id="rId32" Type="http://schemas.openxmlformats.org/officeDocument/2006/relationships/hyperlink" Target="https://podminky.urs.cz/item/CS_URS_2021_02/998777203" TargetMode="External"/><Relationship Id="rId5" Type="http://schemas.openxmlformats.org/officeDocument/2006/relationships/hyperlink" Target="https://podminky.urs.cz/item/CS_URS_2021_02/411321616" TargetMode="External"/><Relationship Id="rId15" Type="http://schemas.openxmlformats.org/officeDocument/2006/relationships/hyperlink" Target="https://podminky.urs.cz/item/CS_URS_2021_02/612311131" TargetMode="External"/><Relationship Id="rId23" Type="http://schemas.openxmlformats.org/officeDocument/2006/relationships/hyperlink" Target="https://podminky.urs.cz/item/CS_URS_2021_02/764208107" TargetMode="External"/><Relationship Id="rId28" Type="http://schemas.openxmlformats.org/officeDocument/2006/relationships/hyperlink" Target="https://podminky.urs.cz/item/CS_URS_2021_02/998767203" TargetMode="External"/><Relationship Id="rId10" Type="http://schemas.openxmlformats.org/officeDocument/2006/relationships/hyperlink" Target="https://podminky.urs.cz/item/CS_URS_2021_02/411361821" TargetMode="External"/><Relationship Id="rId19" Type="http://schemas.openxmlformats.org/officeDocument/2006/relationships/hyperlink" Target="https://podminky.urs.cz/item/CS_URS_2021_02/941211812" TargetMode="External"/><Relationship Id="rId31" Type="http://schemas.openxmlformats.org/officeDocument/2006/relationships/hyperlink" Target="https://podminky.urs.cz/item/CS_URS_2021_02/777611101" TargetMode="External"/><Relationship Id="rId4" Type="http://schemas.openxmlformats.org/officeDocument/2006/relationships/hyperlink" Target="https://podminky.urs.cz/item/CS_URS_2021_02/317143452" TargetMode="External"/><Relationship Id="rId9" Type="http://schemas.openxmlformats.org/officeDocument/2006/relationships/hyperlink" Target="https://podminky.urs.cz/item/CS_URS_2021_02/411354314" TargetMode="External"/><Relationship Id="rId14" Type="http://schemas.openxmlformats.org/officeDocument/2006/relationships/hyperlink" Target="https://podminky.urs.cz/item/CS_URS_2021_02/612142001" TargetMode="External"/><Relationship Id="rId22" Type="http://schemas.openxmlformats.org/officeDocument/2006/relationships/hyperlink" Target="https://podminky.urs.cz/item/CS_URS_2021_02/764208105" TargetMode="External"/><Relationship Id="rId27" Type="http://schemas.openxmlformats.org/officeDocument/2006/relationships/hyperlink" Target="https://podminky.urs.cz/item/CS_URS_2021_02/998766203" TargetMode="External"/><Relationship Id="rId30" Type="http://schemas.openxmlformats.org/officeDocument/2006/relationships/hyperlink" Target="https://podminky.urs.cz/item/CS_URS_2021_02/777131105" TargetMode="External"/><Relationship Id="rId35" Type="http://schemas.openxmlformats.org/officeDocument/2006/relationships/drawing" Target="../drawings/drawing8.xml"/><Relationship Id="rId8" Type="http://schemas.openxmlformats.org/officeDocument/2006/relationships/hyperlink" Target="https://podminky.urs.cz/item/CS_URS_2021_02/411354313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712861705" TargetMode="External"/><Relationship Id="rId13" Type="http://schemas.openxmlformats.org/officeDocument/2006/relationships/hyperlink" Target="https://podminky.urs.cz/item/CS_URS_2021_02/713141131" TargetMode="External"/><Relationship Id="rId18" Type="http://schemas.openxmlformats.org/officeDocument/2006/relationships/hyperlink" Target="https://podminky.urs.cz/item/CS_URS_2021_02/762361312" TargetMode="External"/><Relationship Id="rId3" Type="http://schemas.openxmlformats.org/officeDocument/2006/relationships/hyperlink" Target="https://podminky.urs.cz/item/CS_URS_2021_02/622131121" TargetMode="External"/><Relationship Id="rId21" Type="http://schemas.openxmlformats.org/officeDocument/2006/relationships/hyperlink" Target="https://podminky.urs.cz/item/CS_URS_2021_02/764511641" TargetMode="External"/><Relationship Id="rId7" Type="http://schemas.openxmlformats.org/officeDocument/2006/relationships/hyperlink" Target="https://podminky.urs.cz/item/CS_URS_2021_02/712361701" TargetMode="External"/><Relationship Id="rId12" Type="http://schemas.openxmlformats.org/officeDocument/2006/relationships/hyperlink" Target="https://podminky.urs.cz/item/CS_URS_2021_02/713131141" TargetMode="External"/><Relationship Id="rId17" Type="http://schemas.openxmlformats.org/officeDocument/2006/relationships/hyperlink" Target="https://podminky.urs.cz/item/CS_URS_2021_02/998721203" TargetMode="External"/><Relationship Id="rId2" Type="http://schemas.openxmlformats.org/officeDocument/2006/relationships/hyperlink" Target="https://podminky.urs.cz/item/CS_URS_2021_02/311272241" TargetMode="External"/><Relationship Id="rId16" Type="http://schemas.openxmlformats.org/officeDocument/2006/relationships/hyperlink" Target="https://podminky.urs.cz/item/CS_URS_2021_02/721233112" TargetMode="External"/><Relationship Id="rId20" Type="http://schemas.openxmlformats.org/officeDocument/2006/relationships/hyperlink" Target="https://podminky.urs.cz/item/CS_URS_2021_02/764202134" TargetMode="External"/><Relationship Id="rId1" Type="http://schemas.openxmlformats.org/officeDocument/2006/relationships/hyperlink" Target="https://podminky.urs.cz/item/CS_URS_2021_02/311272031" TargetMode="External"/><Relationship Id="rId6" Type="http://schemas.openxmlformats.org/officeDocument/2006/relationships/hyperlink" Target="https://podminky.urs.cz/item/CS_URS_2021_02/712341559" TargetMode="External"/><Relationship Id="rId11" Type="http://schemas.openxmlformats.org/officeDocument/2006/relationships/hyperlink" Target="https://podminky.urs.cz/item/CS_URS_2021_02/998712203" TargetMode="External"/><Relationship Id="rId24" Type="http://schemas.openxmlformats.org/officeDocument/2006/relationships/drawing" Target="../drawings/drawing9.xml"/><Relationship Id="rId5" Type="http://schemas.openxmlformats.org/officeDocument/2006/relationships/hyperlink" Target="https://podminky.urs.cz/item/CS_URS_2021_02/712311101" TargetMode="External"/><Relationship Id="rId15" Type="http://schemas.openxmlformats.org/officeDocument/2006/relationships/hyperlink" Target="https://podminky.urs.cz/item/CS_URS_2021_02/998713203" TargetMode="External"/><Relationship Id="rId23" Type="http://schemas.openxmlformats.org/officeDocument/2006/relationships/hyperlink" Target="https://podminky.urs.cz/item/CS_URS_2021_02/998764203" TargetMode="External"/><Relationship Id="rId10" Type="http://schemas.openxmlformats.org/officeDocument/2006/relationships/hyperlink" Target="https://podminky.urs.cz/item/CS_URS_2021_02/712391176" TargetMode="External"/><Relationship Id="rId19" Type="http://schemas.openxmlformats.org/officeDocument/2006/relationships/hyperlink" Target="https://podminky.urs.cz/item/CS_URS_2021_02/998762203" TargetMode="External"/><Relationship Id="rId4" Type="http://schemas.openxmlformats.org/officeDocument/2006/relationships/hyperlink" Target="https://podminky.urs.cz/item/CS_URS_2021_02/998012103" TargetMode="External"/><Relationship Id="rId9" Type="http://schemas.openxmlformats.org/officeDocument/2006/relationships/hyperlink" Target="https://podminky.urs.cz/item/CS_URS_2021_02/712391171" TargetMode="External"/><Relationship Id="rId14" Type="http://schemas.openxmlformats.org/officeDocument/2006/relationships/hyperlink" Target="https://podminky.urs.cz/item/CS_URS_2021_02/713141331" TargetMode="External"/><Relationship Id="rId22" Type="http://schemas.openxmlformats.org/officeDocument/2006/relationships/hyperlink" Target="https://podminky.urs.cz/item/CS_URS_2021_02/7645186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8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pans="1:74" s="1" customFormat="1" ht="36.950000000000003" customHeight="1"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S2" s="19" t="s">
        <v>6</v>
      </c>
      <c r="BT2" s="19" t="s">
        <v>7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pans="1:74" s="1" customFormat="1" ht="24.95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pans="1:74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367" t="s">
        <v>14</v>
      </c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24"/>
      <c r="AQ5" s="24"/>
      <c r="AR5" s="22"/>
      <c r="BE5" s="364" t="s">
        <v>15</v>
      </c>
      <c r="BS5" s="19" t="s">
        <v>6</v>
      </c>
    </row>
    <row r="6" spans="1:74" s="1" customFormat="1" ht="36.950000000000003" customHeight="1">
      <c r="B6" s="23"/>
      <c r="C6" s="24"/>
      <c r="D6" s="30" t="s">
        <v>16</v>
      </c>
      <c r="E6" s="24"/>
      <c r="F6" s="24"/>
      <c r="G6" s="24"/>
      <c r="H6" s="24"/>
      <c r="I6" s="24"/>
      <c r="J6" s="24"/>
      <c r="K6" s="369" t="s">
        <v>17</v>
      </c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24"/>
      <c r="AQ6" s="24"/>
      <c r="AR6" s="22"/>
      <c r="BE6" s="365"/>
      <c r="BS6" s="19" t="s">
        <v>6</v>
      </c>
    </row>
    <row r="7" spans="1:74" s="1" customFormat="1" ht="12" customHeight="1">
      <c r="B7" s="23"/>
      <c r="C7" s="24"/>
      <c r="D7" s="31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1" t="s">
        <v>20</v>
      </c>
      <c r="AL7" s="24"/>
      <c r="AM7" s="24"/>
      <c r="AN7" s="29" t="s">
        <v>19</v>
      </c>
      <c r="AO7" s="24"/>
      <c r="AP7" s="24"/>
      <c r="AQ7" s="24"/>
      <c r="AR7" s="22"/>
      <c r="BE7" s="365"/>
      <c r="BS7" s="19" t="s">
        <v>6</v>
      </c>
    </row>
    <row r="8" spans="1:74" s="1" customFormat="1" ht="12" customHeight="1">
      <c r="B8" s="23"/>
      <c r="C8" s="24"/>
      <c r="D8" s="31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1" t="s">
        <v>23</v>
      </c>
      <c r="AL8" s="24"/>
      <c r="AM8" s="24"/>
      <c r="AN8" s="32" t="s">
        <v>24</v>
      </c>
      <c r="AO8" s="24"/>
      <c r="AP8" s="24"/>
      <c r="AQ8" s="24"/>
      <c r="AR8" s="22"/>
      <c r="BE8" s="365"/>
      <c r="BS8" s="19" t="s">
        <v>6</v>
      </c>
    </row>
    <row r="9" spans="1:74" s="1" customFormat="1" ht="14.45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65"/>
      <c r="BS9" s="19" t="s">
        <v>6</v>
      </c>
    </row>
    <row r="10" spans="1:74" s="1" customFormat="1" ht="12" customHeight="1">
      <c r="B10" s="23"/>
      <c r="C10" s="24"/>
      <c r="D10" s="31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1" t="s">
        <v>26</v>
      </c>
      <c r="AL10" s="24"/>
      <c r="AM10" s="24"/>
      <c r="AN10" s="29" t="s">
        <v>27</v>
      </c>
      <c r="AO10" s="24"/>
      <c r="AP10" s="24"/>
      <c r="AQ10" s="24"/>
      <c r="AR10" s="22"/>
      <c r="BE10" s="365"/>
      <c r="BS10" s="19" t="s">
        <v>6</v>
      </c>
    </row>
    <row r="11" spans="1:74" s="1" customFormat="1" ht="18.399999999999999" customHeight="1">
      <c r="B11" s="23"/>
      <c r="C11" s="24"/>
      <c r="D11" s="24"/>
      <c r="E11" s="29" t="s">
        <v>28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1" t="s">
        <v>29</v>
      </c>
      <c r="AL11" s="24"/>
      <c r="AM11" s="24"/>
      <c r="AN11" s="29" t="s">
        <v>19</v>
      </c>
      <c r="AO11" s="24"/>
      <c r="AP11" s="24"/>
      <c r="AQ11" s="24"/>
      <c r="AR11" s="22"/>
      <c r="BE11" s="365"/>
      <c r="BS11" s="19" t="s">
        <v>6</v>
      </c>
    </row>
    <row r="12" spans="1:74" s="1" customFormat="1" ht="6.95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65"/>
      <c r="BS12" s="19" t="s">
        <v>6</v>
      </c>
    </row>
    <row r="13" spans="1:74" s="1" customFormat="1" ht="12" customHeight="1">
      <c r="B13" s="23"/>
      <c r="C13" s="24"/>
      <c r="D13" s="31" t="s">
        <v>30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1" t="s">
        <v>26</v>
      </c>
      <c r="AL13" s="24"/>
      <c r="AM13" s="24"/>
      <c r="AN13" s="33" t="s">
        <v>31</v>
      </c>
      <c r="AO13" s="24"/>
      <c r="AP13" s="24"/>
      <c r="AQ13" s="24"/>
      <c r="AR13" s="22"/>
      <c r="BE13" s="365"/>
      <c r="BS13" s="19" t="s">
        <v>6</v>
      </c>
    </row>
    <row r="14" spans="1:74" ht="12.75">
      <c r="B14" s="23"/>
      <c r="C14" s="24"/>
      <c r="D14" s="24"/>
      <c r="E14" s="370" t="s">
        <v>31</v>
      </c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1" t="s">
        <v>29</v>
      </c>
      <c r="AL14" s="24"/>
      <c r="AM14" s="24"/>
      <c r="AN14" s="33" t="s">
        <v>31</v>
      </c>
      <c r="AO14" s="24"/>
      <c r="AP14" s="24"/>
      <c r="AQ14" s="24"/>
      <c r="AR14" s="22"/>
      <c r="BE14" s="365"/>
      <c r="BS14" s="19" t="s">
        <v>6</v>
      </c>
    </row>
    <row r="15" spans="1:74" s="1" customFormat="1" ht="6.95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65"/>
      <c r="BS15" s="19" t="s">
        <v>4</v>
      </c>
    </row>
    <row r="16" spans="1:74" s="1" customFormat="1" ht="12" customHeight="1">
      <c r="B16" s="23"/>
      <c r="C16" s="24"/>
      <c r="D16" s="31" t="s">
        <v>32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1" t="s">
        <v>26</v>
      </c>
      <c r="AL16" s="24"/>
      <c r="AM16" s="24"/>
      <c r="AN16" s="29" t="s">
        <v>33</v>
      </c>
      <c r="AO16" s="24"/>
      <c r="AP16" s="24"/>
      <c r="AQ16" s="24"/>
      <c r="AR16" s="22"/>
      <c r="BE16" s="365"/>
      <c r="BS16" s="19" t="s">
        <v>4</v>
      </c>
    </row>
    <row r="17" spans="1:71" s="1" customFormat="1" ht="18.399999999999999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1" t="s">
        <v>29</v>
      </c>
      <c r="AL17" s="24"/>
      <c r="AM17" s="24"/>
      <c r="AN17" s="29" t="s">
        <v>19</v>
      </c>
      <c r="AO17" s="24"/>
      <c r="AP17" s="24"/>
      <c r="AQ17" s="24"/>
      <c r="AR17" s="22"/>
      <c r="BE17" s="365"/>
      <c r="BS17" s="19" t="s">
        <v>35</v>
      </c>
    </row>
    <row r="18" spans="1:71" s="1" customFormat="1" ht="6.95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65"/>
      <c r="BS18" s="19" t="s">
        <v>6</v>
      </c>
    </row>
    <row r="19" spans="1:71" s="1" customFormat="1" ht="12" customHeight="1">
      <c r="B19" s="23"/>
      <c r="C19" s="24"/>
      <c r="D19" s="31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1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65"/>
      <c r="BS19" s="19" t="s">
        <v>6</v>
      </c>
    </row>
    <row r="20" spans="1:71" s="1" customFormat="1" ht="18.399999999999999" customHeight="1">
      <c r="B20" s="23"/>
      <c r="C20" s="24"/>
      <c r="D20" s="24"/>
      <c r="E20" s="29" t="s">
        <v>22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1" t="s">
        <v>29</v>
      </c>
      <c r="AL20" s="24"/>
      <c r="AM20" s="24"/>
      <c r="AN20" s="29" t="s">
        <v>19</v>
      </c>
      <c r="AO20" s="24"/>
      <c r="AP20" s="24"/>
      <c r="AQ20" s="24"/>
      <c r="AR20" s="22"/>
      <c r="BE20" s="365"/>
      <c r="BS20" s="19" t="s">
        <v>4</v>
      </c>
    </row>
    <row r="21" spans="1:71" s="1" customFormat="1" ht="6.95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65"/>
    </row>
    <row r="22" spans="1:71" s="1" customFormat="1" ht="12" customHeight="1">
      <c r="B22" s="23"/>
      <c r="C22" s="24"/>
      <c r="D22" s="31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65"/>
    </row>
    <row r="23" spans="1:71" s="1" customFormat="1" ht="47.25" customHeight="1">
      <c r="B23" s="23"/>
      <c r="C23" s="24"/>
      <c r="D23" s="24"/>
      <c r="E23" s="372" t="s">
        <v>38</v>
      </c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372"/>
      <c r="V23" s="372"/>
      <c r="W23" s="372"/>
      <c r="X23" s="372"/>
      <c r="Y23" s="372"/>
      <c r="Z23" s="372"/>
      <c r="AA23" s="372"/>
      <c r="AB23" s="372"/>
      <c r="AC23" s="372"/>
      <c r="AD23" s="372"/>
      <c r="AE23" s="372"/>
      <c r="AF23" s="372"/>
      <c r="AG23" s="372"/>
      <c r="AH23" s="372"/>
      <c r="AI23" s="372"/>
      <c r="AJ23" s="372"/>
      <c r="AK23" s="372"/>
      <c r="AL23" s="372"/>
      <c r="AM23" s="372"/>
      <c r="AN23" s="372"/>
      <c r="AO23" s="24"/>
      <c r="AP23" s="24"/>
      <c r="AQ23" s="24"/>
      <c r="AR23" s="22"/>
      <c r="BE23" s="365"/>
    </row>
    <row r="24" spans="1:71" s="1" customFormat="1" ht="6.95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65"/>
    </row>
    <row r="25" spans="1:71" s="1" customFormat="1" ht="6.95" customHeight="1">
      <c r="B25" s="23"/>
      <c r="C25" s="2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24"/>
      <c r="AQ25" s="24"/>
      <c r="AR25" s="22"/>
      <c r="BE25" s="365"/>
    </row>
    <row r="26" spans="1:71" s="2" customFormat="1" ht="25.9" customHeight="1">
      <c r="A26" s="36"/>
      <c r="B26" s="37"/>
      <c r="C26" s="38"/>
      <c r="D26" s="39" t="s">
        <v>39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373">
        <f>ROUND(AG54,2)</f>
        <v>0</v>
      </c>
      <c r="AL26" s="374"/>
      <c r="AM26" s="374"/>
      <c r="AN26" s="374"/>
      <c r="AO26" s="374"/>
      <c r="AP26" s="38"/>
      <c r="AQ26" s="38"/>
      <c r="AR26" s="41"/>
      <c r="BE26" s="365"/>
    </row>
    <row r="27" spans="1:71" s="2" customFormat="1" ht="6.95" customHeight="1">
      <c r="A27" s="36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41"/>
      <c r="BE27" s="365"/>
    </row>
    <row r="28" spans="1:71" s="2" customFormat="1" ht="12.75">
      <c r="A28" s="36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75" t="s">
        <v>40</v>
      </c>
      <c r="M28" s="375"/>
      <c r="N28" s="375"/>
      <c r="O28" s="375"/>
      <c r="P28" s="375"/>
      <c r="Q28" s="38"/>
      <c r="R28" s="38"/>
      <c r="S28" s="38"/>
      <c r="T28" s="38"/>
      <c r="U28" s="38"/>
      <c r="V28" s="38"/>
      <c r="W28" s="375" t="s">
        <v>41</v>
      </c>
      <c r="X28" s="375"/>
      <c r="Y28" s="375"/>
      <c r="Z28" s="375"/>
      <c r="AA28" s="375"/>
      <c r="AB28" s="375"/>
      <c r="AC28" s="375"/>
      <c r="AD28" s="375"/>
      <c r="AE28" s="375"/>
      <c r="AF28" s="38"/>
      <c r="AG28" s="38"/>
      <c r="AH28" s="38"/>
      <c r="AI28" s="38"/>
      <c r="AJ28" s="38"/>
      <c r="AK28" s="375" t="s">
        <v>42</v>
      </c>
      <c r="AL28" s="375"/>
      <c r="AM28" s="375"/>
      <c r="AN28" s="375"/>
      <c r="AO28" s="375"/>
      <c r="AP28" s="38"/>
      <c r="AQ28" s="38"/>
      <c r="AR28" s="41"/>
      <c r="BE28" s="365"/>
    </row>
    <row r="29" spans="1:71" s="3" customFormat="1" ht="14.45" customHeight="1">
      <c r="B29" s="42"/>
      <c r="C29" s="43"/>
      <c r="D29" s="31" t="s">
        <v>43</v>
      </c>
      <c r="E29" s="43"/>
      <c r="F29" s="31" t="s">
        <v>44</v>
      </c>
      <c r="G29" s="43"/>
      <c r="H29" s="43"/>
      <c r="I29" s="43"/>
      <c r="J29" s="43"/>
      <c r="K29" s="43"/>
      <c r="L29" s="378">
        <v>0.21</v>
      </c>
      <c r="M29" s="377"/>
      <c r="N29" s="377"/>
      <c r="O29" s="377"/>
      <c r="P29" s="377"/>
      <c r="Q29" s="43"/>
      <c r="R29" s="43"/>
      <c r="S29" s="43"/>
      <c r="T29" s="43"/>
      <c r="U29" s="43"/>
      <c r="V29" s="43"/>
      <c r="W29" s="376">
        <f>ROUND(AZ54, 2)</f>
        <v>0</v>
      </c>
      <c r="X29" s="377"/>
      <c r="Y29" s="377"/>
      <c r="Z29" s="377"/>
      <c r="AA29" s="377"/>
      <c r="AB29" s="377"/>
      <c r="AC29" s="377"/>
      <c r="AD29" s="377"/>
      <c r="AE29" s="377"/>
      <c r="AF29" s="43"/>
      <c r="AG29" s="43"/>
      <c r="AH29" s="43"/>
      <c r="AI29" s="43"/>
      <c r="AJ29" s="43"/>
      <c r="AK29" s="376">
        <f>ROUND(AV54, 2)</f>
        <v>0</v>
      </c>
      <c r="AL29" s="377"/>
      <c r="AM29" s="377"/>
      <c r="AN29" s="377"/>
      <c r="AO29" s="377"/>
      <c r="AP29" s="43"/>
      <c r="AQ29" s="43"/>
      <c r="AR29" s="44"/>
      <c r="BE29" s="366"/>
    </row>
    <row r="30" spans="1:71" s="3" customFormat="1" ht="14.45" customHeight="1">
      <c r="B30" s="42"/>
      <c r="C30" s="43"/>
      <c r="D30" s="43"/>
      <c r="E30" s="43"/>
      <c r="F30" s="31" t="s">
        <v>45</v>
      </c>
      <c r="G30" s="43"/>
      <c r="H30" s="43"/>
      <c r="I30" s="43"/>
      <c r="J30" s="43"/>
      <c r="K30" s="43"/>
      <c r="L30" s="378">
        <v>0.15</v>
      </c>
      <c r="M30" s="377"/>
      <c r="N30" s="377"/>
      <c r="O30" s="377"/>
      <c r="P30" s="377"/>
      <c r="Q30" s="43"/>
      <c r="R30" s="43"/>
      <c r="S30" s="43"/>
      <c r="T30" s="43"/>
      <c r="U30" s="43"/>
      <c r="V30" s="43"/>
      <c r="W30" s="376">
        <f>ROUND(BA54, 2)</f>
        <v>0</v>
      </c>
      <c r="X30" s="377"/>
      <c r="Y30" s="377"/>
      <c r="Z30" s="377"/>
      <c r="AA30" s="377"/>
      <c r="AB30" s="377"/>
      <c r="AC30" s="377"/>
      <c r="AD30" s="377"/>
      <c r="AE30" s="377"/>
      <c r="AF30" s="43"/>
      <c r="AG30" s="43"/>
      <c r="AH30" s="43"/>
      <c r="AI30" s="43"/>
      <c r="AJ30" s="43"/>
      <c r="AK30" s="376">
        <f>ROUND(AW54, 2)</f>
        <v>0</v>
      </c>
      <c r="AL30" s="377"/>
      <c r="AM30" s="377"/>
      <c r="AN30" s="377"/>
      <c r="AO30" s="377"/>
      <c r="AP30" s="43"/>
      <c r="AQ30" s="43"/>
      <c r="AR30" s="44"/>
      <c r="BE30" s="366"/>
    </row>
    <row r="31" spans="1:71" s="3" customFormat="1" ht="14.45" hidden="1" customHeight="1">
      <c r="B31" s="42"/>
      <c r="C31" s="43"/>
      <c r="D31" s="43"/>
      <c r="E31" s="43"/>
      <c r="F31" s="31" t="s">
        <v>46</v>
      </c>
      <c r="G31" s="43"/>
      <c r="H31" s="43"/>
      <c r="I31" s="43"/>
      <c r="J31" s="43"/>
      <c r="K31" s="43"/>
      <c r="L31" s="378">
        <v>0.21</v>
      </c>
      <c r="M31" s="377"/>
      <c r="N31" s="377"/>
      <c r="O31" s="377"/>
      <c r="P31" s="377"/>
      <c r="Q31" s="43"/>
      <c r="R31" s="43"/>
      <c r="S31" s="43"/>
      <c r="T31" s="43"/>
      <c r="U31" s="43"/>
      <c r="V31" s="43"/>
      <c r="W31" s="376">
        <f>ROUND(BB54, 2)</f>
        <v>0</v>
      </c>
      <c r="X31" s="377"/>
      <c r="Y31" s="377"/>
      <c r="Z31" s="377"/>
      <c r="AA31" s="377"/>
      <c r="AB31" s="377"/>
      <c r="AC31" s="377"/>
      <c r="AD31" s="377"/>
      <c r="AE31" s="377"/>
      <c r="AF31" s="43"/>
      <c r="AG31" s="43"/>
      <c r="AH31" s="43"/>
      <c r="AI31" s="43"/>
      <c r="AJ31" s="43"/>
      <c r="AK31" s="376">
        <v>0</v>
      </c>
      <c r="AL31" s="377"/>
      <c r="AM31" s="377"/>
      <c r="AN31" s="377"/>
      <c r="AO31" s="377"/>
      <c r="AP31" s="43"/>
      <c r="AQ31" s="43"/>
      <c r="AR31" s="44"/>
      <c r="BE31" s="366"/>
    </row>
    <row r="32" spans="1:71" s="3" customFormat="1" ht="14.45" hidden="1" customHeight="1">
      <c r="B32" s="42"/>
      <c r="C32" s="43"/>
      <c r="D32" s="43"/>
      <c r="E32" s="43"/>
      <c r="F32" s="31" t="s">
        <v>47</v>
      </c>
      <c r="G32" s="43"/>
      <c r="H32" s="43"/>
      <c r="I32" s="43"/>
      <c r="J32" s="43"/>
      <c r="K32" s="43"/>
      <c r="L32" s="378">
        <v>0.15</v>
      </c>
      <c r="M32" s="377"/>
      <c r="N32" s="377"/>
      <c r="O32" s="377"/>
      <c r="P32" s="377"/>
      <c r="Q32" s="43"/>
      <c r="R32" s="43"/>
      <c r="S32" s="43"/>
      <c r="T32" s="43"/>
      <c r="U32" s="43"/>
      <c r="V32" s="43"/>
      <c r="W32" s="376">
        <f>ROUND(BC54, 2)</f>
        <v>0</v>
      </c>
      <c r="X32" s="377"/>
      <c r="Y32" s="377"/>
      <c r="Z32" s="377"/>
      <c r="AA32" s="377"/>
      <c r="AB32" s="377"/>
      <c r="AC32" s="377"/>
      <c r="AD32" s="377"/>
      <c r="AE32" s="377"/>
      <c r="AF32" s="43"/>
      <c r="AG32" s="43"/>
      <c r="AH32" s="43"/>
      <c r="AI32" s="43"/>
      <c r="AJ32" s="43"/>
      <c r="AK32" s="376">
        <v>0</v>
      </c>
      <c r="AL32" s="377"/>
      <c r="AM32" s="377"/>
      <c r="AN32" s="377"/>
      <c r="AO32" s="377"/>
      <c r="AP32" s="43"/>
      <c r="AQ32" s="43"/>
      <c r="AR32" s="44"/>
      <c r="BE32" s="366"/>
    </row>
    <row r="33" spans="1:57" s="3" customFormat="1" ht="14.45" hidden="1" customHeight="1">
      <c r="B33" s="42"/>
      <c r="C33" s="43"/>
      <c r="D33" s="43"/>
      <c r="E33" s="43"/>
      <c r="F33" s="31" t="s">
        <v>48</v>
      </c>
      <c r="G33" s="43"/>
      <c r="H33" s="43"/>
      <c r="I33" s="43"/>
      <c r="J33" s="43"/>
      <c r="K33" s="43"/>
      <c r="L33" s="378">
        <v>0</v>
      </c>
      <c r="M33" s="377"/>
      <c r="N33" s="377"/>
      <c r="O33" s="377"/>
      <c r="P33" s="377"/>
      <c r="Q33" s="43"/>
      <c r="R33" s="43"/>
      <c r="S33" s="43"/>
      <c r="T33" s="43"/>
      <c r="U33" s="43"/>
      <c r="V33" s="43"/>
      <c r="W33" s="376">
        <f>ROUND(BD54, 2)</f>
        <v>0</v>
      </c>
      <c r="X33" s="377"/>
      <c r="Y33" s="377"/>
      <c r="Z33" s="377"/>
      <c r="AA33" s="377"/>
      <c r="AB33" s="377"/>
      <c r="AC33" s="377"/>
      <c r="AD33" s="377"/>
      <c r="AE33" s="377"/>
      <c r="AF33" s="43"/>
      <c r="AG33" s="43"/>
      <c r="AH33" s="43"/>
      <c r="AI33" s="43"/>
      <c r="AJ33" s="43"/>
      <c r="AK33" s="376">
        <v>0</v>
      </c>
      <c r="AL33" s="377"/>
      <c r="AM33" s="377"/>
      <c r="AN33" s="377"/>
      <c r="AO33" s="377"/>
      <c r="AP33" s="43"/>
      <c r="AQ33" s="43"/>
      <c r="AR33" s="44"/>
    </row>
    <row r="34" spans="1:57" s="2" customFormat="1" ht="6.95" customHeight="1">
      <c r="A34" s="36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41"/>
      <c r="BE34" s="36"/>
    </row>
    <row r="35" spans="1:57" s="2" customFormat="1" ht="25.9" customHeight="1">
      <c r="A35" s="36"/>
      <c r="B35" s="37"/>
      <c r="C35" s="45"/>
      <c r="D35" s="46" t="s">
        <v>49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8" t="s">
        <v>50</v>
      </c>
      <c r="U35" s="47"/>
      <c r="V35" s="47"/>
      <c r="W35" s="47"/>
      <c r="X35" s="382" t="s">
        <v>51</v>
      </c>
      <c r="Y35" s="380"/>
      <c r="Z35" s="380"/>
      <c r="AA35" s="380"/>
      <c r="AB35" s="380"/>
      <c r="AC35" s="47"/>
      <c r="AD35" s="47"/>
      <c r="AE35" s="47"/>
      <c r="AF35" s="47"/>
      <c r="AG35" s="47"/>
      <c r="AH35" s="47"/>
      <c r="AI35" s="47"/>
      <c r="AJ35" s="47"/>
      <c r="AK35" s="379">
        <f>SUM(AK26:AK33)</f>
        <v>0</v>
      </c>
      <c r="AL35" s="380"/>
      <c r="AM35" s="380"/>
      <c r="AN35" s="380"/>
      <c r="AO35" s="381"/>
      <c r="AP35" s="45"/>
      <c r="AQ35" s="45"/>
      <c r="AR35" s="41"/>
      <c r="BE35" s="36"/>
    </row>
    <row r="36" spans="1:57" s="2" customFormat="1" ht="6.95" customHeight="1">
      <c r="A36" s="36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41"/>
      <c r="BE36" s="36"/>
    </row>
    <row r="37" spans="1:57" s="2" customFormat="1" ht="6.95" customHeight="1">
      <c r="A37" s="36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41"/>
      <c r="BE37" s="36"/>
    </row>
    <row r="41" spans="1:57" s="2" customFormat="1" ht="6.95" customHeight="1">
      <c r="A41" s="36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41"/>
      <c r="BE41" s="36"/>
    </row>
    <row r="42" spans="1:57" s="2" customFormat="1" ht="24.95" customHeight="1">
      <c r="A42" s="36"/>
      <c r="B42" s="37"/>
      <c r="C42" s="25" t="s">
        <v>52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41"/>
      <c r="BE42" s="36"/>
    </row>
    <row r="43" spans="1:57" s="2" customFormat="1" ht="6.95" customHeight="1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41"/>
      <c r="BE43" s="36"/>
    </row>
    <row r="44" spans="1:57" s="4" customFormat="1" ht="12" customHeight="1">
      <c r="B44" s="53"/>
      <c r="C44" s="31" t="s">
        <v>13</v>
      </c>
      <c r="D44" s="54"/>
      <c r="E44" s="54"/>
      <c r="F44" s="54"/>
      <c r="G44" s="54"/>
      <c r="H44" s="54"/>
      <c r="I44" s="54"/>
      <c r="J44" s="54"/>
      <c r="K44" s="54"/>
      <c r="L44" s="54" t="str">
        <f>K5</f>
        <v>N6042021b</v>
      </c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5"/>
    </row>
    <row r="45" spans="1:57" s="5" customFormat="1" ht="36.950000000000003" customHeight="1">
      <c r="B45" s="56"/>
      <c r="C45" s="57" t="s">
        <v>16</v>
      </c>
      <c r="D45" s="58"/>
      <c r="E45" s="58"/>
      <c r="F45" s="58"/>
      <c r="G45" s="58"/>
      <c r="H45" s="58"/>
      <c r="I45" s="58"/>
      <c r="J45" s="58"/>
      <c r="K45" s="58"/>
      <c r="L45" s="340" t="str">
        <f>K6</f>
        <v>OU - stavební úpravy objektu ZW - děkanát Lékařské fakulty</v>
      </c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58"/>
      <c r="AQ45" s="58"/>
      <c r="AR45" s="59"/>
    </row>
    <row r="46" spans="1:57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41"/>
      <c r="BE46" s="36"/>
    </row>
    <row r="47" spans="1:57" s="2" customFormat="1" ht="12" customHeight="1">
      <c r="A47" s="36"/>
      <c r="B47" s="37"/>
      <c r="C47" s="31" t="s">
        <v>21</v>
      </c>
      <c r="D47" s="38"/>
      <c r="E47" s="38"/>
      <c r="F47" s="38"/>
      <c r="G47" s="38"/>
      <c r="H47" s="38"/>
      <c r="I47" s="38"/>
      <c r="J47" s="38"/>
      <c r="K47" s="38"/>
      <c r="L47" s="60" t="str">
        <f>IF(K8="","",K8)</f>
        <v xml:space="preserve"> 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1" t="s">
        <v>23</v>
      </c>
      <c r="AJ47" s="38"/>
      <c r="AK47" s="38"/>
      <c r="AL47" s="38"/>
      <c r="AM47" s="347" t="str">
        <f>IF(AN8= "","",AN8)</f>
        <v>16. 9. 2021</v>
      </c>
      <c r="AN47" s="347"/>
      <c r="AO47" s="38"/>
      <c r="AP47" s="38"/>
      <c r="AQ47" s="38"/>
      <c r="AR47" s="41"/>
      <c r="BE47" s="36"/>
    </row>
    <row r="48" spans="1:57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1"/>
      <c r="BE48" s="36"/>
    </row>
    <row r="49" spans="1:91" s="2" customFormat="1" ht="40.15" customHeight="1">
      <c r="A49" s="36"/>
      <c r="B49" s="37"/>
      <c r="C49" s="31" t="s">
        <v>25</v>
      </c>
      <c r="D49" s="38"/>
      <c r="E49" s="38"/>
      <c r="F49" s="38"/>
      <c r="G49" s="38"/>
      <c r="H49" s="38"/>
      <c r="I49" s="38"/>
      <c r="J49" s="38"/>
      <c r="K49" s="38"/>
      <c r="L49" s="54" t="str">
        <f>IF(E11= "","",E11)</f>
        <v>Ostravská univerzita, Dvořákova 138/7, Ostrava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1" t="s">
        <v>32</v>
      </c>
      <c r="AJ49" s="38"/>
      <c r="AK49" s="38"/>
      <c r="AL49" s="38"/>
      <c r="AM49" s="348" t="str">
        <f>IF(E17="","",E17)</f>
        <v>Ing.arch.Martin Janda,Lomná 1895, Frenštát p.R.</v>
      </c>
      <c r="AN49" s="349"/>
      <c r="AO49" s="349"/>
      <c r="AP49" s="349"/>
      <c r="AQ49" s="38"/>
      <c r="AR49" s="41"/>
      <c r="AS49" s="350" t="s">
        <v>53</v>
      </c>
      <c r="AT49" s="351"/>
      <c r="AU49" s="62"/>
      <c r="AV49" s="62"/>
      <c r="AW49" s="62"/>
      <c r="AX49" s="62"/>
      <c r="AY49" s="62"/>
      <c r="AZ49" s="62"/>
      <c r="BA49" s="62"/>
      <c r="BB49" s="62"/>
      <c r="BC49" s="62"/>
      <c r="BD49" s="63"/>
      <c r="BE49" s="36"/>
    </row>
    <row r="50" spans="1:91" s="2" customFormat="1" ht="15.2" customHeight="1">
      <c r="A50" s="36"/>
      <c r="B50" s="37"/>
      <c r="C50" s="31" t="s">
        <v>30</v>
      </c>
      <c r="D50" s="38"/>
      <c r="E50" s="38"/>
      <c r="F50" s="38"/>
      <c r="G50" s="38"/>
      <c r="H50" s="38"/>
      <c r="I50" s="38"/>
      <c r="J50" s="38"/>
      <c r="K50" s="38"/>
      <c r="L50" s="54" t="str">
        <f>IF(E14= "Vyplň údaj","",E14)</f>
        <v/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1" t="s">
        <v>36</v>
      </c>
      <c r="AJ50" s="38"/>
      <c r="AK50" s="38"/>
      <c r="AL50" s="38"/>
      <c r="AM50" s="348" t="str">
        <f>IF(E20="","",E20)</f>
        <v xml:space="preserve"> </v>
      </c>
      <c r="AN50" s="349"/>
      <c r="AO50" s="349"/>
      <c r="AP50" s="349"/>
      <c r="AQ50" s="38"/>
      <c r="AR50" s="41"/>
      <c r="AS50" s="352"/>
      <c r="AT50" s="353"/>
      <c r="AU50" s="64"/>
      <c r="AV50" s="64"/>
      <c r="AW50" s="64"/>
      <c r="AX50" s="64"/>
      <c r="AY50" s="64"/>
      <c r="AZ50" s="64"/>
      <c r="BA50" s="64"/>
      <c r="BB50" s="64"/>
      <c r="BC50" s="64"/>
      <c r="BD50" s="65"/>
      <c r="BE50" s="36"/>
    </row>
    <row r="51" spans="1:91" s="2" customFormat="1" ht="10.9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41"/>
      <c r="AS51" s="354"/>
      <c r="AT51" s="355"/>
      <c r="AU51" s="66"/>
      <c r="AV51" s="66"/>
      <c r="AW51" s="66"/>
      <c r="AX51" s="66"/>
      <c r="AY51" s="66"/>
      <c r="AZ51" s="66"/>
      <c r="BA51" s="66"/>
      <c r="BB51" s="66"/>
      <c r="BC51" s="66"/>
      <c r="BD51" s="67"/>
      <c r="BE51" s="36"/>
    </row>
    <row r="52" spans="1:91" s="2" customFormat="1" ht="29.25" customHeight="1">
      <c r="A52" s="36"/>
      <c r="B52" s="37"/>
      <c r="C52" s="342" t="s">
        <v>54</v>
      </c>
      <c r="D52" s="343"/>
      <c r="E52" s="343"/>
      <c r="F52" s="343"/>
      <c r="G52" s="343"/>
      <c r="H52" s="68"/>
      <c r="I52" s="344" t="s">
        <v>55</v>
      </c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56" t="s">
        <v>56</v>
      </c>
      <c r="AH52" s="343"/>
      <c r="AI52" s="343"/>
      <c r="AJ52" s="343"/>
      <c r="AK52" s="343"/>
      <c r="AL52" s="343"/>
      <c r="AM52" s="343"/>
      <c r="AN52" s="344" t="s">
        <v>57</v>
      </c>
      <c r="AO52" s="343"/>
      <c r="AP52" s="343"/>
      <c r="AQ52" s="69" t="s">
        <v>58</v>
      </c>
      <c r="AR52" s="41"/>
      <c r="AS52" s="70" t="s">
        <v>59</v>
      </c>
      <c r="AT52" s="71" t="s">
        <v>60</v>
      </c>
      <c r="AU52" s="71" t="s">
        <v>61</v>
      </c>
      <c r="AV52" s="71" t="s">
        <v>62</v>
      </c>
      <c r="AW52" s="71" t="s">
        <v>63</v>
      </c>
      <c r="AX52" s="71" t="s">
        <v>64</v>
      </c>
      <c r="AY52" s="71" t="s">
        <v>65</v>
      </c>
      <c r="AZ52" s="71" t="s">
        <v>66</v>
      </c>
      <c r="BA52" s="71" t="s">
        <v>67</v>
      </c>
      <c r="BB52" s="71" t="s">
        <v>68</v>
      </c>
      <c r="BC52" s="71" t="s">
        <v>69</v>
      </c>
      <c r="BD52" s="72" t="s">
        <v>70</v>
      </c>
      <c r="BE52" s="36"/>
    </row>
    <row r="53" spans="1:91" s="2" customFormat="1" ht="10.9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41"/>
      <c r="AS53" s="73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5"/>
      <c r="BE53" s="36"/>
    </row>
    <row r="54" spans="1:91" s="6" customFormat="1" ht="32.450000000000003" customHeight="1">
      <c r="B54" s="76"/>
      <c r="C54" s="77" t="s">
        <v>71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362">
        <f>ROUND(AG55+AG69,2)</f>
        <v>0</v>
      </c>
      <c r="AH54" s="362"/>
      <c r="AI54" s="362"/>
      <c r="AJ54" s="362"/>
      <c r="AK54" s="362"/>
      <c r="AL54" s="362"/>
      <c r="AM54" s="362"/>
      <c r="AN54" s="363">
        <f t="shared" ref="AN54:AN78" si="0">SUM(AG54,AT54)</f>
        <v>0</v>
      </c>
      <c r="AO54" s="363"/>
      <c r="AP54" s="363"/>
      <c r="AQ54" s="80" t="s">
        <v>19</v>
      </c>
      <c r="AR54" s="81"/>
      <c r="AS54" s="82">
        <f>ROUND(AS55+AS69,2)</f>
        <v>0</v>
      </c>
      <c r="AT54" s="83">
        <f t="shared" ref="AT54:AT78" si="1">ROUND(SUM(AV54:AW54),2)</f>
        <v>0</v>
      </c>
      <c r="AU54" s="84">
        <f>ROUND(AU55+AU69,5)</f>
        <v>0</v>
      </c>
      <c r="AV54" s="83">
        <f>ROUND(AZ54*L29,2)</f>
        <v>0</v>
      </c>
      <c r="AW54" s="83">
        <f>ROUND(BA54*L30,2)</f>
        <v>0</v>
      </c>
      <c r="AX54" s="83">
        <f>ROUND(BB54*L29,2)</f>
        <v>0</v>
      </c>
      <c r="AY54" s="83">
        <f>ROUND(BC54*L30,2)</f>
        <v>0</v>
      </c>
      <c r="AZ54" s="83">
        <f>ROUND(AZ55+AZ69,2)</f>
        <v>0</v>
      </c>
      <c r="BA54" s="83">
        <f>ROUND(BA55+BA69,2)</f>
        <v>0</v>
      </c>
      <c r="BB54" s="83">
        <f>ROUND(BB55+BB69,2)</f>
        <v>0</v>
      </c>
      <c r="BC54" s="83">
        <f>ROUND(BC55+BC69,2)</f>
        <v>0</v>
      </c>
      <c r="BD54" s="85">
        <f>ROUND(BD55+BD69,2)</f>
        <v>0</v>
      </c>
      <c r="BS54" s="86" t="s">
        <v>72</v>
      </c>
      <c r="BT54" s="86" t="s">
        <v>73</v>
      </c>
      <c r="BU54" s="87" t="s">
        <v>74</v>
      </c>
      <c r="BV54" s="86" t="s">
        <v>75</v>
      </c>
      <c r="BW54" s="86" t="s">
        <v>5</v>
      </c>
      <c r="BX54" s="86" t="s">
        <v>76</v>
      </c>
      <c r="CL54" s="86" t="s">
        <v>19</v>
      </c>
    </row>
    <row r="55" spans="1:91" s="7" customFormat="1" ht="37.5" customHeight="1">
      <c r="B55" s="88"/>
      <c r="C55" s="89"/>
      <c r="D55" s="345" t="s">
        <v>77</v>
      </c>
      <c r="E55" s="345"/>
      <c r="F55" s="345"/>
      <c r="G55" s="345"/>
      <c r="H55" s="345"/>
      <c r="I55" s="90"/>
      <c r="J55" s="345" t="s">
        <v>78</v>
      </c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59">
        <f>ROUND(SUM(AG56:AG68),2)</f>
        <v>0</v>
      </c>
      <c r="AH55" s="358"/>
      <c r="AI55" s="358"/>
      <c r="AJ55" s="358"/>
      <c r="AK55" s="358"/>
      <c r="AL55" s="358"/>
      <c r="AM55" s="358"/>
      <c r="AN55" s="357">
        <f t="shared" si="0"/>
        <v>0</v>
      </c>
      <c r="AO55" s="358"/>
      <c r="AP55" s="358"/>
      <c r="AQ55" s="91" t="s">
        <v>79</v>
      </c>
      <c r="AR55" s="92"/>
      <c r="AS55" s="93">
        <f>ROUND(SUM(AS56:AS68),2)</f>
        <v>0</v>
      </c>
      <c r="AT55" s="94">
        <f t="shared" si="1"/>
        <v>0</v>
      </c>
      <c r="AU55" s="95">
        <f>ROUND(SUM(AU56:AU68),5)</f>
        <v>0</v>
      </c>
      <c r="AV55" s="94">
        <f>ROUND(AZ55*L29,2)</f>
        <v>0</v>
      </c>
      <c r="AW55" s="94">
        <f>ROUND(BA55*L30,2)</f>
        <v>0</v>
      </c>
      <c r="AX55" s="94">
        <f>ROUND(BB55*L29,2)</f>
        <v>0</v>
      </c>
      <c r="AY55" s="94">
        <f>ROUND(BC55*L30,2)</f>
        <v>0</v>
      </c>
      <c r="AZ55" s="94">
        <f>ROUND(SUM(AZ56:AZ68),2)</f>
        <v>0</v>
      </c>
      <c r="BA55" s="94">
        <f>ROUND(SUM(BA56:BA68),2)</f>
        <v>0</v>
      </c>
      <c r="BB55" s="94">
        <f>ROUND(SUM(BB56:BB68),2)</f>
        <v>0</v>
      </c>
      <c r="BC55" s="94">
        <f>ROUND(SUM(BC56:BC68),2)</f>
        <v>0</v>
      </c>
      <c r="BD55" s="96">
        <f>ROUND(SUM(BD56:BD68),2)</f>
        <v>0</v>
      </c>
      <c r="BS55" s="97" t="s">
        <v>72</v>
      </c>
      <c r="BT55" s="97" t="s">
        <v>80</v>
      </c>
      <c r="BU55" s="97" t="s">
        <v>74</v>
      </c>
      <c r="BV55" s="97" t="s">
        <v>75</v>
      </c>
      <c r="BW55" s="97" t="s">
        <v>81</v>
      </c>
      <c r="BX55" s="97" t="s">
        <v>5</v>
      </c>
      <c r="CL55" s="97" t="s">
        <v>19</v>
      </c>
      <c r="CM55" s="97" t="s">
        <v>82</v>
      </c>
    </row>
    <row r="56" spans="1:91" s="4" customFormat="1" ht="16.5" customHeight="1">
      <c r="A56" s="98" t="s">
        <v>83</v>
      </c>
      <c r="B56" s="53"/>
      <c r="C56" s="99"/>
      <c r="D56" s="99"/>
      <c r="E56" s="346" t="s">
        <v>84</v>
      </c>
      <c r="F56" s="346"/>
      <c r="G56" s="346"/>
      <c r="H56" s="346"/>
      <c r="I56" s="346"/>
      <c r="J56" s="99"/>
      <c r="K56" s="346" t="s">
        <v>85</v>
      </c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60">
        <f>'01 - Demolice objektu'!J32</f>
        <v>0</v>
      </c>
      <c r="AH56" s="361"/>
      <c r="AI56" s="361"/>
      <c r="AJ56" s="361"/>
      <c r="AK56" s="361"/>
      <c r="AL56" s="361"/>
      <c r="AM56" s="361"/>
      <c r="AN56" s="360">
        <f t="shared" si="0"/>
        <v>0</v>
      </c>
      <c r="AO56" s="361"/>
      <c r="AP56" s="361"/>
      <c r="AQ56" s="100" t="s">
        <v>86</v>
      </c>
      <c r="AR56" s="55"/>
      <c r="AS56" s="101">
        <v>0</v>
      </c>
      <c r="AT56" s="102">
        <f t="shared" si="1"/>
        <v>0</v>
      </c>
      <c r="AU56" s="103">
        <f>'01 - Demolice objektu'!P97</f>
        <v>0</v>
      </c>
      <c r="AV56" s="102">
        <f>'01 - Demolice objektu'!J35</f>
        <v>0</v>
      </c>
      <c r="AW56" s="102">
        <f>'01 - Demolice objektu'!J36</f>
        <v>0</v>
      </c>
      <c r="AX56" s="102">
        <f>'01 - Demolice objektu'!J37</f>
        <v>0</v>
      </c>
      <c r="AY56" s="102">
        <f>'01 - Demolice objektu'!J38</f>
        <v>0</v>
      </c>
      <c r="AZ56" s="102">
        <f>'01 - Demolice objektu'!F35</f>
        <v>0</v>
      </c>
      <c r="BA56" s="102">
        <f>'01 - Demolice objektu'!F36</f>
        <v>0</v>
      </c>
      <c r="BB56" s="102">
        <f>'01 - Demolice objektu'!F37</f>
        <v>0</v>
      </c>
      <c r="BC56" s="102">
        <f>'01 - Demolice objektu'!F38</f>
        <v>0</v>
      </c>
      <c r="BD56" s="104">
        <f>'01 - Demolice objektu'!F39</f>
        <v>0</v>
      </c>
      <c r="BT56" s="105" t="s">
        <v>82</v>
      </c>
      <c r="BV56" s="105" t="s">
        <v>75</v>
      </c>
      <c r="BW56" s="105" t="s">
        <v>87</v>
      </c>
      <c r="BX56" s="105" t="s">
        <v>81</v>
      </c>
      <c r="CL56" s="105" t="s">
        <v>19</v>
      </c>
    </row>
    <row r="57" spans="1:91" s="4" customFormat="1" ht="16.5" customHeight="1">
      <c r="A57" s="98" t="s">
        <v>83</v>
      </c>
      <c r="B57" s="53"/>
      <c r="C57" s="99"/>
      <c r="D57" s="99"/>
      <c r="E57" s="346" t="s">
        <v>88</v>
      </c>
      <c r="F57" s="346"/>
      <c r="G57" s="346"/>
      <c r="H57" s="346"/>
      <c r="I57" s="346"/>
      <c r="J57" s="99"/>
      <c r="K57" s="346" t="s">
        <v>89</v>
      </c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60">
        <f>'02 - Založení spodní stavby'!J32</f>
        <v>0</v>
      </c>
      <c r="AH57" s="361"/>
      <c r="AI57" s="361"/>
      <c r="AJ57" s="361"/>
      <c r="AK57" s="361"/>
      <c r="AL57" s="361"/>
      <c r="AM57" s="361"/>
      <c r="AN57" s="360">
        <f t="shared" si="0"/>
        <v>0</v>
      </c>
      <c r="AO57" s="361"/>
      <c r="AP57" s="361"/>
      <c r="AQ57" s="100" t="s">
        <v>86</v>
      </c>
      <c r="AR57" s="55"/>
      <c r="AS57" s="101">
        <v>0</v>
      </c>
      <c r="AT57" s="102">
        <f t="shared" si="1"/>
        <v>0</v>
      </c>
      <c r="AU57" s="103">
        <f>'02 - Založení spodní stavby'!P94</f>
        <v>0</v>
      </c>
      <c r="AV57" s="102">
        <f>'02 - Založení spodní stavby'!J35</f>
        <v>0</v>
      </c>
      <c r="AW57" s="102">
        <f>'02 - Založení spodní stavby'!J36</f>
        <v>0</v>
      </c>
      <c r="AX57" s="102">
        <f>'02 - Založení spodní stavby'!J37</f>
        <v>0</v>
      </c>
      <c r="AY57" s="102">
        <f>'02 - Založení spodní stavby'!J38</f>
        <v>0</v>
      </c>
      <c r="AZ57" s="102">
        <f>'02 - Založení spodní stavby'!F35</f>
        <v>0</v>
      </c>
      <c r="BA57" s="102">
        <f>'02 - Založení spodní stavby'!F36</f>
        <v>0</v>
      </c>
      <c r="BB57" s="102">
        <f>'02 - Založení spodní stavby'!F37</f>
        <v>0</v>
      </c>
      <c r="BC57" s="102">
        <f>'02 - Založení spodní stavby'!F38</f>
        <v>0</v>
      </c>
      <c r="BD57" s="104">
        <f>'02 - Založení spodní stavby'!F39</f>
        <v>0</v>
      </c>
      <c r="BT57" s="105" t="s">
        <v>82</v>
      </c>
      <c r="BV57" s="105" t="s">
        <v>75</v>
      </c>
      <c r="BW57" s="105" t="s">
        <v>90</v>
      </c>
      <c r="BX57" s="105" t="s">
        <v>81</v>
      </c>
      <c r="CL57" s="105" t="s">
        <v>19</v>
      </c>
    </row>
    <row r="58" spans="1:91" s="4" customFormat="1" ht="16.5" customHeight="1">
      <c r="A58" s="98" t="s">
        <v>83</v>
      </c>
      <c r="B58" s="53"/>
      <c r="C58" s="99"/>
      <c r="D58" s="99"/>
      <c r="E58" s="346" t="s">
        <v>91</v>
      </c>
      <c r="F58" s="346"/>
      <c r="G58" s="346"/>
      <c r="H58" s="346"/>
      <c r="I58" s="346"/>
      <c r="J58" s="99"/>
      <c r="K58" s="346" t="s">
        <v>92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60">
        <f>'03 - Architektonicko - st...'!J32</f>
        <v>0</v>
      </c>
      <c r="AH58" s="361"/>
      <c r="AI58" s="361"/>
      <c r="AJ58" s="361"/>
      <c r="AK58" s="361"/>
      <c r="AL58" s="361"/>
      <c r="AM58" s="361"/>
      <c r="AN58" s="360">
        <f t="shared" si="0"/>
        <v>0</v>
      </c>
      <c r="AO58" s="361"/>
      <c r="AP58" s="361"/>
      <c r="AQ58" s="100" t="s">
        <v>86</v>
      </c>
      <c r="AR58" s="55"/>
      <c r="AS58" s="101">
        <v>0</v>
      </c>
      <c r="AT58" s="102">
        <f t="shared" si="1"/>
        <v>0</v>
      </c>
      <c r="AU58" s="103">
        <f>'03 - Architektonicko - st...'!P91</f>
        <v>0</v>
      </c>
      <c r="AV58" s="102">
        <f>'03 - Architektonicko - st...'!J35</f>
        <v>0</v>
      </c>
      <c r="AW58" s="102">
        <f>'03 - Architektonicko - st...'!J36</f>
        <v>0</v>
      </c>
      <c r="AX58" s="102">
        <f>'03 - Architektonicko - st...'!J37</f>
        <v>0</v>
      </c>
      <c r="AY58" s="102">
        <f>'03 - Architektonicko - st...'!J38</f>
        <v>0</v>
      </c>
      <c r="AZ58" s="102">
        <f>'03 - Architektonicko - st...'!F35</f>
        <v>0</v>
      </c>
      <c r="BA58" s="102">
        <f>'03 - Architektonicko - st...'!F36</f>
        <v>0</v>
      </c>
      <c r="BB58" s="102">
        <f>'03 - Architektonicko - st...'!F37</f>
        <v>0</v>
      </c>
      <c r="BC58" s="102">
        <f>'03 - Architektonicko - st...'!F38</f>
        <v>0</v>
      </c>
      <c r="BD58" s="104">
        <f>'03 - Architektonicko - st...'!F39</f>
        <v>0</v>
      </c>
      <c r="BT58" s="105" t="s">
        <v>82</v>
      </c>
      <c r="BV58" s="105" t="s">
        <v>75</v>
      </c>
      <c r="BW58" s="105" t="s">
        <v>93</v>
      </c>
      <c r="BX58" s="105" t="s">
        <v>81</v>
      </c>
      <c r="CL58" s="105" t="s">
        <v>19</v>
      </c>
    </row>
    <row r="59" spans="1:91" s="4" customFormat="1" ht="16.5" customHeight="1">
      <c r="A59" s="98" t="s">
        <v>83</v>
      </c>
      <c r="B59" s="53"/>
      <c r="C59" s="99"/>
      <c r="D59" s="99"/>
      <c r="E59" s="346" t="s">
        <v>94</v>
      </c>
      <c r="F59" s="346"/>
      <c r="G59" s="346"/>
      <c r="H59" s="346"/>
      <c r="I59" s="346"/>
      <c r="J59" s="99"/>
      <c r="K59" s="346" t="s">
        <v>95</v>
      </c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60">
        <f>'04 - Architektonicko - st...'!J32</f>
        <v>0</v>
      </c>
      <c r="AH59" s="361"/>
      <c r="AI59" s="361"/>
      <c r="AJ59" s="361"/>
      <c r="AK59" s="361"/>
      <c r="AL59" s="361"/>
      <c r="AM59" s="361"/>
      <c r="AN59" s="360">
        <f t="shared" si="0"/>
        <v>0</v>
      </c>
      <c r="AO59" s="361"/>
      <c r="AP59" s="361"/>
      <c r="AQ59" s="100" t="s">
        <v>86</v>
      </c>
      <c r="AR59" s="55"/>
      <c r="AS59" s="101">
        <v>0</v>
      </c>
      <c r="AT59" s="102">
        <f t="shared" si="1"/>
        <v>0</v>
      </c>
      <c r="AU59" s="103">
        <f>'04 - Architektonicko - st...'!P100</f>
        <v>0</v>
      </c>
      <c r="AV59" s="102">
        <f>'04 - Architektonicko - st...'!J35</f>
        <v>0</v>
      </c>
      <c r="AW59" s="102">
        <f>'04 - Architektonicko - st...'!J36</f>
        <v>0</v>
      </c>
      <c r="AX59" s="102">
        <f>'04 - Architektonicko - st...'!J37</f>
        <v>0</v>
      </c>
      <c r="AY59" s="102">
        <f>'04 - Architektonicko - st...'!J38</f>
        <v>0</v>
      </c>
      <c r="AZ59" s="102">
        <f>'04 - Architektonicko - st...'!F35</f>
        <v>0</v>
      </c>
      <c r="BA59" s="102">
        <f>'04 - Architektonicko - st...'!F36</f>
        <v>0</v>
      </c>
      <c r="BB59" s="102">
        <f>'04 - Architektonicko - st...'!F37</f>
        <v>0</v>
      </c>
      <c r="BC59" s="102">
        <f>'04 - Architektonicko - st...'!F38</f>
        <v>0</v>
      </c>
      <c r="BD59" s="104">
        <f>'04 - Architektonicko - st...'!F39</f>
        <v>0</v>
      </c>
      <c r="BT59" s="105" t="s">
        <v>82</v>
      </c>
      <c r="BV59" s="105" t="s">
        <v>75</v>
      </c>
      <c r="BW59" s="105" t="s">
        <v>96</v>
      </c>
      <c r="BX59" s="105" t="s">
        <v>81</v>
      </c>
      <c r="CL59" s="105" t="s">
        <v>19</v>
      </c>
    </row>
    <row r="60" spans="1:91" s="4" customFormat="1" ht="16.5" customHeight="1">
      <c r="A60" s="98" t="s">
        <v>83</v>
      </c>
      <c r="B60" s="53"/>
      <c r="C60" s="99"/>
      <c r="D60" s="99"/>
      <c r="E60" s="346" t="s">
        <v>97</v>
      </c>
      <c r="F60" s="346"/>
      <c r="G60" s="346"/>
      <c r="H60" s="346"/>
      <c r="I60" s="346"/>
      <c r="J60" s="99"/>
      <c r="K60" s="346" t="s">
        <v>98</v>
      </c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60">
        <f>'05 - Architektonicko - st...'!J32</f>
        <v>0</v>
      </c>
      <c r="AH60" s="361"/>
      <c r="AI60" s="361"/>
      <c r="AJ60" s="361"/>
      <c r="AK60" s="361"/>
      <c r="AL60" s="361"/>
      <c r="AM60" s="361"/>
      <c r="AN60" s="360">
        <f t="shared" si="0"/>
        <v>0</v>
      </c>
      <c r="AO60" s="361"/>
      <c r="AP60" s="361"/>
      <c r="AQ60" s="100" t="s">
        <v>86</v>
      </c>
      <c r="AR60" s="55"/>
      <c r="AS60" s="101">
        <v>0</v>
      </c>
      <c r="AT60" s="102">
        <f t="shared" si="1"/>
        <v>0</v>
      </c>
      <c r="AU60" s="103">
        <f>'05 - Architektonicko - st...'!P105</f>
        <v>0</v>
      </c>
      <c r="AV60" s="102">
        <f>'05 - Architektonicko - st...'!J35</f>
        <v>0</v>
      </c>
      <c r="AW60" s="102">
        <f>'05 - Architektonicko - st...'!J36</f>
        <v>0</v>
      </c>
      <c r="AX60" s="102">
        <f>'05 - Architektonicko - st...'!J37</f>
        <v>0</v>
      </c>
      <c r="AY60" s="102">
        <f>'05 - Architektonicko - st...'!J38</f>
        <v>0</v>
      </c>
      <c r="AZ60" s="102">
        <f>'05 - Architektonicko - st...'!F35</f>
        <v>0</v>
      </c>
      <c r="BA60" s="102">
        <f>'05 - Architektonicko - st...'!F36</f>
        <v>0</v>
      </c>
      <c r="BB60" s="102">
        <f>'05 - Architektonicko - st...'!F37</f>
        <v>0</v>
      </c>
      <c r="BC60" s="102">
        <f>'05 - Architektonicko - st...'!F38</f>
        <v>0</v>
      </c>
      <c r="BD60" s="104">
        <f>'05 - Architektonicko - st...'!F39</f>
        <v>0</v>
      </c>
      <c r="BT60" s="105" t="s">
        <v>82</v>
      </c>
      <c r="BV60" s="105" t="s">
        <v>75</v>
      </c>
      <c r="BW60" s="105" t="s">
        <v>99</v>
      </c>
      <c r="BX60" s="105" t="s">
        <v>81</v>
      </c>
      <c r="CL60" s="105" t="s">
        <v>19</v>
      </c>
    </row>
    <row r="61" spans="1:91" s="4" customFormat="1" ht="16.5" customHeight="1">
      <c r="A61" s="98" t="s">
        <v>83</v>
      </c>
      <c r="B61" s="53"/>
      <c r="C61" s="99"/>
      <c r="D61" s="99"/>
      <c r="E61" s="346" t="s">
        <v>100</v>
      </c>
      <c r="F61" s="346"/>
      <c r="G61" s="346"/>
      <c r="H61" s="346"/>
      <c r="I61" s="346"/>
      <c r="J61" s="99"/>
      <c r="K61" s="346" t="s">
        <v>101</v>
      </c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60">
        <f>'06 - Architektonicko - st...'!J32</f>
        <v>0</v>
      </c>
      <c r="AH61" s="361"/>
      <c r="AI61" s="361"/>
      <c r="AJ61" s="361"/>
      <c r="AK61" s="361"/>
      <c r="AL61" s="361"/>
      <c r="AM61" s="361"/>
      <c r="AN61" s="360">
        <f t="shared" si="0"/>
        <v>0</v>
      </c>
      <c r="AO61" s="361"/>
      <c r="AP61" s="361"/>
      <c r="AQ61" s="100" t="s">
        <v>86</v>
      </c>
      <c r="AR61" s="55"/>
      <c r="AS61" s="101">
        <v>0</v>
      </c>
      <c r="AT61" s="102">
        <f t="shared" si="1"/>
        <v>0</v>
      </c>
      <c r="AU61" s="103">
        <f>'06 - Architektonicko - st...'!P106</f>
        <v>0</v>
      </c>
      <c r="AV61" s="102">
        <f>'06 - Architektonicko - st...'!J35</f>
        <v>0</v>
      </c>
      <c r="AW61" s="102">
        <f>'06 - Architektonicko - st...'!J36</f>
        <v>0</v>
      </c>
      <c r="AX61" s="102">
        <f>'06 - Architektonicko - st...'!J37</f>
        <v>0</v>
      </c>
      <c r="AY61" s="102">
        <f>'06 - Architektonicko - st...'!J38</f>
        <v>0</v>
      </c>
      <c r="AZ61" s="102">
        <f>'06 - Architektonicko - st...'!F35</f>
        <v>0</v>
      </c>
      <c r="BA61" s="102">
        <f>'06 - Architektonicko - st...'!F36</f>
        <v>0</v>
      </c>
      <c r="BB61" s="102">
        <f>'06 - Architektonicko - st...'!F37</f>
        <v>0</v>
      </c>
      <c r="BC61" s="102">
        <f>'06 - Architektonicko - st...'!F38</f>
        <v>0</v>
      </c>
      <c r="BD61" s="104">
        <f>'06 - Architektonicko - st...'!F39</f>
        <v>0</v>
      </c>
      <c r="BT61" s="105" t="s">
        <v>82</v>
      </c>
      <c r="BV61" s="105" t="s">
        <v>75</v>
      </c>
      <c r="BW61" s="105" t="s">
        <v>102</v>
      </c>
      <c r="BX61" s="105" t="s">
        <v>81</v>
      </c>
      <c r="CL61" s="105" t="s">
        <v>19</v>
      </c>
    </row>
    <row r="62" spans="1:91" s="4" customFormat="1" ht="16.5" customHeight="1">
      <c r="A62" s="98" t="s">
        <v>83</v>
      </c>
      <c r="B62" s="53"/>
      <c r="C62" s="99"/>
      <c r="D62" s="99"/>
      <c r="E62" s="346" t="s">
        <v>103</v>
      </c>
      <c r="F62" s="346"/>
      <c r="G62" s="346"/>
      <c r="H62" s="346"/>
      <c r="I62" s="346"/>
      <c r="J62" s="99"/>
      <c r="K62" s="346" t="s">
        <v>104</v>
      </c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60">
        <f>'07 - Architektonicko - st...'!J32</f>
        <v>0</v>
      </c>
      <c r="AH62" s="361"/>
      <c r="AI62" s="361"/>
      <c r="AJ62" s="361"/>
      <c r="AK62" s="361"/>
      <c r="AL62" s="361"/>
      <c r="AM62" s="361"/>
      <c r="AN62" s="360">
        <f t="shared" si="0"/>
        <v>0</v>
      </c>
      <c r="AO62" s="361"/>
      <c r="AP62" s="361"/>
      <c r="AQ62" s="100" t="s">
        <v>86</v>
      </c>
      <c r="AR62" s="55"/>
      <c r="AS62" s="101">
        <v>0</v>
      </c>
      <c r="AT62" s="102">
        <f t="shared" si="1"/>
        <v>0</v>
      </c>
      <c r="AU62" s="103">
        <f>'07 - Architektonicko - st...'!P98</f>
        <v>0</v>
      </c>
      <c r="AV62" s="102">
        <f>'07 - Architektonicko - st...'!J35</f>
        <v>0</v>
      </c>
      <c r="AW62" s="102">
        <f>'07 - Architektonicko - st...'!J36</f>
        <v>0</v>
      </c>
      <c r="AX62" s="102">
        <f>'07 - Architektonicko - st...'!J37</f>
        <v>0</v>
      </c>
      <c r="AY62" s="102">
        <f>'07 - Architektonicko - st...'!J38</f>
        <v>0</v>
      </c>
      <c r="AZ62" s="102">
        <f>'07 - Architektonicko - st...'!F35</f>
        <v>0</v>
      </c>
      <c r="BA62" s="102">
        <f>'07 - Architektonicko - st...'!F36</f>
        <v>0</v>
      </c>
      <c r="BB62" s="102">
        <f>'07 - Architektonicko - st...'!F37</f>
        <v>0</v>
      </c>
      <c r="BC62" s="102">
        <f>'07 - Architektonicko - st...'!F38</f>
        <v>0</v>
      </c>
      <c r="BD62" s="104">
        <f>'07 - Architektonicko - st...'!F39</f>
        <v>0</v>
      </c>
      <c r="BT62" s="105" t="s">
        <v>82</v>
      </c>
      <c r="BV62" s="105" t="s">
        <v>75</v>
      </c>
      <c r="BW62" s="105" t="s">
        <v>105</v>
      </c>
      <c r="BX62" s="105" t="s">
        <v>81</v>
      </c>
      <c r="CL62" s="105" t="s">
        <v>19</v>
      </c>
    </row>
    <row r="63" spans="1:91" s="4" customFormat="1" ht="16.5" customHeight="1">
      <c r="A63" s="98" t="s">
        <v>83</v>
      </c>
      <c r="B63" s="53"/>
      <c r="C63" s="99"/>
      <c r="D63" s="99"/>
      <c r="E63" s="346" t="s">
        <v>106</v>
      </c>
      <c r="F63" s="346"/>
      <c r="G63" s="346"/>
      <c r="H63" s="346"/>
      <c r="I63" s="346"/>
      <c r="J63" s="99"/>
      <c r="K63" s="346" t="s">
        <v>107</v>
      </c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60">
        <f>'08 - Architektonicko - st...'!J32</f>
        <v>0</v>
      </c>
      <c r="AH63" s="361"/>
      <c r="AI63" s="361"/>
      <c r="AJ63" s="361"/>
      <c r="AK63" s="361"/>
      <c r="AL63" s="361"/>
      <c r="AM63" s="361"/>
      <c r="AN63" s="360">
        <f t="shared" si="0"/>
        <v>0</v>
      </c>
      <c r="AO63" s="361"/>
      <c r="AP63" s="361"/>
      <c r="AQ63" s="100" t="s">
        <v>86</v>
      </c>
      <c r="AR63" s="55"/>
      <c r="AS63" s="101">
        <v>0</v>
      </c>
      <c r="AT63" s="102">
        <f t="shared" si="1"/>
        <v>0</v>
      </c>
      <c r="AU63" s="103">
        <f>'08 - Architektonicko - st...'!P96</f>
        <v>0</v>
      </c>
      <c r="AV63" s="102">
        <f>'08 - Architektonicko - st...'!J35</f>
        <v>0</v>
      </c>
      <c r="AW63" s="102">
        <f>'08 - Architektonicko - st...'!J36</f>
        <v>0</v>
      </c>
      <c r="AX63" s="102">
        <f>'08 - Architektonicko - st...'!J37</f>
        <v>0</v>
      </c>
      <c r="AY63" s="102">
        <f>'08 - Architektonicko - st...'!J38</f>
        <v>0</v>
      </c>
      <c r="AZ63" s="102">
        <f>'08 - Architektonicko - st...'!F35</f>
        <v>0</v>
      </c>
      <c r="BA63" s="102">
        <f>'08 - Architektonicko - st...'!F36</f>
        <v>0</v>
      </c>
      <c r="BB63" s="102">
        <f>'08 - Architektonicko - st...'!F37</f>
        <v>0</v>
      </c>
      <c r="BC63" s="102">
        <f>'08 - Architektonicko - st...'!F38</f>
        <v>0</v>
      </c>
      <c r="BD63" s="104">
        <f>'08 - Architektonicko - st...'!F39</f>
        <v>0</v>
      </c>
      <c r="BT63" s="105" t="s">
        <v>82</v>
      </c>
      <c r="BV63" s="105" t="s">
        <v>75</v>
      </c>
      <c r="BW63" s="105" t="s">
        <v>108</v>
      </c>
      <c r="BX63" s="105" t="s">
        <v>81</v>
      </c>
      <c r="CL63" s="105" t="s">
        <v>19</v>
      </c>
    </row>
    <row r="64" spans="1:91" s="4" customFormat="1" ht="16.5" customHeight="1">
      <c r="A64" s="98" t="s">
        <v>83</v>
      </c>
      <c r="B64" s="53"/>
      <c r="C64" s="99"/>
      <c r="D64" s="99"/>
      <c r="E64" s="346" t="s">
        <v>109</v>
      </c>
      <c r="F64" s="346"/>
      <c r="G64" s="346"/>
      <c r="H64" s="346"/>
      <c r="I64" s="346"/>
      <c r="J64" s="99"/>
      <c r="K64" s="346" t="s">
        <v>110</v>
      </c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60">
        <f>'09 - Architektonicko - st...'!J32</f>
        <v>0</v>
      </c>
      <c r="AH64" s="361"/>
      <c r="AI64" s="361"/>
      <c r="AJ64" s="361"/>
      <c r="AK64" s="361"/>
      <c r="AL64" s="361"/>
      <c r="AM64" s="361"/>
      <c r="AN64" s="360">
        <f t="shared" si="0"/>
        <v>0</v>
      </c>
      <c r="AO64" s="361"/>
      <c r="AP64" s="361"/>
      <c r="AQ64" s="100" t="s">
        <v>86</v>
      </c>
      <c r="AR64" s="55"/>
      <c r="AS64" s="101">
        <v>0</v>
      </c>
      <c r="AT64" s="102">
        <f t="shared" si="1"/>
        <v>0</v>
      </c>
      <c r="AU64" s="103">
        <f>'09 - Architektonicko - st...'!P95</f>
        <v>0</v>
      </c>
      <c r="AV64" s="102">
        <f>'09 - Architektonicko - st...'!J35</f>
        <v>0</v>
      </c>
      <c r="AW64" s="102">
        <f>'09 - Architektonicko - st...'!J36</f>
        <v>0</v>
      </c>
      <c r="AX64" s="102">
        <f>'09 - Architektonicko - st...'!J37</f>
        <v>0</v>
      </c>
      <c r="AY64" s="102">
        <f>'09 - Architektonicko - st...'!J38</f>
        <v>0</v>
      </c>
      <c r="AZ64" s="102">
        <f>'09 - Architektonicko - st...'!F35</f>
        <v>0</v>
      </c>
      <c r="BA64" s="102">
        <f>'09 - Architektonicko - st...'!F36</f>
        <v>0</v>
      </c>
      <c r="BB64" s="102">
        <f>'09 - Architektonicko - st...'!F37</f>
        <v>0</v>
      </c>
      <c r="BC64" s="102">
        <f>'09 - Architektonicko - st...'!F38</f>
        <v>0</v>
      </c>
      <c r="BD64" s="104">
        <f>'09 - Architektonicko - st...'!F39</f>
        <v>0</v>
      </c>
      <c r="BT64" s="105" t="s">
        <v>82</v>
      </c>
      <c r="BV64" s="105" t="s">
        <v>75</v>
      </c>
      <c r="BW64" s="105" t="s">
        <v>111</v>
      </c>
      <c r="BX64" s="105" t="s">
        <v>81</v>
      </c>
      <c r="CL64" s="105" t="s">
        <v>19</v>
      </c>
    </row>
    <row r="65" spans="1:91" s="4" customFormat="1" ht="16.5" customHeight="1">
      <c r="A65" s="98" t="s">
        <v>83</v>
      </c>
      <c r="B65" s="53"/>
      <c r="C65" s="99"/>
      <c r="D65" s="99"/>
      <c r="E65" s="346" t="s">
        <v>112</v>
      </c>
      <c r="F65" s="346"/>
      <c r="G65" s="346"/>
      <c r="H65" s="346"/>
      <c r="I65" s="346"/>
      <c r="J65" s="99"/>
      <c r="K65" s="346" t="s">
        <v>113</v>
      </c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60">
        <f>'011 - Vytápění'!J32</f>
        <v>0</v>
      </c>
      <c r="AH65" s="361"/>
      <c r="AI65" s="361"/>
      <c r="AJ65" s="361"/>
      <c r="AK65" s="361"/>
      <c r="AL65" s="361"/>
      <c r="AM65" s="361"/>
      <c r="AN65" s="360">
        <f t="shared" si="0"/>
        <v>0</v>
      </c>
      <c r="AO65" s="361"/>
      <c r="AP65" s="361"/>
      <c r="AQ65" s="100" t="s">
        <v>86</v>
      </c>
      <c r="AR65" s="55"/>
      <c r="AS65" s="101">
        <v>0</v>
      </c>
      <c r="AT65" s="102">
        <f t="shared" si="1"/>
        <v>0</v>
      </c>
      <c r="AU65" s="103">
        <f>'011 - Vytápění'!P92</f>
        <v>0</v>
      </c>
      <c r="AV65" s="102">
        <f>'011 - Vytápění'!J35</f>
        <v>0</v>
      </c>
      <c r="AW65" s="102">
        <f>'011 - Vytápění'!J36</f>
        <v>0</v>
      </c>
      <c r="AX65" s="102">
        <f>'011 - Vytápění'!J37</f>
        <v>0</v>
      </c>
      <c r="AY65" s="102">
        <f>'011 - Vytápění'!J38</f>
        <v>0</v>
      </c>
      <c r="AZ65" s="102">
        <f>'011 - Vytápění'!F35</f>
        <v>0</v>
      </c>
      <c r="BA65" s="102">
        <f>'011 - Vytápění'!F36</f>
        <v>0</v>
      </c>
      <c r="BB65" s="102">
        <f>'011 - Vytápění'!F37</f>
        <v>0</v>
      </c>
      <c r="BC65" s="102">
        <f>'011 - Vytápění'!F38</f>
        <v>0</v>
      </c>
      <c r="BD65" s="104">
        <f>'011 - Vytápění'!F39</f>
        <v>0</v>
      </c>
      <c r="BT65" s="105" t="s">
        <v>82</v>
      </c>
      <c r="BV65" s="105" t="s">
        <v>75</v>
      </c>
      <c r="BW65" s="105" t="s">
        <v>114</v>
      </c>
      <c r="BX65" s="105" t="s">
        <v>81</v>
      </c>
      <c r="CL65" s="105" t="s">
        <v>19</v>
      </c>
    </row>
    <row r="66" spans="1:91" s="4" customFormat="1" ht="16.5" customHeight="1">
      <c r="A66" s="98" t="s">
        <v>83</v>
      </c>
      <c r="B66" s="53"/>
      <c r="C66" s="99"/>
      <c r="D66" s="99"/>
      <c r="E66" s="346" t="s">
        <v>115</v>
      </c>
      <c r="F66" s="346"/>
      <c r="G66" s="346"/>
      <c r="H66" s="346"/>
      <c r="I66" s="346"/>
      <c r="J66" s="99"/>
      <c r="K66" s="346" t="s">
        <v>116</v>
      </c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60">
        <f>'012 - Zdravotechnika'!J32</f>
        <v>0</v>
      </c>
      <c r="AH66" s="361"/>
      <c r="AI66" s="361"/>
      <c r="AJ66" s="361"/>
      <c r="AK66" s="361"/>
      <c r="AL66" s="361"/>
      <c r="AM66" s="361"/>
      <c r="AN66" s="360">
        <f t="shared" si="0"/>
        <v>0</v>
      </c>
      <c r="AO66" s="361"/>
      <c r="AP66" s="361"/>
      <c r="AQ66" s="100" t="s">
        <v>86</v>
      </c>
      <c r="AR66" s="55"/>
      <c r="AS66" s="101">
        <v>0</v>
      </c>
      <c r="AT66" s="102">
        <f t="shared" si="1"/>
        <v>0</v>
      </c>
      <c r="AU66" s="103">
        <f>'012 - Zdravotechnika'!P90</f>
        <v>0</v>
      </c>
      <c r="AV66" s="102">
        <f>'012 - Zdravotechnika'!J35</f>
        <v>0</v>
      </c>
      <c r="AW66" s="102">
        <f>'012 - Zdravotechnika'!J36</f>
        <v>0</v>
      </c>
      <c r="AX66" s="102">
        <f>'012 - Zdravotechnika'!J37</f>
        <v>0</v>
      </c>
      <c r="AY66" s="102">
        <f>'012 - Zdravotechnika'!J38</f>
        <v>0</v>
      </c>
      <c r="AZ66" s="102">
        <f>'012 - Zdravotechnika'!F35</f>
        <v>0</v>
      </c>
      <c r="BA66" s="102">
        <f>'012 - Zdravotechnika'!F36</f>
        <v>0</v>
      </c>
      <c r="BB66" s="102">
        <f>'012 - Zdravotechnika'!F37</f>
        <v>0</v>
      </c>
      <c r="BC66" s="102">
        <f>'012 - Zdravotechnika'!F38</f>
        <v>0</v>
      </c>
      <c r="BD66" s="104">
        <f>'012 - Zdravotechnika'!F39</f>
        <v>0</v>
      </c>
      <c r="BT66" s="105" t="s">
        <v>82</v>
      </c>
      <c r="BV66" s="105" t="s">
        <v>75</v>
      </c>
      <c r="BW66" s="105" t="s">
        <v>117</v>
      </c>
      <c r="BX66" s="105" t="s">
        <v>81</v>
      </c>
      <c r="CL66" s="105" t="s">
        <v>19</v>
      </c>
    </row>
    <row r="67" spans="1:91" s="4" customFormat="1" ht="16.5" customHeight="1">
      <c r="A67" s="98" t="s">
        <v>83</v>
      </c>
      <c r="B67" s="53"/>
      <c r="C67" s="99"/>
      <c r="D67" s="99"/>
      <c r="E67" s="346" t="s">
        <v>118</v>
      </c>
      <c r="F67" s="346"/>
      <c r="G67" s="346"/>
      <c r="H67" s="346"/>
      <c r="I67" s="346"/>
      <c r="J67" s="99"/>
      <c r="K67" s="346" t="s">
        <v>119</v>
      </c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60">
        <f>'013 - Elektroinstalace'!J32</f>
        <v>0</v>
      </c>
      <c r="AH67" s="361"/>
      <c r="AI67" s="361"/>
      <c r="AJ67" s="361"/>
      <c r="AK67" s="361"/>
      <c r="AL67" s="361"/>
      <c r="AM67" s="361"/>
      <c r="AN67" s="360">
        <f t="shared" si="0"/>
        <v>0</v>
      </c>
      <c r="AO67" s="361"/>
      <c r="AP67" s="361"/>
      <c r="AQ67" s="100" t="s">
        <v>86</v>
      </c>
      <c r="AR67" s="55"/>
      <c r="AS67" s="101">
        <v>0</v>
      </c>
      <c r="AT67" s="102">
        <f t="shared" si="1"/>
        <v>0</v>
      </c>
      <c r="AU67" s="103">
        <f>'013 - Elektroinstalace'!P108</f>
        <v>0</v>
      </c>
      <c r="AV67" s="102">
        <f>'013 - Elektroinstalace'!J35</f>
        <v>0</v>
      </c>
      <c r="AW67" s="102">
        <f>'013 - Elektroinstalace'!J36</f>
        <v>0</v>
      </c>
      <c r="AX67" s="102">
        <f>'013 - Elektroinstalace'!J37</f>
        <v>0</v>
      </c>
      <c r="AY67" s="102">
        <f>'013 - Elektroinstalace'!J38</f>
        <v>0</v>
      </c>
      <c r="AZ67" s="102">
        <f>'013 - Elektroinstalace'!F35</f>
        <v>0</v>
      </c>
      <c r="BA67" s="102">
        <f>'013 - Elektroinstalace'!F36</f>
        <v>0</v>
      </c>
      <c r="BB67" s="102">
        <f>'013 - Elektroinstalace'!F37</f>
        <v>0</v>
      </c>
      <c r="BC67" s="102">
        <f>'013 - Elektroinstalace'!F38</f>
        <v>0</v>
      </c>
      <c r="BD67" s="104">
        <f>'013 - Elektroinstalace'!F39</f>
        <v>0</v>
      </c>
      <c r="BT67" s="105" t="s">
        <v>82</v>
      </c>
      <c r="BV67" s="105" t="s">
        <v>75</v>
      </c>
      <c r="BW67" s="105" t="s">
        <v>120</v>
      </c>
      <c r="BX67" s="105" t="s">
        <v>81</v>
      </c>
      <c r="CL67" s="105" t="s">
        <v>19</v>
      </c>
    </row>
    <row r="68" spans="1:91" s="4" customFormat="1" ht="16.5" customHeight="1">
      <c r="A68" s="98" t="s">
        <v>83</v>
      </c>
      <c r="B68" s="53"/>
      <c r="C68" s="99"/>
      <c r="D68" s="99"/>
      <c r="E68" s="346" t="s">
        <v>121</v>
      </c>
      <c r="F68" s="346"/>
      <c r="G68" s="346"/>
      <c r="H68" s="346"/>
      <c r="I68" s="346"/>
      <c r="J68" s="99"/>
      <c r="K68" s="346" t="s">
        <v>122</v>
      </c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60">
        <f>'014 - Vzduchotechnika'!J32</f>
        <v>0</v>
      </c>
      <c r="AH68" s="361"/>
      <c r="AI68" s="361"/>
      <c r="AJ68" s="361"/>
      <c r="AK68" s="361"/>
      <c r="AL68" s="361"/>
      <c r="AM68" s="361"/>
      <c r="AN68" s="360">
        <f t="shared" si="0"/>
        <v>0</v>
      </c>
      <c r="AO68" s="361"/>
      <c r="AP68" s="361"/>
      <c r="AQ68" s="100" t="s">
        <v>86</v>
      </c>
      <c r="AR68" s="55"/>
      <c r="AS68" s="101">
        <v>0</v>
      </c>
      <c r="AT68" s="102">
        <f t="shared" si="1"/>
        <v>0</v>
      </c>
      <c r="AU68" s="103">
        <f>'014 - Vzduchotechnika'!P93</f>
        <v>0</v>
      </c>
      <c r="AV68" s="102">
        <f>'014 - Vzduchotechnika'!J35</f>
        <v>0</v>
      </c>
      <c r="AW68" s="102">
        <f>'014 - Vzduchotechnika'!J36</f>
        <v>0</v>
      </c>
      <c r="AX68" s="102">
        <f>'014 - Vzduchotechnika'!J37</f>
        <v>0</v>
      </c>
      <c r="AY68" s="102">
        <f>'014 - Vzduchotechnika'!J38</f>
        <v>0</v>
      </c>
      <c r="AZ68" s="102">
        <f>'014 - Vzduchotechnika'!F35</f>
        <v>0</v>
      </c>
      <c r="BA68" s="102">
        <f>'014 - Vzduchotechnika'!F36</f>
        <v>0</v>
      </c>
      <c r="BB68" s="102">
        <f>'014 - Vzduchotechnika'!F37</f>
        <v>0</v>
      </c>
      <c r="BC68" s="102">
        <f>'014 - Vzduchotechnika'!F38</f>
        <v>0</v>
      </c>
      <c r="BD68" s="104">
        <f>'014 - Vzduchotechnika'!F39</f>
        <v>0</v>
      </c>
      <c r="BT68" s="105" t="s">
        <v>82</v>
      </c>
      <c r="BV68" s="105" t="s">
        <v>75</v>
      </c>
      <c r="BW68" s="105" t="s">
        <v>123</v>
      </c>
      <c r="BX68" s="105" t="s">
        <v>81</v>
      </c>
      <c r="CL68" s="105" t="s">
        <v>19</v>
      </c>
    </row>
    <row r="69" spans="1:91" s="7" customFormat="1" ht="24.75" customHeight="1">
      <c r="B69" s="88"/>
      <c r="C69" s="89"/>
      <c r="D69" s="345" t="s">
        <v>124</v>
      </c>
      <c r="E69" s="345"/>
      <c r="F69" s="345"/>
      <c r="G69" s="345"/>
      <c r="H69" s="345"/>
      <c r="I69" s="90"/>
      <c r="J69" s="345" t="s">
        <v>125</v>
      </c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59">
        <f>ROUND(AG70+AG78,2)</f>
        <v>0</v>
      </c>
      <c r="AH69" s="358"/>
      <c r="AI69" s="358"/>
      <c r="AJ69" s="358"/>
      <c r="AK69" s="358"/>
      <c r="AL69" s="358"/>
      <c r="AM69" s="358"/>
      <c r="AN69" s="357">
        <f t="shared" si="0"/>
        <v>0</v>
      </c>
      <c r="AO69" s="358"/>
      <c r="AP69" s="358"/>
      <c r="AQ69" s="91" t="s">
        <v>79</v>
      </c>
      <c r="AR69" s="92"/>
      <c r="AS69" s="93">
        <f>ROUND(AS70+AS78,2)</f>
        <v>0</v>
      </c>
      <c r="AT69" s="94">
        <f t="shared" si="1"/>
        <v>0</v>
      </c>
      <c r="AU69" s="95">
        <f>ROUND(AU70+AU78,5)</f>
        <v>0</v>
      </c>
      <c r="AV69" s="94">
        <f>ROUND(AZ69*L29,2)</f>
        <v>0</v>
      </c>
      <c r="AW69" s="94">
        <f>ROUND(BA69*L30,2)</f>
        <v>0</v>
      </c>
      <c r="AX69" s="94">
        <f>ROUND(BB69*L29,2)</f>
        <v>0</v>
      </c>
      <c r="AY69" s="94">
        <f>ROUND(BC69*L30,2)</f>
        <v>0</v>
      </c>
      <c r="AZ69" s="94">
        <f>ROUND(AZ70+AZ78,2)</f>
        <v>0</v>
      </c>
      <c r="BA69" s="94">
        <f>ROUND(BA70+BA78,2)</f>
        <v>0</v>
      </c>
      <c r="BB69" s="94">
        <f>ROUND(BB70+BB78,2)</f>
        <v>0</v>
      </c>
      <c r="BC69" s="94">
        <f>ROUND(BC70+BC78,2)</f>
        <v>0</v>
      </c>
      <c r="BD69" s="96">
        <f>ROUND(BD70+BD78,2)</f>
        <v>0</v>
      </c>
      <c r="BS69" s="97" t="s">
        <v>72</v>
      </c>
      <c r="BT69" s="97" t="s">
        <v>80</v>
      </c>
      <c r="BU69" s="97" t="s">
        <v>74</v>
      </c>
      <c r="BV69" s="97" t="s">
        <v>75</v>
      </c>
      <c r="BW69" s="97" t="s">
        <v>126</v>
      </c>
      <c r="BX69" s="97" t="s">
        <v>5</v>
      </c>
      <c r="CL69" s="97" t="s">
        <v>19</v>
      </c>
      <c r="CM69" s="97" t="s">
        <v>82</v>
      </c>
    </row>
    <row r="70" spans="1:91" s="4" customFormat="1" ht="16.5" customHeight="1">
      <c r="B70" s="53"/>
      <c r="C70" s="99"/>
      <c r="D70" s="99"/>
      <c r="E70" s="346" t="s">
        <v>127</v>
      </c>
      <c r="F70" s="346"/>
      <c r="G70" s="346"/>
      <c r="H70" s="346"/>
      <c r="I70" s="346"/>
      <c r="J70" s="99"/>
      <c r="K70" s="346" t="s">
        <v>92</v>
      </c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84">
        <f>ROUND(AG71+AG72+AG76+AG77,2)</f>
        <v>0</v>
      </c>
      <c r="AH70" s="361"/>
      <c r="AI70" s="361"/>
      <c r="AJ70" s="361"/>
      <c r="AK70" s="361"/>
      <c r="AL70" s="361"/>
      <c r="AM70" s="361"/>
      <c r="AN70" s="360">
        <f t="shared" si="0"/>
        <v>0</v>
      </c>
      <c r="AO70" s="361"/>
      <c r="AP70" s="361"/>
      <c r="AQ70" s="100" t="s">
        <v>86</v>
      </c>
      <c r="AR70" s="55"/>
      <c r="AS70" s="101">
        <f>ROUND(AS71+AS72+AS76+AS77,2)</f>
        <v>0</v>
      </c>
      <c r="AT70" s="102">
        <f t="shared" si="1"/>
        <v>0</v>
      </c>
      <c r="AU70" s="103">
        <f>ROUND(AU71+AU72+AU76+AU77,5)</f>
        <v>0</v>
      </c>
      <c r="AV70" s="102">
        <f>ROUND(AZ70*L29,2)</f>
        <v>0</v>
      </c>
      <c r="AW70" s="102">
        <f>ROUND(BA70*L30,2)</f>
        <v>0</v>
      </c>
      <c r="AX70" s="102">
        <f>ROUND(BB70*L29,2)</f>
        <v>0</v>
      </c>
      <c r="AY70" s="102">
        <f>ROUND(BC70*L30,2)</f>
        <v>0</v>
      </c>
      <c r="AZ70" s="102">
        <f>ROUND(AZ71+AZ72+AZ76+AZ77,2)</f>
        <v>0</v>
      </c>
      <c r="BA70" s="102">
        <f>ROUND(BA71+BA72+BA76+BA77,2)</f>
        <v>0</v>
      </c>
      <c r="BB70" s="102">
        <f>ROUND(BB71+BB72+BB76+BB77,2)</f>
        <v>0</v>
      </c>
      <c r="BC70" s="102">
        <f>ROUND(BC71+BC72+BC76+BC77,2)</f>
        <v>0</v>
      </c>
      <c r="BD70" s="104">
        <f>ROUND(BD71+BD72+BD76+BD77,2)</f>
        <v>0</v>
      </c>
      <c r="BS70" s="105" t="s">
        <v>72</v>
      </c>
      <c r="BT70" s="105" t="s">
        <v>82</v>
      </c>
      <c r="BV70" s="105" t="s">
        <v>75</v>
      </c>
      <c r="BW70" s="105" t="s">
        <v>128</v>
      </c>
      <c r="BX70" s="105" t="s">
        <v>126</v>
      </c>
      <c r="CL70" s="105" t="s">
        <v>19</v>
      </c>
    </row>
    <row r="71" spans="1:91" s="4" customFormat="1" ht="16.5" customHeight="1">
      <c r="A71" s="98" t="s">
        <v>83</v>
      </c>
      <c r="B71" s="53"/>
      <c r="C71" s="99"/>
      <c r="D71" s="99"/>
      <c r="E71" s="99"/>
      <c r="F71" s="346" t="s">
        <v>127</v>
      </c>
      <c r="G71" s="346"/>
      <c r="H71" s="346"/>
      <c r="I71" s="346"/>
      <c r="J71" s="346"/>
      <c r="K71" s="99"/>
      <c r="L71" s="346" t="s">
        <v>92</v>
      </c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60">
        <f>'021 - Architektonicko - s...'!J32</f>
        <v>0</v>
      </c>
      <c r="AH71" s="361"/>
      <c r="AI71" s="361"/>
      <c r="AJ71" s="361"/>
      <c r="AK71" s="361"/>
      <c r="AL71" s="361"/>
      <c r="AM71" s="361"/>
      <c r="AN71" s="360">
        <f t="shared" si="0"/>
        <v>0</v>
      </c>
      <c r="AO71" s="361"/>
      <c r="AP71" s="361"/>
      <c r="AQ71" s="100" t="s">
        <v>86</v>
      </c>
      <c r="AR71" s="55"/>
      <c r="AS71" s="101">
        <v>0</v>
      </c>
      <c r="AT71" s="102">
        <f t="shared" si="1"/>
        <v>0</v>
      </c>
      <c r="AU71" s="103">
        <f>'021 - Architektonicko - s...'!P106</f>
        <v>0</v>
      </c>
      <c r="AV71" s="102">
        <f>'021 - Architektonicko - s...'!J35</f>
        <v>0</v>
      </c>
      <c r="AW71" s="102">
        <f>'021 - Architektonicko - s...'!J36</f>
        <v>0</v>
      </c>
      <c r="AX71" s="102">
        <f>'021 - Architektonicko - s...'!J37</f>
        <v>0</v>
      </c>
      <c r="AY71" s="102">
        <f>'021 - Architektonicko - s...'!J38</f>
        <v>0</v>
      </c>
      <c r="AZ71" s="102">
        <f>'021 - Architektonicko - s...'!F35</f>
        <v>0</v>
      </c>
      <c r="BA71" s="102">
        <f>'021 - Architektonicko - s...'!F36</f>
        <v>0</v>
      </c>
      <c r="BB71" s="102">
        <f>'021 - Architektonicko - s...'!F37</f>
        <v>0</v>
      </c>
      <c r="BC71" s="102">
        <f>'021 - Architektonicko - s...'!F38</f>
        <v>0</v>
      </c>
      <c r="BD71" s="104">
        <f>'021 - Architektonicko - s...'!F39</f>
        <v>0</v>
      </c>
      <c r="BT71" s="105" t="s">
        <v>129</v>
      </c>
      <c r="BU71" s="105" t="s">
        <v>130</v>
      </c>
      <c r="BV71" s="105" t="s">
        <v>75</v>
      </c>
      <c r="BW71" s="105" t="s">
        <v>128</v>
      </c>
      <c r="BX71" s="105" t="s">
        <v>126</v>
      </c>
      <c r="CL71" s="105" t="s">
        <v>19</v>
      </c>
    </row>
    <row r="72" spans="1:91" s="4" customFormat="1" ht="16.5" customHeight="1">
      <c r="B72" s="53"/>
      <c r="C72" s="99"/>
      <c r="D72" s="99"/>
      <c r="E72" s="99"/>
      <c r="F72" s="346" t="s">
        <v>131</v>
      </c>
      <c r="G72" s="346"/>
      <c r="H72" s="346"/>
      <c r="I72" s="346"/>
      <c r="J72" s="346"/>
      <c r="K72" s="99"/>
      <c r="L72" s="346" t="s">
        <v>132</v>
      </c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84">
        <f>ROUND(SUM(AG73:AG75),2)</f>
        <v>0</v>
      </c>
      <c r="AH72" s="361"/>
      <c r="AI72" s="361"/>
      <c r="AJ72" s="361"/>
      <c r="AK72" s="361"/>
      <c r="AL72" s="361"/>
      <c r="AM72" s="361"/>
      <c r="AN72" s="360">
        <f t="shared" si="0"/>
        <v>0</v>
      </c>
      <c r="AO72" s="361"/>
      <c r="AP72" s="361"/>
      <c r="AQ72" s="100" t="s">
        <v>86</v>
      </c>
      <c r="AR72" s="55"/>
      <c r="AS72" s="101">
        <f>ROUND(SUM(AS73:AS75),2)</f>
        <v>0</v>
      </c>
      <c r="AT72" s="102">
        <f t="shared" si="1"/>
        <v>0</v>
      </c>
      <c r="AU72" s="103">
        <f>ROUND(SUM(AU73:AU75),5)</f>
        <v>0</v>
      </c>
      <c r="AV72" s="102">
        <f>ROUND(AZ72*L29,2)</f>
        <v>0</v>
      </c>
      <c r="AW72" s="102">
        <f>ROUND(BA72*L30,2)</f>
        <v>0</v>
      </c>
      <c r="AX72" s="102">
        <f>ROUND(BB72*L29,2)</f>
        <v>0</v>
      </c>
      <c r="AY72" s="102">
        <f>ROUND(BC72*L30,2)</f>
        <v>0</v>
      </c>
      <c r="AZ72" s="102">
        <f>ROUND(SUM(AZ73:AZ75),2)</f>
        <v>0</v>
      </c>
      <c r="BA72" s="102">
        <f>ROUND(SUM(BA73:BA75),2)</f>
        <v>0</v>
      </c>
      <c r="BB72" s="102">
        <f>ROUND(SUM(BB73:BB75),2)</f>
        <v>0</v>
      </c>
      <c r="BC72" s="102">
        <f>ROUND(SUM(BC73:BC75),2)</f>
        <v>0</v>
      </c>
      <c r="BD72" s="104">
        <f>ROUND(SUM(BD73:BD75),2)</f>
        <v>0</v>
      </c>
      <c r="BS72" s="105" t="s">
        <v>72</v>
      </c>
      <c r="BT72" s="105" t="s">
        <v>129</v>
      </c>
      <c r="BU72" s="105" t="s">
        <v>74</v>
      </c>
      <c r="BV72" s="105" t="s">
        <v>75</v>
      </c>
      <c r="BW72" s="105" t="s">
        <v>133</v>
      </c>
      <c r="BX72" s="105" t="s">
        <v>128</v>
      </c>
      <c r="CL72" s="105" t="s">
        <v>19</v>
      </c>
    </row>
    <row r="73" spans="1:91" s="4" customFormat="1" ht="16.5" customHeight="1">
      <c r="A73" s="98" t="s">
        <v>83</v>
      </c>
      <c r="B73" s="53"/>
      <c r="C73" s="99"/>
      <c r="D73" s="99"/>
      <c r="E73" s="99"/>
      <c r="F73" s="99"/>
      <c r="G73" s="346" t="s">
        <v>134</v>
      </c>
      <c r="H73" s="346"/>
      <c r="I73" s="346"/>
      <c r="J73" s="346"/>
      <c r="K73" s="346"/>
      <c r="L73" s="99"/>
      <c r="M73" s="346" t="s">
        <v>132</v>
      </c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60">
        <f>'0101 - Elektrická požární...'!J34</f>
        <v>0</v>
      </c>
      <c r="AH73" s="361"/>
      <c r="AI73" s="361"/>
      <c r="AJ73" s="361"/>
      <c r="AK73" s="361"/>
      <c r="AL73" s="361"/>
      <c r="AM73" s="361"/>
      <c r="AN73" s="360">
        <f t="shared" si="0"/>
        <v>0</v>
      </c>
      <c r="AO73" s="361"/>
      <c r="AP73" s="361"/>
      <c r="AQ73" s="100" t="s">
        <v>86</v>
      </c>
      <c r="AR73" s="55"/>
      <c r="AS73" s="101">
        <v>0</v>
      </c>
      <c r="AT73" s="102">
        <f t="shared" si="1"/>
        <v>0</v>
      </c>
      <c r="AU73" s="103">
        <f>'0101 - Elektrická požární...'!P96</f>
        <v>0</v>
      </c>
      <c r="AV73" s="102">
        <f>'0101 - Elektrická požární...'!J37</f>
        <v>0</v>
      </c>
      <c r="AW73" s="102">
        <f>'0101 - Elektrická požární...'!J38</f>
        <v>0</v>
      </c>
      <c r="AX73" s="102">
        <f>'0101 - Elektrická požární...'!J39</f>
        <v>0</v>
      </c>
      <c r="AY73" s="102">
        <f>'0101 - Elektrická požární...'!J40</f>
        <v>0</v>
      </c>
      <c r="AZ73" s="102">
        <f>'0101 - Elektrická požární...'!F37</f>
        <v>0</v>
      </c>
      <c r="BA73" s="102">
        <f>'0101 - Elektrická požární...'!F38</f>
        <v>0</v>
      </c>
      <c r="BB73" s="102">
        <f>'0101 - Elektrická požární...'!F39</f>
        <v>0</v>
      </c>
      <c r="BC73" s="102">
        <f>'0101 - Elektrická požární...'!F40</f>
        <v>0</v>
      </c>
      <c r="BD73" s="104">
        <f>'0101 - Elektrická požární...'!F41</f>
        <v>0</v>
      </c>
      <c r="BT73" s="105" t="s">
        <v>135</v>
      </c>
      <c r="BV73" s="105" t="s">
        <v>75</v>
      </c>
      <c r="BW73" s="105" t="s">
        <v>136</v>
      </c>
      <c r="BX73" s="105" t="s">
        <v>133</v>
      </c>
      <c r="CL73" s="105" t="s">
        <v>19</v>
      </c>
    </row>
    <row r="74" spans="1:91" s="4" customFormat="1" ht="16.5" customHeight="1">
      <c r="A74" s="98" t="s">
        <v>83</v>
      </c>
      <c r="B74" s="53"/>
      <c r="C74" s="99"/>
      <c r="D74" s="99"/>
      <c r="E74" s="99"/>
      <c r="F74" s="99"/>
      <c r="G74" s="346" t="s">
        <v>137</v>
      </c>
      <c r="H74" s="346"/>
      <c r="I74" s="346"/>
      <c r="J74" s="346"/>
      <c r="K74" s="346"/>
      <c r="L74" s="99"/>
      <c r="M74" s="346" t="s">
        <v>138</v>
      </c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60">
        <f>'0102 - Kabelové trasy'!J34</f>
        <v>0</v>
      </c>
      <c r="AH74" s="361"/>
      <c r="AI74" s="361"/>
      <c r="AJ74" s="361"/>
      <c r="AK74" s="361"/>
      <c r="AL74" s="361"/>
      <c r="AM74" s="361"/>
      <c r="AN74" s="360">
        <f t="shared" si="0"/>
        <v>0</v>
      </c>
      <c r="AO74" s="361"/>
      <c r="AP74" s="361"/>
      <c r="AQ74" s="100" t="s">
        <v>86</v>
      </c>
      <c r="AR74" s="55"/>
      <c r="AS74" s="101">
        <v>0</v>
      </c>
      <c r="AT74" s="102">
        <f t="shared" si="1"/>
        <v>0</v>
      </c>
      <c r="AU74" s="103">
        <f>'0102 - Kabelové trasy'!P92</f>
        <v>0</v>
      </c>
      <c r="AV74" s="102">
        <f>'0102 - Kabelové trasy'!J37</f>
        <v>0</v>
      </c>
      <c r="AW74" s="102">
        <f>'0102 - Kabelové trasy'!J38</f>
        <v>0</v>
      </c>
      <c r="AX74" s="102">
        <f>'0102 - Kabelové trasy'!J39</f>
        <v>0</v>
      </c>
      <c r="AY74" s="102">
        <f>'0102 - Kabelové trasy'!J40</f>
        <v>0</v>
      </c>
      <c r="AZ74" s="102">
        <f>'0102 - Kabelové trasy'!F37</f>
        <v>0</v>
      </c>
      <c r="BA74" s="102">
        <f>'0102 - Kabelové trasy'!F38</f>
        <v>0</v>
      </c>
      <c r="BB74" s="102">
        <f>'0102 - Kabelové trasy'!F39</f>
        <v>0</v>
      </c>
      <c r="BC74" s="102">
        <f>'0102 - Kabelové trasy'!F40</f>
        <v>0</v>
      </c>
      <c r="BD74" s="104">
        <f>'0102 - Kabelové trasy'!F41</f>
        <v>0</v>
      </c>
      <c r="BT74" s="105" t="s">
        <v>135</v>
      </c>
      <c r="BV74" s="105" t="s">
        <v>75</v>
      </c>
      <c r="BW74" s="105" t="s">
        <v>139</v>
      </c>
      <c r="BX74" s="105" t="s">
        <v>133</v>
      </c>
      <c r="CL74" s="105" t="s">
        <v>19</v>
      </c>
    </row>
    <row r="75" spans="1:91" s="4" customFormat="1" ht="16.5" customHeight="1">
      <c r="A75" s="98" t="s">
        <v>83</v>
      </c>
      <c r="B75" s="53"/>
      <c r="C75" s="99"/>
      <c r="D75" s="99"/>
      <c r="E75" s="99"/>
      <c r="F75" s="99"/>
      <c r="G75" s="346" t="s">
        <v>140</v>
      </c>
      <c r="H75" s="346"/>
      <c r="I75" s="346"/>
      <c r="J75" s="346"/>
      <c r="K75" s="346"/>
      <c r="L75" s="99"/>
      <c r="M75" s="346" t="s">
        <v>141</v>
      </c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60">
        <f>'0103 - EPS - ostatní'!J34</f>
        <v>0</v>
      </c>
      <c r="AH75" s="361"/>
      <c r="AI75" s="361"/>
      <c r="AJ75" s="361"/>
      <c r="AK75" s="361"/>
      <c r="AL75" s="361"/>
      <c r="AM75" s="361"/>
      <c r="AN75" s="360">
        <f t="shared" si="0"/>
        <v>0</v>
      </c>
      <c r="AO75" s="361"/>
      <c r="AP75" s="361"/>
      <c r="AQ75" s="100" t="s">
        <v>86</v>
      </c>
      <c r="AR75" s="55"/>
      <c r="AS75" s="101">
        <v>0</v>
      </c>
      <c r="AT75" s="102">
        <f t="shared" si="1"/>
        <v>0</v>
      </c>
      <c r="AU75" s="103">
        <f>'0103 - EPS - ostatní'!P92</f>
        <v>0</v>
      </c>
      <c r="AV75" s="102">
        <f>'0103 - EPS - ostatní'!J37</f>
        <v>0</v>
      </c>
      <c r="AW75" s="102">
        <f>'0103 - EPS - ostatní'!J38</f>
        <v>0</v>
      </c>
      <c r="AX75" s="102">
        <f>'0103 - EPS - ostatní'!J39</f>
        <v>0</v>
      </c>
      <c r="AY75" s="102">
        <f>'0103 - EPS - ostatní'!J40</f>
        <v>0</v>
      </c>
      <c r="AZ75" s="102">
        <f>'0103 - EPS - ostatní'!F37</f>
        <v>0</v>
      </c>
      <c r="BA75" s="102">
        <f>'0103 - EPS - ostatní'!F38</f>
        <v>0</v>
      </c>
      <c r="BB75" s="102">
        <f>'0103 - EPS - ostatní'!F39</f>
        <v>0</v>
      </c>
      <c r="BC75" s="102">
        <f>'0103 - EPS - ostatní'!F40</f>
        <v>0</v>
      </c>
      <c r="BD75" s="104">
        <f>'0103 - EPS - ostatní'!F41</f>
        <v>0</v>
      </c>
      <c r="BT75" s="105" t="s">
        <v>135</v>
      </c>
      <c r="BV75" s="105" t="s">
        <v>75</v>
      </c>
      <c r="BW75" s="105" t="s">
        <v>142</v>
      </c>
      <c r="BX75" s="105" t="s">
        <v>133</v>
      </c>
      <c r="CL75" s="105" t="s">
        <v>19</v>
      </c>
    </row>
    <row r="76" spans="1:91" s="4" customFormat="1" ht="16.5" customHeight="1">
      <c r="A76" s="98" t="s">
        <v>83</v>
      </c>
      <c r="B76" s="53"/>
      <c r="C76" s="99"/>
      <c r="D76" s="99"/>
      <c r="E76" s="99"/>
      <c r="F76" s="346" t="s">
        <v>121</v>
      </c>
      <c r="G76" s="346"/>
      <c r="H76" s="346"/>
      <c r="I76" s="346"/>
      <c r="J76" s="346"/>
      <c r="K76" s="99"/>
      <c r="L76" s="346" t="s">
        <v>122</v>
      </c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60">
        <f>'014 - Vzduchotechnika_01'!J34</f>
        <v>0</v>
      </c>
      <c r="AH76" s="361"/>
      <c r="AI76" s="361"/>
      <c r="AJ76" s="361"/>
      <c r="AK76" s="361"/>
      <c r="AL76" s="361"/>
      <c r="AM76" s="361"/>
      <c r="AN76" s="360">
        <f t="shared" si="0"/>
        <v>0</v>
      </c>
      <c r="AO76" s="361"/>
      <c r="AP76" s="361"/>
      <c r="AQ76" s="100" t="s">
        <v>86</v>
      </c>
      <c r="AR76" s="55"/>
      <c r="AS76" s="101">
        <v>0</v>
      </c>
      <c r="AT76" s="102">
        <f t="shared" si="1"/>
        <v>0</v>
      </c>
      <c r="AU76" s="103">
        <f>'014 - Vzduchotechnika_01'!P94</f>
        <v>0</v>
      </c>
      <c r="AV76" s="102">
        <f>'014 - Vzduchotechnika_01'!J37</f>
        <v>0</v>
      </c>
      <c r="AW76" s="102">
        <f>'014 - Vzduchotechnika_01'!J38</f>
        <v>0</v>
      </c>
      <c r="AX76" s="102">
        <f>'014 - Vzduchotechnika_01'!J39</f>
        <v>0</v>
      </c>
      <c r="AY76" s="102">
        <f>'014 - Vzduchotechnika_01'!J40</f>
        <v>0</v>
      </c>
      <c r="AZ76" s="102">
        <f>'014 - Vzduchotechnika_01'!F37</f>
        <v>0</v>
      </c>
      <c r="BA76" s="102">
        <f>'014 - Vzduchotechnika_01'!F38</f>
        <v>0</v>
      </c>
      <c r="BB76" s="102">
        <f>'014 - Vzduchotechnika_01'!F39</f>
        <v>0</v>
      </c>
      <c r="BC76" s="102">
        <f>'014 - Vzduchotechnika_01'!F40</f>
        <v>0</v>
      </c>
      <c r="BD76" s="104">
        <f>'014 - Vzduchotechnika_01'!F41</f>
        <v>0</v>
      </c>
      <c r="BT76" s="105" t="s">
        <v>129</v>
      </c>
      <c r="BV76" s="105" t="s">
        <v>75</v>
      </c>
      <c r="BW76" s="105" t="s">
        <v>143</v>
      </c>
      <c r="BX76" s="105" t="s">
        <v>128</v>
      </c>
      <c r="CL76" s="105" t="s">
        <v>19</v>
      </c>
    </row>
    <row r="77" spans="1:91" s="4" customFormat="1" ht="16.5" customHeight="1">
      <c r="A77" s="98" t="s">
        <v>83</v>
      </c>
      <c r="B77" s="53"/>
      <c r="C77" s="99"/>
      <c r="D77" s="99"/>
      <c r="E77" s="99"/>
      <c r="F77" s="346" t="s">
        <v>144</v>
      </c>
      <c r="G77" s="346"/>
      <c r="H77" s="346"/>
      <c r="I77" s="346"/>
      <c r="J77" s="346"/>
      <c r="K77" s="99"/>
      <c r="L77" s="346" t="s">
        <v>145</v>
      </c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60">
        <f>'015 - Aula audiovizuální ...'!J34</f>
        <v>0</v>
      </c>
      <c r="AH77" s="361"/>
      <c r="AI77" s="361"/>
      <c r="AJ77" s="361"/>
      <c r="AK77" s="361"/>
      <c r="AL77" s="361"/>
      <c r="AM77" s="361"/>
      <c r="AN77" s="360">
        <f t="shared" si="0"/>
        <v>0</v>
      </c>
      <c r="AO77" s="361"/>
      <c r="AP77" s="361"/>
      <c r="AQ77" s="100" t="s">
        <v>86</v>
      </c>
      <c r="AR77" s="55"/>
      <c r="AS77" s="101">
        <v>0</v>
      </c>
      <c r="AT77" s="102">
        <f t="shared" si="1"/>
        <v>0</v>
      </c>
      <c r="AU77" s="103">
        <f>'015 - Aula audiovizuální ...'!P102</f>
        <v>0</v>
      </c>
      <c r="AV77" s="102">
        <f>'015 - Aula audiovizuální ...'!J37</f>
        <v>0</v>
      </c>
      <c r="AW77" s="102">
        <f>'015 - Aula audiovizuální ...'!J38</f>
        <v>0</v>
      </c>
      <c r="AX77" s="102">
        <f>'015 - Aula audiovizuální ...'!J39</f>
        <v>0</v>
      </c>
      <c r="AY77" s="102">
        <f>'015 - Aula audiovizuální ...'!J40</f>
        <v>0</v>
      </c>
      <c r="AZ77" s="102">
        <f>'015 - Aula audiovizuální ...'!F37</f>
        <v>0</v>
      </c>
      <c r="BA77" s="102">
        <f>'015 - Aula audiovizuální ...'!F38</f>
        <v>0</v>
      </c>
      <c r="BB77" s="102">
        <f>'015 - Aula audiovizuální ...'!F39</f>
        <v>0</v>
      </c>
      <c r="BC77" s="102">
        <f>'015 - Aula audiovizuální ...'!F40</f>
        <v>0</v>
      </c>
      <c r="BD77" s="104">
        <f>'015 - Aula audiovizuální ...'!F41</f>
        <v>0</v>
      </c>
      <c r="BT77" s="105" t="s">
        <v>129</v>
      </c>
      <c r="BV77" s="105" t="s">
        <v>75</v>
      </c>
      <c r="BW77" s="105" t="s">
        <v>146</v>
      </c>
      <c r="BX77" s="105" t="s">
        <v>128</v>
      </c>
      <c r="CL77" s="105" t="s">
        <v>19</v>
      </c>
    </row>
    <row r="78" spans="1:91" s="4" customFormat="1" ht="16.5" customHeight="1">
      <c r="A78" s="98" t="s">
        <v>83</v>
      </c>
      <c r="B78" s="53"/>
      <c r="C78" s="99"/>
      <c r="D78" s="99"/>
      <c r="E78" s="346" t="s">
        <v>147</v>
      </c>
      <c r="F78" s="346"/>
      <c r="G78" s="346"/>
      <c r="H78" s="346"/>
      <c r="I78" s="346"/>
      <c r="J78" s="99"/>
      <c r="K78" s="346" t="s">
        <v>110</v>
      </c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60">
        <f>'022 - Architektonicko - s...'!J32</f>
        <v>0</v>
      </c>
      <c r="AH78" s="361"/>
      <c r="AI78" s="361"/>
      <c r="AJ78" s="361"/>
      <c r="AK78" s="361"/>
      <c r="AL78" s="361"/>
      <c r="AM78" s="361"/>
      <c r="AN78" s="360">
        <f t="shared" si="0"/>
        <v>0</v>
      </c>
      <c r="AO78" s="361"/>
      <c r="AP78" s="361"/>
      <c r="AQ78" s="100" t="s">
        <v>86</v>
      </c>
      <c r="AR78" s="55"/>
      <c r="AS78" s="106">
        <v>0</v>
      </c>
      <c r="AT78" s="107">
        <f t="shared" si="1"/>
        <v>0</v>
      </c>
      <c r="AU78" s="108">
        <f>'022 - Architektonicko - s...'!P90</f>
        <v>0</v>
      </c>
      <c r="AV78" s="107">
        <f>'022 - Architektonicko - s...'!J35</f>
        <v>0</v>
      </c>
      <c r="AW78" s="107">
        <f>'022 - Architektonicko - s...'!J36</f>
        <v>0</v>
      </c>
      <c r="AX78" s="107">
        <f>'022 - Architektonicko - s...'!J37</f>
        <v>0</v>
      </c>
      <c r="AY78" s="107">
        <f>'022 - Architektonicko - s...'!J38</f>
        <v>0</v>
      </c>
      <c r="AZ78" s="107">
        <f>'022 - Architektonicko - s...'!F35</f>
        <v>0</v>
      </c>
      <c r="BA78" s="107">
        <f>'022 - Architektonicko - s...'!F36</f>
        <v>0</v>
      </c>
      <c r="BB78" s="107">
        <f>'022 - Architektonicko - s...'!F37</f>
        <v>0</v>
      </c>
      <c r="BC78" s="107">
        <f>'022 - Architektonicko - s...'!F38</f>
        <v>0</v>
      </c>
      <c r="BD78" s="109">
        <f>'022 - Architektonicko - s...'!F39</f>
        <v>0</v>
      </c>
      <c r="BT78" s="105" t="s">
        <v>82</v>
      </c>
      <c r="BV78" s="105" t="s">
        <v>75</v>
      </c>
      <c r="BW78" s="105" t="s">
        <v>148</v>
      </c>
      <c r="BX78" s="105" t="s">
        <v>126</v>
      </c>
      <c r="CL78" s="105" t="s">
        <v>19</v>
      </c>
    </row>
    <row r="79" spans="1:91" s="2" customFormat="1" ht="30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41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</row>
    <row r="80" spans="1:91" s="2" customFormat="1" ht="6.95" customHeight="1">
      <c r="A80" s="36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41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</row>
  </sheetData>
  <sheetProtection algorithmName="SHA-512" hashValue="LWLxjk1i0ow0HBISxBqsIIPPsL33Y+QGuTYh0LBYE9qIRtvyYrtKwKSCVTT3LgiJwkdlf8bBr+yovoGuPFUJUw==" saltValue="dQgrsALY4zZE13fq30zjduk/wTmVtdULanBTZdwz4w9TOCfrTZf3lFBnngXxxr794sKp0/F2ZNoZ+RdH7rWOXQ==" spinCount="100000" sheet="1" objects="1" scenarios="1" formatColumns="0" formatRows="0"/>
  <mergeCells count="134">
    <mergeCell ref="M74:AF74"/>
    <mergeCell ref="G74:K74"/>
    <mergeCell ref="G75:K75"/>
    <mergeCell ref="M75:AF75"/>
    <mergeCell ref="F76:J76"/>
    <mergeCell ref="L76:AF76"/>
    <mergeCell ref="F77:J77"/>
    <mergeCell ref="L77:AF77"/>
    <mergeCell ref="K78:AF78"/>
    <mergeCell ref="E78:I78"/>
    <mergeCell ref="D69:H69"/>
    <mergeCell ref="J69:AF69"/>
    <mergeCell ref="E70:I70"/>
    <mergeCell ref="K70:AF70"/>
    <mergeCell ref="L71:AF71"/>
    <mergeCell ref="F71:J71"/>
    <mergeCell ref="F72:J72"/>
    <mergeCell ref="L72:AF72"/>
    <mergeCell ref="M73:AF73"/>
    <mergeCell ref="G73:K73"/>
    <mergeCell ref="K64:AF64"/>
    <mergeCell ref="E64:I64"/>
    <mergeCell ref="E65:I65"/>
    <mergeCell ref="K65:AF65"/>
    <mergeCell ref="E66:I66"/>
    <mergeCell ref="K66:AF66"/>
    <mergeCell ref="K67:AF67"/>
    <mergeCell ref="E67:I67"/>
    <mergeCell ref="E68:I68"/>
    <mergeCell ref="K68:AF68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G62:AM62"/>
    <mergeCell ref="AN62:AP6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G63:AM63"/>
    <mergeCell ref="AN63:AP63"/>
    <mergeCell ref="E58:I58"/>
    <mergeCell ref="K58:AF58"/>
    <mergeCell ref="K59:AF59"/>
    <mergeCell ref="E59:I59"/>
    <mergeCell ref="K60:AF60"/>
    <mergeCell ref="E60:I60"/>
    <mergeCell ref="E61:I61"/>
    <mergeCell ref="K61:AF61"/>
    <mergeCell ref="E62:I62"/>
    <mergeCell ref="K62:AF62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</mergeCells>
  <hyperlinks>
    <hyperlink ref="A56" location="'01 - Demolice objektu'!C2" display="/"/>
    <hyperlink ref="A57" location="'02 - Založení spodní stavby'!C2" display="/"/>
    <hyperlink ref="A58" location="'03 - Architektonicko - st...'!C2" display="/"/>
    <hyperlink ref="A59" location="'04 - Architektonicko - st...'!C2" display="/"/>
    <hyperlink ref="A60" location="'05 - Architektonicko - st...'!C2" display="/"/>
    <hyperlink ref="A61" location="'06 - Architektonicko - st...'!C2" display="/"/>
    <hyperlink ref="A62" location="'07 - Architektonicko - st...'!C2" display="/"/>
    <hyperlink ref="A63" location="'08 - Architektonicko - st...'!C2" display="/"/>
    <hyperlink ref="A64" location="'09 - Architektonicko - st...'!C2" display="/"/>
    <hyperlink ref="A65" location="'011 - Vytápění'!C2" display="/"/>
    <hyperlink ref="A66" location="'012 - Zdravotechnika'!C2" display="/"/>
    <hyperlink ref="A67" location="'013 - Elektroinstalace'!C2" display="/"/>
    <hyperlink ref="A68" location="'014 - Vzduchotechnika'!C2" display="/"/>
    <hyperlink ref="A71" location="'021 - Architektonicko - s...'!C2" display="/"/>
    <hyperlink ref="A73" location="'0101 - Elektrická požární...'!C2" display="/"/>
    <hyperlink ref="A74" location="'0102 - Kabelové trasy'!C2" display="/"/>
    <hyperlink ref="A75" location="'0103 - EPS - ostatní'!C2" display="/"/>
    <hyperlink ref="A76" location="'014 - Vzduchotechnika_01'!C2" display="/"/>
    <hyperlink ref="A77" location="'015 - Aula audiovizuální ...'!C2" display="/"/>
    <hyperlink ref="A78" location="'022 - Architektonicko - s...'!C2" display="/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2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111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3043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ROUND(J95,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ROUND((SUM(BE95:BE922)),  2)</f>
        <v>0</v>
      </c>
      <c r="G35" s="36"/>
      <c r="H35" s="36"/>
      <c r="I35" s="126">
        <v>0.21</v>
      </c>
      <c r="J35" s="125">
        <f>ROUND(((SUM(BE95:BE922))*I35),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ROUND((SUM(BF95:BF922)),  2)</f>
        <v>0</v>
      </c>
      <c r="G36" s="36"/>
      <c r="H36" s="36"/>
      <c r="I36" s="126">
        <v>0.15</v>
      </c>
      <c r="J36" s="125">
        <f>ROUND(((SUM(BF95:BF922))*I36),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ROUND((SUM(BG95:BG922)),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ROUND((SUM(BH95:BH922)),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ROUND((SUM(BI95:BI922)),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09 - Architektonicko - stavební řešení fasáda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J95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J96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461</v>
      </c>
      <c r="E65" s="150"/>
      <c r="F65" s="150"/>
      <c r="G65" s="150"/>
      <c r="H65" s="150"/>
      <c r="I65" s="150"/>
      <c r="J65" s="151">
        <f>J97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161</v>
      </c>
      <c r="E66" s="150"/>
      <c r="F66" s="150"/>
      <c r="G66" s="150"/>
      <c r="H66" s="150"/>
      <c r="I66" s="150"/>
      <c r="J66" s="151">
        <f>J679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163</v>
      </c>
      <c r="E67" s="150"/>
      <c r="F67" s="150"/>
      <c r="G67" s="150"/>
      <c r="H67" s="150"/>
      <c r="I67" s="150"/>
      <c r="J67" s="151">
        <f>J728</f>
        <v>0</v>
      </c>
      <c r="K67" s="99"/>
      <c r="L67" s="152"/>
    </row>
    <row r="68" spans="1:31" s="9" customFormat="1" ht="24.95" customHeight="1">
      <c r="B68" s="142"/>
      <c r="C68" s="143"/>
      <c r="D68" s="144" t="s">
        <v>164</v>
      </c>
      <c r="E68" s="145"/>
      <c r="F68" s="145"/>
      <c r="G68" s="145"/>
      <c r="H68" s="145"/>
      <c r="I68" s="145"/>
      <c r="J68" s="146">
        <f>J731</f>
        <v>0</v>
      </c>
      <c r="K68" s="143"/>
      <c r="L68" s="147"/>
    </row>
    <row r="69" spans="1:31" s="10" customFormat="1" ht="19.899999999999999" customHeight="1">
      <c r="B69" s="148"/>
      <c r="C69" s="99"/>
      <c r="D69" s="149" t="s">
        <v>462</v>
      </c>
      <c r="E69" s="150"/>
      <c r="F69" s="150"/>
      <c r="G69" s="150"/>
      <c r="H69" s="150"/>
      <c r="I69" s="150"/>
      <c r="J69" s="151">
        <f>J732</f>
        <v>0</v>
      </c>
      <c r="K69" s="99"/>
      <c r="L69" s="152"/>
    </row>
    <row r="70" spans="1:31" s="10" customFormat="1" ht="19.899999999999999" customHeight="1">
      <c r="B70" s="148"/>
      <c r="C70" s="99"/>
      <c r="D70" s="149" t="s">
        <v>166</v>
      </c>
      <c r="E70" s="150"/>
      <c r="F70" s="150"/>
      <c r="G70" s="150"/>
      <c r="H70" s="150"/>
      <c r="I70" s="150"/>
      <c r="J70" s="151">
        <f>J751</f>
        <v>0</v>
      </c>
      <c r="K70" s="99"/>
      <c r="L70" s="152"/>
    </row>
    <row r="71" spans="1:31" s="10" customFormat="1" ht="19.899999999999999" customHeight="1">
      <c r="B71" s="148"/>
      <c r="C71" s="99"/>
      <c r="D71" s="149" t="s">
        <v>2901</v>
      </c>
      <c r="E71" s="150"/>
      <c r="F71" s="150"/>
      <c r="G71" s="150"/>
      <c r="H71" s="150"/>
      <c r="I71" s="150"/>
      <c r="J71" s="151">
        <f>J853</f>
        <v>0</v>
      </c>
      <c r="K71" s="99"/>
      <c r="L71" s="152"/>
    </row>
    <row r="72" spans="1:31" s="9" customFormat="1" ht="24.95" customHeight="1">
      <c r="B72" s="142"/>
      <c r="C72" s="143"/>
      <c r="D72" s="144" t="s">
        <v>168</v>
      </c>
      <c r="E72" s="145"/>
      <c r="F72" s="145"/>
      <c r="G72" s="145"/>
      <c r="H72" s="145"/>
      <c r="I72" s="145"/>
      <c r="J72" s="146">
        <f>J917</f>
        <v>0</v>
      </c>
      <c r="K72" s="143"/>
      <c r="L72" s="147"/>
    </row>
    <row r="73" spans="1:31" s="9" customFormat="1" ht="24.95" customHeight="1">
      <c r="B73" s="142"/>
      <c r="C73" s="143"/>
      <c r="D73" s="144" t="s">
        <v>169</v>
      </c>
      <c r="E73" s="145"/>
      <c r="F73" s="145"/>
      <c r="G73" s="145"/>
      <c r="H73" s="145"/>
      <c r="I73" s="145"/>
      <c r="J73" s="146">
        <f>J921</f>
        <v>0</v>
      </c>
      <c r="K73" s="143"/>
      <c r="L73" s="147"/>
    </row>
    <row r="74" spans="1:31" s="2" customFormat="1" ht="21.7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9" spans="1:31" s="2" customFormat="1" ht="6.95" customHeight="1">
      <c r="A79" s="36"/>
      <c r="B79" s="51"/>
      <c r="C79" s="52"/>
      <c r="D79" s="52"/>
      <c r="E79" s="52"/>
      <c r="F79" s="52"/>
      <c r="G79" s="52"/>
      <c r="H79" s="52"/>
      <c r="I79" s="52"/>
      <c r="J79" s="52"/>
      <c r="K79" s="52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4.95" customHeight="1">
      <c r="A80" s="36"/>
      <c r="B80" s="37"/>
      <c r="C80" s="25" t="s">
        <v>170</v>
      </c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2" customHeight="1">
      <c r="A82" s="36"/>
      <c r="B82" s="37"/>
      <c r="C82" s="31" t="s">
        <v>16</v>
      </c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6.5" customHeight="1">
      <c r="A83" s="36"/>
      <c r="B83" s="37"/>
      <c r="C83" s="38"/>
      <c r="D83" s="38"/>
      <c r="E83" s="392" t="str">
        <f>E7</f>
        <v>OU - stavební úpravy objektu ZW - děkanát Lékařské fakulty</v>
      </c>
      <c r="F83" s="393"/>
      <c r="G83" s="393"/>
      <c r="H83" s="393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1" customFormat="1" ht="12" customHeight="1">
      <c r="B84" s="23"/>
      <c r="C84" s="31" t="s">
        <v>150</v>
      </c>
      <c r="D84" s="24"/>
      <c r="E84" s="24"/>
      <c r="F84" s="24"/>
      <c r="G84" s="24"/>
      <c r="H84" s="24"/>
      <c r="I84" s="24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392" t="s">
        <v>151</v>
      </c>
      <c r="F85" s="394"/>
      <c r="G85" s="394"/>
      <c r="H85" s="394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152</v>
      </c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40" t="str">
        <f>E11</f>
        <v>09 - Architektonicko - stavební řešení fasáda</v>
      </c>
      <c r="F87" s="394"/>
      <c r="G87" s="394"/>
      <c r="H87" s="394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F14</f>
        <v xml:space="preserve"> </v>
      </c>
      <c r="G89" s="38"/>
      <c r="H89" s="38"/>
      <c r="I89" s="31" t="s">
        <v>23</v>
      </c>
      <c r="J89" s="61" t="str">
        <f>IF(J14="","",J14)</f>
        <v>16. 9. 2021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40.15" customHeight="1">
      <c r="A91" s="36"/>
      <c r="B91" s="37"/>
      <c r="C91" s="31" t="s">
        <v>25</v>
      </c>
      <c r="D91" s="38"/>
      <c r="E91" s="38"/>
      <c r="F91" s="29" t="str">
        <f>E17</f>
        <v>Ostravská univerzita, Dvořákova 138/7, Ostrava</v>
      </c>
      <c r="G91" s="38"/>
      <c r="H91" s="38"/>
      <c r="I91" s="31" t="s">
        <v>32</v>
      </c>
      <c r="J91" s="34" t="str">
        <f>E23</f>
        <v>Ing.arch.Martin Janda,Lomná 1895, Frenštát p.R.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5.2" customHeight="1">
      <c r="A92" s="36"/>
      <c r="B92" s="37"/>
      <c r="C92" s="31" t="s">
        <v>30</v>
      </c>
      <c r="D92" s="38"/>
      <c r="E92" s="38"/>
      <c r="F92" s="29" t="str">
        <f>IF(E20="","",E20)</f>
        <v>Vyplň údaj</v>
      </c>
      <c r="G92" s="38"/>
      <c r="H92" s="38"/>
      <c r="I92" s="31" t="s">
        <v>36</v>
      </c>
      <c r="J92" s="34" t="str">
        <f>E26</f>
        <v xml:space="preserve"> </v>
      </c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53"/>
      <c r="B94" s="154"/>
      <c r="C94" s="155" t="s">
        <v>171</v>
      </c>
      <c r="D94" s="156" t="s">
        <v>58</v>
      </c>
      <c r="E94" s="156" t="s">
        <v>54</v>
      </c>
      <c r="F94" s="156" t="s">
        <v>55</v>
      </c>
      <c r="G94" s="156" t="s">
        <v>172</v>
      </c>
      <c r="H94" s="156" t="s">
        <v>173</v>
      </c>
      <c r="I94" s="156" t="s">
        <v>174</v>
      </c>
      <c r="J94" s="156" t="s">
        <v>156</v>
      </c>
      <c r="K94" s="157" t="s">
        <v>175</v>
      </c>
      <c r="L94" s="158"/>
      <c r="M94" s="70" t="s">
        <v>19</v>
      </c>
      <c r="N94" s="71" t="s">
        <v>43</v>
      </c>
      <c r="O94" s="71" t="s">
        <v>176</v>
      </c>
      <c r="P94" s="71" t="s">
        <v>177</v>
      </c>
      <c r="Q94" s="71" t="s">
        <v>178</v>
      </c>
      <c r="R94" s="71" t="s">
        <v>179</v>
      </c>
      <c r="S94" s="71" t="s">
        <v>180</v>
      </c>
      <c r="T94" s="72" t="s">
        <v>181</v>
      </c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</row>
    <row r="95" spans="1:63" s="2" customFormat="1" ht="22.9" customHeight="1">
      <c r="A95" s="36"/>
      <c r="B95" s="37"/>
      <c r="C95" s="77" t="s">
        <v>182</v>
      </c>
      <c r="D95" s="38"/>
      <c r="E95" s="38"/>
      <c r="F95" s="38"/>
      <c r="G95" s="38"/>
      <c r="H95" s="38"/>
      <c r="I95" s="38"/>
      <c r="J95" s="159">
        <f>BK95</f>
        <v>0</v>
      </c>
      <c r="K95" s="38"/>
      <c r="L95" s="41"/>
      <c r="M95" s="73"/>
      <c r="N95" s="160"/>
      <c r="O95" s="74"/>
      <c r="P95" s="161">
        <f>P96+P731+P917+P921</f>
        <v>0</v>
      </c>
      <c r="Q95" s="74"/>
      <c r="R95" s="161">
        <f>R96+R731+R917+R921</f>
        <v>58.85410006</v>
      </c>
      <c r="S95" s="74"/>
      <c r="T95" s="162">
        <f>T96+T731+T917+T921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72</v>
      </c>
      <c r="AU95" s="19" t="s">
        <v>157</v>
      </c>
      <c r="BK95" s="163">
        <f>BK96+BK731+BK917+BK921</f>
        <v>0</v>
      </c>
    </row>
    <row r="96" spans="1:63" s="12" customFormat="1" ht="25.9" customHeight="1">
      <c r="B96" s="164"/>
      <c r="C96" s="165"/>
      <c r="D96" s="166" t="s">
        <v>72</v>
      </c>
      <c r="E96" s="167" t="s">
        <v>183</v>
      </c>
      <c r="F96" s="167" t="s">
        <v>184</v>
      </c>
      <c r="G96" s="165"/>
      <c r="H96" s="165"/>
      <c r="I96" s="168"/>
      <c r="J96" s="169">
        <f>BK96</f>
        <v>0</v>
      </c>
      <c r="K96" s="165"/>
      <c r="L96" s="170"/>
      <c r="M96" s="171"/>
      <c r="N96" s="172"/>
      <c r="O96" s="172"/>
      <c r="P96" s="173">
        <f>P97+P679+P728</f>
        <v>0</v>
      </c>
      <c r="Q96" s="172"/>
      <c r="R96" s="173">
        <f>R97+R679+R728</f>
        <v>41.202953829999998</v>
      </c>
      <c r="S96" s="172"/>
      <c r="T96" s="174">
        <f>T97+T679+T728</f>
        <v>0</v>
      </c>
      <c r="AR96" s="175" t="s">
        <v>80</v>
      </c>
      <c r="AT96" s="176" t="s">
        <v>72</v>
      </c>
      <c r="AU96" s="176" t="s">
        <v>73</v>
      </c>
      <c r="AY96" s="175" t="s">
        <v>185</v>
      </c>
      <c r="BK96" s="177">
        <f>BK97+BK679+BK728</f>
        <v>0</v>
      </c>
    </row>
    <row r="97" spans="1:65" s="12" customFormat="1" ht="22.9" customHeight="1">
      <c r="B97" s="164"/>
      <c r="C97" s="165"/>
      <c r="D97" s="166" t="s">
        <v>72</v>
      </c>
      <c r="E97" s="178" t="s">
        <v>255</v>
      </c>
      <c r="F97" s="178" t="s">
        <v>593</v>
      </c>
      <c r="G97" s="165"/>
      <c r="H97" s="165"/>
      <c r="I97" s="168"/>
      <c r="J97" s="179">
        <f>BK97</f>
        <v>0</v>
      </c>
      <c r="K97" s="165"/>
      <c r="L97" s="170"/>
      <c r="M97" s="171"/>
      <c r="N97" s="172"/>
      <c r="O97" s="172"/>
      <c r="P97" s="173">
        <f>SUM(P98:P678)</f>
        <v>0</v>
      </c>
      <c r="Q97" s="172"/>
      <c r="R97" s="173">
        <f>SUM(R98:R678)</f>
        <v>41.202953829999998</v>
      </c>
      <c r="S97" s="172"/>
      <c r="T97" s="174">
        <f>SUM(T98:T678)</f>
        <v>0</v>
      </c>
      <c r="AR97" s="175" t="s">
        <v>80</v>
      </c>
      <c r="AT97" s="176" t="s">
        <v>72</v>
      </c>
      <c r="AU97" s="176" t="s">
        <v>80</v>
      </c>
      <c r="AY97" s="175" t="s">
        <v>185</v>
      </c>
      <c r="BK97" s="177">
        <f>SUM(BK98:BK678)</f>
        <v>0</v>
      </c>
    </row>
    <row r="98" spans="1:65" s="2" customFormat="1" ht="24.2" customHeight="1">
      <c r="A98" s="36"/>
      <c r="B98" s="37"/>
      <c r="C98" s="180" t="s">
        <v>80</v>
      </c>
      <c r="D98" s="180" t="s">
        <v>187</v>
      </c>
      <c r="E98" s="181" t="s">
        <v>3044</v>
      </c>
      <c r="F98" s="182" t="s">
        <v>3045</v>
      </c>
      <c r="G98" s="183" t="s">
        <v>240</v>
      </c>
      <c r="H98" s="184">
        <v>7.56</v>
      </c>
      <c r="I98" s="185"/>
      <c r="J98" s="186">
        <f>ROUND(I98*H98,2)</f>
        <v>0</v>
      </c>
      <c r="K98" s="182" t="s">
        <v>191</v>
      </c>
      <c r="L98" s="41"/>
      <c r="M98" s="187" t="s">
        <v>19</v>
      </c>
      <c r="N98" s="188" t="s">
        <v>44</v>
      </c>
      <c r="O98" s="66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82</v>
      </c>
      <c r="AY98" s="19" t="s">
        <v>185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19" t="s">
        <v>80</v>
      </c>
      <c r="BK98" s="192">
        <f>ROUND(I98*H98,2)</f>
        <v>0</v>
      </c>
      <c r="BL98" s="19" t="s">
        <v>135</v>
      </c>
      <c r="BM98" s="191" t="s">
        <v>3046</v>
      </c>
    </row>
    <row r="99" spans="1:65" s="2" customFormat="1" ht="11.25">
      <c r="A99" s="36"/>
      <c r="B99" s="37"/>
      <c r="C99" s="38"/>
      <c r="D99" s="193" t="s">
        <v>193</v>
      </c>
      <c r="E99" s="38"/>
      <c r="F99" s="194" t="s">
        <v>3047</v>
      </c>
      <c r="G99" s="38"/>
      <c r="H99" s="38"/>
      <c r="I99" s="195"/>
      <c r="J99" s="38"/>
      <c r="K99" s="38"/>
      <c r="L99" s="41"/>
      <c r="M99" s="196"/>
      <c r="N99" s="197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193</v>
      </c>
      <c r="AU99" s="19" t="s">
        <v>82</v>
      </c>
    </row>
    <row r="100" spans="1:65" s="13" customFormat="1" ht="11.25">
      <c r="B100" s="198"/>
      <c r="C100" s="199"/>
      <c r="D100" s="200" t="s">
        <v>195</v>
      </c>
      <c r="E100" s="201" t="s">
        <v>19</v>
      </c>
      <c r="F100" s="202" t="s">
        <v>3048</v>
      </c>
      <c r="G100" s="199"/>
      <c r="H100" s="201" t="s">
        <v>19</v>
      </c>
      <c r="I100" s="203"/>
      <c r="J100" s="199"/>
      <c r="K100" s="199"/>
      <c r="L100" s="204"/>
      <c r="M100" s="205"/>
      <c r="N100" s="206"/>
      <c r="O100" s="206"/>
      <c r="P100" s="206"/>
      <c r="Q100" s="206"/>
      <c r="R100" s="206"/>
      <c r="S100" s="206"/>
      <c r="T100" s="207"/>
      <c r="AT100" s="208" t="s">
        <v>195</v>
      </c>
      <c r="AU100" s="208" t="s">
        <v>82</v>
      </c>
      <c r="AV100" s="13" t="s">
        <v>80</v>
      </c>
      <c r="AW100" s="13" t="s">
        <v>35</v>
      </c>
      <c r="AX100" s="13" t="s">
        <v>73</v>
      </c>
      <c r="AY100" s="208" t="s">
        <v>185</v>
      </c>
    </row>
    <row r="101" spans="1:65" s="14" customFormat="1" ht="11.25">
      <c r="B101" s="209"/>
      <c r="C101" s="210"/>
      <c r="D101" s="200" t="s">
        <v>195</v>
      </c>
      <c r="E101" s="211" t="s">
        <v>19</v>
      </c>
      <c r="F101" s="212" t="s">
        <v>3049</v>
      </c>
      <c r="G101" s="210"/>
      <c r="H101" s="213">
        <v>5.46</v>
      </c>
      <c r="I101" s="214"/>
      <c r="J101" s="210"/>
      <c r="K101" s="210"/>
      <c r="L101" s="215"/>
      <c r="M101" s="216"/>
      <c r="N101" s="217"/>
      <c r="O101" s="217"/>
      <c r="P101" s="217"/>
      <c r="Q101" s="217"/>
      <c r="R101" s="217"/>
      <c r="S101" s="217"/>
      <c r="T101" s="218"/>
      <c r="AT101" s="219" t="s">
        <v>195</v>
      </c>
      <c r="AU101" s="219" t="s">
        <v>82</v>
      </c>
      <c r="AV101" s="14" t="s">
        <v>82</v>
      </c>
      <c r="AW101" s="14" t="s">
        <v>35</v>
      </c>
      <c r="AX101" s="14" t="s">
        <v>73</v>
      </c>
      <c r="AY101" s="219" t="s">
        <v>185</v>
      </c>
    </row>
    <row r="102" spans="1:65" s="14" customFormat="1" ht="11.25">
      <c r="B102" s="209"/>
      <c r="C102" s="210"/>
      <c r="D102" s="200" t="s">
        <v>195</v>
      </c>
      <c r="E102" s="211" t="s">
        <v>19</v>
      </c>
      <c r="F102" s="212" t="s">
        <v>3050</v>
      </c>
      <c r="G102" s="210"/>
      <c r="H102" s="213">
        <v>2.1</v>
      </c>
      <c r="I102" s="214"/>
      <c r="J102" s="210"/>
      <c r="K102" s="210"/>
      <c r="L102" s="215"/>
      <c r="M102" s="216"/>
      <c r="N102" s="217"/>
      <c r="O102" s="217"/>
      <c r="P102" s="217"/>
      <c r="Q102" s="217"/>
      <c r="R102" s="217"/>
      <c r="S102" s="217"/>
      <c r="T102" s="218"/>
      <c r="AT102" s="219" t="s">
        <v>195</v>
      </c>
      <c r="AU102" s="219" t="s">
        <v>82</v>
      </c>
      <c r="AV102" s="14" t="s">
        <v>82</v>
      </c>
      <c r="AW102" s="14" t="s">
        <v>35</v>
      </c>
      <c r="AX102" s="14" t="s">
        <v>73</v>
      </c>
      <c r="AY102" s="219" t="s">
        <v>185</v>
      </c>
    </row>
    <row r="103" spans="1:65" s="15" customFormat="1" ht="11.25">
      <c r="B103" s="220"/>
      <c r="C103" s="221"/>
      <c r="D103" s="200" t="s">
        <v>195</v>
      </c>
      <c r="E103" s="222" t="s">
        <v>19</v>
      </c>
      <c r="F103" s="223" t="s">
        <v>226</v>
      </c>
      <c r="G103" s="221"/>
      <c r="H103" s="224">
        <v>7.5600000000000005</v>
      </c>
      <c r="I103" s="225"/>
      <c r="J103" s="221"/>
      <c r="K103" s="221"/>
      <c r="L103" s="226"/>
      <c r="M103" s="227"/>
      <c r="N103" s="228"/>
      <c r="O103" s="228"/>
      <c r="P103" s="228"/>
      <c r="Q103" s="228"/>
      <c r="R103" s="228"/>
      <c r="S103" s="228"/>
      <c r="T103" s="229"/>
      <c r="AT103" s="230" t="s">
        <v>195</v>
      </c>
      <c r="AU103" s="230" t="s">
        <v>82</v>
      </c>
      <c r="AV103" s="15" t="s">
        <v>135</v>
      </c>
      <c r="AW103" s="15" t="s">
        <v>35</v>
      </c>
      <c r="AX103" s="15" t="s">
        <v>80</v>
      </c>
      <c r="AY103" s="230" t="s">
        <v>185</v>
      </c>
    </row>
    <row r="104" spans="1:65" s="2" customFormat="1" ht="16.5" customHeight="1">
      <c r="A104" s="36"/>
      <c r="B104" s="37"/>
      <c r="C104" s="180" t="s">
        <v>82</v>
      </c>
      <c r="D104" s="180" t="s">
        <v>187</v>
      </c>
      <c r="E104" s="181" t="s">
        <v>3051</v>
      </c>
      <c r="F104" s="182" t="s">
        <v>3052</v>
      </c>
      <c r="G104" s="183" t="s">
        <v>240</v>
      </c>
      <c r="H104" s="184">
        <v>7.56</v>
      </c>
      <c r="I104" s="185"/>
      <c r="J104" s="186">
        <f>ROUND(I104*H104,2)</f>
        <v>0</v>
      </c>
      <c r="K104" s="182" t="s">
        <v>191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2.5999999999999998E-4</v>
      </c>
      <c r="R104" s="189">
        <f>Q104*H104</f>
        <v>1.9655999999999996E-3</v>
      </c>
      <c r="S104" s="189">
        <v>0</v>
      </c>
      <c r="T104" s="190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82</v>
      </c>
      <c r="AY104" s="19" t="s">
        <v>185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80</v>
      </c>
      <c r="BK104" s="192">
        <f>ROUND(I104*H104,2)</f>
        <v>0</v>
      </c>
      <c r="BL104" s="19" t="s">
        <v>135</v>
      </c>
      <c r="BM104" s="191" t="s">
        <v>3053</v>
      </c>
    </row>
    <row r="105" spans="1:65" s="2" customFormat="1" ht="11.25">
      <c r="A105" s="36"/>
      <c r="B105" s="37"/>
      <c r="C105" s="38"/>
      <c r="D105" s="193" t="s">
        <v>193</v>
      </c>
      <c r="E105" s="38"/>
      <c r="F105" s="194" t="s">
        <v>3054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193</v>
      </c>
      <c r="AU105" s="19" t="s">
        <v>82</v>
      </c>
    </row>
    <row r="106" spans="1:65" s="13" customFormat="1" ht="11.25">
      <c r="B106" s="198"/>
      <c r="C106" s="199"/>
      <c r="D106" s="200" t="s">
        <v>195</v>
      </c>
      <c r="E106" s="201" t="s">
        <v>19</v>
      </c>
      <c r="F106" s="202" t="s">
        <v>3048</v>
      </c>
      <c r="G106" s="199"/>
      <c r="H106" s="201" t="s">
        <v>19</v>
      </c>
      <c r="I106" s="203"/>
      <c r="J106" s="199"/>
      <c r="K106" s="199"/>
      <c r="L106" s="204"/>
      <c r="M106" s="205"/>
      <c r="N106" s="206"/>
      <c r="O106" s="206"/>
      <c r="P106" s="206"/>
      <c r="Q106" s="206"/>
      <c r="R106" s="206"/>
      <c r="S106" s="206"/>
      <c r="T106" s="207"/>
      <c r="AT106" s="208" t="s">
        <v>195</v>
      </c>
      <c r="AU106" s="208" t="s">
        <v>82</v>
      </c>
      <c r="AV106" s="13" t="s">
        <v>80</v>
      </c>
      <c r="AW106" s="13" t="s">
        <v>35</v>
      </c>
      <c r="AX106" s="13" t="s">
        <v>73</v>
      </c>
      <c r="AY106" s="208" t="s">
        <v>185</v>
      </c>
    </row>
    <row r="107" spans="1:65" s="14" customFormat="1" ht="11.25">
      <c r="B107" s="209"/>
      <c r="C107" s="210"/>
      <c r="D107" s="200" t="s">
        <v>195</v>
      </c>
      <c r="E107" s="211" t="s">
        <v>19</v>
      </c>
      <c r="F107" s="212" t="s">
        <v>3049</v>
      </c>
      <c r="G107" s="210"/>
      <c r="H107" s="213">
        <v>5.46</v>
      </c>
      <c r="I107" s="214"/>
      <c r="J107" s="210"/>
      <c r="K107" s="210"/>
      <c r="L107" s="215"/>
      <c r="M107" s="216"/>
      <c r="N107" s="217"/>
      <c r="O107" s="217"/>
      <c r="P107" s="217"/>
      <c r="Q107" s="217"/>
      <c r="R107" s="217"/>
      <c r="S107" s="217"/>
      <c r="T107" s="218"/>
      <c r="AT107" s="219" t="s">
        <v>195</v>
      </c>
      <c r="AU107" s="219" t="s">
        <v>82</v>
      </c>
      <c r="AV107" s="14" t="s">
        <v>82</v>
      </c>
      <c r="AW107" s="14" t="s">
        <v>35</v>
      </c>
      <c r="AX107" s="14" t="s">
        <v>73</v>
      </c>
      <c r="AY107" s="219" t="s">
        <v>185</v>
      </c>
    </row>
    <row r="108" spans="1:65" s="14" customFormat="1" ht="11.25">
      <c r="B108" s="209"/>
      <c r="C108" s="210"/>
      <c r="D108" s="200" t="s">
        <v>195</v>
      </c>
      <c r="E108" s="211" t="s">
        <v>19</v>
      </c>
      <c r="F108" s="212" t="s">
        <v>3050</v>
      </c>
      <c r="G108" s="210"/>
      <c r="H108" s="213">
        <v>2.1</v>
      </c>
      <c r="I108" s="214"/>
      <c r="J108" s="210"/>
      <c r="K108" s="210"/>
      <c r="L108" s="215"/>
      <c r="M108" s="216"/>
      <c r="N108" s="217"/>
      <c r="O108" s="217"/>
      <c r="P108" s="217"/>
      <c r="Q108" s="217"/>
      <c r="R108" s="217"/>
      <c r="S108" s="217"/>
      <c r="T108" s="218"/>
      <c r="AT108" s="219" t="s">
        <v>195</v>
      </c>
      <c r="AU108" s="219" t="s">
        <v>82</v>
      </c>
      <c r="AV108" s="14" t="s">
        <v>82</v>
      </c>
      <c r="AW108" s="14" t="s">
        <v>35</v>
      </c>
      <c r="AX108" s="14" t="s">
        <v>73</v>
      </c>
      <c r="AY108" s="219" t="s">
        <v>185</v>
      </c>
    </row>
    <row r="109" spans="1:65" s="15" customFormat="1" ht="11.25">
      <c r="B109" s="220"/>
      <c r="C109" s="221"/>
      <c r="D109" s="200" t="s">
        <v>195</v>
      </c>
      <c r="E109" s="222" t="s">
        <v>19</v>
      </c>
      <c r="F109" s="223" t="s">
        <v>226</v>
      </c>
      <c r="G109" s="221"/>
      <c r="H109" s="224">
        <v>7.5600000000000005</v>
      </c>
      <c r="I109" s="225"/>
      <c r="J109" s="221"/>
      <c r="K109" s="221"/>
      <c r="L109" s="226"/>
      <c r="M109" s="227"/>
      <c r="N109" s="228"/>
      <c r="O109" s="228"/>
      <c r="P109" s="228"/>
      <c r="Q109" s="228"/>
      <c r="R109" s="228"/>
      <c r="S109" s="228"/>
      <c r="T109" s="229"/>
      <c r="AT109" s="230" t="s">
        <v>195</v>
      </c>
      <c r="AU109" s="230" t="s">
        <v>82</v>
      </c>
      <c r="AV109" s="15" t="s">
        <v>135</v>
      </c>
      <c r="AW109" s="15" t="s">
        <v>35</v>
      </c>
      <c r="AX109" s="15" t="s">
        <v>80</v>
      </c>
      <c r="AY109" s="230" t="s">
        <v>185</v>
      </c>
    </row>
    <row r="110" spans="1:65" s="2" customFormat="1" ht="44.25" customHeight="1">
      <c r="A110" s="36"/>
      <c r="B110" s="37"/>
      <c r="C110" s="180" t="s">
        <v>129</v>
      </c>
      <c r="D110" s="180" t="s">
        <v>187</v>
      </c>
      <c r="E110" s="181" t="s">
        <v>3055</v>
      </c>
      <c r="F110" s="182" t="s">
        <v>3056</v>
      </c>
      <c r="G110" s="183" t="s">
        <v>240</v>
      </c>
      <c r="H110" s="184">
        <v>7.56</v>
      </c>
      <c r="I110" s="185"/>
      <c r="J110" s="186">
        <f>ROUND(I110*H110,2)</f>
        <v>0</v>
      </c>
      <c r="K110" s="182" t="s">
        <v>191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1.17E-2</v>
      </c>
      <c r="R110" s="189">
        <f>Q110*H110</f>
        <v>8.8452000000000003E-2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82</v>
      </c>
      <c r="AY110" s="19" t="s">
        <v>185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80</v>
      </c>
      <c r="BK110" s="192">
        <f>ROUND(I110*H110,2)</f>
        <v>0</v>
      </c>
      <c r="BL110" s="19" t="s">
        <v>135</v>
      </c>
      <c r="BM110" s="191" t="s">
        <v>3057</v>
      </c>
    </row>
    <row r="111" spans="1:65" s="2" customFormat="1" ht="11.25">
      <c r="A111" s="36"/>
      <c r="B111" s="37"/>
      <c r="C111" s="38"/>
      <c r="D111" s="193" t="s">
        <v>193</v>
      </c>
      <c r="E111" s="38"/>
      <c r="F111" s="194" t="s">
        <v>3058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193</v>
      </c>
      <c r="AU111" s="19" t="s">
        <v>82</v>
      </c>
    </row>
    <row r="112" spans="1:65" s="13" customFormat="1" ht="11.25">
      <c r="B112" s="198"/>
      <c r="C112" s="199"/>
      <c r="D112" s="200" t="s">
        <v>195</v>
      </c>
      <c r="E112" s="201" t="s">
        <v>19</v>
      </c>
      <c r="F112" s="202" t="s">
        <v>3048</v>
      </c>
      <c r="G112" s="199"/>
      <c r="H112" s="201" t="s">
        <v>19</v>
      </c>
      <c r="I112" s="203"/>
      <c r="J112" s="199"/>
      <c r="K112" s="199"/>
      <c r="L112" s="204"/>
      <c r="M112" s="205"/>
      <c r="N112" s="206"/>
      <c r="O112" s="206"/>
      <c r="P112" s="206"/>
      <c r="Q112" s="206"/>
      <c r="R112" s="206"/>
      <c r="S112" s="206"/>
      <c r="T112" s="207"/>
      <c r="AT112" s="208" t="s">
        <v>195</v>
      </c>
      <c r="AU112" s="208" t="s">
        <v>82</v>
      </c>
      <c r="AV112" s="13" t="s">
        <v>80</v>
      </c>
      <c r="AW112" s="13" t="s">
        <v>35</v>
      </c>
      <c r="AX112" s="13" t="s">
        <v>73</v>
      </c>
      <c r="AY112" s="208" t="s">
        <v>185</v>
      </c>
    </row>
    <row r="113" spans="1:65" s="14" customFormat="1" ht="11.25">
      <c r="B113" s="209"/>
      <c r="C113" s="210"/>
      <c r="D113" s="200" t="s">
        <v>195</v>
      </c>
      <c r="E113" s="211" t="s">
        <v>19</v>
      </c>
      <c r="F113" s="212" t="s">
        <v>3049</v>
      </c>
      <c r="G113" s="210"/>
      <c r="H113" s="213">
        <v>5.46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1:65" s="14" customFormat="1" ht="11.25">
      <c r="B114" s="209"/>
      <c r="C114" s="210"/>
      <c r="D114" s="200" t="s">
        <v>195</v>
      </c>
      <c r="E114" s="211" t="s">
        <v>19</v>
      </c>
      <c r="F114" s="212" t="s">
        <v>3050</v>
      </c>
      <c r="G114" s="210"/>
      <c r="H114" s="213">
        <v>2.1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1:65" s="15" customFormat="1" ht="11.25">
      <c r="B115" s="220"/>
      <c r="C115" s="221"/>
      <c r="D115" s="200" t="s">
        <v>195</v>
      </c>
      <c r="E115" s="222" t="s">
        <v>19</v>
      </c>
      <c r="F115" s="223" t="s">
        <v>226</v>
      </c>
      <c r="G115" s="221"/>
      <c r="H115" s="224">
        <v>7.5600000000000005</v>
      </c>
      <c r="I115" s="225"/>
      <c r="J115" s="221"/>
      <c r="K115" s="221"/>
      <c r="L115" s="226"/>
      <c r="M115" s="227"/>
      <c r="N115" s="228"/>
      <c r="O115" s="228"/>
      <c r="P115" s="228"/>
      <c r="Q115" s="228"/>
      <c r="R115" s="228"/>
      <c r="S115" s="228"/>
      <c r="T115" s="229"/>
      <c r="AT115" s="230" t="s">
        <v>195</v>
      </c>
      <c r="AU115" s="230" t="s">
        <v>82</v>
      </c>
      <c r="AV115" s="15" t="s">
        <v>135</v>
      </c>
      <c r="AW115" s="15" t="s">
        <v>35</v>
      </c>
      <c r="AX115" s="15" t="s">
        <v>80</v>
      </c>
      <c r="AY115" s="230" t="s">
        <v>185</v>
      </c>
    </row>
    <row r="116" spans="1:65" s="2" customFormat="1" ht="16.5" customHeight="1">
      <c r="A116" s="36"/>
      <c r="B116" s="37"/>
      <c r="C116" s="237" t="s">
        <v>135</v>
      </c>
      <c r="D116" s="237" t="s">
        <v>520</v>
      </c>
      <c r="E116" s="238" t="s">
        <v>3059</v>
      </c>
      <c r="F116" s="239" t="s">
        <v>3060</v>
      </c>
      <c r="G116" s="240" t="s">
        <v>240</v>
      </c>
      <c r="H116" s="241">
        <v>7.7110000000000003</v>
      </c>
      <c r="I116" s="242"/>
      <c r="J116" s="243">
        <f>ROUND(I116*H116,2)</f>
        <v>0</v>
      </c>
      <c r="K116" s="239" t="s">
        <v>191</v>
      </c>
      <c r="L116" s="244"/>
      <c r="M116" s="245" t="s">
        <v>19</v>
      </c>
      <c r="N116" s="246" t="s">
        <v>44</v>
      </c>
      <c r="O116" s="66"/>
      <c r="P116" s="189">
        <f>O116*H116</f>
        <v>0</v>
      </c>
      <c r="Q116" s="189">
        <v>1.7500000000000002E-2</v>
      </c>
      <c r="R116" s="189">
        <f>Q116*H116</f>
        <v>0.13494250000000002</v>
      </c>
      <c r="S116" s="189">
        <v>0</v>
      </c>
      <c r="T116" s="190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265</v>
      </c>
      <c r="AT116" s="191" t="s">
        <v>520</v>
      </c>
      <c r="AU116" s="191" t="s">
        <v>82</v>
      </c>
      <c r="AY116" s="19" t="s">
        <v>185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19" t="s">
        <v>80</v>
      </c>
      <c r="BK116" s="192">
        <f>ROUND(I116*H116,2)</f>
        <v>0</v>
      </c>
      <c r="BL116" s="19" t="s">
        <v>135</v>
      </c>
      <c r="BM116" s="191" t="s">
        <v>3061</v>
      </c>
    </row>
    <row r="117" spans="1:65" s="13" customFormat="1" ht="11.25">
      <c r="B117" s="198"/>
      <c r="C117" s="199"/>
      <c r="D117" s="200" t="s">
        <v>195</v>
      </c>
      <c r="E117" s="201" t="s">
        <v>19</v>
      </c>
      <c r="F117" s="202" t="s">
        <v>3048</v>
      </c>
      <c r="G117" s="199"/>
      <c r="H117" s="201" t="s">
        <v>19</v>
      </c>
      <c r="I117" s="203"/>
      <c r="J117" s="199"/>
      <c r="K117" s="199"/>
      <c r="L117" s="204"/>
      <c r="M117" s="205"/>
      <c r="N117" s="206"/>
      <c r="O117" s="206"/>
      <c r="P117" s="206"/>
      <c r="Q117" s="206"/>
      <c r="R117" s="206"/>
      <c r="S117" s="206"/>
      <c r="T117" s="207"/>
      <c r="AT117" s="208" t="s">
        <v>195</v>
      </c>
      <c r="AU117" s="208" t="s">
        <v>82</v>
      </c>
      <c r="AV117" s="13" t="s">
        <v>80</v>
      </c>
      <c r="AW117" s="13" t="s">
        <v>35</v>
      </c>
      <c r="AX117" s="13" t="s">
        <v>73</v>
      </c>
      <c r="AY117" s="208" t="s">
        <v>185</v>
      </c>
    </row>
    <row r="118" spans="1:65" s="14" customFormat="1" ht="11.25">
      <c r="B118" s="209"/>
      <c r="C118" s="210"/>
      <c r="D118" s="200" t="s">
        <v>195</v>
      </c>
      <c r="E118" s="211" t="s">
        <v>19</v>
      </c>
      <c r="F118" s="212" t="s">
        <v>3049</v>
      </c>
      <c r="G118" s="210"/>
      <c r="H118" s="213">
        <v>5.46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1:65" s="14" customFormat="1" ht="11.25">
      <c r="B119" s="209"/>
      <c r="C119" s="210"/>
      <c r="D119" s="200" t="s">
        <v>195</v>
      </c>
      <c r="E119" s="211" t="s">
        <v>19</v>
      </c>
      <c r="F119" s="212" t="s">
        <v>3050</v>
      </c>
      <c r="G119" s="210"/>
      <c r="H119" s="213">
        <v>2.1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1:65" s="15" customFormat="1" ht="11.25">
      <c r="B120" s="220"/>
      <c r="C120" s="221"/>
      <c r="D120" s="200" t="s">
        <v>195</v>
      </c>
      <c r="E120" s="222" t="s">
        <v>19</v>
      </c>
      <c r="F120" s="223" t="s">
        <v>226</v>
      </c>
      <c r="G120" s="221"/>
      <c r="H120" s="224">
        <v>7.5600000000000005</v>
      </c>
      <c r="I120" s="225"/>
      <c r="J120" s="221"/>
      <c r="K120" s="221"/>
      <c r="L120" s="226"/>
      <c r="M120" s="227"/>
      <c r="N120" s="228"/>
      <c r="O120" s="228"/>
      <c r="P120" s="228"/>
      <c r="Q120" s="228"/>
      <c r="R120" s="228"/>
      <c r="S120" s="228"/>
      <c r="T120" s="229"/>
      <c r="AT120" s="230" t="s">
        <v>195</v>
      </c>
      <c r="AU120" s="230" t="s">
        <v>82</v>
      </c>
      <c r="AV120" s="15" t="s">
        <v>135</v>
      </c>
      <c r="AW120" s="15" t="s">
        <v>35</v>
      </c>
      <c r="AX120" s="15" t="s">
        <v>80</v>
      </c>
      <c r="AY120" s="230" t="s">
        <v>185</v>
      </c>
    </row>
    <row r="121" spans="1:65" s="14" customFormat="1" ht="11.25">
      <c r="B121" s="209"/>
      <c r="C121" s="210"/>
      <c r="D121" s="200" t="s">
        <v>195</v>
      </c>
      <c r="E121" s="210"/>
      <c r="F121" s="212" t="s">
        <v>3062</v>
      </c>
      <c r="G121" s="210"/>
      <c r="H121" s="213">
        <v>7.7110000000000003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4</v>
      </c>
      <c r="AX121" s="14" t="s">
        <v>80</v>
      </c>
      <c r="AY121" s="219" t="s">
        <v>185</v>
      </c>
    </row>
    <row r="122" spans="1:65" s="2" customFormat="1" ht="24.2" customHeight="1">
      <c r="A122" s="36"/>
      <c r="B122" s="37"/>
      <c r="C122" s="180" t="s">
        <v>250</v>
      </c>
      <c r="D122" s="180" t="s">
        <v>187</v>
      </c>
      <c r="E122" s="181" t="s">
        <v>3063</v>
      </c>
      <c r="F122" s="182" t="s">
        <v>3064</v>
      </c>
      <c r="G122" s="183" t="s">
        <v>240</v>
      </c>
      <c r="H122" s="184">
        <v>1236.1279999999999</v>
      </c>
      <c r="I122" s="185"/>
      <c r="J122" s="186">
        <f>ROUND(I122*H122,2)</f>
        <v>0</v>
      </c>
      <c r="K122" s="182" t="s">
        <v>191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82</v>
      </c>
      <c r="AY122" s="19" t="s">
        <v>185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80</v>
      </c>
      <c r="BK122" s="192">
        <f>ROUND(I122*H122,2)</f>
        <v>0</v>
      </c>
      <c r="BL122" s="19" t="s">
        <v>135</v>
      </c>
      <c r="BM122" s="191" t="s">
        <v>3065</v>
      </c>
    </row>
    <row r="123" spans="1:65" s="2" customFormat="1" ht="11.25">
      <c r="A123" s="36"/>
      <c r="B123" s="37"/>
      <c r="C123" s="38"/>
      <c r="D123" s="193" t="s">
        <v>193</v>
      </c>
      <c r="E123" s="38"/>
      <c r="F123" s="194" t="s">
        <v>3066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193</v>
      </c>
      <c r="AU123" s="19" t="s">
        <v>82</v>
      </c>
    </row>
    <row r="124" spans="1:65" s="13" customFormat="1" ht="11.25">
      <c r="B124" s="198"/>
      <c r="C124" s="199"/>
      <c r="D124" s="200" t="s">
        <v>195</v>
      </c>
      <c r="E124" s="201" t="s">
        <v>19</v>
      </c>
      <c r="F124" s="202" t="s">
        <v>325</v>
      </c>
      <c r="G124" s="199"/>
      <c r="H124" s="201" t="s">
        <v>19</v>
      </c>
      <c r="I124" s="203"/>
      <c r="J124" s="199"/>
      <c r="K124" s="199"/>
      <c r="L124" s="204"/>
      <c r="M124" s="205"/>
      <c r="N124" s="206"/>
      <c r="O124" s="206"/>
      <c r="P124" s="206"/>
      <c r="Q124" s="206"/>
      <c r="R124" s="206"/>
      <c r="S124" s="206"/>
      <c r="T124" s="207"/>
      <c r="AT124" s="208" t="s">
        <v>195</v>
      </c>
      <c r="AU124" s="208" t="s">
        <v>82</v>
      </c>
      <c r="AV124" s="13" t="s">
        <v>80</v>
      </c>
      <c r="AW124" s="13" t="s">
        <v>35</v>
      </c>
      <c r="AX124" s="13" t="s">
        <v>73</v>
      </c>
      <c r="AY124" s="208" t="s">
        <v>185</v>
      </c>
    </row>
    <row r="125" spans="1:65" s="14" customFormat="1" ht="11.25">
      <c r="B125" s="209"/>
      <c r="C125" s="210"/>
      <c r="D125" s="200" t="s">
        <v>195</v>
      </c>
      <c r="E125" s="211" t="s">
        <v>19</v>
      </c>
      <c r="F125" s="212" t="s">
        <v>3067</v>
      </c>
      <c r="G125" s="210"/>
      <c r="H125" s="213">
        <v>187.714</v>
      </c>
      <c r="I125" s="214"/>
      <c r="J125" s="210"/>
      <c r="K125" s="210"/>
      <c r="L125" s="215"/>
      <c r="M125" s="216"/>
      <c r="N125" s="217"/>
      <c r="O125" s="217"/>
      <c r="P125" s="217"/>
      <c r="Q125" s="217"/>
      <c r="R125" s="217"/>
      <c r="S125" s="217"/>
      <c r="T125" s="218"/>
      <c r="AT125" s="219" t="s">
        <v>195</v>
      </c>
      <c r="AU125" s="219" t="s">
        <v>82</v>
      </c>
      <c r="AV125" s="14" t="s">
        <v>82</v>
      </c>
      <c r="AW125" s="14" t="s">
        <v>35</v>
      </c>
      <c r="AX125" s="14" t="s">
        <v>73</v>
      </c>
      <c r="AY125" s="219" t="s">
        <v>185</v>
      </c>
    </row>
    <row r="126" spans="1:65" s="14" customFormat="1" ht="11.25">
      <c r="B126" s="209"/>
      <c r="C126" s="210"/>
      <c r="D126" s="200" t="s">
        <v>195</v>
      </c>
      <c r="E126" s="211" t="s">
        <v>19</v>
      </c>
      <c r="F126" s="212" t="s">
        <v>3068</v>
      </c>
      <c r="G126" s="210"/>
      <c r="H126" s="213">
        <v>-65.614000000000004</v>
      </c>
      <c r="I126" s="214"/>
      <c r="J126" s="210"/>
      <c r="K126" s="210"/>
      <c r="L126" s="215"/>
      <c r="M126" s="216"/>
      <c r="N126" s="217"/>
      <c r="O126" s="217"/>
      <c r="P126" s="217"/>
      <c r="Q126" s="217"/>
      <c r="R126" s="217"/>
      <c r="S126" s="217"/>
      <c r="T126" s="218"/>
      <c r="AT126" s="219" t="s">
        <v>195</v>
      </c>
      <c r="AU126" s="219" t="s">
        <v>82</v>
      </c>
      <c r="AV126" s="14" t="s">
        <v>82</v>
      </c>
      <c r="AW126" s="14" t="s">
        <v>35</v>
      </c>
      <c r="AX126" s="14" t="s">
        <v>73</v>
      </c>
      <c r="AY126" s="219" t="s">
        <v>185</v>
      </c>
    </row>
    <row r="127" spans="1:65" s="13" customFormat="1" ht="11.25">
      <c r="B127" s="198"/>
      <c r="C127" s="199"/>
      <c r="D127" s="200" t="s">
        <v>195</v>
      </c>
      <c r="E127" s="201" t="s">
        <v>19</v>
      </c>
      <c r="F127" s="202" t="s">
        <v>3069</v>
      </c>
      <c r="G127" s="199"/>
      <c r="H127" s="201" t="s">
        <v>19</v>
      </c>
      <c r="I127" s="203"/>
      <c r="J127" s="199"/>
      <c r="K127" s="199"/>
      <c r="L127" s="204"/>
      <c r="M127" s="205"/>
      <c r="N127" s="206"/>
      <c r="O127" s="206"/>
      <c r="P127" s="206"/>
      <c r="Q127" s="206"/>
      <c r="R127" s="206"/>
      <c r="S127" s="206"/>
      <c r="T127" s="207"/>
      <c r="AT127" s="208" t="s">
        <v>195</v>
      </c>
      <c r="AU127" s="208" t="s">
        <v>82</v>
      </c>
      <c r="AV127" s="13" t="s">
        <v>80</v>
      </c>
      <c r="AW127" s="13" t="s">
        <v>35</v>
      </c>
      <c r="AX127" s="13" t="s">
        <v>73</v>
      </c>
      <c r="AY127" s="208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3070</v>
      </c>
      <c r="G128" s="210"/>
      <c r="H128" s="213">
        <v>333.02600000000001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2:51" s="14" customFormat="1" ht="11.25">
      <c r="B129" s="209"/>
      <c r="C129" s="210"/>
      <c r="D129" s="200" t="s">
        <v>195</v>
      </c>
      <c r="E129" s="211" t="s">
        <v>19</v>
      </c>
      <c r="F129" s="212" t="s">
        <v>3071</v>
      </c>
      <c r="G129" s="210"/>
      <c r="H129" s="213">
        <v>-87</v>
      </c>
      <c r="I129" s="214"/>
      <c r="J129" s="210"/>
      <c r="K129" s="210"/>
      <c r="L129" s="215"/>
      <c r="M129" s="216"/>
      <c r="N129" s="217"/>
      <c r="O129" s="217"/>
      <c r="P129" s="217"/>
      <c r="Q129" s="217"/>
      <c r="R129" s="217"/>
      <c r="S129" s="217"/>
      <c r="T129" s="218"/>
      <c r="AT129" s="219" t="s">
        <v>195</v>
      </c>
      <c r="AU129" s="219" t="s">
        <v>82</v>
      </c>
      <c r="AV129" s="14" t="s">
        <v>82</v>
      </c>
      <c r="AW129" s="14" t="s">
        <v>35</v>
      </c>
      <c r="AX129" s="14" t="s">
        <v>73</v>
      </c>
      <c r="AY129" s="219" t="s">
        <v>185</v>
      </c>
    </row>
    <row r="130" spans="2:51" s="13" customFormat="1" ht="11.25">
      <c r="B130" s="198"/>
      <c r="C130" s="199"/>
      <c r="D130" s="200" t="s">
        <v>195</v>
      </c>
      <c r="E130" s="201" t="s">
        <v>19</v>
      </c>
      <c r="F130" s="202" t="s">
        <v>3072</v>
      </c>
      <c r="G130" s="199"/>
      <c r="H130" s="201" t="s">
        <v>19</v>
      </c>
      <c r="I130" s="203"/>
      <c r="J130" s="199"/>
      <c r="K130" s="199"/>
      <c r="L130" s="204"/>
      <c r="M130" s="205"/>
      <c r="N130" s="206"/>
      <c r="O130" s="206"/>
      <c r="P130" s="206"/>
      <c r="Q130" s="206"/>
      <c r="R130" s="206"/>
      <c r="S130" s="206"/>
      <c r="T130" s="207"/>
      <c r="AT130" s="208" t="s">
        <v>195</v>
      </c>
      <c r="AU130" s="208" t="s">
        <v>82</v>
      </c>
      <c r="AV130" s="13" t="s">
        <v>80</v>
      </c>
      <c r="AW130" s="13" t="s">
        <v>35</v>
      </c>
      <c r="AX130" s="13" t="s">
        <v>73</v>
      </c>
      <c r="AY130" s="208" t="s">
        <v>185</v>
      </c>
    </row>
    <row r="131" spans="2:51" s="14" customFormat="1" ht="11.25">
      <c r="B131" s="209"/>
      <c r="C131" s="210"/>
      <c r="D131" s="200" t="s">
        <v>195</v>
      </c>
      <c r="E131" s="211" t="s">
        <v>19</v>
      </c>
      <c r="F131" s="212" t="s">
        <v>3073</v>
      </c>
      <c r="G131" s="210"/>
      <c r="H131" s="213">
        <v>214.79300000000001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2:51" s="14" customFormat="1" ht="11.25">
      <c r="B132" s="209"/>
      <c r="C132" s="210"/>
      <c r="D132" s="200" t="s">
        <v>195</v>
      </c>
      <c r="E132" s="211" t="s">
        <v>19</v>
      </c>
      <c r="F132" s="212" t="s">
        <v>3074</v>
      </c>
      <c r="G132" s="210"/>
      <c r="H132" s="213">
        <v>77.745000000000005</v>
      </c>
      <c r="I132" s="214"/>
      <c r="J132" s="210"/>
      <c r="K132" s="210"/>
      <c r="L132" s="215"/>
      <c r="M132" s="216"/>
      <c r="N132" s="217"/>
      <c r="O132" s="217"/>
      <c r="P132" s="217"/>
      <c r="Q132" s="217"/>
      <c r="R132" s="217"/>
      <c r="S132" s="217"/>
      <c r="T132" s="218"/>
      <c r="AT132" s="219" t="s">
        <v>195</v>
      </c>
      <c r="AU132" s="219" t="s">
        <v>82</v>
      </c>
      <c r="AV132" s="14" t="s">
        <v>82</v>
      </c>
      <c r="AW132" s="14" t="s">
        <v>35</v>
      </c>
      <c r="AX132" s="14" t="s">
        <v>73</v>
      </c>
      <c r="AY132" s="219" t="s">
        <v>185</v>
      </c>
    </row>
    <row r="133" spans="2:51" s="14" customFormat="1" ht="11.25">
      <c r="B133" s="209"/>
      <c r="C133" s="210"/>
      <c r="D133" s="200" t="s">
        <v>195</v>
      </c>
      <c r="E133" s="211" t="s">
        <v>19</v>
      </c>
      <c r="F133" s="212" t="s">
        <v>3075</v>
      </c>
      <c r="G133" s="210"/>
      <c r="H133" s="213">
        <v>24.85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2:51" s="14" customFormat="1" ht="11.25">
      <c r="B134" s="209"/>
      <c r="C134" s="210"/>
      <c r="D134" s="200" t="s">
        <v>195</v>
      </c>
      <c r="E134" s="211" t="s">
        <v>19</v>
      </c>
      <c r="F134" s="212" t="s">
        <v>3076</v>
      </c>
      <c r="G134" s="210"/>
      <c r="H134" s="213">
        <v>-72.111999999999995</v>
      </c>
      <c r="I134" s="214"/>
      <c r="J134" s="210"/>
      <c r="K134" s="210"/>
      <c r="L134" s="215"/>
      <c r="M134" s="216"/>
      <c r="N134" s="217"/>
      <c r="O134" s="217"/>
      <c r="P134" s="217"/>
      <c r="Q134" s="217"/>
      <c r="R134" s="217"/>
      <c r="S134" s="217"/>
      <c r="T134" s="218"/>
      <c r="AT134" s="219" t="s">
        <v>195</v>
      </c>
      <c r="AU134" s="219" t="s">
        <v>82</v>
      </c>
      <c r="AV134" s="14" t="s">
        <v>82</v>
      </c>
      <c r="AW134" s="14" t="s">
        <v>35</v>
      </c>
      <c r="AX134" s="14" t="s">
        <v>73</v>
      </c>
      <c r="AY134" s="219" t="s">
        <v>185</v>
      </c>
    </row>
    <row r="135" spans="2:51" s="13" customFormat="1" ht="11.25">
      <c r="B135" s="198"/>
      <c r="C135" s="199"/>
      <c r="D135" s="200" t="s">
        <v>195</v>
      </c>
      <c r="E135" s="201" t="s">
        <v>19</v>
      </c>
      <c r="F135" s="202" t="s">
        <v>3077</v>
      </c>
      <c r="G135" s="199"/>
      <c r="H135" s="201" t="s">
        <v>19</v>
      </c>
      <c r="I135" s="203"/>
      <c r="J135" s="199"/>
      <c r="K135" s="199"/>
      <c r="L135" s="204"/>
      <c r="M135" s="205"/>
      <c r="N135" s="206"/>
      <c r="O135" s="206"/>
      <c r="P135" s="206"/>
      <c r="Q135" s="206"/>
      <c r="R135" s="206"/>
      <c r="S135" s="206"/>
      <c r="T135" s="207"/>
      <c r="AT135" s="208" t="s">
        <v>195</v>
      </c>
      <c r="AU135" s="208" t="s">
        <v>82</v>
      </c>
      <c r="AV135" s="13" t="s">
        <v>80</v>
      </c>
      <c r="AW135" s="13" t="s">
        <v>35</v>
      </c>
      <c r="AX135" s="13" t="s">
        <v>73</v>
      </c>
      <c r="AY135" s="208" t="s">
        <v>185</v>
      </c>
    </row>
    <row r="136" spans="2:51" s="14" customFormat="1" ht="11.25">
      <c r="B136" s="209"/>
      <c r="C136" s="210"/>
      <c r="D136" s="200" t="s">
        <v>195</v>
      </c>
      <c r="E136" s="211" t="s">
        <v>19</v>
      </c>
      <c r="F136" s="212" t="s">
        <v>3078</v>
      </c>
      <c r="G136" s="210"/>
      <c r="H136" s="213">
        <v>55.2</v>
      </c>
      <c r="I136" s="214"/>
      <c r="J136" s="210"/>
      <c r="K136" s="210"/>
      <c r="L136" s="215"/>
      <c r="M136" s="216"/>
      <c r="N136" s="217"/>
      <c r="O136" s="217"/>
      <c r="P136" s="217"/>
      <c r="Q136" s="217"/>
      <c r="R136" s="217"/>
      <c r="S136" s="217"/>
      <c r="T136" s="218"/>
      <c r="AT136" s="219" t="s">
        <v>195</v>
      </c>
      <c r="AU136" s="219" t="s">
        <v>82</v>
      </c>
      <c r="AV136" s="14" t="s">
        <v>82</v>
      </c>
      <c r="AW136" s="14" t="s">
        <v>35</v>
      </c>
      <c r="AX136" s="14" t="s">
        <v>73</v>
      </c>
      <c r="AY136" s="219" t="s">
        <v>185</v>
      </c>
    </row>
    <row r="137" spans="2:51" s="14" customFormat="1" ht="11.25">
      <c r="B137" s="209"/>
      <c r="C137" s="210"/>
      <c r="D137" s="200" t="s">
        <v>195</v>
      </c>
      <c r="E137" s="211" t="s">
        <v>19</v>
      </c>
      <c r="F137" s="212" t="s">
        <v>3079</v>
      </c>
      <c r="G137" s="210"/>
      <c r="H137" s="213">
        <v>5.6980000000000004</v>
      </c>
      <c r="I137" s="214"/>
      <c r="J137" s="210"/>
      <c r="K137" s="210"/>
      <c r="L137" s="215"/>
      <c r="M137" s="216"/>
      <c r="N137" s="217"/>
      <c r="O137" s="217"/>
      <c r="P137" s="217"/>
      <c r="Q137" s="217"/>
      <c r="R137" s="217"/>
      <c r="S137" s="217"/>
      <c r="T137" s="218"/>
      <c r="AT137" s="219" t="s">
        <v>195</v>
      </c>
      <c r="AU137" s="219" t="s">
        <v>82</v>
      </c>
      <c r="AV137" s="14" t="s">
        <v>82</v>
      </c>
      <c r="AW137" s="14" t="s">
        <v>35</v>
      </c>
      <c r="AX137" s="14" t="s">
        <v>73</v>
      </c>
      <c r="AY137" s="219" t="s">
        <v>185</v>
      </c>
    </row>
    <row r="138" spans="2:51" s="14" customFormat="1" ht="11.25">
      <c r="B138" s="209"/>
      <c r="C138" s="210"/>
      <c r="D138" s="200" t="s">
        <v>195</v>
      </c>
      <c r="E138" s="211" t="s">
        <v>19</v>
      </c>
      <c r="F138" s="212" t="s">
        <v>2823</v>
      </c>
      <c r="G138" s="210"/>
      <c r="H138" s="213">
        <v>-2.0499999999999998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2:51" s="16" customFormat="1" ht="11.25">
      <c r="B139" s="247"/>
      <c r="C139" s="248"/>
      <c r="D139" s="200" t="s">
        <v>195</v>
      </c>
      <c r="E139" s="249" t="s">
        <v>19</v>
      </c>
      <c r="F139" s="250" t="s">
        <v>727</v>
      </c>
      <c r="G139" s="248"/>
      <c r="H139" s="251">
        <v>672.25000000000011</v>
      </c>
      <c r="I139" s="252"/>
      <c r="J139" s="248"/>
      <c r="K139" s="248"/>
      <c r="L139" s="253"/>
      <c r="M139" s="254"/>
      <c r="N139" s="255"/>
      <c r="O139" s="255"/>
      <c r="P139" s="255"/>
      <c r="Q139" s="255"/>
      <c r="R139" s="255"/>
      <c r="S139" s="255"/>
      <c r="T139" s="256"/>
      <c r="AT139" s="257" t="s">
        <v>195</v>
      </c>
      <c r="AU139" s="257" t="s">
        <v>82</v>
      </c>
      <c r="AV139" s="16" t="s">
        <v>129</v>
      </c>
      <c r="AW139" s="16" t="s">
        <v>35</v>
      </c>
      <c r="AX139" s="16" t="s">
        <v>73</v>
      </c>
      <c r="AY139" s="257" t="s">
        <v>185</v>
      </c>
    </row>
    <row r="140" spans="2:51" s="13" customFormat="1" ht="11.25">
      <c r="B140" s="198"/>
      <c r="C140" s="199"/>
      <c r="D140" s="200" t="s">
        <v>195</v>
      </c>
      <c r="E140" s="201" t="s">
        <v>19</v>
      </c>
      <c r="F140" s="202" t="s">
        <v>3080</v>
      </c>
      <c r="G140" s="199"/>
      <c r="H140" s="201" t="s">
        <v>19</v>
      </c>
      <c r="I140" s="203"/>
      <c r="J140" s="199"/>
      <c r="K140" s="199"/>
      <c r="L140" s="204"/>
      <c r="M140" s="205"/>
      <c r="N140" s="206"/>
      <c r="O140" s="206"/>
      <c r="P140" s="206"/>
      <c r="Q140" s="206"/>
      <c r="R140" s="206"/>
      <c r="S140" s="206"/>
      <c r="T140" s="207"/>
      <c r="AT140" s="208" t="s">
        <v>195</v>
      </c>
      <c r="AU140" s="208" t="s">
        <v>82</v>
      </c>
      <c r="AV140" s="13" t="s">
        <v>80</v>
      </c>
      <c r="AW140" s="13" t="s">
        <v>35</v>
      </c>
      <c r="AX140" s="13" t="s">
        <v>73</v>
      </c>
      <c r="AY140" s="208" t="s">
        <v>185</v>
      </c>
    </row>
    <row r="141" spans="2:51" s="13" customFormat="1" ht="11.25">
      <c r="B141" s="198"/>
      <c r="C141" s="199"/>
      <c r="D141" s="200" t="s">
        <v>195</v>
      </c>
      <c r="E141" s="201" t="s">
        <v>19</v>
      </c>
      <c r="F141" s="202" t="s">
        <v>325</v>
      </c>
      <c r="G141" s="199"/>
      <c r="H141" s="201" t="s">
        <v>19</v>
      </c>
      <c r="I141" s="203"/>
      <c r="J141" s="199"/>
      <c r="K141" s="199"/>
      <c r="L141" s="204"/>
      <c r="M141" s="205"/>
      <c r="N141" s="206"/>
      <c r="O141" s="206"/>
      <c r="P141" s="206"/>
      <c r="Q141" s="206"/>
      <c r="R141" s="206"/>
      <c r="S141" s="206"/>
      <c r="T141" s="207"/>
      <c r="AT141" s="208" t="s">
        <v>195</v>
      </c>
      <c r="AU141" s="208" t="s">
        <v>82</v>
      </c>
      <c r="AV141" s="13" t="s">
        <v>80</v>
      </c>
      <c r="AW141" s="13" t="s">
        <v>35</v>
      </c>
      <c r="AX141" s="13" t="s">
        <v>73</v>
      </c>
      <c r="AY141" s="208" t="s">
        <v>185</v>
      </c>
    </row>
    <row r="142" spans="2:51" s="14" customFormat="1" ht="11.25">
      <c r="B142" s="209"/>
      <c r="C142" s="210"/>
      <c r="D142" s="200" t="s">
        <v>195</v>
      </c>
      <c r="E142" s="211" t="s">
        <v>19</v>
      </c>
      <c r="F142" s="212" t="s">
        <v>3081</v>
      </c>
      <c r="G142" s="210"/>
      <c r="H142" s="213">
        <v>30.917999999999999</v>
      </c>
      <c r="I142" s="214"/>
      <c r="J142" s="210"/>
      <c r="K142" s="210"/>
      <c r="L142" s="215"/>
      <c r="M142" s="216"/>
      <c r="N142" s="217"/>
      <c r="O142" s="217"/>
      <c r="P142" s="217"/>
      <c r="Q142" s="217"/>
      <c r="R142" s="217"/>
      <c r="S142" s="217"/>
      <c r="T142" s="218"/>
      <c r="AT142" s="219" t="s">
        <v>195</v>
      </c>
      <c r="AU142" s="219" t="s">
        <v>82</v>
      </c>
      <c r="AV142" s="14" t="s">
        <v>82</v>
      </c>
      <c r="AW142" s="14" t="s">
        <v>35</v>
      </c>
      <c r="AX142" s="14" t="s">
        <v>73</v>
      </c>
      <c r="AY142" s="219" t="s">
        <v>185</v>
      </c>
    </row>
    <row r="143" spans="2:51" s="13" customFormat="1" ht="11.25">
      <c r="B143" s="198"/>
      <c r="C143" s="199"/>
      <c r="D143" s="200" t="s">
        <v>195</v>
      </c>
      <c r="E143" s="201" t="s">
        <v>19</v>
      </c>
      <c r="F143" s="202" t="s">
        <v>291</v>
      </c>
      <c r="G143" s="199"/>
      <c r="H143" s="201" t="s">
        <v>19</v>
      </c>
      <c r="I143" s="203"/>
      <c r="J143" s="199"/>
      <c r="K143" s="199"/>
      <c r="L143" s="204"/>
      <c r="M143" s="205"/>
      <c r="N143" s="206"/>
      <c r="O143" s="206"/>
      <c r="P143" s="206"/>
      <c r="Q143" s="206"/>
      <c r="R143" s="206"/>
      <c r="S143" s="206"/>
      <c r="T143" s="207"/>
      <c r="AT143" s="208" t="s">
        <v>195</v>
      </c>
      <c r="AU143" s="208" t="s">
        <v>82</v>
      </c>
      <c r="AV143" s="13" t="s">
        <v>80</v>
      </c>
      <c r="AW143" s="13" t="s">
        <v>35</v>
      </c>
      <c r="AX143" s="13" t="s">
        <v>73</v>
      </c>
      <c r="AY143" s="208" t="s">
        <v>185</v>
      </c>
    </row>
    <row r="144" spans="2:51" s="14" customFormat="1" ht="11.25">
      <c r="B144" s="209"/>
      <c r="C144" s="210"/>
      <c r="D144" s="200" t="s">
        <v>195</v>
      </c>
      <c r="E144" s="211" t="s">
        <v>19</v>
      </c>
      <c r="F144" s="212" t="s">
        <v>3082</v>
      </c>
      <c r="G144" s="210"/>
      <c r="H144" s="213">
        <v>53.048999999999999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3" customFormat="1" ht="11.25">
      <c r="B145" s="198"/>
      <c r="C145" s="199"/>
      <c r="D145" s="200" t="s">
        <v>195</v>
      </c>
      <c r="E145" s="201" t="s">
        <v>19</v>
      </c>
      <c r="F145" s="202" t="s">
        <v>3069</v>
      </c>
      <c r="G145" s="199"/>
      <c r="H145" s="201" t="s">
        <v>19</v>
      </c>
      <c r="I145" s="203"/>
      <c r="J145" s="199"/>
      <c r="K145" s="199"/>
      <c r="L145" s="204"/>
      <c r="M145" s="205"/>
      <c r="N145" s="206"/>
      <c r="O145" s="206"/>
      <c r="P145" s="206"/>
      <c r="Q145" s="206"/>
      <c r="R145" s="206"/>
      <c r="S145" s="206"/>
      <c r="T145" s="207"/>
      <c r="AT145" s="208" t="s">
        <v>195</v>
      </c>
      <c r="AU145" s="208" t="s">
        <v>82</v>
      </c>
      <c r="AV145" s="13" t="s">
        <v>80</v>
      </c>
      <c r="AW145" s="13" t="s">
        <v>35</v>
      </c>
      <c r="AX145" s="13" t="s">
        <v>73</v>
      </c>
      <c r="AY145" s="208" t="s">
        <v>185</v>
      </c>
    </row>
    <row r="146" spans="1:65" s="14" customFormat="1" ht="11.25">
      <c r="B146" s="209"/>
      <c r="C146" s="210"/>
      <c r="D146" s="200" t="s">
        <v>195</v>
      </c>
      <c r="E146" s="211" t="s">
        <v>19</v>
      </c>
      <c r="F146" s="212" t="s">
        <v>3082</v>
      </c>
      <c r="G146" s="210"/>
      <c r="H146" s="213">
        <v>53.048999999999999</v>
      </c>
      <c r="I146" s="214"/>
      <c r="J146" s="210"/>
      <c r="K146" s="210"/>
      <c r="L146" s="215"/>
      <c r="M146" s="216"/>
      <c r="N146" s="217"/>
      <c r="O146" s="217"/>
      <c r="P146" s="217"/>
      <c r="Q146" s="217"/>
      <c r="R146" s="217"/>
      <c r="S146" s="217"/>
      <c r="T146" s="218"/>
      <c r="AT146" s="219" t="s">
        <v>195</v>
      </c>
      <c r="AU146" s="219" t="s">
        <v>82</v>
      </c>
      <c r="AV146" s="14" t="s">
        <v>82</v>
      </c>
      <c r="AW146" s="14" t="s">
        <v>35</v>
      </c>
      <c r="AX146" s="14" t="s">
        <v>73</v>
      </c>
      <c r="AY146" s="219" t="s">
        <v>185</v>
      </c>
    </row>
    <row r="147" spans="1:65" s="13" customFormat="1" ht="11.25">
      <c r="B147" s="198"/>
      <c r="C147" s="199"/>
      <c r="D147" s="200" t="s">
        <v>195</v>
      </c>
      <c r="E147" s="201" t="s">
        <v>19</v>
      </c>
      <c r="F147" s="202" t="s">
        <v>3072</v>
      </c>
      <c r="G147" s="199"/>
      <c r="H147" s="201" t="s">
        <v>19</v>
      </c>
      <c r="I147" s="203"/>
      <c r="J147" s="199"/>
      <c r="K147" s="199"/>
      <c r="L147" s="204"/>
      <c r="M147" s="205"/>
      <c r="N147" s="206"/>
      <c r="O147" s="206"/>
      <c r="P147" s="206"/>
      <c r="Q147" s="206"/>
      <c r="R147" s="206"/>
      <c r="S147" s="206"/>
      <c r="T147" s="207"/>
      <c r="AT147" s="208" t="s">
        <v>195</v>
      </c>
      <c r="AU147" s="208" t="s">
        <v>82</v>
      </c>
      <c r="AV147" s="13" t="s">
        <v>80</v>
      </c>
      <c r="AW147" s="13" t="s">
        <v>35</v>
      </c>
      <c r="AX147" s="13" t="s">
        <v>73</v>
      </c>
      <c r="AY147" s="208" t="s">
        <v>185</v>
      </c>
    </row>
    <row r="148" spans="1:65" s="14" customFormat="1" ht="11.25">
      <c r="B148" s="209"/>
      <c r="C148" s="210"/>
      <c r="D148" s="200" t="s">
        <v>195</v>
      </c>
      <c r="E148" s="211" t="s">
        <v>19</v>
      </c>
      <c r="F148" s="212" t="s">
        <v>3082</v>
      </c>
      <c r="G148" s="210"/>
      <c r="H148" s="213">
        <v>53.048999999999999</v>
      </c>
      <c r="I148" s="214"/>
      <c r="J148" s="210"/>
      <c r="K148" s="210"/>
      <c r="L148" s="215"/>
      <c r="M148" s="216"/>
      <c r="N148" s="217"/>
      <c r="O148" s="217"/>
      <c r="P148" s="217"/>
      <c r="Q148" s="217"/>
      <c r="R148" s="217"/>
      <c r="S148" s="217"/>
      <c r="T148" s="218"/>
      <c r="AT148" s="219" t="s">
        <v>195</v>
      </c>
      <c r="AU148" s="219" t="s">
        <v>82</v>
      </c>
      <c r="AV148" s="14" t="s">
        <v>82</v>
      </c>
      <c r="AW148" s="14" t="s">
        <v>35</v>
      </c>
      <c r="AX148" s="14" t="s">
        <v>73</v>
      </c>
      <c r="AY148" s="219" t="s">
        <v>185</v>
      </c>
    </row>
    <row r="149" spans="1:65" s="13" customFormat="1" ht="11.25">
      <c r="B149" s="198"/>
      <c r="C149" s="199"/>
      <c r="D149" s="200" t="s">
        <v>195</v>
      </c>
      <c r="E149" s="201" t="s">
        <v>19</v>
      </c>
      <c r="F149" s="202" t="s">
        <v>3077</v>
      </c>
      <c r="G149" s="199"/>
      <c r="H149" s="201" t="s">
        <v>19</v>
      </c>
      <c r="I149" s="203"/>
      <c r="J149" s="199"/>
      <c r="K149" s="199"/>
      <c r="L149" s="204"/>
      <c r="M149" s="205"/>
      <c r="N149" s="206"/>
      <c r="O149" s="206"/>
      <c r="P149" s="206"/>
      <c r="Q149" s="206"/>
      <c r="R149" s="206"/>
      <c r="S149" s="206"/>
      <c r="T149" s="207"/>
      <c r="AT149" s="208" t="s">
        <v>195</v>
      </c>
      <c r="AU149" s="208" t="s">
        <v>82</v>
      </c>
      <c r="AV149" s="13" t="s">
        <v>80</v>
      </c>
      <c r="AW149" s="13" t="s">
        <v>35</v>
      </c>
      <c r="AX149" s="13" t="s">
        <v>73</v>
      </c>
      <c r="AY149" s="208" t="s">
        <v>185</v>
      </c>
    </row>
    <row r="150" spans="1:65" s="16" customFormat="1" ht="11.25">
      <c r="B150" s="247"/>
      <c r="C150" s="248"/>
      <c r="D150" s="200" t="s">
        <v>195</v>
      </c>
      <c r="E150" s="249" t="s">
        <v>19</v>
      </c>
      <c r="F150" s="250" t="s">
        <v>727</v>
      </c>
      <c r="G150" s="248"/>
      <c r="H150" s="251">
        <v>190.065</v>
      </c>
      <c r="I150" s="252"/>
      <c r="J150" s="248"/>
      <c r="K150" s="248"/>
      <c r="L150" s="253"/>
      <c r="M150" s="254"/>
      <c r="N150" s="255"/>
      <c r="O150" s="255"/>
      <c r="P150" s="255"/>
      <c r="Q150" s="255"/>
      <c r="R150" s="255"/>
      <c r="S150" s="255"/>
      <c r="T150" s="256"/>
      <c r="AT150" s="257" t="s">
        <v>195</v>
      </c>
      <c r="AU150" s="257" t="s">
        <v>82</v>
      </c>
      <c r="AV150" s="16" t="s">
        <v>129</v>
      </c>
      <c r="AW150" s="16" t="s">
        <v>35</v>
      </c>
      <c r="AX150" s="16" t="s">
        <v>73</v>
      </c>
      <c r="AY150" s="257" t="s">
        <v>185</v>
      </c>
    </row>
    <row r="151" spans="1:65" s="13" customFormat="1" ht="11.25">
      <c r="B151" s="198"/>
      <c r="C151" s="199"/>
      <c r="D151" s="200" t="s">
        <v>195</v>
      </c>
      <c r="E151" s="201" t="s">
        <v>19</v>
      </c>
      <c r="F151" s="202" t="s">
        <v>3083</v>
      </c>
      <c r="G151" s="199"/>
      <c r="H151" s="201" t="s">
        <v>19</v>
      </c>
      <c r="I151" s="203"/>
      <c r="J151" s="199"/>
      <c r="K151" s="199"/>
      <c r="L151" s="204"/>
      <c r="M151" s="205"/>
      <c r="N151" s="206"/>
      <c r="O151" s="206"/>
      <c r="P151" s="206"/>
      <c r="Q151" s="206"/>
      <c r="R151" s="206"/>
      <c r="S151" s="206"/>
      <c r="T151" s="207"/>
      <c r="AT151" s="208" t="s">
        <v>195</v>
      </c>
      <c r="AU151" s="208" t="s">
        <v>82</v>
      </c>
      <c r="AV151" s="13" t="s">
        <v>80</v>
      </c>
      <c r="AW151" s="13" t="s">
        <v>35</v>
      </c>
      <c r="AX151" s="13" t="s">
        <v>73</v>
      </c>
      <c r="AY151" s="208" t="s">
        <v>185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3084</v>
      </c>
      <c r="G152" s="210"/>
      <c r="H152" s="213">
        <v>160.19999999999999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2913</v>
      </c>
      <c r="G153" s="210"/>
      <c r="H153" s="213">
        <v>156.983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4" customFormat="1" ht="11.25">
      <c r="B154" s="209"/>
      <c r="C154" s="210"/>
      <c r="D154" s="200" t="s">
        <v>195</v>
      </c>
      <c r="E154" s="211" t="s">
        <v>19</v>
      </c>
      <c r="F154" s="212" t="s">
        <v>2914</v>
      </c>
      <c r="G154" s="210"/>
      <c r="H154" s="213">
        <v>32.04</v>
      </c>
      <c r="I154" s="214"/>
      <c r="J154" s="210"/>
      <c r="K154" s="210"/>
      <c r="L154" s="215"/>
      <c r="M154" s="216"/>
      <c r="N154" s="217"/>
      <c r="O154" s="217"/>
      <c r="P154" s="217"/>
      <c r="Q154" s="217"/>
      <c r="R154" s="217"/>
      <c r="S154" s="217"/>
      <c r="T154" s="218"/>
      <c r="AT154" s="219" t="s">
        <v>195</v>
      </c>
      <c r="AU154" s="219" t="s">
        <v>82</v>
      </c>
      <c r="AV154" s="14" t="s">
        <v>82</v>
      </c>
      <c r="AW154" s="14" t="s">
        <v>35</v>
      </c>
      <c r="AX154" s="14" t="s">
        <v>73</v>
      </c>
      <c r="AY154" s="219" t="s">
        <v>185</v>
      </c>
    </row>
    <row r="155" spans="1:65" s="14" customFormat="1" ht="11.25">
      <c r="B155" s="209"/>
      <c r="C155" s="210"/>
      <c r="D155" s="200" t="s">
        <v>195</v>
      </c>
      <c r="E155" s="211" t="s">
        <v>19</v>
      </c>
      <c r="F155" s="212" t="s">
        <v>3085</v>
      </c>
      <c r="G155" s="210"/>
      <c r="H155" s="213">
        <v>10.5</v>
      </c>
      <c r="I155" s="214"/>
      <c r="J155" s="210"/>
      <c r="K155" s="210"/>
      <c r="L155" s="215"/>
      <c r="M155" s="216"/>
      <c r="N155" s="217"/>
      <c r="O155" s="217"/>
      <c r="P155" s="217"/>
      <c r="Q155" s="217"/>
      <c r="R155" s="217"/>
      <c r="S155" s="217"/>
      <c r="T155" s="218"/>
      <c r="AT155" s="219" t="s">
        <v>195</v>
      </c>
      <c r="AU155" s="219" t="s">
        <v>82</v>
      </c>
      <c r="AV155" s="14" t="s">
        <v>82</v>
      </c>
      <c r="AW155" s="14" t="s">
        <v>35</v>
      </c>
      <c r="AX155" s="14" t="s">
        <v>73</v>
      </c>
      <c r="AY155" s="219" t="s">
        <v>185</v>
      </c>
    </row>
    <row r="156" spans="1:65" s="14" customFormat="1" ht="11.25">
      <c r="B156" s="209"/>
      <c r="C156" s="210"/>
      <c r="D156" s="200" t="s">
        <v>195</v>
      </c>
      <c r="E156" s="211" t="s">
        <v>19</v>
      </c>
      <c r="F156" s="212" t="s">
        <v>3086</v>
      </c>
      <c r="G156" s="210"/>
      <c r="H156" s="213">
        <v>9.59</v>
      </c>
      <c r="I156" s="214"/>
      <c r="J156" s="210"/>
      <c r="K156" s="210"/>
      <c r="L156" s="215"/>
      <c r="M156" s="216"/>
      <c r="N156" s="217"/>
      <c r="O156" s="217"/>
      <c r="P156" s="217"/>
      <c r="Q156" s="217"/>
      <c r="R156" s="217"/>
      <c r="S156" s="217"/>
      <c r="T156" s="218"/>
      <c r="AT156" s="219" t="s">
        <v>195</v>
      </c>
      <c r="AU156" s="219" t="s">
        <v>82</v>
      </c>
      <c r="AV156" s="14" t="s">
        <v>82</v>
      </c>
      <c r="AW156" s="14" t="s">
        <v>35</v>
      </c>
      <c r="AX156" s="14" t="s">
        <v>73</v>
      </c>
      <c r="AY156" s="219" t="s">
        <v>185</v>
      </c>
    </row>
    <row r="157" spans="1:65" s="14" customFormat="1" ht="11.25">
      <c r="B157" s="209"/>
      <c r="C157" s="210"/>
      <c r="D157" s="200" t="s">
        <v>195</v>
      </c>
      <c r="E157" s="211" t="s">
        <v>19</v>
      </c>
      <c r="F157" s="212" t="s">
        <v>3087</v>
      </c>
      <c r="G157" s="210"/>
      <c r="H157" s="213">
        <v>4.5</v>
      </c>
      <c r="I157" s="214"/>
      <c r="J157" s="210"/>
      <c r="K157" s="210"/>
      <c r="L157" s="215"/>
      <c r="M157" s="216"/>
      <c r="N157" s="217"/>
      <c r="O157" s="217"/>
      <c r="P157" s="217"/>
      <c r="Q157" s="217"/>
      <c r="R157" s="217"/>
      <c r="S157" s="217"/>
      <c r="T157" s="218"/>
      <c r="AT157" s="219" t="s">
        <v>195</v>
      </c>
      <c r="AU157" s="219" t="s">
        <v>82</v>
      </c>
      <c r="AV157" s="14" t="s">
        <v>82</v>
      </c>
      <c r="AW157" s="14" t="s">
        <v>35</v>
      </c>
      <c r="AX157" s="14" t="s">
        <v>73</v>
      </c>
      <c r="AY157" s="219" t="s">
        <v>185</v>
      </c>
    </row>
    <row r="158" spans="1:65" s="15" customFormat="1" ht="11.25">
      <c r="B158" s="220"/>
      <c r="C158" s="221"/>
      <c r="D158" s="200" t="s">
        <v>195</v>
      </c>
      <c r="E158" s="222" t="s">
        <v>19</v>
      </c>
      <c r="F158" s="223" t="s">
        <v>226</v>
      </c>
      <c r="G158" s="221"/>
      <c r="H158" s="224">
        <v>1236.1279999999999</v>
      </c>
      <c r="I158" s="225"/>
      <c r="J158" s="221"/>
      <c r="K158" s="221"/>
      <c r="L158" s="226"/>
      <c r="M158" s="227"/>
      <c r="N158" s="228"/>
      <c r="O158" s="228"/>
      <c r="P158" s="228"/>
      <c r="Q158" s="228"/>
      <c r="R158" s="228"/>
      <c r="S158" s="228"/>
      <c r="T158" s="229"/>
      <c r="AT158" s="230" t="s">
        <v>195</v>
      </c>
      <c r="AU158" s="230" t="s">
        <v>82</v>
      </c>
      <c r="AV158" s="15" t="s">
        <v>135</v>
      </c>
      <c r="AW158" s="15" t="s">
        <v>35</v>
      </c>
      <c r="AX158" s="15" t="s">
        <v>80</v>
      </c>
      <c r="AY158" s="230" t="s">
        <v>185</v>
      </c>
    </row>
    <row r="159" spans="1:65" s="2" customFormat="1" ht="16.5" customHeight="1">
      <c r="A159" s="36"/>
      <c r="B159" s="37"/>
      <c r="C159" s="180" t="s">
        <v>255</v>
      </c>
      <c r="D159" s="180" t="s">
        <v>187</v>
      </c>
      <c r="E159" s="181" t="s">
        <v>2908</v>
      </c>
      <c r="F159" s="182" t="s">
        <v>2909</v>
      </c>
      <c r="G159" s="183" t="s">
        <v>240</v>
      </c>
      <c r="H159" s="184">
        <v>1063.623</v>
      </c>
      <c r="I159" s="185"/>
      <c r="J159" s="186">
        <f>ROUND(I159*H159,2)</f>
        <v>0</v>
      </c>
      <c r="K159" s="182" t="s">
        <v>191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2.5999999999999998E-4</v>
      </c>
      <c r="R159" s="189">
        <f>Q159*H159</f>
        <v>0.27654197999999997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82</v>
      </c>
      <c r="AY159" s="19" t="s">
        <v>185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80</v>
      </c>
      <c r="BK159" s="192">
        <f>ROUND(I159*H159,2)</f>
        <v>0</v>
      </c>
      <c r="BL159" s="19" t="s">
        <v>135</v>
      </c>
      <c r="BM159" s="191" t="s">
        <v>3088</v>
      </c>
    </row>
    <row r="160" spans="1:65" s="2" customFormat="1" ht="11.25">
      <c r="A160" s="36"/>
      <c r="B160" s="37"/>
      <c r="C160" s="38"/>
      <c r="D160" s="193" t="s">
        <v>193</v>
      </c>
      <c r="E160" s="38"/>
      <c r="F160" s="194" t="s">
        <v>2911</v>
      </c>
      <c r="G160" s="38"/>
      <c r="H160" s="38"/>
      <c r="I160" s="195"/>
      <c r="J160" s="38"/>
      <c r="K160" s="38"/>
      <c r="L160" s="41"/>
      <c r="M160" s="196"/>
      <c r="N160" s="197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193</v>
      </c>
      <c r="AU160" s="19" t="s">
        <v>82</v>
      </c>
    </row>
    <row r="161" spans="2:51" s="13" customFormat="1" ht="11.25">
      <c r="B161" s="198"/>
      <c r="C161" s="199"/>
      <c r="D161" s="200" t="s">
        <v>195</v>
      </c>
      <c r="E161" s="201" t="s">
        <v>19</v>
      </c>
      <c r="F161" s="202" t="s">
        <v>325</v>
      </c>
      <c r="G161" s="199"/>
      <c r="H161" s="201" t="s">
        <v>19</v>
      </c>
      <c r="I161" s="203"/>
      <c r="J161" s="199"/>
      <c r="K161" s="199"/>
      <c r="L161" s="204"/>
      <c r="M161" s="205"/>
      <c r="N161" s="206"/>
      <c r="O161" s="206"/>
      <c r="P161" s="206"/>
      <c r="Q161" s="206"/>
      <c r="R161" s="206"/>
      <c r="S161" s="206"/>
      <c r="T161" s="207"/>
      <c r="AT161" s="208" t="s">
        <v>195</v>
      </c>
      <c r="AU161" s="208" t="s">
        <v>82</v>
      </c>
      <c r="AV161" s="13" t="s">
        <v>80</v>
      </c>
      <c r="AW161" s="13" t="s">
        <v>35</v>
      </c>
      <c r="AX161" s="13" t="s">
        <v>73</v>
      </c>
      <c r="AY161" s="208" t="s">
        <v>185</v>
      </c>
    </row>
    <row r="162" spans="2:51" s="14" customFormat="1" ht="11.25">
      <c r="B162" s="209"/>
      <c r="C162" s="210"/>
      <c r="D162" s="200" t="s">
        <v>195</v>
      </c>
      <c r="E162" s="211" t="s">
        <v>19</v>
      </c>
      <c r="F162" s="212" t="s">
        <v>3067</v>
      </c>
      <c r="G162" s="210"/>
      <c r="H162" s="213">
        <v>187.714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2:51" s="14" customFormat="1" ht="11.25">
      <c r="B163" s="209"/>
      <c r="C163" s="210"/>
      <c r="D163" s="200" t="s">
        <v>195</v>
      </c>
      <c r="E163" s="211" t="s">
        <v>19</v>
      </c>
      <c r="F163" s="212" t="s">
        <v>3068</v>
      </c>
      <c r="G163" s="210"/>
      <c r="H163" s="213">
        <v>-65.614000000000004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2:51" s="13" customFormat="1" ht="11.25">
      <c r="B164" s="198"/>
      <c r="C164" s="199"/>
      <c r="D164" s="200" t="s">
        <v>195</v>
      </c>
      <c r="E164" s="201" t="s">
        <v>19</v>
      </c>
      <c r="F164" s="202" t="s">
        <v>3069</v>
      </c>
      <c r="G164" s="199"/>
      <c r="H164" s="201" t="s">
        <v>19</v>
      </c>
      <c r="I164" s="203"/>
      <c r="J164" s="199"/>
      <c r="K164" s="199"/>
      <c r="L164" s="204"/>
      <c r="M164" s="205"/>
      <c r="N164" s="206"/>
      <c r="O164" s="206"/>
      <c r="P164" s="206"/>
      <c r="Q164" s="206"/>
      <c r="R164" s="206"/>
      <c r="S164" s="206"/>
      <c r="T164" s="207"/>
      <c r="AT164" s="208" t="s">
        <v>195</v>
      </c>
      <c r="AU164" s="208" t="s">
        <v>82</v>
      </c>
      <c r="AV164" s="13" t="s">
        <v>80</v>
      </c>
      <c r="AW164" s="13" t="s">
        <v>35</v>
      </c>
      <c r="AX164" s="13" t="s">
        <v>73</v>
      </c>
      <c r="AY164" s="208" t="s">
        <v>185</v>
      </c>
    </row>
    <row r="165" spans="2:51" s="14" customFormat="1" ht="11.25">
      <c r="B165" s="209"/>
      <c r="C165" s="210"/>
      <c r="D165" s="200" t="s">
        <v>195</v>
      </c>
      <c r="E165" s="211" t="s">
        <v>19</v>
      </c>
      <c r="F165" s="212" t="s">
        <v>3089</v>
      </c>
      <c r="G165" s="210"/>
      <c r="H165" s="213">
        <v>347.09699999999998</v>
      </c>
      <c r="I165" s="214"/>
      <c r="J165" s="210"/>
      <c r="K165" s="210"/>
      <c r="L165" s="215"/>
      <c r="M165" s="216"/>
      <c r="N165" s="217"/>
      <c r="O165" s="217"/>
      <c r="P165" s="217"/>
      <c r="Q165" s="217"/>
      <c r="R165" s="217"/>
      <c r="S165" s="217"/>
      <c r="T165" s="218"/>
      <c r="AT165" s="219" t="s">
        <v>195</v>
      </c>
      <c r="AU165" s="219" t="s">
        <v>82</v>
      </c>
      <c r="AV165" s="14" t="s">
        <v>82</v>
      </c>
      <c r="AW165" s="14" t="s">
        <v>35</v>
      </c>
      <c r="AX165" s="14" t="s">
        <v>73</v>
      </c>
      <c r="AY165" s="219" t="s">
        <v>185</v>
      </c>
    </row>
    <row r="166" spans="2:51" s="14" customFormat="1" ht="11.25">
      <c r="B166" s="209"/>
      <c r="C166" s="210"/>
      <c r="D166" s="200" t="s">
        <v>195</v>
      </c>
      <c r="E166" s="211" t="s">
        <v>19</v>
      </c>
      <c r="F166" s="212" t="s">
        <v>3071</v>
      </c>
      <c r="G166" s="210"/>
      <c r="H166" s="213">
        <v>-87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2:51" s="13" customFormat="1" ht="11.25">
      <c r="B167" s="198"/>
      <c r="C167" s="199"/>
      <c r="D167" s="200" t="s">
        <v>195</v>
      </c>
      <c r="E167" s="201" t="s">
        <v>19</v>
      </c>
      <c r="F167" s="202" t="s">
        <v>3072</v>
      </c>
      <c r="G167" s="199"/>
      <c r="H167" s="201" t="s">
        <v>19</v>
      </c>
      <c r="I167" s="203"/>
      <c r="J167" s="199"/>
      <c r="K167" s="199"/>
      <c r="L167" s="204"/>
      <c r="M167" s="205"/>
      <c r="N167" s="206"/>
      <c r="O167" s="206"/>
      <c r="P167" s="206"/>
      <c r="Q167" s="206"/>
      <c r="R167" s="206"/>
      <c r="S167" s="206"/>
      <c r="T167" s="207"/>
      <c r="AT167" s="208" t="s">
        <v>195</v>
      </c>
      <c r="AU167" s="208" t="s">
        <v>82</v>
      </c>
      <c r="AV167" s="13" t="s">
        <v>80</v>
      </c>
      <c r="AW167" s="13" t="s">
        <v>35</v>
      </c>
      <c r="AX167" s="13" t="s">
        <v>73</v>
      </c>
      <c r="AY167" s="208" t="s">
        <v>185</v>
      </c>
    </row>
    <row r="168" spans="2:51" s="14" customFormat="1" ht="11.25">
      <c r="B168" s="209"/>
      <c r="C168" s="210"/>
      <c r="D168" s="200" t="s">
        <v>195</v>
      </c>
      <c r="E168" s="211" t="s">
        <v>19</v>
      </c>
      <c r="F168" s="212" t="s">
        <v>3090</v>
      </c>
      <c r="G168" s="210"/>
      <c r="H168" s="213">
        <v>223.869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35</v>
      </c>
      <c r="AX168" s="14" t="s">
        <v>73</v>
      </c>
      <c r="AY168" s="219" t="s">
        <v>185</v>
      </c>
    </row>
    <row r="169" spans="2:51" s="14" customFormat="1" ht="11.25">
      <c r="B169" s="209"/>
      <c r="C169" s="210"/>
      <c r="D169" s="200" t="s">
        <v>195</v>
      </c>
      <c r="E169" s="211" t="s">
        <v>19</v>
      </c>
      <c r="F169" s="212" t="s">
        <v>3091</v>
      </c>
      <c r="G169" s="210"/>
      <c r="H169" s="213">
        <v>81.03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2:51" s="14" customFormat="1" ht="11.25">
      <c r="B170" s="209"/>
      <c r="C170" s="210"/>
      <c r="D170" s="200" t="s">
        <v>195</v>
      </c>
      <c r="E170" s="211" t="s">
        <v>19</v>
      </c>
      <c r="F170" s="212" t="s">
        <v>3092</v>
      </c>
      <c r="G170" s="210"/>
      <c r="H170" s="213">
        <v>25.9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2:51" s="14" customFormat="1" ht="11.25">
      <c r="B171" s="209"/>
      <c r="C171" s="210"/>
      <c r="D171" s="200" t="s">
        <v>195</v>
      </c>
      <c r="E171" s="211" t="s">
        <v>19</v>
      </c>
      <c r="F171" s="212" t="s">
        <v>3076</v>
      </c>
      <c r="G171" s="210"/>
      <c r="H171" s="213">
        <v>-72.111999999999995</v>
      </c>
      <c r="I171" s="214"/>
      <c r="J171" s="210"/>
      <c r="K171" s="210"/>
      <c r="L171" s="215"/>
      <c r="M171" s="216"/>
      <c r="N171" s="217"/>
      <c r="O171" s="217"/>
      <c r="P171" s="217"/>
      <c r="Q171" s="217"/>
      <c r="R171" s="217"/>
      <c r="S171" s="217"/>
      <c r="T171" s="218"/>
      <c r="AT171" s="219" t="s">
        <v>195</v>
      </c>
      <c r="AU171" s="219" t="s">
        <v>82</v>
      </c>
      <c r="AV171" s="14" t="s">
        <v>82</v>
      </c>
      <c r="AW171" s="14" t="s">
        <v>35</v>
      </c>
      <c r="AX171" s="14" t="s">
        <v>73</v>
      </c>
      <c r="AY171" s="219" t="s">
        <v>185</v>
      </c>
    </row>
    <row r="172" spans="2:51" s="13" customFormat="1" ht="11.25">
      <c r="B172" s="198"/>
      <c r="C172" s="199"/>
      <c r="D172" s="200" t="s">
        <v>195</v>
      </c>
      <c r="E172" s="201" t="s">
        <v>19</v>
      </c>
      <c r="F172" s="202" t="s">
        <v>3077</v>
      </c>
      <c r="G172" s="199"/>
      <c r="H172" s="201" t="s">
        <v>19</v>
      </c>
      <c r="I172" s="203"/>
      <c r="J172" s="199"/>
      <c r="K172" s="199"/>
      <c r="L172" s="204"/>
      <c r="M172" s="205"/>
      <c r="N172" s="206"/>
      <c r="O172" s="206"/>
      <c r="P172" s="206"/>
      <c r="Q172" s="206"/>
      <c r="R172" s="206"/>
      <c r="S172" s="206"/>
      <c r="T172" s="207"/>
      <c r="AT172" s="208" t="s">
        <v>195</v>
      </c>
      <c r="AU172" s="208" t="s">
        <v>82</v>
      </c>
      <c r="AV172" s="13" t="s">
        <v>80</v>
      </c>
      <c r="AW172" s="13" t="s">
        <v>35</v>
      </c>
      <c r="AX172" s="13" t="s">
        <v>73</v>
      </c>
      <c r="AY172" s="208" t="s">
        <v>185</v>
      </c>
    </row>
    <row r="173" spans="2:51" s="14" customFormat="1" ht="11.25">
      <c r="B173" s="209"/>
      <c r="C173" s="210"/>
      <c r="D173" s="200" t="s">
        <v>195</v>
      </c>
      <c r="E173" s="211" t="s">
        <v>19</v>
      </c>
      <c r="F173" s="212" t="s">
        <v>3078</v>
      </c>
      <c r="G173" s="210"/>
      <c r="H173" s="213">
        <v>55.2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2:51" s="14" customFormat="1" ht="11.25">
      <c r="B174" s="209"/>
      <c r="C174" s="210"/>
      <c r="D174" s="200" t="s">
        <v>195</v>
      </c>
      <c r="E174" s="211" t="s">
        <v>19</v>
      </c>
      <c r="F174" s="212" t="s">
        <v>3079</v>
      </c>
      <c r="G174" s="210"/>
      <c r="H174" s="213">
        <v>5.6980000000000004</v>
      </c>
      <c r="I174" s="214"/>
      <c r="J174" s="210"/>
      <c r="K174" s="210"/>
      <c r="L174" s="215"/>
      <c r="M174" s="216"/>
      <c r="N174" s="217"/>
      <c r="O174" s="217"/>
      <c r="P174" s="217"/>
      <c r="Q174" s="217"/>
      <c r="R174" s="217"/>
      <c r="S174" s="217"/>
      <c r="T174" s="218"/>
      <c r="AT174" s="219" t="s">
        <v>195</v>
      </c>
      <c r="AU174" s="219" t="s">
        <v>82</v>
      </c>
      <c r="AV174" s="14" t="s">
        <v>82</v>
      </c>
      <c r="AW174" s="14" t="s">
        <v>35</v>
      </c>
      <c r="AX174" s="14" t="s">
        <v>73</v>
      </c>
      <c r="AY174" s="219" t="s">
        <v>185</v>
      </c>
    </row>
    <row r="175" spans="2:51" s="14" customFormat="1" ht="11.25">
      <c r="B175" s="209"/>
      <c r="C175" s="210"/>
      <c r="D175" s="200" t="s">
        <v>195</v>
      </c>
      <c r="E175" s="211" t="s">
        <v>19</v>
      </c>
      <c r="F175" s="212" t="s">
        <v>2823</v>
      </c>
      <c r="G175" s="210"/>
      <c r="H175" s="213">
        <v>-2.0499999999999998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2:51" s="16" customFormat="1" ht="11.25">
      <c r="B176" s="247"/>
      <c r="C176" s="248"/>
      <c r="D176" s="200" t="s">
        <v>195</v>
      </c>
      <c r="E176" s="249" t="s">
        <v>19</v>
      </c>
      <c r="F176" s="250" t="s">
        <v>727</v>
      </c>
      <c r="G176" s="248"/>
      <c r="H176" s="251">
        <v>699.73200000000008</v>
      </c>
      <c r="I176" s="252"/>
      <c r="J176" s="248"/>
      <c r="K176" s="248"/>
      <c r="L176" s="253"/>
      <c r="M176" s="254"/>
      <c r="N176" s="255"/>
      <c r="O176" s="255"/>
      <c r="P176" s="255"/>
      <c r="Q176" s="255"/>
      <c r="R176" s="255"/>
      <c r="S176" s="255"/>
      <c r="T176" s="256"/>
      <c r="AT176" s="257" t="s">
        <v>195</v>
      </c>
      <c r="AU176" s="257" t="s">
        <v>82</v>
      </c>
      <c r="AV176" s="16" t="s">
        <v>129</v>
      </c>
      <c r="AW176" s="16" t="s">
        <v>35</v>
      </c>
      <c r="AX176" s="16" t="s">
        <v>73</v>
      </c>
      <c r="AY176" s="257" t="s">
        <v>185</v>
      </c>
    </row>
    <row r="177" spans="1:65" s="13" customFormat="1" ht="11.25">
      <c r="B177" s="198"/>
      <c r="C177" s="199"/>
      <c r="D177" s="200" t="s">
        <v>195</v>
      </c>
      <c r="E177" s="201" t="s">
        <v>19</v>
      </c>
      <c r="F177" s="202" t="s">
        <v>3080</v>
      </c>
      <c r="G177" s="199"/>
      <c r="H177" s="201" t="s">
        <v>19</v>
      </c>
      <c r="I177" s="203"/>
      <c r="J177" s="199"/>
      <c r="K177" s="199"/>
      <c r="L177" s="204"/>
      <c r="M177" s="205"/>
      <c r="N177" s="206"/>
      <c r="O177" s="206"/>
      <c r="P177" s="206"/>
      <c r="Q177" s="206"/>
      <c r="R177" s="206"/>
      <c r="S177" s="206"/>
      <c r="T177" s="207"/>
      <c r="AT177" s="208" t="s">
        <v>195</v>
      </c>
      <c r="AU177" s="208" t="s">
        <v>82</v>
      </c>
      <c r="AV177" s="13" t="s">
        <v>80</v>
      </c>
      <c r="AW177" s="13" t="s">
        <v>35</v>
      </c>
      <c r="AX177" s="13" t="s">
        <v>73</v>
      </c>
      <c r="AY177" s="208" t="s">
        <v>185</v>
      </c>
    </row>
    <row r="178" spans="1:65" s="13" customFormat="1" ht="11.25">
      <c r="B178" s="198"/>
      <c r="C178" s="199"/>
      <c r="D178" s="200" t="s">
        <v>195</v>
      </c>
      <c r="E178" s="201" t="s">
        <v>19</v>
      </c>
      <c r="F178" s="202" t="s">
        <v>325</v>
      </c>
      <c r="G178" s="199"/>
      <c r="H178" s="201" t="s">
        <v>19</v>
      </c>
      <c r="I178" s="203"/>
      <c r="J178" s="199"/>
      <c r="K178" s="199"/>
      <c r="L178" s="204"/>
      <c r="M178" s="205"/>
      <c r="N178" s="206"/>
      <c r="O178" s="206"/>
      <c r="P178" s="206"/>
      <c r="Q178" s="206"/>
      <c r="R178" s="206"/>
      <c r="S178" s="206"/>
      <c r="T178" s="207"/>
      <c r="AT178" s="208" t="s">
        <v>195</v>
      </c>
      <c r="AU178" s="208" t="s">
        <v>82</v>
      </c>
      <c r="AV178" s="13" t="s">
        <v>80</v>
      </c>
      <c r="AW178" s="13" t="s">
        <v>35</v>
      </c>
      <c r="AX178" s="13" t="s">
        <v>73</v>
      </c>
      <c r="AY178" s="208" t="s">
        <v>185</v>
      </c>
    </row>
    <row r="179" spans="1:65" s="14" customFormat="1" ht="11.25">
      <c r="B179" s="209"/>
      <c r="C179" s="210"/>
      <c r="D179" s="200" t="s">
        <v>195</v>
      </c>
      <c r="E179" s="211" t="s">
        <v>19</v>
      </c>
      <c r="F179" s="212" t="s">
        <v>3081</v>
      </c>
      <c r="G179" s="210"/>
      <c r="H179" s="213">
        <v>30.917999999999999</v>
      </c>
      <c r="I179" s="214"/>
      <c r="J179" s="210"/>
      <c r="K179" s="210"/>
      <c r="L179" s="215"/>
      <c r="M179" s="216"/>
      <c r="N179" s="217"/>
      <c r="O179" s="217"/>
      <c r="P179" s="217"/>
      <c r="Q179" s="217"/>
      <c r="R179" s="217"/>
      <c r="S179" s="217"/>
      <c r="T179" s="218"/>
      <c r="AT179" s="219" t="s">
        <v>195</v>
      </c>
      <c r="AU179" s="219" t="s">
        <v>82</v>
      </c>
      <c r="AV179" s="14" t="s">
        <v>82</v>
      </c>
      <c r="AW179" s="14" t="s">
        <v>35</v>
      </c>
      <c r="AX179" s="14" t="s">
        <v>73</v>
      </c>
      <c r="AY179" s="219" t="s">
        <v>185</v>
      </c>
    </row>
    <row r="180" spans="1:65" s="13" customFormat="1" ht="11.25">
      <c r="B180" s="198"/>
      <c r="C180" s="199"/>
      <c r="D180" s="200" t="s">
        <v>195</v>
      </c>
      <c r="E180" s="201" t="s">
        <v>19</v>
      </c>
      <c r="F180" s="202" t="s">
        <v>291</v>
      </c>
      <c r="G180" s="199"/>
      <c r="H180" s="201" t="s">
        <v>19</v>
      </c>
      <c r="I180" s="203"/>
      <c r="J180" s="199"/>
      <c r="K180" s="199"/>
      <c r="L180" s="204"/>
      <c r="M180" s="205"/>
      <c r="N180" s="206"/>
      <c r="O180" s="206"/>
      <c r="P180" s="206"/>
      <c r="Q180" s="206"/>
      <c r="R180" s="206"/>
      <c r="S180" s="206"/>
      <c r="T180" s="207"/>
      <c r="AT180" s="208" t="s">
        <v>195</v>
      </c>
      <c r="AU180" s="208" t="s">
        <v>82</v>
      </c>
      <c r="AV180" s="13" t="s">
        <v>80</v>
      </c>
      <c r="AW180" s="13" t="s">
        <v>35</v>
      </c>
      <c r="AX180" s="13" t="s">
        <v>73</v>
      </c>
      <c r="AY180" s="208" t="s">
        <v>185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3082</v>
      </c>
      <c r="G181" s="210"/>
      <c r="H181" s="213">
        <v>53.048999999999999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3" customFormat="1" ht="11.25">
      <c r="B182" s="198"/>
      <c r="C182" s="199"/>
      <c r="D182" s="200" t="s">
        <v>195</v>
      </c>
      <c r="E182" s="201" t="s">
        <v>19</v>
      </c>
      <c r="F182" s="202" t="s">
        <v>3069</v>
      </c>
      <c r="G182" s="199"/>
      <c r="H182" s="201" t="s">
        <v>19</v>
      </c>
      <c r="I182" s="203"/>
      <c r="J182" s="199"/>
      <c r="K182" s="199"/>
      <c r="L182" s="204"/>
      <c r="M182" s="205"/>
      <c r="N182" s="206"/>
      <c r="O182" s="206"/>
      <c r="P182" s="206"/>
      <c r="Q182" s="206"/>
      <c r="R182" s="206"/>
      <c r="S182" s="206"/>
      <c r="T182" s="207"/>
      <c r="AT182" s="208" t="s">
        <v>195</v>
      </c>
      <c r="AU182" s="208" t="s">
        <v>82</v>
      </c>
      <c r="AV182" s="13" t="s">
        <v>80</v>
      </c>
      <c r="AW182" s="13" t="s">
        <v>35</v>
      </c>
      <c r="AX182" s="13" t="s">
        <v>73</v>
      </c>
      <c r="AY182" s="208" t="s">
        <v>185</v>
      </c>
    </row>
    <row r="183" spans="1:65" s="14" customFormat="1" ht="11.25">
      <c r="B183" s="209"/>
      <c r="C183" s="210"/>
      <c r="D183" s="200" t="s">
        <v>195</v>
      </c>
      <c r="E183" s="211" t="s">
        <v>19</v>
      </c>
      <c r="F183" s="212" t="s">
        <v>3082</v>
      </c>
      <c r="G183" s="210"/>
      <c r="H183" s="213">
        <v>53.048999999999999</v>
      </c>
      <c r="I183" s="214"/>
      <c r="J183" s="210"/>
      <c r="K183" s="210"/>
      <c r="L183" s="215"/>
      <c r="M183" s="216"/>
      <c r="N183" s="217"/>
      <c r="O183" s="217"/>
      <c r="P183" s="217"/>
      <c r="Q183" s="217"/>
      <c r="R183" s="217"/>
      <c r="S183" s="217"/>
      <c r="T183" s="218"/>
      <c r="AT183" s="219" t="s">
        <v>195</v>
      </c>
      <c r="AU183" s="219" t="s">
        <v>82</v>
      </c>
      <c r="AV183" s="14" t="s">
        <v>82</v>
      </c>
      <c r="AW183" s="14" t="s">
        <v>35</v>
      </c>
      <c r="AX183" s="14" t="s">
        <v>73</v>
      </c>
      <c r="AY183" s="219" t="s">
        <v>185</v>
      </c>
    </row>
    <row r="184" spans="1:65" s="13" customFormat="1" ht="11.25">
      <c r="B184" s="198"/>
      <c r="C184" s="199"/>
      <c r="D184" s="200" t="s">
        <v>195</v>
      </c>
      <c r="E184" s="201" t="s">
        <v>19</v>
      </c>
      <c r="F184" s="202" t="s">
        <v>3072</v>
      </c>
      <c r="G184" s="199"/>
      <c r="H184" s="201" t="s">
        <v>19</v>
      </c>
      <c r="I184" s="203"/>
      <c r="J184" s="199"/>
      <c r="K184" s="199"/>
      <c r="L184" s="204"/>
      <c r="M184" s="205"/>
      <c r="N184" s="206"/>
      <c r="O184" s="206"/>
      <c r="P184" s="206"/>
      <c r="Q184" s="206"/>
      <c r="R184" s="206"/>
      <c r="S184" s="206"/>
      <c r="T184" s="207"/>
      <c r="AT184" s="208" t="s">
        <v>195</v>
      </c>
      <c r="AU184" s="208" t="s">
        <v>82</v>
      </c>
      <c r="AV184" s="13" t="s">
        <v>80</v>
      </c>
      <c r="AW184" s="13" t="s">
        <v>35</v>
      </c>
      <c r="AX184" s="13" t="s">
        <v>73</v>
      </c>
      <c r="AY184" s="208" t="s">
        <v>185</v>
      </c>
    </row>
    <row r="185" spans="1:65" s="14" customFormat="1" ht="11.25">
      <c r="B185" s="209"/>
      <c r="C185" s="210"/>
      <c r="D185" s="200" t="s">
        <v>195</v>
      </c>
      <c r="E185" s="211" t="s">
        <v>19</v>
      </c>
      <c r="F185" s="212" t="s">
        <v>3082</v>
      </c>
      <c r="G185" s="210"/>
      <c r="H185" s="213">
        <v>53.048999999999999</v>
      </c>
      <c r="I185" s="214"/>
      <c r="J185" s="210"/>
      <c r="K185" s="210"/>
      <c r="L185" s="215"/>
      <c r="M185" s="216"/>
      <c r="N185" s="217"/>
      <c r="O185" s="217"/>
      <c r="P185" s="217"/>
      <c r="Q185" s="217"/>
      <c r="R185" s="217"/>
      <c r="S185" s="217"/>
      <c r="T185" s="218"/>
      <c r="AT185" s="219" t="s">
        <v>195</v>
      </c>
      <c r="AU185" s="219" t="s">
        <v>82</v>
      </c>
      <c r="AV185" s="14" t="s">
        <v>82</v>
      </c>
      <c r="AW185" s="14" t="s">
        <v>35</v>
      </c>
      <c r="AX185" s="14" t="s">
        <v>73</v>
      </c>
      <c r="AY185" s="219" t="s">
        <v>185</v>
      </c>
    </row>
    <row r="186" spans="1:65" s="16" customFormat="1" ht="11.25">
      <c r="B186" s="247"/>
      <c r="C186" s="248"/>
      <c r="D186" s="200" t="s">
        <v>195</v>
      </c>
      <c r="E186" s="249" t="s">
        <v>19</v>
      </c>
      <c r="F186" s="250" t="s">
        <v>727</v>
      </c>
      <c r="G186" s="248"/>
      <c r="H186" s="251">
        <v>190.065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AT186" s="257" t="s">
        <v>195</v>
      </c>
      <c r="AU186" s="257" t="s">
        <v>82</v>
      </c>
      <c r="AV186" s="16" t="s">
        <v>129</v>
      </c>
      <c r="AW186" s="16" t="s">
        <v>35</v>
      </c>
      <c r="AX186" s="16" t="s">
        <v>73</v>
      </c>
      <c r="AY186" s="257" t="s">
        <v>185</v>
      </c>
    </row>
    <row r="187" spans="1:65" s="13" customFormat="1" ht="11.25">
      <c r="B187" s="198"/>
      <c r="C187" s="199"/>
      <c r="D187" s="200" t="s">
        <v>195</v>
      </c>
      <c r="E187" s="201" t="s">
        <v>19</v>
      </c>
      <c r="F187" s="202" t="s">
        <v>3083</v>
      </c>
      <c r="G187" s="199"/>
      <c r="H187" s="201" t="s">
        <v>19</v>
      </c>
      <c r="I187" s="203"/>
      <c r="J187" s="199"/>
      <c r="K187" s="199"/>
      <c r="L187" s="204"/>
      <c r="M187" s="205"/>
      <c r="N187" s="206"/>
      <c r="O187" s="206"/>
      <c r="P187" s="206"/>
      <c r="Q187" s="206"/>
      <c r="R187" s="206"/>
      <c r="S187" s="206"/>
      <c r="T187" s="207"/>
      <c r="AT187" s="208" t="s">
        <v>195</v>
      </c>
      <c r="AU187" s="208" t="s">
        <v>82</v>
      </c>
      <c r="AV187" s="13" t="s">
        <v>80</v>
      </c>
      <c r="AW187" s="13" t="s">
        <v>35</v>
      </c>
      <c r="AX187" s="13" t="s">
        <v>73</v>
      </c>
      <c r="AY187" s="208" t="s">
        <v>185</v>
      </c>
    </row>
    <row r="188" spans="1:65" s="14" customFormat="1" ht="11.25">
      <c r="B188" s="209"/>
      <c r="C188" s="210"/>
      <c r="D188" s="200" t="s">
        <v>195</v>
      </c>
      <c r="E188" s="211" t="s">
        <v>19</v>
      </c>
      <c r="F188" s="212" t="s">
        <v>3084</v>
      </c>
      <c r="G188" s="210"/>
      <c r="H188" s="213">
        <v>160.19999999999999</v>
      </c>
      <c r="I188" s="214"/>
      <c r="J188" s="210"/>
      <c r="K188" s="210"/>
      <c r="L188" s="215"/>
      <c r="M188" s="216"/>
      <c r="N188" s="217"/>
      <c r="O188" s="217"/>
      <c r="P188" s="217"/>
      <c r="Q188" s="217"/>
      <c r="R188" s="217"/>
      <c r="S188" s="217"/>
      <c r="T188" s="218"/>
      <c r="AT188" s="219" t="s">
        <v>195</v>
      </c>
      <c r="AU188" s="219" t="s">
        <v>82</v>
      </c>
      <c r="AV188" s="14" t="s">
        <v>82</v>
      </c>
      <c r="AW188" s="14" t="s">
        <v>35</v>
      </c>
      <c r="AX188" s="14" t="s">
        <v>73</v>
      </c>
      <c r="AY188" s="219" t="s">
        <v>185</v>
      </c>
    </row>
    <row r="189" spans="1:65" s="14" customFormat="1" ht="11.25">
      <c r="B189" s="209"/>
      <c r="C189" s="210"/>
      <c r="D189" s="200" t="s">
        <v>195</v>
      </c>
      <c r="E189" s="211" t="s">
        <v>19</v>
      </c>
      <c r="F189" s="212" t="s">
        <v>3093</v>
      </c>
      <c r="G189" s="210"/>
      <c r="H189" s="213">
        <v>13.625999999999999</v>
      </c>
      <c r="I189" s="214"/>
      <c r="J189" s="210"/>
      <c r="K189" s="210"/>
      <c r="L189" s="215"/>
      <c r="M189" s="216"/>
      <c r="N189" s="217"/>
      <c r="O189" s="217"/>
      <c r="P189" s="217"/>
      <c r="Q189" s="217"/>
      <c r="R189" s="217"/>
      <c r="S189" s="217"/>
      <c r="T189" s="218"/>
      <c r="AT189" s="219" t="s">
        <v>195</v>
      </c>
      <c r="AU189" s="219" t="s">
        <v>82</v>
      </c>
      <c r="AV189" s="14" t="s">
        <v>82</v>
      </c>
      <c r="AW189" s="14" t="s">
        <v>35</v>
      </c>
      <c r="AX189" s="14" t="s">
        <v>73</v>
      </c>
      <c r="AY189" s="219" t="s">
        <v>185</v>
      </c>
    </row>
    <row r="190" spans="1:65" s="15" customFormat="1" ht="11.25">
      <c r="B190" s="220"/>
      <c r="C190" s="221"/>
      <c r="D190" s="200" t="s">
        <v>195</v>
      </c>
      <c r="E190" s="222" t="s">
        <v>19</v>
      </c>
      <c r="F190" s="223" t="s">
        <v>226</v>
      </c>
      <c r="G190" s="221"/>
      <c r="H190" s="224">
        <v>1063.623</v>
      </c>
      <c r="I190" s="225"/>
      <c r="J190" s="221"/>
      <c r="K190" s="221"/>
      <c r="L190" s="226"/>
      <c r="M190" s="227"/>
      <c r="N190" s="228"/>
      <c r="O190" s="228"/>
      <c r="P190" s="228"/>
      <c r="Q190" s="228"/>
      <c r="R190" s="228"/>
      <c r="S190" s="228"/>
      <c r="T190" s="229"/>
      <c r="AT190" s="230" t="s">
        <v>195</v>
      </c>
      <c r="AU190" s="230" t="s">
        <v>82</v>
      </c>
      <c r="AV190" s="15" t="s">
        <v>135</v>
      </c>
      <c r="AW190" s="15" t="s">
        <v>35</v>
      </c>
      <c r="AX190" s="15" t="s">
        <v>80</v>
      </c>
      <c r="AY190" s="230" t="s">
        <v>185</v>
      </c>
    </row>
    <row r="191" spans="1:65" s="2" customFormat="1" ht="24.2" customHeight="1">
      <c r="A191" s="36"/>
      <c r="B191" s="37"/>
      <c r="C191" s="180" t="s">
        <v>260</v>
      </c>
      <c r="D191" s="180" t="s">
        <v>187</v>
      </c>
      <c r="E191" s="181" t="s">
        <v>3094</v>
      </c>
      <c r="F191" s="182" t="s">
        <v>3095</v>
      </c>
      <c r="G191" s="183" t="s">
        <v>240</v>
      </c>
      <c r="H191" s="184">
        <v>113.93</v>
      </c>
      <c r="I191" s="185"/>
      <c r="J191" s="186">
        <f>ROUND(I191*H191,2)</f>
        <v>0</v>
      </c>
      <c r="K191" s="182" t="s">
        <v>191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4.3800000000000002E-3</v>
      </c>
      <c r="R191" s="189">
        <f>Q191*H191</f>
        <v>0.49901340000000005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82</v>
      </c>
      <c r="AY191" s="19" t="s">
        <v>185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80</v>
      </c>
      <c r="BK191" s="192">
        <f>ROUND(I191*H191,2)</f>
        <v>0</v>
      </c>
      <c r="BL191" s="19" t="s">
        <v>135</v>
      </c>
      <c r="BM191" s="191" t="s">
        <v>3096</v>
      </c>
    </row>
    <row r="192" spans="1:65" s="2" customFormat="1" ht="11.25">
      <c r="A192" s="36"/>
      <c r="B192" s="37"/>
      <c r="C192" s="38"/>
      <c r="D192" s="193" t="s">
        <v>193</v>
      </c>
      <c r="E192" s="38"/>
      <c r="F192" s="194" t="s">
        <v>3097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193</v>
      </c>
      <c r="AU192" s="19" t="s">
        <v>82</v>
      </c>
    </row>
    <row r="193" spans="1:65" s="13" customFormat="1" ht="11.25">
      <c r="B193" s="198"/>
      <c r="C193" s="199"/>
      <c r="D193" s="200" t="s">
        <v>195</v>
      </c>
      <c r="E193" s="201" t="s">
        <v>19</v>
      </c>
      <c r="F193" s="202" t="s">
        <v>3098</v>
      </c>
      <c r="G193" s="199"/>
      <c r="H193" s="201" t="s">
        <v>19</v>
      </c>
      <c r="I193" s="203"/>
      <c r="J193" s="199"/>
      <c r="K193" s="199"/>
      <c r="L193" s="204"/>
      <c r="M193" s="205"/>
      <c r="N193" s="206"/>
      <c r="O193" s="206"/>
      <c r="P193" s="206"/>
      <c r="Q193" s="206"/>
      <c r="R193" s="206"/>
      <c r="S193" s="206"/>
      <c r="T193" s="207"/>
      <c r="AT193" s="208" t="s">
        <v>195</v>
      </c>
      <c r="AU193" s="208" t="s">
        <v>82</v>
      </c>
      <c r="AV193" s="13" t="s">
        <v>80</v>
      </c>
      <c r="AW193" s="13" t="s">
        <v>35</v>
      </c>
      <c r="AX193" s="13" t="s">
        <v>73</v>
      </c>
      <c r="AY193" s="208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3099</v>
      </c>
      <c r="G194" s="210"/>
      <c r="H194" s="213">
        <v>23.46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4" customFormat="1" ht="11.25">
      <c r="B195" s="209"/>
      <c r="C195" s="210"/>
      <c r="D195" s="200" t="s">
        <v>195</v>
      </c>
      <c r="E195" s="211" t="s">
        <v>19</v>
      </c>
      <c r="F195" s="212" t="s">
        <v>3099</v>
      </c>
      <c r="G195" s="210"/>
      <c r="H195" s="213">
        <v>23.46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1:65" s="14" customFormat="1" ht="11.25">
      <c r="B196" s="209"/>
      <c r="C196" s="210"/>
      <c r="D196" s="200" t="s">
        <v>195</v>
      </c>
      <c r="E196" s="211" t="s">
        <v>19</v>
      </c>
      <c r="F196" s="212" t="s">
        <v>3100</v>
      </c>
      <c r="G196" s="210"/>
      <c r="H196" s="213">
        <v>33.505000000000003</v>
      </c>
      <c r="I196" s="214"/>
      <c r="J196" s="210"/>
      <c r="K196" s="210"/>
      <c r="L196" s="215"/>
      <c r="M196" s="216"/>
      <c r="N196" s="217"/>
      <c r="O196" s="217"/>
      <c r="P196" s="217"/>
      <c r="Q196" s="217"/>
      <c r="R196" s="217"/>
      <c r="S196" s="217"/>
      <c r="T196" s="218"/>
      <c r="AT196" s="219" t="s">
        <v>195</v>
      </c>
      <c r="AU196" s="219" t="s">
        <v>82</v>
      </c>
      <c r="AV196" s="14" t="s">
        <v>82</v>
      </c>
      <c r="AW196" s="14" t="s">
        <v>35</v>
      </c>
      <c r="AX196" s="14" t="s">
        <v>73</v>
      </c>
      <c r="AY196" s="219" t="s">
        <v>185</v>
      </c>
    </row>
    <row r="197" spans="1:65" s="14" customFormat="1" ht="11.25">
      <c r="B197" s="209"/>
      <c r="C197" s="210"/>
      <c r="D197" s="200" t="s">
        <v>195</v>
      </c>
      <c r="E197" s="211" t="s">
        <v>19</v>
      </c>
      <c r="F197" s="212" t="s">
        <v>3100</v>
      </c>
      <c r="G197" s="210"/>
      <c r="H197" s="213">
        <v>33.505000000000003</v>
      </c>
      <c r="I197" s="214"/>
      <c r="J197" s="210"/>
      <c r="K197" s="210"/>
      <c r="L197" s="215"/>
      <c r="M197" s="216"/>
      <c r="N197" s="217"/>
      <c r="O197" s="217"/>
      <c r="P197" s="217"/>
      <c r="Q197" s="217"/>
      <c r="R197" s="217"/>
      <c r="S197" s="217"/>
      <c r="T197" s="218"/>
      <c r="AT197" s="219" t="s">
        <v>195</v>
      </c>
      <c r="AU197" s="219" t="s">
        <v>82</v>
      </c>
      <c r="AV197" s="14" t="s">
        <v>82</v>
      </c>
      <c r="AW197" s="14" t="s">
        <v>35</v>
      </c>
      <c r="AX197" s="14" t="s">
        <v>73</v>
      </c>
      <c r="AY197" s="219" t="s">
        <v>185</v>
      </c>
    </row>
    <row r="198" spans="1:65" s="15" customFormat="1" ht="11.25">
      <c r="B198" s="220"/>
      <c r="C198" s="221"/>
      <c r="D198" s="200" t="s">
        <v>195</v>
      </c>
      <c r="E198" s="222" t="s">
        <v>19</v>
      </c>
      <c r="F198" s="223" t="s">
        <v>226</v>
      </c>
      <c r="G198" s="221"/>
      <c r="H198" s="224">
        <v>113.93</v>
      </c>
      <c r="I198" s="225"/>
      <c r="J198" s="221"/>
      <c r="K198" s="221"/>
      <c r="L198" s="226"/>
      <c r="M198" s="227"/>
      <c r="N198" s="228"/>
      <c r="O198" s="228"/>
      <c r="P198" s="228"/>
      <c r="Q198" s="228"/>
      <c r="R198" s="228"/>
      <c r="S198" s="228"/>
      <c r="T198" s="229"/>
      <c r="AT198" s="230" t="s">
        <v>195</v>
      </c>
      <c r="AU198" s="230" t="s">
        <v>82</v>
      </c>
      <c r="AV198" s="15" t="s">
        <v>135</v>
      </c>
      <c r="AW198" s="15" t="s">
        <v>35</v>
      </c>
      <c r="AX198" s="15" t="s">
        <v>80</v>
      </c>
      <c r="AY198" s="230" t="s">
        <v>185</v>
      </c>
    </row>
    <row r="199" spans="1:65" s="2" customFormat="1" ht="16.5" customHeight="1">
      <c r="A199" s="36"/>
      <c r="B199" s="37"/>
      <c r="C199" s="180" t="s">
        <v>265</v>
      </c>
      <c r="D199" s="180" t="s">
        <v>187</v>
      </c>
      <c r="E199" s="181" t="s">
        <v>3101</v>
      </c>
      <c r="F199" s="182" t="s">
        <v>3102</v>
      </c>
      <c r="G199" s="183" t="s">
        <v>240</v>
      </c>
      <c r="H199" s="184">
        <v>870.55799999999999</v>
      </c>
      <c r="I199" s="185"/>
      <c r="J199" s="186">
        <f>ROUND(I199*H199,2)</f>
        <v>0</v>
      </c>
      <c r="K199" s="182" t="s">
        <v>191</v>
      </c>
      <c r="L199" s="41"/>
      <c r="M199" s="187" t="s">
        <v>19</v>
      </c>
      <c r="N199" s="188" t="s">
        <v>44</v>
      </c>
      <c r="O199" s="66"/>
      <c r="P199" s="189">
        <f>O199*H199</f>
        <v>0</v>
      </c>
      <c r="Q199" s="189">
        <v>2.5000000000000001E-4</v>
      </c>
      <c r="R199" s="189">
        <f>Q199*H199</f>
        <v>0.21763950000000001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82</v>
      </c>
      <c r="AY199" s="19" t="s">
        <v>185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80</v>
      </c>
      <c r="BK199" s="192">
        <f>ROUND(I199*H199,2)</f>
        <v>0</v>
      </c>
      <c r="BL199" s="19" t="s">
        <v>135</v>
      </c>
      <c r="BM199" s="191" t="s">
        <v>3103</v>
      </c>
    </row>
    <row r="200" spans="1:65" s="2" customFormat="1" ht="11.25">
      <c r="A200" s="36"/>
      <c r="B200" s="37"/>
      <c r="C200" s="38"/>
      <c r="D200" s="193" t="s">
        <v>193</v>
      </c>
      <c r="E200" s="38"/>
      <c r="F200" s="194" t="s">
        <v>3104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193</v>
      </c>
      <c r="AU200" s="19" t="s">
        <v>82</v>
      </c>
    </row>
    <row r="201" spans="1:65" s="13" customFormat="1" ht="11.25">
      <c r="B201" s="198"/>
      <c r="C201" s="199"/>
      <c r="D201" s="200" t="s">
        <v>195</v>
      </c>
      <c r="E201" s="201" t="s">
        <v>19</v>
      </c>
      <c r="F201" s="202" t="s">
        <v>3105</v>
      </c>
      <c r="G201" s="199"/>
      <c r="H201" s="201" t="s">
        <v>19</v>
      </c>
      <c r="I201" s="203"/>
      <c r="J201" s="199"/>
      <c r="K201" s="199"/>
      <c r="L201" s="204"/>
      <c r="M201" s="205"/>
      <c r="N201" s="206"/>
      <c r="O201" s="206"/>
      <c r="P201" s="206"/>
      <c r="Q201" s="206"/>
      <c r="R201" s="206"/>
      <c r="S201" s="206"/>
      <c r="T201" s="207"/>
      <c r="AT201" s="208" t="s">
        <v>195</v>
      </c>
      <c r="AU201" s="208" t="s">
        <v>82</v>
      </c>
      <c r="AV201" s="13" t="s">
        <v>80</v>
      </c>
      <c r="AW201" s="13" t="s">
        <v>35</v>
      </c>
      <c r="AX201" s="13" t="s">
        <v>73</v>
      </c>
      <c r="AY201" s="208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3106</v>
      </c>
      <c r="G202" s="210"/>
      <c r="H202" s="213">
        <v>46.4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4" customFormat="1" ht="11.25">
      <c r="B203" s="209"/>
      <c r="C203" s="210"/>
      <c r="D203" s="200" t="s">
        <v>195</v>
      </c>
      <c r="E203" s="211" t="s">
        <v>19</v>
      </c>
      <c r="F203" s="212" t="s">
        <v>3107</v>
      </c>
      <c r="G203" s="210"/>
      <c r="H203" s="213">
        <v>2.76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1:65" s="14" customFormat="1" ht="11.25">
      <c r="B204" s="209"/>
      <c r="C204" s="210"/>
      <c r="D204" s="200" t="s">
        <v>195</v>
      </c>
      <c r="E204" s="211" t="s">
        <v>19</v>
      </c>
      <c r="F204" s="212" t="s">
        <v>3108</v>
      </c>
      <c r="G204" s="210"/>
      <c r="H204" s="213">
        <v>-8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35</v>
      </c>
      <c r="AX204" s="14" t="s">
        <v>73</v>
      </c>
      <c r="AY204" s="219" t="s">
        <v>185</v>
      </c>
    </row>
    <row r="205" spans="1:65" s="14" customFormat="1" ht="11.25">
      <c r="B205" s="209"/>
      <c r="C205" s="210"/>
      <c r="D205" s="200" t="s">
        <v>195</v>
      </c>
      <c r="E205" s="211" t="s">
        <v>19</v>
      </c>
      <c r="F205" s="212" t="s">
        <v>3109</v>
      </c>
      <c r="G205" s="210"/>
      <c r="H205" s="213">
        <v>113.9</v>
      </c>
      <c r="I205" s="214"/>
      <c r="J205" s="210"/>
      <c r="K205" s="210"/>
      <c r="L205" s="215"/>
      <c r="M205" s="216"/>
      <c r="N205" s="217"/>
      <c r="O205" s="217"/>
      <c r="P205" s="217"/>
      <c r="Q205" s="217"/>
      <c r="R205" s="217"/>
      <c r="S205" s="217"/>
      <c r="T205" s="218"/>
      <c r="AT205" s="219" t="s">
        <v>195</v>
      </c>
      <c r="AU205" s="219" t="s">
        <v>82</v>
      </c>
      <c r="AV205" s="14" t="s">
        <v>82</v>
      </c>
      <c r="AW205" s="14" t="s">
        <v>35</v>
      </c>
      <c r="AX205" s="14" t="s">
        <v>73</v>
      </c>
      <c r="AY205" s="219" t="s">
        <v>185</v>
      </c>
    </row>
    <row r="206" spans="1:65" s="14" customFormat="1" ht="11.25">
      <c r="B206" s="209"/>
      <c r="C206" s="210"/>
      <c r="D206" s="200" t="s">
        <v>195</v>
      </c>
      <c r="E206" s="211" t="s">
        <v>19</v>
      </c>
      <c r="F206" s="212" t="s">
        <v>3110</v>
      </c>
      <c r="G206" s="210"/>
      <c r="H206" s="213">
        <v>-37.44</v>
      </c>
      <c r="I206" s="214"/>
      <c r="J206" s="210"/>
      <c r="K206" s="210"/>
      <c r="L206" s="215"/>
      <c r="M206" s="216"/>
      <c r="N206" s="217"/>
      <c r="O206" s="217"/>
      <c r="P206" s="217"/>
      <c r="Q206" s="217"/>
      <c r="R206" s="217"/>
      <c r="S206" s="217"/>
      <c r="T206" s="218"/>
      <c r="AT206" s="219" t="s">
        <v>195</v>
      </c>
      <c r="AU206" s="219" t="s">
        <v>82</v>
      </c>
      <c r="AV206" s="14" t="s">
        <v>82</v>
      </c>
      <c r="AW206" s="14" t="s">
        <v>35</v>
      </c>
      <c r="AX206" s="14" t="s">
        <v>73</v>
      </c>
      <c r="AY206" s="219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3111</v>
      </c>
      <c r="G207" s="210"/>
      <c r="H207" s="213">
        <v>3.68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3112</v>
      </c>
      <c r="G208" s="210"/>
      <c r="H208" s="213">
        <v>2.1800000000000002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2:51" s="14" customFormat="1" ht="11.25">
      <c r="B209" s="209"/>
      <c r="C209" s="210"/>
      <c r="D209" s="200" t="s">
        <v>195</v>
      </c>
      <c r="E209" s="211" t="s">
        <v>19</v>
      </c>
      <c r="F209" s="212" t="s">
        <v>3113</v>
      </c>
      <c r="G209" s="210"/>
      <c r="H209" s="213">
        <v>8.0500000000000007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2:51" s="14" customFormat="1" ht="11.25">
      <c r="B210" s="209"/>
      <c r="C210" s="210"/>
      <c r="D210" s="200" t="s">
        <v>195</v>
      </c>
      <c r="E210" s="211" t="s">
        <v>19</v>
      </c>
      <c r="F210" s="212" t="s">
        <v>1931</v>
      </c>
      <c r="G210" s="210"/>
      <c r="H210" s="213">
        <v>12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2:51" s="14" customFormat="1" ht="11.25">
      <c r="B211" s="209"/>
      <c r="C211" s="210"/>
      <c r="D211" s="200" t="s">
        <v>195</v>
      </c>
      <c r="E211" s="211" t="s">
        <v>19</v>
      </c>
      <c r="F211" s="212" t="s">
        <v>3109</v>
      </c>
      <c r="G211" s="210"/>
      <c r="H211" s="213">
        <v>113.9</v>
      </c>
      <c r="I211" s="214"/>
      <c r="J211" s="210"/>
      <c r="K211" s="210"/>
      <c r="L211" s="215"/>
      <c r="M211" s="216"/>
      <c r="N211" s="217"/>
      <c r="O211" s="217"/>
      <c r="P211" s="217"/>
      <c r="Q211" s="217"/>
      <c r="R211" s="217"/>
      <c r="S211" s="217"/>
      <c r="T211" s="218"/>
      <c r="AT211" s="219" t="s">
        <v>195</v>
      </c>
      <c r="AU211" s="219" t="s">
        <v>82</v>
      </c>
      <c r="AV211" s="14" t="s">
        <v>82</v>
      </c>
      <c r="AW211" s="14" t="s">
        <v>35</v>
      </c>
      <c r="AX211" s="14" t="s">
        <v>73</v>
      </c>
      <c r="AY211" s="219" t="s">
        <v>185</v>
      </c>
    </row>
    <row r="212" spans="2:51" s="14" customFormat="1" ht="11.25">
      <c r="B212" s="209"/>
      <c r="C212" s="210"/>
      <c r="D212" s="200" t="s">
        <v>195</v>
      </c>
      <c r="E212" s="211" t="s">
        <v>19</v>
      </c>
      <c r="F212" s="212" t="s">
        <v>3114</v>
      </c>
      <c r="G212" s="210"/>
      <c r="H212" s="213">
        <v>-44.04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2:51" s="14" customFormat="1" ht="11.25">
      <c r="B213" s="209"/>
      <c r="C213" s="210"/>
      <c r="D213" s="200" t="s">
        <v>195</v>
      </c>
      <c r="E213" s="211" t="s">
        <v>19</v>
      </c>
      <c r="F213" s="212" t="s">
        <v>3111</v>
      </c>
      <c r="G213" s="210"/>
      <c r="H213" s="213">
        <v>3.68</v>
      </c>
      <c r="I213" s="214"/>
      <c r="J213" s="210"/>
      <c r="K213" s="210"/>
      <c r="L213" s="215"/>
      <c r="M213" s="216"/>
      <c r="N213" s="217"/>
      <c r="O213" s="217"/>
      <c r="P213" s="217"/>
      <c r="Q213" s="217"/>
      <c r="R213" s="217"/>
      <c r="S213" s="217"/>
      <c r="T213" s="218"/>
      <c r="AT213" s="219" t="s">
        <v>195</v>
      </c>
      <c r="AU213" s="219" t="s">
        <v>82</v>
      </c>
      <c r="AV213" s="14" t="s">
        <v>82</v>
      </c>
      <c r="AW213" s="14" t="s">
        <v>35</v>
      </c>
      <c r="AX213" s="14" t="s">
        <v>73</v>
      </c>
      <c r="AY213" s="219" t="s">
        <v>185</v>
      </c>
    </row>
    <row r="214" spans="2:51" s="14" customFormat="1" ht="11.25">
      <c r="B214" s="209"/>
      <c r="C214" s="210"/>
      <c r="D214" s="200" t="s">
        <v>195</v>
      </c>
      <c r="E214" s="211" t="s">
        <v>19</v>
      </c>
      <c r="F214" s="212" t="s">
        <v>3112</v>
      </c>
      <c r="G214" s="210"/>
      <c r="H214" s="213">
        <v>2.1800000000000002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2:51" s="14" customFormat="1" ht="11.25">
      <c r="B215" s="209"/>
      <c r="C215" s="210"/>
      <c r="D215" s="200" t="s">
        <v>195</v>
      </c>
      <c r="E215" s="211" t="s">
        <v>19</v>
      </c>
      <c r="F215" s="212" t="s">
        <v>3115</v>
      </c>
      <c r="G215" s="210"/>
      <c r="H215" s="213">
        <v>2.2999999999999998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2:51" s="14" customFormat="1" ht="11.25">
      <c r="B216" s="209"/>
      <c r="C216" s="210"/>
      <c r="D216" s="200" t="s">
        <v>195</v>
      </c>
      <c r="E216" s="211" t="s">
        <v>19</v>
      </c>
      <c r="F216" s="212" t="s">
        <v>3116</v>
      </c>
      <c r="G216" s="210"/>
      <c r="H216" s="213">
        <v>2.024</v>
      </c>
      <c r="I216" s="214"/>
      <c r="J216" s="210"/>
      <c r="K216" s="210"/>
      <c r="L216" s="215"/>
      <c r="M216" s="216"/>
      <c r="N216" s="217"/>
      <c r="O216" s="217"/>
      <c r="P216" s="217"/>
      <c r="Q216" s="217"/>
      <c r="R216" s="217"/>
      <c r="S216" s="217"/>
      <c r="T216" s="218"/>
      <c r="AT216" s="219" t="s">
        <v>195</v>
      </c>
      <c r="AU216" s="219" t="s">
        <v>82</v>
      </c>
      <c r="AV216" s="14" t="s">
        <v>82</v>
      </c>
      <c r="AW216" s="14" t="s">
        <v>35</v>
      </c>
      <c r="AX216" s="14" t="s">
        <v>73</v>
      </c>
      <c r="AY216" s="219" t="s">
        <v>185</v>
      </c>
    </row>
    <row r="217" spans="2:51" s="14" customFormat="1" ht="11.25">
      <c r="B217" s="209"/>
      <c r="C217" s="210"/>
      <c r="D217" s="200" t="s">
        <v>195</v>
      </c>
      <c r="E217" s="211" t="s">
        <v>19</v>
      </c>
      <c r="F217" s="212" t="s">
        <v>1931</v>
      </c>
      <c r="G217" s="210"/>
      <c r="H217" s="213">
        <v>12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2:51" s="14" customFormat="1" ht="11.25">
      <c r="B218" s="209"/>
      <c r="C218" s="210"/>
      <c r="D218" s="200" t="s">
        <v>195</v>
      </c>
      <c r="E218" s="211" t="s">
        <v>19</v>
      </c>
      <c r="F218" s="212" t="s">
        <v>3117</v>
      </c>
      <c r="G218" s="210"/>
      <c r="H218" s="213">
        <v>53.28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2:51" s="14" customFormat="1" ht="11.25">
      <c r="B219" s="209"/>
      <c r="C219" s="210"/>
      <c r="D219" s="200" t="s">
        <v>195</v>
      </c>
      <c r="E219" s="211" t="s">
        <v>19</v>
      </c>
      <c r="F219" s="212" t="s">
        <v>3118</v>
      </c>
      <c r="G219" s="210"/>
      <c r="H219" s="213">
        <v>19.215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2:51" s="14" customFormat="1" ht="11.25">
      <c r="B220" s="209"/>
      <c r="C220" s="210"/>
      <c r="D220" s="200" t="s">
        <v>195</v>
      </c>
      <c r="E220" s="211" t="s">
        <v>19</v>
      </c>
      <c r="F220" s="212" t="s">
        <v>3119</v>
      </c>
      <c r="G220" s="210"/>
      <c r="H220" s="213">
        <v>6.05</v>
      </c>
      <c r="I220" s="214"/>
      <c r="J220" s="210"/>
      <c r="K220" s="210"/>
      <c r="L220" s="215"/>
      <c r="M220" s="216"/>
      <c r="N220" s="217"/>
      <c r="O220" s="217"/>
      <c r="P220" s="217"/>
      <c r="Q220" s="217"/>
      <c r="R220" s="217"/>
      <c r="S220" s="217"/>
      <c r="T220" s="218"/>
      <c r="AT220" s="219" t="s">
        <v>195</v>
      </c>
      <c r="AU220" s="219" t="s">
        <v>82</v>
      </c>
      <c r="AV220" s="14" t="s">
        <v>82</v>
      </c>
      <c r="AW220" s="14" t="s">
        <v>35</v>
      </c>
      <c r="AX220" s="14" t="s">
        <v>73</v>
      </c>
      <c r="AY220" s="219" t="s">
        <v>185</v>
      </c>
    </row>
    <row r="221" spans="2:51" s="14" customFormat="1" ht="11.25">
      <c r="B221" s="209"/>
      <c r="C221" s="210"/>
      <c r="D221" s="200" t="s">
        <v>195</v>
      </c>
      <c r="E221" s="211" t="s">
        <v>19</v>
      </c>
      <c r="F221" s="212" t="s">
        <v>3120</v>
      </c>
      <c r="G221" s="210"/>
      <c r="H221" s="213">
        <v>0.98</v>
      </c>
      <c r="I221" s="214"/>
      <c r="J221" s="210"/>
      <c r="K221" s="210"/>
      <c r="L221" s="215"/>
      <c r="M221" s="216"/>
      <c r="N221" s="217"/>
      <c r="O221" s="217"/>
      <c r="P221" s="217"/>
      <c r="Q221" s="217"/>
      <c r="R221" s="217"/>
      <c r="S221" s="217"/>
      <c r="T221" s="218"/>
      <c r="AT221" s="219" t="s">
        <v>195</v>
      </c>
      <c r="AU221" s="219" t="s">
        <v>82</v>
      </c>
      <c r="AV221" s="14" t="s">
        <v>82</v>
      </c>
      <c r="AW221" s="14" t="s">
        <v>35</v>
      </c>
      <c r="AX221" s="14" t="s">
        <v>73</v>
      </c>
      <c r="AY221" s="219" t="s">
        <v>185</v>
      </c>
    </row>
    <row r="222" spans="2:51" s="14" customFormat="1" ht="11.25">
      <c r="B222" s="209"/>
      <c r="C222" s="210"/>
      <c r="D222" s="200" t="s">
        <v>195</v>
      </c>
      <c r="E222" s="211" t="s">
        <v>19</v>
      </c>
      <c r="F222" s="212" t="s">
        <v>3121</v>
      </c>
      <c r="G222" s="210"/>
      <c r="H222" s="213">
        <v>1.113</v>
      </c>
      <c r="I222" s="214"/>
      <c r="J222" s="210"/>
      <c r="K222" s="210"/>
      <c r="L222" s="215"/>
      <c r="M222" s="216"/>
      <c r="N222" s="217"/>
      <c r="O222" s="217"/>
      <c r="P222" s="217"/>
      <c r="Q222" s="217"/>
      <c r="R222" s="217"/>
      <c r="S222" s="217"/>
      <c r="T222" s="218"/>
      <c r="AT222" s="219" t="s">
        <v>195</v>
      </c>
      <c r="AU222" s="219" t="s">
        <v>82</v>
      </c>
      <c r="AV222" s="14" t="s">
        <v>82</v>
      </c>
      <c r="AW222" s="14" t="s">
        <v>35</v>
      </c>
      <c r="AX222" s="14" t="s">
        <v>73</v>
      </c>
      <c r="AY222" s="219" t="s">
        <v>185</v>
      </c>
    </row>
    <row r="223" spans="2:51" s="14" customFormat="1" ht="11.25">
      <c r="B223" s="209"/>
      <c r="C223" s="210"/>
      <c r="D223" s="200" t="s">
        <v>195</v>
      </c>
      <c r="E223" s="211" t="s">
        <v>19</v>
      </c>
      <c r="F223" s="212" t="s">
        <v>1158</v>
      </c>
      <c r="G223" s="210"/>
      <c r="H223" s="213">
        <v>-1.7729999999999999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2:51" s="13" customFormat="1" ht="11.25">
      <c r="B224" s="198"/>
      <c r="C224" s="199"/>
      <c r="D224" s="200" t="s">
        <v>195</v>
      </c>
      <c r="E224" s="201" t="s">
        <v>19</v>
      </c>
      <c r="F224" s="202" t="s">
        <v>3122</v>
      </c>
      <c r="G224" s="199"/>
      <c r="H224" s="201" t="s">
        <v>19</v>
      </c>
      <c r="I224" s="203"/>
      <c r="J224" s="199"/>
      <c r="K224" s="199"/>
      <c r="L224" s="204"/>
      <c r="M224" s="205"/>
      <c r="N224" s="206"/>
      <c r="O224" s="206"/>
      <c r="P224" s="206"/>
      <c r="Q224" s="206"/>
      <c r="R224" s="206"/>
      <c r="S224" s="206"/>
      <c r="T224" s="207"/>
      <c r="AT224" s="208" t="s">
        <v>195</v>
      </c>
      <c r="AU224" s="208" t="s">
        <v>82</v>
      </c>
      <c r="AV224" s="13" t="s">
        <v>80</v>
      </c>
      <c r="AW224" s="13" t="s">
        <v>35</v>
      </c>
      <c r="AX224" s="13" t="s">
        <v>73</v>
      </c>
      <c r="AY224" s="208" t="s">
        <v>185</v>
      </c>
    </row>
    <row r="225" spans="2:51" s="14" customFormat="1" ht="11.25">
      <c r="B225" s="209"/>
      <c r="C225" s="210"/>
      <c r="D225" s="200" t="s">
        <v>195</v>
      </c>
      <c r="E225" s="211" t="s">
        <v>19</v>
      </c>
      <c r="F225" s="212" t="s">
        <v>3106</v>
      </c>
      <c r="G225" s="210"/>
      <c r="H225" s="213">
        <v>46.4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2:51" s="14" customFormat="1" ht="11.25">
      <c r="B226" s="209"/>
      <c r="C226" s="210"/>
      <c r="D226" s="200" t="s">
        <v>195</v>
      </c>
      <c r="E226" s="211" t="s">
        <v>19</v>
      </c>
      <c r="F226" s="212" t="s">
        <v>3123</v>
      </c>
      <c r="G226" s="210"/>
      <c r="H226" s="213">
        <v>1.38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2:51" s="14" customFormat="1" ht="11.25">
      <c r="B227" s="209"/>
      <c r="C227" s="210"/>
      <c r="D227" s="200" t="s">
        <v>195</v>
      </c>
      <c r="E227" s="211" t="s">
        <v>19</v>
      </c>
      <c r="F227" s="212" t="s">
        <v>3124</v>
      </c>
      <c r="G227" s="210"/>
      <c r="H227" s="213">
        <v>1.1499999999999999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2:51" s="14" customFormat="1" ht="11.25">
      <c r="B228" s="209"/>
      <c r="C228" s="210"/>
      <c r="D228" s="200" t="s">
        <v>195</v>
      </c>
      <c r="E228" s="211" t="s">
        <v>19</v>
      </c>
      <c r="F228" s="212" t="s">
        <v>3125</v>
      </c>
      <c r="G228" s="210"/>
      <c r="H228" s="213">
        <v>1.242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2:51" s="14" customFormat="1" ht="11.25">
      <c r="B229" s="209"/>
      <c r="C229" s="210"/>
      <c r="D229" s="200" t="s">
        <v>195</v>
      </c>
      <c r="E229" s="211" t="s">
        <v>19</v>
      </c>
      <c r="F229" s="212" t="s">
        <v>3126</v>
      </c>
      <c r="G229" s="210"/>
      <c r="H229" s="213">
        <v>-8.52</v>
      </c>
      <c r="I229" s="214"/>
      <c r="J229" s="210"/>
      <c r="K229" s="210"/>
      <c r="L229" s="215"/>
      <c r="M229" s="216"/>
      <c r="N229" s="217"/>
      <c r="O229" s="217"/>
      <c r="P229" s="217"/>
      <c r="Q229" s="217"/>
      <c r="R229" s="217"/>
      <c r="S229" s="217"/>
      <c r="T229" s="218"/>
      <c r="AT229" s="219" t="s">
        <v>195</v>
      </c>
      <c r="AU229" s="219" t="s">
        <v>82</v>
      </c>
      <c r="AV229" s="14" t="s">
        <v>82</v>
      </c>
      <c r="AW229" s="14" t="s">
        <v>35</v>
      </c>
      <c r="AX229" s="14" t="s">
        <v>73</v>
      </c>
      <c r="AY229" s="219" t="s">
        <v>185</v>
      </c>
    </row>
    <row r="230" spans="2:51" s="14" customFormat="1" ht="11.25">
      <c r="B230" s="209"/>
      <c r="C230" s="210"/>
      <c r="D230" s="200" t="s">
        <v>195</v>
      </c>
      <c r="E230" s="211" t="s">
        <v>19</v>
      </c>
      <c r="F230" s="212" t="s">
        <v>3109</v>
      </c>
      <c r="G230" s="210"/>
      <c r="H230" s="213">
        <v>113.9</v>
      </c>
      <c r="I230" s="214"/>
      <c r="J230" s="210"/>
      <c r="K230" s="210"/>
      <c r="L230" s="215"/>
      <c r="M230" s="216"/>
      <c r="N230" s="217"/>
      <c r="O230" s="217"/>
      <c r="P230" s="217"/>
      <c r="Q230" s="217"/>
      <c r="R230" s="217"/>
      <c r="S230" s="217"/>
      <c r="T230" s="218"/>
      <c r="AT230" s="219" t="s">
        <v>195</v>
      </c>
      <c r="AU230" s="219" t="s">
        <v>82</v>
      </c>
      <c r="AV230" s="14" t="s">
        <v>82</v>
      </c>
      <c r="AW230" s="14" t="s">
        <v>35</v>
      </c>
      <c r="AX230" s="14" t="s">
        <v>73</v>
      </c>
      <c r="AY230" s="219" t="s">
        <v>185</v>
      </c>
    </row>
    <row r="231" spans="2:51" s="14" customFormat="1" ht="11.25">
      <c r="B231" s="209"/>
      <c r="C231" s="210"/>
      <c r="D231" s="200" t="s">
        <v>195</v>
      </c>
      <c r="E231" s="211" t="s">
        <v>19</v>
      </c>
      <c r="F231" s="212" t="s">
        <v>3127</v>
      </c>
      <c r="G231" s="210"/>
      <c r="H231" s="213">
        <v>1.84</v>
      </c>
      <c r="I231" s="214"/>
      <c r="J231" s="210"/>
      <c r="K231" s="210"/>
      <c r="L231" s="215"/>
      <c r="M231" s="216"/>
      <c r="N231" s="217"/>
      <c r="O231" s="217"/>
      <c r="P231" s="217"/>
      <c r="Q231" s="217"/>
      <c r="R231" s="217"/>
      <c r="S231" s="217"/>
      <c r="T231" s="218"/>
      <c r="AT231" s="219" t="s">
        <v>195</v>
      </c>
      <c r="AU231" s="219" t="s">
        <v>82</v>
      </c>
      <c r="AV231" s="14" t="s">
        <v>82</v>
      </c>
      <c r="AW231" s="14" t="s">
        <v>35</v>
      </c>
      <c r="AX231" s="14" t="s">
        <v>73</v>
      </c>
      <c r="AY231" s="219" t="s">
        <v>185</v>
      </c>
    </row>
    <row r="232" spans="2:51" s="14" customFormat="1" ht="11.25">
      <c r="B232" s="209"/>
      <c r="C232" s="210"/>
      <c r="D232" s="200" t="s">
        <v>195</v>
      </c>
      <c r="E232" s="211" t="s">
        <v>19</v>
      </c>
      <c r="F232" s="212" t="s">
        <v>3128</v>
      </c>
      <c r="G232" s="210"/>
      <c r="H232" s="213">
        <v>4.83</v>
      </c>
      <c r="I232" s="214"/>
      <c r="J232" s="210"/>
      <c r="K232" s="210"/>
      <c r="L232" s="215"/>
      <c r="M232" s="216"/>
      <c r="N232" s="217"/>
      <c r="O232" s="217"/>
      <c r="P232" s="217"/>
      <c r="Q232" s="217"/>
      <c r="R232" s="217"/>
      <c r="S232" s="217"/>
      <c r="T232" s="218"/>
      <c r="AT232" s="219" t="s">
        <v>195</v>
      </c>
      <c r="AU232" s="219" t="s">
        <v>82</v>
      </c>
      <c r="AV232" s="14" t="s">
        <v>82</v>
      </c>
      <c r="AW232" s="14" t="s">
        <v>35</v>
      </c>
      <c r="AX232" s="14" t="s">
        <v>73</v>
      </c>
      <c r="AY232" s="219" t="s">
        <v>185</v>
      </c>
    </row>
    <row r="233" spans="2:51" s="14" customFormat="1" ht="11.25">
      <c r="B233" s="209"/>
      <c r="C233" s="210"/>
      <c r="D233" s="200" t="s">
        <v>195</v>
      </c>
      <c r="E233" s="211" t="s">
        <v>19</v>
      </c>
      <c r="F233" s="212" t="s">
        <v>3129</v>
      </c>
      <c r="G233" s="210"/>
      <c r="H233" s="213">
        <v>4.5999999999999996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2:51" s="14" customFormat="1" ht="11.25">
      <c r="B234" s="209"/>
      <c r="C234" s="210"/>
      <c r="D234" s="200" t="s">
        <v>195</v>
      </c>
      <c r="E234" s="211" t="s">
        <v>19</v>
      </c>
      <c r="F234" s="212" t="s">
        <v>3130</v>
      </c>
      <c r="G234" s="210"/>
      <c r="H234" s="213">
        <v>3.22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2:51" s="14" customFormat="1" ht="11.25">
      <c r="B235" s="209"/>
      <c r="C235" s="210"/>
      <c r="D235" s="200" t="s">
        <v>195</v>
      </c>
      <c r="E235" s="211" t="s">
        <v>19</v>
      </c>
      <c r="F235" s="212" t="s">
        <v>1489</v>
      </c>
      <c r="G235" s="210"/>
      <c r="H235" s="213">
        <v>-45</v>
      </c>
      <c r="I235" s="214"/>
      <c r="J235" s="210"/>
      <c r="K235" s="210"/>
      <c r="L235" s="215"/>
      <c r="M235" s="216"/>
      <c r="N235" s="217"/>
      <c r="O235" s="217"/>
      <c r="P235" s="217"/>
      <c r="Q235" s="217"/>
      <c r="R235" s="217"/>
      <c r="S235" s="217"/>
      <c r="T235" s="218"/>
      <c r="AT235" s="219" t="s">
        <v>195</v>
      </c>
      <c r="AU235" s="219" t="s">
        <v>82</v>
      </c>
      <c r="AV235" s="14" t="s">
        <v>82</v>
      </c>
      <c r="AW235" s="14" t="s">
        <v>35</v>
      </c>
      <c r="AX235" s="14" t="s">
        <v>73</v>
      </c>
      <c r="AY235" s="219" t="s">
        <v>185</v>
      </c>
    </row>
    <row r="236" spans="2:51" s="14" customFormat="1" ht="11.25">
      <c r="B236" s="209"/>
      <c r="C236" s="210"/>
      <c r="D236" s="200" t="s">
        <v>195</v>
      </c>
      <c r="E236" s="211" t="s">
        <v>19</v>
      </c>
      <c r="F236" s="212" t="s">
        <v>3109</v>
      </c>
      <c r="G236" s="210"/>
      <c r="H236" s="213">
        <v>113.9</v>
      </c>
      <c r="I236" s="214"/>
      <c r="J236" s="210"/>
      <c r="K236" s="210"/>
      <c r="L236" s="215"/>
      <c r="M236" s="216"/>
      <c r="N236" s="217"/>
      <c r="O236" s="217"/>
      <c r="P236" s="217"/>
      <c r="Q236" s="217"/>
      <c r="R236" s="217"/>
      <c r="S236" s="217"/>
      <c r="T236" s="218"/>
      <c r="AT236" s="219" t="s">
        <v>195</v>
      </c>
      <c r="AU236" s="219" t="s">
        <v>82</v>
      </c>
      <c r="AV236" s="14" t="s">
        <v>82</v>
      </c>
      <c r="AW236" s="14" t="s">
        <v>35</v>
      </c>
      <c r="AX236" s="14" t="s">
        <v>73</v>
      </c>
      <c r="AY236" s="219" t="s">
        <v>185</v>
      </c>
    </row>
    <row r="237" spans="2:51" s="14" customFormat="1" ht="11.25">
      <c r="B237" s="209"/>
      <c r="C237" s="210"/>
      <c r="D237" s="200" t="s">
        <v>195</v>
      </c>
      <c r="E237" s="211" t="s">
        <v>19</v>
      </c>
      <c r="F237" s="212" t="s">
        <v>3127</v>
      </c>
      <c r="G237" s="210"/>
      <c r="H237" s="213">
        <v>1.84</v>
      </c>
      <c r="I237" s="214"/>
      <c r="J237" s="210"/>
      <c r="K237" s="210"/>
      <c r="L237" s="215"/>
      <c r="M237" s="216"/>
      <c r="N237" s="217"/>
      <c r="O237" s="217"/>
      <c r="P237" s="217"/>
      <c r="Q237" s="217"/>
      <c r="R237" s="217"/>
      <c r="S237" s="217"/>
      <c r="T237" s="218"/>
      <c r="AT237" s="219" t="s">
        <v>195</v>
      </c>
      <c r="AU237" s="219" t="s">
        <v>82</v>
      </c>
      <c r="AV237" s="14" t="s">
        <v>82</v>
      </c>
      <c r="AW237" s="14" t="s">
        <v>35</v>
      </c>
      <c r="AX237" s="14" t="s">
        <v>73</v>
      </c>
      <c r="AY237" s="219" t="s">
        <v>185</v>
      </c>
    </row>
    <row r="238" spans="2:51" s="14" customFormat="1" ht="11.25">
      <c r="B238" s="209"/>
      <c r="C238" s="210"/>
      <c r="D238" s="200" t="s">
        <v>195</v>
      </c>
      <c r="E238" s="211" t="s">
        <v>19</v>
      </c>
      <c r="F238" s="212" t="s">
        <v>3128</v>
      </c>
      <c r="G238" s="210"/>
      <c r="H238" s="213">
        <v>4.83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35</v>
      </c>
      <c r="AX238" s="14" t="s">
        <v>73</v>
      </c>
      <c r="AY238" s="219" t="s">
        <v>185</v>
      </c>
    </row>
    <row r="239" spans="2:51" s="14" customFormat="1" ht="11.25">
      <c r="B239" s="209"/>
      <c r="C239" s="210"/>
      <c r="D239" s="200" t="s">
        <v>195</v>
      </c>
      <c r="E239" s="211" t="s">
        <v>19</v>
      </c>
      <c r="F239" s="212" t="s">
        <v>3127</v>
      </c>
      <c r="G239" s="210"/>
      <c r="H239" s="213">
        <v>1.84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2:51" s="14" customFormat="1" ht="11.25">
      <c r="B240" s="209"/>
      <c r="C240" s="210"/>
      <c r="D240" s="200" t="s">
        <v>195</v>
      </c>
      <c r="E240" s="211" t="s">
        <v>19</v>
      </c>
      <c r="F240" s="212" t="s">
        <v>3131</v>
      </c>
      <c r="G240" s="210"/>
      <c r="H240" s="213">
        <v>1.61</v>
      </c>
      <c r="I240" s="214"/>
      <c r="J240" s="210"/>
      <c r="K240" s="210"/>
      <c r="L240" s="215"/>
      <c r="M240" s="216"/>
      <c r="N240" s="217"/>
      <c r="O240" s="217"/>
      <c r="P240" s="217"/>
      <c r="Q240" s="217"/>
      <c r="R240" s="217"/>
      <c r="S240" s="217"/>
      <c r="T240" s="218"/>
      <c r="AT240" s="219" t="s">
        <v>195</v>
      </c>
      <c r="AU240" s="219" t="s">
        <v>82</v>
      </c>
      <c r="AV240" s="14" t="s">
        <v>82</v>
      </c>
      <c r="AW240" s="14" t="s">
        <v>35</v>
      </c>
      <c r="AX240" s="14" t="s">
        <v>73</v>
      </c>
      <c r="AY240" s="219" t="s">
        <v>185</v>
      </c>
    </row>
    <row r="241" spans="2:51" s="14" customFormat="1" ht="11.25">
      <c r="B241" s="209"/>
      <c r="C241" s="210"/>
      <c r="D241" s="200" t="s">
        <v>195</v>
      </c>
      <c r="E241" s="211" t="s">
        <v>19</v>
      </c>
      <c r="F241" s="212" t="s">
        <v>3132</v>
      </c>
      <c r="G241" s="210"/>
      <c r="H241" s="213">
        <v>10.55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2:51" s="14" customFormat="1" ht="11.25">
      <c r="B242" s="209"/>
      <c r="C242" s="210"/>
      <c r="D242" s="200" t="s">
        <v>195</v>
      </c>
      <c r="E242" s="211" t="s">
        <v>19</v>
      </c>
      <c r="F242" s="212" t="s">
        <v>3131</v>
      </c>
      <c r="G242" s="210"/>
      <c r="H242" s="213">
        <v>1.61</v>
      </c>
      <c r="I242" s="214"/>
      <c r="J242" s="210"/>
      <c r="K242" s="210"/>
      <c r="L242" s="215"/>
      <c r="M242" s="216"/>
      <c r="N242" s="217"/>
      <c r="O242" s="217"/>
      <c r="P242" s="217"/>
      <c r="Q242" s="217"/>
      <c r="R242" s="217"/>
      <c r="S242" s="217"/>
      <c r="T242" s="218"/>
      <c r="AT242" s="219" t="s">
        <v>195</v>
      </c>
      <c r="AU242" s="219" t="s">
        <v>82</v>
      </c>
      <c r="AV242" s="14" t="s">
        <v>82</v>
      </c>
      <c r="AW242" s="14" t="s">
        <v>35</v>
      </c>
      <c r="AX242" s="14" t="s">
        <v>73</v>
      </c>
      <c r="AY242" s="219" t="s">
        <v>185</v>
      </c>
    </row>
    <row r="243" spans="2:51" s="14" customFormat="1" ht="11.25">
      <c r="B243" s="209"/>
      <c r="C243" s="210"/>
      <c r="D243" s="200" t="s">
        <v>195</v>
      </c>
      <c r="E243" s="211" t="s">
        <v>19</v>
      </c>
      <c r="F243" s="212" t="s">
        <v>2213</v>
      </c>
      <c r="G243" s="210"/>
      <c r="H243" s="213">
        <v>-40.909999999999997</v>
      </c>
      <c r="I243" s="214"/>
      <c r="J243" s="210"/>
      <c r="K243" s="210"/>
      <c r="L243" s="215"/>
      <c r="M243" s="216"/>
      <c r="N243" s="217"/>
      <c r="O243" s="217"/>
      <c r="P243" s="217"/>
      <c r="Q243" s="217"/>
      <c r="R243" s="217"/>
      <c r="S243" s="217"/>
      <c r="T243" s="218"/>
      <c r="AT243" s="219" t="s">
        <v>195</v>
      </c>
      <c r="AU243" s="219" t="s">
        <v>82</v>
      </c>
      <c r="AV243" s="14" t="s">
        <v>82</v>
      </c>
      <c r="AW243" s="14" t="s">
        <v>35</v>
      </c>
      <c r="AX243" s="14" t="s">
        <v>73</v>
      </c>
      <c r="AY243" s="219" t="s">
        <v>185</v>
      </c>
    </row>
    <row r="244" spans="2:51" s="14" customFormat="1" ht="11.25">
      <c r="B244" s="209"/>
      <c r="C244" s="210"/>
      <c r="D244" s="200" t="s">
        <v>195</v>
      </c>
      <c r="E244" s="211" t="s">
        <v>19</v>
      </c>
      <c r="F244" s="212" t="s">
        <v>3117</v>
      </c>
      <c r="G244" s="210"/>
      <c r="H244" s="213">
        <v>53.28</v>
      </c>
      <c r="I244" s="214"/>
      <c r="J244" s="210"/>
      <c r="K244" s="210"/>
      <c r="L244" s="215"/>
      <c r="M244" s="216"/>
      <c r="N244" s="217"/>
      <c r="O244" s="217"/>
      <c r="P244" s="217"/>
      <c r="Q244" s="217"/>
      <c r="R244" s="217"/>
      <c r="S244" s="217"/>
      <c r="T244" s="218"/>
      <c r="AT244" s="219" t="s">
        <v>195</v>
      </c>
      <c r="AU244" s="219" t="s">
        <v>82</v>
      </c>
      <c r="AV244" s="14" t="s">
        <v>82</v>
      </c>
      <c r="AW244" s="14" t="s">
        <v>35</v>
      </c>
      <c r="AX244" s="14" t="s">
        <v>73</v>
      </c>
      <c r="AY244" s="219" t="s">
        <v>185</v>
      </c>
    </row>
    <row r="245" spans="2:51" s="14" customFormat="1" ht="11.25">
      <c r="B245" s="209"/>
      <c r="C245" s="210"/>
      <c r="D245" s="200" t="s">
        <v>195</v>
      </c>
      <c r="E245" s="211" t="s">
        <v>19</v>
      </c>
      <c r="F245" s="212" t="s">
        <v>3118</v>
      </c>
      <c r="G245" s="210"/>
      <c r="H245" s="213">
        <v>19.215</v>
      </c>
      <c r="I245" s="214"/>
      <c r="J245" s="210"/>
      <c r="K245" s="210"/>
      <c r="L245" s="215"/>
      <c r="M245" s="216"/>
      <c r="N245" s="217"/>
      <c r="O245" s="217"/>
      <c r="P245" s="217"/>
      <c r="Q245" s="217"/>
      <c r="R245" s="217"/>
      <c r="S245" s="217"/>
      <c r="T245" s="218"/>
      <c r="AT245" s="219" t="s">
        <v>195</v>
      </c>
      <c r="AU245" s="219" t="s">
        <v>82</v>
      </c>
      <c r="AV245" s="14" t="s">
        <v>82</v>
      </c>
      <c r="AW245" s="14" t="s">
        <v>35</v>
      </c>
      <c r="AX245" s="14" t="s">
        <v>73</v>
      </c>
      <c r="AY245" s="219" t="s">
        <v>185</v>
      </c>
    </row>
    <row r="246" spans="2:51" s="14" customFormat="1" ht="11.25">
      <c r="B246" s="209"/>
      <c r="C246" s="210"/>
      <c r="D246" s="200" t="s">
        <v>195</v>
      </c>
      <c r="E246" s="211" t="s">
        <v>19</v>
      </c>
      <c r="F246" s="212" t="s">
        <v>3133</v>
      </c>
      <c r="G246" s="210"/>
      <c r="H246" s="213">
        <v>13.75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2:51" s="13" customFormat="1" ht="11.25">
      <c r="B247" s="198"/>
      <c r="C247" s="199"/>
      <c r="D247" s="200" t="s">
        <v>195</v>
      </c>
      <c r="E247" s="201" t="s">
        <v>19</v>
      </c>
      <c r="F247" s="202" t="s">
        <v>3134</v>
      </c>
      <c r="G247" s="199"/>
      <c r="H247" s="201" t="s">
        <v>19</v>
      </c>
      <c r="I247" s="203"/>
      <c r="J247" s="199"/>
      <c r="K247" s="199"/>
      <c r="L247" s="204"/>
      <c r="M247" s="205"/>
      <c r="N247" s="206"/>
      <c r="O247" s="206"/>
      <c r="P247" s="206"/>
      <c r="Q247" s="206"/>
      <c r="R247" s="206"/>
      <c r="S247" s="206"/>
      <c r="T247" s="207"/>
      <c r="AT247" s="208" t="s">
        <v>195</v>
      </c>
      <c r="AU247" s="208" t="s">
        <v>82</v>
      </c>
      <c r="AV247" s="13" t="s">
        <v>80</v>
      </c>
      <c r="AW247" s="13" t="s">
        <v>35</v>
      </c>
      <c r="AX247" s="13" t="s">
        <v>73</v>
      </c>
      <c r="AY247" s="208" t="s">
        <v>185</v>
      </c>
    </row>
    <row r="248" spans="2:51" s="14" customFormat="1" ht="11.25">
      <c r="B248" s="209"/>
      <c r="C248" s="210"/>
      <c r="D248" s="200" t="s">
        <v>195</v>
      </c>
      <c r="E248" s="211" t="s">
        <v>19</v>
      </c>
      <c r="F248" s="212" t="s">
        <v>3135</v>
      </c>
      <c r="G248" s="210"/>
      <c r="H248" s="213">
        <v>47.6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2:51" s="14" customFormat="1" ht="11.25">
      <c r="B249" s="209"/>
      <c r="C249" s="210"/>
      <c r="D249" s="200" t="s">
        <v>195</v>
      </c>
      <c r="E249" s="211" t="s">
        <v>19</v>
      </c>
      <c r="F249" s="212" t="s">
        <v>3136</v>
      </c>
      <c r="G249" s="210"/>
      <c r="H249" s="213">
        <v>2.1160000000000001</v>
      </c>
      <c r="I249" s="214"/>
      <c r="J249" s="210"/>
      <c r="K249" s="210"/>
      <c r="L249" s="215"/>
      <c r="M249" s="216"/>
      <c r="N249" s="217"/>
      <c r="O249" s="217"/>
      <c r="P249" s="217"/>
      <c r="Q249" s="217"/>
      <c r="R249" s="217"/>
      <c r="S249" s="217"/>
      <c r="T249" s="218"/>
      <c r="AT249" s="219" t="s">
        <v>195</v>
      </c>
      <c r="AU249" s="219" t="s">
        <v>82</v>
      </c>
      <c r="AV249" s="14" t="s">
        <v>82</v>
      </c>
      <c r="AW249" s="14" t="s">
        <v>35</v>
      </c>
      <c r="AX249" s="14" t="s">
        <v>73</v>
      </c>
      <c r="AY249" s="219" t="s">
        <v>185</v>
      </c>
    </row>
    <row r="250" spans="2:51" s="14" customFormat="1" ht="11.25">
      <c r="B250" s="209"/>
      <c r="C250" s="210"/>
      <c r="D250" s="200" t="s">
        <v>195</v>
      </c>
      <c r="E250" s="211" t="s">
        <v>19</v>
      </c>
      <c r="F250" s="212" t="s">
        <v>1483</v>
      </c>
      <c r="G250" s="210"/>
      <c r="H250" s="213">
        <v>-4.8</v>
      </c>
      <c r="I250" s="214"/>
      <c r="J250" s="210"/>
      <c r="K250" s="210"/>
      <c r="L250" s="215"/>
      <c r="M250" s="216"/>
      <c r="N250" s="217"/>
      <c r="O250" s="217"/>
      <c r="P250" s="217"/>
      <c r="Q250" s="217"/>
      <c r="R250" s="217"/>
      <c r="S250" s="217"/>
      <c r="T250" s="218"/>
      <c r="AT250" s="219" t="s">
        <v>195</v>
      </c>
      <c r="AU250" s="219" t="s">
        <v>82</v>
      </c>
      <c r="AV250" s="14" t="s">
        <v>82</v>
      </c>
      <c r="AW250" s="14" t="s">
        <v>35</v>
      </c>
      <c r="AX250" s="14" t="s">
        <v>73</v>
      </c>
      <c r="AY250" s="219" t="s">
        <v>185</v>
      </c>
    </row>
    <row r="251" spans="2:51" s="14" customFormat="1" ht="11.25">
      <c r="B251" s="209"/>
      <c r="C251" s="210"/>
      <c r="D251" s="200" t="s">
        <v>195</v>
      </c>
      <c r="E251" s="211" t="s">
        <v>19</v>
      </c>
      <c r="F251" s="212" t="s">
        <v>3135</v>
      </c>
      <c r="G251" s="210"/>
      <c r="H251" s="213">
        <v>47.6</v>
      </c>
      <c r="I251" s="214"/>
      <c r="J251" s="210"/>
      <c r="K251" s="210"/>
      <c r="L251" s="215"/>
      <c r="M251" s="216"/>
      <c r="N251" s="217"/>
      <c r="O251" s="217"/>
      <c r="P251" s="217"/>
      <c r="Q251" s="217"/>
      <c r="R251" s="217"/>
      <c r="S251" s="217"/>
      <c r="T251" s="218"/>
      <c r="AT251" s="219" t="s">
        <v>195</v>
      </c>
      <c r="AU251" s="219" t="s">
        <v>82</v>
      </c>
      <c r="AV251" s="14" t="s">
        <v>82</v>
      </c>
      <c r="AW251" s="14" t="s">
        <v>35</v>
      </c>
      <c r="AX251" s="14" t="s">
        <v>73</v>
      </c>
      <c r="AY251" s="219" t="s">
        <v>185</v>
      </c>
    </row>
    <row r="252" spans="2:51" s="14" customFormat="1" ht="11.25">
      <c r="B252" s="209"/>
      <c r="C252" s="210"/>
      <c r="D252" s="200" t="s">
        <v>195</v>
      </c>
      <c r="E252" s="211" t="s">
        <v>19</v>
      </c>
      <c r="F252" s="212" t="s">
        <v>3137</v>
      </c>
      <c r="G252" s="210"/>
      <c r="H252" s="213">
        <v>22.08</v>
      </c>
      <c r="I252" s="214"/>
      <c r="J252" s="210"/>
      <c r="K252" s="210"/>
      <c r="L252" s="215"/>
      <c r="M252" s="216"/>
      <c r="N252" s="217"/>
      <c r="O252" s="217"/>
      <c r="P252" s="217"/>
      <c r="Q252" s="217"/>
      <c r="R252" s="217"/>
      <c r="S252" s="217"/>
      <c r="T252" s="218"/>
      <c r="AT252" s="219" t="s">
        <v>195</v>
      </c>
      <c r="AU252" s="219" t="s">
        <v>82</v>
      </c>
      <c r="AV252" s="14" t="s">
        <v>82</v>
      </c>
      <c r="AW252" s="14" t="s">
        <v>35</v>
      </c>
      <c r="AX252" s="14" t="s">
        <v>73</v>
      </c>
      <c r="AY252" s="219" t="s">
        <v>185</v>
      </c>
    </row>
    <row r="253" spans="2:51" s="14" customFormat="1" ht="11.25">
      <c r="B253" s="209"/>
      <c r="C253" s="210"/>
      <c r="D253" s="200" t="s">
        <v>195</v>
      </c>
      <c r="E253" s="211" t="s">
        <v>19</v>
      </c>
      <c r="F253" s="212" t="s">
        <v>3138</v>
      </c>
      <c r="G253" s="210"/>
      <c r="H253" s="213">
        <v>7.4729999999999999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2:51" s="14" customFormat="1" ht="11.25">
      <c r="B254" s="209"/>
      <c r="C254" s="210"/>
      <c r="D254" s="200" t="s">
        <v>195</v>
      </c>
      <c r="E254" s="211" t="s">
        <v>19</v>
      </c>
      <c r="F254" s="212" t="s">
        <v>3139</v>
      </c>
      <c r="G254" s="210"/>
      <c r="H254" s="213">
        <v>6.125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2:51" s="13" customFormat="1" ht="11.25">
      <c r="B255" s="198"/>
      <c r="C255" s="199"/>
      <c r="D255" s="200" t="s">
        <v>195</v>
      </c>
      <c r="E255" s="201" t="s">
        <v>19</v>
      </c>
      <c r="F255" s="202" t="s">
        <v>3140</v>
      </c>
      <c r="G255" s="199"/>
      <c r="H255" s="201" t="s">
        <v>19</v>
      </c>
      <c r="I255" s="203"/>
      <c r="J255" s="199"/>
      <c r="K255" s="199"/>
      <c r="L255" s="204"/>
      <c r="M255" s="205"/>
      <c r="N255" s="206"/>
      <c r="O255" s="206"/>
      <c r="P255" s="206"/>
      <c r="Q255" s="206"/>
      <c r="R255" s="206"/>
      <c r="S255" s="206"/>
      <c r="T255" s="207"/>
      <c r="AT255" s="208" t="s">
        <v>195</v>
      </c>
      <c r="AU255" s="208" t="s">
        <v>82</v>
      </c>
      <c r="AV255" s="13" t="s">
        <v>80</v>
      </c>
      <c r="AW255" s="13" t="s">
        <v>35</v>
      </c>
      <c r="AX255" s="13" t="s">
        <v>73</v>
      </c>
      <c r="AY255" s="208" t="s">
        <v>185</v>
      </c>
    </row>
    <row r="256" spans="2:51" s="14" customFormat="1" ht="11.25">
      <c r="B256" s="209"/>
      <c r="C256" s="210"/>
      <c r="D256" s="200" t="s">
        <v>195</v>
      </c>
      <c r="E256" s="211" t="s">
        <v>19</v>
      </c>
      <c r="F256" s="212" t="s">
        <v>3141</v>
      </c>
      <c r="G256" s="210"/>
      <c r="H256" s="213">
        <v>44.8</v>
      </c>
      <c r="I256" s="214"/>
      <c r="J256" s="210"/>
      <c r="K256" s="210"/>
      <c r="L256" s="215"/>
      <c r="M256" s="216"/>
      <c r="N256" s="217"/>
      <c r="O256" s="217"/>
      <c r="P256" s="217"/>
      <c r="Q256" s="217"/>
      <c r="R256" s="217"/>
      <c r="S256" s="217"/>
      <c r="T256" s="218"/>
      <c r="AT256" s="219" t="s">
        <v>195</v>
      </c>
      <c r="AU256" s="219" t="s">
        <v>82</v>
      </c>
      <c r="AV256" s="14" t="s">
        <v>82</v>
      </c>
      <c r="AW256" s="14" t="s">
        <v>35</v>
      </c>
      <c r="AX256" s="14" t="s">
        <v>73</v>
      </c>
      <c r="AY256" s="219" t="s">
        <v>185</v>
      </c>
    </row>
    <row r="257" spans="1:65" s="14" customFormat="1" ht="11.25">
      <c r="B257" s="209"/>
      <c r="C257" s="210"/>
      <c r="D257" s="200" t="s">
        <v>195</v>
      </c>
      <c r="E257" s="211" t="s">
        <v>19</v>
      </c>
      <c r="F257" s="212" t="s">
        <v>3142</v>
      </c>
      <c r="G257" s="210"/>
      <c r="H257" s="213">
        <v>3.1739999999999999</v>
      </c>
      <c r="I257" s="214"/>
      <c r="J257" s="210"/>
      <c r="K257" s="210"/>
      <c r="L257" s="215"/>
      <c r="M257" s="216"/>
      <c r="N257" s="217"/>
      <c r="O257" s="217"/>
      <c r="P257" s="217"/>
      <c r="Q257" s="217"/>
      <c r="R257" s="217"/>
      <c r="S257" s="217"/>
      <c r="T257" s="218"/>
      <c r="AT257" s="219" t="s">
        <v>195</v>
      </c>
      <c r="AU257" s="219" t="s">
        <v>82</v>
      </c>
      <c r="AV257" s="14" t="s">
        <v>82</v>
      </c>
      <c r="AW257" s="14" t="s">
        <v>35</v>
      </c>
      <c r="AX257" s="14" t="s">
        <v>73</v>
      </c>
      <c r="AY257" s="219" t="s">
        <v>185</v>
      </c>
    </row>
    <row r="258" spans="1:65" s="14" customFormat="1" ht="11.25">
      <c r="B258" s="209"/>
      <c r="C258" s="210"/>
      <c r="D258" s="200" t="s">
        <v>195</v>
      </c>
      <c r="E258" s="211" t="s">
        <v>19</v>
      </c>
      <c r="F258" s="212" t="s">
        <v>3143</v>
      </c>
      <c r="G258" s="210"/>
      <c r="H258" s="213">
        <v>-7.2</v>
      </c>
      <c r="I258" s="214"/>
      <c r="J258" s="210"/>
      <c r="K258" s="210"/>
      <c r="L258" s="215"/>
      <c r="M258" s="216"/>
      <c r="N258" s="217"/>
      <c r="O258" s="217"/>
      <c r="P258" s="217"/>
      <c r="Q258" s="217"/>
      <c r="R258" s="217"/>
      <c r="S258" s="217"/>
      <c r="T258" s="218"/>
      <c r="AT258" s="219" t="s">
        <v>195</v>
      </c>
      <c r="AU258" s="219" t="s">
        <v>82</v>
      </c>
      <c r="AV258" s="14" t="s">
        <v>82</v>
      </c>
      <c r="AW258" s="14" t="s">
        <v>35</v>
      </c>
      <c r="AX258" s="14" t="s">
        <v>73</v>
      </c>
      <c r="AY258" s="219" t="s">
        <v>185</v>
      </c>
    </row>
    <row r="259" spans="1:65" s="14" customFormat="1" ht="11.25">
      <c r="B259" s="209"/>
      <c r="C259" s="210"/>
      <c r="D259" s="200" t="s">
        <v>195</v>
      </c>
      <c r="E259" s="211" t="s">
        <v>19</v>
      </c>
      <c r="F259" s="212" t="s">
        <v>3135</v>
      </c>
      <c r="G259" s="210"/>
      <c r="H259" s="213">
        <v>47.6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3136</v>
      </c>
      <c r="G260" s="210"/>
      <c r="H260" s="213">
        <v>2.1160000000000001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4" customFormat="1" ht="11.25">
      <c r="B261" s="209"/>
      <c r="C261" s="210"/>
      <c r="D261" s="200" t="s">
        <v>195</v>
      </c>
      <c r="E261" s="211" t="s">
        <v>19</v>
      </c>
      <c r="F261" s="212" t="s">
        <v>1483</v>
      </c>
      <c r="G261" s="210"/>
      <c r="H261" s="213">
        <v>-4.8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1:65" s="14" customFormat="1" ht="11.25">
      <c r="B262" s="209"/>
      <c r="C262" s="210"/>
      <c r="D262" s="200" t="s">
        <v>195</v>
      </c>
      <c r="E262" s="211" t="s">
        <v>19</v>
      </c>
      <c r="F262" s="212" t="s">
        <v>3137</v>
      </c>
      <c r="G262" s="210"/>
      <c r="H262" s="213">
        <v>22.08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1:65" s="14" customFormat="1" ht="11.25">
      <c r="B263" s="209"/>
      <c r="C263" s="210"/>
      <c r="D263" s="200" t="s">
        <v>195</v>
      </c>
      <c r="E263" s="211" t="s">
        <v>19</v>
      </c>
      <c r="F263" s="212" t="s">
        <v>3138</v>
      </c>
      <c r="G263" s="210"/>
      <c r="H263" s="213">
        <v>7.4729999999999999</v>
      </c>
      <c r="I263" s="214"/>
      <c r="J263" s="210"/>
      <c r="K263" s="210"/>
      <c r="L263" s="215"/>
      <c r="M263" s="216"/>
      <c r="N263" s="217"/>
      <c r="O263" s="217"/>
      <c r="P263" s="217"/>
      <c r="Q263" s="217"/>
      <c r="R263" s="217"/>
      <c r="S263" s="217"/>
      <c r="T263" s="218"/>
      <c r="AT263" s="219" t="s">
        <v>195</v>
      </c>
      <c r="AU263" s="219" t="s">
        <v>82</v>
      </c>
      <c r="AV263" s="14" t="s">
        <v>82</v>
      </c>
      <c r="AW263" s="14" t="s">
        <v>35</v>
      </c>
      <c r="AX263" s="14" t="s">
        <v>73</v>
      </c>
      <c r="AY263" s="219" t="s">
        <v>185</v>
      </c>
    </row>
    <row r="264" spans="1:65" s="14" customFormat="1" ht="11.25">
      <c r="B264" s="209"/>
      <c r="C264" s="210"/>
      <c r="D264" s="200" t="s">
        <v>195</v>
      </c>
      <c r="E264" s="211" t="s">
        <v>19</v>
      </c>
      <c r="F264" s="212" t="s">
        <v>3139</v>
      </c>
      <c r="G264" s="210"/>
      <c r="H264" s="213">
        <v>6.125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35</v>
      </c>
      <c r="AX264" s="14" t="s">
        <v>73</v>
      </c>
      <c r="AY264" s="219" t="s">
        <v>185</v>
      </c>
    </row>
    <row r="265" spans="1:65" s="15" customFormat="1" ht="11.25">
      <c r="B265" s="220"/>
      <c r="C265" s="221"/>
      <c r="D265" s="200" t="s">
        <v>195</v>
      </c>
      <c r="E265" s="222" t="s">
        <v>19</v>
      </c>
      <c r="F265" s="223" t="s">
        <v>226</v>
      </c>
      <c r="G265" s="221"/>
      <c r="H265" s="224">
        <v>870.55800000000022</v>
      </c>
      <c r="I265" s="225"/>
      <c r="J265" s="221"/>
      <c r="K265" s="221"/>
      <c r="L265" s="226"/>
      <c r="M265" s="227"/>
      <c r="N265" s="228"/>
      <c r="O265" s="228"/>
      <c r="P265" s="228"/>
      <c r="Q265" s="228"/>
      <c r="R265" s="228"/>
      <c r="S265" s="228"/>
      <c r="T265" s="229"/>
      <c r="AT265" s="230" t="s">
        <v>195</v>
      </c>
      <c r="AU265" s="230" t="s">
        <v>82</v>
      </c>
      <c r="AV265" s="15" t="s">
        <v>135</v>
      </c>
      <c r="AW265" s="15" t="s">
        <v>35</v>
      </c>
      <c r="AX265" s="15" t="s">
        <v>80</v>
      </c>
      <c r="AY265" s="230" t="s">
        <v>185</v>
      </c>
    </row>
    <row r="266" spans="1:65" s="2" customFormat="1" ht="16.5" customHeight="1">
      <c r="A266" s="36"/>
      <c r="B266" s="37"/>
      <c r="C266" s="180" t="s">
        <v>236</v>
      </c>
      <c r="D266" s="180" t="s">
        <v>187</v>
      </c>
      <c r="E266" s="181" t="s">
        <v>3144</v>
      </c>
      <c r="F266" s="182" t="s">
        <v>3145</v>
      </c>
      <c r="G266" s="183" t="s">
        <v>240</v>
      </c>
      <c r="H266" s="184">
        <v>20.914999999999999</v>
      </c>
      <c r="I266" s="185"/>
      <c r="J266" s="186">
        <f>ROUND(I266*H266,2)</f>
        <v>0</v>
      </c>
      <c r="K266" s="182" t="s">
        <v>191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2.0000000000000001E-4</v>
      </c>
      <c r="R266" s="189">
        <f>Q266*H266</f>
        <v>4.1830000000000001E-3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82</v>
      </c>
      <c r="AY266" s="19" t="s">
        <v>185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80</v>
      </c>
      <c r="BK266" s="192">
        <f>ROUND(I266*H266,2)</f>
        <v>0</v>
      </c>
      <c r="BL266" s="19" t="s">
        <v>135</v>
      </c>
      <c r="BM266" s="191" t="s">
        <v>3146</v>
      </c>
    </row>
    <row r="267" spans="1:65" s="2" customFormat="1" ht="11.25">
      <c r="A267" s="36"/>
      <c r="B267" s="37"/>
      <c r="C267" s="38"/>
      <c r="D267" s="193" t="s">
        <v>193</v>
      </c>
      <c r="E267" s="38"/>
      <c r="F267" s="194" t="s">
        <v>3147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193</v>
      </c>
      <c r="AU267" s="19" t="s">
        <v>82</v>
      </c>
    </row>
    <row r="268" spans="1:65" s="13" customFormat="1" ht="11.25">
      <c r="B268" s="198"/>
      <c r="C268" s="199"/>
      <c r="D268" s="200" t="s">
        <v>195</v>
      </c>
      <c r="E268" s="201" t="s">
        <v>19</v>
      </c>
      <c r="F268" s="202" t="s">
        <v>3105</v>
      </c>
      <c r="G268" s="199"/>
      <c r="H268" s="201" t="s">
        <v>19</v>
      </c>
      <c r="I268" s="203"/>
      <c r="J268" s="199"/>
      <c r="K268" s="199"/>
      <c r="L268" s="204"/>
      <c r="M268" s="205"/>
      <c r="N268" s="206"/>
      <c r="O268" s="206"/>
      <c r="P268" s="206"/>
      <c r="Q268" s="206"/>
      <c r="R268" s="206"/>
      <c r="S268" s="206"/>
      <c r="T268" s="207"/>
      <c r="AT268" s="208" t="s">
        <v>195</v>
      </c>
      <c r="AU268" s="208" t="s">
        <v>82</v>
      </c>
      <c r="AV268" s="13" t="s">
        <v>80</v>
      </c>
      <c r="AW268" s="13" t="s">
        <v>35</v>
      </c>
      <c r="AX268" s="13" t="s">
        <v>73</v>
      </c>
      <c r="AY268" s="208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3148</v>
      </c>
      <c r="G269" s="210"/>
      <c r="H269" s="213">
        <v>2.6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4" customFormat="1" ht="11.25">
      <c r="B270" s="209"/>
      <c r="C270" s="210"/>
      <c r="D270" s="200" t="s">
        <v>195</v>
      </c>
      <c r="E270" s="211" t="s">
        <v>19</v>
      </c>
      <c r="F270" s="212" t="s">
        <v>3149</v>
      </c>
      <c r="G270" s="210"/>
      <c r="H270" s="213">
        <v>2.88</v>
      </c>
      <c r="I270" s="214"/>
      <c r="J270" s="210"/>
      <c r="K270" s="210"/>
      <c r="L270" s="215"/>
      <c r="M270" s="216"/>
      <c r="N270" s="217"/>
      <c r="O270" s="217"/>
      <c r="P270" s="217"/>
      <c r="Q270" s="217"/>
      <c r="R270" s="217"/>
      <c r="S270" s="217"/>
      <c r="T270" s="218"/>
      <c r="AT270" s="219" t="s">
        <v>195</v>
      </c>
      <c r="AU270" s="219" t="s">
        <v>82</v>
      </c>
      <c r="AV270" s="14" t="s">
        <v>82</v>
      </c>
      <c r="AW270" s="14" t="s">
        <v>35</v>
      </c>
      <c r="AX270" s="14" t="s">
        <v>73</v>
      </c>
      <c r="AY270" s="219" t="s">
        <v>185</v>
      </c>
    </row>
    <row r="271" spans="1:65" s="13" customFormat="1" ht="11.25">
      <c r="B271" s="198"/>
      <c r="C271" s="199"/>
      <c r="D271" s="200" t="s">
        <v>195</v>
      </c>
      <c r="E271" s="201" t="s">
        <v>19</v>
      </c>
      <c r="F271" s="202" t="s">
        <v>3122</v>
      </c>
      <c r="G271" s="199"/>
      <c r="H271" s="201" t="s">
        <v>19</v>
      </c>
      <c r="I271" s="203"/>
      <c r="J271" s="199"/>
      <c r="K271" s="199"/>
      <c r="L271" s="204"/>
      <c r="M271" s="205"/>
      <c r="N271" s="206"/>
      <c r="O271" s="206"/>
      <c r="P271" s="206"/>
      <c r="Q271" s="206"/>
      <c r="R271" s="206"/>
      <c r="S271" s="206"/>
      <c r="T271" s="207"/>
      <c r="AT271" s="208" t="s">
        <v>195</v>
      </c>
      <c r="AU271" s="208" t="s">
        <v>82</v>
      </c>
      <c r="AV271" s="13" t="s">
        <v>80</v>
      </c>
      <c r="AW271" s="13" t="s">
        <v>35</v>
      </c>
      <c r="AX271" s="13" t="s">
        <v>73</v>
      </c>
      <c r="AY271" s="208" t="s">
        <v>185</v>
      </c>
    </row>
    <row r="272" spans="1:65" s="14" customFormat="1" ht="11.25">
      <c r="B272" s="209"/>
      <c r="C272" s="210"/>
      <c r="D272" s="200" t="s">
        <v>195</v>
      </c>
      <c r="E272" s="211" t="s">
        <v>19</v>
      </c>
      <c r="F272" s="212" t="s">
        <v>3150</v>
      </c>
      <c r="G272" s="210"/>
      <c r="H272" s="213">
        <v>1.74</v>
      </c>
      <c r="I272" s="214"/>
      <c r="J272" s="210"/>
      <c r="K272" s="210"/>
      <c r="L272" s="215"/>
      <c r="M272" s="216"/>
      <c r="N272" s="217"/>
      <c r="O272" s="217"/>
      <c r="P272" s="217"/>
      <c r="Q272" s="217"/>
      <c r="R272" s="217"/>
      <c r="S272" s="217"/>
      <c r="T272" s="218"/>
      <c r="AT272" s="219" t="s">
        <v>195</v>
      </c>
      <c r="AU272" s="219" t="s">
        <v>82</v>
      </c>
      <c r="AV272" s="14" t="s">
        <v>82</v>
      </c>
      <c r="AW272" s="14" t="s">
        <v>35</v>
      </c>
      <c r="AX272" s="14" t="s">
        <v>73</v>
      </c>
      <c r="AY272" s="219" t="s">
        <v>185</v>
      </c>
    </row>
    <row r="273" spans="1:65" s="14" customFormat="1" ht="11.25">
      <c r="B273" s="209"/>
      <c r="C273" s="210"/>
      <c r="D273" s="200" t="s">
        <v>195</v>
      </c>
      <c r="E273" s="211" t="s">
        <v>19</v>
      </c>
      <c r="F273" s="212" t="s">
        <v>3151</v>
      </c>
      <c r="G273" s="210"/>
      <c r="H273" s="213">
        <v>0.9</v>
      </c>
      <c r="I273" s="214"/>
      <c r="J273" s="210"/>
      <c r="K273" s="210"/>
      <c r="L273" s="215"/>
      <c r="M273" s="216"/>
      <c r="N273" s="217"/>
      <c r="O273" s="217"/>
      <c r="P273" s="217"/>
      <c r="Q273" s="217"/>
      <c r="R273" s="217"/>
      <c r="S273" s="217"/>
      <c r="T273" s="218"/>
      <c r="AT273" s="219" t="s">
        <v>195</v>
      </c>
      <c r="AU273" s="219" t="s">
        <v>82</v>
      </c>
      <c r="AV273" s="14" t="s">
        <v>82</v>
      </c>
      <c r="AW273" s="14" t="s">
        <v>35</v>
      </c>
      <c r="AX273" s="14" t="s">
        <v>73</v>
      </c>
      <c r="AY273" s="219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3152</v>
      </c>
      <c r="G274" s="210"/>
      <c r="H274" s="213">
        <v>2.52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3" customFormat="1" ht="11.25">
      <c r="B275" s="198"/>
      <c r="C275" s="199"/>
      <c r="D275" s="200" t="s">
        <v>195</v>
      </c>
      <c r="E275" s="201" t="s">
        <v>19</v>
      </c>
      <c r="F275" s="202" t="s">
        <v>3134</v>
      </c>
      <c r="G275" s="199"/>
      <c r="H275" s="201" t="s">
        <v>19</v>
      </c>
      <c r="I275" s="203"/>
      <c r="J275" s="199"/>
      <c r="K275" s="199"/>
      <c r="L275" s="204"/>
      <c r="M275" s="205"/>
      <c r="N275" s="206"/>
      <c r="O275" s="206"/>
      <c r="P275" s="206"/>
      <c r="Q275" s="206"/>
      <c r="R275" s="206"/>
      <c r="S275" s="206"/>
      <c r="T275" s="207"/>
      <c r="AT275" s="208" t="s">
        <v>195</v>
      </c>
      <c r="AU275" s="208" t="s">
        <v>82</v>
      </c>
      <c r="AV275" s="13" t="s">
        <v>80</v>
      </c>
      <c r="AW275" s="13" t="s">
        <v>35</v>
      </c>
      <c r="AX275" s="13" t="s">
        <v>73</v>
      </c>
      <c r="AY275" s="208" t="s">
        <v>185</v>
      </c>
    </row>
    <row r="276" spans="1:65" s="14" customFormat="1" ht="11.25">
      <c r="B276" s="209"/>
      <c r="C276" s="210"/>
      <c r="D276" s="200" t="s">
        <v>195</v>
      </c>
      <c r="E276" s="211" t="s">
        <v>19</v>
      </c>
      <c r="F276" s="212" t="s">
        <v>3153</v>
      </c>
      <c r="G276" s="210"/>
      <c r="H276" s="213">
        <v>2.74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1:65" s="13" customFormat="1" ht="11.25">
      <c r="B277" s="198"/>
      <c r="C277" s="199"/>
      <c r="D277" s="200" t="s">
        <v>195</v>
      </c>
      <c r="E277" s="201" t="s">
        <v>19</v>
      </c>
      <c r="F277" s="202" t="s">
        <v>3140</v>
      </c>
      <c r="G277" s="199"/>
      <c r="H277" s="201" t="s">
        <v>19</v>
      </c>
      <c r="I277" s="203"/>
      <c r="J277" s="199"/>
      <c r="K277" s="199"/>
      <c r="L277" s="204"/>
      <c r="M277" s="205"/>
      <c r="N277" s="206"/>
      <c r="O277" s="206"/>
      <c r="P277" s="206"/>
      <c r="Q277" s="206"/>
      <c r="R277" s="206"/>
      <c r="S277" s="206"/>
      <c r="T277" s="207"/>
      <c r="AT277" s="208" t="s">
        <v>195</v>
      </c>
      <c r="AU277" s="208" t="s">
        <v>82</v>
      </c>
      <c r="AV277" s="13" t="s">
        <v>80</v>
      </c>
      <c r="AW277" s="13" t="s">
        <v>35</v>
      </c>
      <c r="AX277" s="13" t="s">
        <v>73</v>
      </c>
      <c r="AY277" s="208" t="s">
        <v>185</v>
      </c>
    </row>
    <row r="278" spans="1:65" s="14" customFormat="1" ht="11.25">
      <c r="B278" s="209"/>
      <c r="C278" s="210"/>
      <c r="D278" s="200" t="s">
        <v>195</v>
      </c>
      <c r="E278" s="211" t="s">
        <v>19</v>
      </c>
      <c r="F278" s="212" t="s">
        <v>3154</v>
      </c>
      <c r="G278" s="210"/>
      <c r="H278" s="213">
        <v>7.5350000000000001</v>
      </c>
      <c r="I278" s="214"/>
      <c r="J278" s="210"/>
      <c r="K278" s="210"/>
      <c r="L278" s="215"/>
      <c r="M278" s="216"/>
      <c r="N278" s="217"/>
      <c r="O278" s="217"/>
      <c r="P278" s="217"/>
      <c r="Q278" s="217"/>
      <c r="R278" s="217"/>
      <c r="S278" s="217"/>
      <c r="T278" s="218"/>
      <c r="AT278" s="219" t="s">
        <v>195</v>
      </c>
      <c r="AU278" s="219" t="s">
        <v>82</v>
      </c>
      <c r="AV278" s="14" t="s">
        <v>82</v>
      </c>
      <c r="AW278" s="14" t="s">
        <v>35</v>
      </c>
      <c r="AX278" s="14" t="s">
        <v>73</v>
      </c>
      <c r="AY278" s="219" t="s">
        <v>185</v>
      </c>
    </row>
    <row r="279" spans="1:65" s="15" customFormat="1" ht="11.25">
      <c r="B279" s="220"/>
      <c r="C279" s="221"/>
      <c r="D279" s="200" t="s">
        <v>195</v>
      </c>
      <c r="E279" s="222" t="s">
        <v>19</v>
      </c>
      <c r="F279" s="223" t="s">
        <v>226</v>
      </c>
      <c r="G279" s="221"/>
      <c r="H279" s="224">
        <v>20.914999999999999</v>
      </c>
      <c r="I279" s="225"/>
      <c r="J279" s="221"/>
      <c r="K279" s="221"/>
      <c r="L279" s="226"/>
      <c r="M279" s="227"/>
      <c r="N279" s="228"/>
      <c r="O279" s="228"/>
      <c r="P279" s="228"/>
      <c r="Q279" s="228"/>
      <c r="R279" s="228"/>
      <c r="S279" s="228"/>
      <c r="T279" s="229"/>
      <c r="AT279" s="230" t="s">
        <v>195</v>
      </c>
      <c r="AU279" s="230" t="s">
        <v>82</v>
      </c>
      <c r="AV279" s="15" t="s">
        <v>135</v>
      </c>
      <c r="AW279" s="15" t="s">
        <v>35</v>
      </c>
      <c r="AX279" s="15" t="s">
        <v>80</v>
      </c>
      <c r="AY279" s="230" t="s">
        <v>185</v>
      </c>
    </row>
    <row r="280" spans="1:65" s="2" customFormat="1" ht="37.9" customHeight="1">
      <c r="A280" s="36"/>
      <c r="B280" s="37"/>
      <c r="C280" s="180" t="s">
        <v>283</v>
      </c>
      <c r="D280" s="180" t="s">
        <v>187</v>
      </c>
      <c r="E280" s="181" t="s">
        <v>3155</v>
      </c>
      <c r="F280" s="182" t="s">
        <v>3156</v>
      </c>
      <c r="G280" s="183" t="s">
        <v>240</v>
      </c>
      <c r="H280" s="184">
        <v>319.83800000000002</v>
      </c>
      <c r="I280" s="185"/>
      <c r="J280" s="186">
        <f>ROUND(I280*H280,2)</f>
        <v>0</v>
      </c>
      <c r="K280" s="182" t="s">
        <v>191</v>
      </c>
      <c r="L280" s="41"/>
      <c r="M280" s="187" t="s">
        <v>19</v>
      </c>
      <c r="N280" s="188" t="s">
        <v>44</v>
      </c>
      <c r="O280" s="66"/>
      <c r="P280" s="189">
        <f>O280*H280</f>
        <v>0</v>
      </c>
      <c r="Q280" s="189">
        <v>1.1599999999999999E-2</v>
      </c>
      <c r="R280" s="189">
        <f>Q280*H280</f>
        <v>3.7101207999999999</v>
      </c>
      <c r="S280" s="189">
        <v>0</v>
      </c>
      <c r="T280" s="190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135</v>
      </c>
      <c r="AT280" s="191" t="s">
        <v>187</v>
      </c>
      <c r="AU280" s="191" t="s">
        <v>82</v>
      </c>
      <c r="AY280" s="19" t="s">
        <v>185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19" t="s">
        <v>80</v>
      </c>
      <c r="BK280" s="192">
        <f>ROUND(I280*H280,2)</f>
        <v>0</v>
      </c>
      <c r="BL280" s="19" t="s">
        <v>135</v>
      </c>
      <c r="BM280" s="191" t="s">
        <v>3157</v>
      </c>
    </row>
    <row r="281" spans="1:65" s="2" customFormat="1" ht="11.25">
      <c r="A281" s="36"/>
      <c r="B281" s="37"/>
      <c r="C281" s="38"/>
      <c r="D281" s="193" t="s">
        <v>193</v>
      </c>
      <c r="E281" s="38"/>
      <c r="F281" s="194" t="s">
        <v>3158</v>
      </c>
      <c r="G281" s="38"/>
      <c r="H281" s="38"/>
      <c r="I281" s="195"/>
      <c r="J281" s="38"/>
      <c r="K281" s="38"/>
      <c r="L281" s="41"/>
      <c r="M281" s="196"/>
      <c r="N281" s="197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193</v>
      </c>
      <c r="AU281" s="19" t="s">
        <v>82</v>
      </c>
    </row>
    <row r="282" spans="1:65" s="13" customFormat="1" ht="11.25">
      <c r="B282" s="198"/>
      <c r="C282" s="199"/>
      <c r="D282" s="200" t="s">
        <v>195</v>
      </c>
      <c r="E282" s="201" t="s">
        <v>19</v>
      </c>
      <c r="F282" s="202" t="s">
        <v>3083</v>
      </c>
      <c r="G282" s="199"/>
      <c r="H282" s="201" t="s">
        <v>19</v>
      </c>
      <c r="I282" s="203"/>
      <c r="J282" s="199"/>
      <c r="K282" s="199"/>
      <c r="L282" s="204"/>
      <c r="M282" s="205"/>
      <c r="N282" s="206"/>
      <c r="O282" s="206"/>
      <c r="P282" s="206"/>
      <c r="Q282" s="206"/>
      <c r="R282" s="206"/>
      <c r="S282" s="206"/>
      <c r="T282" s="207"/>
      <c r="AT282" s="208" t="s">
        <v>195</v>
      </c>
      <c r="AU282" s="208" t="s">
        <v>82</v>
      </c>
      <c r="AV282" s="13" t="s">
        <v>80</v>
      </c>
      <c r="AW282" s="13" t="s">
        <v>35</v>
      </c>
      <c r="AX282" s="13" t="s">
        <v>73</v>
      </c>
      <c r="AY282" s="208" t="s">
        <v>185</v>
      </c>
    </row>
    <row r="283" spans="1:65" s="14" customFormat="1" ht="11.25">
      <c r="B283" s="209"/>
      <c r="C283" s="210"/>
      <c r="D283" s="200" t="s">
        <v>195</v>
      </c>
      <c r="E283" s="211" t="s">
        <v>19</v>
      </c>
      <c r="F283" s="212" t="s">
        <v>3159</v>
      </c>
      <c r="G283" s="210"/>
      <c r="H283" s="213">
        <v>160.16300000000001</v>
      </c>
      <c r="I283" s="214"/>
      <c r="J283" s="210"/>
      <c r="K283" s="210"/>
      <c r="L283" s="215"/>
      <c r="M283" s="216"/>
      <c r="N283" s="217"/>
      <c r="O283" s="217"/>
      <c r="P283" s="217"/>
      <c r="Q283" s="217"/>
      <c r="R283" s="217"/>
      <c r="S283" s="217"/>
      <c r="T283" s="218"/>
      <c r="AT283" s="219" t="s">
        <v>195</v>
      </c>
      <c r="AU283" s="219" t="s">
        <v>82</v>
      </c>
      <c r="AV283" s="14" t="s">
        <v>82</v>
      </c>
      <c r="AW283" s="14" t="s">
        <v>35</v>
      </c>
      <c r="AX283" s="14" t="s">
        <v>73</v>
      </c>
      <c r="AY283" s="219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3160</v>
      </c>
      <c r="G284" s="210"/>
      <c r="H284" s="213">
        <v>23.074999999999999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3" customFormat="1" ht="11.25">
      <c r="B285" s="198"/>
      <c r="C285" s="199"/>
      <c r="D285" s="200" t="s">
        <v>195</v>
      </c>
      <c r="E285" s="201" t="s">
        <v>19</v>
      </c>
      <c r="F285" s="202" t="s">
        <v>3080</v>
      </c>
      <c r="G285" s="199"/>
      <c r="H285" s="201" t="s">
        <v>19</v>
      </c>
      <c r="I285" s="203"/>
      <c r="J285" s="199"/>
      <c r="K285" s="199"/>
      <c r="L285" s="204"/>
      <c r="M285" s="205"/>
      <c r="N285" s="206"/>
      <c r="O285" s="206"/>
      <c r="P285" s="206"/>
      <c r="Q285" s="206"/>
      <c r="R285" s="206"/>
      <c r="S285" s="206"/>
      <c r="T285" s="207"/>
      <c r="AT285" s="208" t="s">
        <v>195</v>
      </c>
      <c r="AU285" s="208" t="s">
        <v>82</v>
      </c>
      <c r="AV285" s="13" t="s">
        <v>80</v>
      </c>
      <c r="AW285" s="13" t="s">
        <v>35</v>
      </c>
      <c r="AX285" s="13" t="s">
        <v>73</v>
      </c>
      <c r="AY285" s="208" t="s">
        <v>185</v>
      </c>
    </row>
    <row r="286" spans="1:65" s="13" customFormat="1" ht="11.25">
      <c r="B286" s="198"/>
      <c r="C286" s="199"/>
      <c r="D286" s="200" t="s">
        <v>195</v>
      </c>
      <c r="E286" s="201" t="s">
        <v>19</v>
      </c>
      <c r="F286" s="202" t="s">
        <v>325</v>
      </c>
      <c r="G286" s="199"/>
      <c r="H286" s="201" t="s">
        <v>19</v>
      </c>
      <c r="I286" s="203"/>
      <c r="J286" s="199"/>
      <c r="K286" s="199"/>
      <c r="L286" s="204"/>
      <c r="M286" s="205"/>
      <c r="N286" s="206"/>
      <c r="O286" s="206"/>
      <c r="P286" s="206"/>
      <c r="Q286" s="206"/>
      <c r="R286" s="206"/>
      <c r="S286" s="206"/>
      <c r="T286" s="207"/>
      <c r="AT286" s="208" t="s">
        <v>195</v>
      </c>
      <c r="AU286" s="208" t="s">
        <v>82</v>
      </c>
      <c r="AV286" s="13" t="s">
        <v>80</v>
      </c>
      <c r="AW286" s="13" t="s">
        <v>35</v>
      </c>
      <c r="AX286" s="13" t="s">
        <v>73</v>
      </c>
      <c r="AY286" s="208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3161</v>
      </c>
      <c r="G287" s="210"/>
      <c r="H287" s="213">
        <v>22.204000000000001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3" customFormat="1" ht="11.25">
      <c r="B288" s="198"/>
      <c r="C288" s="199"/>
      <c r="D288" s="200" t="s">
        <v>195</v>
      </c>
      <c r="E288" s="201" t="s">
        <v>19</v>
      </c>
      <c r="F288" s="202" t="s">
        <v>291</v>
      </c>
      <c r="G288" s="199"/>
      <c r="H288" s="201" t="s">
        <v>19</v>
      </c>
      <c r="I288" s="203"/>
      <c r="J288" s="199"/>
      <c r="K288" s="199"/>
      <c r="L288" s="204"/>
      <c r="M288" s="205"/>
      <c r="N288" s="206"/>
      <c r="O288" s="206"/>
      <c r="P288" s="206"/>
      <c r="Q288" s="206"/>
      <c r="R288" s="206"/>
      <c r="S288" s="206"/>
      <c r="T288" s="207"/>
      <c r="AT288" s="208" t="s">
        <v>195</v>
      </c>
      <c r="AU288" s="208" t="s">
        <v>82</v>
      </c>
      <c r="AV288" s="13" t="s">
        <v>80</v>
      </c>
      <c r="AW288" s="13" t="s">
        <v>35</v>
      </c>
      <c r="AX288" s="13" t="s">
        <v>73</v>
      </c>
      <c r="AY288" s="208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3162</v>
      </c>
      <c r="G289" s="210"/>
      <c r="H289" s="213">
        <v>38.131999999999998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3" customFormat="1" ht="11.25">
      <c r="B290" s="198"/>
      <c r="C290" s="199"/>
      <c r="D290" s="200" t="s">
        <v>195</v>
      </c>
      <c r="E290" s="201" t="s">
        <v>19</v>
      </c>
      <c r="F290" s="202" t="s">
        <v>3069</v>
      </c>
      <c r="G290" s="199"/>
      <c r="H290" s="201" t="s">
        <v>19</v>
      </c>
      <c r="I290" s="203"/>
      <c r="J290" s="199"/>
      <c r="K290" s="199"/>
      <c r="L290" s="204"/>
      <c r="M290" s="205"/>
      <c r="N290" s="206"/>
      <c r="O290" s="206"/>
      <c r="P290" s="206"/>
      <c r="Q290" s="206"/>
      <c r="R290" s="206"/>
      <c r="S290" s="206"/>
      <c r="T290" s="207"/>
      <c r="AT290" s="208" t="s">
        <v>195</v>
      </c>
      <c r="AU290" s="208" t="s">
        <v>82</v>
      </c>
      <c r="AV290" s="13" t="s">
        <v>80</v>
      </c>
      <c r="AW290" s="13" t="s">
        <v>35</v>
      </c>
      <c r="AX290" s="13" t="s">
        <v>73</v>
      </c>
      <c r="AY290" s="208" t="s">
        <v>185</v>
      </c>
    </row>
    <row r="291" spans="1:65" s="14" customFormat="1" ht="11.25">
      <c r="B291" s="209"/>
      <c r="C291" s="210"/>
      <c r="D291" s="200" t="s">
        <v>195</v>
      </c>
      <c r="E291" s="211" t="s">
        <v>19</v>
      </c>
      <c r="F291" s="212" t="s">
        <v>3162</v>
      </c>
      <c r="G291" s="210"/>
      <c r="H291" s="213">
        <v>38.131999999999998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1:65" s="13" customFormat="1" ht="11.25">
      <c r="B292" s="198"/>
      <c r="C292" s="199"/>
      <c r="D292" s="200" t="s">
        <v>195</v>
      </c>
      <c r="E292" s="201" t="s">
        <v>19</v>
      </c>
      <c r="F292" s="202" t="s">
        <v>3072</v>
      </c>
      <c r="G292" s="199"/>
      <c r="H292" s="201" t="s">
        <v>19</v>
      </c>
      <c r="I292" s="203"/>
      <c r="J292" s="199"/>
      <c r="K292" s="199"/>
      <c r="L292" s="204"/>
      <c r="M292" s="205"/>
      <c r="N292" s="206"/>
      <c r="O292" s="206"/>
      <c r="P292" s="206"/>
      <c r="Q292" s="206"/>
      <c r="R292" s="206"/>
      <c r="S292" s="206"/>
      <c r="T292" s="207"/>
      <c r="AT292" s="208" t="s">
        <v>195</v>
      </c>
      <c r="AU292" s="208" t="s">
        <v>82</v>
      </c>
      <c r="AV292" s="13" t="s">
        <v>80</v>
      </c>
      <c r="AW292" s="13" t="s">
        <v>35</v>
      </c>
      <c r="AX292" s="13" t="s">
        <v>73</v>
      </c>
      <c r="AY292" s="208" t="s">
        <v>185</v>
      </c>
    </row>
    <row r="293" spans="1:65" s="14" customFormat="1" ht="11.25">
      <c r="B293" s="209"/>
      <c r="C293" s="210"/>
      <c r="D293" s="200" t="s">
        <v>195</v>
      </c>
      <c r="E293" s="211" t="s">
        <v>19</v>
      </c>
      <c r="F293" s="212" t="s">
        <v>3162</v>
      </c>
      <c r="G293" s="210"/>
      <c r="H293" s="213">
        <v>38.131999999999998</v>
      </c>
      <c r="I293" s="214"/>
      <c r="J293" s="210"/>
      <c r="K293" s="210"/>
      <c r="L293" s="215"/>
      <c r="M293" s="216"/>
      <c r="N293" s="217"/>
      <c r="O293" s="217"/>
      <c r="P293" s="217"/>
      <c r="Q293" s="217"/>
      <c r="R293" s="217"/>
      <c r="S293" s="217"/>
      <c r="T293" s="218"/>
      <c r="AT293" s="219" t="s">
        <v>195</v>
      </c>
      <c r="AU293" s="219" t="s">
        <v>82</v>
      </c>
      <c r="AV293" s="14" t="s">
        <v>82</v>
      </c>
      <c r="AW293" s="14" t="s">
        <v>35</v>
      </c>
      <c r="AX293" s="14" t="s">
        <v>73</v>
      </c>
      <c r="AY293" s="219" t="s">
        <v>185</v>
      </c>
    </row>
    <row r="294" spans="1:65" s="15" customFormat="1" ht="11.25">
      <c r="B294" s="220"/>
      <c r="C294" s="221"/>
      <c r="D294" s="200" t="s">
        <v>195</v>
      </c>
      <c r="E294" s="222" t="s">
        <v>19</v>
      </c>
      <c r="F294" s="223" t="s">
        <v>226</v>
      </c>
      <c r="G294" s="221"/>
      <c r="H294" s="224">
        <v>319.83800000000002</v>
      </c>
      <c r="I294" s="225"/>
      <c r="J294" s="221"/>
      <c r="K294" s="221"/>
      <c r="L294" s="226"/>
      <c r="M294" s="227"/>
      <c r="N294" s="228"/>
      <c r="O294" s="228"/>
      <c r="P294" s="228"/>
      <c r="Q294" s="228"/>
      <c r="R294" s="228"/>
      <c r="S294" s="228"/>
      <c r="T294" s="229"/>
      <c r="AT294" s="230" t="s">
        <v>195</v>
      </c>
      <c r="AU294" s="230" t="s">
        <v>82</v>
      </c>
      <c r="AV294" s="15" t="s">
        <v>135</v>
      </c>
      <c r="AW294" s="15" t="s">
        <v>35</v>
      </c>
      <c r="AX294" s="15" t="s">
        <v>80</v>
      </c>
      <c r="AY294" s="230" t="s">
        <v>185</v>
      </c>
    </row>
    <row r="295" spans="1:65" s="2" customFormat="1" ht="16.5" customHeight="1">
      <c r="A295" s="36"/>
      <c r="B295" s="37"/>
      <c r="C295" s="237" t="s">
        <v>293</v>
      </c>
      <c r="D295" s="237" t="s">
        <v>520</v>
      </c>
      <c r="E295" s="238" t="s">
        <v>3163</v>
      </c>
      <c r="F295" s="239" t="s">
        <v>3060</v>
      </c>
      <c r="G295" s="240" t="s">
        <v>240</v>
      </c>
      <c r="H295" s="241">
        <v>326.23500000000001</v>
      </c>
      <c r="I295" s="242"/>
      <c r="J295" s="243">
        <f>ROUND(I295*H295,2)</f>
        <v>0</v>
      </c>
      <c r="K295" s="239" t="s">
        <v>191</v>
      </c>
      <c r="L295" s="244"/>
      <c r="M295" s="245" t="s">
        <v>19</v>
      </c>
      <c r="N295" s="246" t="s">
        <v>44</v>
      </c>
      <c r="O295" s="66"/>
      <c r="P295" s="189">
        <f>O295*H295</f>
        <v>0</v>
      </c>
      <c r="Q295" s="189">
        <v>1.7500000000000002E-2</v>
      </c>
      <c r="R295" s="189">
        <f>Q295*H295</f>
        <v>5.7091125000000007</v>
      </c>
      <c r="S295" s="189">
        <v>0</v>
      </c>
      <c r="T295" s="190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265</v>
      </c>
      <c r="AT295" s="191" t="s">
        <v>520</v>
      </c>
      <c r="AU295" s="191" t="s">
        <v>82</v>
      </c>
      <c r="AY295" s="19" t="s">
        <v>185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19" t="s">
        <v>80</v>
      </c>
      <c r="BK295" s="192">
        <f>ROUND(I295*H295,2)</f>
        <v>0</v>
      </c>
      <c r="BL295" s="19" t="s">
        <v>135</v>
      </c>
      <c r="BM295" s="191" t="s">
        <v>3164</v>
      </c>
    </row>
    <row r="296" spans="1:65" s="13" customFormat="1" ht="11.25">
      <c r="B296" s="198"/>
      <c r="C296" s="199"/>
      <c r="D296" s="200" t="s">
        <v>195</v>
      </c>
      <c r="E296" s="201" t="s">
        <v>19</v>
      </c>
      <c r="F296" s="202" t="s">
        <v>3083</v>
      </c>
      <c r="G296" s="199"/>
      <c r="H296" s="201" t="s">
        <v>19</v>
      </c>
      <c r="I296" s="203"/>
      <c r="J296" s="199"/>
      <c r="K296" s="199"/>
      <c r="L296" s="204"/>
      <c r="M296" s="205"/>
      <c r="N296" s="206"/>
      <c r="O296" s="206"/>
      <c r="P296" s="206"/>
      <c r="Q296" s="206"/>
      <c r="R296" s="206"/>
      <c r="S296" s="206"/>
      <c r="T296" s="207"/>
      <c r="AT296" s="208" t="s">
        <v>195</v>
      </c>
      <c r="AU296" s="208" t="s">
        <v>82</v>
      </c>
      <c r="AV296" s="13" t="s">
        <v>80</v>
      </c>
      <c r="AW296" s="13" t="s">
        <v>35</v>
      </c>
      <c r="AX296" s="13" t="s">
        <v>73</v>
      </c>
      <c r="AY296" s="208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3159</v>
      </c>
      <c r="G297" s="210"/>
      <c r="H297" s="213">
        <v>160.16300000000001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4" customFormat="1" ht="11.25">
      <c r="B298" s="209"/>
      <c r="C298" s="210"/>
      <c r="D298" s="200" t="s">
        <v>195</v>
      </c>
      <c r="E298" s="211" t="s">
        <v>19</v>
      </c>
      <c r="F298" s="212" t="s">
        <v>3160</v>
      </c>
      <c r="G298" s="210"/>
      <c r="H298" s="213">
        <v>23.074999999999999</v>
      </c>
      <c r="I298" s="214"/>
      <c r="J298" s="210"/>
      <c r="K298" s="210"/>
      <c r="L298" s="215"/>
      <c r="M298" s="216"/>
      <c r="N298" s="217"/>
      <c r="O298" s="217"/>
      <c r="P298" s="217"/>
      <c r="Q298" s="217"/>
      <c r="R298" s="217"/>
      <c r="S298" s="217"/>
      <c r="T298" s="218"/>
      <c r="AT298" s="219" t="s">
        <v>195</v>
      </c>
      <c r="AU298" s="219" t="s">
        <v>82</v>
      </c>
      <c r="AV298" s="14" t="s">
        <v>82</v>
      </c>
      <c r="AW298" s="14" t="s">
        <v>35</v>
      </c>
      <c r="AX298" s="14" t="s">
        <v>73</v>
      </c>
      <c r="AY298" s="219" t="s">
        <v>185</v>
      </c>
    </row>
    <row r="299" spans="1:65" s="13" customFormat="1" ht="11.25">
      <c r="B299" s="198"/>
      <c r="C299" s="199"/>
      <c r="D299" s="200" t="s">
        <v>195</v>
      </c>
      <c r="E299" s="201" t="s">
        <v>19</v>
      </c>
      <c r="F299" s="202" t="s">
        <v>3080</v>
      </c>
      <c r="G299" s="199"/>
      <c r="H299" s="201" t="s">
        <v>19</v>
      </c>
      <c r="I299" s="203"/>
      <c r="J299" s="199"/>
      <c r="K299" s="199"/>
      <c r="L299" s="204"/>
      <c r="M299" s="205"/>
      <c r="N299" s="206"/>
      <c r="O299" s="206"/>
      <c r="P299" s="206"/>
      <c r="Q299" s="206"/>
      <c r="R299" s="206"/>
      <c r="S299" s="206"/>
      <c r="T299" s="207"/>
      <c r="AT299" s="208" t="s">
        <v>195</v>
      </c>
      <c r="AU299" s="208" t="s">
        <v>82</v>
      </c>
      <c r="AV299" s="13" t="s">
        <v>80</v>
      </c>
      <c r="AW299" s="13" t="s">
        <v>35</v>
      </c>
      <c r="AX299" s="13" t="s">
        <v>73</v>
      </c>
      <c r="AY299" s="208" t="s">
        <v>185</v>
      </c>
    </row>
    <row r="300" spans="1:65" s="13" customFormat="1" ht="11.25">
      <c r="B300" s="198"/>
      <c r="C300" s="199"/>
      <c r="D300" s="200" t="s">
        <v>195</v>
      </c>
      <c r="E300" s="201" t="s">
        <v>19</v>
      </c>
      <c r="F300" s="202" t="s">
        <v>325</v>
      </c>
      <c r="G300" s="199"/>
      <c r="H300" s="201" t="s">
        <v>19</v>
      </c>
      <c r="I300" s="203"/>
      <c r="J300" s="199"/>
      <c r="K300" s="199"/>
      <c r="L300" s="204"/>
      <c r="M300" s="205"/>
      <c r="N300" s="206"/>
      <c r="O300" s="206"/>
      <c r="P300" s="206"/>
      <c r="Q300" s="206"/>
      <c r="R300" s="206"/>
      <c r="S300" s="206"/>
      <c r="T300" s="207"/>
      <c r="AT300" s="208" t="s">
        <v>195</v>
      </c>
      <c r="AU300" s="208" t="s">
        <v>82</v>
      </c>
      <c r="AV300" s="13" t="s">
        <v>80</v>
      </c>
      <c r="AW300" s="13" t="s">
        <v>35</v>
      </c>
      <c r="AX300" s="13" t="s">
        <v>73</v>
      </c>
      <c r="AY300" s="208" t="s">
        <v>185</v>
      </c>
    </row>
    <row r="301" spans="1:65" s="14" customFormat="1" ht="11.25">
      <c r="B301" s="209"/>
      <c r="C301" s="210"/>
      <c r="D301" s="200" t="s">
        <v>195</v>
      </c>
      <c r="E301" s="211" t="s">
        <v>19</v>
      </c>
      <c r="F301" s="212" t="s">
        <v>3161</v>
      </c>
      <c r="G301" s="210"/>
      <c r="H301" s="213">
        <v>22.204000000000001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1:65" s="13" customFormat="1" ht="11.25">
      <c r="B302" s="198"/>
      <c r="C302" s="199"/>
      <c r="D302" s="200" t="s">
        <v>195</v>
      </c>
      <c r="E302" s="201" t="s">
        <v>19</v>
      </c>
      <c r="F302" s="202" t="s">
        <v>291</v>
      </c>
      <c r="G302" s="199"/>
      <c r="H302" s="201" t="s">
        <v>19</v>
      </c>
      <c r="I302" s="203"/>
      <c r="J302" s="199"/>
      <c r="K302" s="199"/>
      <c r="L302" s="204"/>
      <c r="M302" s="205"/>
      <c r="N302" s="206"/>
      <c r="O302" s="206"/>
      <c r="P302" s="206"/>
      <c r="Q302" s="206"/>
      <c r="R302" s="206"/>
      <c r="S302" s="206"/>
      <c r="T302" s="207"/>
      <c r="AT302" s="208" t="s">
        <v>195</v>
      </c>
      <c r="AU302" s="208" t="s">
        <v>82</v>
      </c>
      <c r="AV302" s="13" t="s">
        <v>80</v>
      </c>
      <c r="AW302" s="13" t="s">
        <v>35</v>
      </c>
      <c r="AX302" s="13" t="s">
        <v>73</v>
      </c>
      <c r="AY302" s="208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3162</v>
      </c>
      <c r="G303" s="210"/>
      <c r="H303" s="213">
        <v>38.131999999999998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3" customFormat="1" ht="11.25">
      <c r="B304" s="198"/>
      <c r="C304" s="199"/>
      <c r="D304" s="200" t="s">
        <v>195</v>
      </c>
      <c r="E304" s="201" t="s">
        <v>19</v>
      </c>
      <c r="F304" s="202" t="s">
        <v>3069</v>
      </c>
      <c r="G304" s="199"/>
      <c r="H304" s="201" t="s">
        <v>19</v>
      </c>
      <c r="I304" s="203"/>
      <c r="J304" s="199"/>
      <c r="K304" s="199"/>
      <c r="L304" s="204"/>
      <c r="M304" s="205"/>
      <c r="N304" s="206"/>
      <c r="O304" s="206"/>
      <c r="P304" s="206"/>
      <c r="Q304" s="206"/>
      <c r="R304" s="206"/>
      <c r="S304" s="206"/>
      <c r="T304" s="207"/>
      <c r="AT304" s="208" t="s">
        <v>195</v>
      </c>
      <c r="AU304" s="208" t="s">
        <v>82</v>
      </c>
      <c r="AV304" s="13" t="s">
        <v>80</v>
      </c>
      <c r="AW304" s="13" t="s">
        <v>35</v>
      </c>
      <c r="AX304" s="13" t="s">
        <v>73</v>
      </c>
      <c r="AY304" s="208" t="s">
        <v>185</v>
      </c>
    </row>
    <row r="305" spans="1:65" s="14" customFormat="1" ht="11.25">
      <c r="B305" s="209"/>
      <c r="C305" s="210"/>
      <c r="D305" s="200" t="s">
        <v>195</v>
      </c>
      <c r="E305" s="211" t="s">
        <v>19</v>
      </c>
      <c r="F305" s="212" t="s">
        <v>3162</v>
      </c>
      <c r="G305" s="210"/>
      <c r="H305" s="213">
        <v>38.131999999999998</v>
      </c>
      <c r="I305" s="214"/>
      <c r="J305" s="210"/>
      <c r="K305" s="210"/>
      <c r="L305" s="215"/>
      <c r="M305" s="216"/>
      <c r="N305" s="217"/>
      <c r="O305" s="217"/>
      <c r="P305" s="217"/>
      <c r="Q305" s="217"/>
      <c r="R305" s="217"/>
      <c r="S305" s="217"/>
      <c r="T305" s="218"/>
      <c r="AT305" s="219" t="s">
        <v>195</v>
      </c>
      <c r="AU305" s="219" t="s">
        <v>82</v>
      </c>
      <c r="AV305" s="14" t="s">
        <v>82</v>
      </c>
      <c r="AW305" s="14" t="s">
        <v>35</v>
      </c>
      <c r="AX305" s="14" t="s">
        <v>73</v>
      </c>
      <c r="AY305" s="219" t="s">
        <v>185</v>
      </c>
    </row>
    <row r="306" spans="1:65" s="13" customFormat="1" ht="11.25">
      <c r="B306" s="198"/>
      <c r="C306" s="199"/>
      <c r="D306" s="200" t="s">
        <v>195</v>
      </c>
      <c r="E306" s="201" t="s">
        <v>19</v>
      </c>
      <c r="F306" s="202" t="s">
        <v>3072</v>
      </c>
      <c r="G306" s="199"/>
      <c r="H306" s="201" t="s">
        <v>19</v>
      </c>
      <c r="I306" s="203"/>
      <c r="J306" s="199"/>
      <c r="K306" s="199"/>
      <c r="L306" s="204"/>
      <c r="M306" s="205"/>
      <c r="N306" s="206"/>
      <c r="O306" s="206"/>
      <c r="P306" s="206"/>
      <c r="Q306" s="206"/>
      <c r="R306" s="206"/>
      <c r="S306" s="206"/>
      <c r="T306" s="207"/>
      <c r="AT306" s="208" t="s">
        <v>195</v>
      </c>
      <c r="AU306" s="208" t="s">
        <v>82</v>
      </c>
      <c r="AV306" s="13" t="s">
        <v>80</v>
      </c>
      <c r="AW306" s="13" t="s">
        <v>35</v>
      </c>
      <c r="AX306" s="13" t="s">
        <v>73</v>
      </c>
      <c r="AY306" s="208" t="s">
        <v>185</v>
      </c>
    </row>
    <row r="307" spans="1:65" s="14" customFormat="1" ht="11.25">
      <c r="B307" s="209"/>
      <c r="C307" s="210"/>
      <c r="D307" s="200" t="s">
        <v>195</v>
      </c>
      <c r="E307" s="211" t="s">
        <v>19</v>
      </c>
      <c r="F307" s="212" t="s">
        <v>3162</v>
      </c>
      <c r="G307" s="210"/>
      <c r="H307" s="213">
        <v>38.131999999999998</v>
      </c>
      <c r="I307" s="214"/>
      <c r="J307" s="210"/>
      <c r="K307" s="210"/>
      <c r="L307" s="215"/>
      <c r="M307" s="216"/>
      <c r="N307" s="217"/>
      <c r="O307" s="217"/>
      <c r="P307" s="217"/>
      <c r="Q307" s="217"/>
      <c r="R307" s="217"/>
      <c r="S307" s="217"/>
      <c r="T307" s="218"/>
      <c r="AT307" s="219" t="s">
        <v>195</v>
      </c>
      <c r="AU307" s="219" t="s">
        <v>82</v>
      </c>
      <c r="AV307" s="14" t="s">
        <v>82</v>
      </c>
      <c r="AW307" s="14" t="s">
        <v>35</v>
      </c>
      <c r="AX307" s="14" t="s">
        <v>73</v>
      </c>
      <c r="AY307" s="219" t="s">
        <v>185</v>
      </c>
    </row>
    <row r="308" spans="1:65" s="15" customFormat="1" ht="11.25">
      <c r="B308" s="220"/>
      <c r="C308" s="221"/>
      <c r="D308" s="200" t="s">
        <v>195</v>
      </c>
      <c r="E308" s="222" t="s">
        <v>19</v>
      </c>
      <c r="F308" s="223" t="s">
        <v>226</v>
      </c>
      <c r="G308" s="221"/>
      <c r="H308" s="224">
        <v>319.83800000000002</v>
      </c>
      <c r="I308" s="225"/>
      <c r="J308" s="221"/>
      <c r="K308" s="221"/>
      <c r="L308" s="226"/>
      <c r="M308" s="227"/>
      <c r="N308" s="228"/>
      <c r="O308" s="228"/>
      <c r="P308" s="228"/>
      <c r="Q308" s="228"/>
      <c r="R308" s="228"/>
      <c r="S308" s="228"/>
      <c r="T308" s="229"/>
      <c r="AT308" s="230" t="s">
        <v>195</v>
      </c>
      <c r="AU308" s="230" t="s">
        <v>82</v>
      </c>
      <c r="AV308" s="15" t="s">
        <v>135</v>
      </c>
      <c r="AW308" s="15" t="s">
        <v>35</v>
      </c>
      <c r="AX308" s="15" t="s">
        <v>80</v>
      </c>
      <c r="AY308" s="230" t="s">
        <v>185</v>
      </c>
    </row>
    <row r="309" spans="1:65" s="14" customFormat="1" ht="11.25">
      <c r="B309" s="209"/>
      <c r="C309" s="210"/>
      <c r="D309" s="200" t="s">
        <v>195</v>
      </c>
      <c r="E309" s="210"/>
      <c r="F309" s="212" t="s">
        <v>3165</v>
      </c>
      <c r="G309" s="210"/>
      <c r="H309" s="213">
        <v>326.23500000000001</v>
      </c>
      <c r="I309" s="214"/>
      <c r="J309" s="210"/>
      <c r="K309" s="210"/>
      <c r="L309" s="215"/>
      <c r="M309" s="216"/>
      <c r="N309" s="217"/>
      <c r="O309" s="217"/>
      <c r="P309" s="217"/>
      <c r="Q309" s="217"/>
      <c r="R309" s="217"/>
      <c r="S309" s="217"/>
      <c r="T309" s="218"/>
      <c r="AT309" s="219" t="s">
        <v>195</v>
      </c>
      <c r="AU309" s="219" t="s">
        <v>82</v>
      </c>
      <c r="AV309" s="14" t="s">
        <v>82</v>
      </c>
      <c r="AW309" s="14" t="s">
        <v>4</v>
      </c>
      <c r="AX309" s="14" t="s">
        <v>80</v>
      </c>
      <c r="AY309" s="219" t="s">
        <v>185</v>
      </c>
    </row>
    <row r="310" spans="1:65" s="2" customFormat="1" ht="37.9" customHeight="1">
      <c r="A310" s="36"/>
      <c r="B310" s="37"/>
      <c r="C310" s="180" t="s">
        <v>302</v>
      </c>
      <c r="D310" s="180" t="s">
        <v>187</v>
      </c>
      <c r="E310" s="181" t="s">
        <v>3166</v>
      </c>
      <c r="F310" s="182" t="s">
        <v>3167</v>
      </c>
      <c r="G310" s="183" t="s">
        <v>240</v>
      </c>
      <c r="H310" s="184">
        <v>709.428</v>
      </c>
      <c r="I310" s="185"/>
      <c r="J310" s="186">
        <f>ROUND(I310*H310,2)</f>
        <v>0</v>
      </c>
      <c r="K310" s="182" t="s">
        <v>191</v>
      </c>
      <c r="L310" s="41"/>
      <c r="M310" s="187" t="s">
        <v>19</v>
      </c>
      <c r="N310" s="188" t="s">
        <v>44</v>
      </c>
      <c r="O310" s="66"/>
      <c r="P310" s="189">
        <f>O310*H310</f>
        <v>0</v>
      </c>
      <c r="Q310" s="189">
        <v>1.1679999999999999E-2</v>
      </c>
      <c r="R310" s="189">
        <f>Q310*H310</f>
        <v>8.2861190399999991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135</v>
      </c>
      <c r="AT310" s="191" t="s">
        <v>187</v>
      </c>
      <c r="AU310" s="191" t="s">
        <v>82</v>
      </c>
      <c r="AY310" s="19" t="s">
        <v>185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80</v>
      </c>
      <c r="BK310" s="192">
        <f>ROUND(I310*H310,2)</f>
        <v>0</v>
      </c>
      <c r="BL310" s="19" t="s">
        <v>135</v>
      </c>
      <c r="BM310" s="191" t="s">
        <v>3168</v>
      </c>
    </row>
    <row r="311" spans="1:65" s="2" customFormat="1" ht="11.25">
      <c r="A311" s="36"/>
      <c r="B311" s="37"/>
      <c r="C311" s="38"/>
      <c r="D311" s="193" t="s">
        <v>193</v>
      </c>
      <c r="E311" s="38"/>
      <c r="F311" s="194" t="s">
        <v>3169</v>
      </c>
      <c r="G311" s="38"/>
      <c r="H311" s="38"/>
      <c r="I311" s="195"/>
      <c r="J311" s="38"/>
      <c r="K311" s="38"/>
      <c r="L311" s="41"/>
      <c r="M311" s="196"/>
      <c r="N311" s="197"/>
      <c r="O311" s="66"/>
      <c r="P311" s="66"/>
      <c r="Q311" s="66"/>
      <c r="R311" s="66"/>
      <c r="S311" s="66"/>
      <c r="T311" s="67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T311" s="19" t="s">
        <v>193</v>
      </c>
      <c r="AU311" s="19" t="s">
        <v>82</v>
      </c>
    </row>
    <row r="312" spans="1:65" s="13" customFormat="1" ht="11.25">
      <c r="B312" s="198"/>
      <c r="C312" s="199"/>
      <c r="D312" s="200" t="s">
        <v>195</v>
      </c>
      <c r="E312" s="201" t="s">
        <v>19</v>
      </c>
      <c r="F312" s="202" t="s">
        <v>325</v>
      </c>
      <c r="G312" s="199"/>
      <c r="H312" s="201" t="s">
        <v>19</v>
      </c>
      <c r="I312" s="203"/>
      <c r="J312" s="199"/>
      <c r="K312" s="199"/>
      <c r="L312" s="204"/>
      <c r="M312" s="205"/>
      <c r="N312" s="206"/>
      <c r="O312" s="206"/>
      <c r="P312" s="206"/>
      <c r="Q312" s="206"/>
      <c r="R312" s="206"/>
      <c r="S312" s="206"/>
      <c r="T312" s="207"/>
      <c r="AT312" s="208" t="s">
        <v>195</v>
      </c>
      <c r="AU312" s="208" t="s">
        <v>82</v>
      </c>
      <c r="AV312" s="13" t="s">
        <v>80</v>
      </c>
      <c r="AW312" s="13" t="s">
        <v>35</v>
      </c>
      <c r="AX312" s="13" t="s">
        <v>73</v>
      </c>
      <c r="AY312" s="208" t="s">
        <v>185</v>
      </c>
    </row>
    <row r="313" spans="1:65" s="14" customFormat="1" ht="11.25">
      <c r="B313" s="209"/>
      <c r="C313" s="210"/>
      <c r="D313" s="200" t="s">
        <v>195</v>
      </c>
      <c r="E313" s="211" t="s">
        <v>19</v>
      </c>
      <c r="F313" s="212" t="s">
        <v>3170</v>
      </c>
      <c r="G313" s="210"/>
      <c r="H313" s="213">
        <v>144.364</v>
      </c>
      <c r="I313" s="214"/>
      <c r="J313" s="210"/>
      <c r="K313" s="210"/>
      <c r="L313" s="215"/>
      <c r="M313" s="216"/>
      <c r="N313" s="217"/>
      <c r="O313" s="217"/>
      <c r="P313" s="217"/>
      <c r="Q313" s="217"/>
      <c r="R313" s="217"/>
      <c r="S313" s="217"/>
      <c r="T313" s="218"/>
      <c r="AT313" s="219" t="s">
        <v>195</v>
      </c>
      <c r="AU313" s="219" t="s">
        <v>82</v>
      </c>
      <c r="AV313" s="14" t="s">
        <v>82</v>
      </c>
      <c r="AW313" s="14" t="s">
        <v>35</v>
      </c>
      <c r="AX313" s="14" t="s">
        <v>73</v>
      </c>
      <c r="AY313" s="219" t="s">
        <v>185</v>
      </c>
    </row>
    <row r="314" spans="1:65" s="14" customFormat="1" ht="11.25">
      <c r="B314" s="209"/>
      <c r="C314" s="210"/>
      <c r="D314" s="200" t="s">
        <v>195</v>
      </c>
      <c r="E314" s="211" t="s">
        <v>19</v>
      </c>
      <c r="F314" s="212" t="s">
        <v>3171</v>
      </c>
      <c r="G314" s="210"/>
      <c r="H314" s="213">
        <v>-19.2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1:65" s="13" customFormat="1" ht="11.25">
      <c r="B315" s="198"/>
      <c r="C315" s="199"/>
      <c r="D315" s="200" t="s">
        <v>195</v>
      </c>
      <c r="E315" s="201" t="s">
        <v>19</v>
      </c>
      <c r="F315" s="202" t="s">
        <v>3069</v>
      </c>
      <c r="G315" s="199"/>
      <c r="H315" s="201" t="s">
        <v>19</v>
      </c>
      <c r="I315" s="203"/>
      <c r="J315" s="199"/>
      <c r="K315" s="199"/>
      <c r="L315" s="204"/>
      <c r="M315" s="205"/>
      <c r="N315" s="206"/>
      <c r="O315" s="206"/>
      <c r="P315" s="206"/>
      <c r="Q315" s="206"/>
      <c r="R315" s="206"/>
      <c r="S315" s="206"/>
      <c r="T315" s="207"/>
      <c r="AT315" s="208" t="s">
        <v>195</v>
      </c>
      <c r="AU315" s="208" t="s">
        <v>82</v>
      </c>
      <c r="AV315" s="13" t="s">
        <v>80</v>
      </c>
      <c r="AW315" s="13" t="s">
        <v>35</v>
      </c>
      <c r="AX315" s="13" t="s">
        <v>73</v>
      </c>
      <c r="AY315" s="208" t="s">
        <v>185</v>
      </c>
    </row>
    <row r="316" spans="1:65" s="14" customFormat="1" ht="11.25">
      <c r="B316" s="209"/>
      <c r="C316" s="210"/>
      <c r="D316" s="200" t="s">
        <v>195</v>
      </c>
      <c r="E316" s="211" t="s">
        <v>19</v>
      </c>
      <c r="F316" s="212" t="s">
        <v>3172</v>
      </c>
      <c r="G316" s="210"/>
      <c r="H316" s="213">
        <v>360.12099999999998</v>
      </c>
      <c r="I316" s="214"/>
      <c r="J316" s="210"/>
      <c r="K316" s="210"/>
      <c r="L316" s="215"/>
      <c r="M316" s="216"/>
      <c r="N316" s="217"/>
      <c r="O316" s="217"/>
      <c r="P316" s="217"/>
      <c r="Q316" s="217"/>
      <c r="R316" s="217"/>
      <c r="S316" s="217"/>
      <c r="T316" s="218"/>
      <c r="AT316" s="219" t="s">
        <v>195</v>
      </c>
      <c r="AU316" s="219" t="s">
        <v>82</v>
      </c>
      <c r="AV316" s="14" t="s">
        <v>82</v>
      </c>
      <c r="AW316" s="14" t="s">
        <v>35</v>
      </c>
      <c r="AX316" s="14" t="s">
        <v>73</v>
      </c>
      <c r="AY316" s="219" t="s">
        <v>185</v>
      </c>
    </row>
    <row r="317" spans="1:65" s="14" customFormat="1" ht="11.25">
      <c r="B317" s="209"/>
      <c r="C317" s="210"/>
      <c r="D317" s="200" t="s">
        <v>195</v>
      </c>
      <c r="E317" s="211" t="s">
        <v>19</v>
      </c>
      <c r="F317" s="212" t="s">
        <v>3173</v>
      </c>
      <c r="G317" s="210"/>
      <c r="H317" s="213">
        <v>-12</v>
      </c>
      <c r="I317" s="214"/>
      <c r="J317" s="210"/>
      <c r="K317" s="210"/>
      <c r="L317" s="215"/>
      <c r="M317" s="216"/>
      <c r="N317" s="217"/>
      <c r="O317" s="217"/>
      <c r="P317" s="217"/>
      <c r="Q317" s="217"/>
      <c r="R317" s="217"/>
      <c r="S317" s="217"/>
      <c r="T317" s="218"/>
      <c r="AT317" s="219" t="s">
        <v>195</v>
      </c>
      <c r="AU317" s="219" t="s">
        <v>82</v>
      </c>
      <c r="AV317" s="14" t="s">
        <v>82</v>
      </c>
      <c r="AW317" s="14" t="s">
        <v>35</v>
      </c>
      <c r="AX317" s="14" t="s">
        <v>73</v>
      </c>
      <c r="AY317" s="219" t="s">
        <v>185</v>
      </c>
    </row>
    <row r="318" spans="1:65" s="14" customFormat="1" ht="11.25">
      <c r="B318" s="209"/>
      <c r="C318" s="210"/>
      <c r="D318" s="200" t="s">
        <v>195</v>
      </c>
      <c r="E318" s="211" t="s">
        <v>19</v>
      </c>
      <c r="F318" s="212" t="s">
        <v>3174</v>
      </c>
      <c r="G318" s="210"/>
      <c r="H318" s="213">
        <v>-5.4</v>
      </c>
      <c r="I318" s="214"/>
      <c r="J318" s="210"/>
      <c r="K318" s="210"/>
      <c r="L318" s="215"/>
      <c r="M318" s="216"/>
      <c r="N318" s="217"/>
      <c r="O318" s="217"/>
      <c r="P318" s="217"/>
      <c r="Q318" s="217"/>
      <c r="R318" s="217"/>
      <c r="S318" s="217"/>
      <c r="T318" s="218"/>
      <c r="AT318" s="219" t="s">
        <v>195</v>
      </c>
      <c r="AU318" s="219" t="s">
        <v>82</v>
      </c>
      <c r="AV318" s="14" t="s">
        <v>82</v>
      </c>
      <c r="AW318" s="14" t="s">
        <v>35</v>
      </c>
      <c r="AX318" s="14" t="s">
        <v>73</v>
      </c>
      <c r="AY318" s="219" t="s">
        <v>185</v>
      </c>
    </row>
    <row r="319" spans="1:65" s="14" customFormat="1" ht="11.25">
      <c r="B319" s="209"/>
      <c r="C319" s="210"/>
      <c r="D319" s="200" t="s">
        <v>195</v>
      </c>
      <c r="E319" s="211" t="s">
        <v>19</v>
      </c>
      <c r="F319" s="212" t="s">
        <v>3175</v>
      </c>
      <c r="G319" s="210"/>
      <c r="H319" s="213">
        <v>-15</v>
      </c>
      <c r="I319" s="214"/>
      <c r="J319" s="210"/>
      <c r="K319" s="210"/>
      <c r="L319" s="215"/>
      <c r="M319" s="216"/>
      <c r="N319" s="217"/>
      <c r="O319" s="217"/>
      <c r="P319" s="217"/>
      <c r="Q319" s="217"/>
      <c r="R319" s="217"/>
      <c r="S319" s="217"/>
      <c r="T319" s="218"/>
      <c r="AT319" s="219" t="s">
        <v>195</v>
      </c>
      <c r="AU319" s="219" t="s">
        <v>82</v>
      </c>
      <c r="AV319" s="14" t="s">
        <v>82</v>
      </c>
      <c r="AW319" s="14" t="s">
        <v>35</v>
      </c>
      <c r="AX319" s="14" t="s">
        <v>73</v>
      </c>
      <c r="AY319" s="219" t="s">
        <v>185</v>
      </c>
    </row>
    <row r="320" spans="1:65" s="14" customFormat="1" ht="11.25">
      <c r="B320" s="209"/>
      <c r="C320" s="210"/>
      <c r="D320" s="200" t="s">
        <v>195</v>
      </c>
      <c r="E320" s="211" t="s">
        <v>19</v>
      </c>
      <c r="F320" s="212" t="s">
        <v>3176</v>
      </c>
      <c r="G320" s="210"/>
      <c r="H320" s="213">
        <v>-4.8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2:51" s="14" customFormat="1" ht="11.25">
      <c r="B321" s="209"/>
      <c r="C321" s="210"/>
      <c r="D321" s="200" t="s">
        <v>195</v>
      </c>
      <c r="E321" s="211" t="s">
        <v>19</v>
      </c>
      <c r="F321" s="212" t="s">
        <v>3177</v>
      </c>
      <c r="G321" s="210"/>
      <c r="H321" s="213">
        <v>-6</v>
      </c>
      <c r="I321" s="214"/>
      <c r="J321" s="210"/>
      <c r="K321" s="210"/>
      <c r="L321" s="215"/>
      <c r="M321" s="216"/>
      <c r="N321" s="217"/>
      <c r="O321" s="217"/>
      <c r="P321" s="217"/>
      <c r="Q321" s="217"/>
      <c r="R321" s="217"/>
      <c r="S321" s="217"/>
      <c r="T321" s="218"/>
      <c r="AT321" s="219" t="s">
        <v>195</v>
      </c>
      <c r="AU321" s="219" t="s">
        <v>82</v>
      </c>
      <c r="AV321" s="14" t="s">
        <v>82</v>
      </c>
      <c r="AW321" s="14" t="s">
        <v>35</v>
      </c>
      <c r="AX321" s="14" t="s">
        <v>73</v>
      </c>
      <c r="AY321" s="219" t="s">
        <v>185</v>
      </c>
    </row>
    <row r="322" spans="2:51" s="14" customFormat="1" ht="11.25">
      <c r="B322" s="209"/>
      <c r="C322" s="210"/>
      <c r="D322" s="200" t="s">
        <v>195</v>
      </c>
      <c r="E322" s="211" t="s">
        <v>19</v>
      </c>
      <c r="F322" s="212" t="s">
        <v>3178</v>
      </c>
      <c r="G322" s="210"/>
      <c r="H322" s="213">
        <v>-24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2:51" s="14" customFormat="1" ht="11.25">
      <c r="B323" s="209"/>
      <c r="C323" s="210"/>
      <c r="D323" s="200" t="s">
        <v>195</v>
      </c>
      <c r="E323" s="211" t="s">
        <v>19</v>
      </c>
      <c r="F323" s="212" t="s">
        <v>3179</v>
      </c>
      <c r="G323" s="210"/>
      <c r="H323" s="213">
        <v>-9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2:51" s="14" customFormat="1" ht="11.25">
      <c r="B324" s="209"/>
      <c r="C324" s="210"/>
      <c r="D324" s="200" t="s">
        <v>195</v>
      </c>
      <c r="E324" s="211" t="s">
        <v>19</v>
      </c>
      <c r="F324" s="212" t="s">
        <v>1620</v>
      </c>
      <c r="G324" s="210"/>
      <c r="H324" s="213">
        <v>-6</v>
      </c>
      <c r="I324" s="214"/>
      <c r="J324" s="210"/>
      <c r="K324" s="210"/>
      <c r="L324" s="215"/>
      <c r="M324" s="216"/>
      <c r="N324" s="217"/>
      <c r="O324" s="217"/>
      <c r="P324" s="217"/>
      <c r="Q324" s="217"/>
      <c r="R324" s="217"/>
      <c r="S324" s="217"/>
      <c r="T324" s="218"/>
      <c r="AT324" s="219" t="s">
        <v>195</v>
      </c>
      <c r="AU324" s="219" t="s">
        <v>82</v>
      </c>
      <c r="AV324" s="14" t="s">
        <v>82</v>
      </c>
      <c r="AW324" s="14" t="s">
        <v>35</v>
      </c>
      <c r="AX324" s="14" t="s">
        <v>73</v>
      </c>
      <c r="AY324" s="219" t="s">
        <v>185</v>
      </c>
    </row>
    <row r="325" spans="2:51" s="13" customFormat="1" ht="11.25">
      <c r="B325" s="198"/>
      <c r="C325" s="199"/>
      <c r="D325" s="200" t="s">
        <v>195</v>
      </c>
      <c r="E325" s="201" t="s">
        <v>19</v>
      </c>
      <c r="F325" s="202" t="s">
        <v>3180</v>
      </c>
      <c r="G325" s="199"/>
      <c r="H325" s="201" t="s">
        <v>19</v>
      </c>
      <c r="I325" s="203"/>
      <c r="J325" s="199"/>
      <c r="K325" s="199"/>
      <c r="L325" s="204"/>
      <c r="M325" s="205"/>
      <c r="N325" s="206"/>
      <c r="O325" s="206"/>
      <c r="P325" s="206"/>
      <c r="Q325" s="206"/>
      <c r="R325" s="206"/>
      <c r="S325" s="206"/>
      <c r="T325" s="207"/>
      <c r="AT325" s="208" t="s">
        <v>195</v>
      </c>
      <c r="AU325" s="208" t="s">
        <v>82</v>
      </c>
      <c r="AV325" s="13" t="s">
        <v>80</v>
      </c>
      <c r="AW325" s="13" t="s">
        <v>35</v>
      </c>
      <c r="AX325" s="13" t="s">
        <v>73</v>
      </c>
      <c r="AY325" s="208" t="s">
        <v>185</v>
      </c>
    </row>
    <row r="326" spans="2:51" s="14" customFormat="1" ht="11.25">
      <c r="B326" s="209"/>
      <c r="C326" s="210"/>
      <c r="D326" s="200" t="s">
        <v>195</v>
      </c>
      <c r="E326" s="211" t="s">
        <v>19</v>
      </c>
      <c r="F326" s="212" t="s">
        <v>3181</v>
      </c>
      <c r="G326" s="210"/>
      <c r="H326" s="213">
        <v>344.93299999999999</v>
      </c>
      <c r="I326" s="214"/>
      <c r="J326" s="210"/>
      <c r="K326" s="210"/>
      <c r="L326" s="215"/>
      <c r="M326" s="216"/>
      <c r="N326" s="217"/>
      <c r="O326" s="217"/>
      <c r="P326" s="217"/>
      <c r="Q326" s="217"/>
      <c r="R326" s="217"/>
      <c r="S326" s="217"/>
      <c r="T326" s="218"/>
      <c r="AT326" s="219" t="s">
        <v>195</v>
      </c>
      <c r="AU326" s="219" t="s">
        <v>82</v>
      </c>
      <c r="AV326" s="14" t="s">
        <v>82</v>
      </c>
      <c r="AW326" s="14" t="s">
        <v>35</v>
      </c>
      <c r="AX326" s="14" t="s">
        <v>73</v>
      </c>
      <c r="AY326" s="219" t="s">
        <v>185</v>
      </c>
    </row>
    <row r="327" spans="2:51" s="14" customFormat="1" ht="11.25">
      <c r="B327" s="209"/>
      <c r="C327" s="210"/>
      <c r="D327" s="200" t="s">
        <v>195</v>
      </c>
      <c r="E327" s="211" t="s">
        <v>19</v>
      </c>
      <c r="F327" s="212" t="s">
        <v>3173</v>
      </c>
      <c r="G327" s="210"/>
      <c r="H327" s="213">
        <v>-12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2:51" s="14" customFormat="1" ht="11.25">
      <c r="B328" s="209"/>
      <c r="C328" s="210"/>
      <c r="D328" s="200" t="s">
        <v>195</v>
      </c>
      <c r="E328" s="211" t="s">
        <v>19</v>
      </c>
      <c r="F328" s="212" t="s">
        <v>3174</v>
      </c>
      <c r="G328" s="210"/>
      <c r="H328" s="213">
        <v>-5.4</v>
      </c>
      <c r="I328" s="214"/>
      <c r="J328" s="210"/>
      <c r="K328" s="210"/>
      <c r="L328" s="215"/>
      <c r="M328" s="216"/>
      <c r="N328" s="217"/>
      <c r="O328" s="217"/>
      <c r="P328" s="217"/>
      <c r="Q328" s="217"/>
      <c r="R328" s="217"/>
      <c r="S328" s="217"/>
      <c r="T328" s="218"/>
      <c r="AT328" s="219" t="s">
        <v>195</v>
      </c>
      <c r="AU328" s="219" t="s">
        <v>82</v>
      </c>
      <c r="AV328" s="14" t="s">
        <v>82</v>
      </c>
      <c r="AW328" s="14" t="s">
        <v>35</v>
      </c>
      <c r="AX328" s="14" t="s">
        <v>73</v>
      </c>
      <c r="AY328" s="219" t="s">
        <v>185</v>
      </c>
    </row>
    <row r="329" spans="2:51" s="14" customFormat="1" ht="11.25">
      <c r="B329" s="209"/>
      <c r="C329" s="210"/>
      <c r="D329" s="200" t="s">
        <v>195</v>
      </c>
      <c r="E329" s="211" t="s">
        <v>19</v>
      </c>
      <c r="F329" s="212" t="s">
        <v>1637</v>
      </c>
      <c r="G329" s="210"/>
      <c r="H329" s="213">
        <v>-12</v>
      </c>
      <c r="I329" s="214"/>
      <c r="J329" s="210"/>
      <c r="K329" s="210"/>
      <c r="L329" s="215"/>
      <c r="M329" s="216"/>
      <c r="N329" s="217"/>
      <c r="O329" s="217"/>
      <c r="P329" s="217"/>
      <c r="Q329" s="217"/>
      <c r="R329" s="217"/>
      <c r="S329" s="217"/>
      <c r="T329" s="218"/>
      <c r="AT329" s="219" t="s">
        <v>195</v>
      </c>
      <c r="AU329" s="219" t="s">
        <v>82</v>
      </c>
      <c r="AV329" s="14" t="s">
        <v>82</v>
      </c>
      <c r="AW329" s="14" t="s">
        <v>35</v>
      </c>
      <c r="AX329" s="14" t="s">
        <v>73</v>
      </c>
      <c r="AY329" s="219" t="s">
        <v>185</v>
      </c>
    </row>
    <row r="330" spans="2:51" s="14" customFormat="1" ht="11.25">
      <c r="B330" s="209"/>
      <c r="C330" s="210"/>
      <c r="D330" s="200" t="s">
        <v>195</v>
      </c>
      <c r="E330" s="211" t="s">
        <v>19</v>
      </c>
      <c r="F330" s="212" t="s">
        <v>3182</v>
      </c>
      <c r="G330" s="210"/>
      <c r="H330" s="213">
        <v>-7.2</v>
      </c>
      <c r="I330" s="214"/>
      <c r="J330" s="210"/>
      <c r="K330" s="210"/>
      <c r="L330" s="215"/>
      <c r="M330" s="216"/>
      <c r="N330" s="217"/>
      <c r="O330" s="217"/>
      <c r="P330" s="217"/>
      <c r="Q330" s="217"/>
      <c r="R330" s="217"/>
      <c r="S330" s="217"/>
      <c r="T330" s="218"/>
      <c r="AT330" s="219" t="s">
        <v>195</v>
      </c>
      <c r="AU330" s="219" t="s">
        <v>82</v>
      </c>
      <c r="AV330" s="14" t="s">
        <v>82</v>
      </c>
      <c r="AW330" s="14" t="s">
        <v>35</v>
      </c>
      <c r="AX330" s="14" t="s">
        <v>73</v>
      </c>
      <c r="AY330" s="219" t="s">
        <v>185</v>
      </c>
    </row>
    <row r="331" spans="2:51" s="14" customFormat="1" ht="11.25">
      <c r="B331" s="209"/>
      <c r="C331" s="210"/>
      <c r="D331" s="200" t="s">
        <v>195</v>
      </c>
      <c r="E331" s="211" t="s">
        <v>19</v>
      </c>
      <c r="F331" s="212" t="s">
        <v>1630</v>
      </c>
      <c r="G331" s="210"/>
      <c r="H331" s="213">
        <v>-3</v>
      </c>
      <c r="I331" s="214"/>
      <c r="J331" s="210"/>
      <c r="K331" s="210"/>
      <c r="L331" s="215"/>
      <c r="M331" s="216"/>
      <c r="N331" s="217"/>
      <c r="O331" s="217"/>
      <c r="P331" s="217"/>
      <c r="Q331" s="217"/>
      <c r="R331" s="217"/>
      <c r="S331" s="217"/>
      <c r="T331" s="218"/>
      <c r="AT331" s="219" t="s">
        <v>195</v>
      </c>
      <c r="AU331" s="219" t="s">
        <v>82</v>
      </c>
      <c r="AV331" s="14" t="s">
        <v>82</v>
      </c>
      <c r="AW331" s="14" t="s">
        <v>35</v>
      </c>
      <c r="AX331" s="14" t="s">
        <v>73</v>
      </c>
      <c r="AY331" s="219" t="s">
        <v>185</v>
      </c>
    </row>
    <row r="332" spans="2:51" s="14" customFormat="1" ht="11.25">
      <c r="B332" s="209"/>
      <c r="C332" s="210"/>
      <c r="D332" s="200" t="s">
        <v>195</v>
      </c>
      <c r="E332" s="211" t="s">
        <v>19</v>
      </c>
      <c r="F332" s="212" t="s">
        <v>3183</v>
      </c>
      <c r="G332" s="210"/>
      <c r="H332" s="213">
        <v>-18.2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2:51" s="14" customFormat="1" ht="11.25">
      <c r="B333" s="209"/>
      <c r="C333" s="210"/>
      <c r="D333" s="200" t="s">
        <v>195</v>
      </c>
      <c r="E333" s="211" t="s">
        <v>19</v>
      </c>
      <c r="F333" s="212" t="s">
        <v>3184</v>
      </c>
      <c r="G333" s="210"/>
      <c r="H333" s="213">
        <v>-12</v>
      </c>
      <c r="I333" s="214"/>
      <c r="J333" s="210"/>
      <c r="K333" s="210"/>
      <c r="L333" s="215"/>
      <c r="M333" s="216"/>
      <c r="N333" s="217"/>
      <c r="O333" s="217"/>
      <c r="P333" s="217"/>
      <c r="Q333" s="217"/>
      <c r="R333" s="217"/>
      <c r="S333" s="217"/>
      <c r="T333" s="218"/>
      <c r="AT333" s="219" t="s">
        <v>195</v>
      </c>
      <c r="AU333" s="219" t="s">
        <v>82</v>
      </c>
      <c r="AV333" s="14" t="s">
        <v>82</v>
      </c>
      <c r="AW333" s="14" t="s">
        <v>35</v>
      </c>
      <c r="AX333" s="14" t="s">
        <v>73</v>
      </c>
      <c r="AY333" s="219" t="s">
        <v>185</v>
      </c>
    </row>
    <row r="334" spans="2:51" s="14" customFormat="1" ht="11.25">
      <c r="B334" s="209"/>
      <c r="C334" s="210"/>
      <c r="D334" s="200" t="s">
        <v>195</v>
      </c>
      <c r="E334" s="211" t="s">
        <v>19</v>
      </c>
      <c r="F334" s="212" t="s">
        <v>3173</v>
      </c>
      <c r="G334" s="210"/>
      <c r="H334" s="213">
        <v>-12</v>
      </c>
      <c r="I334" s="214"/>
      <c r="J334" s="210"/>
      <c r="K334" s="210"/>
      <c r="L334" s="215"/>
      <c r="M334" s="216"/>
      <c r="N334" s="217"/>
      <c r="O334" s="217"/>
      <c r="P334" s="217"/>
      <c r="Q334" s="217"/>
      <c r="R334" s="217"/>
      <c r="S334" s="217"/>
      <c r="T334" s="218"/>
      <c r="AT334" s="219" t="s">
        <v>195</v>
      </c>
      <c r="AU334" s="219" t="s">
        <v>82</v>
      </c>
      <c r="AV334" s="14" t="s">
        <v>82</v>
      </c>
      <c r="AW334" s="14" t="s">
        <v>35</v>
      </c>
      <c r="AX334" s="14" t="s">
        <v>73</v>
      </c>
      <c r="AY334" s="219" t="s">
        <v>185</v>
      </c>
    </row>
    <row r="335" spans="2:51" s="14" customFormat="1" ht="11.25">
      <c r="B335" s="209"/>
      <c r="C335" s="210"/>
      <c r="D335" s="200" t="s">
        <v>195</v>
      </c>
      <c r="E335" s="211" t="s">
        <v>19</v>
      </c>
      <c r="F335" s="212" t="s">
        <v>3176</v>
      </c>
      <c r="G335" s="210"/>
      <c r="H335" s="213">
        <v>-4.8</v>
      </c>
      <c r="I335" s="214"/>
      <c r="J335" s="210"/>
      <c r="K335" s="210"/>
      <c r="L335" s="215"/>
      <c r="M335" s="216"/>
      <c r="N335" s="217"/>
      <c r="O335" s="217"/>
      <c r="P335" s="217"/>
      <c r="Q335" s="217"/>
      <c r="R335" s="217"/>
      <c r="S335" s="217"/>
      <c r="T335" s="218"/>
      <c r="AT335" s="219" t="s">
        <v>195</v>
      </c>
      <c r="AU335" s="219" t="s">
        <v>82</v>
      </c>
      <c r="AV335" s="14" t="s">
        <v>82</v>
      </c>
      <c r="AW335" s="14" t="s">
        <v>35</v>
      </c>
      <c r="AX335" s="14" t="s">
        <v>73</v>
      </c>
      <c r="AY335" s="219" t="s">
        <v>185</v>
      </c>
    </row>
    <row r="336" spans="2:51" s="14" customFormat="1" ht="11.25">
      <c r="B336" s="209"/>
      <c r="C336" s="210"/>
      <c r="D336" s="200" t="s">
        <v>195</v>
      </c>
      <c r="E336" s="211" t="s">
        <v>19</v>
      </c>
      <c r="F336" s="212" t="s">
        <v>3185</v>
      </c>
      <c r="G336" s="210"/>
      <c r="H336" s="213">
        <v>-1.6</v>
      </c>
      <c r="I336" s="214"/>
      <c r="J336" s="210"/>
      <c r="K336" s="210"/>
      <c r="L336" s="215"/>
      <c r="M336" s="216"/>
      <c r="N336" s="217"/>
      <c r="O336" s="217"/>
      <c r="P336" s="217"/>
      <c r="Q336" s="217"/>
      <c r="R336" s="217"/>
      <c r="S336" s="217"/>
      <c r="T336" s="218"/>
      <c r="AT336" s="219" t="s">
        <v>195</v>
      </c>
      <c r="AU336" s="219" t="s">
        <v>82</v>
      </c>
      <c r="AV336" s="14" t="s">
        <v>82</v>
      </c>
      <c r="AW336" s="14" t="s">
        <v>35</v>
      </c>
      <c r="AX336" s="14" t="s">
        <v>73</v>
      </c>
      <c r="AY336" s="219" t="s">
        <v>185</v>
      </c>
    </row>
    <row r="337" spans="1:65" s="13" customFormat="1" ht="11.25">
      <c r="B337" s="198"/>
      <c r="C337" s="199"/>
      <c r="D337" s="200" t="s">
        <v>195</v>
      </c>
      <c r="E337" s="201" t="s">
        <v>19</v>
      </c>
      <c r="F337" s="202" t="s">
        <v>3077</v>
      </c>
      <c r="G337" s="199"/>
      <c r="H337" s="201" t="s">
        <v>19</v>
      </c>
      <c r="I337" s="203"/>
      <c r="J337" s="199"/>
      <c r="K337" s="199"/>
      <c r="L337" s="204"/>
      <c r="M337" s="205"/>
      <c r="N337" s="206"/>
      <c r="O337" s="206"/>
      <c r="P337" s="206"/>
      <c r="Q337" s="206"/>
      <c r="R337" s="206"/>
      <c r="S337" s="206"/>
      <c r="T337" s="207"/>
      <c r="AT337" s="208" t="s">
        <v>195</v>
      </c>
      <c r="AU337" s="208" t="s">
        <v>82</v>
      </c>
      <c r="AV337" s="13" t="s">
        <v>80</v>
      </c>
      <c r="AW337" s="13" t="s">
        <v>35</v>
      </c>
      <c r="AX337" s="13" t="s">
        <v>73</v>
      </c>
      <c r="AY337" s="208" t="s">
        <v>185</v>
      </c>
    </row>
    <row r="338" spans="1:65" s="14" customFormat="1" ht="11.25">
      <c r="B338" s="209"/>
      <c r="C338" s="210"/>
      <c r="D338" s="200" t="s">
        <v>195</v>
      </c>
      <c r="E338" s="211" t="s">
        <v>19</v>
      </c>
      <c r="F338" s="212" t="s">
        <v>3186</v>
      </c>
      <c r="G338" s="210"/>
      <c r="H338" s="213">
        <v>51.66</v>
      </c>
      <c r="I338" s="214"/>
      <c r="J338" s="210"/>
      <c r="K338" s="210"/>
      <c r="L338" s="215"/>
      <c r="M338" s="216"/>
      <c r="N338" s="217"/>
      <c r="O338" s="217"/>
      <c r="P338" s="217"/>
      <c r="Q338" s="217"/>
      <c r="R338" s="217"/>
      <c r="S338" s="217"/>
      <c r="T338" s="218"/>
      <c r="AT338" s="219" t="s">
        <v>195</v>
      </c>
      <c r="AU338" s="219" t="s">
        <v>82</v>
      </c>
      <c r="AV338" s="14" t="s">
        <v>82</v>
      </c>
      <c r="AW338" s="14" t="s">
        <v>35</v>
      </c>
      <c r="AX338" s="14" t="s">
        <v>73</v>
      </c>
      <c r="AY338" s="219" t="s">
        <v>185</v>
      </c>
    </row>
    <row r="339" spans="1:65" s="14" customFormat="1" ht="11.25">
      <c r="B339" s="209"/>
      <c r="C339" s="210"/>
      <c r="D339" s="200" t="s">
        <v>195</v>
      </c>
      <c r="E339" s="211" t="s">
        <v>19</v>
      </c>
      <c r="F339" s="212" t="s">
        <v>2823</v>
      </c>
      <c r="G339" s="210"/>
      <c r="H339" s="213">
        <v>-2.0499999999999998</v>
      </c>
      <c r="I339" s="214"/>
      <c r="J339" s="210"/>
      <c r="K339" s="210"/>
      <c r="L339" s="215"/>
      <c r="M339" s="216"/>
      <c r="N339" s="217"/>
      <c r="O339" s="217"/>
      <c r="P339" s="217"/>
      <c r="Q339" s="217"/>
      <c r="R339" s="217"/>
      <c r="S339" s="217"/>
      <c r="T339" s="218"/>
      <c r="AT339" s="219" t="s">
        <v>195</v>
      </c>
      <c r="AU339" s="219" t="s">
        <v>82</v>
      </c>
      <c r="AV339" s="14" t="s">
        <v>82</v>
      </c>
      <c r="AW339" s="14" t="s">
        <v>35</v>
      </c>
      <c r="AX339" s="14" t="s">
        <v>73</v>
      </c>
      <c r="AY339" s="219" t="s">
        <v>185</v>
      </c>
    </row>
    <row r="340" spans="1:65" s="15" customFormat="1" ht="11.25">
      <c r="B340" s="220"/>
      <c r="C340" s="221"/>
      <c r="D340" s="200" t="s">
        <v>195</v>
      </c>
      <c r="E340" s="222" t="s">
        <v>19</v>
      </c>
      <c r="F340" s="223" t="s">
        <v>226</v>
      </c>
      <c r="G340" s="221"/>
      <c r="H340" s="224">
        <v>709.428</v>
      </c>
      <c r="I340" s="225"/>
      <c r="J340" s="221"/>
      <c r="K340" s="221"/>
      <c r="L340" s="226"/>
      <c r="M340" s="227"/>
      <c r="N340" s="228"/>
      <c r="O340" s="228"/>
      <c r="P340" s="228"/>
      <c r="Q340" s="228"/>
      <c r="R340" s="228"/>
      <c r="S340" s="228"/>
      <c r="T340" s="229"/>
      <c r="AT340" s="230" t="s">
        <v>195</v>
      </c>
      <c r="AU340" s="230" t="s">
        <v>82</v>
      </c>
      <c r="AV340" s="15" t="s">
        <v>135</v>
      </c>
      <c r="AW340" s="15" t="s">
        <v>35</v>
      </c>
      <c r="AX340" s="15" t="s">
        <v>80</v>
      </c>
      <c r="AY340" s="230" t="s">
        <v>185</v>
      </c>
    </row>
    <row r="341" spans="1:65" s="2" customFormat="1" ht="16.5" customHeight="1">
      <c r="A341" s="36"/>
      <c r="B341" s="37"/>
      <c r="C341" s="237" t="s">
        <v>309</v>
      </c>
      <c r="D341" s="237" t="s">
        <v>520</v>
      </c>
      <c r="E341" s="238" t="s">
        <v>3187</v>
      </c>
      <c r="F341" s="239" t="s">
        <v>3188</v>
      </c>
      <c r="G341" s="240" t="s">
        <v>240</v>
      </c>
      <c r="H341" s="241">
        <v>723.61699999999996</v>
      </c>
      <c r="I341" s="242"/>
      <c r="J341" s="243">
        <f>ROUND(I341*H341,2)</f>
        <v>0</v>
      </c>
      <c r="K341" s="239" t="s">
        <v>191</v>
      </c>
      <c r="L341" s="244"/>
      <c r="M341" s="245" t="s">
        <v>19</v>
      </c>
      <c r="N341" s="246" t="s">
        <v>44</v>
      </c>
      <c r="O341" s="66"/>
      <c r="P341" s="189">
        <f>O341*H341</f>
        <v>0</v>
      </c>
      <c r="Q341" s="189">
        <v>2.5000000000000001E-2</v>
      </c>
      <c r="R341" s="189">
        <f>Q341*H341</f>
        <v>18.090425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265</v>
      </c>
      <c r="AT341" s="191" t="s">
        <v>520</v>
      </c>
      <c r="AU341" s="191" t="s">
        <v>82</v>
      </c>
      <c r="AY341" s="19" t="s">
        <v>185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80</v>
      </c>
      <c r="BK341" s="192">
        <f>ROUND(I341*H341,2)</f>
        <v>0</v>
      </c>
      <c r="BL341" s="19" t="s">
        <v>135</v>
      </c>
      <c r="BM341" s="191" t="s">
        <v>3189</v>
      </c>
    </row>
    <row r="342" spans="1:65" s="13" customFormat="1" ht="11.25">
      <c r="B342" s="198"/>
      <c r="C342" s="199"/>
      <c r="D342" s="200" t="s">
        <v>195</v>
      </c>
      <c r="E342" s="201" t="s">
        <v>19</v>
      </c>
      <c r="F342" s="202" t="s">
        <v>325</v>
      </c>
      <c r="G342" s="199"/>
      <c r="H342" s="201" t="s">
        <v>19</v>
      </c>
      <c r="I342" s="203"/>
      <c r="J342" s="199"/>
      <c r="K342" s="199"/>
      <c r="L342" s="204"/>
      <c r="M342" s="205"/>
      <c r="N342" s="206"/>
      <c r="O342" s="206"/>
      <c r="P342" s="206"/>
      <c r="Q342" s="206"/>
      <c r="R342" s="206"/>
      <c r="S342" s="206"/>
      <c r="T342" s="207"/>
      <c r="AT342" s="208" t="s">
        <v>195</v>
      </c>
      <c r="AU342" s="208" t="s">
        <v>82</v>
      </c>
      <c r="AV342" s="13" t="s">
        <v>80</v>
      </c>
      <c r="AW342" s="13" t="s">
        <v>35</v>
      </c>
      <c r="AX342" s="13" t="s">
        <v>73</v>
      </c>
      <c r="AY342" s="208" t="s">
        <v>185</v>
      </c>
    </row>
    <row r="343" spans="1:65" s="14" customFormat="1" ht="11.25">
      <c r="B343" s="209"/>
      <c r="C343" s="210"/>
      <c r="D343" s="200" t="s">
        <v>195</v>
      </c>
      <c r="E343" s="211" t="s">
        <v>19</v>
      </c>
      <c r="F343" s="212" t="s">
        <v>3170</v>
      </c>
      <c r="G343" s="210"/>
      <c r="H343" s="213">
        <v>144.364</v>
      </c>
      <c r="I343" s="214"/>
      <c r="J343" s="210"/>
      <c r="K343" s="210"/>
      <c r="L343" s="215"/>
      <c r="M343" s="216"/>
      <c r="N343" s="217"/>
      <c r="O343" s="217"/>
      <c r="P343" s="217"/>
      <c r="Q343" s="217"/>
      <c r="R343" s="217"/>
      <c r="S343" s="217"/>
      <c r="T343" s="218"/>
      <c r="AT343" s="219" t="s">
        <v>195</v>
      </c>
      <c r="AU343" s="219" t="s">
        <v>82</v>
      </c>
      <c r="AV343" s="14" t="s">
        <v>82</v>
      </c>
      <c r="AW343" s="14" t="s">
        <v>35</v>
      </c>
      <c r="AX343" s="14" t="s">
        <v>73</v>
      </c>
      <c r="AY343" s="219" t="s">
        <v>185</v>
      </c>
    </row>
    <row r="344" spans="1:65" s="14" customFormat="1" ht="11.25">
      <c r="B344" s="209"/>
      <c r="C344" s="210"/>
      <c r="D344" s="200" t="s">
        <v>195</v>
      </c>
      <c r="E344" s="211" t="s">
        <v>19</v>
      </c>
      <c r="F344" s="212" t="s">
        <v>3171</v>
      </c>
      <c r="G344" s="210"/>
      <c r="H344" s="213">
        <v>-19.2</v>
      </c>
      <c r="I344" s="214"/>
      <c r="J344" s="210"/>
      <c r="K344" s="210"/>
      <c r="L344" s="215"/>
      <c r="M344" s="216"/>
      <c r="N344" s="217"/>
      <c r="O344" s="217"/>
      <c r="P344" s="217"/>
      <c r="Q344" s="217"/>
      <c r="R344" s="217"/>
      <c r="S344" s="217"/>
      <c r="T344" s="218"/>
      <c r="AT344" s="219" t="s">
        <v>195</v>
      </c>
      <c r="AU344" s="219" t="s">
        <v>82</v>
      </c>
      <c r="AV344" s="14" t="s">
        <v>82</v>
      </c>
      <c r="AW344" s="14" t="s">
        <v>35</v>
      </c>
      <c r="AX344" s="14" t="s">
        <v>73</v>
      </c>
      <c r="AY344" s="219" t="s">
        <v>185</v>
      </c>
    </row>
    <row r="345" spans="1:65" s="13" customFormat="1" ht="11.25">
      <c r="B345" s="198"/>
      <c r="C345" s="199"/>
      <c r="D345" s="200" t="s">
        <v>195</v>
      </c>
      <c r="E345" s="201" t="s">
        <v>19</v>
      </c>
      <c r="F345" s="202" t="s">
        <v>3069</v>
      </c>
      <c r="G345" s="199"/>
      <c r="H345" s="201" t="s">
        <v>19</v>
      </c>
      <c r="I345" s="203"/>
      <c r="J345" s="199"/>
      <c r="K345" s="199"/>
      <c r="L345" s="204"/>
      <c r="M345" s="205"/>
      <c r="N345" s="206"/>
      <c r="O345" s="206"/>
      <c r="P345" s="206"/>
      <c r="Q345" s="206"/>
      <c r="R345" s="206"/>
      <c r="S345" s="206"/>
      <c r="T345" s="207"/>
      <c r="AT345" s="208" t="s">
        <v>195</v>
      </c>
      <c r="AU345" s="208" t="s">
        <v>82</v>
      </c>
      <c r="AV345" s="13" t="s">
        <v>80</v>
      </c>
      <c r="AW345" s="13" t="s">
        <v>35</v>
      </c>
      <c r="AX345" s="13" t="s">
        <v>73</v>
      </c>
      <c r="AY345" s="208" t="s">
        <v>185</v>
      </c>
    </row>
    <row r="346" spans="1:65" s="14" customFormat="1" ht="11.25">
      <c r="B346" s="209"/>
      <c r="C346" s="210"/>
      <c r="D346" s="200" t="s">
        <v>195</v>
      </c>
      <c r="E346" s="211" t="s">
        <v>19</v>
      </c>
      <c r="F346" s="212" t="s">
        <v>3172</v>
      </c>
      <c r="G346" s="210"/>
      <c r="H346" s="213">
        <v>360.12099999999998</v>
      </c>
      <c r="I346" s="214"/>
      <c r="J346" s="210"/>
      <c r="K346" s="210"/>
      <c r="L346" s="215"/>
      <c r="M346" s="216"/>
      <c r="N346" s="217"/>
      <c r="O346" s="217"/>
      <c r="P346" s="217"/>
      <c r="Q346" s="217"/>
      <c r="R346" s="217"/>
      <c r="S346" s="217"/>
      <c r="T346" s="218"/>
      <c r="AT346" s="219" t="s">
        <v>195</v>
      </c>
      <c r="AU346" s="219" t="s">
        <v>82</v>
      </c>
      <c r="AV346" s="14" t="s">
        <v>82</v>
      </c>
      <c r="AW346" s="14" t="s">
        <v>35</v>
      </c>
      <c r="AX346" s="14" t="s">
        <v>73</v>
      </c>
      <c r="AY346" s="219" t="s">
        <v>185</v>
      </c>
    </row>
    <row r="347" spans="1:65" s="14" customFormat="1" ht="11.25">
      <c r="B347" s="209"/>
      <c r="C347" s="210"/>
      <c r="D347" s="200" t="s">
        <v>195</v>
      </c>
      <c r="E347" s="211" t="s">
        <v>19</v>
      </c>
      <c r="F347" s="212" t="s">
        <v>3173</v>
      </c>
      <c r="G347" s="210"/>
      <c r="H347" s="213">
        <v>-12</v>
      </c>
      <c r="I347" s="214"/>
      <c r="J347" s="210"/>
      <c r="K347" s="210"/>
      <c r="L347" s="215"/>
      <c r="M347" s="216"/>
      <c r="N347" s="217"/>
      <c r="O347" s="217"/>
      <c r="P347" s="217"/>
      <c r="Q347" s="217"/>
      <c r="R347" s="217"/>
      <c r="S347" s="217"/>
      <c r="T347" s="218"/>
      <c r="AT347" s="219" t="s">
        <v>195</v>
      </c>
      <c r="AU347" s="219" t="s">
        <v>82</v>
      </c>
      <c r="AV347" s="14" t="s">
        <v>82</v>
      </c>
      <c r="AW347" s="14" t="s">
        <v>35</v>
      </c>
      <c r="AX347" s="14" t="s">
        <v>73</v>
      </c>
      <c r="AY347" s="219" t="s">
        <v>185</v>
      </c>
    </row>
    <row r="348" spans="1:65" s="14" customFormat="1" ht="11.25">
      <c r="B348" s="209"/>
      <c r="C348" s="210"/>
      <c r="D348" s="200" t="s">
        <v>195</v>
      </c>
      <c r="E348" s="211" t="s">
        <v>19</v>
      </c>
      <c r="F348" s="212" t="s">
        <v>3174</v>
      </c>
      <c r="G348" s="210"/>
      <c r="H348" s="213">
        <v>-5.4</v>
      </c>
      <c r="I348" s="214"/>
      <c r="J348" s="210"/>
      <c r="K348" s="210"/>
      <c r="L348" s="215"/>
      <c r="M348" s="216"/>
      <c r="N348" s="217"/>
      <c r="O348" s="217"/>
      <c r="P348" s="217"/>
      <c r="Q348" s="217"/>
      <c r="R348" s="217"/>
      <c r="S348" s="217"/>
      <c r="T348" s="218"/>
      <c r="AT348" s="219" t="s">
        <v>195</v>
      </c>
      <c r="AU348" s="219" t="s">
        <v>82</v>
      </c>
      <c r="AV348" s="14" t="s">
        <v>82</v>
      </c>
      <c r="AW348" s="14" t="s">
        <v>35</v>
      </c>
      <c r="AX348" s="14" t="s">
        <v>73</v>
      </c>
      <c r="AY348" s="219" t="s">
        <v>185</v>
      </c>
    </row>
    <row r="349" spans="1:65" s="14" customFormat="1" ht="11.25">
      <c r="B349" s="209"/>
      <c r="C349" s="210"/>
      <c r="D349" s="200" t="s">
        <v>195</v>
      </c>
      <c r="E349" s="211" t="s">
        <v>19</v>
      </c>
      <c r="F349" s="212" t="s">
        <v>3175</v>
      </c>
      <c r="G349" s="210"/>
      <c r="H349" s="213">
        <v>-15</v>
      </c>
      <c r="I349" s="214"/>
      <c r="J349" s="210"/>
      <c r="K349" s="210"/>
      <c r="L349" s="215"/>
      <c r="M349" s="216"/>
      <c r="N349" s="217"/>
      <c r="O349" s="217"/>
      <c r="P349" s="217"/>
      <c r="Q349" s="217"/>
      <c r="R349" s="217"/>
      <c r="S349" s="217"/>
      <c r="T349" s="218"/>
      <c r="AT349" s="219" t="s">
        <v>195</v>
      </c>
      <c r="AU349" s="219" t="s">
        <v>82</v>
      </c>
      <c r="AV349" s="14" t="s">
        <v>82</v>
      </c>
      <c r="AW349" s="14" t="s">
        <v>35</v>
      </c>
      <c r="AX349" s="14" t="s">
        <v>73</v>
      </c>
      <c r="AY349" s="219" t="s">
        <v>185</v>
      </c>
    </row>
    <row r="350" spans="1:65" s="14" customFormat="1" ht="11.25">
      <c r="B350" s="209"/>
      <c r="C350" s="210"/>
      <c r="D350" s="200" t="s">
        <v>195</v>
      </c>
      <c r="E350" s="211" t="s">
        <v>19</v>
      </c>
      <c r="F350" s="212" t="s">
        <v>3176</v>
      </c>
      <c r="G350" s="210"/>
      <c r="H350" s="213">
        <v>-4.8</v>
      </c>
      <c r="I350" s="214"/>
      <c r="J350" s="210"/>
      <c r="K350" s="210"/>
      <c r="L350" s="215"/>
      <c r="M350" s="216"/>
      <c r="N350" s="217"/>
      <c r="O350" s="217"/>
      <c r="P350" s="217"/>
      <c r="Q350" s="217"/>
      <c r="R350" s="217"/>
      <c r="S350" s="217"/>
      <c r="T350" s="218"/>
      <c r="AT350" s="219" t="s">
        <v>195</v>
      </c>
      <c r="AU350" s="219" t="s">
        <v>82</v>
      </c>
      <c r="AV350" s="14" t="s">
        <v>82</v>
      </c>
      <c r="AW350" s="14" t="s">
        <v>35</v>
      </c>
      <c r="AX350" s="14" t="s">
        <v>73</v>
      </c>
      <c r="AY350" s="219" t="s">
        <v>185</v>
      </c>
    </row>
    <row r="351" spans="1:65" s="14" customFormat="1" ht="11.25">
      <c r="B351" s="209"/>
      <c r="C351" s="210"/>
      <c r="D351" s="200" t="s">
        <v>195</v>
      </c>
      <c r="E351" s="211" t="s">
        <v>19</v>
      </c>
      <c r="F351" s="212" t="s">
        <v>3177</v>
      </c>
      <c r="G351" s="210"/>
      <c r="H351" s="213">
        <v>-6</v>
      </c>
      <c r="I351" s="214"/>
      <c r="J351" s="210"/>
      <c r="K351" s="210"/>
      <c r="L351" s="215"/>
      <c r="M351" s="216"/>
      <c r="N351" s="217"/>
      <c r="O351" s="217"/>
      <c r="P351" s="217"/>
      <c r="Q351" s="217"/>
      <c r="R351" s="217"/>
      <c r="S351" s="217"/>
      <c r="T351" s="218"/>
      <c r="AT351" s="219" t="s">
        <v>195</v>
      </c>
      <c r="AU351" s="219" t="s">
        <v>82</v>
      </c>
      <c r="AV351" s="14" t="s">
        <v>82</v>
      </c>
      <c r="AW351" s="14" t="s">
        <v>35</v>
      </c>
      <c r="AX351" s="14" t="s">
        <v>73</v>
      </c>
      <c r="AY351" s="219" t="s">
        <v>185</v>
      </c>
    </row>
    <row r="352" spans="1:65" s="14" customFormat="1" ht="11.25">
      <c r="B352" s="209"/>
      <c r="C352" s="210"/>
      <c r="D352" s="200" t="s">
        <v>195</v>
      </c>
      <c r="E352" s="211" t="s">
        <v>19</v>
      </c>
      <c r="F352" s="212" t="s">
        <v>3178</v>
      </c>
      <c r="G352" s="210"/>
      <c r="H352" s="213">
        <v>-24</v>
      </c>
      <c r="I352" s="214"/>
      <c r="J352" s="210"/>
      <c r="K352" s="210"/>
      <c r="L352" s="215"/>
      <c r="M352" s="216"/>
      <c r="N352" s="217"/>
      <c r="O352" s="217"/>
      <c r="P352" s="217"/>
      <c r="Q352" s="217"/>
      <c r="R352" s="217"/>
      <c r="S352" s="217"/>
      <c r="T352" s="218"/>
      <c r="AT352" s="219" t="s">
        <v>195</v>
      </c>
      <c r="AU352" s="219" t="s">
        <v>82</v>
      </c>
      <c r="AV352" s="14" t="s">
        <v>82</v>
      </c>
      <c r="AW352" s="14" t="s">
        <v>35</v>
      </c>
      <c r="AX352" s="14" t="s">
        <v>73</v>
      </c>
      <c r="AY352" s="219" t="s">
        <v>185</v>
      </c>
    </row>
    <row r="353" spans="2:51" s="14" customFormat="1" ht="11.25">
      <c r="B353" s="209"/>
      <c r="C353" s="210"/>
      <c r="D353" s="200" t="s">
        <v>195</v>
      </c>
      <c r="E353" s="211" t="s">
        <v>19</v>
      </c>
      <c r="F353" s="212" t="s">
        <v>3179</v>
      </c>
      <c r="G353" s="210"/>
      <c r="H353" s="213">
        <v>-9</v>
      </c>
      <c r="I353" s="214"/>
      <c r="J353" s="210"/>
      <c r="K353" s="210"/>
      <c r="L353" s="215"/>
      <c r="M353" s="216"/>
      <c r="N353" s="217"/>
      <c r="O353" s="217"/>
      <c r="P353" s="217"/>
      <c r="Q353" s="217"/>
      <c r="R353" s="217"/>
      <c r="S353" s="217"/>
      <c r="T353" s="218"/>
      <c r="AT353" s="219" t="s">
        <v>195</v>
      </c>
      <c r="AU353" s="219" t="s">
        <v>82</v>
      </c>
      <c r="AV353" s="14" t="s">
        <v>82</v>
      </c>
      <c r="AW353" s="14" t="s">
        <v>35</v>
      </c>
      <c r="AX353" s="14" t="s">
        <v>73</v>
      </c>
      <c r="AY353" s="219" t="s">
        <v>185</v>
      </c>
    </row>
    <row r="354" spans="2:51" s="14" customFormat="1" ht="11.25">
      <c r="B354" s="209"/>
      <c r="C354" s="210"/>
      <c r="D354" s="200" t="s">
        <v>195</v>
      </c>
      <c r="E354" s="211" t="s">
        <v>19</v>
      </c>
      <c r="F354" s="212" t="s">
        <v>1620</v>
      </c>
      <c r="G354" s="210"/>
      <c r="H354" s="213">
        <v>-6</v>
      </c>
      <c r="I354" s="214"/>
      <c r="J354" s="210"/>
      <c r="K354" s="210"/>
      <c r="L354" s="215"/>
      <c r="M354" s="216"/>
      <c r="N354" s="217"/>
      <c r="O354" s="217"/>
      <c r="P354" s="217"/>
      <c r="Q354" s="217"/>
      <c r="R354" s="217"/>
      <c r="S354" s="217"/>
      <c r="T354" s="218"/>
      <c r="AT354" s="219" t="s">
        <v>195</v>
      </c>
      <c r="AU354" s="219" t="s">
        <v>82</v>
      </c>
      <c r="AV354" s="14" t="s">
        <v>82</v>
      </c>
      <c r="AW354" s="14" t="s">
        <v>35</v>
      </c>
      <c r="AX354" s="14" t="s">
        <v>73</v>
      </c>
      <c r="AY354" s="219" t="s">
        <v>185</v>
      </c>
    </row>
    <row r="355" spans="2:51" s="13" customFormat="1" ht="11.25">
      <c r="B355" s="198"/>
      <c r="C355" s="199"/>
      <c r="D355" s="200" t="s">
        <v>195</v>
      </c>
      <c r="E355" s="201" t="s">
        <v>19</v>
      </c>
      <c r="F355" s="202" t="s">
        <v>3180</v>
      </c>
      <c r="G355" s="199"/>
      <c r="H355" s="201" t="s">
        <v>19</v>
      </c>
      <c r="I355" s="203"/>
      <c r="J355" s="199"/>
      <c r="K355" s="199"/>
      <c r="L355" s="204"/>
      <c r="M355" s="205"/>
      <c r="N355" s="206"/>
      <c r="O355" s="206"/>
      <c r="P355" s="206"/>
      <c r="Q355" s="206"/>
      <c r="R355" s="206"/>
      <c r="S355" s="206"/>
      <c r="T355" s="207"/>
      <c r="AT355" s="208" t="s">
        <v>195</v>
      </c>
      <c r="AU355" s="208" t="s">
        <v>82</v>
      </c>
      <c r="AV355" s="13" t="s">
        <v>80</v>
      </c>
      <c r="AW355" s="13" t="s">
        <v>35</v>
      </c>
      <c r="AX355" s="13" t="s">
        <v>73</v>
      </c>
      <c r="AY355" s="208" t="s">
        <v>185</v>
      </c>
    </row>
    <row r="356" spans="2:51" s="14" customFormat="1" ht="11.25">
      <c r="B356" s="209"/>
      <c r="C356" s="210"/>
      <c r="D356" s="200" t="s">
        <v>195</v>
      </c>
      <c r="E356" s="211" t="s">
        <v>19</v>
      </c>
      <c r="F356" s="212" t="s">
        <v>3181</v>
      </c>
      <c r="G356" s="210"/>
      <c r="H356" s="213">
        <v>344.93299999999999</v>
      </c>
      <c r="I356" s="214"/>
      <c r="J356" s="210"/>
      <c r="K356" s="210"/>
      <c r="L356" s="215"/>
      <c r="M356" s="216"/>
      <c r="N356" s="217"/>
      <c r="O356" s="217"/>
      <c r="P356" s="217"/>
      <c r="Q356" s="217"/>
      <c r="R356" s="217"/>
      <c r="S356" s="217"/>
      <c r="T356" s="218"/>
      <c r="AT356" s="219" t="s">
        <v>195</v>
      </c>
      <c r="AU356" s="219" t="s">
        <v>82</v>
      </c>
      <c r="AV356" s="14" t="s">
        <v>82</v>
      </c>
      <c r="AW356" s="14" t="s">
        <v>35</v>
      </c>
      <c r="AX356" s="14" t="s">
        <v>73</v>
      </c>
      <c r="AY356" s="219" t="s">
        <v>185</v>
      </c>
    </row>
    <row r="357" spans="2:51" s="14" customFormat="1" ht="11.25">
      <c r="B357" s="209"/>
      <c r="C357" s="210"/>
      <c r="D357" s="200" t="s">
        <v>195</v>
      </c>
      <c r="E357" s="211" t="s">
        <v>19</v>
      </c>
      <c r="F357" s="212" t="s">
        <v>3173</v>
      </c>
      <c r="G357" s="210"/>
      <c r="H357" s="213">
        <v>-12</v>
      </c>
      <c r="I357" s="214"/>
      <c r="J357" s="210"/>
      <c r="K357" s="210"/>
      <c r="L357" s="215"/>
      <c r="M357" s="216"/>
      <c r="N357" s="217"/>
      <c r="O357" s="217"/>
      <c r="P357" s="217"/>
      <c r="Q357" s="217"/>
      <c r="R357" s="217"/>
      <c r="S357" s="217"/>
      <c r="T357" s="218"/>
      <c r="AT357" s="219" t="s">
        <v>195</v>
      </c>
      <c r="AU357" s="219" t="s">
        <v>82</v>
      </c>
      <c r="AV357" s="14" t="s">
        <v>82</v>
      </c>
      <c r="AW357" s="14" t="s">
        <v>35</v>
      </c>
      <c r="AX357" s="14" t="s">
        <v>73</v>
      </c>
      <c r="AY357" s="219" t="s">
        <v>185</v>
      </c>
    </row>
    <row r="358" spans="2:51" s="14" customFormat="1" ht="11.25">
      <c r="B358" s="209"/>
      <c r="C358" s="210"/>
      <c r="D358" s="200" t="s">
        <v>195</v>
      </c>
      <c r="E358" s="211" t="s">
        <v>19</v>
      </c>
      <c r="F358" s="212" t="s">
        <v>3174</v>
      </c>
      <c r="G358" s="210"/>
      <c r="H358" s="213">
        <v>-5.4</v>
      </c>
      <c r="I358" s="214"/>
      <c r="J358" s="210"/>
      <c r="K358" s="210"/>
      <c r="L358" s="215"/>
      <c r="M358" s="216"/>
      <c r="N358" s="217"/>
      <c r="O358" s="217"/>
      <c r="P358" s="217"/>
      <c r="Q358" s="217"/>
      <c r="R358" s="217"/>
      <c r="S358" s="217"/>
      <c r="T358" s="218"/>
      <c r="AT358" s="219" t="s">
        <v>195</v>
      </c>
      <c r="AU358" s="219" t="s">
        <v>82</v>
      </c>
      <c r="AV358" s="14" t="s">
        <v>82</v>
      </c>
      <c r="AW358" s="14" t="s">
        <v>35</v>
      </c>
      <c r="AX358" s="14" t="s">
        <v>73</v>
      </c>
      <c r="AY358" s="219" t="s">
        <v>185</v>
      </c>
    </row>
    <row r="359" spans="2:51" s="14" customFormat="1" ht="11.25">
      <c r="B359" s="209"/>
      <c r="C359" s="210"/>
      <c r="D359" s="200" t="s">
        <v>195</v>
      </c>
      <c r="E359" s="211" t="s">
        <v>19</v>
      </c>
      <c r="F359" s="212" t="s">
        <v>1637</v>
      </c>
      <c r="G359" s="210"/>
      <c r="H359" s="213">
        <v>-12</v>
      </c>
      <c r="I359" s="214"/>
      <c r="J359" s="210"/>
      <c r="K359" s="210"/>
      <c r="L359" s="215"/>
      <c r="M359" s="216"/>
      <c r="N359" s="217"/>
      <c r="O359" s="217"/>
      <c r="P359" s="217"/>
      <c r="Q359" s="217"/>
      <c r="R359" s="217"/>
      <c r="S359" s="217"/>
      <c r="T359" s="218"/>
      <c r="AT359" s="219" t="s">
        <v>195</v>
      </c>
      <c r="AU359" s="219" t="s">
        <v>82</v>
      </c>
      <c r="AV359" s="14" t="s">
        <v>82</v>
      </c>
      <c r="AW359" s="14" t="s">
        <v>35</v>
      </c>
      <c r="AX359" s="14" t="s">
        <v>73</v>
      </c>
      <c r="AY359" s="219" t="s">
        <v>185</v>
      </c>
    </row>
    <row r="360" spans="2:51" s="14" customFormat="1" ht="11.25">
      <c r="B360" s="209"/>
      <c r="C360" s="210"/>
      <c r="D360" s="200" t="s">
        <v>195</v>
      </c>
      <c r="E360" s="211" t="s">
        <v>19</v>
      </c>
      <c r="F360" s="212" t="s">
        <v>3182</v>
      </c>
      <c r="G360" s="210"/>
      <c r="H360" s="213">
        <v>-7.2</v>
      </c>
      <c r="I360" s="214"/>
      <c r="J360" s="210"/>
      <c r="K360" s="210"/>
      <c r="L360" s="215"/>
      <c r="M360" s="216"/>
      <c r="N360" s="217"/>
      <c r="O360" s="217"/>
      <c r="P360" s="217"/>
      <c r="Q360" s="217"/>
      <c r="R360" s="217"/>
      <c r="S360" s="217"/>
      <c r="T360" s="218"/>
      <c r="AT360" s="219" t="s">
        <v>195</v>
      </c>
      <c r="AU360" s="219" t="s">
        <v>82</v>
      </c>
      <c r="AV360" s="14" t="s">
        <v>82</v>
      </c>
      <c r="AW360" s="14" t="s">
        <v>35</v>
      </c>
      <c r="AX360" s="14" t="s">
        <v>73</v>
      </c>
      <c r="AY360" s="219" t="s">
        <v>185</v>
      </c>
    </row>
    <row r="361" spans="2:51" s="14" customFormat="1" ht="11.25">
      <c r="B361" s="209"/>
      <c r="C361" s="210"/>
      <c r="D361" s="200" t="s">
        <v>195</v>
      </c>
      <c r="E361" s="211" t="s">
        <v>19</v>
      </c>
      <c r="F361" s="212" t="s">
        <v>1630</v>
      </c>
      <c r="G361" s="210"/>
      <c r="H361" s="213">
        <v>-3</v>
      </c>
      <c r="I361" s="214"/>
      <c r="J361" s="210"/>
      <c r="K361" s="210"/>
      <c r="L361" s="215"/>
      <c r="M361" s="216"/>
      <c r="N361" s="217"/>
      <c r="O361" s="217"/>
      <c r="P361" s="217"/>
      <c r="Q361" s="217"/>
      <c r="R361" s="217"/>
      <c r="S361" s="217"/>
      <c r="T361" s="218"/>
      <c r="AT361" s="219" t="s">
        <v>195</v>
      </c>
      <c r="AU361" s="219" t="s">
        <v>82</v>
      </c>
      <c r="AV361" s="14" t="s">
        <v>82</v>
      </c>
      <c r="AW361" s="14" t="s">
        <v>35</v>
      </c>
      <c r="AX361" s="14" t="s">
        <v>73</v>
      </c>
      <c r="AY361" s="219" t="s">
        <v>185</v>
      </c>
    </row>
    <row r="362" spans="2:51" s="14" customFormat="1" ht="11.25">
      <c r="B362" s="209"/>
      <c r="C362" s="210"/>
      <c r="D362" s="200" t="s">
        <v>195</v>
      </c>
      <c r="E362" s="211" t="s">
        <v>19</v>
      </c>
      <c r="F362" s="212" t="s">
        <v>3183</v>
      </c>
      <c r="G362" s="210"/>
      <c r="H362" s="213">
        <v>-18.2</v>
      </c>
      <c r="I362" s="214"/>
      <c r="J362" s="210"/>
      <c r="K362" s="210"/>
      <c r="L362" s="215"/>
      <c r="M362" s="216"/>
      <c r="N362" s="217"/>
      <c r="O362" s="217"/>
      <c r="P362" s="217"/>
      <c r="Q362" s="217"/>
      <c r="R362" s="217"/>
      <c r="S362" s="217"/>
      <c r="T362" s="218"/>
      <c r="AT362" s="219" t="s">
        <v>195</v>
      </c>
      <c r="AU362" s="219" t="s">
        <v>82</v>
      </c>
      <c r="AV362" s="14" t="s">
        <v>82</v>
      </c>
      <c r="AW362" s="14" t="s">
        <v>35</v>
      </c>
      <c r="AX362" s="14" t="s">
        <v>73</v>
      </c>
      <c r="AY362" s="219" t="s">
        <v>185</v>
      </c>
    </row>
    <row r="363" spans="2:51" s="14" customFormat="1" ht="11.25">
      <c r="B363" s="209"/>
      <c r="C363" s="210"/>
      <c r="D363" s="200" t="s">
        <v>195</v>
      </c>
      <c r="E363" s="211" t="s">
        <v>19</v>
      </c>
      <c r="F363" s="212" t="s">
        <v>3184</v>
      </c>
      <c r="G363" s="210"/>
      <c r="H363" s="213">
        <v>-12</v>
      </c>
      <c r="I363" s="214"/>
      <c r="J363" s="210"/>
      <c r="K363" s="210"/>
      <c r="L363" s="215"/>
      <c r="M363" s="216"/>
      <c r="N363" s="217"/>
      <c r="O363" s="217"/>
      <c r="P363" s="217"/>
      <c r="Q363" s="217"/>
      <c r="R363" s="217"/>
      <c r="S363" s="217"/>
      <c r="T363" s="218"/>
      <c r="AT363" s="219" t="s">
        <v>195</v>
      </c>
      <c r="AU363" s="219" t="s">
        <v>82</v>
      </c>
      <c r="AV363" s="14" t="s">
        <v>82</v>
      </c>
      <c r="AW363" s="14" t="s">
        <v>35</v>
      </c>
      <c r="AX363" s="14" t="s">
        <v>73</v>
      </c>
      <c r="AY363" s="219" t="s">
        <v>185</v>
      </c>
    </row>
    <row r="364" spans="2:51" s="14" customFormat="1" ht="11.25">
      <c r="B364" s="209"/>
      <c r="C364" s="210"/>
      <c r="D364" s="200" t="s">
        <v>195</v>
      </c>
      <c r="E364" s="211" t="s">
        <v>19</v>
      </c>
      <c r="F364" s="212" t="s">
        <v>3173</v>
      </c>
      <c r="G364" s="210"/>
      <c r="H364" s="213">
        <v>-12</v>
      </c>
      <c r="I364" s="214"/>
      <c r="J364" s="210"/>
      <c r="K364" s="210"/>
      <c r="L364" s="215"/>
      <c r="M364" s="216"/>
      <c r="N364" s="217"/>
      <c r="O364" s="217"/>
      <c r="P364" s="217"/>
      <c r="Q364" s="217"/>
      <c r="R364" s="217"/>
      <c r="S364" s="217"/>
      <c r="T364" s="218"/>
      <c r="AT364" s="219" t="s">
        <v>195</v>
      </c>
      <c r="AU364" s="219" t="s">
        <v>82</v>
      </c>
      <c r="AV364" s="14" t="s">
        <v>82</v>
      </c>
      <c r="AW364" s="14" t="s">
        <v>35</v>
      </c>
      <c r="AX364" s="14" t="s">
        <v>73</v>
      </c>
      <c r="AY364" s="219" t="s">
        <v>185</v>
      </c>
    </row>
    <row r="365" spans="2:51" s="14" customFormat="1" ht="11.25">
      <c r="B365" s="209"/>
      <c r="C365" s="210"/>
      <c r="D365" s="200" t="s">
        <v>195</v>
      </c>
      <c r="E365" s="211" t="s">
        <v>19</v>
      </c>
      <c r="F365" s="212" t="s">
        <v>3176</v>
      </c>
      <c r="G365" s="210"/>
      <c r="H365" s="213">
        <v>-4.8</v>
      </c>
      <c r="I365" s="214"/>
      <c r="J365" s="210"/>
      <c r="K365" s="210"/>
      <c r="L365" s="215"/>
      <c r="M365" s="216"/>
      <c r="N365" s="217"/>
      <c r="O365" s="217"/>
      <c r="P365" s="217"/>
      <c r="Q365" s="217"/>
      <c r="R365" s="217"/>
      <c r="S365" s="217"/>
      <c r="T365" s="218"/>
      <c r="AT365" s="219" t="s">
        <v>195</v>
      </c>
      <c r="AU365" s="219" t="s">
        <v>82</v>
      </c>
      <c r="AV365" s="14" t="s">
        <v>82</v>
      </c>
      <c r="AW365" s="14" t="s">
        <v>35</v>
      </c>
      <c r="AX365" s="14" t="s">
        <v>73</v>
      </c>
      <c r="AY365" s="219" t="s">
        <v>185</v>
      </c>
    </row>
    <row r="366" spans="2:51" s="14" customFormat="1" ht="11.25">
      <c r="B366" s="209"/>
      <c r="C366" s="210"/>
      <c r="D366" s="200" t="s">
        <v>195</v>
      </c>
      <c r="E366" s="211" t="s">
        <v>19</v>
      </c>
      <c r="F366" s="212" t="s">
        <v>3185</v>
      </c>
      <c r="G366" s="210"/>
      <c r="H366" s="213">
        <v>-1.6</v>
      </c>
      <c r="I366" s="214"/>
      <c r="J366" s="210"/>
      <c r="K366" s="210"/>
      <c r="L366" s="215"/>
      <c r="M366" s="216"/>
      <c r="N366" s="217"/>
      <c r="O366" s="217"/>
      <c r="P366" s="217"/>
      <c r="Q366" s="217"/>
      <c r="R366" s="217"/>
      <c r="S366" s="217"/>
      <c r="T366" s="218"/>
      <c r="AT366" s="219" t="s">
        <v>195</v>
      </c>
      <c r="AU366" s="219" t="s">
        <v>82</v>
      </c>
      <c r="AV366" s="14" t="s">
        <v>82</v>
      </c>
      <c r="AW366" s="14" t="s">
        <v>35</v>
      </c>
      <c r="AX366" s="14" t="s">
        <v>73</v>
      </c>
      <c r="AY366" s="219" t="s">
        <v>185</v>
      </c>
    </row>
    <row r="367" spans="2:51" s="13" customFormat="1" ht="11.25">
      <c r="B367" s="198"/>
      <c r="C367" s="199"/>
      <c r="D367" s="200" t="s">
        <v>195</v>
      </c>
      <c r="E367" s="201" t="s">
        <v>19</v>
      </c>
      <c r="F367" s="202" t="s">
        <v>3077</v>
      </c>
      <c r="G367" s="199"/>
      <c r="H367" s="201" t="s">
        <v>19</v>
      </c>
      <c r="I367" s="203"/>
      <c r="J367" s="199"/>
      <c r="K367" s="199"/>
      <c r="L367" s="204"/>
      <c r="M367" s="205"/>
      <c r="N367" s="206"/>
      <c r="O367" s="206"/>
      <c r="P367" s="206"/>
      <c r="Q367" s="206"/>
      <c r="R367" s="206"/>
      <c r="S367" s="206"/>
      <c r="T367" s="207"/>
      <c r="AT367" s="208" t="s">
        <v>195</v>
      </c>
      <c r="AU367" s="208" t="s">
        <v>82</v>
      </c>
      <c r="AV367" s="13" t="s">
        <v>80</v>
      </c>
      <c r="AW367" s="13" t="s">
        <v>35</v>
      </c>
      <c r="AX367" s="13" t="s">
        <v>73</v>
      </c>
      <c r="AY367" s="208" t="s">
        <v>185</v>
      </c>
    </row>
    <row r="368" spans="2:51" s="14" customFormat="1" ht="11.25">
      <c r="B368" s="209"/>
      <c r="C368" s="210"/>
      <c r="D368" s="200" t="s">
        <v>195</v>
      </c>
      <c r="E368" s="211" t="s">
        <v>19</v>
      </c>
      <c r="F368" s="212" t="s">
        <v>3186</v>
      </c>
      <c r="G368" s="210"/>
      <c r="H368" s="213">
        <v>51.66</v>
      </c>
      <c r="I368" s="214"/>
      <c r="J368" s="210"/>
      <c r="K368" s="210"/>
      <c r="L368" s="215"/>
      <c r="M368" s="216"/>
      <c r="N368" s="217"/>
      <c r="O368" s="217"/>
      <c r="P368" s="217"/>
      <c r="Q368" s="217"/>
      <c r="R368" s="217"/>
      <c r="S368" s="217"/>
      <c r="T368" s="218"/>
      <c r="AT368" s="219" t="s">
        <v>195</v>
      </c>
      <c r="AU368" s="219" t="s">
        <v>82</v>
      </c>
      <c r="AV368" s="14" t="s">
        <v>82</v>
      </c>
      <c r="AW368" s="14" t="s">
        <v>35</v>
      </c>
      <c r="AX368" s="14" t="s">
        <v>73</v>
      </c>
      <c r="AY368" s="219" t="s">
        <v>185</v>
      </c>
    </row>
    <row r="369" spans="1:65" s="14" customFormat="1" ht="11.25">
      <c r="B369" s="209"/>
      <c r="C369" s="210"/>
      <c r="D369" s="200" t="s">
        <v>195</v>
      </c>
      <c r="E369" s="211" t="s">
        <v>19</v>
      </c>
      <c r="F369" s="212" t="s">
        <v>2823</v>
      </c>
      <c r="G369" s="210"/>
      <c r="H369" s="213">
        <v>-2.0499999999999998</v>
      </c>
      <c r="I369" s="214"/>
      <c r="J369" s="210"/>
      <c r="K369" s="210"/>
      <c r="L369" s="215"/>
      <c r="M369" s="216"/>
      <c r="N369" s="217"/>
      <c r="O369" s="217"/>
      <c r="P369" s="217"/>
      <c r="Q369" s="217"/>
      <c r="R369" s="217"/>
      <c r="S369" s="217"/>
      <c r="T369" s="218"/>
      <c r="AT369" s="219" t="s">
        <v>195</v>
      </c>
      <c r="AU369" s="219" t="s">
        <v>82</v>
      </c>
      <c r="AV369" s="14" t="s">
        <v>82</v>
      </c>
      <c r="AW369" s="14" t="s">
        <v>35</v>
      </c>
      <c r="AX369" s="14" t="s">
        <v>73</v>
      </c>
      <c r="AY369" s="219" t="s">
        <v>185</v>
      </c>
    </row>
    <row r="370" spans="1:65" s="15" customFormat="1" ht="11.25">
      <c r="B370" s="220"/>
      <c r="C370" s="221"/>
      <c r="D370" s="200" t="s">
        <v>195</v>
      </c>
      <c r="E370" s="222" t="s">
        <v>19</v>
      </c>
      <c r="F370" s="223" t="s">
        <v>226</v>
      </c>
      <c r="G370" s="221"/>
      <c r="H370" s="224">
        <v>709.428</v>
      </c>
      <c r="I370" s="225"/>
      <c r="J370" s="221"/>
      <c r="K370" s="221"/>
      <c r="L370" s="226"/>
      <c r="M370" s="227"/>
      <c r="N370" s="228"/>
      <c r="O370" s="228"/>
      <c r="P370" s="228"/>
      <c r="Q370" s="228"/>
      <c r="R370" s="228"/>
      <c r="S370" s="228"/>
      <c r="T370" s="229"/>
      <c r="AT370" s="230" t="s">
        <v>195</v>
      </c>
      <c r="AU370" s="230" t="s">
        <v>82</v>
      </c>
      <c r="AV370" s="15" t="s">
        <v>135</v>
      </c>
      <c r="AW370" s="15" t="s">
        <v>35</v>
      </c>
      <c r="AX370" s="15" t="s">
        <v>80</v>
      </c>
      <c r="AY370" s="230" t="s">
        <v>185</v>
      </c>
    </row>
    <row r="371" spans="1:65" s="14" customFormat="1" ht="11.25">
      <c r="B371" s="209"/>
      <c r="C371" s="210"/>
      <c r="D371" s="200" t="s">
        <v>195</v>
      </c>
      <c r="E371" s="210"/>
      <c r="F371" s="212" t="s">
        <v>3190</v>
      </c>
      <c r="G371" s="210"/>
      <c r="H371" s="213">
        <v>723.61699999999996</v>
      </c>
      <c r="I371" s="214"/>
      <c r="J371" s="210"/>
      <c r="K371" s="210"/>
      <c r="L371" s="215"/>
      <c r="M371" s="216"/>
      <c r="N371" s="217"/>
      <c r="O371" s="217"/>
      <c r="P371" s="217"/>
      <c r="Q371" s="217"/>
      <c r="R371" s="217"/>
      <c r="S371" s="217"/>
      <c r="T371" s="218"/>
      <c r="AT371" s="219" t="s">
        <v>195</v>
      </c>
      <c r="AU371" s="219" t="s">
        <v>82</v>
      </c>
      <c r="AV371" s="14" t="s">
        <v>82</v>
      </c>
      <c r="AW371" s="14" t="s">
        <v>4</v>
      </c>
      <c r="AX371" s="14" t="s">
        <v>80</v>
      </c>
      <c r="AY371" s="219" t="s">
        <v>185</v>
      </c>
    </row>
    <row r="372" spans="1:65" s="2" customFormat="1" ht="33" customHeight="1">
      <c r="A372" s="36"/>
      <c r="B372" s="37"/>
      <c r="C372" s="180" t="s">
        <v>318</v>
      </c>
      <c r="D372" s="180" t="s">
        <v>187</v>
      </c>
      <c r="E372" s="181" t="s">
        <v>3191</v>
      </c>
      <c r="F372" s="182" t="s">
        <v>3192</v>
      </c>
      <c r="G372" s="183" t="s">
        <v>499</v>
      </c>
      <c r="H372" s="184">
        <v>330.39499999999998</v>
      </c>
      <c r="I372" s="185"/>
      <c r="J372" s="186">
        <f>ROUND(I372*H372,2)</f>
        <v>0</v>
      </c>
      <c r="K372" s="182" t="s">
        <v>191</v>
      </c>
      <c r="L372" s="41"/>
      <c r="M372" s="187" t="s">
        <v>19</v>
      </c>
      <c r="N372" s="188" t="s">
        <v>44</v>
      </c>
      <c r="O372" s="66"/>
      <c r="P372" s="189">
        <f>O372*H372</f>
        <v>0</v>
      </c>
      <c r="Q372" s="189">
        <v>1.7600000000000001E-3</v>
      </c>
      <c r="R372" s="189">
        <f>Q372*H372</f>
        <v>0.58149519999999999</v>
      </c>
      <c r="S372" s="189">
        <v>0</v>
      </c>
      <c r="T372" s="190">
        <f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135</v>
      </c>
      <c r="AT372" s="191" t="s">
        <v>187</v>
      </c>
      <c r="AU372" s="191" t="s">
        <v>82</v>
      </c>
      <c r="AY372" s="19" t="s">
        <v>185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19" t="s">
        <v>80</v>
      </c>
      <c r="BK372" s="192">
        <f>ROUND(I372*H372,2)</f>
        <v>0</v>
      </c>
      <c r="BL372" s="19" t="s">
        <v>135</v>
      </c>
      <c r="BM372" s="191" t="s">
        <v>3193</v>
      </c>
    </row>
    <row r="373" spans="1:65" s="2" customFormat="1" ht="11.25">
      <c r="A373" s="36"/>
      <c r="B373" s="37"/>
      <c r="C373" s="38"/>
      <c r="D373" s="193" t="s">
        <v>193</v>
      </c>
      <c r="E373" s="38"/>
      <c r="F373" s="194" t="s">
        <v>3194</v>
      </c>
      <c r="G373" s="38"/>
      <c r="H373" s="38"/>
      <c r="I373" s="195"/>
      <c r="J373" s="38"/>
      <c r="K373" s="38"/>
      <c r="L373" s="41"/>
      <c r="M373" s="196"/>
      <c r="N373" s="197"/>
      <c r="O373" s="66"/>
      <c r="P373" s="66"/>
      <c r="Q373" s="66"/>
      <c r="R373" s="66"/>
      <c r="S373" s="66"/>
      <c r="T373" s="67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T373" s="19" t="s">
        <v>193</v>
      </c>
      <c r="AU373" s="19" t="s">
        <v>82</v>
      </c>
    </row>
    <row r="374" spans="1:65" s="13" customFormat="1" ht="11.25">
      <c r="B374" s="198"/>
      <c r="C374" s="199"/>
      <c r="D374" s="200" t="s">
        <v>195</v>
      </c>
      <c r="E374" s="201" t="s">
        <v>19</v>
      </c>
      <c r="F374" s="202" t="s">
        <v>325</v>
      </c>
      <c r="G374" s="199"/>
      <c r="H374" s="201" t="s">
        <v>19</v>
      </c>
      <c r="I374" s="203"/>
      <c r="J374" s="199"/>
      <c r="K374" s="199"/>
      <c r="L374" s="204"/>
      <c r="M374" s="205"/>
      <c r="N374" s="206"/>
      <c r="O374" s="206"/>
      <c r="P374" s="206"/>
      <c r="Q374" s="206"/>
      <c r="R374" s="206"/>
      <c r="S374" s="206"/>
      <c r="T374" s="207"/>
      <c r="AT374" s="208" t="s">
        <v>195</v>
      </c>
      <c r="AU374" s="208" t="s">
        <v>82</v>
      </c>
      <c r="AV374" s="13" t="s">
        <v>80</v>
      </c>
      <c r="AW374" s="13" t="s">
        <v>35</v>
      </c>
      <c r="AX374" s="13" t="s">
        <v>73</v>
      </c>
      <c r="AY374" s="208" t="s">
        <v>185</v>
      </c>
    </row>
    <row r="375" spans="1:65" s="14" customFormat="1" ht="11.25">
      <c r="B375" s="209"/>
      <c r="C375" s="210"/>
      <c r="D375" s="200" t="s">
        <v>195</v>
      </c>
      <c r="E375" s="211" t="s">
        <v>19</v>
      </c>
      <c r="F375" s="212" t="s">
        <v>3195</v>
      </c>
      <c r="G375" s="210"/>
      <c r="H375" s="213">
        <v>15.5</v>
      </c>
      <c r="I375" s="214"/>
      <c r="J375" s="210"/>
      <c r="K375" s="210"/>
      <c r="L375" s="215"/>
      <c r="M375" s="216"/>
      <c r="N375" s="217"/>
      <c r="O375" s="217"/>
      <c r="P375" s="217"/>
      <c r="Q375" s="217"/>
      <c r="R375" s="217"/>
      <c r="S375" s="217"/>
      <c r="T375" s="218"/>
      <c r="AT375" s="219" t="s">
        <v>195</v>
      </c>
      <c r="AU375" s="219" t="s">
        <v>82</v>
      </c>
      <c r="AV375" s="14" t="s">
        <v>82</v>
      </c>
      <c r="AW375" s="14" t="s">
        <v>35</v>
      </c>
      <c r="AX375" s="14" t="s">
        <v>73</v>
      </c>
      <c r="AY375" s="219" t="s">
        <v>185</v>
      </c>
    </row>
    <row r="376" spans="1:65" s="14" customFormat="1" ht="11.25">
      <c r="B376" s="209"/>
      <c r="C376" s="210"/>
      <c r="D376" s="200" t="s">
        <v>195</v>
      </c>
      <c r="E376" s="211" t="s">
        <v>19</v>
      </c>
      <c r="F376" s="212" t="s">
        <v>3196</v>
      </c>
      <c r="G376" s="210"/>
      <c r="H376" s="213">
        <v>5.4</v>
      </c>
      <c r="I376" s="214"/>
      <c r="J376" s="210"/>
      <c r="K376" s="210"/>
      <c r="L376" s="215"/>
      <c r="M376" s="216"/>
      <c r="N376" s="217"/>
      <c r="O376" s="217"/>
      <c r="P376" s="217"/>
      <c r="Q376" s="217"/>
      <c r="R376" s="217"/>
      <c r="S376" s="217"/>
      <c r="T376" s="218"/>
      <c r="AT376" s="219" t="s">
        <v>195</v>
      </c>
      <c r="AU376" s="219" t="s">
        <v>82</v>
      </c>
      <c r="AV376" s="14" t="s">
        <v>82</v>
      </c>
      <c r="AW376" s="14" t="s">
        <v>35</v>
      </c>
      <c r="AX376" s="14" t="s">
        <v>73</v>
      </c>
      <c r="AY376" s="219" t="s">
        <v>185</v>
      </c>
    </row>
    <row r="377" spans="1:65" s="14" customFormat="1" ht="11.25">
      <c r="B377" s="209"/>
      <c r="C377" s="210"/>
      <c r="D377" s="200" t="s">
        <v>195</v>
      </c>
      <c r="E377" s="211" t="s">
        <v>19</v>
      </c>
      <c r="F377" s="212" t="s">
        <v>3197</v>
      </c>
      <c r="G377" s="210"/>
      <c r="H377" s="213">
        <v>5</v>
      </c>
      <c r="I377" s="214"/>
      <c r="J377" s="210"/>
      <c r="K377" s="210"/>
      <c r="L377" s="215"/>
      <c r="M377" s="216"/>
      <c r="N377" s="217"/>
      <c r="O377" s="217"/>
      <c r="P377" s="217"/>
      <c r="Q377" s="217"/>
      <c r="R377" s="217"/>
      <c r="S377" s="217"/>
      <c r="T377" s="218"/>
      <c r="AT377" s="219" t="s">
        <v>195</v>
      </c>
      <c r="AU377" s="219" t="s">
        <v>82</v>
      </c>
      <c r="AV377" s="14" t="s">
        <v>82</v>
      </c>
      <c r="AW377" s="14" t="s">
        <v>35</v>
      </c>
      <c r="AX377" s="14" t="s">
        <v>73</v>
      </c>
      <c r="AY377" s="219" t="s">
        <v>185</v>
      </c>
    </row>
    <row r="378" spans="1:65" s="14" customFormat="1" ht="11.25">
      <c r="B378" s="209"/>
      <c r="C378" s="210"/>
      <c r="D378" s="200" t="s">
        <v>195</v>
      </c>
      <c r="E378" s="211" t="s">
        <v>19</v>
      </c>
      <c r="F378" s="212" t="s">
        <v>3198</v>
      </c>
      <c r="G378" s="210"/>
      <c r="H378" s="213">
        <v>6</v>
      </c>
      <c r="I378" s="214"/>
      <c r="J378" s="210"/>
      <c r="K378" s="210"/>
      <c r="L378" s="215"/>
      <c r="M378" s="216"/>
      <c r="N378" s="217"/>
      <c r="O378" s="217"/>
      <c r="P378" s="217"/>
      <c r="Q378" s="217"/>
      <c r="R378" s="217"/>
      <c r="S378" s="217"/>
      <c r="T378" s="218"/>
      <c r="AT378" s="219" t="s">
        <v>195</v>
      </c>
      <c r="AU378" s="219" t="s">
        <v>82</v>
      </c>
      <c r="AV378" s="14" t="s">
        <v>82</v>
      </c>
      <c r="AW378" s="14" t="s">
        <v>35</v>
      </c>
      <c r="AX378" s="14" t="s">
        <v>73</v>
      </c>
      <c r="AY378" s="219" t="s">
        <v>185</v>
      </c>
    </row>
    <row r="379" spans="1:65" s="14" customFormat="1" ht="11.25">
      <c r="B379" s="209"/>
      <c r="C379" s="210"/>
      <c r="D379" s="200" t="s">
        <v>195</v>
      </c>
      <c r="E379" s="211" t="s">
        <v>19</v>
      </c>
      <c r="F379" s="212" t="s">
        <v>3199</v>
      </c>
      <c r="G379" s="210"/>
      <c r="H379" s="213">
        <v>13.8</v>
      </c>
      <c r="I379" s="214"/>
      <c r="J379" s="210"/>
      <c r="K379" s="210"/>
      <c r="L379" s="215"/>
      <c r="M379" s="216"/>
      <c r="N379" s="217"/>
      <c r="O379" s="217"/>
      <c r="P379" s="217"/>
      <c r="Q379" s="217"/>
      <c r="R379" s="217"/>
      <c r="S379" s="217"/>
      <c r="T379" s="218"/>
      <c r="AT379" s="219" t="s">
        <v>195</v>
      </c>
      <c r="AU379" s="219" t="s">
        <v>82</v>
      </c>
      <c r="AV379" s="14" t="s">
        <v>82</v>
      </c>
      <c r="AW379" s="14" t="s">
        <v>35</v>
      </c>
      <c r="AX379" s="14" t="s">
        <v>73</v>
      </c>
      <c r="AY379" s="219" t="s">
        <v>185</v>
      </c>
    </row>
    <row r="380" spans="1:65" s="14" customFormat="1" ht="11.25">
      <c r="B380" s="209"/>
      <c r="C380" s="210"/>
      <c r="D380" s="200" t="s">
        <v>195</v>
      </c>
      <c r="E380" s="211" t="s">
        <v>19</v>
      </c>
      <c r="F380" s="212" t="s">
        <v>3200</v>
      </c>
      <c r="G380" s="210"/>
      <c r="H380" s="213">
        <v>12</v>
      </c>
      <c r="I380" s="214"/>
      <c r="J380" s="210"/>
      <c r="K380" s="210"/>
      <c r="L380" s="215"/>
      <c r="M380" s="216"/>
      <c r="N380" s="217"/>
      <c r="O380" s="217"/>
      <c r="P380" s="217"/>
      <c r="Q380" s="217"/>
      <c r="R380" s="217"/>
      <c r="S380" s="217"/>
      <c r="T380" s="218"/>
      <c r="AT380" s="219" t="s">
        <v>195</v>
      </c>
      <c r="AU380" s="219" t="s">
        <v>82</v>
      </c>
      <c r="AV380" s="14" t="s">
        <v>82</v>
      </c>
      <c r="AW380" s="14" t="s">
        <v>35</v>
      </c>
      <c r="AX380" s="14" t="s">
        <v>73</v>
      </c>
      <c r="AY380" s="219" t="s">
        <v>185</v>
      </c>
    </row>
    <row r="381" spans="1:65" s="14" customFormat="1" ht="11.25">
      <c r="B381" s="209"/>
      <c r="C381" s="210"/>
      <c r="D381" s="200" t="s">
        <v>195</v>
      </c>
      <c r="E381" s="211" t="s">
        <v>19</v>
      </c>
      <c r="F381" s="212" t="s">
        <v>3201</v>
      </c>
      <c r="G381" s="210"/>
      <c r="H381" s="213">
        <v>15.195</v>
      </c>
      <c r="I381" s="214"/>
      <c r="J381" s="210"/>
      <c r="K381" s="210"/>
      <c r="L381" s="215"/>
      <c r="M381" s="216"/>
      <c r="N381" s="217"/>
      <c r="O381" s="217"/>
      <c r="P381" s="217"/>
      <c r="Q381" s="217"/>
      <c r="R381" s="217"/>
      <c r="S381" s="217"/>
      <c r="T381" s="218"/>
      <c r="AT381" s="219" t="s">
        <v>195</v>
      </c>
      <c r="AU381" s="219" t="s">
        <v>82</v>
      </c>
      <c r="AV381" s="14" t="s">
        <v>82</v>
      </c>
      <c r="AW381" s="14" t="s">
        <v>35</v>
      </c>
      <c r="AX381" s="14" t="s">
        <v>73</v>
      </c>
      <c r="AY381" s="219" t="s">
        <v>185</v>
      </c>
    </row>
    <row r="382" spans="1:65" s="13" customFormat="1" ht="11.25">
      <c r="B382" s="198"/>
      <c r="C382" s="199"/>
      <c r="D382" s="200" t="s">
        <v>195</v>
      </c>
      <c r="E382" s="201" t="s">
        <v>19</v>
      </c>
      <c r="F382" s="202" t="s">
        <v>3069</v>
      </c>
      <c r="G382" s="199"/>
      <c r="H382" s="201" t="s">
        <v>19</v>
      </c>
      <c r="I382" s="203"/>
      <c r="J382" s="199"/>
      <c r="K382" s="199"/>
      <c r="L382" s="204"/>
      <c r="M382" s="205"/>
      <c r="N382" s="206"/>
      <c r="O382" s="206"/>
      <c r="P382" s="206"/>
      <c r="Q382" s="206"/>
      <c r="R382" s="206"/>
      <c r="S382" s="206"/>
      <c r="T382" s="207"/>
      <c r="AT382" s="208" t="s">
        <v>195</v>
      </c>
      <c r="AU382" s="208" t="s">
        <v>82</v>
      </c>
      <c r="AV382" s="13" t="s">
        <v>80</v>
      </c>
      <c r="AW382" s="13" t="s">
        <v>35</v>
      </c>
      <c r="AX382" s="13" t="s">
        <v>73</v>
      </c>
      <c r="AY382" s="208" t="s">
        <v>185</v>
      </c>
    </row>
    <row r="383" spans="1:65" s="14" customFormat="1" ht="11.25">
      <c r="B383" s="209"/>
      <c r="C383" s="210"/>
      <c r="D383" s="200" t="s">
        <v>195</v>
      </c>
      <c r="E383" s="211" t="s">
        <v>19</v>
      </c>
      <c r="F383" s="212" t="s">
        <v>3202</v>
      </c>
      <c r="G383" s="210"/>
      <c r="H383" s="213">
        <v>16</v>
      </c>
      <c r="I383" s="214"/>
      <c r="J383" s="210"/>
      <c r="K383" s="210"/>
      <c r="L383" s="215"/>
      <c r="M383" s="216"/>
      <c r="N383" s="217"/>
      <c r="O383" s="217"/>
      <c r="P383" s="217"/>
      <c r="Q383" s="217"/>
      <c r="R383" s="217"/>
      <c r="S383" s="217"/>
      <c r="T383" s="218"/>
      <c r="AT383" s="219" t="s">
        <v>195</v>
      </c>
      <c r="AU383" s="219" t="s">
        <v>82</v>
      </c>
      <c r="AV383" s="14" t="s">
        <v>82</v>
      </c>
      <c r="AW383" s="14" t="s">
        <v>35</v>
      </c>
      <c r="AX383" s="14" t="s">
        <v>73</v>
      </c>
      <c r="AY383" s="219" t="s">
        <v>185</v>
      </c>
    </row>
    <row r="384" spans="1:65" s="14" customFormat="1" ht="11.25">
      <c r="B384" s="209"/>
      <c r="C384" s="210"/>
      <c r="D384" s="200" t="s">
        <v>195</v>
      </c>
      <c r="E384" s="211" t="s">
        <v>19</v>
      </c>
      <c r="F384" s="212" t="s">
        <v>3203</v>
      </c>
      <c r="G384" s="210"/>
      <c r="H384" s="213">
        <v>7.8</v>
      </c>
      <c r="I384" s="214"/>
      <c r="J384" s="210"/>
      <c r="K384" s="210"/>
      <c r="L384" s="215"/>
      <c r="M384" s="216"/>
      <c r="N384" s="217"/>
      <c r="O384" s="217"/>
      <c r="P384" s="217"/>
      <c r="Q384" s="217"/>
      <c r="R384" s="217"/>
      <c r="S384" s="217"/>
      <c r="T384" s="218"/>
      <c r="AT384" s="219" t="s">
        <v>195</v>
      </c>
      <c r="AU384" s="219" t="s">
        <v>82</v>
      </c>
      <c r="AV384" s="14" t="s">
        <v>82</v>
      </c>
      <c r="AW384" s="14" t="s">
        <v>35</v>
      </c>
      <c r="AX384" s="14" t="s">
        <v>73</v>
      </c>
      <c r="AY384" s="219" t="s">
        <v>185</v>
      </c>
    </row>
    <row r="385" spans="2:51" s="14" customFormat="1" ht="11.25">
      <c r="B385" s="209"/>
      <c r="C385" s="210"/>
      <c r="D385" s="200" t="s">
        <v>195</v>
      </c>
      <c r="E385" s="211" t="s">
        <v>19</v>
      </c>
      <c r="F385" s="212" t="s">
        <v>3204</v>
      </c>
      <c r="G385" s="210"/>
      <c r="H385" s="213">
        <v>35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2:51" s="14" customFormat="1" ht="11.25">
      <c r="B386" s="209"/>
      <c r="C386" s="210"/>
      <c r="D386" s="200" t="s">
        <v>195</v>
      </c>
      <c r="E386" s="211" t="s">
        <v>19</v>
      </c>
      <c r="F386" s="212" t="s">
        <v>3205</v>
      </c>
      <c r="G386" s="210"/>
      <c r="H386" s="213">
        <v>9.1999999999999993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2:51" s="14" customFormat="1" ht="11.25">
      <c r="B387" s="209"/>
      <c r="C387" s="210"/>
      <c r="D387" s="200" t="s">
        <v>195</v>
      </c>
      <c r="E387" s="211" t="s">
        <v>19</v>
      </c>
      <c r="F387" s="212" t="s">
        <v>3206</v>
      </c>
      <c r="G387" s="210"/>
      <c r="H387" s="213">
        <v>14</v>
      </c>
      <c r="I387" s="214"/>
      <c r="J387" s="210"/>
      <c r="K387" s="210"/>
      <c r="L387" s="215"/>
      <c r="M387" s="216"/>
      <c r="N387" s="217"/>
      <c r="O387" s="217"/>
      <c r="P387" s="217"/>
      <c r="Q387" s="217"/>
      <c r="R387" s="217"/>
      <c r="S387" s="217"/>
      <c r="T387" s="218"/>
      <c r="AT387" s="219" t="s">
        <v>195</v>
      </c>
      <c r="AU387" s="219" t="s">
        <v>82</v>
      </c>
      <c r="AV387" s="14" t="s">
        <v>82</v>
      </c>
      <c r="AW387" s="14" t="s">
        <v>35</v>
      </c>
      <c r="AX387" s="14" t="s">
        <v>73</v>
      </c>
      <c r="AY387" s="219" t="s">
        <v>185</v>
      </c>
    </row>
    <row r="388" spans="2:51" s="14" customFormat="1" ht="11.25">
      <c r="B388" s="209"/>
      <c r="C388" s="210"/>
      <c r="D388" s="200" t="s">
        <v>195</v>
      </c>
      <c r="E388" s="211" t="s">
        <v>19</v>
      </c>
      <c r="F388" s="212" t="s">
        <v>3207</v>
      </c>
      <c r="G388" s="210"/>
      <c r="H388" s="213">
        <v>20</v>
      </c>
      <c r="I388" s="214"/>
      <c r="J388" s="210"/>
      <c r="K388" s="210"/>
      <c r="L388" s="215"/>
      <c r="M388" s="216"/>
      <c r="N388" s="217"/>
      <c r="O388" s="217"/>
      <c r="P388" s="217"/>
      <c r="Q388" s="217"/>
      <c r="R388" s="217"/>
      <c r="S388" s="217"/>
      <c r="T388" s="218"/>
      <c r="AT388" s="219" t="s">
        <v>195</v>
      </c>
      <c r="AU388" s="219" t="s">
        <v>82</v>
      </c>
      <c r="AV388" s="14" t="s">
        <v>82</v>
      </c>
      <c r="AW388" s="14" t="s">
        <v>35</v>
      </c>
      <c r="AX388" s="14" t="s">
        <v>73</v>
      </c>
      <c r="AY388" s="219" t="s">
        <v>185</v>
      </c>
    </row>
    <row r="389" spans="2:51" s="14" customFormat="1" ht="11.25">
      <c r="B389" s="209"/>
      <c r="C389" s="210"/>
      <c r="D389" s="200" t="s">
        <v>195</v>
      </c>
      <c r="E389" s="211" t="s">
        <v>19</v>
      </c>
      <c r="F389" s="212" t="s">
        <v>3208</v>
      </c>
      <c r="G389" s="210"/>
      <c r="H389" s="213">
        <v>21</v>
      </c>
      <c r="I389" s="214"/>
      <c r="J389" s="210"/>
      <c r="K389" s="210"/>
      <c r="L389" s="215"/>
      <c r="M389" s="216"/>
      <c r="N389" s="217"/>
      <c r="O389" s="217"/>
      <c r="P389" s="217"/>
      <c r="Q389" s="217"/>
      <c r="R389" s="217"/>
      <c r="S389" s="217"/>
      <c r="T389" s="218"/>
      <c r="AT389" s="219" t="s">
        <v>195</v>
      </c>
      <c r="AU389" s="219" t="s">
        <v>82</v>
      </c>
      <c r="AV389" s="14" t="s">
        <v>82</v>
      </c>
      <c r="AW389" s="14" t="s">
        <v>35</v>
      </c>
      <c r="AX389" s="14" t="s">
        <v>73</v>
      </c>
      <c r="AY389" s="219" t="s">
        <v>185</v>
      </c>
    </row>
    <row r="390" spans="2:51" s="14" customFormat="1" ht="11.25">
      <c r="B390" s="209"/>
      <c r="C390" s="210"/>
      <c r="D390" s="200" t="s">
        <v>195</v>
      </c>
      <c r="E390" s="211" t="s">
        <v>19</v>
      </c>
      <c r="F390" s="212" t="s">
        <v>3209</v>
      </c>
      <c r="G390" s="210"/>
      <c r="H390" s="213">
        <v>8</v>
      </c>
      <c r="I390" s="214"/>
      <c r="J390" s="210"/>
      <c r="K390" s="210"/>
      <c r="L390" s="215"/>
      <c r="M390" s="216"/>
      <c r="N390" s="217"/>
      <c r="O390" s="217"/>
      <c r="P390" s="217"/>
      <c r="Q390" s="217"/>
      <c r="R390" s="217"/>
      <c r="S390" s="217"/>
      <c r="T390" s="218"/>
      <c r="AT390" s="219" t="s">
        <v>195</v>
      </c>
      <c r="AU390" s="219" t="s">
        <v>82</v>
      </c>
      <c r="AV390" s="14" t="s">
        <v>82</v>
      </c>
      <c r="AW390" s="14" t="s">
        <v>35</v>
      </c>
      <c r="AX390" s="14" t="s">
        <v>73</v>
      </c>
      <c r="AY390" s="219" t="s">
        <v>185</v>
      </c>
    </row>
    <row r="391" spans="2:51" s="14" customFormat="1" ht="11.25">
      <c r="B391" s="209"/>
      <c r="C391" s="210"/>
      <c r="D391" s="200" t="s">
        <v>195</v>
      </c>
      <c r="E391" s="211" t="s">
        <v>19</v>
      </c>
      <c r="F391" s="212" t="s">
        <v>3205</v>
      </c>
      <c r="G391" s="210"/>
      <c r="H391" s="213">
        <v>9.1999999999999993</v>
      </c>
      <c r="I391" s="214"/>
      <c r="J391" s="210"/>
      <c r="K391" s="210"/>
      <c r="L391" s="215"/>
      <c r="M391" s="216"/>
      <c r="N391" s="217"/>
      <c r="O391" s="217"/>
      <c r="P391" s="217"/>
      <c r="Q391" s="217"/>
      <c r="R391" s="217"/>
      <c r="S391" s="217"/>
      <c r="T391" s="218"/>
      <c r="AT391" s="219" t="s">
        <v>195</v>
      </c>
      <c r="AU391" s="219" t="s">
        <v>82</v>
      </c>
      <c r="AV391" s="14" t="s">
        <v>82</v>
      </c>
      <c r="AW391" s="14" t="s">
        <v>35</v>
      </c>
      <c r="AX391" s="14" t="s">
        <v>73</v>
      </c>
      <c r="AY391" s="219" t="s">
        <v>185</v>
      </c>
    </row>
    <row r="392" spans="2:51" s="13" customFormat="1" ht="11.25">
      <c r="B392" s="198"/>
      <c r="C392" s="199"/>
      <c r="D392" s="200" t="s">
        <v>195</v>
      </c>
      <c r="E392" s="201" t="s">
        <v>19</v>
      </c>
      <c r="F392" s="202" t="s">
        <v>3072</v>
      </c>
      <c r="G392" s="199"/>
      <c r="H392" s="201" t="s">
        <v>19</v>
      </c>
      <c r="I392" s="203"/>
      <c r="J392" s="199"/>
      <c r="K392" s="199"/>
      <c r="L392" s="204"/>
      <c r="M392" s="205"/>
      <c r="N392" s="206"/>
      <c r="O392" s="206"/>
      <c r="P392" s="206"/>
      <c r="Q392" s="206"/>
      <c r="R392" s="206"/>
      <c r="S392" s="206"/>
      <c r="T392" s="207"/>
      <c r="AT392" s="208" t="s">
        <v>195</v>
      </c>
      <c r="AU392" s="208" t="s">
        <v>82</v>
      </c>
      <c r="AV392" s="13" t="s">
        <v>80</v>
      </c>
      <c r="AW392" s="13" t="s">
        <v>35</v>
      </c>
      <c r="AX392" s="13" t="s">
        <v>73</v>
      </c>
      <c r="AY392" s="208" t="s">
        <v>185</v>
      </c>
    </row>
    <row r="393" spans="2:51" s="14" customFormat="1" ht="11.25">
      <c r="B393" s="209"/>
      <c r="C393" s="210"/>
      <c r="D393" s="200" t="s">
        <v>195</v>
      </c>
      <c r="E393" s="211" t="s">
        <v>19</v>
      </c>
      <c r="F393" s="212" t="s">
        <v>3202</v>
      </c>
      <c r="G393" s="210"/>
      <c r="H393" s="213">
        <v>16</v>
      </c>
      <c r="I393" s="214"/>
      <c r="J393" s="210"/>
      <c r="K393" s="210"/>
      <c r="L393" s="215"/>
      <c r="M393" s="216"/>
      <c r="N393" s="217"/>
      <c r="O393" s="217"/>
      <c r="P393" s="217"/>
      <c r="Q393" s="217"/>
      <c r="R393" s="217"/>
      <c r="S393" s="217"/>
      <c r="T393" s="218"/>
      <c r="AT393" s="219" t="s">
        <v>195</v>
      </c>
      <c r="AU393" s="219" t="s">
        <v>82</v>
      </c>
      <c r="AV393" s="14" t="s">
        <v>82</v>
      </c>
      <c r="AW393" s="14" t="s">
        <v>35</v>
      </c>
      <c r="AX393" s="14" t="s">
        <v>73</v>
      </c>
      <c r="AY393" s="219" t="s">
        <v>185</v>
      </c>
    </row>
    <row r="394" spans="2:51" s="14" customFormat="1" ht="11.25">
      <c r="B394" s="209"/>
      <c r="C394" s="210"/>
      <c r="D394" s="200" t="s">
        <v>195</v>
      </c>
      <c r="E394" s="211" t="s">
        <v>19</v>
      </c>
      <c r="F394" s="212" t="s">
        <v>3203</v>
      </c>
      <c r="G394" s="210"/>
      <c r="H394" s="213">
        <v>7.8</v>
      </c>
      <c r="I394" s="214"/>
      <c r="J394" s="210"/>
      <c r="K394" s="210"/>
      <c r="L394" s="215"/>
      <c r="M394" s="216"/>
      <c r="N394" s="217"/>
      <c r="O394" s="217"/>
      <c r="P394" s="217"/>
      <c r="Q394" s="217"/>
      <c r="R394" s="217"/>
      <c r="S394" s="217"/>
      <c r="T394" s="218"/>
      <c r="AT394" s="219" t="s">
        <v>195</v>
      </c>
      <c r="AU394" s="219" t="s">
        <v>82</v>
      </c>
      <c r="AV394" s="14" t="s">
        <v>82</v>
      </c>
      <c r="AW394" s="14" t="s">
        <v>35</v>
      </c>
      <c r="AX394" s="14" t="s">
        <v>73</v>
      </c>
      <c r="AY394" s="219" t="s">
        <v>185</v>
      </c>
    </row>
    <row r="395" spans="2:51" s="14" customFormat="1" ht="11.25">
      <c r="B395" s="209"/>
      <c r="C395" s="210"/>
      <c r="D395" s="200" t="s">
        <v>195</v>
      </c>
      <c r="E395" s="211" t="s">
        <v>19</v>
      </c>
      <c r="F395" s="212" t="s">
        <v>3210</v>
      </c>
      <c r="G395" s="210"/>
      <c r="H395" s="213">
        <v>10</v>
      </c>
      <c r="I395" s="214"/>
      <c r="J395" s="210"/>
      <c r="K395" s="210"/>
      <c r="L395" s="215"/>
      <c r="M395" s="216"/>
      <c r="N395" s="217"/>
      <c r="O395" s="217"/>
      <c r="P395" s="217"/>
      <c r="Q395" s="217"/>
      <c r="R395" s="217"/>
      <c r="S395" s="217"/>
      <c r="T395" s="218"/>
      <c r="AT395" s="219" t="s">
        <v>195</v>
      </c>
      <c r="AU395" s="219" t="s">
        <v>82</v>
      </c>
      <c r="AV395" s="14" t="s">
        <v>82</v>
      </c>
      <c r="AW395" s="14" t="s">
        <v>35</v>
      </c>
      <c r="AX395" s="14" t="s">
        <v>73</v>
      </c>
      <c r="AY395" s="219" t="s">
        <v>185</v>
      </c>
    </row>
    <row r="396" spans="2:51" s="14" customFormat="1" ht="11.25">
      <c r="B396" s="209"/>
      <c r="C396" s="210"/>
      <c r="D396" s="200" t="s">
        <v>195</v>
      </c>
      <c r="E396" s="211" t="s">
        <v>19</v>
      </c>
      <c r="F396" s="212" t="s">
        <v>3211</v>
      </c>
      <c r="G396" s="210"/>
      <c r="H396" s="213">
        <v>7.8</v>
      </c>
      <c r="I396" s="214"/>
      <c r="J396" s="210"/>
      <c r="K396" s="210"/>
      <c r="L396" s="215"/>
      <c r="M396" s="216"/>
      <c r="N396" s="217"/>
      <c r="O396" s="217"/>
      <c r="P396" s="217"/>
      <c r="Q396" s="217"/>
      <c r="R396" s="217"/>
      <c r="S396" s="217"/>
      <c r="T396" s="218"/>
      <c r="AT396" s="219" t="s">
        <v>195</v>
      </c>
      <c r="AU396" s="219" t="s">
        <v>82</v>
      </c>
      <c r="AV396" s="14" t="s">
        <v>82</v>
      </c>
      <c r="AW396" s="14" t="s">
        <v>35</v>
      </c>
      <c r="AX396" s="14" t="s">
        <v>73</v>
      </c>
      <c r="AY396" s="219" t="s">
        <v>185</v>
      </c>
    </row>
    <row r="397" spans="2:51" s="14" customFormat="1" ht="11.25">
      <c r="B397" s="209"/>
      <c r="C397" s="210"/>
      <c r="D397" s="200" t="s">
        <v>195</v>
      </c>
      <c r="E397" s="211" t="s">
        <v>19</v>
      </c>
      <c r="F397" s="212" t="s">
        <v>3212</v>
      </c>
      <c r="G397" s="210"/>
      <c r="H397" s="213">
        <v>7</v>
      </c>
      <c r="I397" s="214"/>
      <c r="J397" s="210"/>
      <c r="K397" s="210"/>
      <c r="L397" s="215"/>
      <c r="M397" s="216"/>
      <c r="N397" s="217"/>
      <c r="O397" s="217"/>
      <c r="P397" s="217"/>
      <c r="Q397" s="217"/>
      <c r="R397" s="217"/>
      <c r="S397" s="217"/>
      <c r="T397" s="218"/>
      <c r="AT397" s="219" t="s">
        <v>195</v>
      </c>
      <c r="AU397" s="219" t="s">
        <v>82</v>
      </c>
      <c r="AV397" s="14" t="s">
        <v>82</v>
      </c>
      <c r="AW397" s="14" t="s">
        <v>35</v>
      </c>
      <c r="AX397" s="14" t="s">
        <v>73</v>
      </c>
      <c r="AY397" s="219" t="s">
        <v>185</v>
      </c>
    </row>
    <row r="398" spans="2:51" s="14" customFormat="1" ht="11.25">
      <c r="B398" s="209"/>
      <c r="C398" s="210"/>
      <c r="D398" s="200" t="s">
        <v>195</v>
      </c>
      <c r="E398" s="211" t="s">
        <v>19</v>
      </c>
      <c r="F398" s="212" t="s">
        <v>3213</v>
      </c>
      <c r="G398" s="210"/>
      <c r="H398" s="213">
        <v>5.2</v>
      </c>
      <c r="I398" s="214"/>
      <c r="J398" s="210"/>
      <c r="K398" s="210"/>
      <c r="L398" s="215"/>
      <c r="M398" s="216"/>
      <c r="N398" s="217"/>
      <c r="O398" s="217"/>
      <c r="P398" s="217"/>
      <c r="Q398" s="217"/>
      <c r="R398" s="217"/>
      <c r="S398" s="217"/>
      <c r="T398" s="218"/>
      <c r="AT398" s="219" t="s">
        <v>195</v>
      </c>
      <c r="AU398" s="219" t="s">
        <v>82</v>
      </c>
      <c r="AV398" s="14" t="s">
        <v>82</v>
      </c>
      <c r="AW398" s="14" t="s">
        <v>35</v>
      </c>
      <c r="AX398" s="14" t="s">
        <v>73</v>
      </c>
      <c r="AY398" s="219" t="s">
        <v>185</v>
      </c>
    </row>
    <row r="399" spans="2:51" s="14" customFormat="1" ht="11.25">
      <c r="B399" s="209"/>
      <c r="C399" s="210"/>
      <c r="D399" s="200" t="s">
        <v>195</v>
      </c>
      <c r="E399" s="211" t="s">
        <v>19</v>
      </c>
      <c r="F399" s="212" t="s">
        <v>3214</v>
      </c>
      <c r="G399" s="210"/>
      <c r="H399" s="213">
        <v>28</v>
      </c>
      <c r="I399" s="214"/>
      <c r="J399" s="210"/>
      <c r="K399" s="210"/>
      <c r="L399" s="215"/>
      <c r="M399" s="216"/>
      <c r="N399" s="217"/>
      <c r="O399" s="217"/>
      <c r="P399" s="217"/>
      <c r="Q399" s="217"/>
      <c r="R399" s="217"/>
      <c r="S399" s="217"/>
      <c r="T399" s="218"/>
      <c r="AT399" s="219" t="s">
        <v>195</v>
      </c>
      <c r="AU399" s="219" t="s">
        <v>82</v>
      </c>
      <c r="AV399" s="14" t="s">
        <v>82</v>
      </c>
      <c r="AW399" s="14" t="s">
        <v>35</v>
      </c>
      <c r="AX399" s="14" t="s">
        <v>73</v>
      </c>
      <c r="AY399" s="219" t="s">
        <v>185</v>
      </c>
    </row>
    <row r="400" spans="2:51" s="14" customFormat="1" ht="11.25">
      <c r="B400" s="209"/>
      <c r="C400" s="210"/>
      <c r="D400" s="200" t="s">
        <v>195</v>
      </c>
      <c r="E400" s="211" t="s">
        <v>19</v>
      </c>
      <c r="F400" s="212" t="s">
        <v>3202</v>
      </c>
      <c r="G400" s="210"/>
      <c r="H400" s="213">
        <v>16</v>
      </c>
      <c r="I400" s="214"/>
      <c r="J400" s="210"/>
      <c r="K400" s="210"/>
      <c r="L400" s="215"/>
      <c r="M400" s="216"/>
      <c r="N400" s="217"/>
      <c r="O400" s="217"/>
      <c r="P400" s="217"/>
      <c r="Q400" s="217"/>
      <c r="R400" s="217"/>
      <c r="S400" s="217"/>
      <c r="T400" s="218"/>
      <c r="AT400" s="219" t="s">
        <v>195</v>
      </c>
      <c r="AU400" s="219" t="s">
        <v>82</v>
      </c>
      <c r="AV400" s="14" t="s">
        <v>82</v>
      </c>
      <c r="AW400" s="14" t="s">
        <v>35</v>
      </c>
      <c r="AX400" s="14" t="s">
        <v>73</v>
      </c>
      <c r="AY400" s="219" t="s">
        <v>185</v>
      </c>
    </row>
    <row r="401" spans="1:65" s="14" customFormat="1" ht="11.25">
      <c r="B401" s="209"/>
      <c r="C401" s="210"/>
      <c r="D401" s="200" t="s">
        <v>195</v>
      </c>
      <c r="E401" s="211" t="s">
        <v>19</v>
      </c>
      <c r="F401" s="212" t="s">
        <v>3215</v>
      </c>
      <c r="G401" s="210"/>
      <c r="H401" s="213">
        <v>4.5999999999999996</v>
      </c>
      <c r="I401" s="214"/>
      <c r="J401" s="210"/>
      <c r="K401" s="210"/>
      <c r="L401" s="215"/>
      <c r="M401" s="216"/>
      <c r="N401" s="217"/>
      <c r="O401" s="217"/>
      <c r="P401" s="217"/>
      <c r="Q401" s="217"/>
      <c r="R401" s="217"/>
      <c r="S401" s="217"/>
      <c r="T401" s="218"/>
      <c r="AT401" s="219" t="s">
        <v>195</v>
      </c>
      <c r="AU401" s="219" t="s">
        <v>82</v>
      </c>
      <c r="AV401" s="14" t="s">
        <v>82</v>
      </c>
      <c r="AW401" s="14" t="s">
        <v>35</v>
      </c>
      <c r="AX401" s="14" t="s">
        <v>73</v>
      </c>
      <c r="AY401" s="219" t="s">
        <v>185</v>
      </c>
    </row>
    <row r="402" spans="1:65" s="14" customFormat="1" ht="11.25">
      <c r="B402" s="209"/>
      <c r="C402" s="210"/>
      <c r="D402" s="200" t="s">
        <v>195</v>
      </c>
      <c r="E402" s="211" t="s">
        <v>19</v>
      </c>
      <c r="F402" s="212" t="s">
        <v>3216</v>
      </c>
      <c r="G402" s="210"/>
      <c r="H402" s="213">
        <v>5.2</v>
      </c>
      <c r="I402" s="214"/>
      <c r="J402" s="210"/>
      <c r="K402" s="210"/>
      <c r="L402" s="215"/>
      <c r="M402" s="216"/>
      <c r="N402" s="217"/>
      <c r="O402" s="217"/>
      <c r="P402" s="217"/>
      <c r="Q402" s="217"/>
      <c r="R402" s="217"/>
      <c r="S402" s="217"/>
      <c r="T402" s="218"/>
      <c r="AT402" s="219" t="s">
        <v>195</v>
      </c>
      <c r="AU402" s="219" t="s">
        <v>82</v>
      </c>
      <c r="AV402" s="14" t="s">
        <v>82</v>
      </c>
      <c r="AW402" s="14" t="s">
        <v>35</v>
      </c>
      <c r="AX402" s="14" t="s">
        <v>73</v>
      </c>
      <c r="AY402" s="219" t="s">
        <v>185</v>
      </c>
    </row>
    <row r="403" spans="1:65" s="14" customFormat="1" ht="11.25">
      <c r="B403" s="209"/>
      <c r="C403" s="210"/>
      <c r="D403" s="200" t="s">
        <v>195</v>
      </c>
      <c r="E403" s="211" t="s">
        <v>19</v>
      </c>
      <c r="F403" s="212" t="s">
        <v>3215</v>
      </c>
      <c r="G403" s="210"/>
      <c r="H403" s="213">
        <v>4.5999999999999996</v>
      </c>
      <c r="I403" s="214"/>
      <c r="J403" s="210"/>
      <c r="K403" s="210"/>
      <c r="L403" s="215"/>
      <c r="M403" s="216"/>
      <c r="N403" s="217"/>
      <c r="O403" s="217"/>
      <c r="P403" s="217"/>
      <c r="Q403" s="217"/>
      <c r="R403" s="217"/>
      <c r="S403" s="217"/>
      <c r="T403" s="218"/>
      <c r="AT403" s="219" t="s">
        <v>195</v>
      </c>
      <c r="AU403" s="219" t="s">
        <v>82</v>
      </c>
      <c r="AV403" s="14" t="s">
        <v>82</v>
      </c>
      <c r="AW403" s="14" t="s">
        <v>35</v>
      </c>
      <c r="AX403" s="14" t="s">
        <v>73</v>
      </c>
      <c r="AY403" s="219" t="s">
        <v>185</v>
      </c>
    </row>
    <row r="404" spans="1:65" s="13" customFormat="1" ht="11.25">
      <c r="B404" s="198"/>
      <c r="C404" s="199"/>
      <c r="D404" s="200" t="s">
        <v>195</v>
      </c>
      <c r="E404" s="201" t="s">
        <v>19</v>
      </c>
      <c r="F404" s="202" t="s">
        <v>3077</v>
      </c>
      <c r="G404" s="199"/>
      <c r="H404" s="201" t="s">
        <v>19</v>
      </c>
      <c r="I404" s="203"/>
      <c r="J404" s="199"/>
      <c r="K404" s="199"/>
      <c r="L404" s="204"/>
      <c r="M404" s="205"/>
      <c r="N404" s="206"/>
      <c r="O404" s="206"/>
      <c r="P404" s="206"/>
      <c r="Q404" s="206"/>
      <c r="R404" s="206"/>
      <c r="S404" s="206"/>
      <c r="T404" s="207"/>
      <c r="AT404" s="208" t="s">
        <v>195</v>
      </c>
      <c r="AU404" s="208" t="s">
        <v>82</v>
      </c>
      <c r="AV404" s="13" t="s">
        <v>80</v>
      </c>
      <c r="AW404" s="13" t="s">
        <v>35</v>
      </c>
      <c r="AX404" s="13" t="s">
        <v>73</v>
      </c>
      <c r="AY404" s="208" t="s">
        <v>185</v>
      </c>
    </row>
    <row r="405" spans="1:65" s="14" customFormat="1" ht="11.25">
      <c r="B405" s="209"/>
      <c r="C405" s="210"/>
      <c r="D405" s="200" t="s">
        <v>195</v>
      </c>
      <c r="E405" s="211" t="s">
        <v>19</v>
      </c>
      <c r="F405" s="212" t="s">
        <v>3217</v>
      </c>
      <c r="G405" s="210"/>
      <c r="H405" s="213">
        <v>5.0999999999999996</v>
      </c>
      <c r="I405" s="214"/>
      <c r="J405" s="210"/>
      <c r="K405" s="210"/>
      <c r="L405" s="215"/>
      <c r="M405" s="216"/>
      <c r="N405" s="217"/>
      <c r="O405" s="217"/>
      <c r="P405" s="217"/>
      <c r="Q405" s="217"/>
      <c r="R405" s="217"/>
      <c r="S405" s="217"/>
      <c r="T405" s="218"/>
      <c r="AT405" s="219" t="s">
        <v>195</v>
      </c>
      <c r="AU405" s="219" t="s">
        <v>82</v>
      </c>
      <c r="AV405" s="14" t="s">
        <v>82</v>
      </c>
      <c r="AW405" s="14" t="s">
        <v>35</v>
      </c>
      <c r="AX405" s="14" t="s">
        <v>73</v>
      </c>
      <c r="AY405" s="219" t="s">
        <v>185</v>
      </c>
    </row>
    <row r="406" spans="1:65" s="15" customFormat="1" ht="11.25">
      <c r="B406" s="220"/>
      <c r="C406" s="221"/>
      <c r="D406" s="200" t="s">
        <v>195</v>
      </c>
      <c r="E406" s="222" t="s">
        <v>19</v>
      </c>
      <c r="F406" s="223" t="s">
        <v>226</v>
      </c>
      <c r="G406" s="221"/>
      <c r="H406" s="224">
        <v>330.39500000000004</v>
      </c>
      <c r="I406" s="225"/>
      <c r="J406" s="221"/>
      <c r="K406" s="221"/>
      <c r="L406" s="226"/>
      <c r="M406" s="227"/>
      <c r="N406" s="228"/>
      <c r="O406" s="228"/>
      <c r="P406" s="228"/>
      <c r="Q406" s="228"/>
      <c r="R406" s="228"/>
      <c r="S406" s="228"/>
      <c r="T406" s="229"/>
      <c r="AT406" s="230" t="s">
        <v>195</v>
      </c>
      <c r="AU406" s="230" t="s">
        <v>82</v>
      </c>
      <c r="AV406" s="15" t="s">
        <v>135</v>
      </c>
      <c r="AW406" s="15" t="s">
        <v>35</v>
      </c>
      <c r="AX406" s="15" t="s">
        <v>80</v>
      </c>
      <c r="AY406" s="230" t="s">
        <v>185</v>
      </c>
    </row>
    <row r="407" spans="1:65" s="2" customFormat="1" ht="16.5" customHeight="1">
      <c r="A407" s="36"/>
      <c r="B407" s="37"/>
      <c r="C407" s="237" t="s">
        <v>8</v>
      </c>
      <c r="D407" s="237" t="s">
        <v>520</v>
      </c>
      <c r="E407" s="238" t="s">
        <v>3218</v>
      </c>
      <c r="F407" s="239" t="s">
        <v>3219</v>
      </c>
      <c r="G407" s="240" t="s">
        <v>240</v>
      </c>
      <c r="H407" s="241">
        <v>85.792000000000002</v>
      </c>
      <c r="I407" s="242"/>
      <c r="J407" s="243">
        <f>ROUND(I407*H407,2)</f>
        <v>0</v>
      </c>
      <c r="K407" s="239" t="s">
        <v>191</v>
      </c>
      <c r="L407" s="244"/>
      <c r="M407" s="245" t="s">
        <v>19</v>
      </c>
      <c r="N407" s="246" t="s">
        <v>44</v>
      </c>
      <c r="O407" s="66"/>
      <c r="P407" s="189">
        <f>O407*H407</f>
        <v>0</v>
      </c>
      <c r="Q407" s="189">
        <v>6.0000000000000001E-3</v>
      </c>
      <c r="R407" s="189">
        <f>Q407*H407</f>
        <v>0.51475199999999999</v>
      </c>
      <c r="S407" s="189">
        <v>0</v>
      </c>
      <c r="T407" s="190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91" t="s">
        <v>265</v>
      </c>
      <c r="AT407" s="191" t="s">
        <v>520</v>
      </c>
      <c r="AU407" s="191" t="s">
        <v>82</v>
      </c>
      <c r="AY407" s="19" t="s">
        <v>185</v>
      </c>
      <c r="BE407" s="192">
        <f>IF(N407="základní",J407,0)</f>
        <v>0</v>
      </c>
      <c r="BF407" s="192">
        <f>IF(N407="snížená",J407,0)</f>
        <v>0</v>
      </c>
      <c r="BG407" s="192">
        <f>IF(N407="zákl. přenesená",J407,0)</f>
        <v>0</v>
      </c>
      <c r="BH407" s="192">
        <f>IF(N407="sníž. přenesená",J407,0)</f>
        <v>0</v>
      </c>
      <c r="BI407" s="192">
        <f>IF(N407="nulová",J407,0)</f>
        <v>0</v>
      </c>
      <c r="BJ407" s="19" t="s">
        <v>80</v>
      </c>
      <c r="BK407" s="192">
        <f>ROUND(I407*H407,2)</f>
        <v>0</v>
      </c>
      <c r="BL407" s="19" t="s">
        <v>135</v>
      </c>
      <c r="BM407" s="191" t="s">
        <v>3220</v>
      </c>
    </row>
    <row r="408" spans="1:65" s="13" customFormat="1" ht="11.25">
      <c r="B408" s="198"/>
      <c r="C408" s="199"/>
      <c r="D408" s="200" t="s">
        <v>195</v>
      </c>
      <c r="E408" s="201" t="s">
        <v>19</v>
      </c>
      <c r="F408" s="202" t="s">
        <v>325</v>
      </c>
      <c r="G408" s="199"/>
      <c r="H408" s="201" t="s">
        <v>19</v>
      </c>
      <c r="I408" s="203"/>
      <c r="J408" s="199"/>
      <c r="K408" s="199"/>
      <c r="L408" s="204"/>
      <c r="M408" s="205"/>
      <c r="N408" s="206"/>
      <c r="O408" s="206"/>
      <c r="P408" s="206"/>
      <c r="Q408" s="206"/>
      <c r="R408" s="206"/>
      <c r="S408" s="206"/>
      <c r="T408" s="207"/>
      <c r="AT408" s="208" t="s">
        <v>195</v>
      </c>
      <c r="AU408" s="208" t="s">
        <v>82</v>
      </c>
      <c r="AV408" s="13" t="s">
        <v>80</v>
      </c>
      <c r="AW408" s="13" t="s">
        <v>35</v>
      </c>
      <c r="AX408" s="13" t="s">
        <v>73</v>
      </c>
      <c r="AY408" s="208" t="s">
        <v>185</v>
      </c>
    </row>
    <row r="409" spans="1:65" s="14" customFormat="1" ht="11.25">
      <c r="B409" s="209"/>
      <c r="C409" s="210"/>
      <c r="D409" s="200" t="s">
        <v>195</v>
      </c>
      <c r="E409" s="211" t="s">
        <v>19</v>
      </c>
      <c r="F409" s="212" t="s">
        <v>3221</v>
      </c>
      <c r="G409" s="210"/>
      <c r="H409" s="213">
        <v>3.5649999999999999</v>
      </c>
      <c r="I409" s="214"/>
      <c r="J409" s="210"/>
      <c r="K409" s="210"/>
      <c r="L409" s="215"/>
      <c r="M409" s="216"/>
      <c r="N409" s="217"/>
      <c r="O409" s="217"/>
      <c r="P409" s="217"/>
      <c r="Q409" s="217"/>
      <c r="R409" s="217"/>
      <c r="S409" s="217"/>
      <c r="T409" s="218"/>
      <c r="AT409" s="219" t="s">
        <v>195</v>
      </c>
      <c r="AU409" s="219" t="s">
        <v>82</v>
      </c>
      <c r="AV409" s="14" t="s">
        <v>82</v>
      </c>
      <c r="AW409" s="14" t="s">
        <v>35</v>
      </c>
      <c r="AX409" s="14" t="s">
        <v>73</v>
      </c>
      <c r="AY409" s="219" t="s">
        <v>185</v>
      </c>
    </row>
    <row r="410" spans="1:65" s="14" customFormat="1" ht="11.25">
      <c r="B410" s="209"/>
      <c r="C410" s="210"/>
      <c r="D410" s="200" t="s">
        <v>195</v>
      </c>
      <c r="E410" s="211" t="s">
        <v>19</v>
      </c>
      <c r="F410" s="212" t="s">
        <v>3125</v>
      </c>
      <c r="G410" s="210"/>
      <c r="H410" s="213">
        <v>1.242</v>
      </c>
      <c r="I410" s="214"/>
      <c r="J410" s="210"/>
      <c r="K410" s="210"/>
      <c r="L410" s="215"/>
      <c r="M410" s="216"/>
      <c r="N410" s="217"/>
      <c r="O410" s="217"/>
      <c r="P410" s="217"/>
      <c r="Q410" s="217"/>
      <c r="R410" s="217"/>
      <c r="S410" s="217"/>
      <c r="T410" s="218"/>
      <c r="AT410" s="219" t="s">
        <v>195</v>
      </c>
      <c r="AU410" s="219" t="s">
        <v>82</v>
      </c>
      <c r="AV410" s="14" t="s">
        <v>82</v>
      </c>
      <c r="AW410" s="14" t="s">
        <v>35</v>
      </c>
      <c r="AX410" s="14" t="s">
        <v>73</v>
      </c>
      <c r="AY410" s="219" t="s">
        <v>185</v>
      </c>
    </row>
    <row r="411" spans="1:65" s="14" customFormat="1" ht="11.25">
      <c r="B411" s="209"/>
      <c r="C411" s="210"/>
      <c r="D411" s="200" t="s">
        <v>195</v>
      </c>
      <c r="E411" s="211" t="s">
        <v>19</v>
      </c>
      <c r="F411" s="212" t="s">
        <v>3124</v>
      </c>
      <c r="G411" s="210"/>
      <c r="H411" s="213">
        <v>1.1499999999999999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1:65" s="14" customFormat="1" ht="11.25">
      <c r="B412" s="209"/>
      <c r="C412" s="210"/>
      <c r="D412" s="200" t="s">
        <v>195</v>
      </c>
      <c r="E412" s="211" t="s">
        <v>19</v>
      </c>
      <c r="F412" s="212" t="s">
        <v>3123</v>
      </c>
      <c r="G412" s="210"/>
      <c r="H412" s="213">
        <v>1.38</v>
      </c>
      <c r="I412" s="214"/>
      <c r="J412" s="210"/>
      <c r="K412" s="210"/>
      <c r="L412" s="215"/>
      <c r="M412" s="216"/>
      <c r="N412" s="217"/>
      <c r="O412" s="217"/>
      <c r="P412" s="217"/>
      <c r="Q412" s="217"/>
      <c r="R412" s="217"/>
      <c r="S412" s="217"/>
      <c r="T412" s="218"/>
      <c r="AT412" s="219" t="s">
        <v>195</v>
      </c>
      <c r="AU412" s="219" t="s">
        <v>82</v>
      </c>
      <c r="AV412" s="14" t="s">
        <v>82</v>
      </c>
      <c r="AW412" s="14" t="s">
        <v>35</v>
      </c>
      <c r="AX412" s="14" t="s">
        <v>73</v>
      </c>
      <c r="AY412" s="219" t="s">
        <v>185</v>
      </c>
    </row>
    <row r="413" spans="1:65" s="14" customFormat="1" ht="11.25">
      <c r="B413" s="209"/>
      <c r="C413" s="210"/>
      <c r="D413" s="200" t="s">
        <v>195</v>
      </c>
      <c r="E413" s="211" t="s">
        <v>19</v>
      </c>
      <c r="F413" s="212" t="s">
        <v>3222</v>
      </c>
      <c r="G413" s="210"/>
      <c r="H413" s="213">
        <v>3.1739999999999999</v>
      </c>
      <c r="I413" s="214"/>
      <c r="J413" s="210"/>
      <c r="K413" s="210"/>
      <c r="L413" s="215"/>
      <c r="M413" s="216"/>
      <c r="N413" s="217"/>
      <c r="O413" s="217"/>
      <c r="P413" s="217"/>
      <c r="Q413" s="217"/>
      <c r="R413" s="217"/>
      <c r="S413" s="217"/>
      <c r="T413" s="218"/>
      <c r="AT413" s="219" t="s">
        <v>195</v>
      </c>
      <c r="AU413" s="219" t="s">
        <v>82</v>
      </c>
      <c r="AV413" s="14" t="s">
        <v>82</v>
      </c>
      <c r="AW413" s="14" t="s">
        <v>35</v>
      </c>
      <c r="AX413" s="14" t="s">
        <v>73</v>
      </c>
      <c r="AY413" s="219" t="s">
        <v>185</v>
      </c>
    </row>
    <row r="414" spans="1:65" s="14" customFormat="1" ht="11.25">
      <c r="B414" s="209"/>
      <c r="C414" s="210"/>
      <c r="D414" s="200" t="s">
        <v>195</v>
      </c>
      <c r="E414" s="211" t="s">
        <v>19</v>
      </c>
      <c r="F414" s="212" t="s">
        <v>3223</v>
      </c>
      <c r="G414" s="210"/>
      <c r="H414" s="213">
        <v>2.76</v>
      </c>
      <c r="I414" s="214"/>
      <c r="J414" s="210"/>
      <c r="K414" s="210"/>
      <c r="L414" s="215"/>
      <c r="M414" s="216"/>
      <c r="N414" s="217"/>
      <c r="O414" s="217"/>
      <c r="P414" s="217"/>
      <c r="Q414" s="217"/>
      <c r="R414" s="217"/>
      <c r="S414" s="217"/>
      <c r="T414" s="218"/>
      <c r="AT414" s="219" t="s">
        <v>195</v>
      </c>
      <c r="AU414" s="219" t="s">
        <v>82</v>
      </c>
      <c r="AV414" s="14" t="s">
        <v>82</v>
      </c>
      <c r="AW414" s="14" t="s">
        <v>35</v>
      </c>
      <c r="AX414" s="14" t="s">
        <v>73</v>
      </c>
      <c r="AY414" s="219" t="s">
        <v>185</v>
      </c>
    </row>
    <row r="415" spans="1:65" s="14" customFormat="1" ht="11.25">
      <c r="B415" s="209"/>
      <c r="C415" s="210"/>
      <c r="D415" s="200" t="s">
        <v>195</v>
      </c>
      <c r="E415" s="211" t="s">
        <v>19</v>
      </c>
      <c r="F415" s="212" t="s">
        <v>3224</v>
      </c>
      <c r="G415" s="210"/>
      <c r="H415" s="213">
        <v>3.4950000000000001</v>
      </c>
      <c r="I415" s="214"/>
      <c r="J415" s="210"/>
      <c r="K415" s="210"/>
      <c r="L415" s="215"/>
      <c r="M415" s="216"/>
      <c r="N415" s="217"/>
      <c r="O415" s="217"/>
      <c r="P415" s="217"/>
      <c r="Q415" s="217"/>
      <c r="R415" s="217"/>
      <c r="S415" s="217"/>
      <c r="T415" s="218"/>
      <c r="AT415" s="219" t="s">
        <v>195</v>
      </c>
      <c r="AU415" s="219" t="s">
        <v>82</v>
      </c>
      <c r="AV415" s="14" t="s">
        <v>82</v>
      </c>
      <c r="AW415" s="14" t="s">
        <v>35</v>
      </c>
      <c r="AX415" s="14" t="s">
        <v>73</v>
      </c>
      <c r="AY415" s="219" t="s">
        <v>185</v>
      </c>
    </row>
    <row r="416" spans="1:65" s="13" customFormat="1" ht="11.25">
      <c r="B416" s="198"/>
      <c r="C416" s="199"/>
      <c r="D416" s="200" t="s">
        <v>195</v>
      </c>
      <c r="E416" s="201" t="s">
        <v>19</v>
      </c>
      <c r="F416" s="202" t="s">
        <v>3069</v>
      </c>
      <c r="G416" s="199"/>
      <c r="H416" s="201" t="s">
        <v>19</v>
      </c>
      <c r="I416" s="203"/>
      <c r="J416" s="199"/>
      <c r="K416" s="199"/>
      <c r="L416" s="204"/>
      <c r="M416" s="205"/>
      <c r="N416" s="206"/>
      <c r="O416" s="206"/>
      <c r="P416" s="206"/>
      <c r="Q416" s="206"/>
      <c r="R416" s="206"/>
      <c r="S416" s="206"/>
      <c r="T416" s="207"/>
      <c r="AT416" s="208" t="s">
        <v>195</v>
      </c>
      <c r="AU416" s="208" t="s">
        <v>82</v>
      </c>
      <c r="AV416" s="13" t="s">
        <v>80</v>
      </c>
      <c r="AW416" s="13" t="s">
        <v>35</v>
      </c>
      <c r="AX416" s="13" t="s">
        <v>73</v>
      </c>
      <c r="AY416" s="208" t="s">
        <v>185</v>
      </c>
    </row>
    <row r="417" spans="2:51" s="14" customFormat="1" ht="11.25">
      <c r="B417" s="209"/>
      <c r="C417" s="210"/>
      <c r="D417" s="200" t="s">
        <v>195</v>
      </c>
      <c r="E417" s="211" t="s">
        <v>19</v>
      </c>
      <c r="F417" s="212" t="s">
        <v>3225</v>
      </c>
      <c r="G417" s="210"/>
      <c r="H417" s="213">
        <v>3.68</v>
      </c>
      <c r="I417" s="214"/>
      <c r="J417" s="210"/>
      <c r="K417" s="210"/>
      <c r="L417" s="215"/>
      <c r="M417" s="216"/>
      <c r="N417" s="217"/>
      <c r="O417" s="217"/>
      <c r="P417" s="217"/>
      <c r="Q417" s="217"/>
      <c r="R417" s="217"/>
      <c r="S417" s="217"/>
      <c r="T417" s="218"/>
      <c r="AT417" s="219" t="s">
        <v>195</v>
      </c>
      <c r="AU417" s="219" t="s">
        <v>82</v>
      </c>
      <c r="AV417" s="14" t="s">
        <v>82</v>
      </c>
      <c r="AW417" s="14" t="s">
        <v>35</v>
      </c>
      <c r="AX417" s="14" t="s">
        <v>73</v>
      </c>
      <c r="AY417" s="219" t="s">
        <v>185</v>
      </c>
    </row>
    <row r="418" spans="2:51" s="14" customFormat="1" ht="11.25">
      <c r="B418" s="209"/>
      <c r="C418" s="210"/>
      <c r="D418" s="200" t="s">
        <v>195</v>
      </c>
      <c r="E418" s="211" t="s">
        <v>19</v>
      </c>
      <c r="F418" s="212" t="s">
        <v>3226</v>
      </c>
      <c r="G418" s="210"/>
      <c r="H418" s="213">
        <v>1.794</v>
      </c>
      <c r="I418" s="214"/>
      <c r="J418" s="210"/>
      <c r="K418" s="210"/>
      <c r="L418" s="215"/>
      <c r="M418" s="216"/>
      <c r="N418" s="217"/>
      <c r="O418" s="217"/>
      <c r="P418" s="217"/>
      <c r="Q418" s="217"/>
      <c r="R418" s="217"/>
      <c r="S418" s="217"/>
      <c r="T418" s="218"/>
      <c r="AT418" s="219" t="s">
        <v>195</v>
      </c>
      <c r="AU418" s="219" t="s">
        <v>82</v>
      </c>
      <c r="AV418" s="14" t="s">
        <v>82</v>
      </c>
      <c r="AW418" s="14" t="s">
        <v>35</v>
      </c>
      <c r="AX418" s="14" t="s">
        <v>73</v>
      </c>
      <c r="AY418" s="219" t="s">
        <v>185</v>
      </c>
    </row>
    <row r="419" spans="2:51" s="14" customFormat="1" ht="11.25">
      <c r="B419" s="209"/>
      <c r="C419" s="210"/>
      <c r="D419" s="200" t="s">
        <v>195</v>
      </c>
      <c r="E419" s="211" t="s">
        <v>19</v>
      </c>
      <c r="F419" s="212" t="s">
        <v>3227</v>
      </c>
      <c r="G419" s="210"/>
      <c r="H419" s="213">
        <v>8.0500000000000007</v>
      </c>
      <c r="I419" s="214"/>
      <c r="J419" s="210"/>
      <c r="K419" s="210"/>
      <c r="L419" s="215"/>
      <c r="M419" s="216"/>
      <c r="N419" s="217"/>
      <c r="O419" s="217"/>
      <c r="P419" s="217"/>
      <c r="Q419" s="217"/>
      <c r="R419" s="217"/>
      <c r="S419" s="217"/>
      <c r="T419" s="218"/>
      <c r="AT419" s="219" t="s">
        <v>195</v>
      </c>
      <c r="AU419" s="219" t="s">
        <v>82</v>
      </c>
      <c r="AV419" s="14" t="s">
        <v>82</v>
      </c>
      <c r="AW419" s="14" t="s">
        <v>35</v>
      </c>
      <c r="AX419" s="14" t="s">
        <v>73</v>
      </c>
      <c r="AY419" s="219" t="s">
        <v>185</v>
      </c>
    </row>
    <row r="420" spans="2:51" s="14" customFormat="1" ht="11.25">
      <c r="B420" s="209"/>
      <c r="C420" s="210"/>
      <c r="D420" s="200" t="s">
        <v>195</v>
      </c>
      <c r="E420" s="211" t="s">
        <v>19</v>
      </c>
      <c r="F420" s="212" t="s">
        <v>3228</v>
      </c>
      <c r="G420" s="210"/>
      <c r="H420" s="213">
        <v>2.1160000000000001</v>
      </c>
      <c r="I420" s="214"/>
      <c r="J420" s="210"/>
      <c r="K420" s="210"/>
      <c r="L420" s="215"/>
      <c r="M420" s="216"/>
      <c r="N420" s="217"/>
      <c r="O420" s="217"/>
      <c r="P420" s="217"/>
      <c r="Q420" s="217"/>
      <c r="R420" s="217"/>
      <c r="S420" s="217"/>
      <c r="T420" s="218"/>
      <c r="AT420" s="219" t="s">
        <v>195</v>
      </c>
      <c r="AU420" s="219" t="s">
        <v>82</v>
      </c>
      <c r="AV420" s="14" t="s">
        <v>82</v>
      </c>
      <c r="AW420" s="14" t="s">
        <v>35</v>
      </c>
      <c r="AX420" s="14" t="s">
        <v>73</v>
      </c>
      <c r="AY420" s="219" t="s">
        <v>185</v>
      </c>
    </row>
    <row r="421" spans="2:51" s="14" customFormat="1" ht="11.25">
      <c r="B421" s="209"/>
      <c r="C421" s="210"/>
      <c r="D421" s="200" t="s">
        <v>195</v>
      </c>
      <c r="E421" s="211" t="s">
        <v>19</v>
      </c>
      <c r="F421" s="212" t="s">
        <v>3229</v>
      </c>
      <c r="G421" s="210"/>
      <c r="H421" s="213">
        <v>3.22</v>
      </c>
      <c r="I421" s="214"/>
      <c r="J421" s="210"/>
      <c r="K421" s="210"/>
      <c r="L421" s="215"/>
      <c r="M421" s="216"/>
      <c r="N421" s="217"/>
      <c r="O421" s="217"/>
      <c r="P421" s="217"/>
      <c r="Q421" s="217"/>
      <c r="R421" s="217"/>
      <c r="S421" s="217"/>
      <c r="T421" s="218"/>
      <c r="AT421" s="219" t="s">
        <v>195</v>
      </c>
      <c r="AU421" s="219" t="s">
        <v>82</v>
      </c>
      <c r="AV421" s="14" t="s">
        <v>82</v>
      </c>
      <c r="AW421" s="14" t="s">
        <v>35</v>
      </c>
      <c r="AX421" s="14" t="s">
        <v>73</v>
      </c>
      <c r="AY421" s="219" t="s">
        <v>185</v>
      </c>
    </row>
    <row r="422" spans="2:51" s="14" customFormat="1" ht="11.25">
      <c r="B422" s="209"/>
      <c r="C422" s="210"/>
      <c r="D422" s="200" t="s">
        <v>195</v>
      </c>
      <c r="E422" s="211" t="s">
        <v>19</v>
      </c>
      <c r="F422" s="212" t="s">
        <v>3230</v>
      </c>
      <c r="G422" s="210"/>
      <c r="H422" s="213">
        <v>4.5999999999999996</v>
      </c>
      <c r="I422" s="214"/>
      <c r="J422" s="210"/>
      <c r="K422" s="210"/>
      <c r="L422" s="215"/>
      <c r="M422" s="216"/>
      <c r="N422" s="217"/>
      <c r="O422" s="217"/>
      <c r="P422" s="217"/>
      <c r="Q422" s="217"/>
      <c r="R422" s="217"/>
      <c r="S422" s="217"/>
      <c r="T422" s="218"/>
      <c r="AT422" s="219" t="s">
        <v>195</v>
      </c>
      <c r="AU422" s="219" t="s">
        <v>82</v>
      </c>
      <c r="AV422" s="14" t="s">
        <v>82</v>
      </c>
      <c r="AW422" s="14" t="s">
        <v>35</v>
      </c>
      <c r="AX422" s="14" t="s">
        <v>73</v>
      </c>
      <c r="AY422" s="219" t="s">
        <v>185</v>
      </c>
    </row>
    <row r="423" spans="2:51" s="14" customFormat="1" ht="11.25">
      <c r="B423" s="209"/>
      <c r="C423" s="210"/>
      <c r="D423" s="200" t="s">
        <v>195</v>
      </c>
      <c r="E423" s="211" t="s">
        <v>19</v>
      </c>
      <c r="F423" s="212" t="s">
        <v>3231</v>
      </c>
      <c r="G423" s="210"/>
      <c r="H423" s="213">
        <v>4.83</v>
      </c>
      <c r="I423" s="214"/>
      <c r="J423" s="210"/>
      <c r="K423" s="210"/>
      <c r="L423" s="215"/>
      <c r="M423" s="216"/>
      <c r="N423" s="217"/>
      <c r="O423" s="217"/>
      <c r="P423" s="217"/>
      <c r="Q423" s="217"/>
      <c r="R423" s="217"/>
      <c r="S423" s="217"/>
      <c r="T423" s="218"/>
      <c r="AT423" s="219" t="s">
        <v>195</v>
      </c>
      <c r="AU423" s="219" t="s">
        <v>82</v>
      </c>
      <c r="AV423" s="14" t="s">
        <v>82</v>
      </c>
      <c r="AW423" s="14" t="s">
        <v>35</v>
      </c>
      <c r="AX423" s="14" t="s">
        <v>73</v>
      </c>
      <c r="AY423" s="219" t="s">
        <v>185</v>
      </c>
    </row>
    <row r="424" spans="2:51" s="14" customFormat="1" ht="11.25">
      <c r="B424" s="209"/>
      <c r="C424" s="210"/>
      <c r="D424" s="200" t="s">
        <v>195</v>
      </c>
      <c r="E424" s="211" t="s">
        <v>19</v>
      </c>
      <c r="F424" s="212" t="s">
        <v>3127</v>
      </c>
      <c r="G424" s="210"/>
      <c r="H424" s="213">
        <v>1.84</v>
      </c>
      <c r="I424" s="214"/>
      <c r="J424" s="210"/>
      <c r="K424" s="210"/>
      <c r="L424" s="215"/>
      <c r="M424" s="216"/>
      <c r="N424" s="217"/>
      <c r="O424" s="217"/>
      <c r="P424" s="217"/>
      <c r="Q424" s="217"/>
      <c r="R424" s="217"/>
      <c r="S424" s="217"/>
      <c r="T424" s="218"/>
      <c r="AT424" s="219" t="s">
        <v>195</v>
      </c>
      <c r="AU424" s="219" t="s">
        <v>82</v>
      </c>
      <c r="AV424" s="14" t="s">
        <v>82</v>
      </c>
      <c r="AW424" s="14" t="s">
        <v>35</v>
      </c>
      <c r="AX424" s="14" t="s">
        <v>73</v>
      </c>
      <c r="AY424" s="219" t="s">
        <v>185</v>
      </c>
    </row>
    <row r="425" spans="2:51" s="14" customFormat="1" ht="11.25">
      <c r="B425" s="209"/>
      <c r="C425" s="210"/>
      <c r="D425" s="200" t="s">
        <v>195</v>
      </c>
      <c r="E425" s="211" t="s">
        <v>19</v>
      </c>
      <c r="F425" s="212" t="s">
        <v>3228</v>
      </c>
      <c r="G425" s="210"/>
      <c r="H425" s="213">
        <v>2.1160000000000001</v>
      </c>
      <c r="I425" s="214"/>
      <c r="J425" s="210"/>
      <c r="K425" s="210"/>
      <c r="L425" s="215"/>
      <c r="M425" s="216"/>
      <c r="N425" s="217"/>
      <c r="O425" s="217"/>
      <c r="P425" s="217"/>
      <c r="Q425" s="217"/>
      <c r="R425" s="217"/>
      <c r="S425" s="217"/>
      <c r="T425" s="218"/>
      <c r="AT425" s="219" t="s">
        <v>195</v>
      </c>
      <c r="AU425" s="219" t="s">
        <v>82</v>
      </c>
      <c r="AV425" s="14" t="s">
        <v>82</v>
      </c>
      <c r="AW425" s="14" t="s">
        <v>35</v>
      </c>
      <c r="AX425" s="14" t="s">
        <v>73</v>
      </c>
      <c r="AY425" s="219" t="s">
        <v>185</v>
      </c>
    </row>
    <row r="426" spans="2:51" s="13" customFormat="1" ht="11.25">
      <c r="B426" s="198"/>
      <c r="C426" s="199"/>
      <c r="D426" s="200" t="s">
        <v>195</v>
      </c>
      <c r="E426" s="201" t="s">
        <v>19</v>
      </c>
      <c r="F426" s="202" t="s">
        <v>3072</v>
      </c>
      <c r="G426" s="199"/>
      <c r="H426" s="201" t="s">
        <v>19</v>
      </c>
      <c r="I426" s="203"/>
      <c r="J426" s="199"/>
      <c r="K426" s="199"/>
      <c r="L426" s="204"/>
      <c r="M426" s="205"/>
      <c r="N426" s="206"/>
      <c r="O426" s="206"/>
      <c r="P426" s="206"/>
      <c r="Q426" s="206"/>
      <c r="R426" s="206"/>
      <c r="S426" s="206"/>
      <c r="T426" s="207"/>
      <c r="AT426" s="208" t="s">
        <v>195</v>
      </c>
      <c r="AU426" s="208" t="s">
        <v>82</v>
      </c>
      <c r="AV426" s="13" t="s">
        <v>80</v>
      </c>
      <c r="AW426" s="13" t="s">
        <v>35</v>
      </c>
      <c r="AX426" s="13" t="s">
        <v>73</v>
      </c>
      <c r="AY426" s="208" t="s">
        <v>185</v>
      </c>
    </row>
    <row r="427" spans="2:51" s="14" customFormat="1" ht="11.25">
      <c r="B427" s="209"/>
      <c r="C427" s="210"/>
      <c r="D427" s="200" t="s">
        <v>195</v>
      </c>
      <c r="E427" s="211" t="s">
        <v>19</v>
      </c>
      <c r="F427" s="212" t="s">
        <v>3225</v>
      </c>
      <c r="G427" s="210"/>
      <c r="H427" s="213">
        <v>3.68</v>
      </c>
      <c r="I427" s="214"/>
      <c r="J427" s="210"/>
      <c r="K427" s="210"/>
      <c r="L427" s="215"/>
      <c r="M427" s="216"/>
      <c r="N427" s="217"/>
      <c r="O427" s="217"/>
      <c r="P427" s="217"/>
      <c r="Q427" s="217"/>
      <c r="R427" s="217"/>
      <c r="S427" s="217"/>
      <c r="T427" s="218"/>
      <c r="AT427" s="219" t="s">
        <v>195</v>
      </c>
      <c r="AU427" s="219" t="s">
        <v>82</v>
      </c>
      <c r="AV427" s="14" t="s">
        <v>82</v>
      </c>
      <c r="AW427" s="14" t="s">
        <v>35</v>
      </c>
      <c r="AX427" s="14" t="s">
        <v>73</v>
      </c>
      <c r="AY427" s="219" t="s">
        <v>185</v>
      </c>
    </row>
    <row r="428" spans="2:51" s="14" customFormat="1" ht="11.25">
      <c r="B428" s="209"/>
      <c r="C428" s="210"/>
      <c r="D428" s="200" t="s">
        <v>195</v>
      </c>
      <c r="E428" s="211" t="s">
        <v>19</v>
      </c>
      <c r="F428" s="212" t="s">
        <v>3226</v>
      </c>
      <c r="G428" s="210"/>
      <c r="H428" s="213">
        <v>1.794</v>
      </c>
      <c r="I428" s="214"/>
      <c r="J428" s="210"/>
      <c r="K428" s="210"/>
      <c r="L428" s="215"/>
      <c r="M428" s="216"/>
      <c r="N428" s="217"/>
      <c r="O428" s="217"/>
      <c r="P428" s="217"/>
      <c r="Q428" s="217"/>
      <c r="R428" s="217"/>
      <c r="S428" s="217"/>
      <c r="T428" s="218"/>
      <c r="AT428" s="219" t="s">
        <v>195</v>
      </c>
      <c r="AU428" s="219" t="s">
        <v>82</v>
      </c>
      <c r="AV428" s="14" t="s">
        <v>82</v>
      </c>
      <c r="AW428" s="14" t="s">
        <v>35</v>
      </c>
      <c r="AX428" s="14" t="s">
        <v>73</v>
      </c>
      <c r="AY428" s="219" t="s">
        <v>185</v>
      </c>
    </row>
    <row r="429" spans="2:51" s="14" customFormat="1" ht="11.25">
      <c r="B429" s="209"/>
      <c r="C429" s="210"/>
      <c r="D429" s="200" t="s">
        <v>195</v>
      </c>
      <c r="E429" s="211" t="s">
        <v>19</v>
      </c>
      <c r="F429" s="212" t="s">
        <v>3115</v>
      </c>
      <c r="G429" s="210"/>
      <c r="H429" s="213">
        <v>2.2999999999999998</v>
      </c>
      <c r="I429" s="214"/>
      <c r="J429" s="210"/>
      <c r="K429" s="210"/>
      <c r="L429" s="215"/>
      <c r="M429" s="216"/>
      <c r="N429" s="217"/>
      <c r="O429" s="217"/>
      <c r="P429" s="217"/>
      <c r="Q429" s="217"/>
      <c r="R429" s="217"/>
      <c r="S429" s="217"/>
      <c r="T429" s="218"/>
      <c r="AT429" s="219" t="s">
        <v>195</v>
      </c>
      <c r="AU429" s="219" t="s">
        <v>82</v>
      </c>
      <c r="AV429" s="14" t="s">
        <v>82</v>
      </c>
      <c r="AW429" s="14" t="s">
        <v>35</v>
      </c>
      <c r="AX429" s="14" t="s">
        <v>73</v>
      </c>
      <c r="AY429" s="219" t="s">
        <v>185</v>
      </c>
    </row>
    <row r="430" spans="2:51" s="14" customFormat="1" ht="11.25">
      <c r="B430" s="209"/>
      <c r="C430" s="210"/>
      <c r="D430" s="200" t="s">
        <v>195</v>
      </c>
      <c r="E430" s="211" t="s">
        <v>19</v>
      </c>
      <c r="F430" s="212" t="s">
        <v>3232</v>
      </c>
      <c r="G430" s="210"/>
      <c r="H430" s="213">
        <v>1.794</v>
      </c>
      <c r="I430" s="214"/>
      <c r="J430" s="210"/>
      <c r="K430" s="210"/>
      <c r="L430" s="215"/>
      <c r="M430" s="216"/>
      <c r="N430" s="217"/>
      <c r="O430" s="217"/>
      <c r="P430" s="217"/>
      <c r="Q430" s="217"/>
      <c r="R430" s="217"/>
      <c r="S430" s="217"/>
      <c r="T430" s="218"/>
      <c r="AT430" s="219" t="s">
        <v>195</v>
      </c>
      <c r="AU430" s="219" t="s">
        <v>82</v>
      </c>
      <c r="AV430" s="14" t="s">
        <v>82</v>
      </c>
      <c r="AW430" s="14" t="s">
        <v>35</v>
      </c>
      <c r="AX430" s="14" t="s">
        <v>73</v>
      </c>
      <c r="AY430" s="219" t="s">
        <v>185</v>
      </c>
    </row>
    <row r="431" spans="2:51" s="14" customFormat="1" ht="11.25">
      <c r="B431" s="209"/>
      <c r="C431" s="210"/>
      <c r="D431" s="200" t="s">
        <v>195</v>
      </c>
      <c r="E431" s="211" t="s">
        <v>19</v>
      </c>
      <c r="F431" s="212" t="s">
        <v>3131</v>
      </c>
      <c r="G431" s="210"/>
      <c r="H431" s="213">
        <v>1.61</v>
      </c>
      <c r="I431" s="214"/>
      <c r="J431" s="210"/>
      <c r="K431" s="210"/>
      <c r="L431" s="215"/>
      <c r="M431" s="216"/>
      <c r="N431" s="217"/>
      <c r="O431" s="217"/>
      <c r="P431" s="217"/>
      <c r="Q431" s="217"/>
      <c r="R431" s="217"/>
      <c r="S431" s="217"/>
      <c r="T431" s="218"/>
      <c r="AT431" s="219" t="s">
        <v>195</v>
      </c>
      <c r="AU431" s="219" t="s">
        <v>82</v>
      </c>
      <c r="AV431" s="14" t="s">
        <v>82</v>
      </c>
      <c r="AW431" s="14" t="s">
        <v>35</v>
      </c>
      <c r="AX431" s="14" t="s">
        <v>73</v>
      </c>
      <c r="AY431" s="219" t="s">
        <v>185</v>
      </c>
    </row>
    <row r="432" spans="2:51" s="14" customFormat="1" ht="11.25">
      <c r="B432" s="209"/>
      <c r="C432" s="210"/>
      <c r="D432" s="200" t="s">
        <v>195</v>
      </c>
      <c r="E432" s="211" t="s">
        <v>19</v>
      </c>
      <c r="F432" s="212" t="s">
        <v>3233</v>
      </c>
      <c r="G432" s="210"/>
      <c r="H432" s="213">
        <v>3.198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1:65" s="14" customFormat="1" ht="11.25">
      <c r="B433" s="209"/>
      <c r="C433" s="210"/>
      <c r="D433" s="200" t="s">
        <v>195</v>
      </c>
      <c r="E433" s="211" t="s">
        <v>19</v>
      </c>
      <c r="F433" s="212" t="s">
        <v>3234</v>
      </c>
      <c r="G433" s="210"/>
      <c r="H433" s="213">
        <v>6.44</v>
      </c>
      <c r="I433" s="214"/>
      <c r="J433" s="210"/>
      <c r="K433" s="210"/>
      <c r="L433" s="215"/>
      <c r="M433" s="216"/>
      <c r="N433" s="217"/>
      <c r="O433" s="217"/>
      <c r="P433" s="217"/>
      <c r="Q433" s="217"/>
      <c r="R433" s="217"/>
      <c r="S433" s="217"/>
      <c r="T433" s="218"/>
      <c r="AT433" s="219" t="s">
        <v>195</v>
      </c>
      <c r="AU433" s="219" t="s">
        <v>82</v>
      </c>
      <c r="AV433" s="14" t="s">
        <v>82</v>
      </c>
      <c r="AW433" s="14" t="s">
        <v>35</v>
      </c>
      <c r="AX433" s="14" t="s">
        <v>73</v>
      </c>
      <c r="AY433" s="219" t="s">
        <v>185</v>
      </c>
    </row>
    <row r="434" spans="1:65" s="14" customFormat="1" ht="11.25">
      <c r="B434" s="209"/>
      <c r="C434" s="210"/>
      <c r="D434" s="200" t="s">
        <v>195</v>
      </c>
      <c r="E434" s="211" t="s">
        <v>19</v>
      </c>
      <c r="F434" s="212" t="s">
        <v>3225</v>
      </c>
      <c r="G434" s="210"/>
      <c r="H434" s="213">
        <v>3.68</v>
      </c>
      <c r="I434" s="214"/>
      <c r="J434" s="210"/>
      <c r="K434" s="210"/>
      <c r="L434" s="215"/>
      <c r="M434" s="216"/>
      <c r="N434" s="217"/>
      <c r="O434" s="217"/>
      <c r="P434" s="217"/>
      <c r="Q434" s="217"/>
      <c r="R434" s="217"/>
      <c r="S434" s="217"/>
      <c r="T434" s="218"/>
      <c r="AT434" s="219" t="s">
        <v>195</v>
      </c>
      <c r="AU434" s="219" t="s">
        <v>82</v>
      </c>
      <c r="AV434" s="14" t="s">
        <v>82</v>
      </c>
      <c r="AW434" s="14" t="s">
        <v>35</v>
      </c>
      <c r="AX434" s="14" t="s">
        <v>73</v>
      </c>
      <c r="AY434" s="219" t="s">
        <v>185</v>
      </c>
    </row>
    <row r="435" spans="1:65" s="14" customFormat="1" ht="11.25">
      <c r="B435" s="209"/>
      <c r="C435" s="210"/>
      <c r="D435" s="200" t="s">
        <v>195</v>
      </c>
      <c r="E435" s="211" t="s">
        <v>19</v>
      </c>
      <c r="F435" s="212" t="s">
        <v>3235</v>
      </c>
      <c r="G435" s="210"/>
      <c r="H435" s="213">
        <v>1.0580000000000001</v>
      </c>
      <c r="I435" s="214"/>
      <c r="J435" s="210"/>
      <c r="K435" s="210"/>
      <c r="L435" s="215"/>
      <c r="M435" s="216"/>
      <c r="N435" s="217"/>
      <c r="O435" s="217"/>
      <c r="P435" s="217"/>
      <c r="Q435" s="217"/>
      <c r="R435" s="217"/>
      <c r="S435" s="217"/>
      <c r="T435" s="218"/>
      <c r="AT435" s="219" t="s">
        <v>195</v>
      </c>
      <c r="AU435" s="219" t="s">
        <v>82</v>
      </c>
      <c r="AV435" s="14" t="s">
        <v>82</v>
      </c>
      <c r="AW435" s="14" t="s">
        <v>35</v>
      </c>
      <c r="AX435" s="14" t="s">
        <v>73</v>
      </c>
      <c r="AY435" s="219" t="s">
        <v>185</v>
      </c>
    </row>
    <row r="436" spans="1:65" s="14" customFormat="1" ht="11.25">
      <c r="B436" s="209"/>
      <c r="C436" s="210"/>
      <c r="D436" s="200" t="s">
        <v>195</v>
      </c>
      <c r="E436" s="211" t="s">
        <v>19</v>
      </c>
      <c r="F436" s="212" t="s">
        <v>3236</v>
      </c>
      <c r="G436" s="210"/>
      <c r="H436" s="213">
        <v>1.196</v>
      </c>
      <c r="I436" s="214"/>
      <c r="J436" s="210"/>
      <c r="K436" s="210"/>
      <c r="L436" s="215"/>
      <c r="M436" s="216"/>
      <c r="N436" s="217"/>
      <c r="O436" s="217"/>
      <c r="P436" s="217"/>
      <c r="Q436" s="217"/>
      <c r="R436" s="217"/>
      <c r="S436" s="217"/>
      <c r="T436" s="218"/>
      <c r="AT436" s="219" t="s">
        <v>195</v>
      </c>
      <c r="AU436" s="219" t="s">
        <v>82</v>
      </c>
      <c r="AV436" s="14" t="s">
        <v>82</v>
      </c>
      <c r="AW436" s="14" t="s">
        <v>35</v>
      </c>
      <c r="AX436" s="14" t="s">
        <v>73</v>
      </c>
      <c r="AY436" s="219" t="s">
        <v>185</v>
      </c>
    </row>
    <row r="437" spans="1:65" s="14" customFormat="1" ht="11.25">
      <c r="B437" s="209"/>
      <c r="C437" s="210"/>
      <c r="D437" s="200" t="s">
        <v>195</v>
      </c>
      <c r="E437" s="211" t="s">
        <v>19</v>
      </c>
      <c r="F437" s="212" t="s">
        <v>3235</v>
      </c>
      <c r="G437" s="210"/>
      <c r="H437" s="213">
        <v>1.0580000000000001</v>
      </c>
      <c r="I437" s="214"/>
      <c r="J437" s="210"/>
      <c r="K437" s="210"/>
      <c r="L437" s="215"/>
      <c r="M437" s="216"/>
      <c r="N437" s="217"/>
      <c r="O437" s="217"/>
      <c r="P437" s="217"/>
      <c r="Q437" s="217"/>
      <c r="R437" s="217"/>
      <c r="S437" s="217"/>
      <c r="T437" s="218"/>
      <c r="AT437" s="219" t="s">
        <v>195</v>
      </c>
      <c r="AU437" s="219" t="s">
        <v>82</v>
      </c>
      <c r="AV437" s="14" t="s">
        <v>82</v>
      </c>
      <c r="AW437" s="14" t="s">
        <v>35</v>
      </c>
      <c r="AX437" s="14" t="s">
        <v>73</v>
      </c>
      <c r="AY437" s="219" t="s">
        <v>185</v>
      </c>
    </row>
    <row r="438" spans="1:65" s="13" customFormat="1" ht="11.25">
      <c r="B438" s="198"/>
      <c r="C438" s="199"/>
      <c r="D438" s="200" t="s">
        <v>195</v>
      </c>
      <c r="E438" s="201" t="s">
        <v>19</v>
      </c>
      <c r="F438" s="202" t="s">
        <v>3077</v>
      </c>
      <c r="G438" s="199"/>
      <c r="H438" s="201" t="s">
        <v>19</v>
      </c>
      <c r="I438" s="203"/>
      <c r="J438" s="199"/>
      <c r="K438" s="199"/>
      <c r="L438" s="204"/>
      <c r="M438" s="205"/>
      <c r="N438" s="206"/>
      <c r="O438" s="206"/>
      <c r="P438" s="206"/>
      <c r="Q438" s="206"/>
      <c r="R438" s="206"/>
      <c r="S438" s="206"/>
      <c r="T438" s="207"/>
      <c r="AT438" s="208" t="s">
        <v>195</v>
      </c>
      <c r="AU438" s="208" t="s">
        <v>82</v>
      </c>
      <c r="AV438" s="13" t="s">
        <v>80</v>
      </c>
      <c r="AW438" s="13" t="s">
        <v>35</v>
      </c>
      <c r="AX438" s="13" t="s">
        <v>73</v>
      </c>
      <c r="AY438" s="208" t="s">
        <v>185</v>
      </c>
    </row>
    <row r="439" spans="1:65" s="14" customFormat="1" ht="11.25">
      <c r="B439" s="209"/>
      <c r="C439" s="210"/>
      <c r="D439" s="200" t="s">
        <v>195</v>
      </c>
      <c r="E439" s="211" t="s">
        <v>19</v>
      </c>
      <c r="F439" s="212" t="s">
        <v>3237</v>
      </c>
      <c r="G439" s="210"/>
      <c r="H439" s="213">
        <v>1.173</v>
      </c>
      <c r="I439" s="214"/>
      <c r="J439" s="210"/>
      <c r="K439" s="210"/>
      <c r="L439" s="215"/>
      <c r="M439" s="216"/>
      <c r="N439" s="217"/>
      <c r="O439" s="217"/>
      <c r="P439" s="217"/>
      <c r="Q439" s="217"/>
      <c r="R439" s="217"/>
      <c r="S439" s="217"/>
      <c r="T439" s="218"/>
      <c r="AT439" s="219" t="s">
        <v>195</v>
      </c>
      <c r="AU439" s="219" t="s">
        <v>82</v>
      </c>
      <c r="AV439" s="14" t="s">
        <v>82</v>
      </c>
      <c r="AW439" s="14" t="s">
        <v>35</v>
      </c>
      <c r="AX439" s="14" t="s">
        <v>73</v>
      </c>
      <c r="AY439" s="219" t="s">
        <v>185</v>
      </c>
    </row>
    <row r="440" spans="1:65" s="15" customFormat="1" ht="11.25">
      <c r="B440" s="220"/>
      <c r="C440" s="221"/>
      <c r="D440" s="200" t="s">
        <v>195</v>
      </c>
      <c r="E440" s="222" t="s">
        <v>19</v>
      </c>
      <c r="F440" s="223" t="s">
        <v>226</v>
      </c>
      <c r="G440" s="221"/>
      <c r="H440" s="224">
        <v>77.993000000000023</v>
      </c>
      <c r="I440" s="225"/>
      <c r="J440" s="221"/>
      <c r="K440" s="221"/>
      <c r="L440" s="226"/>
      <c r="M440" s="227"/>
      <c r="N440" s="228"/>
      <c r="O440" s="228"/>
      <c r="P440" s="228"/>
      <c r="Q440" s="228"/>
      <c r="R440" s="228"/>
      <c r="S440" s="228"/>
      <c r="T440" s="229"/>
      <c r="AT440" s="230" t="s">
        <v>195</v>
      </c>
      <c r="AU440" s="230" t="s">
        <v>82</v>
      </c>
      <c r="AV440" s="15" t="s">
        <v>135</v>
      </c>
      <c r="AW440" s="15" t="s">
        <v>35</v>
      </c>
      <c r="AX440" s="15" t="s">
        <v>80</v>
      </c>
      <c r="AY440" s="230" t="s">
        <v>185</v>
      </c>
    </row>
    <row r="441" spans="1:65" s="14" customFormat="1" ht="11.25">
      <c r="B441" s="209"/>
      <c r="C441" s="210"/>
      <c r="D441" s="200" t="s">
        <v>195</v>
      </c>
      <c r="E441" s="210"/>
      <c r="F441" s="212" t="s">
        <v>3238</v>
      </c>
      <c r="G441" s="210"/>
      <c r="H441" s="213">
        <v>85.792000000000002</v>
      </c>
      <c r="I441" s="214"/>
      <c r="J441" s="210"/>
      <c r="K441" s="210"/>
      <c r="L441" s="215"/>
      <c r="M441" s="216"/>
      <c r="N441" s="217"/>
      <c r="O441" s="217"/>
      <c r="P441" s="217"/>
      <c r="Q441" s="217"/>
      <c r="R441" s="217"/>
      <c r="S441" s="217"/>
      <c r="T441" s="218"/>
      <c r="AT441" s="219" t="s">
        <v>195</v>
      </c>
      <c r="AU441" s="219" t="s">
        <v>82</v>
      </c>
      <c r="AV441" s="14" t="s">
        <v>82</v>
      </c>
      <c r="AW441" s="14" t="s">
        <v>4</v>
      </c>
      <c r="AX441" s="14" t="s">
        <v>80</v>
      </c>
      <c r="AY441" s="219" t="s">
        <v>185</v>
      </c>
    </row>
    <row r="442" spans="1:65" s="2" customFormat="1" ht="16.5" customHeight="1">
      <c r="A442" s="36"/>
      <c r="B442" s="37"/>
      <c r="C442" s="180" t="s">
        <v>339</v>
      </c>
      <c r="D442" s="180" t="s">
        <v>187</v>
      </c>
      <c r="E442" s="181" t="s">
        <v>3239</v>
      </c>
      <c r="F442" s="182" t="s">
        <v>3240</v>
      </c>
      <c r="G442" s="183" t="s">
        <v>499</v>
      </c>
      <c r="H442" s="184">
        <v>41.46</v>
      </c>
      <c r="I442" s="185"/>
      <c r="J442" s="186">
        <f>ROUND(I442*H442,2)</f>
        <v>0</v>
      </c>
      <c r="K442" s="182" t="s">
        <v>191</v>
      </c>
      <c r="L442" s="41"/>
      <c r="M442" s="187" t="s">
        <v>19</v>
      </c>
      <c r="N442" s="188" t="s">
        <v>44</v>
      </c>
      <c r="O442" s="66"/>
      <c r="P442" s="189">
        <f>O442*H442</f>
        <v>0</v>
      </c>
      <c r="Q442" s="189">
        <v>3.0000000000000001E-5</v>
      </c>
      <c r="R442" s="189">
        <f>Q442*H442</f>
        <v>1.2438E-3</v>
      </c>
      <c r="S442" s="189">
        <v>0</v>
      </c>
      <c r="T442" s="190">
        <f>S442*H442</f>
        <v>0</v>
      </c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R442" s="191" t="s">
        <v>135</v>
      </c>
      <c r="AT442" s="191" t="s">
        <v>187</v>
      </c>
      <c r="AU442" s="191" t="s">
        <v>82</v>
      </c>
      <c r="AY442" s="19" t="s">
        <v>185</v>
      </c>
      <c r="BE442" s="192">
        <f>IF(N442="základní",J442,0)</f>
        <v>0</v>
      </c>
      <c r="BF442" s="192">
        <f>IF(N442="snížená",J442,0)</f>
        <v>0</v>
      </c>
      <c r="BG442" s="192">
        <f>IF(N442="zákl. přenesená",J442,0)</f>
        <v>0</v>
      </c>
      <c r="BH442" s="192">
        <f>IF(N442="sníž. přenesená",J442,0)</f>
        <v>0</v>
      </c>
      <c r="BI442" s="192">
        <f>IF(N442="nulová",J442,0)</f>
        <v>0</v>
      </c>
      <c r="BJ442" s="19" t="s">
        <v>80</v>
      </c>
      <c r="BK442" s="192">
        <f>ROUND(I442*H442,2)</f>
        <v>0</v>
      </c>
      <c r="BL442" s="19" t="s">
        <v>135</v>
      </c>
      <c r="BM442" s="191" t="s">
        <v>3241</v>
      </c>
    </row>
    <row r="443" spans="1:65" s="2" customFormat="1" ht="11.25">
      <c r="A443" s="36"/>
      <c r="B443" s="37"/>
      <c r="C443" s="38"/>
      <c r="D443" s="193" t="s">
        <v>193</v>
      </c>
      <c r="E443" s="38"/>
      <c r="F443" s="194" t="s">
        <v>3242</v>
      </c>
      <c r="G443" s="38"/>
      <c r="H443" s="38"/>
      <c r="I443" s="195"/>
      <c r="J443" s="38"/>
      <c r="K443" s="38"/>
      <c r="L443" s="41"/>
      <c r="M443" s="196"/>
      <c r="N443" s="197"/>
      <c r="O443" s="66"/>
      <c r="P443" s="66"/>
      <c r="Q443" s="66"/>
      <c r="R443" s="66"/>
      <c r="S443" s="66"/>
      <c r="T443" s="67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T443" s="19" t="s">
        <v>193</v>
      </c>
      <c r="AU443" s="19" t="s">
        <v>82</v>
      </c>
    </row>
    <row r="444" spans="1:65" s="13" customFormat="1" ht="11.25">
      <c r="B444" s="198"/>
      <c r="C444" s="199"/>
      <c r="D444" s="200" t="s">
        <v>195</v>
      </c>
      <c r="E444" s="201" t="s">
        <v>19</v>
      </c>
      <c r="F444" s="202" t="s">
        <v>325</v>
      </c>
      <c r="G444" s="199"/>
      <c r="H444" s="201" t="s">
        <v>19</v>
      </c>
      <c r="I444" s="203"/>
      <c r="J444" s="199"/>
      <c r="K444" s="199"/>
      <c r="L444" s="204"/>
      <c r="M444" s="205"/>
      <c r="N444" s="206"/>
      <c r="O444" s="206"/>
      <c r="P444" s="206"/>
      <c r="Q444" s="206"/>
      <c r="R444" s="206"/>
      <c r="S444" s="206"/>
      <c r="T444" s="207"/>
      <c r="AT444" s="208" t="s">
        <v>195</v>
      </c>
      <c r="AU444" s="208" t="s">
        <v>82</v>
      </c>
      <c r="AV444" s="13" t="s">
        <v>80</v>
      </c>
      <c r="AW444" s="13" t="s">
        <v>35</v>
      </c>
      <c r="AX444" s="13" t="s">
        <v>73</v>
      </c>
      <c r="AY444" s="208" t="s">
        <v>185</v>
      </c>
    </row>
    <row r="445" spans="1:65" s="14" customFormat="1" ht="11.25">
      <c r="B445" s="209"/>
      <c r="C445" s="210"/>
      <c r="D445" s="200" t="s">
        <v>195</v>
      </c>
      <c r="E445" s="211" t="s">
        <v>19</v>
      </c>
      <c r="F445" s="212" t="s">
        <v>3243</v>
      </c>
      <c r="G445" s="210"/>
      <c r="H445" s="213">
        <v>42.46</v>
      </c>
      <c r="I445" s="214"/>
      <c r="J445" s="210"/>
      <c r="K445" s="210"/>
      <c r="L445" s="215"/>
      <c r="M445" s="216"/>
      <c r="N445" s="217"/>
      <c r="O445" s="217"/>
      <c r="P445" s="217"/>
      <c r="Q445" s="217"/>
      <c r="R445" s="217"/>
      <c r="S445" s="217"/>
      <c r="T445" s="218"/>
      <c r="AT445" s="219" t="s">
        <v>195</v>
      </c>
      <c r="AU445" s="219" t="s">
        <v>82</v>
      </c>
      <c r="AV445" s="14" t="s">
        <v>82</v>
      </c>
      <c r="AW445" s="14" t="s">
        <v>35</v>
      </c>
      <c r="AX445" s="14" t="s">
        <v>73</v>
      </c>
      <c r="AY445" s="219" t="s">
        <v>185</v>
      </c>
    </row>
    <row r="446" spans="1:65" s="14" customFormat="1" ht="11.25">
      <c r="B446" s="209"/>
      <c r="C446" s="210"/>
      <c r="D446" s="200" t="s">
        <v>195</v>
      </c>
      <c r="E446" s="211" t="s">
        <v>19</v>
      </c>
      <c r="F446" s="212" t="s">
        <v>157</v>
      </c>
      <c r="G446" s="210"/>
      <c r="H446" s="213">
        <v>-1</v>
      </c>
      <c r="I446" s="214"/>
      <c r="J446" s="210"/>
      <c r="K446" s="210"/>
      <c r="L446" s="215"/>
      <c r="M446" s="216"/>
      <c r="N446" s="217"/>
      <c r="O446" s="217"/>
      <c r="P446" s="217"/>
      <c r="Q446" s="217"/>
      <c r="R446" s="217"/>
      <c r="S446" s="217"/>
      <c r="T446" s="218"/>
      <c r="AT446" s="219" t="s">
        <v>195</v>
      </c>
      <c r="AU446" s="219" t="s">
        <v>82</v>
      </c>
      <c r="AV446" s="14" t="s">
        <v>82</v>
      </c>
      <c r="AW446" s="14" t="s">
        <v>35</v>
      </c>
      <c r="AX446" s="14" t="s">
        <v>73</v>
      </c>
      <c r="AY446" s="219" t="s">
        <v>185</v>
      </c>
    </row>
    <row r="447" spans="1:65" s="15" customFormat="1" ht="11.25">
      <c r="B447" s="220"/>
      <c r="C447" s="221"/>
      <c r="D447" s="200" t="s">
        <v>195</v>
      </c>
      <c r="E447" s="222" t="s">
        <v>19</v>
      </c>
      <c r="F447" s="223" t="s">
        <v>226</v>
      </c>
      <c r="G447" s="221"/>
      <c r="H447" s="224">
        <v>41.46</v>
      </c>
      <c r="I447" s="225"/>
      <c r="J447" s="221"/>
      <c r="K447" s="221"/>
      <c r="L447" s="226"/>
      <c r="M447" s="227"/>
      <c r="N447" s="228"/>
      <c r="O447" s="228"/>
      <c r="P447" s="228"/>
      <c r="Q447" s="228"/>
      <c r="R447" s="228"/>
      <c r="S447" s="228"/>
      <c r="T447" s="229"/>
      <c r="AT447" s="230" t="s">
        <v>195</v>
      </c>
      <c r="AU447" s="230" t="s">
        <v>82</v>
      </c>
      <c r="AV447" s="15" t="s">
        <v>135</v>
      </c>
      <c r="AW447" s="15" t="s">
        <v>35</v>
      </c>
      <c r="AX447" s="15" t="s">
        <v>80</v>
      </c>
      <c r="AY447" s="230" t="s">
        <v>185</v>
      </c>
    </row>
    <row r="448" spans="1:65" s="2" customFormat="1" ht="16.5" customHeight="1">
      <c r="A448" s="36"/>
      <c r="B448" s="37"/>
      <c r="C448" s="237" t="s">
        <v>345</v>
      </c>
      <c r="D448" s="237" t="s">
        <v>520</v>
      </c>
      <c r="E448" s="238" t="s">
        <v>3244</v>
      </c>
      <c r="F448" s="239" t="s">
        <v>3245</v>
      </c>
      <c r="G448" s="240" t="s">
        <v>499</v>
      </c>
      <c r="H448" s="241">
        <v>43.533000000000001</v>
      </c>
      <c r="I448" s="242"/>
      <c r="J448" s="243">
        <f>ROUND(I448*H448,2)</f>
        <v>0</v>
      </c>
      <c r="K448" s="239" t="s">
        <v>449</v>
      </c>
      <c r="L448" s="244"/>
      <c r="M448" s="245" t="s">
        <v>19</v>
      </c>
      <c r="N448" s="246" t="s">
        <v>44</v>
      </c>
      <c r="O448" s="66"/>
      <c r="P448" s="189">
        <f>O448*H448</f>
        <v>0</v>
      </c>
      <c r="Q448" s="189">
        <v>7.2000000000000005E-4</v>
      </c>
      <c r="R448" s="189">
        <f>Q448*H448</f>
        <v>3.1343760000000005E-2</v>
      </c>
      <c r="S448" s="189">
        <v>0</v>
      </c>
      <c r="T448" s="190">
        <f>S448*H448</f>
        <v>0</v>
      </c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R448" s="191" t="s">
        <v>265</v>
      </c>
      <c r="AT448" s="191" t="s">
        <v>520</v>
      </c>
      <c r="AU448" s="191" t="s">
        <v>82</v>
      </c>
      <c r="AY448" s="19" t="s">
        <v>185</v>
      </c>
      <c r="BE448" s="192">
        <f>IF(N448="základní",J448,0)</f>
        <v>0</v>
      </c>
      <c r="BF448" s="192">
        <f>IF(N448="snížená",J448,0)</f>
        <v>0</v>
      </c>
      <c r="BG448" s="192">
        <f>IF(N448="zákl. přenesená",J448,0)</f>
        <v>0</v>
      </c>
      <c r="BH448" s="192">
        <f>IF(N448="sníž. přenesená",J448,0)</f>
        <v>0</v>
      </c>
      <c r="BI448" s="192">
        <f>IF(N448="nulová",J448,0)</f>
        <v>0</v>
      </c>
      <c r="BJ448" s="19" t="s">
        <v>80</v>
      </c>
      <c r="BK448" s="192">
        <f>ROUND(I448*H448,2)</f>
        <v>0</v>
      </c>
      <c r="BL448" s="19" t="s">
        <v>135</v>
      </c>
      <c r="BM448" s="191" t="s">
        <v>3246</v>
      </c>
    </row>
    <row r="449" spans="1:65" s="13" customFormat="1" ht="11.25">
      <c r="B449" s="198"/>
      <c r="C449" s="199"/>
      <c r="D449" s="200" t="s">
        <v>195</v>
      </c>
      <c r="E449" s="201" t="s">
        <v>19</v>
      </c>
      <c r="F449" s="202" t="s">
        <v>325</v>
      </c>
      <c r="G449" s="199"/>
      <c r="H449" s="201" t="s">
        <v>19</v>
      </c>
      <c r="I449" s="203"/>
      <c r="J449" s="199"/>
      <c r="K449" s="199"/>
      <c r="L449" s="204"/>
      <c r="M449" s="205"/>
      <c r="N449" s="206"/>
      <c r="O449" s="206"/>
      <c r="P449" s="206"/>
      <c r="Q449" s="206"/>
      <c r="R449" s="206"/>
      <c r="S449" s="206"/>
      <c r="T449" s="207"/>
      <c r="AT449" s="208" t="s">
        <v>195</v>
      </c>
      <c r="AU449" s="208" t="s">
        <v>82</v>
      </c>
      <c r="AV449" s="13" t="s">
        <v>80</v>
      </c>
      <c r="AW449" s="13" t="s">
        <v>35</v>
      </c>
      <c r="AX449" s="13" t="s">
        <v>73</v>
      </c>
      <c r="AY449" s="208" t="s">
        <v>185</v>
      </c>
    </row>
    <row r="450" spans="1:65" s="14" customFormat="1" ht="11.25">
      <c r="B450" s="209"/>
      <c r="C450" s="210"/>
      <c r="D450" s="200" t="s">
        <v>195</v>
      </c>
      <c r="E450" s="211" t="s">
        <v>19</v>
      </c>
      <c r="F450" s="212" t="s">
        <v>3243</v>
      </c>
      <c r="G450" s="210"/>
      <c r="H450" s="213">
        <v>42.46</v>
      </c>
      <c r="I450" s="214"/>
      <c r="J450" s="210"/>
      <c r="K450" s="210"/>
      <c r="L450" s="215"/>
      <c r="M450" s="216"/>
      <c r="N450" s="217"/>
      <c r="O450" s="217"/>
      <c r="P450" s="217"/>
      <c r="Q450" s="217"/>
      <c r="R450" s="217"/>
      <c r="S450" s="217"/>
      <c r="T450" s="218"/>
      <c r="AT450" s="219" t="s">
        <v>195</v>
      </c>
      <c r="AU450" s="219" t="s">
        <v>82</v>
      </c>
      <c r="AV450" s="14" t="s">
        <v>82</v>
      </c>
      <c r="AW450" s="14" t="s">
        <v>35</v>
      </c>
      <c r="AX450" s="14" t="s">
        <v>73</v>
      </c>
      <c r="AY450" s="219" t="s">
        <v>185</v>
      </c>
    </row>
    <row r="451" spans="1:65" s="14" customFormat="1" ht="11.25">
      <c r="B451" s="209"/>
      <c r="C451" s="210"/>
      <c r="D451" s="200" t="s">
        <v>195</v>
      </c>
      <c r="E451" s="211" t="s">
        <v>19</v>
      </c>
      <c r="F451" s="212" t="s">
        <v>157</v>
      </c>
      <c r="G451" s="210"/>
      <c r="H451" s="213">
        <v>-1</v>
      </c>
      <c r="I451" s="214"/>
      <c r="J451" s="210"/>
      <c r="K451" s="210"/>
      <c r="L451" s="215"/>
      <c r="M451" s="216"/>
      <c r="N451" s="217"/>
      <c r="O451" s="217"/>
      <c r="P451" s="217"/>
      <c r="Q451" s="217"/>
      <c r="R451" s="217"/>
      <c r="S451" s="217"/>
      <c r="T451" s="218"/>
      <c r="AT451" s="219" t="s">
        <v>195</v>
      </c>
      <c r="AU451" s="219" t="s">
        <v>82</v>
      </c>
      <c r="AV451" s="14" t="s">
        <v>82</v>
      </c>
      <c r="AW451" s="14" t="s">
        <v>35</v>
      </c>
      <c r="AX451" s="14" t="s">
        <v>73</v>
      </c>
      <c r="AY451" s="219" t="s">
        <v>185</v>
      </c>
    </row>
    <row r="452" spans="1:65" s="15" customFormat="1" ht="11.25">
      <c r="B452" s="220"/>
      <c r="C452" s="221"/>
      <c r="D452" s="200" t="s">
        <v>195</v>
      </c>
      <c r="E452" s="222" t="s">
        <v>19</v>
      </c>
      <c r="F452" s="223" t="s">
        <v>226</v>
      </c>
      <c r="G452" s="221"/>
      <c r="H452" s="224">
        <v>41.46</v>
      </c>
      <c r="I452" s="225"/>
      <c r="J452" s="221"/>
      <c r="K452" s="221"/>
      <c r="L452" s="226"/>
      <c r="M452" s="227"/>
      <c r="N452" s="228"/>
      <c r="O452" s="228"/>
      <c r="P452" s="228"/>
      <c r="Q452" s="228"/>
      <c r="R452" s="228"/>
      <c r="S452" s="228"/>
      <c r="T452" s="229"/>
      <c r="AT452" s="230" t="s">
        <v>195</v>
      </c>
      <c r="AU452" s="230" t="s">
        <v>82</v>
      </c>
      <c r="AV452" s="15" t="s">
        <v>135</v>
      </c>
      <c r="AW452" s="15" t="s">
        <v>35</v>
      </c>
      <c r="AX452" s="15" t="s">
        <v>80</v>
      </c>
      <c r="AY452" s="230" t="s">
        <v>185</v>
      </c>
    </row>
    <row r="453" spans="1:65" s="14" customFormat="1" ht="11.25">
      <c r="B453" s="209"/>
      <c r="C453" s="210"/>
      <c r="D453" s="200" t="s">
        <v>195</v>
      </c>
      <c r="E453" s="210"/>
      <c r="F453" s="212" t="s">
        <v>3247</v>
      </c>
      <c r="G453" s="210"/>
      <c r="H453" s="213">
        <v>43.533000000000001</v>
      </c>
      <c r="I453" s="214"/>
      <c r="J453" s="210"/>
      <c r="K453" s="210"/>
      <c r="L453" s="215"/>
      <c r="M453" s="216"/>
      <c r="N453" s="217"/>
      <c r="O453" s="217"/>
      <c r="P453" s="217"/>
      <c r="Q453" s="217"/>
      <c r="R453" s="217"/>
      <c r="S453" s="217"/>
      <c r="T453" s="218"/>
      <c r="AT453" s="219" t="s">
        <v>195</v>
      </c>
      <c r="AU453" s="219" t="s">
        <v>82</v>
      </c>
      <c r="AV453" s="14" t="s">
        <v>82</v>
      </c>
      <c r="AW453" s="14" t="s">
        <v>4</v>
      </c>
      <c r="AX453" s="14" t="s">
        <v>80</v>
      </c>
      <c r="AY453" s="219" t="s">
        <v>185</v>
      </c>
    </row>
    <row r="454" spans="1:65" s="2" customFormat="1" ht="16.5" customHeight="1">
      <c r="A454" s="36"/>
      <c r="B454" s="37"/>
      <c r="C454" s="180" t="s">
        <v>352</v>
      </c>
      <c r="D454" s="180" t="s">
        <v>187</v>
      </c>
      <c r="E454" s="181" t="s">
        <v>3248</v>
      </c>
      <c r="F454" s="182" t="s">
        <v>3249</v>
      </c>
      <c r="G454" s="183" t="s">
        <v>499</v>
      </c>
      <c r="H454" s="184">
        <v>681.89499999999998</v>
      </c>
      <c r="I454" s="185"/>
      <c r="J454" s="186">
        <f>ROUND(I454*H454,2)</f>
        <v>0</v>
      </c>
      <c r="K454" s="182" t="s">
        <v>191</v>
      </c>
      <c r="L454" s="41"/>
      <c r="M454" s="187" t="s">
        <v>19</v>
      </c>
      <c r="N454" s="188" t="s">
        <v>44</v>
      </c>
      <c r="O454" s="66"/>
      <c r="P454" s="189">
        <f>O454*H454</f>
        <v>0</v>
      </c>
      <c r="Q454" s="189">
        <v>0</v>
      </c>
      <c r="R454" s="189">
        <f>Q454*H454</f>
        <v>0</v>
      </c>
      <c r="S454" s="189">
        <v>0</v>
      </c>
      <c r="T454" s="190">
        <f>S454*H454</f>
        <v>0</v>
      </c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R454" s="191" t="s">
        <v>135</v>
      </c>
      <c r="AT454" s="191" t="s">
        <v>187</v>
      </c>
      <c r="AU454" s="191" t="s">
        <v>82</v>
      </c>
      <c r="AY454" s="19" t="s">
        <v>185</v>
      </c>
      <c r="BE454" s="192">
        <f>IF(N454="základní",J454,0)</f>
        <v>0</v>
      </c>
      <c r="BF454" s="192">
        <f>IF(N454="snížená",J454,0)</f>
        <v>0</v>
      </c>
      <c r="BG454" s="192">
        <f>IF(N454="zákl. přenesená",J454,0)</f>
        <v>0</v>
      </c>
      <c r="BH454" s="192">
        <f>IF(N454="sníž. přenesená",J454,0)</f>
        <v>0</v>
      </c>
      <c r="BI454" s="192">
        <f>IF(N454="nulová",J454,0)</f>
        <v>0</v>
      </c>
      <c r="BJ454" s="19" t="s">
        <v>80</v>
      </c>
      <c r="BK454" s="192">
        <f>ROUND(I454*H454,2)</f>
        <v>0</v>
      </c>
      <c r="BL454" s="19" t="s">
        <v>135</v>
      </c>
      <c r="BM454" s="191" t="s">
        <v>3250</v>
      </c>
    </row>
    <row r="455" spans="1:65" s="2" customFormat="1" ht="11.25">
      <c r="A455" s="36"/>
      <c r="B455" s="37"/>
      <c r="C455" s="38"/>
      <c r="D455" s="193" t="s">
        <v>193</v>
      </c>
      <c r="E455" s="38"/>
      <c r="F455" s="194" t="s">
        <v>3251</v>
      </c>
      <c r="G455" s="38"/>
      <c r="H455" s="38"/>
      <c r="I455" s="195"/>
      <c r="J455" s="38"/>
      <c r="K455" s="38"/>
      <c r="L455" s="41"/>
      <c r="M455" s="196"/>
      <c r="N455" s="197"/>
      <c r="O455" s="66"/>
      <c r="P455" s="66"/>
      <c r="Q455" s="66"/>
      <c r="R455" s="66"/>
      <c r="S455" s="66"/>
      <c r="T455" s="67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T455" s="19" t="s">
        <v>193</v>
      </c>
      <c r="AU455" s="19" t="s">
        <v>82</v>
      </c>
    </row>
    <row r="456" spans="1:65" s="14" customFormat="1" ht="11.25">
      <c r="B456" s="209"/>
      <c r="C456" s="210"/>
      <c r="D456" s="200" t="s">
        <v>195</v>
      </c>
      <c r="E456" s="211" t="s">
        <v>19</v>
      </c>
      <c r="F456" s="212" t="s">
        <v>3252</v>
      </c>
      <c r="G456" s="210"/>
      <c r="H456" s="213">
        <v>285.5</v>
      </c>
      <c r="I456" s="214"/>
      <c r="J456" s="210"/>
      <c r="K456" s="210"/>
      <c r="L456" s="215"/>
      <c r="M456" s="216"/>
      <c r="N456" s="217"/>
      <c r="O456" s="217"/>
      <c r="P456" s="217"/>
      <c r="Q456" s="217"/>
      <c r="R456" s="217"/>
      <c r="S456" s="217"/>
      <c r="T456" s="218"/>
      <c r="AT456" s="219" t="s">
        <v>195</v>
      </c>
      <c r="AU456" s="219" t="s">
        <v>82</v>
      </c>
      <c r="AV456" s="14" t="s">
        <v>82</v>
      </c>
      <c r="AW456" s="14" t="s">
        <v>35</v>
      </c>
      <c r="AX456" s="14" t="s">
        <v>73</v>
      </c>
      <c r="AY456" s="219" t="s">
        <v>185</v>
      </c>
    </row>
    <row r="457" spans="1:65" s="14" customFormat="1" ht="11.25">
      <c r="B457" s="209"/>
      <c r="C457" s="210"/>
      <c r="D457" s="200" t="s">
        <v>195</v>
      </c>
      <c r="E457" s="211" t="s">
        <v>19</v>
      </c>
      <c r="F457" s="212" t="s">
        <v>3253</v>
      </c>
      <c r="G457" s="210"/>
      <c r="H457" s="213">
        <v>330.39499999999998</v>
      </c>
      <c r="I457" s="214"/>
      <c r="J457" s="210"/>
      <c r="K457" s="210"/>
      <c r="L457" s="215"/>
      <c r="M457" s="216"/>
      <c r="N457" s="217"/>
      <c r="O457" s="217"/>
      <c r="P457" s="217"/>
      <c r="Q457" s="217"/>
      <c r="R457" s="217"/>
      <c r="S457" s="217"/>
      <c r="T457" s="218"/>
      <c r="AT457" s="219" t="s">
        <v>195</v>
      </c>
      <c r="AU457" s="219" t="s">
        <v>82</v>
      </c>
      <c r="AV457" s="14" t="s">
        <v>82</v>
      </c>
      <c r="AW457" s="14" t="s">
        <v>35</v>
      </c>
      <c r="AX457" s="14" t="s">
        <v>73</v>
      </c>
      <c r="AY457" s="219" t="s">
        <v>185</v>
      </c>
    </row>
    <row r="458" spans="1:65" s="14" customFormat="1" ht="11.25">
      <c r="B458" s="209"/>
      <c r="C458" s="210"/>
      <c r="D458" s="200" t="s">
        <v>195</v>
      </c>
      <c r="E458" s="211" t="s">
        <v>19</v>
      </c>
      <c r="F458" s="212" t="s">
        <v>436</v>
      </c>
      <c r="G458" s="210"/>
      <c r="H458" s="213">
        <v>27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1:65" s="14" customFormat="1" ht="11.25">
      <c r="B459" s="209"/>
      <c r="C459" s="210"/>
      <c r="D459" s="200" t="s">
        <v>195</v>
      </c>
      <c r="E459" s="211" t="s">
        <v>19</v>
      </c>
      <c r="F459" s="212" t="s">
        <v>929</v>
      </c>
      <c r="G459" s="210"/>
      <c r="H459" s="213">
        <v>39</v>
      </c>
      <c r="I459" s="214"/>
      <c r="J459" s="210"/>
      <c r="K459" s="210"/>
      <c r="L459" s="215"/>
      <c r="M459" s="216"/>
      <c r="N459" s="217"/>
      <c r="O459" s="217"/>
      <c r="P459" s="217"/>
      <c r="Q459" s="217"/>
      <c r="R459" s="217"/>
      <c r="S459" s="217"/>
      <c r="T459" s="218"/>
      <c r="AT459" s="219" t="s">
        <v>195</v>
      </c>
      <c r="AU459" s="219" t="s">
        <v>82</v>
      </c>
      <c r="AV459" s="14" t="s">
        <v>82</v>
      </c>
      <c r="AW459" s="14" t="s">
        <v>35</v>
      </c>
      <c r="AX459" s="14" t="s">
        <v>73</v>
      </c>
      <c r="AY459" s="219" t="s">
        <v>185</v>
      </c>
    </row>
    <row r="460" spans="1:65" s="15" customFormat="1" ht="11.25">
      <c r="B460" s="220"/>
      <c r="C460" s="221"/>
      <c r="D460" s="200" t="s">
        <v>195</v>
      </c>
      <c r="E460" s="222" t="s">
        <v>19</v>
      </c>
      <c r="F460" s="223" t="s">
        <v>226</v>
      </c>
      <c r="G460" s="221"/>
      <c r="H460" s="224">
        <v>681.89499999999998</v>
      </c>
      <c r="I460" s="225"/>
      <c r="J460" s="221"/>
      <c r="K460" s="221"/>
      <c r="L460" s="226"/>
      <c r="M460" s="227"/>
      <c r="N460" s="228"/>
      <c r="O460" s="228"/>
      <c r="P460" s="228"/>
      <c r="Q460" s="228"/>
      <c r="R460" s="228"/>
      <c r="S460" s="228"/>
      <c r="T460" s="229"/>
      <c r="AT460" s="230" t="s">
        <v>195</v>
      </c>
      <c r="AU460" s="230" t="s">
        <v>82</v>
      </c>
      <c r="AV460" s="15" t="s">
        <v>135</v>
      </c>
      <c r="AW460" s="15" t="s">
        <v>35</v>
      </c>
      <c r="AX460" s="15" t="s">
        <v>80</v>
      </c>
      <c r="AY460" s="230" t="s">
        <v>185</v>
      </c>
    </row>
    <row r="461" spans="1:65" s="2" customFormat="1" ht="16.5" customHeight="1">
      <c r="A461" s="36"/>
      <c r="B461" s="37"/>
      <c r="C461" s="237" t="s">
        <v>358</v>
      </c>
      <c r="D461" s="237" t="s">
        <v>520</v>
      </c>
      <c r="E461" s="238" t="s">
        <v>3254</v>
      </c>
      <c r="F461" s="239" t="s">
        <v>3255</v>
      </c>
      <c r="G461" s="240" t="s">
        <v>499</v>
      </c>
      <c r="H461" s="241">
        <v>299.77499999999998</v>
      </c>
      <c r="I461" s="242"/>
      <c r="J461" s="243">
        <f>ROUND(I461*H461,2)</f>
        <v>0</v>
      </c>
      <c r="K461" s="239" t="s">
        <v>191</v>
      </c>
      <c r="L461" s="244"/>
      <c r="M461" s="245" t="s">
        <v>19</v>
      </c>
      <c r="N461" s="246" t="s">
        <v>44</v>
      </c>
      <c r="O461" s="66"/>
      <c r="P461" s="189">
        <f>O461*H461</f>
        <v>0</v>
      </c>
      <c r="Q461" s="189">
        <v>1.1E-4</v>
      </c>
      <c r="R461" s="189">
        <f>Q461*H461</f>
        <v>3.2975249999999998E-2</v>
      </c>
      <c r="S461" s="189">
        <v>0</v>
      </c>
      <c r="T461" s="190">
        <f>S461*H461</f>
        <v>0</v>
      </c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R461" s="191" t="s">
        <v>265</v>
      </c>
      <c r="AT461" s="191" t="s">
        <v>520</v>
      </c>
      <c r="AU461" s="191" t="s">
        <v>82</v>
      </c>
      <c r="AY461" s="19" t="s">
        <v>185</v>
      </c>
      <c r="BE461" s="192">
        <f>IF(N461="základní",J461,0)</f>
        <v>0</v>
      </c>
      <c r="BF461" s="192">
        <f>IF(N461="snížená",J461,0)</f>
        <v>0</v>
      </c>
      <c r="BG461" s="192">
        <f>IF(N461="zákl. přenesená",J461,0)</f>
        <v>0</v>
      </c>
      <c r="BH461" s="192">
        <f>IF(N461="sníž. přenesená",J461,0)</f>
        <v>0</v>
      </c>
      <c r="BI461" s="192">
        <f>IF(N461="nulová",J461,0)</f>
        <v>0</v>
      </c>
      <c r="BJ461" s="19" t="s">
        <v>80</v>
      </c>
      <c r="BK461" s="192">
        <f>ROUND(I461*H461,2)</f>
        <v>0</v>
      </c>
      <c r="BL461" s="19" t="s">
        <v>135</v>
      </c>
      <c r="BM461" s="191" t="s">
        <v>3256</v>
      </c>
    </row>
    <row r="462" spans="1:65" s="13" customFormat="1" ht="11.25">
      <c r="B462" s="198"/>
      <c r="C462" s="199"/>
      <c r="D462" s="200" t="s">
        <v>195</v>
      </c>
      <c r="E462" s="201" t="s">
        <v>19</v>
      </c>
      <c r="F462" s="202" t="s">
        <v>325</v>
      </c>
      <c r="G462" s="199"/>
      <c r="H462" s="201" t="s">
        <v>19</v>
      </c>
      <c r="I462" s="203"/>
      <c r="J462" s="199"/>
      <c r="K462" s="199"/>
      <c r="L462" s="204"/>
      <c r="M462" s="205"/>
      <c r="N462" s="206"/>
      <c r="O462" s="206"/>
      <c r="P462" s="206"/>
      <c r="Q462" s="206"/>
      <c r="R462" s="206"/>
      <c r="S462" s="206"/>
      <c r="T462" s="207"/>
      <c r="AT462" s="208" t="s">
        <v>195</v>
      </c>
      <c r="AU462" s="208" t="s">
        <v>82</v>
      </c>
      <c r="AV462" s="13" t="s">
        <v>80</v>
      </c>
      <c r="AW462" s="13" t="s">
        <v>35</v>
      </c>
      <c r="AX462" s="13" t="s">
        <v>73</v>
      </c>
      <c r="AY462" s="208" t="s">
        <v>185</v>
      </c>
    </row>
    <row r="463" spans="1:65" s="14" customFormat="1" ht="11.25">
      <c r="B463" s="209"/>
      <c r="C463" s="210"/>
      <c r="D463" s="200" t="s">
        <v>195</v>
      </c>
      <c r="E463" s="211" t="s">
        <v>19</v>
      </c>
      <c r="F463" s="212" t="s">
        <v>3257</v>
      </c>
      <c r="G463" s="210"/>
      <c r="H463" s="213">
        <v>9</v>
      </c>
      <c r="I463" s="214"/>
      <c r="J463" s="210"/>
      <c r="K463" s="210"/>
      <c r="L463" s="215"/>
      <c r="M463" s="216"/>
      <c r="N463" s="217"/>
      <c r="O463" s="217"/>
      <c r="P463" s="217"/>
      <c r="Q463" s="217"/>
      <c r="R463" s="217"/>
      <c r="S463" s="217"/>
      <c r="T463" s="218"/>
      <c r="AT463" s="219" t="s">
        <v>195</v>
      </c>
      <c r="AU463" s="219" t="s">
        <v>82</v>
      </c>
      <c r="AV463" s="14" t="s">
        <v>82</v>
      </c>
      <c r="AW463" s="14" t="s">
        <v>35</v>
      </c>
      <c r="AX463" s="14" t="s">
        <v>73</v>
      </c>
      <c r="AY463" s="219" t="s">
        <v>185</v>
      </c>
    </row>
    <row r="464" spans="1:65" s="14" customFormat="1" ht="11.25">
      <c r="B464" s="209"/>
      <c r="C464" s="210"/>
      <c r="D464" s="200" t="s">
        <v>195</v>
      </c>
      <c r="E464" s="211" t="s">
        <v>19</v>
      </c>
      <c r="F464" s="212" t="s">
        <v>3258</v>
      </c>
      <c r="G464" s="210"/>
      <c r="H464" s="213">
        <v>4.2</v>
      </c>
      <c r="I464" s="214"/>
      <c r="J464" s="210"/>
      <c r="K464" s="210"/>
      <c r="L464" s="215"/>
      <c r="M464" s="216"/>
      <c r="N464" s="217"/>
      <c r="O464" s="217"/>
      <c r="P464" s="217"/>
      <c r="Q464" s="217"/>
      <c r="R464" s="217"/>
      <c r="S464" s="217"/>
      <c r="T464" s="218"/>
      <c r="AT464" s="219" t="s">
        <v>195</v>
      </c>
      <c r="AU464" s="219" t="s">
        <v>82</v>
      </c>
      <c r="AV464" s="14" t="s">
        <v>82</v>
      </c>
      <c r="AW464" s="14" t="s">
        <v>35</v>
      </c>
      <c r="AX464" s="14" t="s">
        <v>73</v>
      </c>
      <c r="AY464" s="219" t="s">
        <v>185</v>
      </c>
    </row>
    <row r="465" spans="2:51" s="14" customFormat="1" ht="11.25">
      <c r="B465" s="209"/>
      <c r="C465" s="210"/>
      <c r="D465" s="200" t="s">
        <v>195</v>
      </c>
      <c r="E465" s="211" t="s">
        <v>19</v>
      </c>
      <c r="F465" s="212" t="s">
        <v>3259</v>
      </c>
      <c r="G465" s="210"/>
      <c r="H465" s="213">
        <v>4</v>
      </c>
      <c r="I465" s="214"/>
      <c r="J465" s="210"/>
      <c r="K465" s="210"/>
      <c r="L465" s="215"/>
      <c r="M465" s="216"/>
      <c r="N465" s="217"/>
      <c r="O465" s="217"/>
      <c r="P465" s="217"/>
      <c r="Q465" s="217"/>
      <c r="R465" s="217"/>
      <c r="S465" s="217"/>
      <c r="T465" s="218"/>
      <c r="AT465" s="219" t="s">
        <v>195</v>
      </c>
      <c r="AU465" s="219" t="s">
        <v>82</v>
      </c>
      <c r="AV465" s="14" t="s">
        <v>82</v>
      </c>
      <c r="AW465" s="14" t="s">
        <v>35</v>
      </c>
      <c r="AX465" s="14" t="s">
        <v>73</v>
      </c>
      <c r="AY465" s="219" t="s">
        <v>185</v>
      </c>
    </row>
    <row r="466" spans="2:51" s="14" customFormat="1" ht="11.25">
      <c r="B466" s="209"/>
      <c r="C466" s="210"/>
      <c r="D466" s="200" t="s">
        <v>195</v>
      </c>
      <c r="E466" s="211" t="s">
        <v>19</v>
      </c>
      <c r="F466" s="212" t="s">
        <v>3259</v>
      </c>
      <c r="G466" s="210"/>
      <c r="H466" s="213">
        <v>4</v>
      </c>
      <c r="I466" s="214"/>
      <c r="J466" s="210"/>
      <c r="K466" s="210"/>
      <c r="L466" s="215"/>
      <c r="M466" s="216"/>
      <c r="N466" s="217"/>
      <c r="O466" s="217"/>
      <c r="P466" s="217"/>
      <c r="Q466" s="217"/>
      <c r="R466" s="217"/>
      <c r="S466" s="217"/>
      <c r="T466" s="218"/>
      <c r="AT466" s="219" t="s">
        <v>195</v>
      </c>
      <c r="AU466" s="219" t="s">
        <v>82</v>
      </c>
      <c r="AV466" s="14" t="s">
        <v>82</v>
      </c>
      <c r="AW466" s="14" t="s">
        <v>35</v>
      </c>
      <c r="AX466" s="14" t="s">
        <v>73</v>
      </c>
      <c r="AY466" s="219" t="s">
        <v>185</v>
      </c>
    </row>
    <row r="467" spans="2:51" s="14" customFormat="1" ht="11.25">
      <c r="B467" s="209"/>
      <c r="C467" s="210"/>
      <c r="D467" s="200" t="s">
        <v>195</v>
      </c>
      <c r="E467" s="211" t="s">
        <v>19</v>
      </c>
      <c r="F467" s="212" t="s">
        <v>3260</v>
      </c>
      <c r="G467" s="210"/>
      <c r="H467" s="213">
        <v>4.8</v>
      </c>
      <c r="I467" s="214"/>
      <c r="J467" s="210"/>
      <c r="K467" s="210"/>
      <c r="L467" s="215"/>
      <c r="M467" s="216"/>
      <c r="N467" s="217"/>
      <c r="O467" s="217"/>
      <c r="P467" s="217"/>
      <c r="Q467" s="217"/>
      <c r="R467" s="217"/>
      <c r="S467" s="217"/>
      <c r="T467" s="218"/>
      <c r="AT467" s="219" t="s">
        <v>195</v>
      </c>
      <c r="AU467" s="219" t="s">
        <v>82</v>
      </c>
      <c r="AV467" s="14" t="s">
        <v>82</v>
      </c>
      <c r="AW467" s="14" t="s">
        <v>35</v>
      </c>
      <c r="AX467" s="14" t="s">
        <v>73</v>
      </c>
      <c r="AY467" s="219" t="s">
        <v>185</v>
      </c>
    </row>
    <row r="468" spans="2:51" s="14" customFormat="1" ht="11.25">
      <c r="B468" s="209"/>
      <c r="C468" s="210"/>
      <c r="D468" s="200" t="s">
        <v>195</v>
      </c>
      <c r="E468" s="211" t="s">
        <v>19</v>
      </c>
      <c r="F468" s="212" t="s">
        <v>3261</v>
      </c>
      <c r="G468" s="210"/>
      <c r="H468" s="213">
        <v>8</v>
      </c>
      <c r="I468" s="214"/>
      <c r="J468" s="210"/>
      <c r="K468" s="210"/>
      <c r="L468" s="215"/>
      <c r="M468" s="216"/>
      <c r="N468" s="217"/>
      <c r="O468" s="217"/>
      <c r="P468" s="217"/>
      <c r="Q468" s="217"/>
      <c r="R468" s="217"/>
      <c r="S468" s="217"/>
      <c r="T468" s="218"/>
      <c r="AT468" s="219" t="s">
        <v>195</v>
      </c>
      <c r="AU468" s="219" t="s">
        <v>82</v>
      </c>
      <c r="AV468" s="14" t="s">
        <v>82</v>
      </c>
      <c r="AW468" s="14" t="s">
        <v>35</v>
      </c>
      <c r="AX468" s="14" t="s">
        <v>73</v>
      </c>
      <c r="AY468" s="219" t="s">
        <v>185</v>
      </c>
    </row>
    <row r="469" spans="2:51" s="14" customFormat="1" ht="11.25">
      <c r="B469" s="209"/>
      <c r="C469" s="210"/>
      <c r="D469" s="200" t="s">
        <v>195</v>
      </c>
      <c r="E469" s="211" t="s">
        <v>19</v>
      </c>
      <c r="F469" s="212" t="s">
        <v>3257</v>
      </c>
      <c r="G469" s="210"/>
      <c r="H469" s="213">
        <v>9</v>
      </c>
      <c r="I469" s="214"/>
      <c r="J469" s="210"/>
      <c r="K469" s="210"/>
      <c r="L469" s="215"/>
      <c r="M469" s="216"/>
      <c r="N469" s="217"/>
      <c r="O469" s="217"/>
      <c r="P469" s="217"/>
      <c r="Q469" s="217"/>
      <c r="R469" s="217"/>
      <c r="S469" s="217"/>
      <c r="T469" s="218"/>
      <c r="AT469" s="219" t="s">
        <v>195</v>
      </c>
      <c r="AU469" s="219" t="s">
        <v>82</v>
      </c>
      <c r="AV469" s="14" t="s">
        <v>82</v>
      </c>
      <c r="AW469" s="14" t="s">
        <v>35</v>
      </c>
      <c r="AX469" s="14" t="s">
        <v>73</v>
      </c>
      <c r="AY469" s="219" t="s">
        <v>185</v>
      </c>
    </row>
    <row r="470" spans="2:51" s="14" customFormat="1" ht="11.25">
      <c r="B470" s="209"/>
      <c r="C470" s="210"/>
      <c r="D470" s="200" t="s">
        <v>195</v>
      </c>
      <c r="E470" s="211" t="s">
        <v>19</v>
      </c>
      <c r="F470" s="212" t="s">
        <v>3262</v>
      </c>
      <c r="G470" s="210"/>
      <c r="H470" s="213">
        <v>6.6</v>
      </c>
      <c r="I470" s="214"/>
      <c r="J470" s="210"/>
      <c r="K470" s="210"/>
      <c r="L470" s="215"/>
      <c r="M470" s="216"/>
      <c r="N470" s="217"/>
      <c r="O470" s="217"/>
      <c r="P470" s="217"/>
      <c r="Q470" s="217"/>
      <c r="R470" s="217"/>
      <c r="S470" s="217"/>
      <c r="T470" s="218"/>
      <c r="AT470" s="219" t="s">
        <v>195</v>
      </c>
      <c r="AU470" s="219" t="s">
        <v>82</v>
      </c>
      <c r="AV470" s="14" t="s">
        <v>82</v>
      </c>
      <c r="AW470" s="14" t="s">
        <v>35</v>
      </c>
      <c r="AX470" s="14" t="s">
        <v>73</v>
      </c>
      <c r="AY470" s="219" t="s">
        <v>185</v>
      </c>
    </row>
    <row r="471" spans="2:51" s="13" customFormat="1" ht="11.25">
      <c r="B471" s="198"/>
      <c r="C471" s="199"/>
      <c r="D471" s="200" t="s">
        <v>195</v>
      </c>
      <c r="E471" s="201" t="s">
        <v>19</v>
      </c>
      <c r="F471" s="202" t="s">
        <v>3069</v>
      </c>
      <c r="G471" s="199"/>
      <c r="H471" s="201" t="s">
        <v>19</v>
      </c>
      <c r="I471" s="203"/>
      <c r="J471" s="199"/>
      <c r="K471" s="199"/>
      <c r="L471" s="204"/>
      <c r="M471" s="205"/>
      <c r="N471" s="206"/>
      <c r="O471" s="206"/>
      <c r="P471" s="206"/>
      <c r="Q471" s="206"/>
      <c r="R471" s="206"/>
      <c r="S471" s="206"/>
      <c r="T471" s="207"/>
      <c r="AT471" s="208" t="s">
        <v>195</v>
      </c>
      <c r="AU471" s="208" t="s">
        <v>82</v>
      </c>
      <c r="AV471" s="13" t="s">
        <v>80</v>
      </c>
      <c r="AW471" s="13" t="s">
        <v>35</v>
      </c>
      <c r="AX471" s="13" t="s">
        <v>73</v>
      </c>
      <c r="AY471" s="208" t="s">
        <v>185</v>
      </c>
    </row>
    <row r="472" spans="2:51" s="14" customFormat="1" ht="11.25">
      <c r="B472" s="209"/>
      <c r="C472" s="210"/>
      <c r="D472" s="200" t="s">
        <v>195</v>
      </c>
      <c r="E472" s="211" t="s">
        <v>19</v>
      </c>
      <c r="F472" s="212" t="s">
        <v>3263</v>
      </c>
      <c r="G472" s="210"/>
      <c r="H472" s="213">
        <v>12</v>
      </c>
      <c r="I472" s="214"/>
      <c r="J472" s="210"/>
      <c r="K472" s="210"/>
      <c r="L472" s="215"/>
      <c r="M472" s="216"/>
      <c r="N472" s="217"/>
      <c r="O472" s="217"/>
      <c r="P472" s="217"/>
      <c r="Q472" s="217"/>
      <c r="R472" s="217"/>
      <c r="S472" s="217"/>
      <c r="T472" s="218"/>
      <c r="AT472" s="219" t="s">
        <v>195</v>
      </c>
      <c r="AU472" s="219" t="s">
        <v>82</v>
      </c>
      <c r="AV472" s="14" t="s">
        <v>82</v>
      </c>
      <c r="AW472" s="14" t="s">
        <v>35</v>
      </c>
      <c r="AX472" s="14" t="s">
        <v>73</v>
      </c>
      <c r="AY472" s="219" t="s">
        <v>185</v>
      </c>
    </row>
    <row r="473" spans="2:51" s="14" customFormat="1" ht="11.25">
      <c r="B473" s="209"/>
      <c r="C473" s="210"/>
      <c r="D473" s="200" t="s">
        <v>195</v>
      </c>
      <c r="E473" s="211" t="s">
        <v>19</v>
      </c>
      <c r="F473" s="212" t="s">
        <v>3264</v>
      </c>
      <c r="G473" s="210"/>
      <c r="H473" s="213">
        <v>6</v>
      </c>
      <c r="I473" s="214"/>
      <c r="J473" s="210"/>
      <c r="K473" s="210"/>
      <c r="L473" s="215"/>
      <c r="M473" s="216"/>
      <c r="N473" s="217"/>
      <c r="O473" s="217"/>
      <c r="P473" s="217"/>
      <c r="Q473" s="217"/>
      <c r="R473" s="217"/>
      <c r="S473" s="217"/>
      <c r="T473" s="218"/>
      <c r="AT473" s="219" t="s">
        <v>195</v>
      </c>
      <c r="AU473" s="219" t="s">
        <v>82</v>
      </c>
      <c r="AV473" s="14" t="s">
        <v>82</v>
      </c>
      <c r="AW473" s="14" t="s">
        <v>35</v>
      </c>
      <c r="AX473" s="14" t="s">
        <v>73</v>
      </c>
      <c r="AY473" s="219" t="s">
        <v>185</v>
      </c>
    </row>
    <row r="474" spans="2:51" s="14" customFormat="1" ht="11.25">
      <c r="B474" s="209"/>
      <c r="C474" s="210"/>
      <c r="D474" s="200" t="s">
        <v>195</v>
      </c>
      <c r="E474" s="211" t="s">
        <v>19</v>
      </c>
      <c r="F474" s="212" t="s">
        <v>3265</v>
      </c>
      <c r="G474" s="210"/>
      <c r="H474" s="213">
        <v>30</v>
      </c>
      <c r="I474" s="214"/>
      <c r="J474" s="210"/>
      <c r="K474" s="210"/>
      <c r="L474" s="215"/>
      <c r="M474" s="216"/>
      <c r="N474" s="217"/>
      <c r="O474" s="217"/>
      <c r="P474" s="217"/>
      <c r="Q474" s="217"/>
      <c r="R474" s="217"/>
      <c r="S474" s="217"/>
      <c r="T474" s="218"/>
      <c r="AT474" s="219" t="s">
        <v>195</v>
      </c>
      <c r="AU474" s="219" t="s">
        <v>82</v>
      </c>
      <c r="AV474" s="14" t="s">
        <v>82</v>
      </c>
      <c r="AW474" s="14" t="s">
        <v>35</v>
      </c>
      <c r="AX474" s="14" t="s">
        <v>73</v>
      </c>
      <c r="AY474" s="219" t="s">
        <v>185</v>
      </c>
    </row>
    <row r="475" spans="2:51" s="14" customFormat="1" ht="11.25">
      <c r="B475" s="209"/>
      <c r="C475" s="210"/>
      <c r="D475" s="200" t="s">
        <v>195</v>
      </c>
      <c r="E475" s="211" t="s">
        <v>19</v>
      </c>
      <c r="F475" s="212" t="s">
        <v>3266</v>
      </c>
      <c r="G475" s="210"/>
      <c r="H475" s="213">
        <v>3.2</v>
      </c>
      <c r="I475" s="214"/>
      <c r="J475" s="210"/>
      <c r="K475" s="210"/>
      <c r="L475" s="215"/>
      <c r="M475" s="216"/>
      <c r="N475" s="217"/>
      <c r="O475" s="217"/>
      <c r="P475" s="217"/>
      <c r="Q475" s="217"/>
      <c r="R475" s="217"/>
      <c r="S475" s="217"/>
      <c r="T475" s="218"/>
      <c r="AT475" s="219" t="s">
        <v>195</v>
      </c>
      <c r="AU475" s="219" t="s">
        <v>82</v>
      </c>
      <c r="AV475" s="14" t="s">
        <v>82</v>
      </c>
      <c r="AW475" s="14" t="s">
        <v>35</v>
      </c>
      <c r="AX475" s="14" t="s">
        <v>73</v>
      </c>
      <c r="AY475" s="219" t="s">
        <v>185</v>
      </c>
    </row>
    <row r="476" spans="2:51" s="14" customFormat="1" ht="11.25">
      <c r="B476" s="209"/>
      <c r="C476" s="210"/>
      <c r="D476" s="200" t="s">
        <v>195</v>
      </c>
      <c r="E476" s="211" t="s">
        <v>19</v>
      </c>
      <c r="F476" s="212" t="s">
        <v>3263</v>
      </c>
      <c r="G476" s="210"/>
      <c r="H476" s="213">
        <v>12</v>
      </c>
      <c r="I476" s="214"/>
      <c r="J476" s="210"/>
      <c r="K476" s="210"/>
      <c r="L476" s="215"/>
      <c r="M476" s="216"/>
      <c r="N476" s="217"/>
      <c r="O476" s="217"/>
      <c r="P476" s="217"/>
      <c r="Q476" s="217"/>
      <c r="R476" s="217"/>
      <c r="S476" s="217"/>
      <c r="T476" s="218"/>
      <c r="AT476" s="219" t="s">
        <v>195</v>
      </c>
      <c r="AU476" s="219" t="s">
        <v>82</v>
      </c>
      <c r="AV476" s="14" t="s">
        <v>82</v>
      </c>
      <c r="AW476" s="14" t="s">
        <v>35</v>
      </c>
      <c r="AX476" s="14" t="s">
        <v>73</v>
      </c>
      <c r="AY476" s="219" t="s">
        <v>185</v>
      </c>
    </row>
    <row r="477" spans="2:51" s="14" customFormat="1" ht="11.25">
      <c r="B477" s="209"/>
      <c r="C477" s="210"/>
      <c r="D477" s="200" t="s">
        <v>195</v>
      </c>
      <c r="E477" s="211" t="s">
        <v>19</v>
      </c>
      <c r="F477" s="212" t="s">
        <v>3263</v>
      </c>
      <c r="G477" s="210"/>
      <c r="H477" s="213">
        <v>12</v>
      </c>
      <c r="I477" s="214"/>
      <c r="J477" s="210"/>
      <c r="K477" s="210"/>
      <c r="L477" s="215"/>
      <c r="M477" s="216"/>
      <c r="N477" s="217"/>
      <c r="O477" s="217"/>
      <c r="P477" s="217"/>
      <c r="Q477" s="217"/>
      <c r="R477" s="217"/>
      <c r="S477" s="217"/>
      <c r="T477" s="218"/>
      <c r="AT477" s="219" t="s">
        <v>195</v>
      </c>
      <c r="AU477" s="219" t="s">
        <v>82</v>
      </c>
      <c r="AV477" s="14" t="s">
        <v>82</v>
      </c>
      <c r="AW477" s="14" t="s">
        <v>35</v>
      </c>
      <c r="AX477" s="14" t="s">
        <v>73</v>
      </c>
      <c r="AY477" s="219" t="s">
        <v>185</v>
      </c>
    </row>
    <row r="478" spans="2:51" s="14" customFormat="1" ht="11.25">
      <c r="B478" s="209"/>
      <c r="C478" s="210"/>
      <c r="D478" s="200" t="s">
        <v>195</v>
      </c>
      <c r="E478" s="211" t="s">
        <v>19</v>
      </c>
      <c r="F478" s="212" t="s">
        <v>3267</v>
      </c>
      <c r="G478" s="210"/>
      <c r="H478" s="213">
        <v>18</v>
      </c>
      <c r="I478" s="214"/>
      <c r="J478" s="210"/>
      <c r="K478" s="210"/>
      <c r="L478" s="215"/>
      <c r="M478" s="216"/>
      <c r="N478" s="217"/>
      <c r="O478" s="217"/>
      <c r="P478" s="217"/>
      <c r="Q478" s="217"/>
      <c r="R478" s="217"/>
      <c r="S478" s="217"/>
      <c r="T478" s="218"/>
      <c r="AT478" s="219" t="s">
        <v>195</v>
      </c>
      <c r="AU478" s="219" t="s">
        <v>82</v>
      </c>
      <c r="AV478" s="14" t="s">
        <v>82</v>
      </c>
      <c r="AW478" s="14" t="s">
        <v>35</v>
      </c>
      <c r="AX478" s="14" t="s">
        <v>73</v>
      </c>
      <c r="AY478" s="219" t="s">
        <v>185</v>
      </c>
    </row>
    <row r="479" spans="2:51" s="14" customFormat="1" ht="11.25">
      <c r="B479" s="209"/>
      <c r="C479" s="210"/>
      <c r="D479" s="200" t="s">
        <v>195</v>
      </c>
      <c r="E479" s="211" t="s">
        <v>19</v>
      </c>
      <c r="F479" s="212" t="s">
        <v>3264</v>
      </c>
      <c r="G479" s="210"/>
      <c r="H479" s="213">
        <v>6</v>
      </c>
      <c r="I479" s="214"/>
      <c r="J479" s="210"/>
      <c r="K479" s="210"/>
      <c r="L479" s="215"/>
      <c r="M479" s="216"/>
      <c r="N479" s="217"/>
      <c r="O479" s="217"/>
      <c r="P479" s="217"/>
      <c r="Q479" s="217"/>
      <c r="R479" s="217"/>
      <c r="S479" s="217"/>
      <c r="T479" s="218"/>
      <c r="AT479" s="219" t="s">
        <v>195</v>
      </c>
      <c r="AU479" s="219" t="s">
        <v>82</v>
      </c>
      <c r="AV479" s="14" t="s">
        <v>82</v>
      </c>
      <c r="AW479" s="14" t="s">
        <v>35</v>
      </c>
      <c r="AX479" s="14" t="s">
        <v>73</v>
      </c>
      <c r="AY479" s="219" t="s">
        <v>185</v>
      </c>
    </row>
    <row r="480" spans="2:51" s="14" customFormat="1" ht="11.25">
      <c r="B480" s="209"/>
      <c r="C480" s="210"/>
      <c r="D480" s="200" t="s">
        <v>195</v>
      </c>
      <c r="E480" s="211" t="s">
        <v>19</v>
      </c>
      <c r="F480" s="212" t="s">
        <v>3266</v>
      </c>
      <c r="G480" s="210"/>
      <c r="H480" s="213">
        <v>3.2</v>
      </c>
      <c r="I480" s="214"/>
      <c r="J480" s="210"/>
      <c r="K480" s="210"/>
      <c r="L480" s="215"/>
      <c r="M480" s="216"/>
      <c r="N480" s="217"/>
      <c r="O480" s="217"/>
      <c r="P480" s="217"/>
      <c r="Q480" s="217"/>
      <c r="R480" s="217"/>
      <c r="S480" s="217"/>
      <c r="T480" s="218"/>
      <c r="AT480" s="219" t="s">
        <v>195</v>
      </c>
      <c r="AU480" s="219" t="s">
        <v>82</v>
      </c>
      <c r="AV480" s="14" t="s">
        <v>82</v>
      </c>
      <c r="AW480" s="14" t="s">
        <v>35</v>
      </c>
      <c r="AX480" s="14" t="s">
        <v>73</v>
      </c>
      <c r="AY480" s="219" t="s">
        <v>185</v>
      </c>
    </row>
    <row r="481" spans="2:51" s="14" customFormat="1" ht="11.25">
      <c r="B481" s="209"/>
      <c r="C481" s="210"/>
      <c r="D481" s="200" t="s">
        <v>195</v>
      </c>
      <c r="E481" s="211" t="s">
        <v>19</v>
      </c>
      <c r="F481" s="212" t="s">
        <v>3268</v>
      </c>
      <c r="G481" s="210"/>
      <c r="H481" s="213">
        <v>13.6</v>
      </c>
      <c r="I481" s="214"/>
      <c r="J481" s="210"/>
      <c r="K481" s="210"/>
      <c r="L481" s="215"/>
      <c r="M481" s="216"/>
      <c r="N481" s="217"/>
      <c r="O481" s="217"/>
      <c r="P481" s="217"/>
      <c r="Q481" s="217"/>
      <c r="R481" s="217"/>
      <c r="S481" s="217"/>
      <c r="T481" s="218"/>
      <c r="AT481" s="219" t="s">
        <v>195</v>
      </c>
      <c r="AU481" s="219" t="s">
        <v>82</v>
      </c>
      <c r="AV481" s="14" t="s">
        <v>82</v>
      </c>
      <c r="AW481" s="14" t="s">
        <v>35</v>
      </c>
      <c r="AX481" s="14" t="s">
        <v>73</v>
      </c>
      <c r="AY481" s="219" t="s">
        <v>185</v>
      </c>
    </row>
    <row r="482" spans="2:51" s="13" customFormat="1" ht="11.25">
      <c r="B482" s="198"/>
      <c r="C482" s="199"/>
      <c r="D482" s="200" t="s">
        <v>195</v>
      </c>
      <c r="E482" s="201" t="s">
        <v>19</v>
      </c>
      <c r="F482" s="202" t="s">
        <v>3072</v>
      </c>
      <c r="G482" s="199"/>
      <c r="H482" s="201" t="s">
        <v>19</v>
      </c>
      <c r="I482" s="203"/>
      <c r="J482" s="199"/>
      <c r="K482" s="199"/>
      <c r="L482" s="204"/>
      <c r="M482" s="205"/>
      <c r="N482" s="206"/>
      <c r="O482" s="206"/>
      <c r="P482" s="206"/>
      <c r="Q482" s="206"/>
      <c r="R482" s="206"/>
      <c r="S482" s="206"/>
      <c r="T482" s="207"/>
      <c r="AT482" s="208" t="s">
        <v>195</v>
      </c>
      <c r="AU482" s="208" t="s">
        <v>82</v>
      </c>
      <c r="AV482" s="13" t="s">
        <v>80</v>
      </c>
      <c r="AW482" s="13" t="s">
        <v>35</v>
      </c>
      <c r="AX482" s="13" t="s">
        <v>73</v>
      </c>
      <c r="AY482" s="208" t="s">
        <v>185</v>
      </c>
    </row>
    <row r="483" spans="2:51" s="14" customFormat="1" ht="11.25">
      <c r="B483" s="209"/>
      <c r="C483" s="210"/>
      <c r="D483" s="200" t="s">
        <v>195</v>
      </c>
      <c r="E483" s="211" t="s">
        <v>19</v>
      </c>
      <c r="F483" s="212" t="s">
        <v>3263</v>
      </c>
      <c r="G483" s="210"/>
      <c r="H483" s="213">
        <v>12</v>
      </c>
      <c r="I483" s="214"/>
      <c r="J483" s="210"/>
      <c r="K483" s="210"/>
      <c r="L483" s="215"/>
      <c r="M483" s="216"/>
      <c r="N483" s="217"/>
      <c r="O483" s="217"/>
      <c r="P483" s="217"/>
      <c r="Q483" s="217"/>
      <c r="R483" s="217"/>
      <c r="S483" s="217"/>
      <c r="T483" s="218"/>
      <c r="AT483" s="219" t="s">
        <v>195</v>
      </c>
      <c r="AU483" s="219" t="s">
        <v>82</v>
      </c>
      <c r="AV483" s="14" t="s">
        <v>82</v>
      </c>
      <c r="AW483" s="14" t="s">
        <v>35</v>
      </c>
      <c r="AX483" s="14" t="s">
        <v>73</v>
      </c>
      <c r="AY483" s="219" t="s">
        <v>185</v>
      </c>
    </row>
    <row r="484" spans="2:51" s="14" customFormat="1" ht="11.25">
      <c r="B484" s="209"/>
      <c r="C484" s="210"/>
      <c r="D484" s="200" t="s">
        <v>195</v>
      </c>
      <c r="E484" s="211" t="s">
        <v>19</v>
      </c>
      <c r="F484" s="212" t="s">
        <v>3264</v>
      </c>
      <c r="G484" s="210"/>
      <c r="H484" s="213">
        <v>6</v>
      </c>
      <c r="I484" s="214"/>
      <c r="J484" s="210"/>
      <c r="K484" s="210"/>
      <c r="L484" s="215"/>
      <c r="M484" s="216"/>
      <c r="N484" s="217"/>
      <c r="O484" s="217"/>
      <c r="P484" s="217"/>
      <c r="Q484" s="217"/>
      <c r="R484" s="217"/>
      <c r="S484" s="217"/>
      <c r="T484" s="218"/>
      <c r="AT484" s="219" t="s">
        <v>195</v>
      </c>
      <c r="AU484" s="219" t="s">
        <v>82</v>
      </c>
      <c r="AV484" s="14" t="s">
        <v>82</v>
      </c>
      <c r="AW484" s="14" t="s">
        <v>35</v>
      </c>
      <c r="AX484" s="14" t="s">
        <v>73</v>
      </c>
      <c r="AY484" s="219" t="s">
        <v>185</v>
      </c>
    </row>
    <row r="485" spans="2:51" s="14" customFormat="1" ht="11.25">
      <c r="B485" s="209"/>
      <c r="C485" s="210"/>
      <c r="D485" s="200" t="s">
        <v>195</v>
      </c>
      <c r="E485" s="211" t="s">
        <v>19</v>
      </c>
      <c r="F485" s="212" t="s">
        <v>3264</v>
      </c>
      <c r="G485" s="210"/>
      <c r="H485" s="213">
        <v>6</v>
      </c>
      <c r="I485" s="214"/>
      <c r="J485" s="210"/>
      <c r="K485" s="210"/>
      <c r="L485" s="215"/>
      <c r="M485" s="216"/>
      <c r="N485" s="217"/>
      <c r="O485" s="217"/>
      <c r="P485" s="217"/>
      <c r="Q485" s="217"/>
      <c r="R485" s="217"/>
      <c r="S485" s="217"/>
      <c r="T485" s="218"/>
      <c r="AT485" s="219" t="s">
        <v>195</v>
      </c>
      <c r="AU485" s="219" t="s">
        <v>82</v>
      </c>
      <c r="AV485" s="14" t="s">
        <v>82</v>
      </c>
      <c r="AW485" s="14" t="s">
        <v>35</v>
      </c>
      <c r="AX485" s="14" t="s">
        <v>73</v>
      </c>
      <c r="AY485" s="219" t="s">
        <v>185</v>
      </c>
    </row>
    <row r="486" spans="2:51" s="14" customFormat="1" ht="11.25">
      <c r="B486" s="209"/>
      <c r="C486" s="210"/>
      <c r="D486" s="200" t="s">
        <v>195</v>
      </c>
      <c r="E486" s="211" t="s">
        <v>19</v>
      </c>
      <c r="F486" s="212" t="s">
        <v>3269</v>
      </c>
      <c r="G486" s="210"/>
      <c r="H486" s="213">
        <v>4.8</v>
      </c>
      <c r="I486" s="214"/>
      <c r="J486" s="210"/>
      <c r="K486" s="210"/>
      <c r="L486" s="215"/>
      <c r="M486" s="216"/>
      <c r="N486" s="217"/>
      <c r="O486" s="217"/>
      <c r="P486" s="217"/>
      <c r="Q486" s="217"/>
      <c r="R486" s="217"/>
      <c r="S486" s="217"/>
      <c r="T486" s="218"/>
      <c r="AT486" s="219" t="s">
        <v>195</v>
      </c>
      <c r="AU486" s="219" t="s">
        <v>82</v>
      </c>
      <c r="AV486" s="14" t="s">
        <v>82</v>
      </c>
      <c r="AW486" s="14" t="s">
        <v>35</v>
      </c>
      <c r="AX486" s="14" t="s">
        <v>73</v>
      </c>
      <c r="AY486" s="219" t="s">
        <v>185</v>
      </c>
    </row>
    <row r="487" spans="2:51" s="14" customFormat="1" ht="11.25">
      <c r="B487" s="209"/>
      <c r="C487" s="210"/>
      <c r="D487" s="200" t="s">
        <v>195</v>
      </c>
      <c r="E487" s="211" t="s">
        <v>19</v>
      </c>
      <c r="F487" s="212" t="s">
        <v>3264</v>
      </c>
      <c r="G487" s="210"/>
      <c r="H487" s="213">
        <v>6</v>
      </c>
      <c r="I487" s="214"/>
      <c r="J487" s="210"/>
      <c r="K487" s="210"/>
      <c r="L487" s="215"/>
      <c r="M487" s="216"/>
      <c r="N487" s="217"/>
      <c r="O487" s="217"/>
      <c r="P487" s="217"/>
      <c r="Q487" s="217"/>
      <c r="R487" s="217"/>
      <c r="S487" s="217"/>
      <c r="T487" s="218"/>
      <c r="AT487" s="219" t="s">
        <v>195</v>
      </c>
      <c r="AU487" s="219" t="s">
        <v>82</v>
      </c>
      <c r="AV487" s="14" t="s">
        <v>82</v>
      </c>
      <c r="AW487" s="14" t="s">
        <v>35</v>
      </c>
      <c r="AX487" s="14" t="s">
        <v>73</v>
      </c>
      <c r="AY487" s="219" t="s">
        <v>185</v>
      </c>
    </row>
    <row r="488" spans="2:51" s="14" customFormat="1" ht="11.25">
      <c r="B488" s="209"/>
      <c r="C488" s="210"/>
      <c r="D488" s="200" t="s">
        <v>195</v>
      </c>
      <c r="E488" s="211" t="s">
        <v>19</v>
      </c>
      <c r="F488" s="212" t="s">
        <v>3213</v>
      </c>
      <c r="G488" s="210"/>
      <c r="H488" s="213">
        <v>5.2</v>
      </c>
      <c r="I488" s="214"/>
      <c r="J488" s="210"/>
      <c r="K488" s="210"/>
      <c r="L488" s="215"/>
      <c r="M488" s="216"/>
      <c r="N488" s="217"/>
      <c r="O488" s="217"/>
      <c r="P488" s="217"/>
      <c r="Q488" s="217"/>
      <c r="R488" s="217"/>
      <c r="S488" s="217"/>
      <c r="T488" s="218"/>
      <c r="AT488" s="219" t="s">
        <v>195</v>
      </c>
      <c r="AU488" s="219" t="s">
        <v>82</v>
      </c>
      <c r="AV488" s="14" t="s">
        <v>82</v>
      </c>
      <c r="AW488" s="14" t="s">
        <v>35</v>
      </c>
      <c r="AX488" s="14" t="s">
        <v>73</v>
      </c>
      <c r="AY488" s="219" t="s">
        <v>185</v>
      </c>
    </row>
    <row r="489" spans="2:51" s="14" customFormat="1" ht="11.25">
      <c r="B489" s="209"/>
      <c r="C489" s="210"/>
      <c r="D489" s="200" t="s">
        <v>195</v>
      </c>
      <c r="E489" s="211" t="s">
        <v>19</v>
      </c>
      <c r="F489" s="212" t="s">
        <v>3270</v>
      </c>
      <c r="G489" s="210"/>
      <c r="H489" s="213">
        <v>24</v>
      </c>
      <c r="I489" s="214"/>
      <c r="J489" s="210"/>
      <c r="K489" s="210"/>
      <c r="L489" s="215"/>
      <c r="M489" s="216"/>
      <c r="N489" s="217"/>
      <c r="O489" s="217"/>
      <c r="P489" s="217"/>
      <c r="Q489" s="217"/>
      <c r="R489" s="217"/>
      <c r="S489" s="217"/>
      <c r="T489" s="218"/>
      <c r="AT489" s="219" t="s">
        <v>195</v>
      </c>
      <c r="AU489" s="219" t="s">
        <v>82</v>
      </c>
      <c r="AV489" s="14" t="s">
        <v>82</v>
      </c>
      <c r="AW489" s="14" t="s">
        <v>35</v>
      </c>
      <c r="AX489" s="14" t="s">
        <v>73</v>
      </c>
      <c r="AY489" s="219" t="s">
        <v>185</v>
      </c>
    </row>
    <row r="490" spans="2:51" s="14" customFormat="1" ht="11.25">
      <c r="B490" s="209"/>
      <c r="C490" s="210"/>
      <c r="D490" s="200" t="s">
        <v>195</v>
      </c>
      <c r="E490" s="211" t="s">
        <v>19</v>
      </c>
      <c r="F490" s="212" t="s">
        <v>3263</v>
      </c>
      <c r="G490" s="210"/>
      <c r="H490" s="213">
        <v>12</v>
      </c>
      <c r="I490" s="214"/>
      <c r="J490" s="210"/>
      <c r="K490" s="210"/>
      <c r="L490" s="215"/>
      <c r="M490" s="216"/>
      <c r="N490" s="217"/>
      <c r="O490" s="217"/>
      <c r="P490" s="217"/>
      <c r="Q490" s="217"/>
      <c r="R490" s="217"/>
      <c r="S490" s="217"/>
      <c r="T490" s="218"/>
      <c r="AT490" s="219" t="s">
        <v>195</v>
      </c>
      <c r="AU490" s="219" t="s">
        <v>82</v>
      </c>
      <c r="AV490" s="14" t="s">
        <v>82</v>
      </c>
      <c r="AW490" s="14" t="s">
        <v>35</v>
      </c>
      <c r="AX490" s="14" t="s">
        <v>73</v>
      </c>
      <c r="AY490" s="219" t="s">
        <v>185</v>
      </c>
    </row>
    <row r="491" spans="2:51" s="14" customFormat="1" ht="11.25">
      <c r="B491" s="209"/>
      <c r="C491" s="210"/>
      <c r="D491" s="200" t="s">
        <v>195</v>
      </c>
      <c r="E491" s="211" t="s">
        <v>19</v>
      </c>
      <c r="F491" s="212" t="s">
        <v>3271</v>
      </c>
      <c r="G491" s="210"/>
      <c r="H491" s="213">
        <v>1.6</v>
      </c>
      <c r="I491" s="214"/>
      <c r="J491" s="210"/>
      <c r="K491" s="210"/>
      <c r="L491" s="215"/>
      <c r="M491" s="216"/>
      <c r="N491" s="217"/>
      <c r="O491" s="217"/>
      <c r="P491" s="217"/>
      <c r="Q491" s="217"/>
      <c r="R491" s="217"/>
      <c r="S491" s="217"/>
      <c r="T491" s="218"/>
      <c r="AT491" s="219" t="s">
        <v>195</v>
      </c>
      <c r="AU491" s="219" t="s">
        <v>82</v>
      </c>
      <c r="AV491" s="14" t="s">
        <v>82</v>
      </c>
      <c r="AW491" s="14" t="s">
        <v>35</v>
      </c>
      <c r="AX491" s="14" t="s">
        <v>73</v>
      </c>
      <c r="AY491" s="219" t="s">
        <v>185</v>
      </c>
    </row>
    <row r="492" spans="2:51" s="14" customFormat="1" ht="11.25">
      <c r="B492" s="209"/>
      <c r="C492" s="210"/>
      <c r="D492" s="200" t="s">
        <v>195</v>
      </c>
      <c r="E492" s="211" t="s">
        <v>19</v>
      </c>
      <c r="F492" s="212" t="s">
        <v>3266</v>
      </c>
      <c r="G492" s="210"/>
      <c r="H492" s="213">
        <v>3.2</v>
      </c>
      <c r="I492" s="214"/>
      <c r="J492" s="210"/>
      <c r="K492" s="210"/>
      <c r="L492" s="215"/>
      <c r="M492" s="216"/>
      <c r="N492" s="217"/>
      <c r="O492" s="217"/>
      <c r="P492" s="217"/>
      <c r="Q492" s="217"/>
      <c r="R492" s="217"/>
      <c r="S492" s="217"/>
      <c r="T492" s="218"/>
      <c r="AT492" s="219" t="s">
        <v>195</v>
      </c>
      <c r="AU492" s="219" t="s">
        <v>82</v>
      </c>
      <c r="AV492" s="14" t="s">
        <v>82</v>
      </c>
      <c r="AW492" s="14" t="s">
        <v>35</v>
      </c>
      <c r="AX492" s="14" t="s">
        <v>73</v>
      </c>
      <c r="AY492" s="219" t="s">
        <v>185</v>
      </c>
    </row>
    <row r="493" spans="2:51" s="14" customFormat="1" ht="11.25">
      <c r="B493" s="209"/>
      <c r="C493" s="210"/>
      <c r="D493" s="200" t="s">
        <v>195</v>
      </c>
      <c r="E493" s="211" t="s">
        <v>19</v>
      </c>
      <c r="F493" s="212" t="s">
        <v>3271</v>
      </c>
      <c r="G493" s="210"/>
      <c r="H493" s="213">
        <v>1.6</v>
      </c>
      <c r="I493" s="214"/>
      <c r="J493" s="210"/>
      <c r="K493" s="210"/>
      <c r="L493" s="215"/>
      <c r="M493" s="216"/>
      <c r="N493" s="217"/>
      <c r="O493" s="217"/>
      <c r="P493" s="217"/>
      <c r="Q493" s="217"/>
      <c r="R493" s="217"/>
      <c r="S493" s="217"/>
      <c r="T493" s="218"/>
      <c r="AT493" s="219" t="s">
        <v>195</v>
      </c>
      <c r="AU493" s="219" t="s">
        <v>82</v>
      </c>
      <c r="AV493" s="14" t="s">
        <v>82</v>
      </c>
      <c r="AW493" s="14" t="s">
        <v>35</v>
      </c>
      <c r="AX493" s="14" t="s">
        <v>73</v>
      </c>
      <c r="AY493" s="219" t="s">
        <v>185</v>
      </c>
    </row>
    <row r="494" spans="2:51" s="14" customFormat="1" ht="11.25">
      <c r="B494" s="209"/>
      <c r="C494" s="210"/>
      <c r="D494" s="200" t="s">
        <v>195</v>
      </c>
      <c r="E494" s="211" t="s">
        <v>19</v>
      </c>
      <c r="F494" s="212" t="s">
        <v>3268</v>
      </c>
      <c r="G494" s="210"/>
      <c r="H494" s="213">
        <v>13.6</v>
      </c>
      <c r="I494" s="214"/>
      <c r="J494" s="210"/>
      <c r="K494" s="210"/>
      <c r="L494" s="215"/>
      <c r="M494" s="216"/>
      <c r="N494" s="217"/>
      <c r="O494" s="217"/>
      <c r="P494" s="217"/>
      <c r="Q494" s="217"/>
      <c r="R494" s="217"/>
      <c r="S494" s="217"/>
      <c r="T494" s="218"/>
      <c r="AT494" s="219" t="s">
        <v>195</v>
      </c>
      <c r="AU494" s="219" t="s">
        <v>82</v>
      </c>
      <c r="AV494" s="14" t="s">
        <v>82</v>
      </c>
      <c r="AW494" s="14" t="s">
        <v>35</v>
      </c>
      <c r="AX494" s="14" t="s">
        <v>73</v>
      </c>
      <c r="AY494" s="219" t="s">
        <v>185</v>
      </c>
    </row>
    <row r="495" spans="2:51" s="13" customFormat="1" ht="11.25">
      <c r="B495" s="198"/>
      <c r="C495" s="199"/>
      <c r="D495" s="200" t="s">
        <v>195</v>
      </c>
      <c r="E495" s="201" t="s">
        <v>19</v>
      </c>
      <c r="F495" s="202" t="s">
        <v>3077</v>
      </c>
      <c r="G495" s="199"/>
      <c r="H495" s="201" t="s">
        <v>19</v>
      </c>
      <c r="I495" s="203"/>
      <c r="J495" s="199"/>
      <c r="K495" s="199"/>
      <c r="L495" s="204"/>
      <c r="M495" s="205"/>
      <c r="N495" s="206"/>
      <c r="O495" s="206"/>
      <c r="P495" s="206"/>
      <c r="Q495" s="206"/>
      <c r="R495" s="206"/>
      <c r="S495" s="206"/>
      <c r="T495" s="207"/>
      <c r="AT495" s="208" t="s">
        <v>195</v>
      </c>
      <c r="AU495" s="208" t="s">
        <v>82</v>
      </c>
      <c r="AV495" s="13" t="s">
        <v>80</v>
      </c>
      <c r="AW495" s="13" t="s">
        <v>35</v>
      </c>
      <c r="AX495" s="13" t="s">
        <v>73</v>
      </c>
      <c r="AY495" s="208" t="s">
        <v>185</v>
      </c>
    </row>
    <row r="496" spans="2:51" s="14" customFormat="1" ht="11.25">
      <c r="B496" s="209"/>
      <c r="C496" s="210"/>
      <c r="D496" s="200" t="s">
        <v>195</v>
      </c>
      <c r="E496" s="211" t="s">
        <v>19</v>
      </c>
      <c r="F496" s="212" t="s">
        <v>3272</v>
      </c>
      <c r="G496" s="210"/>
      <c r="H496" s="213">
        <v>4.0999999999999996</v>
      </c>
      <c r="I496" s="214"/>
      <c r="J496" s="210"/>
      <c r="K496" s="210"/>
      <c r="L496" s="215"/>
      <c r="M496" s="216"/>
      <c r="N496" s="217"/>
      <c r="O496" s="217"/>
      <c r="P496" s="217"/>
      <c r="Q496" s="217"/>
      <c r="R496" s="217"/>
      <c r="S496" s="217"/>
      <c r="T496" s="218"/>
      <c r="AT496" s="219" t="s">
        <v>195</v>
      </c>
      <c r="AU496" s="219" t="s">
        <v>82</v>
      </c>
      <c r="AV496" s="14" t="s">
        <v>82</v>
      </c>
      <c r="AW496" s="14" t="s">
        <v>35</v>
      </c>
      <c r="AX496" s="14" t="s">
        <v>73</v>
      </c>
      <c r="AY496" s="219" t="s">
        <v>185</v>
      </c>
    </row>
    <row r="497" spans="1:65" s="14" customFormat="1" ht="11.25">
      <c r="B497" s="209"/>
      <c r="C497" s="210"/>
      <c r="D497" s="200" t="s">
        <v>195</v>
      </c>
      <c r="E497" s="211" t="s">
        <v>19</v>
      </c>
      <c r="F497" s="212" t="s">
        <v>3273</v>
      </c>
      <c r="G497" s="210"/>
      <c r="H497" s="213">
        <v>6</v>
      </c>
      <c r="I497" s="214"/>
      <c r="J497" s="210"/>
      <c r="K497" s="210"/>
      <c r="L497" s="215"/>
      <c r="M497" s="216"/>
      <c r="N497" s="217"/>
      <c r="O497" s="217"/>
      <c r="P497" s="217"/>
      <c r="Q497" s="217"/>
      <c r="R497" s="217"/>
      <c r="S497" s="217"/>
      <c r="T497" s="218"/>
      <c r="AT497" s="219" t="s">
        <v>195</v>
      </c>
      <c r="AU497" s="219" t="s">
        <v>82</v>
      </c>
      <c r="AV497" s="14" t="s">
        <v>82</v>
      </c>
      <c r="AW497" s="14" t="s">
        <v>35</v>
      </c>
      <c r="AX497" s="14" t="s">
        <v>73</v>
      </c>
      <c r="AY497" s="219" t="s">
        <v>185</v>
      </c>
    </row>
    <row r="498" spans="1:65" s="14" customFormat="1" ht="11.25">
      <c r="B498" s="209"/>
      <c r="C498" s="210"/>
      <c r="D498" s="200" t="s">
        <v>195</v>
      </c>
      <c r="E498" s="211" t="s">
        <v>19</v>
      </c>
      <c r="F498" s="212" t="s">
        <v>3274</v>
      </c>
      <c r="G498" s="210"/>
      <c r="H498" s="213">
        <v>8.8000000000000007</v>
      </c>
      <c r="I498" s="214"/>
      <c r="J498" s="210"/>
      <c r="K498" s="210"/>
      <c r="L498" s="215"/>
      <c r="M498" s="216"/>
      <c r="N498" s="217"/>
      <c r="O498" s="217"/>
      <c r="P498" s="217"/>
      <c r="Q498" s="217"/>
      <c r="R498" s="217"/>
      <c r="S498" s="217"/>
      <c r="T498" s="218"/>
      <c r="AT498" s="219" t="s">
        <v>195</v>
      </c>
      <c r="AU498" s="219" t="s">
        <v>82</v>
      </c>
      <c r="AV498" s="14" t="s">
        <v>82</v>
      </c>
      <c r="AW498" s="14" t="s">
        <v>35</v>
      </c>
      <c r="AX498" s="14" t="s">
        <v>73</v>
      </c>
      <c r="AY498" s="219" t="s">
        <v>185</v>
      </c>
    </row>
    <row r="499" spans="1:65" s="14" customFormat="1" ht="11.25">
      <c r="B499" s="209"/>
      <c r="C499" s="210"/>
      <c r="D499" s="200" t="s">
        <v>195</v>
      </c>
      <c r="E499" s="211" t="s">
        <v>19</v>
      </c>
      <c r="F499" s="212" t="s">
        <v>3275</v>
      </c>
      <c r="G499" s="210"/>
      <c r="H499" s="213">
        <v>5</v>
      </c>
      <c r="I499" s="214"/>
      <c r="J499" s="210"/>
      <c r="K499" s="210"/>
      <c r="L499" s="215"/>
      <c r="M499" s="216"/>
      <c r="N499" s="217"/>
      <c r="O499" s="217"/>
      <c r="P499" s="217"/>
      <c r="Q499" s="217"/>
      <c r="R499" s="217"/>
      <c r="S499" s="217"/>
      <c r="T499" s="218"/>
      <c r="AT499" s="219" t="s">
        <v>195</v>
      </c>
      <c r="AU499" s="219" t="s">
        <v>82</v>
      </c>
      <c r="AV499" s="14" t="s">
        <v>82</v>
      </c>
      <c r="AW499" s="14" t="s">
        <v>35</v>
      </c>
      <c r="AX499" s="14" t="s">
        <v>73</v>
      </c>
      <c r="AY499" s="219" t="s">
        <v>185</v>
      </c>
    </row>
    <row r="500" spans="1:65" s="15" customFormat="1" ht="11.25">
      <c r="B500" s="220"/>
      <c r="C500" s="221"/>
      <c r="D500" s="200" t="s">
        <v>195</v>
      </c>
      <c r="E500" s="222" t="s">
        <v>19</v>
      </c>
      <c r="F500" s="223" t="s">
        <v>226</v>
      </c>
      <c r="G500" s="221"/>
      <c r="H500" s="224">
        <v>285.5</v>
      </c>
      <c r="I500" s="225"/>
      <c r="J500" s="221"/>
      <c r="K500" s="221"/>
      <c r="L500" s="226"/>
      <c r="M500" s="227"/>
      <c r="N500" s="228"/>
      <c r="O500" s="228"/>
      <c r="P500" s="228"/>
      <c r="Q500" s="228"/>
      <c r="R500" s="228"/>
      <c r="S500" s="228"/>
      <c r="T500" s="229"/>
      <c r="AT500" s="230" t="s">
        <v>195</v>
      </c>
      <c r="AU500" s="230" t="s">
        <v>82</v>
      </c>
      <c r="AV500" s="15" t="s">
        <v>135</v>
      </c>
      <c r="AW500" s="15" t="s">
        <v>35</v>
      </c>
      <c r="AX500" s="15" t="s">
        <v>80</v>
      </c>
      <c r="AY500" s="230" t="s">
        <v>185</v>
      </c>
    </row>
    <row r="501" spans="1:65" s="14" customFormat="1" ht="11.25">
      <c r="B501" s="209"/>
      <c r="C501" s="210"/>
      <c r="D501" s="200" t="s">
        <v>195</v>
      </c>
      <c r="E501" s="210"/>
      <c r="F501" s="212" t="s">
        <v>3276</v>
      </c>
      <c r="G501" s="210"/>
      <c r="H501" s="213">
        <v>299.77499999999998</v>
      </c>
      <c r="I501" s="214"/>
      <c r="J501" s="210"/>
      <c r="K501" s="210"/>
      <c r="L501" s="215"/>
      <c r="M501" s="216"/>
      <c r="N501" s="217"/>
      <c r="O501" s="217"/>
      <c r="P501" s="217"/>
      <c r="Q501" s="217"/>
      <c r="R501" s="217"/>
      <c r="S501" s="217"/>
      <c r="T501" s="218"/>
      <c r="AT501" s="219" t="s">
        <v>195</v>
      </c>
      <c r="AU501" s="219" t="s">
        <v>82</v>
      </c>
      <c r="AV501" s="14" t="s">
        <v>82</v>
      </c>
      <c r="AW501" s="14" t="s">
        <v>4</v>
      </c>
      <c r="AX501" s="14" t="s">
        <v>80</v>
      </c>
      <c r="AY501" s="219" t="s">
        <v>185</v>
      </c>
    </row>
    <row r="502" spans="1:65" s="2" customFormat="1" ht="16.5" customHeight="1">
      <c r="A502" s="36"/>
      <c r="B502" s="37"/>
      <c r="C502" s="237" t="s">
        <v>372</v>
      </c>
      <c r="D502" s="237" t="s">
        <v>520</v>
      </c>
      <c r="E502" s="238" t="s">
        <v>3277</v>
      </c>
      <c r="F502" s="239" t="s">
        <v>3278</v>
      </c>
      <c r="G502" s="240" t="s">
        <v>499</v>
      </c>
      <c r="H502" s="241">
        <v>346.91500000000002</v>
      </c>
      <c r="I502" s="242"/>
      <c r="J502" s="243">
        <f>ROUND(I502*H502,2)</f>
        <v>0</v>
      </c>
      <c r="K502" s="239" t="s">
        <v>191</v>
      </c>
      <c r="L502" s="244"/>
      <c r="M502" s="245" t="s">
        <v>19</v>
      </c>
      <c r="N502" s="246" t="s">
        <v>44</v>
      </c>
      <c r="O502" s="66"/>
      <c r="P502" s="189">
        <f>O502*H502</f>
        <v>0</v>
      </c>
      <c r="Q502" s="189">
        <v>4.0000000000000003E-5</v>
      </c>
      <c r="R502" s="189">
        <f>Q502*H502</f>
        <v>1.3876600000000003E-2</v>
      </c>
      <c r="S502" s="189">
        <v>0</v>
      </c>
      <c r="T502" s="190">
        <f>S502*H502</f>
        <v>0</v>
      </c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R502" s="191" t="s">
        <v>265</v>
      </c>
      <c r="AT502" s="191" t="s">
        <v>520</v>
      </c>
      <c r="AU502" s="191" t="s">
        <v>82</v>
      </c>
      <c r="AY502" s="19" t="s">
        <v>185</v>
      </c>
      <c r="BE502" s="192">
        <f>IF(N502="základní",J502,0)</f>
        <v>0</v>
      </c>
      <c r="BF502" s="192">
        <f>IF(N502="snížená",J502,0)</f>
        <v>0</v>
      </c>
      <c r="BG502" s="192">
        <f>IF(N502="zákl. přenesená",J502,0)</f>
        <v>0</v>
      </c>
      <c r="BH502" s="192">
        <f>IF(N502="sníž. přenesená",J502,0)</f>
        <v>0</v>
      </c>
      <c r="BI502" s="192">
        <f>IF(N502="nulová",J502,0)</f>
        <v>0</v>
      </c>
      <c r="BJ502" s="19" t="s">
        <v>80</v>
      </c>
      <c r="BK502" s="192">
        <f>ROUND(I502*H502,2)</f>
        <v>0</v>
      </c>
      <c r="BL502" s="19" t="s">
        <v>135</v>
      </c>
      <c r="BM502" s="191" t="s">
        <v>3279</v>
      </c>
    </row>
    <row r="503" spans="1:65" s="13" customFormat="1" ht="11.25">
      <c r="B503" s="198"/>
      <c r="C503" s="199"/>
      <c r="D503" s="200" t="s">
        <v>195</v>
      </c>
      <c r="E503" s="201" t="s">
        <v>19</v>
      </c>
      <c r="F503" s="202" t="s">
        <v>325</v>
      </c>
      <c r="G503" s="199"/>
      <c r="H503" s="201" t="s">
        <v>19</v>
      </c>
      <c r="I503" s="203"/>
      <c r="J503" s="199"/>
      <c r="K503" s="199"/>
      <c r="L503" s="204"/>
      <c r="M503" s="205"/>
      <c r="N503" s="206"/>
      <c r="O503" s="206"/>
      <c r="P503" s="206"/>
      <c r="Q503" s="206"/>
      <c r="R503" s="206"/>
      <c r="S503" s="206"/>
      <c r="T503" s="207"/>
      <c r="AT503" s="208" t="s">
        <v>195</v>
      </c>
      <c r="AU503" s="208" t="s">
        <v>82</v>
      </c>
      <c r="AV503" s="13" t="s">
        <v>80</v>
      </c>
      <c r="AW503" s="13" t="s">
        <v>35</v>
      </c>
      <c r="AX503" s="13" t="s">
        <v>73</v>
      </c>
      <c r="AY503" s="208" t="s">
        <v>185</v>
      </c>
    </row>
    <row r="504" spans="1:65" s="14" customFormat="1" ht="11.25">
      <c r="B504" s="209"/>
      <c r="C504" s="210"/>
      <c r="D504" s="200" t="s">
        <v>195</v>
      </c>
      <c r="E504" s="211" t="s">
        <v>19</v>
      </c>
      <c r="F504" s="212" t="s">
        <v>3195</v>
      </c>
      <c r="G504" s="210"/>
      <c r="H504" s="213">
        <v>15.5</v>
      </c>
      <c r="I504" s="214"/>
      <c r="J504" s="210"/>
      <c r="K504" s="210"/>
      <c r="L504" s="215"/>
      <c r="M504" s="216"/>
      <c r="N504" s="217"/>
      <c r="O504" s="217"/>
      <c r="P504" s="217"/>
      <c r="Q504" s="217"/>
      <c r="R504" s="217"/>
      <c r="S504" s="217"/>
      <c r="T504" s="218"/>
      <c r="AT504" s="219" t="s">
        <v>195</v>
      </c>
      <c r="AU504" s="219" t="s">
        <v>82</v>
      </c>
      <c r="AV504" s="14" t="s">
        <v>82</v>
      </c>
      <c r="AW504" s="14" t="s">
        <v>35</v>
      </c>
      <c r="AX504" s="14" t="s">
        <v>73</v>
      </c>
      <c r="AY504" s="219" t="s">
        <v>185</v>
      </c>
    </row>
    <row r="505" spans="1:65" s="14" customFormat="1" ht="11.25">
      <c r="B505" s="209"/>
      <c r="C505" s="210"/>
      <c r="D505" s="200" t="s">
        <v>195</v>
      </c>
      <c r="E505" s="211" t="s">
        <v>19</v>
      </c>
      <c r="F505" s="212" t="s">
        <v>3196</v>
      </c>
      <c r="G505" s="210"/>
      <c r="H505" s="213">
        <v>5.4</v>
      </c>
      <c r="I505" s="214"/>
      <c r="J505" s="210"/>
      <c r="K505" s="210"/>
      <c r="L505" s="215"/>
      <c r="M505" s="216"/>
      <c r="N505" s="217"/>
      <c r="O505" s="217"/>
      <c r="P505" s="217"/>
      <c r="Q505" s="217"/>
      <c r="R505" s="217"/>
      <c r="S505" s="217"/>
      <c r="T505" s="218"/>
      <c r="AT505" s="219" t="s">
        <v>195</v>
      </c>
      <c r="AU505" s="219" t="s">
        <v>82</v>
      </c>
      <c r="AV505" s="14" t="s">
        <v>82</v>
      </c>
      <c r="AW505" s="14" t="s">
        <v>35</v>
      </c>
      <c r="AX505" s="14" t="s">
        <v>73</v>
      </c>
      <c r="AY505" s="219" t="s">
        <v>185</v>
      </c>
    </row>
    <row r="506" spans="1:65" s="14" customFormat="1" ht="11.25">
      <c r="B506" s="209"/>
      <c r="C506" s="210"/>
      <c r="D506" s="200" t="s">
        <v>195</v>
      </c>
      <c r="E506" s="211" t="s">
        <v>19</v>
      </c>
      <c r="F506" s="212" t="s">
        <v>3197</v>
      </c>
      <c r="G506" s="210"/>
      <c r="H506" s="213">
        <v>5</v>
      </c>
      <c r="I506" s="214"/>
      <c r="J506" s="210"/>
      <c r="K506" s="210"/>
      <c r="L506" s="215"/>
      <c r="M506" s="216"/>
      <c r="N506" s="217"/>
      <c r="O506" s="217"/>
      <c r="P506" s="217"/>
      <c r="Q506" s="217"/>
      <c r="R506" s="217"/>
      <c r="S506" s="217"/>
      <c r="T506" s="218"/>
      <c r="AT506" s="219" t="s">
        <v>195</v>
      </c>
      <c r="AU506" s="219" t="s">
        <v>82</v>
      </c>
      <c r="AV506" s="14" t="s">
        <v>82</v>
      </c>
      <c r="AW506" s="14" t="s">
        <v>35</v>
      </c>
      <c r="AX506" s="14" t="s">
        <v>73</v>
      </c>
      <c r="AY506" s="219" t="s">
        <v>185</v>
      </c>
    </row>
    <row r="507" spans="1:65" s="14" customFormat="1" ht="11.25">
      <c r="B507" s="209"/>
      <c r="C507" s="210"/>
      <c r="D507" s="200" t="s">
        <v>195</v>
      </c>
      <c r="E507" s="211" t="s">
        <v>19</v>
      </c>
      <c r="F507" s="212" t="s">
        <v>3198</v>
      </c>
      <c r="G507" s="210"/>
      <c r="H507" s="213">
        <v>6</v>
      </c>
      <c r="I507" s="214"/>
      <c r="J507" s="210"/>
      <c r="K507" s="210"/>
      <c r="L507" s="215"/>
      <c r="M507" s="216"/>
      <c r="N507" s="217"/>
      <c r="O507" s="217"/>
      <c r="P507" s="217"/>
      <c r="Q507" s="217"/>
      <c r="R507" s="217"/>
      <c r="S507" s="217"/>
      <c r="T507" s="218"/>
      <c r="AT507" s="219" t="s">
        <v>195</v>
      </c>
      <c r="AU507" s="219" t="s">
        <v>82</v>
      </c>
      <c r="AV507" s="14" t="s">
        <v>82</v>
      </c>
      <c r="AW507" s="14" t="s">
        <v>35</v>
      </c>
      <c r="AX507" s="14" t="s">
        <v>73</v>
      </c>
      <c r="AY507" s="219" t="s">
        <v>185</v>
      </c>
    </row>
    <row r="508" spans="1:65" s="14" customFormat="1" ht="11.25">
      <c r="B508" s="209"/>
      <c r="C508" s="210"/>
      <c r="D508" s="200" t="s">
        <v>195</v>
      </c>
      <c r="E508" s="211" t="s">
        <v>19</v>
      </c>
      <c r="F508" s="212" t="s">
        <v>3199</v>
      </c>
      <c r="G508" s="210"/>
      <c r="H508" s="213">
        <v>13.8</v>
      </c>
      <c r="I508" s="214"/>
      <c r="J508" s="210"/>
      <c r="K508" s="210"/>
      <c r="L508" s="215"/>
      <c r="M508" s="216"/>
      <c r="N508" s="217"/>
      <c r="O508" s="217"/>
      <c r="P508" s="217"/>
      <c r="Q508" s="217"/>
      <c r="R508" s="217"/>
      <c r="S508" s="217"/>
      <c r="T508" s="218"/>
      <c r="AT508" s="219" t="s">
        <v>195</v>
      </c>
      <c r="AU508" s="219" t="s">
        <v>82</v>
      </c>
      <c r="AV508" s="14" t="s">
        <v>82</v>
      </c>
      <c r="AW508" s="14" t="s">
        <v>35</v>
      </c>
      <c r="AX508" s="14" t="s">
        <v>73</v>
      </c>
      <c r="AY508" s="219" t="s">
        <v>185</v>
      </c>
    </row>
    <row r="509" spans="1:65" s="14" customFormat="1" ht="11.25">
      <c r="B509" s="209"/>
      <c r="C509" s="210"/>
      <c r="D509" s="200" t="s">
        <v>195</v>
      </c>
      <c r="E509" s="211" t="s">
        <v>19</v>
      </c>
      <c r="F509" s="212" t="s">
        <v>3200</v>
      </c>
      <c r="G509" s="210"/>
      <c r="H509" s="213">
        <v>12</v>
      </c>
      <c r="I509" s="214"/>
      <c r="J509" s="210"/>
      <c r="K509" s="210"/>
      <c r="L509" s="215"/>
      <c r="M509" s="216"/>
      <c r="N509" s="217"/>
      <c r="O509" s="217"/>
      <c r="P509" s="217"/>
      <c r="Q509" s="217"/>
      <c r="R509" s="217"/>
      <c r="S509" s="217"/>
      <c r="T509" s="218"/>
      <c r="AT509" s="219" t="s">
        <v>195</v>
      </c>
      <c r="AU509" s="219" t="s">
        <v>82</v>
      </c>
      <c r="AV509" s="14" t="s">
        <v>82</v>
      </c>
      <c r="AW509" s="14" t="s">
        <v>35</v>
      </c>
      <c r="AX509" s="14" t="s">
        <v>73</v>
      </c>
      <c r="AY509" s="219" t="s">
        <v>185</v>
      </c>
    </row>
    <row r="510" spans="1:65" s="14" customFormat="1" ht="11.25">
      <c r="B510" s="209"/>
      <c r="C510" s="210"/>
      <c r="D510" s="200" t="s">
        <v>195</v>
      </c>
      <c r="E510" s="211" t="s">
        <v>19</v>
      </c>
      <c r="F510" s="212" t="s">
        <v>3201</v>
      </c>
      <c r="G510" s="210"/>
      <c r="H510" s="213">
        <v>15.195</v>
      </c>
      <c r="I510" s="214"/>
      <c r="J510" s="210"/>
      <c r="K510" s="210"/>
      <c r="L510" s="215"/>
      <c r="M510" s="216"/>
      <c r="N510" s="217"/>
      <c r="O510" s="217"/>
      <c r="P510" s="217"/>
      <c r="Q510" s="217"/>
      <c r="R510" s="217"/>
      <c r="S510" s="217"/>
      <c r="T510" s="218"/>
      <c r="AT510" s="219" t="s">
        <v>195</v>
      </c>
      <c r="AU510" s="219" t="s">
        <v>82</v>
      </c>
      <c r="AV510" s="14" t="s">
        <v>82</v>
      </c>
      <c r="AW510" s="14" t="s">
        <v>35</v>
      </c>
      <c r="AX510" s="14" t="s">
        <v>73</v>
      </c>
      <c r="AY510" s="219" t="s">
        <v>185</v>
      </c>
    </row>
    <row r="511" spans="1:65" s="13" customFormat="1" ht="11.25">
      <c r="B511" s="198"/>
      <c r="C511" s="199"/>
      <c r="D511" s="200" t="s">
        <v>195</v>
      </c>
      <c r="E511" s="201" t="s">
        <v>19</v>
      </c>
      <c r="F511" s="202" t="s">
        <v>3069</v>
      </c>
      <c r="G511" s="199"/>
      <c r="H511" s="201" t="s">
        <v>19</v>
      </c>
      <c r="I511" s="203"/>
      <c r="J511" s="199"/>
      <c r="K511" s="199"/>
      <c r="L511" s="204"/>
      <c r="M511" s="205"/>
      <c r="N511" s="206"/>
      <c r="O511" s="206"/>
      <c r="P511" s="206"/>
      <c r="Q511" s="206"/>
      <c r="R511" s="206"/>
      <c r="S511" s="206"/>
      <c r="T511" s="207"/>
      <c r="AT511" s="208" t="s">
        <v>195</v>
      </c>
      <c r="AU511" s="208" t="s">
        <v>82</v>
      </c>
      <c r="AV511" s="13" t="s">
        <v>80</v>
      </c>
      <c r="AW511" s="13" t="s">
        <v>35</v>
      </c>
      <c r="AX511" s="13" t="s">
        <v>73</v>
      </c>
      <c r="AY511" s="208" t="s">
        <v>185</v>
      </c>
    </row>
    <row r="512" spans="1:65" s="14" customFormat="1" ht="11.25">
      <c r="B512" s="209"/>
      <c r="C512" s="210"/>
      <c r="D512" s="200" t="s">
        <v>195</v>
      </c>
      <c r="E512" s="211" t="s">
        <v>19</v>
      </c>
      <c r="F512" s="212" t="s">
        <v>3202</v>
      </c>
      <c r="G512" s="210"/>
      <c r="H512" s="213">
        <v>16</v>
      </c>
      <c r="I512" s="214"/>
      <c r="J512" s="210"/>
      <c r="K512" s="210"/>
      <c r="L512" s="215"/>
      <c r="M512" s="216"/>
      <c r="N512" s="217"/>
      <c r="O512" s="217"/>
      <c r="P512" s="217"/>
      <c r="Q512" s="217"/>
      <c r="R512" s="217"/>
      <c r="S512" s="217"/>
      <c r="T512" s="218"/>
      <c r="AT512" s="219" t="s">
        <v>195</v>
      </c>
      <c r="AU512" s="219" t="s">
        <v>82</v>
      </c>
      <c r="AV512" s="14" t="s">
        <v>82</v>
      </c>
      <c r="AW512" s="14" t="s">
        <v>35</v>
      </c>
      <c r="AX512" s="14" t="s">
        <v>73</v>
      </c>
      <c r="AY512" s="219" t="s">
        <v>185</v>
      </c>
    </row>
    <row r="513" spans="2:51" s="14" customFormat="1" ht="11.25">
      <c r="B513" s="209"/>
      <c r="C513" s="210"/>
      <c r="D513" s="200" t="s">
        <v>195</v>
      </c>
      <c r="E513" s="211" t="s">
        <v>19</v>
      </c>
      <c r="F513" s="212" t="s">
        <v>3203</v>
      </c>
      <c r="G513" s="210"/>
      <c r="H513" s="213">
        <v>7.8</v>
      </c>
      <c r="I513" s="214"/>
      <c r="J513" s="210"/>
      <c r="K513" s="210"/>
      <c r="L513" s="215"/>
      <c r="M513" s="216"/>
      <c r="N513" s="217"/>
      <c r="O513" s="217"/>
      <c r="P513" s="217"/>
      <c r="Q513" s="217"/>
      <c r="R513" s="217"/>
      <c r="S513" s="217"/>
      <c r="T513" s="218"/>
      <c r="AT513" s="219" t="s">
        <v>195</v>
      </c>
      <c r="AU513" s="219" t="s">
        <v>82</v>
      </c>
      <c r="AV513" s="14" t="s">
        <v>82</v>
      </c>
      <c r="AW513" s="14" t="s">
        <v>35</v>
      </c>
      <c r="AX513" s="14" t="s">
        <v>73</v>
      </c>
      <c r="AY513" s="219" t="s">
        <v>185</v>
      </c>
    </row>
    <row r="514" spans="2:51" s="14" customFormat="1" ht="11.25">
      <c r="B514" s="209"/>
      <c r="C514" s="210"/>
      <c r="D514" s="200" t="s">
        <v>195</v>
      </c>
      <c r="E514" s="211" t="s">
        <v>19</v>
      </c>
      <c r="F514" s="212" t="s">
        <v>3204</v>
      </c>
      <c r="G514" s="210"/>
      <c r="H514" s="213">
        <v>35</v>
      </c>
      <c r="I514" s="214"/>
      <c r="J514" s="210"/>
      <c r="K514" s="210"/>
      <c r="L514" s="215"/>
      <c r="M514" s="216"/>
      <c r="N514" s="217"/>
      <c r="O514" s="217"/>
      <c r="P514" s="217"/>
      <c r="Q514" s="217"/>
      <c r="R514" s="217"/>
      <c r="S514" s="217"/>
      <c r="T514" s="218"/>
      <c r="AT514" s="219" t="s">
        <v>195</v>
      </c>
      <c r="AU514" s="219" t="s">
        <v>82</v>
      </c>
      <c r="AV514" s="14" t="s">
        <v>82</v>
      </c>
      <c r="AW514" s="14" t="s">
        <v>35</v>
      </c>
      <c r="AX514" s="14" t="s">
        <v>73</v>
      </c>
      <c r="AY514" s="219" t="s">
        <v>185</v>
      </c>
    </row>
    <row r="515" spans="2:51" s="14" customFormat="1" ht="11.25">
      <c r="B515" s="209"/>
      <c r="C515" s="210"/>
      <c r="D515" s="200" t="s">
        <v>195</v>
      </c>
      <c r="E515" s="211" t="s">
        <v>19</v>
      </c>
      <c r="F515" s="212" t="s">
        <v>3205</v>
      </c>
      <c r="G515" s="210"/>
      <c r="H515" s="213">
        <v>9.1999999999999993</v>
      </c>
      <c r="I515" s="214"/>
      <c r="J515" s="210"/>
      <c r="K515" s="210"/>
      <c r="L515" s="215"/>
      <c r="M515" s="216"/>
      <c r="N515" s="217"/>
      <c r="O515" s="217"/>
      <c r="P515" s="217"/>
      <c r="Q515" s="217"/>
      <c r="R515" s="217"/>
      <c r="S515" s="217"/>
      <c r="T515" s="218"/>
      <c r="AT515" s="219" t="s">
        <v>195</v>
      </c>
      <c r="AU515" s="219" t="s">
        <v>82</v>
      </c>
      <c r="AV515" s="14" t="s">
        <v>82</v>
      </c>
      <c r="AW515" s="14" t="s">
        <v>35</v>
      </c>
      <c r="AX515" s="14" t="s">
        <v>73</v>
      </c>
      <c r="AY515" s="219" t="s">
        <v>185</v>
      </c>
    </row>
    <row r="516" spans="2:51" s="14" customFormat="1" ht="11.25">
      <c r="B516" s="209"/>
      <c r="C516" s="210"/>
      <c r="D516" s="200" t="s">
        <v>195</v>
      </c>
      <c r="E516" s="211" t="s">
        <v>19</v>
      </c>
      <c r="F516" s="212" t="s">
        <v>3206</v>
      </c>
      <c r="G516" s="210"/>
      <c r="H516" s="213">
        <v>14</v>
      </c>
      <c r="I516" s="214"/>
      <c r="J516" s="210"/>
      <c r="K516" s="210"/>
      <c r="L516" s="215"/>
      <c r="M516" s="216"/>
      <c r="N516" s="217"/>
      <c r="O516" s="217"/>
      <c r="P516" s="217"/>
      <c r="Q516" s="217"/>
      <c r="R516" s="217"/>
      <c r="S516" s="217"/>
      <c r="T516" s="218"/>
      <c r="AT516" s="219" t="s">
        <v>195</v>
      </c>
      <c r="AU516" s="219" t="s">
        <v>82</v>
      </c>
      <c r="AV516" s="14" t="s">
        <v>82</v>
      </c>
      <c r="AW516" s="14" t="s">
        <v>35</v>
      </c>
      <c r="AX516" s="14" t="s">
        <v>73</v>
      </c>
      <c r="AY516" s="219" t="s">
        <v>185</v>
      </c>
    </row>
    <row r="517" spans="2:51" s="14" customFormat="1" ht="11.25">
      <c r="B517" s="209"/>
      <c r="C517" s="210"/>
      <c r="D517" s="200" t="s">
        <v>195</v>
      </c>
      <c r="E517" s="211" t="s">
        <v>19</v>
      </c>
      <c r="F517" s="212" t="s">
        <v>3207</v>
      </c>
      <c r="G517" s="210"/>
      <c r="H517" s="213">
        <v>20</v>
      </c>
      <c r="I517" s="214"/>
      <c r="J517" s="210"/>
      <c r="K517" s="210"/>
      <c r="L517" s="215"/>
      <c r="M517" s="216"/>
      <c r="N517" s="217"/>
      <c r="O517" s="217"/>
      <c r="P517" s="217"/>
      <c r="Q517" s="217"/>
      <c r="R517" s="217"/>
      <c r="S517" s="217"/>
      <c r="T517" s="218"/>
      <c r="AT517" s="219" t="s">
        <v>195</v>
      </c>
      <c r="AU517" s="219" t="s">
        <v>82</v>
      </c>
      <c r="AV517" s="14" t="s">
        <v>82</v>
      </c>
      <c r="AW517" s="14" t="s">
        <v>35</v>
      </c>
      <c r="AX517" s="14" t="s">
        <v>73</v>
      </c>
      <c r="AY517" s="219" t="s">
        <v>185</v>
      </c>
    </row>
    <row r="518" spans="2:51" s="14" customFormat="1" ht="11.25">
      <c r="B518" s="209"/>
      <c r="C518" s="210"/>
      <c r="D518" s="200" t="s">
        <v>195</v>
      </c>
      <c r="E518" s="211" t="s">
        <v>19</v>
      </c>
      <c r="F518" s="212" t="s">
        <v>3208</v>
      </c>
      <c r="G518" s="210"/>
      <c r="H518" s="213">
        <v>21</v>
      </c>
      <c r="I518" s="214"/>
      <c r="J518" s="210"/>
      <c r="K518" s="210"/>
      <c r="L518" s="215"/>
      <c r="M518" s="216"/>
      <c r="N518" s="217"/>
      <c r="O518" s="217"/>
      <c r="P518" s="217"/>
      <c r="Q518" s="217"/>
      <c r="R518" s="217"/>
      <c r="S518" s="217"/>
      <c r="T518" s="218"/>
      <c r="AT518" s="219" t="s">
        <v>195</v>
      </c>
      <c r="AU518" s="219" t="s">
        <v>82</v>
      </c>
      <c r="AV518" s="14" t="s">
        <v>82</v>
      </c>
      <c r="AW518" s="14" t="s">
        <v>35</v>
      </c>
      <c r="AX518" s="14" t="s">
        <v>73</v>
      </c>
      <c r="AY518" s="219" t="s">
        <v>185</v>
      </c>
    </row>
    <row r="519" spans="2:51" s="14" customFormat="1" ht="11.25">
      <c r="B519" s="209"/>
      <c r="C519" s="210"/>
      <c r="D519" s="200" t="s">
        <v>195</v>
      </c>
      <c r="E519" s="211" t="s">
        <v>19</v>
      </c>
      <c r="F519" s="212" t="s">
        <v>3209</v>
      </c>
      <c r="G519" s="210"/>
      <c r="H519" s="213">
        <v>8</v>
      </c>
      <c r="I519" s="214"/>
      <c r="J519" s="210"/>
      <c r="K519" s="210"/>
      <c r="L519" s="215"/>
      <c r="M519" s="216"/>
      <c r="N519" s="217"/>
      <c r="O519" s="217"/>
      <c r="P519" s="217"/>
      <c r="Q519" s="217"/>
      <c r="R519" s="217"/>
      <c r="S519" s="217"/>
      <c r="T519" s="218"/>
      <c r="AT519" s="219" t="s">
        <v>195</v>
      </c>
      <c r="AU519" s="219" t="s">
        <v>82</v>
      </c>
      <c r="AV519" s="14" t="s">
        <v>82</v>
      </c>
      <c r="AW519" s="14" t="s">
        <v>35</v>
      </c>
      <c r="AX519" s="14" t="s">
        <v>73</v>
      </c>
      <c r="AY519" s="219" t="s">
        <v>185</v>
      </c>
    </row>
    <row r="520" spans="2:51" s="14" customFormat="1" ht="11.25">
      <c r="B520" s="209"/>
      <c r="C520" s="210"/>
      <c r="D520" s="200" t="s">
        <v>195</v>
      </c>
      <c r="E520" s="211" t="s">
        <v>19</v>
      </c>
      <c r="F520" s="212" t="s">
        <v>3205</v>
      </c>
      <c r="G520" s="210"/>
      <c r="H520" s="213">
        <v>9.1999999999999993</v>
      </c>
      <c r="I520" s="214"/>
      <c r="J520" s="210"/>
      <c r="K520" s="210"/>
      <c r="L520" s="215"/>
      <c r="M520" s="216"/>
      <c r="N520" s="217"/>
      <c r="O520" s="217"/>
      <c r="P520" s="217"/>
      <c r="Q520" s="217"/>
      <c r="R520" s="217"/>
      <c r="S520" s="217"/>
      <c r="T520" s="218"/>
      <c r="AT520" s="219" t="s">
        <v>195</v>
      </c>
      <c r="AU520" s="219" t="s">
        <v>82</v>
      </c>
      <c r="AV520" s="14" t="s">
        <v>82</v>
      </c>
      <c r="AW520" s="14" t="s">
        <v>35</v>
      </c>
      <c r="AX520" s="14" t="s">
        <v>73</v>
      </c>
      <c r="AY520" s="219" t="s">
        <v>185</v>
      </c>
    </row>
    <row r="521" spans="2:51" s="13" customFormat="1" ht="11.25">
      <c r="B521" s="198"/>
      <c r="C521" s="199"/>
      <c r="D521" s="200" t="s">
        <v>195</v>
      </c>
      <c r="E521" s="201" t="s">
        <v>19</v>
      </c>
      <c r="F521" s="202" t="s">
        <v>3072</v>
      </c>
      <c r="G521" s="199"/>
      <c r="H521" s="201" t="s">
        <v>19</v>
      </c>
      <c r="I521" s="203"/>
      <c r="J521" s="199"/>
      <c r="K521" s="199"/>
      <c r="L521" s="204"/>
      <c r="M521" s="205"/>
      <c r="N521" s="206"/>
      <c r="O521" s="206"/>
      <c r="P521" s="206"/>
      <c r="Q521" s="206"/>
      <c r="R521" s="206"/>
      <c r="S521" s="206"/>
      <c r="T521" s="207"/>
      <c r="AT521" s="208" t="s">
        <v>195</v>
      </c>
      <c r="AU521" s="208" t="s">
        <v>82</v>
      </c>
      <c r="AV521" s="13" t="s">
        <v>80</v>
      </c>
      <c r="AW521" s="13" t="s">
        <v>35</v>
      </c>
      <c r="AX521" s="13" t="s">
        <v>73</v>
      </c>
      <c r="AY521" s="208" t="s">
        <v>185</v>
      </c>
    </row>
    <row r="522" spans="2:51" s="14" customFormat="1" ht="11.25">
      <c r="B522" s="209"/>
      <c r="C522" s="210"/>
      <c r="D522" s="200" t="s">
        <v>195</v>
      </c>
      <c r="E522" s="211" t="s">
        <v>19</v>
      </c>
      <c r="F522" s="212" t="s">
        <v>3202</v>
      </c>
      <c r="G522" s="210"/>
      <c r="H522" s="213">
        <v>16</v>
      </c>
      <c r="I522" s="214"/>
      <c r="J522" s="210"/>
      <c r="K522" s="210"/>
      <c r="L522" s="215"/>
      <c r="M522" s="216"/>
      <c r="N522" s="217"/>
      <c r="O522" s="217"/>
      <c r="P522" s="217"/>
      <c r="Q522" s="217"/>
      <c r="R522" s="217"/>
      <c r="S522" s="217"/>
      <c r="T522" s="218"/>
      <c r="AT522" s="219" t="s">
        <v>195</v>
      </c>
      <c r="AU522" s="219" t="s">
        <v>82</v>
      </c>
      <c r="AV522" s="14" t="s">
        <v>82</v>
      </c>
      <c r="AW522" s="14" t="s">
        <v>35</v>
      </c>
      <c r="AX522" s="14" t="s">
        <v>73</v>
      </c>
      <c r="AY522" s="219" t="s">
        <v>185</v>
      </c>
    </row>
    <row r="523" spans="2:51" s="14" customFormat="1" ht="11.25">
      <c r="B523" s="209"/>
      <c r="C523" s="210"/>
      <c r="D523" s="200" t="s">
        <v>195</v>
      </c>
      <c r="E523" s="211" t="s">
        <v>19</v>
      </c>
      <c r="F523" s="212" t="s">
        <v>3203</v>
      </c>
      <c r="G523" s="210"/>
      <c r="H523" s="213">
        <v>7.8</v>
      </c>
      <c r="I523" s="214"/>
      <c r="J523" s="210"/>
      <c r="K523" s="210"/>
      <c r="L523" s="215"/>
      <c r="M523" s="216"/>
      <c r="N523" s="217"/>
      <c r="O523" s="217"/>
      <c r="P523" s="217"/>
      <c r="Q523" s="217"/>
      <c r="R523" s="217"/>
      <c r="S523" s="217"/>
      <c r="T523" s="218"/>
      <c r="AT523" s="219" t="s">
        <v>195</v>
      </c>
      <c r="AU523" s="219" t="s">
        <v>82</v>
      </c>
      <c r="AV523" s="14" t="s">
        <v>82</v>
      </c>
      <c r="AW523" s="14" t="s">
        <v>35</v>
      </c>
      <c r="AX523" s="14" t="s">
        <v>73</v>
      </c>
      <c r="AY523" s="219" t="s">
        <v>185</v>
      </c>
    </row>
    <row r="524" spans="2:51" s="14" customFormat="1" ht="11.25">
      <c r="B524" s="209"/>
      <c r="C524" s="210"/>
      <c r="D524" s="200" t="s">
        <v>195</v>
      </c>
      <c r="E524" s="211" t="s">
        <v>19</v>
      </c>
      <c r="F524" s="212" t="s">
        <v>3210</v>
      </c>
      <c r="G524" s="210"/>
      <c r="H524" s="213">
        <v>10</v>
      </c>
      <c r="I524" s="214"/>
      <c r="J524" s="210"/>
      <c r="K524" s="210"/>
      <c r="L524" s="215"/>
      <c r="M524" s="216"/>
      <c r="N524" s="217"/>
      <c r="O524" s="217"/>
      <c r="P524" s="217"/>
      <c r="Q524" s="217"/>
      <c r="R524" s="217"/>
      <c r="S524" s="217"/>
      <c r="T524" s="218"/>
      <c r="AT524" s="219" t="s">
        <v>195</v>
      </c>
      <c r="AU524" s="219" t="s">
        <v>82</v>
      </c>
      <c r="AV524" s="14" t="s">
        <v>82</v>
      </c>
      <c r="AW524" s="14" t="s">
        <v>35</v>
      </c>
      <c r="AX524" s="14" t="s">
        <v>73</v>
      </c>
      <c r="AY524" s="219" t="s">
        <v>185</v>
      </c>
    </row>
    <row r="525" spans="2:51" s="14" customFormat="1" ht="11.25">
      <c r="B525" s="209"/>
      <c r="C525" s="210"/>
      <c r="D525" s="200" t="s">
        <v>195</v>
      </c>
      <c r="E525" s="211" t="s">
        <v>19</v>
      </c>
      <c r="F525" s="212" t="s">
        <v>3211</v>
      </c>
      <c r="G525" s="210"/>
      <c r="H525" s="213">
        <v>7.8</v>
      </c>
      <c r="I525" s="214"/>
      <c r="J525" s="210"/>
      <c r="K525" s="210"/>
      <c r="L525" s="215"/>
      <c r="M525" s="216"/>
      <c r="N525" s="217"/>
      <c r="O525" s="217"/>
      <c r="P525" s="217"/>
      <c r="Q525" s="217"/>
      <c r="R525" s="217"/>
      <c r="S525" s="217"/>
      <c r="T525" s="218"/>
      <c r="AT525" s="219" t="s">
        <v>195</v>
      </c>
      <c r="AU525" s="219" t="s">
        <v>82</v>
      </c>
      <c r="AV525" s="14" t="s">
        <v>82</v>
      </c>
      <c r="AW525" s="14" t="s">
        <v>35</v>
      </c>
      <c r="AX525" s="14" t="s">
        <v>73</v>
      </c>
      <c r="AY525" s="219" t="s">
        <v>185</v>
      </c>
    </row>
    <row r="526" spans="2:51" s="14" customFormat="1" ht="11.25">
      <c r="B526" s="209"/>
      <c r="C526" s="210"/>
      <c r="D526" s="200" t="s">
        <v>195</v>
      </c>
      <c r="E526" s="211" t="s">
        <v>19</v>
      </c>
      <c r="F526" s="212" t="s">
        <v>3212</v>
      </c>
      <c r="G526" s="210"/>
      <c r="H526" s="213">
        <v>7</v>
      </c>
      <c r="I526" s="214"/>
      <c r="J526" s="210"/>
      <c r="K526" s="210"/>
      <c r="L526" s="215"/>
      <c r="M526" s="216"/>
      <c r="N526" s="217"/>
      <c r="O526" s="217"/>
      <c r="P526" s="217"/>
      <c r="Q526" s="217"/>
      <c r="R526" s="217"/>
      <c r="S526" s="217"/>
      <c r="T526" s="218"/>
      <c r="AT526" s="219" t="s">
        <v>195</v>
      </c>
      <c r="AU526" s="219" t="s">
        <v>82</v>
      </c>
      <c r="AV526" s="14" t="s">
        <v>82</v>
      </c>
      <c r="AW526" s="14" t="s">
        <v>35</v>
      </c>
      <c r="AX526" s="14" t="s">
        <v>73</v>
      </c>
      <c r="AY526" s="219" t="s">
        <v>185</v>
      </c>
    </row>
    <row r="527" spans="2:51" s="14" customFormat="1" ht="11.25">
      <c r="B527" s="209"/>
      <c r="C527" s="210"/>
      <c r="D527" s="200" t="s">
        <v>195</v>
      </c>
      <c r="E527" s="211" t="s">
        <v>19</v>
      </c>
      <c r="F527" s="212" t="s">
        <v>3213</v>
      </c>
      <c r="G527" s="210"/>
      <c r="H527" s="213">
        <v>5.2</v>
      </c>
      <c r="I527" s="214"/>
      <c r="J527" s="210"/>
      <c r="K527" s="210"/>
      <c r="L527" s="215"/>
      <c r="M527" s="216"/>
      <c r="N527" s="217"/>
      <c r="O527" s="217"/>
      <c r="P527" s="217"/>
      <c r="Q527" s="217"/>
      <c r="R527" s="217"/>
      <c r="S527" s="217"/>
      <c r="T527" s="218"/>
      <c r="AT527" s="219" t="s">
        <v>195</v>
      </c>
      <c r="AU527" s="219" t="s">
        <v>82</v>
      </c>
      <c r="AV527" s="14" t="s">
        <v>82</v>
      </c>
      <c r="AW527" s="14" t="s">
        <v>35</v>
      </c>
      <c r="AX527" s="14" t="s">
        <v>73</v>
      </c>
      <c r="AY527" s="219" t="s">
        <v>185</v>
      </c>
    </row>
    <row r="528" spans="2:51" s="14" customFormat="1" ht="11.25">
      <c r="B528" s="209"/>
      <c r="C528" s="210"/>
      <c r="D528" s="200" t="s">
        <v>195</v>
      </c>
      <c r="E528" s="211" t="s">
        <v>19</v>
      </c>
      <c r="F528" s="212" t="s">
        <v>3214</v>
      </c>
      <c r="G528" s="210"/>
      <c r="H528" s="213">
        <v>28</v>
      </c>
      <c r="I528" s="214"/>
      <c r="J528" s="210"/>
      <c r="K528" s="210"/>
      <c r="L528" s="215"/>
      <c r="M528" s="216"/>
      <c r="N528" s="217"/>
      <c r="O528" s="217"/>
      <c r="P528" s="217"/>
      <c r="Q528" s="217"/>
      <c r="R528" s="217"/>
      <c r="S528" s="217"/>
      <c r="T528" s="218"/>
      <c r="AT528" s="219" t="s">
        <v>195</v>
      </c>
      <c r="AU528" s="219" t="s">
        <v>82</v>
      </c>
      <c r="AV528" s="14" t="s">
        <v>82</v>
      </c>
      <c r="AW528" s="14" t="s">
        <v>35</v>
      </c>
      <c r="AX528" s="14" t="s">
        <v>73</v>
      </c>
      <c r="AY528" s="219" t="s">
        <v>185</v>
      </c>
    </row>
    <row r="529" spans="1:65" s="14" customFormat="1" ht="11.25">
      <c r="B529" s="209"/>
      <c r="C529" s="210"/>
      <c r="D529" s="200" t="s">
        <v>195</v>
      </c>
      <c r="E529" s="211" t="s">
        <v>19</v>
      </c>
      <c r="F529" s="212" t="s">
        <v>3202</v>
      </c>
      <c r="G529" s="210"/>
      <c r="H529" s="213">
        <v>16</v>
      </c>
      <c r="I529" s="214"/>
      <c r="J529" s="210"/>
      <c r="K529" s="210"/>
      <c r="L529" s="215"/>
      <c r="M529" s="216"/>
      <c r="N529" s="217"/>
      <c r="O529" s="217"/>
      <c r="P529" s="217"/>
      <c r="Q529" s="217"/>
      <c r="R529" s="217"/>
      <c r="S529" s="217"/>
      <c r="T529" s="218"/>
      <c r="AT529" s="219" t="s">
        <v>195</v>
      </c>
      <c r="AU529" s="219" t="s">
        <v>82</v>
      </c>
      <c r="AV529" s="14" t="s">
        <v>82</v>
      </c>
      <c r="AW529" s="14" t="s">
        <v>35</v>
      </c>
      <c r="AX529" s="14" t="s">
        <v>73</v>
      </c>
      <c r="AY529" s="219" t="s">
        <v>185</v>
      </c>
    </row>
    <row r="530" spans="1:65" s="14" customFormat="1" ht="11.25">
      <c r="B530" s="209"/>
      <c r="C530" s="210"/>
      <c r="D530" s="200" t="s">
        <v>195</v>
      </c>
      <c r="E530" s="211" t="s">
        <v>19</v>
      </c>
      <c r="F530" s="212" t="s">
        <v>3215</v>
      </c>
      <c r="G530" s="210"/>
      <c r="H530" s="213">
        <v>4.5999999999999996</v>
      </c>
      <c r="I530" s="214"/>
      <c r="J530" s="210"/>
      <c r="K530" s="210"/>
      <c r="L530" s="215"/>
      <c r="M530" s="216"/>
      <c r="N530" s="217"/>
      <c r="O530" s="217"/>
      <c r="P530" s="217"/>
      <c r="Q530" s="217"/>
      <c r="R530" s="217"/>
      <c r="S530" s="217"/>
      <c r="T530" s="218"/>
      <c r="AT530" s="219" t="s">
        <v>195</v>
      </c>
      <c r="AU530" s="219" t="s">
        <v>82</v>
      </c>
      <c r="AV530" s="14" t="s">
        <v>82</v>
      </c>
      <c r="AW530" s="14" t="s">
        <v>35</v>
      </c>
      <c r="AX530" s="14" t="s">
        <v>73</v>
      </c>
      <c r="AY530" s="219" t="s">
        <v>185</v>
      </c>
    </row>
    <row r="531" spans="1:65" s="14" customFormat="1" ht="11.25">
      <c r="B531" s="209"/>
      <c r="C531" s="210"/>
      <c r="D531" s="200" t="s">
        <v>195</v>
      </c>
      <c r="E531" s="211" t="s">
        <v>19</v>
      </c>
      <c r="F531" s="212" t="s">
        <v>3216</v>
      </c>
      <c r="G531" s="210"/>
      <c r="H531" s="213">
        <v>5.2</v>
      </c>
      <c r="I531" s="214"/>
      <c r="J531" s="210"/>
      <c r="K531" s="210"/>
      <c r="L531" s="215"/>
      <c r="M531" s="216"/>
      <c r="N531" s="217"/>
      <c r="O531" s="217"/>
      <c r="P531" s="217"/>
      <c r="Q531" s="217"/>
      <c r="R531" s="217"/>
      <c r="S531" s="217"/>
      <c r="T531" s="218"/>
      <c r="AT531" s="219" t="s">
        <v>195</v>
      </c>
      <c r="AU531" s="219" t="s">
        <v>82</v>
      </c>
      <c r="AV531" s="14" t="s">
        <v>82</v>
      </c>
      <c r="AW531" s="14" t="s">
        <v>35</v>
      </c>
      <c r="AX531" s="14" t="s">
        <v>73</v>
      </c>
      <c r="AY531" s="219" t="s">
        <v>185</v>
      </c>
    </row>
    <row r="532" spans="1:65" s="14" customFormat="1" ht="11.25">
      <c r="B532" s="209"/>
      <c r="C532" s="210"/>
      <c r="D532" s="200" t="s">
        <v>195</v>
      </c>
      <c r="E532" s="211" t="s">
        <v>19</v>
      </c>
      <c r="F532" s="212" t="s">
        <v>3215</v>
      </c>
      <c r="G532" s="210"/>
      <c r="H532" s="213">
        <v>4.5999999999999996</v>
      </c>
      <c r="I532" s="214"/>
      <c r="J532" s="210"/>
      <c r="K532" s="210"/>
      <c r="L532" s="215"/>
      <c r="M532" s="216"/>
      <c r="N532" s="217"/>
      <c r="O532" s="217"/>
      <c r="P532" s="217"/>
      <c r="Q532" s="217"/>
      <c r="R532" s="217"/>
      <c r="S532" s="217"/>
      <c r="T532" s="218"/>
      <c r="AT532" s="219" t="s">
        <v>195</v>
      </c>
      <c r="AU532" s="219" t="s">
        <v>82</v>
      </c>
      <c r="AV532" s="14" t="s">
        <v>82</v>
      </c>
      <c r="AW532" s="14" t="s">
        <v>35</v>
      </c>
      <c r="AX532" s="14" t="s">
        <v>73</v>
      </c>
      <c r="AY532" s="219" t="s">
        <v>185</v>
      </c>
    </row>
    <row r="533" spans="1:65" s="13" customFormat="1" ht="11.25">
      <c r="B533" s="198"/>
      <c r="C533" s="199"/>
      <c r="D533" s="200" t="s">
        <v>195</v>
      </c>
      <c r="E533" s="201" t="s">
        <v>19</v>
      </c>
      <c r="F533" s="202" t="s">
        <v>3077</v>
      </c>
      <c r="G533" s="199"/>
      <c r="H533" s="201" t="s">
        <v>19</v>
      </c>
      <c r="I533" s="203"/>
      <c r="J533" s="199"/>
      <c r="K533" s="199"/>
      <c r="L533" s="204"/>
      <c r="M533" s="205"/>
      <c r="N533" s="206"/>
      <c r="O533" s="206"/>
      <c r="P533" s="206"/>
      <c r="Q533" s="206"/>
      <c r="R533" s="206"/>
      <c r="S533" s="206"/>
      <c r="T533" s="207"/>
      <c r="AT533" s="208" t="s">
        <v>195</v>
      </c>
      <c r="AU533" s="208" t="s">
        <v>82</v>
      </c>
      <c r="AV533" s="13" t="s">
        <v>80</v>
      </c>
      <c r="AW533" s="13" t="s">
        <v>35</v>
      </c>
      <c r="AX533" s="13" t="s">
        <v>73</v>
      </c>
      <c r="AY533" s="208" t="s">
        <v>185</v>
      </c>
    </row>
    <row r="534" spans="1:65" s="14" customFormat="1" ht="11.25">
      <c r="B534" s="209"/>
      <c r="C534" s="210"/>
      <c r="D534" s="200" t="s">
        <v>195</v>
      </c>
      <c r="E534" s="211" t="s">
        <v>19</v>
      </c>
      <c r="F534" s="212" t="s">
        <v>3217</v>
      </c>
      <c r="G534" s="210"/>
      <c r="H534" s="213">
        <v>5.0999999999999996</v>
      </c>
      <c r="I534" s="214"/>
      <c r="J534" s="210"/>
      <c r="K534" s="210"/>
      <c r="L534" s="215"/>
      <c r="M534" s="216"/>
      <c r="N534" s="217"/>
      <c r="O534" s="217"/>
      <c r="P534" s="217"/>
      <c r="Q534" s="217"/>
      <c r="R534" s="217"/>
      <c r="S534" s="217"/>
      <c r="T534" s="218"/>
      <c r="AT534" s="219" t="s">
        <v>195</v>
      </c>
      <c r="AU534" s="219" t="s">
        <v>82</v>
      </c>
      <c r="AV534" s="14" t="s">
        <v>82</v>
      </c>
      <c r="AW534" s="14" t="s">
        <v>35</v>
      </c>
      <c r="AX534" s="14" t="s">
        <v>73</v>
      </c>
      <c r="AY534" s="219" t="s">
        <v>185</v>
      </c>
    </row>
    <row r="535" spans="1:65" s="15" customFormat="1" ht="11.25">
      <c r="B535" s="220"/>
      <c r="C535" s="221"/>
      <c r="D535" s="200" t="s">
        <v>195</v>
      </c>
      <c r="E535" s="222" t="s">
        <v>19</v>
      </c>
      <c r="F535" s="223" t="s">
        <v>226</v>
      </c>
      <c r="G535" s="221"/>
      <c r="H535" s="224">
        <v>330.39500000000004</v>
      </c>
      <c r="I535" s="225"/>
      <c r="J535" s="221"/>
      <c r="K535" s="221"/>
      <c r="L535" s="226"/>
      <c r="M535" s="227"/>
      <c r="N535" s="228"/>
      <c r="O535" s="228"/>
      <c r="P535" s="228"/>
      <c r="Q535" s="228"/>
      <c r="R535" s="228"/>
      <c r="S535" s="228"/>
      <c r="T535" s="229"/>
      <c r="AT535" s="230" t="s">
        <v>195</v>
      </c>
      <c r="AU535" s="230" t="s">
        <v>82</v>
      </c>
      <c r="AV535" s="15" t="s">
        <v>135</v>
      </c>
      <c r="AW535" s="15" t="s">
        <v>35</v>
      </c>
      <c r="AX535" s="15" t="s">
        <v>80</v>
      </c>
      <c r="AY535" s="230" t="s">
        <v>185</v>
      </c>
    </row>
    <row r="536" spans="1:65" s="14" customFormat="1" ht="11.25">
      <c r="B536" s="209"/>
      <c r="C536" s="210"/>
      <c r="D536" s="200" t="s">
        <v>195</v>
      </c>
      <c r="E536" s="210"/>
      <c r="F536" s="212" t="s">
        <v>3280</v>
      </c>
      <c r="G536" s="210"/>
      <c r="H536" s="213">
        <v>346.91500000000002</v>
      </c>
      <c r="I536" s="214"/>
      <c r="J536" s="210"/>
      <c r="K536" s="210"/>
      <c r="L536" s="215"/>
      <c r="M536" s="216"/>
      <c r="N536" s="217"/>
      <c r="O536" s="217"/>
      <c r="P536" s="217"/>
      <c r="Q536" s="217"/>
      <c r="R536" s="217"/>
      <c r="S536" s="217"/>
      <c r="T536" s="218"/>
      <c r="AT536" s="219" t="s">
        <v>195</v>
      </c>
      <c r="AU536" s="219" t="s">
        <v>82</v>
      </c>
      <c r="AV536" s="14" t="s">
        <v>82</v>
      </c>
      <c r="AW536" s="14" t="s">
        <v>4</v>
      </c>
      <c r="AX536" s="14" t="s">
        <v>80</v>
      </c>
      <c r="AY536" s="219" t="s">
        <v>185</v>
      </c>
    </row>
    <row r="537" spans="1:65" s="2" customFormat="1" ht="16.5" customHeight="1">
      <c r="A537" s="36"/>
      <c r="B537" s="37"/>
      <c r="C537" s="237" t="s">
        <v>7</v>
      </c>
      <c r="D537" s="237" t="s">
        <v>520</v>
      </c>
      <c r="E537" s="238" t="s">
        <v>3281</v>
      </c>
      <c r="F537" s="239" t="s">
        <v>3282</v>
      </c>
      <c r="G537" s="240" t="s">
        <v>499</v>
      </c>
      <c r="H537" s="241">
        <v>28.35</v>
      </c>
      <c r="I537" s="242"/>
      <c r="J537" s="243">
        <f>ROUND(I537*H537,2)</f>
        <v>0</v>
      </c>
      <c r="K537" s="239" t="s">
        <v>191</v>
      </c>
      <c r="L537" s="244"/>
      <c r="M537" s="245" t="s">
        <v>19</v>
      </c>
      <c r="N537" s="246" t="s">
        <v>44</v>
      </c>
      <c r="O537" s="66"/>
      <c r="P537" s="189">
        <f>O537*H537</f>
        <v>0</v>
      </c>
      <c r="Q537" s="189">
        <v>2.9999999999999997E-4</v>
      </c>
      <c r="R537" s="189">
        <f>Q537*H537</f>
        <v>8.5050000000000004E-3</v>
      </c>
      <c r="S537" s="189">
        <v>0</v>
      </c>
      <c r="T537" s="190">
        <f>S537*H537</f>
        <v>0</v>
      </c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R537" s="191" t="s">
        <v>265</v>
      </c>
      <c r="AT537" s="191" t="s">
        <v>520</v>
      </c>
      <c r="AU537" s="191" t="s">
        <v>82</v>
      </c>
      <c r="AY537" s="19" t="s">
        <v>185</v>
      </c>
      <c r="BE537" s="192">
        <f>IF(N537="základní",J537,0)</f>
        <v>0</v>
      </c>
      <c r="BF537" s="192">
        <f>IF(N537="snížená",J537,0)</f>
        <v>0</v>
      </c>
      <c r="BG537" s="192">
        <f>IF(N537="zákl. přenesená",J537,0)</f>
        <v>0</v>
      </c>
      <c r="BH537" s="192">
        <f>IF(N537="sníž. přenesená",J537,0)</f>
        <v>0</v>
      </c>
      <c r="BI537" s="192">
        <f>IF(N537="nulová",J537,0)</f>
        <v>0</v>
      </c>
      <c r="BJ537" s="19" t="s">
        <v>80</v>
      </c>
      <c r="BK537" s="192">
        <f>ROUND(I537*H537,2)</f>
        <v>0</v>
      </c>
      <c r="BL537" s="19" t="s">
        <v>135</v>
      </c>
      <c r="BM537" s="191" t="s">
        <v>3283</v>
      </c>
    </row>
    <row r="538" spans="1:65" s="13" customFormat="1" ht="11.25">
      <c r="B538" s="198"/>
      <c r="C538" s="199"/>
      <c r="D538" s="200" t="s">
        <v>195</v>
      </c>
      <c r="E538" s="201" t="s">
        <v>19</v>
      </c>
      <c r="F538" s="202" t="s">
        <v>325</v>
      </c>
      <c r="G538" s="199"/>
      <c r="H538" s="201" t="s">
        <v>19</v>
      </c>
      <c r="I538" s="203"/>
      <c r="J538" s="199"/>
      <c r="K538" s="199"/>
      <c r="L538" s="204"/>
      <c r="M538" s="205"/>
      <c r="N538" s="206"/>
      <c r="O538" s="206"/>
      <c r="P538" s="206"/>
      <c r="Q538" s="206"/>
      <c r="R538" s="206"/>
      <c r="S538" s="206"/>
      <c r="T538" s="207"/>
      <c r="AT538" s="208" t="s">
        <v>195</v>
      </c>
      <c r="AU538" s="208" t="s">
        <v>82</v>
      </c>
      <c r="AV538" s="13" t="s">
        <v>80</v>
      </c>
      <c r="AW538" s="13" t="s">
        <v>35</v>
      </c>
      <c r="AX538" s="13" t="s">
        <v>73</v>
      </c>
      <c r="AY538" s="208" t="s">
        <v>185</v>
      </c>
    </row>
    <row r="539" spans="1:65" s="14" customFormat="1" ht="11.25">
      <c r="B539" s="209"/>
      <c r="C539" s="210"/>
      <c r="D539" s="200" t="s">
        <v>195</v>
      </c>
      <c r="E539" s="211" t="s">
        <v>19</v>
      </c>
      <c r="F539" s="212" t="s">
        <v>3284</v>
      </c>
      <c r="G539" s="210"/>
      <c r="H539" s="213">
        <v>6</v>
      </c>
      <c r="I539" s="214"/>
      <c r="J539" s="210"/>
      <c r="K539" s="210"/>
      <c r="L539" s="215"/>
      <c r="M539" s="216"/>
      <c r="N539" s="217"/>
      <c r="O539" s="217"/>
      <c r="P539" s="217"/>
      <c r="Q539" s="217"/>
      <c r="R539" s="217"/>
      <c r="S539" s="217"/>
      <c r="T539" s="218"/>
      <c r="AT539" s="219" t="s">
        <v>195</v>
      </c>
      <c r="AU539" s="219" t="s">
        <v>82</v>
      </c>
      <c r="AV539" s="14" t="s">
        <v>82</v>
      </c>
      <c r="AW539" s="14" t="s">
        <v>35</v>
      </c>
      <c r="AX539" s="14" t="s">
        <v>73</v>
      </c>
      <c r="AY539" s="219" t="s">
        <v>185</v>
      </c>
    </row>
    <row r="540" spans="1:65" s="13" customFormat="1" ht="11.25">
      <c r="B540" s="198"/>
      <c r="C540" s="199"/>
      <c r="D540" s="200" t="s">
        <v>195</v>
      </c>
      <c r="E540" s="201" t="s">
        <v>19</v>
      </c>
      <c r="F540" s="202" t="s">
        <v>3069</v>
      </c>
      <c r="G540" s="199"/>
      <c r="H540" s="201" t="s">
        <v>19</v>
      </c>
      <c r="I540" s="203"/>
      <c r="J540" s="199"/>
      <c r="K540" s="199"/>
      <c r="L540" s="204"/>
      <c r="M540" s="205"/>
      <c r="N540" s="206"/>
      <c r="O540" s="206"/>
      <c r="P540" s="206"/>
      <c r="Q540" s="206"/>
      <c r="R540" s="206"/>
      <c r="S540" s="206"/>
      <c r="T540" s="207"/>
      <c r="AT540" s="208" t="s">
        <v>195</v>
      </c>
      <c r="AU540" s="208" t="s">
        <v>82</v>
      </c>
      <c r="AV540" s="13" t="s">
        <v>80</v>
      </c>
      <c r="AW540" s="13" t="s">
        <v>35</v>
      </c>
      <c r="AX540" s="13" t="s">
        <v>73</v>
      </c>
      <c r="AY540" s="208" t="s">
        <v>185</v>
      </c>
    </row>
    <row r="541" spans="1:65" s="14" customFormat="1" ht="11.25">
      <c r="B541" s="209"/>
      <c r="C541" s="210"/>
      <c r="D541" s="200" t="s">
        <v>195</v>
      </c>
      <c r="E541" s="211" t="s">
        <v>19</v>
      </c>
      <c r="F541" s="212" t="s">
        <v>3284</v>
      </c>
      <c r="G541" s="210"/>
      <c r="H541" s="213">
        <v>6</v>
      </c>
      <c r="I541" s="214"/>
      <c r="J541" s="210"/>
      <c r="K541" s="210"/>
      <c r="L541" s="215"/>
      <c r="M541" s="216"/>
      <c r="N541" s="217"/>
      <c r="O541" s="217"/>
      <c r="P541" s="217"/>
      <c r="Q541" s="217"/>
      <c r="R541" s="217"/>
      <c r="S541" s="217"/>
      <c r="T541" s="218"/>
      <c r="AT541" s="219" t="s">
        <v>195</v>
      </c>
      <c r="AU541" s="219" t="s">
        <v>82</v>
      </c>
      <c r="AV541" s="14" t="s">
        <v>82</v>
      </c>
      <c r="AW541" s="14" t="s">
        <v>35</v>
      </c>
      <c r="AX541" s="14" t="s">
        <v>73</v>
      </c>
      <c r="AY541" s="219" t="s">
        <v>185</v>
      </c>
    </row>
    <row r="542" spans="1:65" s="14" customFormat="1" ht="11.25">
      <c r="B542" s="209"/>
      <c r="C542" s="210"/>
      <c r="D542" s="200" t="s">
        <v>195</v>
      </c>
      <c r="E542" s="211" t="s">
        <v>19</v>
      </c>
      <c r="F542" s="212" t="s">
        <v>3284</v>
      </c>
      <c r="G542" s="210"/>
      <c r="H542" s="213">
        <v>6</v>
      </c>
      <c r="I542" s="214"/>
      <c r="J542" s="210"/>
      <c r="K542" s="210"/>
      <c r="L542" s="215"/>
      <c r="M542" s="216"/>
      <c r="N542" s="217"/>
      <c r="O542" s="217"/>
      <c r="P542" s="217"/>
      <c r="Q542" s="217"/>
      <c r="R542" s="217"/>
      <c r="S542" s="217"/>
      <c r="T542" s="218"/>
      <c r="AT542" s="219" t="s">
        <v>195</v>
      </c>
      <c r="AU542" s="219" t="s">
        <v>82</v>
      </c>
      <c r="AV542" s="14" t="s">
        <v>82</v>
      </c>
      <c r="AW542" s="14" t="s">
        <v>35</v>
      </c>
      <c r="AX542" s="14" t="s">
        <v>73</v>
      </c>
      <c r="AY542" s="219" t="s">
        <v>185</v>
      </c>
    </row>
    <row r="543" spans="1:65" s="13" customFormat="1" ht="11.25">
      <c r="B543" s="198"/>
      <c r="C543" s="199"/>
      <c r="D543" s="200" t="s">
        <v>195</v>
      </c>
      <c r="E543" s="201" t="s">
        <v>19</v>
      </c>
      <c r="F543" s="202" t="s">
        <v>3072</v>
      </c>
      <c r="G543" s="199"/>
      <c r="H543" s="201" t="s">
        <v>19</v>
      </c>
      <c r="I543" s="203"/>
      <c r="J543" s="199"/>
      <c r="K543" s="199"/>
      <c r="L543" s="204"/>
      <c r="M543" s="205"/>
      <c r="N543" s="206"/>
      <c r="O543" s="206"/>
      <c r="P543" s="206"/>
      <c r="Q543" s="206"/>
      <c r="R543" s="206"/>
      <c r="S543" s="206"/>
      <c r="T543" s="207"/>
      <c r="AT543" s="208" t="s">
        <v>195</v>
      </c>
      <c r="AU543" s="208" t="s">
        <v>82</v>
      </c>
      <c r="AV543" s="13" t="s">
        <v>80</v>
      </c>
      <c r="AW543" s="13" t="s">
        <v>35</v>
      </c>
      <c r="AX543" s="13" t="s">
        <v>73</v>
      </c>
      <c r="AY543" s="208" t="s">
        <v>185</v>
      </c>
    </row>
    <row r="544" spans="1:65" s="14" customFormat="1" ht="11.25">
      <c r="B544" s="209"/>
      <c r="C544" s="210"/>
      <c r="D544" s="200" t="s">
        <v>195</v>
      </c>
      <c r="E544" s="211" t="s">
        <v>19</v>
      </c>
      <c r="F544" s="212" t="s">
        <v>3284</v>
      </c>
      <c r="G544" s="210"/>
      <c r="H544" s="213">
        <v>6</v>
      </c>
      <c r="I544" s="214"/>
      <c r="J544" s="210"/>
      <c r="K544" s="210"/>
      <c r="L544" s="215"/>
      <c r="M544" s="216"/>
      <c r="N544" s="217"/>
      <c r="O544" s="217"/>
      <c r="P544" s="217"/>
      <c r="Q544" s="217"/>
      <c r="R544" s="217"/>
      <c r="S544" s="217"/>
      <c r="T544" s="218"/>
      <c r="AT544" s="219" t="s">
        <v>195</v>
      </c>
      <c r="AU544" s="219" t="s">
        <v>82</v>
      </c>
      <c r="AV544" s="14" t="s">
        <v>82</v>
      </c>
      <c r="AW544" s="14" t="s">
        <v>35</v>
      </c>
      <c r="AX544" s="14" t="s">
        <v>73</v>
      </c>
      <c r="AY544" s="219" t="s">
        <v>185</v>
      </c>
    </row>
    <row r="545" spans="1:65" s="14" customFormat="1" ht="11.25">
      <c r="B545" s="209"/>
      <c r="C545" s="210"/>
      <c r="D545" s="200" t="s">
        <v>195</v>
      </c>
      <c r="E545" s="211" t="s">
        <v>19</v>
      </c>
      <c r="F545" s="212" t="s">
        <v>3285</v>
      </c>
      <c r="G545" s="210"/>
      <c r="H545" s="213">
        <v>2</v>
      </c>
      <c r="I545" s="214"/>
      <c r="J545" s="210"/>
      <c r="K545" s="210"/>
      <c r="L545" s="215"/>
      <c r="M545" s="216"/>
      <c r="N545" s="217"/>
      <c r="O545" s="217"/>
      <c r="P545" s="217"/>
      <c r="Q545" s="217"/>
      <c r="R545" s="217"/>
      <c r="S545" s="217"/>
      <c r="T545" s="218"/>
      <c r="AT545" s="219" t="s">
        <v>195</v>
      </c>
      <c r="AU545" s="219" t="s">
        <v>82</v>
      </c>
      <c r="AV545" s="14" t="s">
        <v>82</v>
      </c>
      <c r="AW545" s="14" t="s">
        <v>35</v>
      </c>
      <c r="AX545" s="14" t="s">
        <v>73</v>
      </c>
      <c r="AY545" s="219" t="s">
        <v>185</v>
      </c>
    </row>
    <row r="546" spans="1:65" s="13" customFormat="1" ht="11.25">
      <c r="B546" s="198"/>
      <c r="C546" s="199"/>
      <c r="D546" s="200" t="s">
        <v>195</v>
      </c>
      <c r="E546" s="201" t="s">
        <v>19</v>
      </c>
      <c r="F546" s="202" t="s">
        <v>3077</v>
      </c>
      <c r="G546" s="199"/>
      <c r="H546" s="201" t="s">
        <v>19</v>
      </c>
      <c r="I546" s="203"/>
      <c r="J546" s="199"/>
      <c r="K546" s="199"/>
      <c r="L546" s="204"/>
      <c r="M546" s="205"/>
      <c r="N546" s="206"/>
      <c r="O546" s="206"/>
      <c r="P546" s="206"/>
      <c r="Q546" s="206"/>
      <c r="R546" s="206"/>
      <c r="S546" s="206"/>
      <c r="T546" s="207"/>
      <c r="AT546" s="208" t="s">
        <v>195</v>
      </c>
      <c r="AU546" s="208" t="s">
        <v>82</v>
      </c>
      <c r="AV546" s="13" t="s">
        <v>80</v>
      </c>
      <c r="AW546" s="13" t="s">
        <v>35</v>
      </c>
      <c r="AX546" s="13" t="s">
        <v>73</v>
      </c>
      <c r="AY546" s="208" t="s">
        <v>185</v>
      </c>
    </row>
    <row r="547" spans="1:65" s="14" customFormat="1" ht="11.25">
      <c r="B547" s="209"/>
      <c r="C547" s="210"/>
      <c r="D547" s="200" t="s">
        <v>195</v>
      </c>
      <c r="E547" s="211" t="s">
        <v>19</v>
      </c>
      <c r="F547" s="212" t="s">
        <v>80</v>
      </c>
      <c r="G547" s="210"/>
      <c r="H547" s="213">
        <v>1</v>
      </c>
      <c r="I547" s="214"/>
      <c r="J547" s="210"/>
      <c r="K547" s="210"/>
      <c r="L547" s="215"/>
      <c r="M547" s="216"/>
      <c r="N547" s="217"/>
      <c r="O547" s="217"/>
      <c r="P547" s="217"/>
      <c r="Q547" s="217"/>
      <c r="R547" s="217"/>
      <c r="S547" s="217"/>
      <c r="T547" s="218"/>
      <c r="AT547" s="219" t="s">
        <v>195</v>
      </c>
      <c r="AU547" s="219" t="s">
        <v>82</v>
      </c>
      <c r="AV547" s="14" t="s">
        <v>82</v>
      </c>
      <c r="AW547" s="14" t="s">
        <v>35</v>
      </c>
      <c r="AX547" s="14" t="s">
        <v>73</v>
      </c>
      <c r="AY547" s="219" t="s">
        <v>185</v>
      </c>
    </row>
    <row r="548" spans="1:65" s="15" customFormat="1" ht="11.25">
      <c r="B548" s="220"/>
      <c r="C548" s="221"/>
      <c r="D548" s="200" t="s">
        <v>195</v>
      </c>
      <c r="E548" s="222" t="s">
        <v>19</v>
      </c>
      <c r="F548" s="223" t="s">
        <v>226</v>
      </c>
      <c r="G548" s="221"/>
      <c r="H548" s="224">
        <v>27</v>
      </c>
      <c r="I548" s="225"/>
      <c r="J548" s="221"/>
      <c r="K548" s="221"/>
      <c r="L548" s="226"/>
      <c r="M548" s="227"/>
      <c r="N548" s="228"/>
      <c r="O548" s="228"/>
      <c r="P548" s="228"/>
      <c r="Q548" s="228"/>
      <c r="R548" s="228"/>
      <c r="S548" s="228"/>
      <c r="T548" s="229"/>
      <c r="AT548" s="230" t="s">
        <v>195</v>
      </c>
      <c r="AU548" s="230" t="s">
        <v>82</v>
      </c>
      <c r="AV548" s="15" t="s">
        <v>135</v>
      </c>
      <c r="AW548" s="15" t="s">
        <v>35</v>
      </c>
      <c r="AX548" s="15" t="s">
        <v>80</v>
      </c>
      <c r="AY548" s="230" t="s">
        <v>185</v>
      </c>
    </row>
    <row r="549" spans="1:65" s="14" customFormat="1" ht="11.25">
      <c r="B549" s="209"/>
      <c r="C549" s="210"/>
      <c r="D549" s="200" t="s">
        <v>195</v>
      </c>
      <c r="E549" s="210"/>
      <c r="F549" s="212" t="s">
        <v>3286</v>
      </c>
      <c r="G549" s="210"/>
      <c r="H549" s="213">
        <v>28.35</v>
      </c>
      <c r="I549" s="214"/>
      <c r="J549" s="210"/>
      <c r="K549" s="210"/>
      <c r="L549" s="215"/>
      <c r="M549" s="216"/>
      <c r="N549" s="217"/>
      <c r="O549" s="217"/>
      <c r="P549" s="217"/>
      <c r="Q549" s="217"/>
      <c r="R549" s="217"/>
      <c r="S549" s="217"/>
      <c r="T549" s="218"/>
      <c r="AT549" s="219" t="s">
        <v>195</v>
      </c>
      <c r="AU549" s="219" t="s">
        <v>82</v>
      </c>
      <c r="AV549" s="14" t="s">
        <v>82</v>
      </c>
      <c r="AW549" s="14" t="s">
        <v>4</v>
      </c>
      <c r="AX549" s="14" t="s">
        <v>80</v>
      </c>
      <c r="AY549" s="219" t="s">
        <v>185</v>
      </c>
    </row>
    <row r="550" spans="1:65" s="2" customFormat="1" ht="16.5" customHeight="1">
      <c r="A550" s="36"/>
      <c r="B550" s="37"/>
      <c r="C550" s="237" t="s">
        <v>386</v>
      </c>
      <c r="D550" s="237" t="s">
        <v>520</v>
      </c>
      <c r="E550" s="238" t="s">
        <v>3287</v>
      </c>
      <c r="F550" s="239" t="s">
        <v>3288</v>
      </c>
      <c r="G550" s="240" t="s">
        <v>499</v>
      </c>
      <c r="H550" s="241">
        <v>40.950000000000003</v>
      </c>
      <c r="I550" s="242"/>
      <c r="J550" s="243">
        <f>ROUND(I550*H550,2)</f>
        <v>0</v>
      </c>
      <c r="K550" s="239" t="s">
        <v>191</v>
      </c>
      <c r="L550" s="244"/>
      <c r="M550" s="245" t="s">
        <v>19</v>
      </c>
      <c r="N550" s="246" t="s">
        <v>44</v>
      </c>
      <c r="O550" s="66"/>
      <c r="P550" s="189">
        <f>O550*H550</f>
        <v>0</v>
      </c>
      <c r="Q550" s="189">
        <v>2.0000000000000001E-4</v>
      </c>
      <c r="R550" s="189">
        <f>Q550*H550</f>
        <v>8.1900000000000011E-3</v>
      </c>
      <c r="S550" s="189">
        <v>0</v>
      </c>
      <c r="T550" s="190">
        <f>S550*H550</f>
        <v>0</v>
      </c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R550" s="191" t="s">
        <v>265</v>
      </c>
      <c r="AT550" s="191" t="s">
        <v>520</v>
      </c>
      <c r="AU550" s="191" t="s">
        <v>82</v>
      </c>
      <c r="AY550" s="19" t="s">
        <v>185</v>
      </c>
      <c r="BE550" s="192">
        <f>IF(N550="základní",J550,0)</f>
        <v>0</v>
      </c>
      <c r="BF550" s="192">
        <f>IF(N550="snížená",J550,0)</f>
        <v>0</v>
      </c>
      <c r="BG550" s="192">
        <f>IF(N550="zákl. přenesená",J550,0)</f>
        <v>0</v>
      </c>
      <c r="BH550" s="192">
        <f>IF(N550="sníž. přenesená",J550,0)</f>
        <v>0</v>
      </c>
      <c r="BI550" s="192">
        <f>IF(N550="nulová",J550,0)</f>
        <v>0</v>
      </c>
      <c r="BJ550" s="19" t="s">
        <v>80</v>
      </c>
      <c r="BK550" s="192">
        <f>ROUND(I550*H550,2)</f>
        <v>0</v>
      </c>
      <c r="BL550" s="19" t="s">
        <v>135</v>
      </c>
      <c r="BM550" s="191" t="s">
        <v>3289</v>
      </c>
    </row>
    <row r="551" spans="1:65" s="13" customFormat="1" ht="11.25">
      <c r="B551" s="198"/>
      <c r="C551" s="199"/>
      <c r="D551" s="200" t="s">
        <v>195</v>
      </c>
      <c r="E551" s="201" t="s">
        <v>19</v>
      </c>
      <c r="F551" s="202" t="s">
        <v>325</v>
      </c>
      <c r="G551" s="199"/>
      <c r="H551" s="201" t="s">
        <v>19</v>
      </c>
      <c r="I551" s="203"/>
      <c r="J551" s="199"/>
      <c r="K551" s="199"/>
      <c r="L551" s="204"/>
      <c r="M551" s="205"/>
      <c r="N551" s="206"/>
      <c r="O551" s="206"/>
      <c r="P551" s="206"/>
      <c r="Q551" s="206"/>
      <c r="R551" s="206"/>
      <c r="S551" s="206"/>
      <c r="T551" s="207"/>
      <c r="AT551" s="208" t="s">
        <v>195</v>
      </c>
      <c r="AU551" s="208" t="s">
        <v>82</v>
      </c>
      <c r="AV551" s="13" t="s">
        <v>80</v>
      </c>
      <c r="AW551" s="13" t="s">
        <v>35</v>
      </c>
      <c r="AX551" s="13" t="s">
        <v>73</v>
      </c>
      <c r="AY551" s="208" t="s">
        <v>185</v>
      </c>
    </row>
    <row r="552" spans="1:65" s="14" customFormat="1" ht="11.25">
      <c r="B552" s="209"/>
      <c r="C552" s="210"/>
      <c r="D552" s="200" t="s">
        <v>195</v>
      </c>
      <c r="E552" s="211" t="s">
        <v>19</v>
      </c>
      <c r="F552" s="212" t="s">
        <v>3290</v>
      </c>
      <c r="G552" s="210"/>
      <c r="H552" s="213">
        <v>9</v>
      </c>
      <c r="I552" s="214"/>
      <c r="J552" s="210"/>
      <c r="K552" s="210"/>
      <c r="L552" s="215"/>
      <c r="M552" s="216"/>
      <c r="N552" s="217"/>
      <c r="O552" s="217"/>
      <c r="P552" s="217"/>
      <c r="Q552" s="217"/>
      <c r="R552" s="217"/>
      <c r="S552" s="217"/>
      <c r="T552" s="218"/>
      <c r="AT552" s="219" t="s">
        <v>195</v>
      </c>
      <c r="AU552" s="219" t="s">
        <v>82</v>
      </c>
      <c r="AV552" s="14" t="s">
        <v>82</v>
      </c>
      <c r="AW552" s="14" t="s">
        <v>35</v>
      </c>
      <c r="AX552" s="14" t="s">
        <v>73</v>
      </c>
      <c r="AY552" s="219" t="s">
        <v>185</v>
      </c>
    </row>
    <row r="553" spans="1:65" s="14" customFormat="1" ht="11.25">
      <c r="B553" s="209"/>
      <c r="C553" s="210"/>
      <c r="D553" s="200" t="s">
        <v>195</v>
      </c>
      <c r="E553" s="211" t="s">
        <v>19</v>
      </c>
      <c r="F553" s="212" t="s">
        <v>3291</v>
      </c>
      <c r="G553" s="210"/>
      <c r="H553" s="213">
        <v>4</v>
      </c>
      <c r="I553" s="214"/>
      <c r="J553" s="210"/>
      <c r="K553" s="210"/>
      <c r="L553" s="215"/>
      <c r="M553" s="216"/>
      <c r="N553" s="217"/>
      <c r="O553" s="217"/>
      <c r="P553" s="217"/>
      <c r="Q553" s="217"/>
      <c r="R553" s="217"/>
      <c r="S553" s="217"/>
      <c r="T553" s="218"/>
      <c r="AT553" s="219" t="s">
        <v>195</v>
      </c>
      <c r="AU553" s="219" t="s">
        <v>82</v>
      </c>
      <c r="AV553" s="14" t="s">
        <v>82</v>
      </c>
      <c r="AW553" s="14" t="s">
        <v>35</v>
      </c>
      <c r="AX553" s="14" t="s">
        <v>73</v>
      </c>
      <c r="AY553" s="219" t="s">
        <v>185</v>
      </c>
    </row>
    <row r="554" spans="1:65" s="14" customFormat="1" ht="11.25">
      <c r="B554" s="209"/>
      <c r="C554" s="210"/>
      <c r="D554" s="200" t="s">
        <v>195</v>
      </c>
      <c r="E554" s="211" t="s">
        <v>19</v>
      </c>
      <c r="F554" s="212" t="s">
        <v>3292</v>
      </c>
      <c r="G554" s="210"/>
      <c r="H554" s="213">
        <v>3</v>
      </c>
      <c r="I554" s="214"/>
      <c r="J554" s="210"/>
      <c r="K554" s="210"/>
      <c r="L554" s="215"/>
      <c r="M554" s="216"/>
      <c r="N554" s="217"/>
      <c r="O554" s="217"/>
      <c r="P554" s="217"/>
      <c r="Q554" s="217"/>
      <c r="R554" s="217"/>
      <c r="S554" s="217"/>
      <c r="T554" s="218"/>
      <c r="AT554" s="219" t="s">
        <v>195</v>
      </c>
      <c r="AU554" s="219" t="s">
        <v>82</v>
      </c>
      <c r="AV554" s="14" t="s">
        <v>82</v>
      </c>
      <c r="AW554" s="14" t="s">
        <v>35</v>
      </c>
      <c r="AX554" s="14" t="s">
        <v>73</v>
      </c>
      <c r="AY554" s="219" t="s">
        <v>185</v>
      </c>
    </row>
    <row r="555" spans="1:65" s="13" customFormat="1" ht="11.25">
      <c r="B555" s="198"/>
      <c r="C555" s="199"/>
      <c r="D555" s="200" t="s">
        <v>195</v>
      </c>
      <c r="E555" s="201" t="s">
        <v>19</v>
      </c>
      <c r="F555" s="202" t="s">
        <v>3069</v>
      </c>
      <c r="G555" s="199"/>
      <c r="H555" s="201" t="s">
        <v>19</v>
      </c>
      <c r="I555" s="203"/>
      <c r="J555" s="199"/>
      <c r="K555" s="199"/>
      <c r="L555" s="204"/>
      <c r="M555" s="205"/>
      <c r="N555" s="206"/>
      <c r="O555" s="206"/>
      <c r="P555" s="206"/>
      <c r="Q555" s="206"/>
      <c r="R555" s="206"/>
      <c r="S555" s="206"/>
      <c r="T555" s="207"/>
      <c r="AT555" s="208" t="s">
        <v>195</v>
      </c>
      <c r="AU555" s="208" t="s">
        <v>82</v>
      </c>
      <c r="AV555" s="13" t="s">
        <v>80</v>
      </c>
      <c r="AW555" s="13" t="s">
        <v>35</v>
      </c>
      <c r="AX555" s="13" t="s">
        <v>73</v>
      </c>
      <c r="AY555" s="208" t="s">
        <v>185</v>
      </c>
    </row>
    <row r="556" spans="1:65" s="14" customFormat="1" ht="11.25">
      <c r="B556" s="209"/>
      <c r="C556" s="210"/>
      <c r="D556" s="200" t="s">
        <v>195</v>
      </c>
      <c r="E556" s="211" t="s">
        <v>19</v>
      </c>
      <c r="F556" s="212" t="s">
        <v>3284</v>
      </c>
      <c r="G556" s="210"/>
      <c r="H556" s="213">
        <v>6</v>
      </c>
      <c r="I556" s="214"/>
      <c r="J556" s="210"/>
      <c r="K556" s="210"/>
      <c r="L556" s="215"/>
      <c r="M556" s="216"/>
      <c r="N556" s="217"/>
      <c r="O556" s="217"/>
      <c r="P556" s="217"/>
      <c r="Q556" s="217"/>
      <c r="R556" s="217"/>
      <c r="S556" s="217"/>
      <c r="T556" s="218"/>
      <c r="AT556" s="219" t="s">
        <v>195</v>
      </c>
      <c r="AU556" s="219" t="s">
        <v>82</v>
      </c>
      <c r="AV556" s="14" t="s">
        <v>82</v>
      </c>
      <c r="AW556" s="14" t="s">
        <v>35</v>
      </c>
      <c r="AX556" s="14" t="s">
        <v>73</v>
      </c>
      <c r="AY556" s="219" t="s">
        <v>185</v>
      </c>
    </row>
    <row r="557" spans="1:65" s="14" customFormat="1" ht="11.25">
      <c r="B557" s="209"/>
      <c r="C557" s="210"/>
      <c r="D557" s="200" t="s">
        <v>195</v>
      </c>
      <c r="E557" s="211" t="s">
        <v>19</v>
      </c>
      <c r="F557" s="212" t="s">
        <v>3284</v>
      </c>
      <c r="G557" s="210"/>
      <c r="H557" s="213">
        <v>6</v>
      </c>
      <c r="I557" s="214"/>
      <c r="J557" s="210"/>
      <c r="K557" s="210"/>
      <c r="L557" s="215"/>
      <c r="M557" s="216"/>
      <c r="N557" s="217"/>
      <c r="O557" s="217"/>
      <c r="P557" s="217"/>
      <c r="Q557" s="217"/>
      <c r="R557" s="217"/>
      <c r="S557" s="217"/>
      <c r="T557" s="218"/>
      <c r="AT557" s="219" t="s">
        <v>195</v>
      </c>
      <c r="AU557" s="219" t="s">
        <v>82</v>
      </c>
      <c r="AV557" s="14" t="s">
        <v>82</v>
      </c>
      <c r="AW557" s="14" t="s">
        <v>35</v>
      </c>
      <c r="AX557" s="14" t="s">
        <v>73</v>
      </c>
      <c r="AY557" s="219" t="s">
        <v>185</v>
      </c>
    </row>
    <row r="558" spans="1:65" s="13" customFormat="1" ht="11.25">
      <c r="B558" s="198"/>
      <c r="C558" s="199"/>
      <c r="D558" s="200" t="s">
        <v>195</v>
      </c>
      <c r="E558" s="201" t="s">
        <v>19</v>
      </c>
      <c r="F558" s="202" t="s">
        <v>3072</v>
      </c>
      <c r="G558" s="199"/>
      <c r="H558" s="201" t="s">
        <v>19</v>
      </c>
      <c r="I558" s="203"/>
      <c r="J558" s="199"/>
      <c r="K558" s="199"/>
      <c r="L558" s="204"/>
      <c r="M558" s="205"/>
      <c r="N558" s="206"/>
      <c r="O558" s="206"/>
      <c r="P558" s="206"/>
      <c r="Q558" s="206"/>
      <c r="R558" s="206"/>
      <c r="S558" s="206"/>
      <c r="T558" s="207"/>
      <c r="AT558" s="208" t="s">
        <v>195</v>
      </c>
      <c r="AU558" s="208" t="s">
        <v>82</v>
      </c>
      <c r="AV558" s="13" t="s">
        <v>80</v>
      </c>
      <c r="AW558" s="13" t="s">
        <v>35</v>
      </c>
      <c r="AX558" s="13" t="s">
        <v>73</v>
      </c>
      <c r="AY558" s="208" t="s">
        <v>185</v>
      </c>
    </row>
    <row r="559" spans="1:65" s="14" customFormat="1" ht="11.25">
      <c r="B559" s="209"/>
      <c r="C559" s="210"/>
      <c r="D559" s="200" t="s">
        <v>195</v>
      </c>
      <c r="E559" s="211" t="s">
        <v>19</v>
      </c>
      <c r="F559" s="212" t="s">
        <v>3284</v>
      </c>
      <c r="G559" s="210"/>
      <c r="H559" s="213">
        <v>6</v>
      </c>
      <c r="I559" s="214"/>
      <c r="J559" s="210"/>
      <c r="K559" s="210"/>
      <c r="L559" s="215"/>
      <c r="M559" s="216"/>
      <c r="N559" s="217"/>
      <c r="O559" s="217"/>
      <c r="P559" s="217"/>
      <c r="Q559" s="217"/>
      <c r="R559" s="217"/>
      <c r="S559" s="217"/>
      <c r="T559" s="218"/>
      <c r="AT559" s="219" t="s">
        <v>195</v>
      </c>
      <c r="AU559" s="219" t="s">
        <v>82</v>
      </c>
      <c r="AV559" s="14" t="s">
        <v>82</v>
      </c>
      <c r="AW559" s="14" t="s">
        <v>35</v>
      </c>
      <c r="AX559" s="14" t="s">
        <v>73</v>
      </c>
      <c r="AY559" s="219" t="s">
        <v>185</v>
      </c>
    </row>
    <row r="560" spans="1:65" s="14" customFormat="1" ht="11.25">
      <c r="B560" s="209"/>
      <c r="C560" s="210"/>
      <c r="D560" s="200" t="s">
        <v>195</v>
      </c>
      <c r="E560" s="211" t="s">
        <v>19</v>
      </c>
      <c r="F560" s="212" t="s">
        <v>3285</v>
      </c>
      <c r="G560" s="210"/>
      <c r="H560" s="213">
        <v>2</v>
      </c>
      <c r="I560" s="214"/>
      <c r="J560" s="210"/>
      <c r="K560" s="210"/>
      <c r="L560" s="215"/>
      <c r="M560" s="216"/>
      <c r="N560" s="217"/>
      <c r="O560" s="217"/>
      <c r="P560" s="217"/>
      <c r="Q560" s="217"/>
      <c r="R560" s="217"/>
      <c r="S560" s="217"/>
      <c r="T560" s="218"/>
      <c r="AT560" s="219" t="s">
        <v>195</v>
      </c>
      <c r="AU560" s="219" t="s">
        <v>82</v>
      </c>
      <c r="AV560" s="14" t="s">
        <v>82</v>
      </c>
      <c r="AW560" s="14" t="s">
        <v>35</v>
      </c>
      <c r="AX560" s="14" t="s">
        <v>73</v>
      </c>
      <c r="AY560" s="219" t="s">
        <v>185</v>
      </c>
    </row>
    <row r="561" spans="1:65" s="14" customFormat="1" ht="11.25">
      <c r="B561" s="209"/>
      <c r="C561" s="210"/>
      <c r="D561" s="200" t="s">
        <v>195</v>
      </c>
      <c r="E561" s="211" t="s">
        <v>19</v>
      </c>
      <c r="F561" s="212" t="s">
        <v>129</v>
      </c>
      <c r="G561" s="210"/>
      <c r="H561" s="213">
        <v>3</v>
      </c>
      <c r="I561" s="214"/>
      <c r="J561" s="210"/>
      <c r="K561" s="210"/>
      <c r="L561" s="215"/>
      <c r="M561" s="216"/>
      <c r="N561" s="217"/>
      <c r="O561" s="217"/>
      <c r="P561" s="217"/>
      <c r="Q561" s="217"/>
      <c r="R561" s="217"/>
      <c r="S561" s="217"/>
      <c r="T561" s="218"/>
      <c r="AT561" s="219" t="s">
        <v>195</v>
      </c>
      <c r="AU561" s="219" t="s">
        <v>82</v>
      </c>
      <c r="AV561" s="14" t="s">
        <v>82</v>
      </c>
      <c r="AW561" s="14" t="s">
        <v>35</v>
      </c>
      <c r="AX561" s="14" t="s">
        <v>73</v>
      </c>
      <c r="AY561" s="219" t="s">
        <v>185</v>
      </c>
    </row>
    <row r="562" spans="1:65" s="15" customFormat="1" ht="11.25">
      <c r="B562" s="220"/>
      <c r="C562" s="221"/>
      <c r="D562" s="200" t="s">
        <v>195</v>
      </c>
      <c r="E562" s="222" t="s">
        <v>19</v>
      </c>
      <c r="F562" s="223" t="s">
        <v>226</v>
      </c>
      <c r="G562" s="221"/>
      <c r="H562" s="224">
        <v>39</v>
      </c>
      <c r="I562" s="225"/>
      <c r="J562" s="221"/>
      <c r="K562" s="221"/>
      <c r="L562" s="226"/>
      <c r="M562" s="227"/>
      <c r="N562" s="228"/>
      <c r="O562" s="228"/>
      <c r="P562" s="228"/>
      <c r="Q562" s="228"/>
      <c r="R562" s="228"/>
      <c r="S562" s="228"/>
      <c r="T562" s="229"/>
      <c r="AT562" s="230" t="s">
        <v>195</v>
      </c>
      <c r="AU562" s="230" t="s">
        <v>82</v>
      </c>
      <c r="AV562" s="15" t="s">
        <v>135</v>
      </c>
      <c r="AW562" s="15" t="s">
        <v>35</v>
      </c>
      <c r="AX562" s="15" t="s">
        <v>80</v>
      </c>
      <c r="AY562" s="230" t="s">
        <v>185</v>
      </c>
    </row>
    <row r="563" spans="1:65" s="14" customFormat="1" ht="11.25">
      <c r="B563" s="209"/>
      <c r="C563" s="210"/>
      <c r="D563" s="200" t="s">
        <v>195</v>
      </c>
      <c r="E563" s="210"/>
      <c r="F563" s="212" t="s">
        <v>3293</v>
      </c>
      <c r="G563" s="210"/>
      <c r="H563" s="213">
        <v>40.950000000000003</v>
      </c>
      <c r="I563" s="214"/>
      <c r="J563" s="210"/>
      <c r="K563" s="210"/>
      <c r="L563" s="215"/>
      <c r="M563" s="216"/>
      <c r="N563" s="217"/>
      <c r="O563" s="217"/>
      <c r="P563" s="217"/>
      <c r="Q563" s="217"/>
      <c r="R563" s="217"/>
      <c r="S563" s="217"/>
      <c r="T563" s="218"/>
      <c r="AT563" s="219" t="s">
        <v>195</v>
      </c>
      <c r="AU563" s="219" t="s">
        <v>82</v>
      </c>
      <c r="AV563" s="14" t="s">
        <v>82</v>
      </c>
      <c r="AW563" s="14" t="s">
        <v>4</v>
      </c>
      <c r="AX563" s="14" t="s">
        <v>80</v>
      </c>
      <c r="AY563" s="219" t="s">
        <v>185</v>
      </c>
    </row>
    <row r="564" spans="1:65" s="2" customFormat="1" ht="21.75" customHeight="1">
      <c r="A564" s="36"/>
      <c r="B564" s="37"/>
      <c r="C564" s="180" t="s">
        <v>393</v>
      </c>
      <c r="D564" s="180" t="s">
        <v>187</v>
      </c>
      <c r="E564" s="181" t="s">
        <v>3294</v>
      </c>
      <c r="F564" s="182" t="s">
        <v>3295</v>
      </c>
      <c r="G564" s="183" t="s">
        <v>240</v>
      </c>
      <c r="H564" s="184">
        <v>20.914999999999999</v>
      </c>
      <c r="I564" s="185"/>
      <c r="J564" s="186">
        <f>ROUND(I564*H564,2)</f>
        <v>0</v>
      </c>
      <c r="K564" s="182" t="s">
        <v>191</v>
      </c>
      <c r="L564" s="41"/>
      <c r="M564" s="187" t="s">
        <v>19</v>
      </c>
      <c r="N564" s="188" t="s">
        <v>44</v>
      </c>
      <c r="O564" s="66"/>
      <c r="P564" s="189">
        <f>O564*H564</f>
        <v>0</v>
      </c>
      <c r="Q564" s="189">
        <v>5.7000000000000002E-3</v>
      </c>
      <c r="R564" s="189">
        <f>Q564*H564</f>
        <v>0.1192155</v>
      </c>
      <c r="S564" s="189">
        <v>0</v>
      </c>
      <c r="T564" s="190">
        <f>S564*H564</f>
        <v>0</v>
      </c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R564" s="191" t="s">
        <v>135</v>
      </c>
      <c r="AT564" s="191" t="s">
        <v>187</v>
      </c>
      <c r="AU564" s="191" t="s">
        <v>82</v>
      </c>
      <c r="AY564" s="19" t="s">
        <v>185</v>
      </c>
      <c r="BE564" s="192">
        <f>IF(N564="základní",J564,0)</f>
        <v>0</v>
      </c>
      <c r="BF564" s="192">
        <f>IF(N564="snížená",J564,0)</f>
        <v>0</v>
      </c>
      <c r="BG564" s="192">
        <f>IF(N564="zákl. přenesená",J564,0)</f>
        <v>0</v>
      </c>
      <c r="BH564" s="192">
        <f>IF(N564="sníž. přenesená",J564,0)</f>
        <v>0</v>
      </c>
      <c r="BI564" s="192">
        <f>IF(N564="nulová",J564,0)</f>
        <v>0</v>
      </c>
      <c r="BJ564" s="19" t="s">
        <v>80</v>
      </c>
      <c r="BK564" s="192">
        <f>ROUND(I564*H564,2)</f>
        <v>0</v>
      </c>
      <c r="BL564" s="19" t="s">
        <v>135</v>
      </c>
      <c r="BM564" s="191" t="s">
        <v>3296</v>
      </c>
    </row>
    <row r="565" spans="1:65" s="2" customFormat="1" ht="11.25">
      <c r="A565" s="36"/>
      <c r="B565" s="37"/>
      <c r="C565" s="38"/>
      <c r="D565" s="193" t="s">
        <v>193</v>
      </c>
      <c r="E565" s="38"/>
      <c r="F565" s="194" t="s">
        <v>3297</v>
      </c>
      <c r="G565" s="38"/>
      <c r="H565" s="38"/>
      <c r="I565" s="195"/>
      <c r="J565" s="38"/>
      <c r="K565" s="38"/>
      <c r="L565" s="41"/>
      <c r="M565" s="196"/>
      <c r="N565" s="197"/>
      <c r="O565" s="66"/>
      <c r="P565" s="66"/>
      <c r="Q565" s="66"/>
      <c r="R565" s="66"/>
      <c r="S565" s="66"/>
      <c r="T565" s="67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T565" s="19" t="s">
        <v>193</v>
      </c>
      <c r="AU565" s="19" t="s">
        <v>82</v>
      </c>
    </row>
    <row r="566" spans="1:65" s="13" customFormat="1" ht="11.25">
      <c r="B566" s="198"/>
      <c r="C566" s="199"/>
      <c r="D566" s="200" t="s">
        <v>195</v>
      </c>
      <c r="E566" s="201" t="s">
        <v>19</v>
      </c>
      <c r="F566" s="202" t="s">
        <v>3105</v>
      </c>
      <c r="G566" s="199"/>
      <c r="H566" s="201" t="s">
        <v>19</v>
      </c>
      <c r="I566" s="203"/>
      <c r="J566" s="199"/>
      <c r="K566" s="199"/>
      <c r="L566" s="204"/>
      <c r="M566" s="205"/>
      <c r="N566" s="206"/>
      <c r="O566" s="206"/>
      <c r="P566" s="206"/>
      <c r="Q566" s="206"/>
      <c r="R566" s="206"/>
      <c r="S566" s="206"/>
      <c r="T566" s="207"/>
      <c r="AT566" s="208" t="s">
        <v>195</v>
      </c>
      <c r="AU566" s="208" t="s">
        <v>82</v>
      </c>
      <c r="AV566" s="13" t="s">
        <v>80</v>
      </c>
      <c r="AW566" s="13" t="s">
        <v>35</v>
      </c>
      <c r="AX566" s="13" t="s">
        <v>73</v>
      </c>
      <c r="AY566" s="208" t="s">
        <v>185</v>
      </c>
    </row>
    <row r="567" spans="1:65" s="14" customFormat="1" ht="11.25">
      <c r="B567" s="209"/>
      <c r="C567" s="210"/>
      <c r="D567" s="200" t="s">
        <v>195</v>
      </c>
      <c r="E567" s="211" t="s">
        <v>19</v>
      </c>
      <c r="F567" s="212" t="s">
        <v>3148</v>
      </c>
      <c r="G567" s="210"/>
      <c r="H567" s="213">
        <v>2.6</v>
      </c>
      <c r="I567" s="214"/>
      <c r="J567" s="210"/>
      <c r="K567" s="210"/>
      <c r="L567" s="215"/>
      <c r="M567" s="216"/>
      <c r="N567" s="217"/>
      <c r="O567" s="217"/>
      <c r="P567" s="217"/>
      <c r="Q567" s="217"/>
      <c r="R567" s="217"/>
      <c r="S567" s="217"/>
      <c r="T567" s="218"/>
      <c r="AT567" s="219" t="s">
        <v>195</v>
      </c>
      <c r="AU567" s="219" t="s">
        <v>82</v>
      </c>
      <c r="AV567" s="14" t="s">
        <v>82</v>
      </c>
      <c r="AW567" s="14" t="s">
        <v>35</v>
      </c>
      <c r="AX567" s="14" t="s">
        <v>73</v>
      </c>
      <c r="AY567" s="219" t="s">
        <v>185</v>
      </c>
    </row>
    <row r="568" spans="1:65" s="14" customFormat="1" ht="11.25">
      <c r="B568" s="209"/>
      <c r="C568" s="210"/>
      <c r="D568" s="200" t="s">
        <v>195</v>
      </c>
      <c r="E568" s="211" t="s">
        <v>19</v>
      </c>
      <c r="F568" s="212" t="s">
        <v>3149</v>
      </c>
      <c r="G568" s="210"/>
      <c r="H568" s="213">
        <v>2.88</v>
      </c>
      <c r="I568" s="214"/>
      <c r="J568" s="210"/>
      <c r="K568" s="210"/>
      <c r="L568" s="215"/>
      <c r="M568" s="216"/>
      <c r="N568" s="217"/>
      <c r="O568" s="217"/>
      <c r="P568" s="217"/>
      <c r="Q568" s="217"/>
      <c r="R568" s="217"/>
      <c r="S568" s="217"/>
      <c r="T568" s="218"/>
      <c r="AT568" s="219" t="s">
        <v>195</v>
      </c>
      <c r="AU568" s="219" t="s">
        <v>82</v>
      </c>
      <c r="AV568" s="14" t="s">
        <v>82</v>
      </c>
      <c r="AW568" s="14" t="s">
        <v>35</v>
      </c>
      <c r="AX568" s="14" t="s">
        <v>73</v>
      </c>
      <c r="AY568" s="219" t="s">
        <v>185</v>
      </c>
    </row>
    <row r="569" spans="1:65" s="13" customFormat="1" ht="11.25">
      <c r="B569" s="198"/>
      <c r="C569" s="199"/>
      <c r="D569" s="200" t="s">
        <v>195</v>
      </c>
      <c r="E569" s="201" t="s">
        <v>19</v>
      </c>
      <c r="F569" s="202" t="s">
        <v>3122</v>
      </c>
      <c r="G569" s="199"/>
      <c r="H569" s="201" t="s">
        <v>19</v>
      </c>
      <c r="I569" s="203"/>
      <c r="J569" s="199"/>
      <c r="K569" s="199"/>
      <c r="L569" s="204"/>
      <c r="M569" s="205"/>
      <c r="N569" s="206"/>
      <c r="O569" s="206"/>
      <c r="P569" s="206"/>
      <c r="Q569" s="206"/>
      <c r="R569" s="206"/>
      <c r="S569" s="206"/>
      <c r="T569" s="207"/>
      <c r="AT569" s="208" t="s">
        <v>195</v>
      </c>
      <c r="AU569" s="208" t="s">
        <v>82</v>
      </c>
      <c r="AV569" s="13" t="s">
        <v>80</v>
      </c>
      <c r="AW569" s="13" t="s">
        <v>35</v>
      </c>
      <c r="AX569" s="13" t="s">
        <v>73</v>
      </c>
      <c r="AY569" s="208" t="s">
        <v>185</v>
      </c>
    </row>
    <row r="570" spans="1:65" s="14" customFormat="1" ht="11.25">
      <c r="B570" s="209"/>
      <c r="C570" s="210"/>
      <c r="D570" s="200" t="s">
        <v>195</v>
      </c>
      <c r="E570" s="211" t="s">
        <v>19</v>
      </c>
      <c r="F570" s="212" t="s">
        <v>3150</v>
      </c>
      <c r="G570" s="210"/>
      <c r="H570" s="213">
        <v>1.74</v>
      </c>
      <c r="I570" s="214"/>
      <c r="J570" s="210"/>
      <c r="K570" s="210"/>
      <c r="L570" s="215"/>
      <c r="M570" s="216"/>
      <c r="N570" s="217"/>
      <c r="O570" s="217"/>
      <c r="P570" s="217"/>
      <c r="Q570" s="217"/>
      <c r="R570" s="217"/>
      <c r="S570" s="217"/>
      <c r="T570" s="218"/>
      <c r="AT570" s="219" t="s">
        <v>195</v>
      </c>
      <c r="AU570" s="219" t="s">
        <v>82</v>
      </c>
      <c r="AV570" s="14" t="s">
        <v>82</v>
      </c>
      <c r="AW570" s="14" t="s">
        <v>35</v>
      </c>
      <c r="AX570" s="14" t="s">
        <v>73</v>
      </c>
      <c r="AY570" s="219" t="s">
        <v>185</v>
      </c>
    </row>
    <row r="571" spans="1:65" s="14" customFormat="1" ht="11.25">
      <c r="B571" s="209"/>
      <c r="C571" s="210"/>
      <c r="D571" s="200" t="s">
        <v>195</v>
      </c>
      <c r="E571" s="211" t="s">
        <v>19</v>
      </c>
      <c r="F571" s="212" t="s">
        <v>3151</v>
      </c>
      <c r="G571" s="210"/>
      <c r="H571" s="213">
        <v>0.9</v>
      </c>
      <c r="I571" s="214"/>
      <c r="J571" s="210"/>
      <c r="K571" s="210"/>
      <c r="L571" s="215"/>
      <c r="M571" s="216"/>
      <c r="N571" s="217"/>
      <c r="O571" s="217"/>
      <c r="P571" s="217"/>
      <c r="Q571" s="217"/>
      <c r="R571" s="217"/>
      <c r="S571" s="217"/>
      <c r="T571" s="218"/>
      <c r="AT571" s="219" t="s">
        <v>195</v>
      </c>
      <c r="AU571" s="219" t="s">
        <v>82</v>
      </c>
      <c r="AV571" s="14" t="s">
        <v>82</v>
      </c>
      <c r="AW571" s="14" t="s">
        <v>35</v>
      </c>
      <c r="AX571" s="14" t="s">
        <v>73</v>
      </c>
      <c r="AY571" s="219" t="s">
        <v>185</v>
      </c>
    </row>
    <row r="572" spans="1:65" s="14" customFormat="1" ht="11.25">
      <c r="B572" s="209"/>
      <c r="C572" s="210"/>
      <c r="D572" s="200" t="s">
        <v>195</v>
      </c>
      <c r="E572" s="211" t="s">
        <v>19</v>
      </c>
      <c r="F572" s="212" t="s">
        <v>3152</v>
      </c>
      <c r="G572" s="210"/>
      <c r="H572" s="213">
        <v>2.52</v>
      </c>
      <c r="I572" s="214"/>
      <c r="J572" s="210"/>
      <c r="K572" s="210"/>
      <c r="L572" s="215"/>
      <c r="M572" s="216"/>
      <c r="N572" s="217"/>
      <c r="O572" s="217"/>
      <c r="P572" s="217"/>
      <c r="Q572" s="217"/>
      <c r="R572" s="217"/>
      <c r="S572" s="217"/>
      <c r="T572" s="218"/>
      <c r="AT572" s="219" t="s">
        <v>195</v>
      </c>
      <c r="AU572" s="219" t="s">
        <v>82</v>
      </c>
      <c r="AV572" s="14" t="s">
        <v>82</v>
      </c>
      <c r="AW572" s="14" t="s">
        <v>35</v>
      </c>
      <c r="AX572" s="14" t="s">
        <v>73</v>
      </c>
      <c r="AY572" s="219" t="s">
        <v>185</v>
      </c>
    </row>
    <row r="573" spans="1:65" s="13" customFormat="1" ht="11.25">
      <c r="B573" s="198"/>
      <c r="C573" s="199"/>
      <c r="D573" s="200" t="s">
        <v>195</v>
      </c>
      <c r="E573" s="201" t="s">
        <v>19</v>
      </c>
      <c r="F573" s="202" t="s">
        <v>3134</v>
      </c>
      <c r="G573" s="199"/>
      <c r="H573" s="201" t="s">
        <v>19</v>
      </c>
      <c r="I573" s="203"/>
      <c r="J573" s="199"/>
      <c r="K573" s="199"/>
      <c r="L573" s="204"/>
      <c r="M573" s="205"/>
      <c r="N573" s="206"/>
      <c r="O573" s="206"/>
      <c r="P573" s="206"/>
      <c r="Q573" s="206"/>
      <c r="R573" s="206"/>
      <c r="S573" s="206"/>
      <c r="T573" s="207"/>
      <c r="AT573" s="208" t="s">
        <v>195</v>
      </c>
      <c r="AU573" s="208" t="s">
        <v>82</v>
      </c>
      <c r="AV573" s="13" t="s">
        <v>80</v>
      </c>
      <c r="AW573" s="13" t="s">
        <v>35</v>
      </c>
      <c r="AX573" s="13" t="s">
        <v>73</v>
      </c>
      <c r="AY573" s="208" t="s">
        <v>185</v>
      </c>
    </row>
    <row r="574" spans="1:65" s="14" customFormat="1" ht="11.25">
      <c r="B574" s="209"/>
      <c r="C574" s="210"/>
      <c r="D574" s="200" t="s">
        <v>195</v>
      </c>
      <c r="E574" s="211" t="s">
        <v>19</v>
      </c>
      <c r="F574" s="212" t="s">
        <v>3153</v>
      </c>
      <c r="G574" s="210"/>
      <c r="H574" s="213">
        <v>2.74</v>
      </c>
      <c r="I574" s="214"/>
      <c r="J574" s="210"/>
      <c r="K574" s="210"/>
      <c r="L574" s="215"/>
      <c r="M574" s="216"/>
      <c r="N574" s="217"/>
      <c r="O574" s="217"/>
      <c r="P574" s="217"/>
      <c r="Q574" s="217"/>
      <c r="R574" s="217"/>
      <c r="S574" s="217"/>
      <c r="T574" s="218"/>
      <c r="AT574" s="219" t="s">
        <v>195</v>
      </c>
      <c r="AU574" s="219" t="s">
        <v>82</v>
      </c>
      <c r="AV574" s="14" t="s">
        <v>82</v>
      </c>
      <c r="AW574" s="14" t="s">
        <v>35</v>
      </c>
      <c r="AX574" s="14" t="s">
        <v>73</v>
      </c>
      <c r="AY574" s="219" t="s">
        <v>185</v>
      </c>
    </row>
    <row r="575" spans="1:65" s="13" customFormat="1" ht="11.25">
      <c r="B575" s="198"/>
      <c r="C575" s="199"/>
      <c r="D575" s="200" t="s">
        <v>195</v>
      </c>
      <c r="E575" s="201" t="s">
        <v>19</v>
      </c>
      <c r="F575" s="202" t="s">
        <v>3140</v>
      </c>
      <c r="G575" s="199"/>
      <c r="H575" s="201" t="s">
        <v>19</v>
      </c>
      <c r="I575" s="203"/>
      <c r="J575" s="199"/>
      <c r="K575" s="199"/>
      <c r="L575" s="204"/>
      <c r="M575" s="205"/>
      <c r="N575" s="206"/>
      <c r="O575" s="206"/>
      <c r="P575" s="206"/>
      <c r="Q575" s="206"/>
      <c r="R575" s="206"/>
      <c r="S575" s="206"/>
      <c r="T575" s="207"/>
      <c r="AT575" s="208" t="s">
        <v>195</v>
      </c>
      <c r="AU575" s="208" t="s">
        <v>82</v>
      </c>
      <c r="AV575" s="13" t="s">
        <v>80</v>
      </c>
      <c r="AW575" s="13" t="s">
        <v>35</v>
      </c>
      <c r="AX575" s="13" t="s">
        <v>73</v>
      </c>
      <c r="AY575" s="208" t="s">
        <v>185</v>
      </c>
    </row>
    <row r="576" spans="1:65" s="14" customFormat="1" ht="11.25">
      <c r="B576" s="209"/>
      <c r="C576" s="210"/>
      <c r="D576" s="200" t="s">
        <v>195</v>
      </c>
      <c r="E576" s="211" t="s">
        <v>19</v>
      </c>
      <c r="F576" s="212" t="s">
        <v>3154</v>
      </c>
      <c r="G576" s="210"/>
      <c r="H576" s="213">
        <v>7.5350000000000001</v>
      </c>
      <c r="I576" s="214"/>
      <c r="J576" s="210"/>
      <c r="K576" s="210"/>
      <c r="L576" s="215"/>
      <c r="M576" s="216"/>
      <c r="N576" s="217"/>
      <c r="O576" s="217"/>
      <c r="P576" s="217"/>
      <c r="Q576" s="217"/>
      <c r="R576" s="217"/>
      <c r="S576" s="217"/>
      <c r="T576" s="218"/>
      <c r="AT576" s="219" t="s">
        <v>195</v>
      </c>
      <c r="AU576" s="219" t="s">
        <v>82</v>
      </c>
      <c r="AV576" s="14" t="s">
        <v>82</v>
      </c>
      <c r="AW576" s="14" t="s">
        <v>35</v>
      </c>
      <c r="AX576" s="14" t="s">
        <v>73</v>
      </c>
      <c r="AY576" s="219" t="s">
        <v>185</v>
      </c>
    </row>
    <row r="577" spans="1:65" s="15" customFormat="1" ht="11.25">
      <c r="B577" s="220"/>
      <c r="C577" s="221"/>
      <c r="D577" s="200" t="s">
        <v>195</v>
      </c>
      <c r="E577" s="222" t="s">
        <v>19</v>
      </c>
      <c r="F577" s="223" t="s">
        <v>226</v>
      </c>
      <c r="G577" s="221"/>
      <c r="H577" s="224">
        <v>20.914999999999999</v>
      </c>
      <c r="I577" s="225"/>
      <c r="J577" s="221"/>
      <c r="K577" s="221"/>
      <c r="L577" s="226"/>
      <c r="M577" s="227"/>
      <c r="N577" s="228"/>
      <c r="O577" s="228"/>
      <c r="P577" s="228"/>
      <c r="Q577" s="228"/>
      <c r="R577" s="228"/>
      <c r="S577" s="228"/>
      <c r="T577" s="229"/>
      <c r="AT577" s="230" t="s">
        <v>195</v>
      </c>
      <c r="AU577" s="230" t="s">
        <v>82</v>
      </c>
      <c r="AV577" s="15" t="s">
        <v>135</v>
      </c>
      <c r="AW577" s="15" t="s">
        <v>35</v>
      </c>
      <c r="AX577" s="15" t="s">
        <v>80</v>
      </c>
      <c r="AY577" s="230" t="s">
        <v>185</v>
      </c>
    </row>
    <row r="578" spans="1:65" s="2" customFormat="1" ht="24.2" customHeight="1">
      <c r="A578" s="36"/>
      <c r="B578" s="37"/>
      <c r="C578" s="180" t="s">
        <v>400</v>
      </c>
      <c r="D578" s="180" t="s">
        <v>187</v>
      </c>
      <c r="E578" s="181" t="s">
        <v>3298</v>
      </c>
      <c r="F578" s="182" t="s">
        <v>3299</v>
      </c>
      <c r="G578" s="183" t="s">
        <v>240</v>
      </c>
      <c r="H578" s="184">
        <v>870.55799999999999</v>
      </c>
      <c r="I578" s="185"/>
      <c r="J578" s="186">
        <f>ROUND(I578*H578,2)</f>
        <v>0</v>
      </c>
      <c r="K578" s="182" t="s">
        <v>191</v>
      </c>
      <c r="L578" s="41"/>
      <c r="M578" s="187" t="s">
        <v>19</v>
      </c>
      <c r="N578" s="188" t="s">
        <v>44</v>
      </c>
      <c r="O578" s="66"/>
      <c r="P578" s="189">
        <f>O578*H578</f>
        <v>0</v>
      </c>
      <c r="Q578" s="189">
        <v>3.3E-3</v>
      </c>
      <c r="R578" s="189">
        <f>Q578*H578</f>
        <v>2.8728414</v>
      </c>
      <c r="S578" s="189">
        <v>0</v>
      </c>
      <c r="T578" s="190">
        <f>S578*H578</f>
        <v>0</v>
      </c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R578" s="191" t="s">
        <v>135</v>
      </c>
      <c r="AT578" s="191" t="s">
        <v>187</v>
      </c>
      <c r="AU578" s="191" t="s">
        <v>82</v>
      </c>
      <c r="AY578" s="19" t="s">
        <v>185</v>
      </c>
      <c r="BE578" s="192">
        <f>IF(N578="základní",J578,0)</f>
        <v>0</v>
      </c>
      <c r="BF578" s="192">
        <f>IF(N578="snížená",J578,0)</f>
        <v>0</v>
      </c>
      <c r="BG578" s="192">
        <f>IF(N578="zákl. přenesená",J578,0)</f>
        <v>0</v>
      </c>
      <c r="BH578" s="192">
        <f>IF(N578="sníž. přenesená",J578,0)</f>
        <v>0</v>
      </c>
      <c r="BI578" s="192">
        <f>IF(N578="nulová",J578,0)</f>
        <v>0</v>
      </c>
      <c r="BJ578" s="19" t="s">
        <v>80</v>
      </c>
      <c r="BK578" s="192">
        <f>ROUND(I578*H578,2)</f>
        <v>0</v>
      </c>
      <c r="BL578" s="19" t="s">
        <v>135</v>
      </c>
      <c r="BM578" s="191" t="s">
        <v>3300</v>
      </c>
    </row>
    <row r="579" spans="1:65" s="2" customFormat="1" ht="11.25">
      <c r="A579" s="36"/>
      <c r="B579" s="37"/>
      <c r="C579" s="38"/>
      <c r="D579" s="193" t="s">
        <v>193</v>
      </c>
      <c r="E579" s="38"/>
      <c r="F579" s="194" t="s">
        <v>3301</v>
      </c>
      <c r="G579" s="38"/>
      <c r="H579" s="38"/>
      <c r="I579" s="195"/>
      <c r="J579" s="38"/>
      <c r="K579" s="38"/>
      <c r="L579" s="41"/>
      <c r="M579" s="196"/>
      <c r="N579" s="197"/>
      <c r="O579" s="66"/>
      <c r="P579" s="66"/>
      <c r="Q579" s="66"/>
      <c r="R579" s="66"/>
      <c r="S579" s="66"/>
      <c r="T579" s="67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T579" s="19" t="s">
        <v>193</v>
      </c>
      <c r="AU579" s="19" t="s">
        <v>82</v>
      </c>
    </row>
    <row r="580" spans="1:65" s="13" customFormat="1" ht="11.25">
      <c r="B580" s="198"/>
      <c r="C580" s="199"/>
      <c r="D580" s="200" t="s">
        <v>195</v>
      </c>
      <c r="E580" s="201" t="s">
        <v>19</v>
      </c>
      <c r="F580" s="202" t="s">
        <v>3105</v>
      </c>
      <c r="G580" s="199"/>
      <c r="H580" s="201" t="s">
        <v>19</v>
      </c>
      <c r="I580" s="203"/>
      <c r="J580" s="199"/>
      <c r="K580" s="199"/>
      <c r="L580" s="204"/>
      <c r="M580" s="205"/>
      <c r="N580" s="206"/>
      <c r="O580" s="206"/>
      <c r="P580" s="206"/>
      <c r="Q580" s="206"/>
      <c r="R580" s="206"/>
      <c r="S580" s="206"/>
      <c r="T580" s="207"/>
      <c r="AT580" s="208" t="s">
        <v>195</v>
      </c>
      <c r="AU580" s="208" t="s">
        <v>82</v>
      </c>
      <c r="AV580" s="13" t="s">
        <v>80</v>
      </c>
      <c r="AW580" s="13" t="s">
        <v>35</v>
      </c>
      <c r="AX580" s="13" t="s">
        <v>73</v>
      </c>
      <c r="AY580" s="208" t="s">
        <v>185</v>
      </c>
    </row>
    <row r="581" spans="1:65" s="14" customFormat="1" ht="11.25">
      <c r="B581" s="209"/>
      <c r="C581" s="210"/>
      <c r="D581" s="200" t="s">
        <v>195</v>
      </c>
      <c r="E581" s="211" t="s">
        <v>19</v>
      </c>
      <c r="F581" s="212" t="s">
        <v>3106</v>
      </c>
      <c r="G581" s="210"/>
      <c r="H581" s="213">
        <v>46.4</v>
      </c>
      <c r="I581" s="214"/>
      <c r="J581" s="210"/>
      <c r="K581" s="210"/>
      <c r="L581" s="215"/>
      <c r="M581" s="216"/>
      <c r="N581" s="217"/>
      <c r="O581" s="217"/>
      <c r="P581" s="217"/>
      <c r="Q581" s="217"/>
      <c r="R581" s="217"/>
      <c r="S581" s="217"/>
      <c r="T581" s="218"/>
      <c r="AT581" s="219" t="s">
        <v>195</v>
      </c>
      <c r="AU581" s="219" t="s">
        <v>82</v>
      </c>
      <c r="AV581" s="14" t="s">
        <v>82</v>
      </c>
      <c r="AW581" s="14" t="s">
        <v>35</v>
      </c>
      <c r="AX581" s="14" t="s">
        <v>73</v>
      </c>
      <c r="AY581" s="219" t="s">
        <v>185</v>
      </c>
    </row>
    <row r="582" spans="1:65" s="14" customFormat="1" ht="11.25">
      <c r="B582" s="209"/>
      <c r="C582" s="210"/>
      <c r="D582" s="200" t="s">
        <v>195</v>
      </c>
      <c r="E582" s="211" t="s">
        <v>19</v>
      </c>
      <c r="F582" s="212" t="s">
        <v>3107</v>
      </c>
      <c r="G582" s="210"/>
      <c r="H582" s="213">
        <v>2.76</v>
      </c>
      <c r="I582" s="214"/>
      <c r="J582" s="210"/>
      <c r="K582" s="210"/>
      <c r="L582" s="215"/>
      <c r="M582" s="216"/>
      <c r="N582" s="217"/>
      <c r="O582" s="217"/>
      <c r="P582" s="217"/>
      <c r="Q582" s="217"/>
      <c r="R582" s="217"/>
      <c r="S582" s="217"/>
      <c r="T582" s="218"/>
      <c r="AT582" s="219" t="s">
        <v>195</v>
      </c>
      <c r="AU582" s="219" t="s">
        <v>82</v>
      </c>
      <c r="AV582" s="14" t="s">
        <v>82</v>
      </c>
      <c r="AW582" s="14" t="s">
        <v>35</v>
      </c>
      <c r="AX582" s="14" t="s">
        <v>73</v>
      </c>
      <c r="AY582" s="219" t="s">
        <v>185</v>
      </c>
    </row>
    <row r="583" spans="1:65" s="14" customFormat="1" ht="11.25">
      <c r="B583" s="209"/>
      <c r="C583" s="210"/>
      <c r="D583" s="200" t="s">
        <v>195</v>
      </c>
      <c r="E583" s="211" t="s">
        <v>19</v>
      </c>
      <c r="F583" s="212" t="s">
        <v>3108</v>
      </c>
      <c r="G583" s="210"/>
      <c r="H583" s="213">
        <v>-8</v>
      </c>
      <c r="I583" s="214"/>
      <c r="J583" s="210"/>
      <c r="K583" s="210"/>
      <c r="L583" s="215"/>
      <c r="M583" s="216"/>
      <c r="N583" s="217"/>
      <c r="O583" s="217"/>
      <c r="P583" s="217"/>
      <c r="Q583" s="217"/>
      <c r="R583" s="217"/>
      <c r="S583" s="217"/>
      <c r="T583" s="218"/>
      <c r="AT583" s="219" t="s">
        <v>195</v>
      </c>
      <c r="AU583" s="219" t="s">
        <v>82</v>
      </c>
      <c r="AV583" s="14" t="s">
        <v>82</v>
      </c>
      <c r="AW583" s="14" t="s">
        <v>35</v>
      </c>
      <c r="AX583" s="14" t="s">
        <v>73</v>
      </c>
      <c r="AY583" s="219" t="s">
        <v>185</v>
      </c>
    </row>
    <row r="584" spans="1:65" s="14" customFormat="1" ht="11.25">
      <c r="B584" s="209"/>
      <c r="C584" s="210"/>
      <c r="D584" s="200" t="s">
        <v>195</v>
      </c>
      <c r="E584" s="211" t="s">
        <v>19</v>
      </c>
      <c r="F584" s="212" t="s">
        <v>3109</v>
      </c>
      <c r="G584" s="210"/>
      <c r="H584" s="213">
        <v>113.9</v>
      </c>
      <c r="I584" s="214"/>
      <c r="J584" s="210"/>
      <c r="K584" s="210"/>
      <c r="L584" s="215"/>
      <c r="M584" s="216"/>
      <c r="N584" s="217"/>
      <c r="O584" s="217"/>
      <c r="P584" s="217"/>
      <c r="Q584" s="217"/>
      <c r="R584" s="217"/>
      <c r="S584" s="217"/>
      <c r="T584" s="218"/>
      <c r="AT584" s="219" t="s">
        <v>195</v>
      </c>
      <c r="AU584" s="219" t="s">
        <v>82</v>
      </c>
      <c r="AV584" s="14" t="s">
        <v>82</v>
      </c>
      <c r="AW584" s="14" t="s">
        <v>35</v>
      </c>
      <c r="AX584" s="14" t="s">
        <v>73</v>
      </c>
      <c r="AY584" s="219" t="s">
        <v>185</v>
      </c>
    </row>
    <row r="585" spans="1:65" s="14" customFormat="1" ht="11.25">
      <c r="B585" s="209"/>
      <c r="C585" s="210"/>
      <c r="D585" s="200" t="s">
        <v>195</v>
      </c>
      <c r="E585" s="211" t="s">
        <v>19</v>
      </c>
      <c r="F585" s="212" t="s">
        <v>3110</v>
      </c>
      <c r="G585" s="210"/>
      <c r="H585" s="213">
        <v>-37.44</v>
      </c>
      <c r="I585" s="214"/>
      <c r="J585" s="210"/>
      <c r="K585" s="210"/>
      <c r="L585" s="215"/>
      <c r="M585" s="216"/>
      <c r="N585" s="217"/>
      <c r="O585" s="217"/>
      <c r="P585" s="217"/>
      <c r="Q585" s="217"/>
      <c r="R585" s="217"/>
      <c r="S585" s="217"/>
      <c r="T585" s="218"/>
      <c r="AT585" s="219" t="s">
        <v>195</v>
      </c>
      <c r="AU585" s="219" t="s">
        <v>82</v>
      </c>
      <c r="AV585" s="14" t="s">
        <v>82</v>
      </c>
      <c r="AW585" s="14" t="s">
        <v>35</v>
      </c>
      <c r="AX585" s="14" t="s">
        <v>73</v>
      </c>
      <c r="AY585" s="219" t="s">
        <v>185</v>
      </c>
    </row>
    <row r="586" spans="1:65" s="14" customFormat="1" ht="11.25">
      <c r="B586" s="209"/>
      <c r="C586" s="210"/>
      <c r="D586" s="200" t="s">
        <v>195</v>
      </c>
      <c r="E586" s="211" t="s">
        <v>19</v>
      </c>
      <c r="F586" s="212" t="s">
        <v>3111</v>
      </c>
      <c r="G586" s="210"/>
      <c r="H586" s="213">
        <v>3.68</v>
      </c>
      <c r="I586" s="214"/>
      <c r="J586" s="210"/>
      <c r="K586" s="210"/>
      <c r="L586" s="215"/>
      <c r="M586" s="216"/>
      <c r="N586" s="217"/>
      <c r="O586" s="217"/>
      <c r="P586" s="217"/>
      <c r="Q586" s="217"/>
      <c r="R586" s="217"/>
      <c r="S586" s="217"/>
      <c r="T586" s="218"/>
      <c r="AT586" s="219" t="s">
        <v>195</v>
      </c>
      <c r="AU586" s="219" t="s">
        <v>82</v>
      </c>
      <c r="AV586" s="14" t="s">
        <v>82</v>
      </c>
      <c r="AW586" s="14" t="s">
        <v>35</v>
      </c>
      <c r="AX586" s="14" t="s">
        <v>73</v>
      </c>
      <c r="AY586" s="219" t="s">
        <v>185</v>
      </c>
    </row>
    <row r="587" spans="1:65" s="14" customFormat="1" ht="11.25">
      <c r="B587" s="209"/>
      <c r="C587" s="210"/>
      <c r="D587" s="200" t="s">
        <v>195</v>
      </c>
      <c r="E587" s="211" t="s">
        <v>19</v>
      </c>
      <c r="F587" s="212" t="s">
        <v>3112</v>
      </c>
      <c r="G587" s="210"/>
      <c r="H587" s="213">
        <v>2.1800000000000002</v>
      </c>
      <c r="I587" s="214"/>
      <c r="J587" s="210"/>
      <c r="K587" s="210"/>
      <c r="L587" s="215"/>
      <c r="M587" s="216"/>
      <c r="N587" s="217"/>
      <c r="O587" s="217"/>
      <c r="P587" s="217"/>
      <c r="Q587" s="217"/>
      <c r="R587" s="217"/>
      <c r="S587" s="217"/>
      <c r="T587" s="218"/>
      <c r="AT587" s="219" t="s">
        <v>195</v>
      </c>
      <c r="AU587" s="219" t="s">
        <v>82</v>
      </c>
      <c r="AV587" s="14" t="s">
        <v>82</v>
      </c>
      <c r="AW587" s="14" t="s">
        <v>35</v>
      </c>
      <c r="AX587" s="14" t="s">
        <v>73</v>
      </c>
      <c r="AY587" s="219" t="s">
        <v>185</v>
      </c>
    </row>
    <row r="588" spans="1:65" s="14" customFormat="1" ht="11.25">
      <c r="B588" s="209"/>
      <c r="C588" s="210"/>
      <c r="D588" s="200" t="s">
        <v>195</v>
      </c>
      <c r="E588" s="211" t="s">
        <v>19</v>
      </c>
      <c r="F588" s="212" t="s">
        <v>3113</v>
      </c>
      <c r="G588" s="210"/>
      <c r="H588" s="213">
        <v>8.0500000000000007</v>
      </c>
      <c r="I588" s="214"/>
      <c r="J588" s="210"/>
      <c r="K588" s="210"/>
      <c r="L588" s="215"/>
      <c r="M588" s="216"/>
      <c r="N588" s="217"/>
      <c r="O588" s="217"/>
      <c r="P588" s="217"/>
      <c r="Q588" s="217"/>
      <c r="R588" s="217"/>
      <c r="S588" s="217"/>
      <c r="T588" s="218"/>
      <c r="AT588" s="219" t="s">
        <v>195</v>
      </c>
      <c r="AU588" s="219" t="s">
        <v>82</v>
      </c>
      <c r="AV588" s="14" t="s">
        <v>82</v>
      </c>
      <c r="AW588" s="14" t="s">
        <v>35</v>
      </c>
      <c r="AX588" s="14" t="s">
        <v>73</v>
      </c>
      <c r="AY588" s="219" t="s">
        <v>185</v>
      </c>
    </row>
    <row r="589" spans="1:65" s="14" customFormat="1" ht="11.25">
      <c r="B589" s="209"/>
      <c r="C589" s="210"/>
      <c r="D589" s="200" t="s">
        <v>195</v>
      </c>
      <c r="E589" s="211" t="s">
        <v>19</v>
      </c>
      <c r="F589" s="212" t="s">
        <v>1931</v>
      </c>
      <c r="G589" s="210"/>
      <c r="H589" s="213">
        <v>12</v>
      </c>
      <c r="I589" s="214"/>
      <c r="J589" s="210"/>
      <c r="K589" s="210"/>
      <c r="L589" s="215"/>
      <c r="M589" s="216"/>
      <c r="N589" s="217"/>
      <c r="O589" s="217"/>
      <c r="P589" s="217"/>
      <c r="Q589" s="217"/>
      <c r="R589" s="217"/>
      <c r="S589" s="217"/>
      <c r="T589" s="218"/>
      <c r="AT589" s="219" t="s">
        <v>195</v>
      </c>
      <c r="AU589" s="219" t="s">
        <v>82</v>
      </c>
      <c r="AV589" s="14" t="s">
        <v>82</v>
      </c>
      <c r="AW589" s="14" t="s">
        <v>35</v>
      </c>
      <c r="AX589" s="14" t="s">
        <v>73</v>
      </c>
      <c r="AY589" s="219" t="s">
        <v>185</v>
      </c>
    </row>
    <row r="590" spans="1:65" s="14" customFormat="1" ht="11.25">
      <c r="B590" s="209"/>
      <c r="C590" s="210"/>
      <c r="D590" s="200" t="s">
        <v>195</v>
      </c>
      <c r="E590" s="211" t="s">
        <v>19</v>
      </c>
      <c r="F590" s="212" t="s">
        <v>3109</v>
      </c>
      <c r="G590" s="210"/>
      <c r="H590" s="213">
        <v>113.9</v>
      </c>
      <c r="I590" s="214"/>
      <c r="J590" s="210"/>
      <c r="K590" s="210"/>
      <c r="L590" s="215"/>
      <c r="M590" s="216"/>
      <c r="N590" s="217"/>
      <c r="O590" s="217"/>
      <c r="P590" s="217"/>
      <c r="Q590" s="217"/>
      <c r="R590" s="217"/>
      <c r="S590" s="217"/>
      <c r="T590" s="218"/>
      <c r="AT590" s="219" t="s">
        <v>195</v>
      </c>
      <c r="AU590" s="219" t="s">
        <v>82</v>
      </c>
      <c r="AV590" s="14" t="s">
        <v>82</v>
      </c>
      <c r="AW590" s="14" t="s">
        <v>35</v>
      </c>
      <c r="AX590" s="14" t="s">
        <v>73</v>
      </c>
      <c r="AY590" s="219" t="s">
        <v>185</v>
      </c>
    </row>
    <row r="591" spans="1:65" s="14" customFormat="1" ht="11.25">
      <c r="B591" s="209"/>
      <c r="C591" s="210"/>
      <c r="D591" s="200" t="s">
        <v>195</v>
      </c>
      <c r="E591" s="211" t="s">
        <v>19</v>
      </c>
      <c r="F591" s="212" t="s">
        <v>3114</v>
      </c>
      <c r="G591" s="210"/>
      <c r="H591" s="213">
        <v>-44.04</v>
      </c>
      <c r="I591" s="214"/>
      <c r="J591" s="210"/>
      <c r="K591" s="210"/>
      <c r="L591" s="215"/>
      <c r="M591" s="216"/>
      <c r="N591" s="217"/>
      <c r="O591" s="217"/>
      <c r="P591" s="217"/>
      <c r="Q591" s="217"/>
      <c r="R591" s="217"/>
      <c r="S591" s="217"/>
      <c r="T591" s="218"/>
      <c r="AT591" s="219" t="s">
        <v>195</v>
      </c>
      <c r="AU591" s="219" t="s">
        <v>82</v>
      </c>
      <c r="AV591" s="14" t="s">
        <v>82</v>
      </c>
      <c r="AW591" s="14" t="s">
        <v>35</v>
      </c>
      <c r="AX591" s="14" t="s">
        <v>73</v>
      </c>
      <c r="AY591" s="219" t="s">
        <v>185</v>
      </c>
    </row>
    <row r="592" spans="1:65" s="14" customFormat="1" ht="11.25">
      <c r="B592" s="209"/>
      <c r="C592" s="210"/>
      <c r="D592" s="200" t="s">
        <v>195</v>
      </c>
      <c r="E592" s="211" t="s">
        <v>19</v>
      </c>
      <c r="F592" s="212" t="s">
        <v>3111</v>
      </c>
      <c r="G592" s="210"/>
      <c r="H592" s="213">
        <v>3.68</v>
      </c>
      <c r="I592" s="214"/>
      <c r="J592" s="210"/>
      <c r="K592" s="210"/>
      <c r="L592" s="215"/>
      <c r="M592" s="216"/>
      <c r="N592" s="217"/>
      <c r="O592" s="217"/>
      <c r="P592" s="217"/>
      <c r="Q592" s="217"/>
      <c r="R592" s="217"/>
      <c r="S592" s="217"/>
      <c r="T592" s="218"/>
      <c r="AT592" s="219" t="s">
        <v>195</v>
      </c>
      <c r="AU592" s="219" t="s">
        <v>82</v>
      </c>
      <c r="AV592" s="14" t="s">
        <v>82</v>
      </c>
      <c r="AW592" s="14" t="s">
        <v>35</v>
      </c>
      <c r="AX592" s="14" t="s">
        <v>73</v>
      </c>
      <c r="AY592" s="219" t="s">
        <v>185</v>
      </c>
    </row>
    <row r="593" spans="2:51" s="14" customFormat="1" ht="11.25">
      <c r="B593" s="209"/>
      <c r="C593" s="210"/>
      <c r="D593" s="200" t="s">
        <v>195</v>
      </c>
      <c r="E593" s="211" t="s">
        <v>19</v>
      </c>
      <c r="F593" s="212" t="s">
        <v>3112</v>
      </c>
      <c r="G593" s="210"/>
      <c r="H593" s="213">
        <v>2.1800000000000002</v>
      </c>
      <c r="I593" s="214"/>
      <c r="J593" s="210"/>
      <c r="K593" s="210"/>
      <c r="L593" s="215"/>
      <c r="M593" s="216"/>
      <c r="N593" s="217"/>
      <c r="O593" s="217"/>
      <c r="P593" s="217"/>
      <c r="Q593" s="217"/>
      <c r="R593" s="217"/>
      <c r="S593" s="217"/>
      <c r="T593" s="218"/>
      <c r="AT593" s="219" t="s">
        <v>195</v>
      </c>
      <c r="AU593" s="219" t="s">
        <v>82</v>
      </c>
      <c r="AV593" s="14" t="s">
        <v>82</v>
      </c>
      <c r="AW593" s="14" t="s">
        <v>35</v>
      </c>
      <c r="AX593" s="14" t="s">
        <v>73</v>
      </c>
      <c r="AY593" s="219" t="s">
        <v>185</v>
      </c>
    </row>
    <row r="594" spans="2:51" s="14" customFormat="1" ht="11.25">
      <c r="B594" s="209"/>
      <c r="C594" s="210"/>
      <c r="D594" s="200" t="s">
        <v>195</v>
      </c>
      <c r="E594" s="211" t="s">
        <v>19</v>
      </c>
      <c r="F594" s="212" t="s">
        <v>3115</v>
      </c>
      <c r="G594" s="210"/>
      <c r="H594" s="213">
        <v>2.2999999999999998</v>
      </c>
      <c r="I594" s="214"/>
      <c r="J594" s="210"/>
      <c r="K594" s="210"/>
      <c r="L594" s="215"/>
      <c r="M594" s="216"/>
      <c r="N594" s="217"/>
      <c r="O594" s="217"/>
      <c r="P594" s="217"/>
      <c r="Q594" s="217"/>
      <c r="R594" s="217"/>
      <c r="S594" s="217"/>
      <c r="T594" s="218"/>
      <c r="AT594" s="219" t="s">
        <v>195</v>
      </c>
      <c r="AU594" s="219" t="s">
        <v>82</v>
      </c>
      <c r="AV594" s="14" t="s">
        <v>82</v>
      </c>
      <c r="AW594" s="14" t="s">
        <v>35</v>
      </c>
      <c r="AX594" s="14" t="s">
        <v>73</v>
      </c>
      <c r="AY594" s="219" t="s">
        <v>185</v>
      </c>
    </row>
    <row r="595" spans="2:51" s="14" customFormat="1" ht="11.25">
      <c r="B595" s="209"/>
      <c r="C595" s="210"/>
      <c r="D595" s="200" t="s">
        <v>195</v>
      </c>
      <c r="E595" s="211" t="s">
        <v>19</v>
      </c>
      <c r="F595" s="212" t="s">
        <v>3116</v>
      </c>
      <c r="G595" s="210"/>
      <c r="H595" s="213">
        <v>2.024</v>
      </c>
      <c r="I595" s="214"/>
      <c r="J595" s="210"/>
      <c r="K595" s="210"/>
      <c r="L595" s="215"/>
      <c r="M595" s="216"/>
      <c r="N595" s="217"/>
      <c r="O595" s="217"/>
      <c r="P595" s="217"/>
      <c r="Q595" s="217"/>
      <c r="R595" s="217"/>
      <c r="S595" s="217"/>
      <c r="T595" s="218"/>
      <c r="AT595" s="219" t="s">
        <v>195</v>
      </c>
      <c r="AU595" s="219" t="s">
        <v>82</v>
      </c>
      <c r="AV595" s="14" t="s">
        <v>82</v>
      </c>
      <c r="AW595" s="14" t="s">
        <v>35</v>
      </c>
      <c r="AX595" s="14" t="s">
        <v>73</v>
      </c>
      <c r="AY595" s="219" t="s">
        <v>185</v>
      </c>
    </row>
    <row r="596" spans="2:51" s="14" customFormat="1" ht="11.25">
      <c r="B596" s="209"/>
      <c r="C596" s="210"/>
      <c r="D596" s="200" t="s">
        <v>195</v>
      </c>
      <c r="E596" s="211" t="s">
        <v>19</v>
      </c>
      <c r="F596" s="212" t="s">
        <v>1931</v>
      </c>
      <c r="G596" s="210"/>
      <c r="H596" s="213">
        <v>12</v>
      </c>
      <c r="I596" s="214"/>
      <c r="J596" s="210"/>
      <c r="K596" s="210"/>
      <c r="L596" s="215"/>
      <c r="M596" s="216"/>
      <c r="N596" s="217"/>
      <c r="O596" s="217"/>
      <c r="P596" s="217"/>
      <c r="Q596" s="217"/>
      <c r="R596" s="217"/>
      <c r="S596" s="217"/>
      <c r="T596" s="218"/>
      <c r="AT596" s="219" t="s">
        <v>195</v>
      </c>
      <c r="AU596" s="219" t="s">
        <v>82</v>
      </c>
      <c r="AV596" s="14" t="s">
        <v>82</v>
      </c>
      <c r="AW596" s="14" t="s">
        <v>35</v>
      </c>
      <c r="AX596" s="14" t="s">
        <v>73</v>
      </c>
      <c r="AY596" s="219" t="s">
        <v>185</v>
      </c>
    </row>
    <row r="597" spans="2:51" s="14" customFormat="1" ht="11.25">
      <c r="B597" s="209"/>
      <c r="C597" s="210"/>
      <c r="D597" s="200" t="s">
        <v>195</v>
      </c>
      <c r="E597" s="211" t="s">
        <v>19</v>
      </c>
      <c r="F597" s="212" t="s">
        <v>3117</v>
      </c>
      <c r="G597" s="210"/>
      <c r="H597" s="213">
        <v>53.28</v>
      </c>
      <c r="I597" s="214"/>
      <c r="J597" s="210"/>
      <c r="K597" s="210"/>
      <c r="L597" s="215"/>
      <c r="M597" s="216"/>
      <c r="N597" s="217"/>
      <c r="O597" s="217"/>
      <c r="P597" s="217"/>
      <c r="Q597" s="217"/>
      <c r="R597" s="217"/>
      <c r="S597" s="217"/>
      <c r="T597" s="218"/>
      <c r="AT597" s="219" t="s">
        <v>195</v>
      </c>
      <c r="AU597" s="219" t="s">
        <v>82</v>
      </c>
      <c r="AV597" s="14" t="s">
        <v>82</v>
      </c>
      <c r="AW597" s="14" t="s">
        <v>35</v>
      </c>
      <c r="AX597" s="14" t="s">
        <v>73</v>
      </c>
      <c r="AY597" s="219" t="s">
        <v>185</v>
      </c>
    </row>
    <row r="598" spans="2:51" s="14" customFormat="1" ht="11.25">
      <c r="B598" s="209"/>
      <c r="C598" s="210"/>
      <c r="D598" s="200" t="s">
        <v>195</v>
      </c>
      <c r="E598" s="211" t="s">
        <v>19</v>
      </c>
      <c r="F598" s="212" t="s">
        <v>3118</v>
      </c>
      <c r="G598" s="210"/>
      <c r="H598" s="213">
        <v>19.215</v>
      </c>
      <c r="I598" s="214"/>
      <c r="J598" s="210"/>
      <c r="K598" s="210"/>
      <c r="L598" s="215"/>
      <c r="M598" s="216"/>
      <c r="N598" s="217"/>
      <c r="O598" s="217"/>
      <c r="P598" s="217"/>
      <c r="Q598" s="217"/>
      <c r="R598" s="217"/>
      <c r="S598" s="217"/>
      <c r="T598" s="218"/>
      <c r="AT598" s="219" t="s">
        <v>195</v>
      </c>
      <c r="AU598" s="219" t="s">
        <v>82</v>
      </c>
      <c r="AV598" s="14" t="s">
        <v>82</v>
      </c>
      <c r="AW598" s="14" t="s">
        <v>35</v>
      </c>
      <c r="AX598" s="14" t="s">
        <v>73</v>
      </c>
      <c r="AY598" s="219" t="s">
        <v>185</v>
      </c>
    </row>
    <row r="599" spans="2:51" s="14" customFormat="1" ht="11.25">
      <c r="B599" s="209"/>
      <c r="C599" s="210"/>
      <c r="D599" s="200" t="s">
        <v>195</v>
      </c>
      <c r="E599" s="211" t="s">
        <v>19</v>
      </c>
      <c r="F599" s="212" t="s">
        <v>3119</v>
      </c>
      <c r="G599" s="210"/>
      <c r="H599" s="213">
        <v>6.05</v>
      </c>
      <c r="I599" s="214"/>
      <c r="J599" s="210"/>
      <c r="K599" s="210"/>
      <c r="L599" s="215"/>
      <c r="M599" s="216"/>
      <c r="N599" s="217"/>
      <c r="O599" s="217"/>
      <c r="P599" s="217"/>
      <c r="Q599" s="217"/>
      <c r="R599" s="217"/>
      <c r="S599" s="217"/>
      <c r="T599" s="218"/>
      <c r="AT599" s="219" t="s">
        <v>195</v>
      </c>
      <c r="AU599" s="219" t="s">
        <v>82</v>
      </c>
      <c r="AV599" s="14" t="s">
        <v>82</v>
      </c>
      <c r="AW599" s="14" t="s">
        <v>35</v>
      </c>
      <c r="AX599" s="14" t="s">
        <v>73</v>
      </c>
      <c r="AY599" s="219" t="s">
        <v>185</v>
      </c>
    </row>
    <row r="600" spans="2:51" s="14" customFormat="1" ht="11.25">
      <c r="B600" s="209"/>
      <c r="C600" s="210"/>
      <c r="D600" s="200" t="s">
        <v>195</v>
      </c>
      <c r="E600" s="211" t="s">
        <v>19</v>
      </c>
      <c r="F600" s="212" t="s">
        <v>3120</v>
      </c>
      <c r="G600" s="210"/>
      <c r="H600" s="213">
        <v>0.98</v>
      </c>
      <c r="I600" s="214"/>
      <c r="J600" s="210"/>
      <c r="K600" s="210"/>
      <c r="L600" s="215"/>
      <c r="M600" s="216"/>
      <c r="N600" s="217"/>
      <c r="O600" s="217"/>
      <c r="P600" s="217"/>
      <c r="Q600" s="217"/>
      <c r="R600" s="217"/>
      <c r="S600" s="217"/>
      <c r="T600" s="218"/>
      <c r="AT600" s="219" t="s">
        <v>195</v>
      </c>
      <c r="AU600" s="219" t="s">
        <v>82</v>
      </c>
      <c r="AV600" s="14" t="s">
        <v>82</v>
      </c>
      <c r="AW600" s="14" t="s">
        <v>35</v>
      </c>
      <c r="AX600" s="14" t="s">
        <v>73</v>
      </c>
      <c r="AY600" s="219" t="s">
        <v>185</v>
      </c>
    </row>
    <row r="601" spans="2:51" s="14" customFormat="1" ht="11.25">
      <c r="B601" s="209"/>
      <c r="C601" s="210"/>
      <c r="D601" s="200" t="s">
        <v>195</v>
      </c>
      <c r="E601" s="211" t="s">
        <v>19</v>
      </c>
      <c r="F601" s="212" t="s">
        <v>3121</v>
      </c>
      <c r="G601" s="210"/>
      <c r="H601" s="213">
        <v>1.113</v>
      </c>
      <c r="I601" s="214"/>
      <c r="J601" s="210"/>
      <c r="K601" s="210"/>
      <c r="L601" s="215"/>
      <c r="M601" s="216"/>
      <c r="N601" s="217"/>
      <c r="O601" s="217"/>
      <c r="P601" s="217"/>
      <c r="Q601" s="217"/>
      <c r="R601" s="217"/>
      <c r="S601" s="217"/>
      <c r="T601" s="218"/>
      <c r="AT601" s="219" t="s">
        <v>195</v>
      </c>
      <c r="AU601" s="219" t="s">
        <v>82</v>
      </c>
      <c r="AV601" s="14" t="s">
        <v>82</v>
      </c>
      <c r="AW601" s="14" t="s">
        <v>35</v>
      </c>
      <c r="AX601" s="14" t="s">
        <v>73</v>
      </c>
      <c r="AY601" s="219" t="s">
        <v>185</v>
      </c>
    </row>
    <row r="602" spans="2:51" s="14" customFormat="1" ht="11.25">
      <c r="B602" s="209"/>
      <c r="C602" s="210"/>
      <c r="D602" s="200" t="s">
        <v>195</v>
      </c>
      <c r="E602" s="211" t="s">
        <v>19</v>
      </c>
      <c r="F602" s="212" t="s">
        <v>1158</v>
      </c>
      <c r="G602" s="210"/>
      <c r="H602" s="213">
        <v>-1.7729999999999999</v>
      </c>
      <c r="I602" s="214"/>
      <c r="J602" s="210"/>
      <c r="K602" s="210"/>
      <c r="L602" s="215"/>
      <c r="M602" s="216"/>
      <c r="N602" s="217"/>
      <c r="O602" s="217"/>
      <c r="P602" s="217"/>
      <c r="Q602" s="217"/>
      <c r="R602" s="217"/>
      <c r="S602" s="217"/>
      <c r="T602" s="218"/>
      <c r="AT602" s="219" t="s">
        <v>195</v>
      </c>
      <c r="AU602" s="219" t="s">
        <v>82</v>
      </c>
      <c r="AV602" s="14" t="s">
        <v>82</v>
      </c>
      <c r="AW602" s="14" t="s">
        <v>35</v>
      </c>
      <c r="AX602" s="14" t="s">
        <v>73</v>
      </c>
      <c r="AY602" s="219" t="s">
        <v>185</v>
      </c>
    </row>
    <row r="603" spans="2:51" s="13" customFormat="1" ht="11.25">
      <c r="B603" s="198"/>
      <c r="C603" s="199"/>
      <c r="D603" s="200" t="s">
        <v>195</v>
      </c>
      <c r="E603" s="201" t="s">
        <v>19</v>
      </c>
      <c r="F603" s="202" t="s">
        <v>3122</v>
      </c>
      <c r="G603" s="199"/>
      <c r="H603" s="201" t="s">
        <v>19</v>
      </c>
      <c r="I603" s="203"/>
      <c r="J603" s="199"/>
      <c r="K603" s="199"/>
      <c r="L603" s="204"/>
      <c r="M603" s="205"/>
      <c r="N603" s="206"/>
      <c r="O603" s="206"/>
      <c r="P603" s="206"/>
      <c r="Q603" s="206"/>
      <c r="R603" s="206"/>
      <c r="S603" s="206"/>
      <c r="T603" s="207"/>
      <c r="AT603" s="208" t="s">
        <v>195</v>
      </c>
      <c r="AU603" s="208" t="s">
        <v>82</v>
      </c>
      <c r="AV603" s="13" t="s">
        <v>80</v>
      </c>
      <c r="AW603" s="13" t="s">
        <v>35</v>
      </c>
      <c r="AX603" s="13" t="s">
        <v>73</v>
      </c>
      <c r="AY603" s="208" t="s">
        <v>185</v>
      </c>
    </row>
    <row r="604" spans="2:51" s="14" customFormat="1" ht="11.25">
      <c r="B604" s="209"/>
      <c r="C604" s="210"/>
      <c r="D604" s="200" t="s">
        <v>195</v>
      </c>
      <c r="E604" s="211" t="s">
        <v>19</v>
      </c>
      <c r="F604" s="212" t="s">
        <v>3106</v>
      </c>
      <c r="G604" s="210"/>
      <c r="H604" s="213">
        <v>46.4</v>
      </c>
      <c r="I604" s="214"/>
      <c r="J604" s="210"/>
      <c r="K604" s="210"/>
      <c r="L604" s="215"/>
      <c r="M604" s="216"/>
      <c r="N604" s="217"/>
      <c r="O604" s="217"/>
      <c r="P604" s="217"/>
      <c r="Q604" s="217"/>
      <c r="R604" s="217"/>
      <c r="S604" s="217"/>
      <c r="T604" s="218"/>
      <c r="AT604" s="219" t="s">
        <v>195</v>
      </c>
      <c r="AU604" s="219" t="s">
        <v>82</v>
      </c>
      <c r="AV604" s="14" t="s">
        <v>82</v>
      </c>
      <c r="AW604" s="14" t="s">
        <v>35</v>
      </c>
      <c r="AX604" s="14" t="s">
        <v>73</v>
      </c>
      <c r="AY604" s="219" t="s">
        <v>185</v>
      </c>
    </row>
    <row r="605" spans="2:51" s="14" customFormat="1" ht="11.25">
      <c r="B605" s="209"/>
      <c r="C605" s="210"/>
      <c r="D605" s="200" t="s">
        <v>195</v>
      </c>
      <c r="E605" s="211" t="s">
        <v>19</v>
      </c>
      <c r="F605" s="212" t="s">
        <v>3123</v>
      </c>
      <c r="G605" s="210"/>
      <c r="H605" s="213">
        <v>1.38</v>
      </c>
      <c r="I605" s="214"/>
      <c r="J605" s="210"/>
      <c r="K605" s="210"/>
      <c r="L605" s="215"/>
      <c r="M605" s="216"/>
      <c r="N605" s="217"/>
      <c r="O605" s="217"/>
      <c r="P605" s="217"/>
      <c r="Q605" s="217"/>
      <c r="R605" s="217"/>
      <c r="S605" s="217"/>
      <c r="T605" s="218"/>
      <c r="AT605" s="219" t="s">
        <v>195</v>
      </c>
      <c r="AU605" s="219" t="s">
        <v>82</v>
      </c>
      <c r="AV605" s="14" t="s">
        <v>82</v>
      </c>
      <c r="AW605" s="14" t="s">
        <v>35</v>
      </c>
      <c r="AX605" s="14" t="s">
        <v>73</v>
      </c>
      <c r="AY605" s="219" t="s">
        <v>185</v>
      </c>
    </row>
    <row r="606" spans="2:51" s="14" customFormat="1" ht="11.25">
      <c r="B606" s="209"/>
      <c r="C606" s="210"/>
      <c r="D606" s="200" t="s">
        <v>195</v>
      </c>
      <c r="E606" s="211" t="s">
        <v>19</v>
      </c>
      <c r="F606" s="212" t="s">
        <v>3124</v>
      </c>
      <c r="G606" s="210"/>
      <c r="H606" s="213">
        <v>1.1499999999999999</v>
      </c>
      <c r="I606" s="214"/>
      <c r="J606" s="210"/>
      <c r="K606" s="210"/>
      <c r="L606" s="215"/>
      <c r="M606" s="216"/>
      <c r="N606" s="217"/>
      <c r="O606" s="217"/>
      <c r="P606" s="217"/>
      <c r="Q606" s="217"/>
      <c r="R606" s="217"/>
      <c r="S606" s="217"/>
      <c r="T606" s="218"/>
      <c r="AT606" s="219" t="s">
        <v>195</v>
      </c>
      <c r="AU606" s="219" t="s">
        <v>82</v>
      </c>
      <c r="AV606" s="14" t="s">
        <v>82</v>
      </c>
      <c r="AW606" s="14" t="s">
        <v>35</v>
      </c>
      <c r="AX606" s="14" t="s">
        <v>73</v>
      </c>
      <c r="AY606" s="219" t="s">
        <v>185</v>
      </c>
    </row>
    <row r="607" spans="2:51" s="14" customFormat="1" ht="11.25">
      <c r="B607" s="209"/>
      <c r="C607" s="210"/>
      <c r="D607" s="200" t="s">
        <v>195</v>
      </c>
      <c r="E607" s="211" t="s">
        <v>19</v>
      </c>
      <c r="F607" s="212" t="s">
        <v>3125</v>
      </c>
      <c r="G607" s="210"/>
      <c r="H607" s="213">
        <v>1.242</v>
      </c>
      <c r="I607" s="214"/>
      <c r="J607" s="210"/>
      <c r="K607" s="210"/>
      <c r="L607" s="215"/>
      <c r="M607" s="216"/>
      <c r="N607" s="217"/>
      <c r="O607" s="217"/>
      <c r="P607" s="217"/>
      <c r="Q607" s="217"/>
      <c r="R607" s="217"/>
      <c r="S607" s="217"/>
      <c r="T607" s="218"/>
      <c r="AT607" s="219" t="s">
        <v>195</v>
      </c>
      <c r="AU607" s="219" t="s">
        <v>82</v>
      </c>
      <c r="AV607" s="14" t="s">
        <v>82</v>
      </c>
      <c r="AW607" s="14" t="s">
        <v>35</v>
      </c>
      <c r="AX607" s="14" t="s">
        <v>73</v>
      </c>
      <c r="AY607" s="219" t="s">
        <v>185</v>
      </c>
    </row>
    <row r="608" spans="2:51" s="14" customFormat="1" ht="11.25">
      <c r="B608" s="209"/>
      <c r="C608" s="210"/>
      <c r="D608" s="200" t="s">
        <v>195</v>
      </c>
      <c r="E608" s="211" t="s">
        <v>19</v>
      </c>
      <c r="F608" s="212" t="s">
        <v>3126</v>
      </c>
      <c r="G608" s="210"/>
      <c r="H608" s="213">
        <v>-8.52</v>
      </c>
      <c r="I608" s="214"/>
      <c r="J608" s="210"/>
      <c r="K608" s="210"/>
      <c r="L608" s="215"/>
      <c r="M608" s="216"/>
      <c r="N608" s="217"/>
      <c r="O608" s="217"/>
      <c r="P608" s="217"/>
      <c r="Q608" s="217"/>
      <c r="R608" s="217"/>
      <c r="S608" s="217"/>
      <c r="T608" s="218"/>
      <c r="AT608" s="219" t="s">
        <v>195</v>
      </c>
      <c r="AU608" s="219" t="s">
        <v>82</v>
      </c>
      <c r="AV608" s="14" t="s">
        <v>82</v>
      </c>
      <c r="AW608" s="14" t="s">
        <v>35</v>
      </c>
      <c r="AX608" s="14" t="s">
        <v>73</v>
      </c>
      <c r="AY608" s="219" t="s">
        <v>185</v>
      </c>
    </row>
    <row r="609" spans="2:51" s="14" customFormat="1" ht="11.25">
      <c r="B609" s="209"/>
      <c r="C609" s="210"/>
      <c r="D609" s="200" t="s">
        <v>195</v>
      </c>
      <c r="E609" s="211" t="s">
        <v>19</v>
      </c>
      <c r="F609" s="212" t="s">
        <v>3109</v>
      </c>
      <c r="G609" s="210"/>
      <c r="H609" s="213">
        <v>113.9</v>
      </c>
      <c r="I609" s="214"/>
      <c r="J609" s="210"/>
      <c r="K609" s="210"/>
      <c r="L609" s="215"/>
      <c r="M609" s="216"/>
      <c r="N609" s="217"/>
      <c r="O609" s="217"/>
      <c r="P609" s="217"/>
      <c r="Q609" s="217"/>
      <c r="R609" s="217"/>
      <c r="S609" s="217"/>
      <c r="T609" s="218"/>
      <c r="AT609" s="219" t="s">
        <v>195</v>
      </c>
      <c r="AU609" s="219" t="s">
        <v>82</v>
      </c>
      <c r="AV609" s="14" t="s">
        <v>82</v>
      </c>
      <c r="AW609" s="14" t="s">
        <v>35</v>
      </c>
      <c r="AX609" s="14" t="s">
        <v>73</v>
      </c>
      <c r="AY609" s="219" t="s">
        <v>185</v>
      </c>
    </row>
    <row r="610" spans="2:51" s="14" customFormat="1" ht="11.25">
      <c r="B610" s="209"/>
      <c r="C610" s="210"/>
      <c r="D610" s="200" t="s">
        <v>195</v>
      </c>
      <c r="E610" s="211" t="s">
        <v>19</v>
      </c>
      <c r="F610" s="212" t="s">
        <v>3127</v>
      </c>
      <c r="G610" s="210"/>
      <c r="H610" s="213">
        <v>1.84</v>
      </c>
      <c r="I610" s="214"/>
      <c r="J610" s="210"/>
      <c r="K610" s="210"/>
      <c r="L610" s="215"/>
      <c r="M610" s="216"/>
      <c r="N610" s="217"/>
      <c r="O610" s="217"/>
      <c r="P610" s="217"/>
      <c r="Q610" s="217"/>
      <c r="R610" s="217"/>
      <c r="S610" s="217"/>
      <c r="T610" s="218"/>
      <c r="AT610" s="219" t="s">
        <v>195</v>
      </c>
      <c r="AU610" s="219" t="s">
        <v>82</v>
      </c>
      <c r="AV610" s="14" t="s">
        <v>82</v>
      </c>
      <c r="AW610" s="14" t="s">
        <v>35</v>
      </c>
      <c r="AX610" s="14" t="s">
        <v>73</v>
      </c>
      <c r="AY610" s="219" t="s">
        <v>185</v>
      </c>
    </row>
    <row r="611" spans="2:51" s="14" customFormat="1" ht="11.25">
      <c r="B611" s="209"/>
      <c r="C611" s="210"/>
      <c r="D611" s="200" t="s">
        <v>195</v>
      </c>
      <c r="E611" s="211" t="s">
        <v>19</v>
      </c>
      <c r="F611" s="212" t="s">
        <v>3128</v>
      </c>
      <c r="G611" s="210"/>
      <c r="H611" s="213">
        <v>4.83</v>
      </c>
      <c r="I611" s="214"/>
      <c r="J611" s="210"/>
      <c r="K611" s="210"/>
      <c r="L611" s="215"/>
      <c r="M611" s="216"/>
      <c r="N611" s="217"/>
      <c r="O611" s="217"/>
      <c r="P611" s="217"/>
      <c r="Q611" s="217"/>
      <c r="R611" s="217"/>
      <c r="S611" s="217"/>
      <c r="T611" s="218"/>
      <c r="AT611" s="219" t="s">
        <v>195</v>
      </c>
      <c r="AU611" s="219" t="s">
        <v>82</v>
      </c>
      <c r="AV611" s="14" t="s">
        <v>82</v>
      </c>
      <c r="AW611" s="14" t="s">
        <v>35</v>
      </c>
      <c r="AX611" s="14" t="s">
        <v>73</v>
      </c>
      <c r="AY611" s="219" t="s">
        <v>185</v>
      </c>
    </row>
    <row r="612" spans="2:51" s="14" customFormat="1" ht="11.25">
      <c r="B612" s="209"/>
      <c r="C612" s="210"/>
      <c r="D612" s="200" t="s">
        <v>195</v>
      </c>
      <c r="E612" s="211" t="s">
        <v>19</v>
      </c>
      <c r="F612" s="212" t="s">
        <v>3129</v>
      </c>
      <c r="G612" s="210"/>
      <c r="H612" s="213">
        <v>4.5999999999999996</v>
      </c>
      <c r="I612" s="214"/>
      <c r="J612" s="210"/>
      <c r="K612" s="210"/>
      <c r="L612" s="215"/>
      <c r="M612" s="216"/>
      <c r="N612" s="217"/>
      <c r="O612" s="217"/>
      <c r="P612" s="217"/>
      <c r="Q612" s="217"/>
      <c r="R612" s="217"/>
      <c r="S612" s="217"/>
      <c r="T612" s="218"/>
      <c r="AT612" s="219" t="s">
        <v>195</v>
      </c>
      <c r="AU612" s="219" t="s">
        <v>82</v>
      </c>
      <c r="AV612" s="14" t="s">
        <v>82</v>
      </c>
      <c r="AW612" s="14" t="s">
        <v>35</v>
      </c>
      <c r="AX612" s="14" t="s">
        <v>73</v>
      </c>
      <c r="AY612" s="219" t="s">
        <v>185</v>
      </c>
    </row>
    <row r="613" spans="2:51" s="14" customFormat="1" ht="11.25">
      <c r="B613" s="209"/>
      <c r="C613" s="210"/>
      <c r="D613" s="200" t="s">
        <v>195</v>
      </c>
      <c r="E613" s="211" t="s">
        <v>19</v>
      </c>
      <c r="F613" s="212" t="s">
        <v>3130</v>
      </c>
      <c r="G613" s="210"/>
      <c r="H613" s="213">
        <v>3.22</v>
      </c>
      <c r="I613" s="214"/>
      <c r="J613" s="210"/>
      <c r="K613" s="210"/>
      <c r="L613" s="215"/>
      <c r="M613" s="216"/>
      <c r="N613" s="217"/>
      <c r="O613" s="217"/>
      <c r="P613" s="217"/>
      <c r="Q613" s="217"/>
      <c r="R613" s="217"/>
      <c r="S613" s="217"/>
      <c r="T613" s="218"/>
      <c r="AT613" s="219" t="s">
        <v>195</v>
      </c>
      <c r="AU613" s="219" t="s">
        <v>82</v>
      </c>
      <c r="AV613" s="14" t="s">
        <v>82</v>
      </c>
      <c r="AW613" s="14" t="s">
        <v>35</v>
      </c>
      <c r="AX613" s="14" t="s">
        <v>73</v>
      </c>
      <c r="AY613" s="219" t="s">
        <v>185</v>
      </c>
    </row>
    <row r="614" spans="2:51" s="14" customFormat="1" ht="11.25">
      <c r="B614" s="209"/>
      <c r="C614" s="210"/>
      <c r="D614" s="200" t="s">
        <v>195</v>
      </c>
      <c r="E614" s="211" t="s">
        <v>19</v>
      </c>
      <c r="F614" s="212" t="s">
        <v>1489</v>
      </c>
      <c r="G614" s="210"/>
      <c r="H614" s="213">
        <v>-45</v>
      </c>
      <c r="I614" s="214"/>
      <c r="J614" s="210"/>
      <c r="K614" s="210"/>
      <c r="L614" s="215"/>
      <c r="M614" s="216"/>
      <c r="N614" s="217"/>
      <c r="O614" s="217"/>
      <c r="P614" s="217"/>
      <c r="Q614" s="217"/>
      <c r="R614" s="217"/>
      <c r="S614" s="217"/>
      <c r="T614" s="218"/>
      <c r="AT614" s="219" t="s">
        <v>195</v>
      </c>
      <c r="AU614" s="219" t="s">
        <v>82</v>
      </c>
      <c r="AV614" s="14" t="s">
        <v>82</v>
      </c>
      <c r="AW614" s="14" t="s">
        <v>35</v>
      </c>
      <c r="AX614" s="14" t="s">
        <v>73</v>
      </c>
      <c r="AY614" s="219" t="s">
        <v>185</v>
      </c>
    </row>
    <row r="615" spans="2:51" s="14" customFormat="1" ht="11.25">
      <c r="B615" s="209"/>
      <c r="C615" s="210"/>
      <c r="D615" s="200" t="s">
        <v>195</v>
      </c>
      <c r="E615" s="211" t="s">
        <v>19</v>
      </c>
      <c r="F615" s="212" t="s">
        <v>3109</v>
      </c>
      <c r="G615" s="210"/>
      <c r="H615" s="213">
        <v>113.9</v>
      </c>
      <c r="I615" s="214"/>
      <c r="J615" s="210"/>
      <c r="K615" s="210"/>
      <c r="L615" s="215"/>
      <c r="M615" s="216"/>
      <c r="N615" s="217"/>
      <c r="O615" s="217"/>
      <c r="P615" s="217"/>
      <c r="Q615" s="217"/>
      <c r="R615" s="217"/>
      <c r="S615" s="217"/>
      <c r="T615" s="218"/>
      <c r="AT615" s="219" t="s">
        <v>195</v>
      </c>
      <c r="AU615" s="219" t="s">
        <v>82</v>
      </c>
      <c r="AV615" s="14" t="s">
        <v>82</v>
      </c>
      <c r="AW615" s="14" t="s">
        <v>35</v>
      </c>
      <c r="AX615" s="14" t="s">
        <v>73</v>
      </c>
      <c r="AY615" s="219" t="s">
        <v>185</v>
      </c>
    </row>
    <row r="616" spans="2:51" s="14" customFormat="1" ht="11.25">
      <c r="B616" s="209"/>
      <c r="C616" s="210"/>
      <c r="D616" s="200" t="s">
        <v>195</v>
      </c>
      <c r="E616" s="211" t="s">
        <v>19</v>
      </c>
      <c r="F616" s="212" t="s">
        <v>3127</v>
      </c>
      <c r="G616" s="210"/>
      <c r="H616" s="213">
        <v>1.84</v>
      </c>
      <c r="I616" s="214"/>
      <c r="J616" s="210"/>
      <c r="K616" s="210"/>
      <c r="L616" s="215"/>
      <c r="M616" s="216"/>
      <c r="N616" s="217"/>
      <c r="O616" s="217"/>
      <c r="P616" s="217"/>
      <c r="Q616" s="217"/>
      <c r="R616" s="217"/>
      <c r="S616" s="217"/>
      <c r="T616" s="218"/>
      <c r="AT616" s="219" t="s">
        <v>195</v>
      </c>
      <c r="AU616" s="219" t="s">
        <v>82</v>
      </c>
      <c r="AV616" s="14" t="s">
        <v>82</v>
      </c>
      <c r="AW616" s="14" t="s">
        <v>35</v>
      </c>
      <c r="AX616" s="14" t="s">
        <v>73</v>
      </c>
      <c r="AY616" s="219" t="s">
        <v>185</v>
      </c>
    </row>
    <row r="617" spans="2:51" s="14" customFormat="1" ht="11.25">
      <c r="B617" s="209"/>
      <c r="C617" s="210"/>
      <c r="D617" s="200" t="s">
        <v>195</v>
      </c>
      <c r="E617" s="211" t="s">
        <v>19</v>
      </c>
      <c r="F617" s="212" t="s">
        <v>3128</v>
      </c>
      <c r="G617" s="210"/>
      <c r="H617" s="213">
        <v>4.83</v>
      </c>
      <c r="I617" s="214"/>
      <c r="J617" s="210"/>
      <c r="K617" s="210"/>
      <c r="L617" s="215"/>
      <c r="M617" s="216"/>
      <c r="N617" s="217"/>
      <c r="O617" s="217"/>
      <c r="P617" s="217"/>
      <c r="Q617" s="217"/>
      <c r="R617" s="217"/>
      <c r="S617" s="217"/>
      <c r="T617" s="218"/>
      <c r="AT617" s="219" t="s">
        <v>195</v>
      </c>
      <c r="AU617" s="219" t="s">
        <v>82</v>
      </c>
      <c r="AV617" s="14" t="s">
        <v>82</v>
      </c>
      <c r="AW617" s="14" t="s">
        <v>35</v>
      </c>
      <c r="AX617" s="14" t="s">
        <v>73</v>
      </c>
      <c r="AY617" s="219" t="s">
        <v>185</v>
      </c>
    </row>
    <row r="618" spans="2:51" s="14" customFormat="1" ht="11.25">
      <c r="B618" s="209"/>
      <c r="C618" s="210"/>
      <c r="D618" s="200" t="s">
        <v>195</v>
      </c>
      <c r="E618" s="211" t="s">
        <v>19</v>
      </c>
      <c r="F618" s="212" t="s">
        <v>3127</v>
      </c>
      <c r="G618" s="210"/>
      <c r="H618" s="213">
        <v>1.84</v>
      </c>
      <c r="I618" s="214"/>
      <c r="J618" s="210"/>
      <c r="K618" s="210"/>
      <c r="L618" s="215"/>
      <c r="M618" s="216"/>
      <c r="N618" s="217"/>
      <c r="O618" s="217"/>
      <c r="P618" s="217"/>
      <c r="Q618" s="217"/>
      <c r="R618" s="217"/>
      <c r="S618" s="217"/>
      <c r="T618" s="218"/>
      <c r="AT618" s="219" t="s">
        <v>195</v>
      </c>
      <c r="AU618" s="219" t="s">
        <v>82</v>
      </c>
      <c r="AV618" s="14" t="s">
        <v>82</v>
      </c>
      <c r="AW618" s="14" t="s">
        <v>35</v>
      </c>
      <c r="AX618" s="14" t="s">
        <v>73</v>
      </c>
      <c r="AY618" s="219" t="s">
        <v>185</v>
      </c>
    </row>
    <row r="619" spans="2:51" s="14" customFormat="1" ht="11.25">
      <c r="B619" s="209"/>
      <c r="C619" s="210"/>
      <c r="D619" s="200" t="s">
        <v>195</v>
      </c>
      <c r="E619" s="211" t="s">
        <v>19</v>
      </c>
      <c r="F619" s="212" t="s">
        <v>3131</v>
      </c>
      <c r="G619" s="210"/>
      <c r="H619" s="213">
        <v>1.61</v>
      </c>
      <c r="I619" s="214"/>
      <c r="J619" s="210"/>
      <c r="K619" s="210"/>
      <c r="L619" s="215"/>
      <c r="M619" s="216"/>
      <c r="N619" s="217"/>
      <c r="O619" s="217"/>
      <c r="P619" s="217"/>
      <c r="Q619" s="217"/>
      <c r="R619" s="217"/>
      <c r="S619" s="217"/>
      <c r="T619" s="218"/>
      <c r="AT619" s="219" t="s">
        <v>195</v>
      </c>
      <c r="AU619" s="219" t="s">
        <v>82</v>
      </c>
      <c r="AV619" s="14" t="s">
        <v>82</v>
      </c>
      <c r="AW619" s="14" t="s">
        <v>35</v>
      </c>
      <c r="AX619" s="14" t="s">
        <v>73</v>
      </c>
      <c r="AY619" s="219" t="s">
        <v>185</v>
      </c>
    </row>
    <row r="620" spans="2:51" s="14" customFormat="1" ht="11.25">
      <c r="B620" s="209"/>
      <c r="C620" s="210"/>
      <c r="D620" s="200" t="s">
        <v>195</v>
      </c>
      <c r="E620" s="211" t="s">
        <v>19</v>
      </c>
      <c r="F620" s="212" t="s">
        <v>3132</v>
      </c>
      <c r="G620" s="210"/>
      <c r="H620" s="213">
        <v>10.55</v>
      </c>
      <c r="I620" s="214"/>
      <c r="J620" s="210"/>
      <c r="K620" s="210"/>
      <c r="L620" s="215"/>
      <c r="M620" s="216"/>
      <c r="N620" s="217"/>
      <c r="O620" s="217"/>
      <c r="P620" s="217"/>
      <c r="Q620" s="217"/>
      <c r="R620" s="217"/>
      <c r="S620" s="217"/>
      <c r="T620" s="218"/>
      <c r="AT620" s="219" t="s">
        <v>195</v>
      </c>
      <c r="AU620" s="219" t="s">
        <v>82</v>
      </c>
      <c r="AV620" s="14" t="s">
        <v>82</v>
      </c>
      <c r="AW620" s="14" t="s">
        <v>35</v>
      </c>
      <c r="AX620" s="14" t="s">
        <v>73</v>
      </c>
      <c r="AY620" s="219" t="s">
        <v>185</v>
      </c>
    </row>
    <row r="621" spans="2:51" s="14" customFormat="1" ht="11.25">
      <c r="B621" s="209"/>
      <c r="C621" s="210"/>
      <c r="D621" s="200" t="s">
        <v>195</v>
      </c>
      <c r="E621" s="211" t="s">
        <v>19</v>
      </c>
      <c r="F621" s="212" t="s">
        <v>3131</v>
      </c>
      <c r="G621" s="210"/>
      <c r="H621" s="213">
        <v>1.61</v>
      </c>
      <c r="I621" s="214"/>
      <c r="J621" s="210"/>
      <c r="K621" s="210"/>
      <c r="L621" s="215"/>
      <c r="M621" s="216"/>
      <c r="N621" s="217"/>
      <c r="O621" s="217"/>
      <c r="P621" s="217"/>
      <c r="Q621" s="217"/>
      <c r="R621" s="217"/>
      <c r="S621" s="217"/>
      <c r="T621" s="218"/>
      <c r="AT621" s="219" t="s">
        <v>195</v>
      </c>
      <c r="AU621" s="219" t="s">
        <v>82</v>
      </c>
      <c r="AV621" s="14" t="s">
        <v>82</v>
      </c>
      <c r="AW621" s="14" t="s">
        <v>35</v>
      </c>
      <c r="AX621" s="14" t="s">
        <v>73</v>
      </c>
      <c r="AY621" s="219" t="s">
        <v>185</v>
      </c>
    </row>
    <row r="622" spans="2:51" s="14" customFormat="1" ht="11.25">
      <c r="B622" s="209"/>
      <c r="C622" s="210"/>
      <c r="D622" s="200" t="s">
        <v>195</v>
      </c>
      <c r="E622" s="211" t="s">
        <v>19</v>
      </c>
      <c r="F622" s="212" t="s">
        <v>2213</v>
      </c>
      <c r="G622" s="210"/>
      <c r="H622" s="213">
        <v>-40.909999999999997</v>
      </c>
      <c r="I622" s="214"/>
      <c r="J622" s="210"/>
      <c r="K622" s="210"/>
      <c r="L622" s="215"/>
      <c r="M622" s="216"/>
      <c r="N622" s="217"/>
      <c r="O622" s="217"/>
      <c r="P622" s="217"/>
      <c r="Q622" s="217"/>
      <c r="R622" s="217"/>
      <c r="S622" s="217"/>
      <c r="T622" s="218"/>
      <c r="AT622" s="219" t="s">
        <v>195</v>
      </c>
      <c r="AU622" s="219" t="s">
        <v>82</v>
      </c>
      <c r="AV622" s="14" t="s">
        <v>82</v>
      </c>
      <c r="AW622" s="14" t="s">
        <v>35</v>
      </c>
      <c r="AX622" s="14" t="s">
        <v>73</v>
      </c>
      <c r="AY622" s="219" t="s">
        <v>185</v>
      </c>
    </row>
    <row r="623" spans="2:51" s="14" customFormat="1" ht="11.25">
      <c r="B623" s="209"/>
      <c r="C623" s="210"/>
      <c r="D623" s="200" t="s">
        <v>195</v>
      </c>
      <c r="E623" s="211" t="s">
        <v>19</v>
      </c>
      <c r="F623" s="212" t="s">
        <v>3117</v>
      </c>
      <c r="G623" s="210"/>
      <c r="H623" s="213">
        <v>53.28</v>
      </c>
      <c r="I623" s="214"/>
      <c r="J623" s="210"/>
      <c r="K623" s="210"/>
      <c r="L623" s="215"/>
      <c r="M623" s="216"/>
      <c r="N623" s="217"/>
      <c r="O623" s="217"/>
      <c r="P623" s="217"/>
      <c r="Q623" s="217"/>
      <c r="R623" s="217"/>
      <c r="S623" s="217"/>
      <c r="T623" s="218"/>
      <c r="AT623" s="219" t="s">
        <v>195</v>
      </c>
      <c r="AU623" s="219" t="s">
        <v>82</v>
      </c>
      <c r="AV623" s="14" t="s">
        <v>82</v>
      </c>
      <c r="AW623" s="14" t="s">
        <v>35</v>
      </c>
      <c r="AX623" s="14" t="s">
        <v>73</v>
      </c>
      <c r="AY623" s="219" t="s">
        <v>185</v>
      </c>
    </row>
    <row r="624" spans="2:51" s="14" customFormat="1" ht="11.25">
      <c r="B624" s="209"/>
      <c r="C624" s="210"/>
      <c r="D624" s="200" t="s">
        <v>195</v>
      </c>
      <c r="E624" s="211" t="s">
        <v>19</v>
      </c>
      <c r="F624" s="212" t="s">
        <v>3118</v>
      </c>
      <c r="G624" s="210"/>
      <c r="H624" s="213">
        <v>19.215</v>
      </c>
      <c r="I624" s="214"/>
      <c r="J624" s="210"/>
      <c r="K624" s="210"/>
      <c r="L624" s="215"/>
      <c r="M624" s="216"/>
      <c r="N624" s="217"/>
      <c r="O624" s="217"/>
      <c r="P624" s="217"/>
      <c r="Q624" s="217"/>
      <c r="R624" s="217"/>
      <c r="S624" s="217"/>
      <c r="T624" s="218"/>
      <c r="AT624" s="219" t="s">
        <v>195</v>
      </c>
      <c r="AU624" s="219" t="s">
        <v>82</v>
      </c>
      <c r="AV624" s="14" t="s">
        <v>82</v>
      </c>
      <c r="AW624" s="14" t="s">
        <v>35</v>
      </c>
      <c r="AX624" s="14" t="s">
        <v>73</v>
      </c>
      <c r="AY624" s="219" t="s">
        <v>185</v>
      </c>
    </row>
    <row r="625" spans="2:51" s="14" customFormat="1" ht="11.25">
      <c r="B625" s="209"/>
      <c r="C625" s="210"/>
      <c r="D625" s="200" t="s">
        <v>195</v>
      </c>
      <c r="E625" s="211" t="s">
        <v>19</v>
      </c>
      <c r="F625" s="212" t="s">
        <v>3133</v>
      </c>
      <c r="G625" s="210"/>
      <c r="H625" s="213">
        <v>13.75</v>
      </c>
      <c r="I625" s="214"/>
      <c r="J625" s="210"/>
      <c r="K625" s="210"/>
      <c r="L625" s="215"/>
      <c r="M625" s="216"/>
      <c r="N625" s="217"/>
      <c r="O625" s="217"/>
      <c r="P625" s="217"/>
      <c r="Q625" s="217"/>
      <c r="R625" s="217"/>
      <c r="S625" s="217"/>
      <c r="T625" s="218"/>
      <c r="AT625" s="219" t="s">
        <v>195</v>
      </c>
      <c r="AU625" s="219" t="s">
        <v>82</v>
      </c>
      <c r="AV625" s="14" t="s">
        <v>82</v>
      </c>
      <c r="AW625" s="14" t="s">
        <v>35</v>
      </c>
      <c r="AX625" s="14" t="s">
        <v>73</v>
      </c>
      <c r="AY625" s="219" t="s">
        <v>185</v>
      </c>
    </row>
    <row r="626" spans="2:51" s="13" customFormat="1" ht="11.25">
      <c r="B626" s="198"/>
      <c r="C626" s="199"/>
      <c r="D626" s="200" t="s">
        <v>195</v>
      </c>
      <c r="E626" s="201" t="s">
        <v>19</v>
      </c>
      <c r="F626" s="202" t="s">
        <v>3134</v>
      </c>
      <c r="G626" s="199"/>
      <c r="H626" s="201" t="s">
        <v>19</v>
      </c>
      <c r="I626" s="203"/>
      <c r="J626" s="199"/>
      <c r="K626" s="199"/>
      <c r="L626" s="204"/>
      <c r="M626" s="205"/>
      <c r="N626" s="206"/>
      <c r="O626" s="206"/>
      <c r="P626" s="206"/>
      <c r="Q626" s="206"/>
      <c r="R626" s="206"/>
      <c r="S626" s="206"/>
      <c r="T626" s="207"/>
      <c r="AT626" s="208" t="s">
        <v>195</v>
      </c>
      <c r="AU626" s="208" t="s">
        <v>82</v>
      </c>
      <c r="AV626" s="13" t="s">
        <v>80</v>
      </c>
      <c r="AW626" s="13" t="s">
        <v>35</v>
      </c>
      <c r="AX626" s="13" t="s">
        <v>73</v>
      </c>
      <c r="AY626" s="208" t="s">
        <v>185</v>
      </c>
    </row>
    <row r="627" spans="2:51" s="14" customFormat="1" ht="11.25">
      <c r="B627" s="209"/>
      <c r="C627" s="210"/>
      <c r="D627" s="200" t="s">
        <v>195</v>
      </c>
      <c r="E627" s="211" t="s">
        <v>19</v>
      </c>
      <c r="F627" s="212" t="s">
        <v>3135</v>
      </c>
      <c r="G627" s="210"/>
      <c r="H627" s="213">
        <v>47.6</v>
      </c>
      <c r="I627" s="214"/>
      <c r="J627" s="210"/>
      <c r="K627" s="210"/>
      <c r="L627" s="215"/>
      <c r="M627" s="216"/>
      <c r="N627" s="217"/>
      <c r="O627" s="217"/>
      <c r="P627" s="217"/>
      <c r="Q627" s="217"/>
      <c r="R627" s="217"/>
      <c r="S627" s="217"/>
      <c r="T627" s="218"/>
      <c r="AT627" s="219" t="s">
        <v>195</v>
      </c>
      <c r="AU627" s="219" t="s">
        <v>82</v>
      </c>
      <c r="AV627" s="14" t="s">
        <v>82</v>
      </c>
      <c r="AW627" s="14" t="s">
        <v>35</v>
      </c>
      <c r="AX627" s="14" t="s">
        <v>73</v>
      </c>
      <c r="AY627" s="219" t="s">
        <v>185</v>
      </c>
    </row>
    <row r="628" spans="2:51" s="14" customFormat="1" ht="11.25">
      <c r="B628" s="209"/>
      <c r="C628" s="210"/>
      <c r="D628" s="200" t="s">
        <v>195</v>
      </c>
      <c r="E628" s="211" t="s">
        <v>19</v>
      </c>
      <c r="F628" s="212" t="s">
        <v>3136</v>
      </c>
      <c r="G628" s="210"/>
      <c r="H628" s="213">
        <v>2.1160000000000001</v>
      </c>
      <c r="I628" s="214"/>
      <c r="J628" s="210"/>
      <c r="K628" s="210"/>
      <c r="L628" s="215"/>
      <c r="M628" s="216"/>
      <c r="N628" s="217"/>
      <c r="O628" s="217"/>
      <c r="P628" s="217"/>
      <c r="Q628" s="217"/>
      <c r="R628" s="217"/>
      <c r="S628" s="217"/>
      <c r="T628" s="218"/>
      <c r="AT628" s="219" t="s">
        <v>195</v>
      </c>
      <c r="AU628" s="219" t="s">
        <v>82</v>
      </c>
      <c r="AV628" s="14" t="s">
        <v>82</v>
      </c>
      <c r="AW628" s="14" t="s">
        <v>35</v>
      </c>
      <c r="AX628" s="14" t="s">
        <v>73</v>
      </c>
      <c r="AY628" s="219" t="s">
        <v>185</v>
      </c>
    </row>
    <row r="629" spans="2:51" s="14" customFormat="1" ht="11.25">
      <c r="B629" s="209"/>
      <c r="C629" s="210"/>
      <c r="D629" s="200" t="s">
        <v>195</v>
      </c>
      <c r="E629" s="211" t="s">
        <v>19</v>
      </c>
      <c r="F629" s="212" t="s">
        <v>1483</v>
      </c>
      <c r="G629" s="210"/>
      <c r="H629" s="213">
        <v>-4.8</v>
      </c>
      <c r="I629" s="214"/>
      <c r="J629" s="210"/>
      <c r="K629" s="210"/>
      <c r="L629" s="215"/>
      <c r="M629" s="216"/>
      <c r="N629" s="217"/>
      <c r="O629" s="217"/>
      <c r="P629" s="217"/>
      <c r="Q629" s="217"/>
      <c r="R629" s="217"/>
      <c r="S629" s="217"/>
      <c r="T629" s="218"/>
      <c r="AT629" s="219" t="s">
        <v>195</v>
      </c>
      <c r="AU629" s="219" t="s">
        <v>82</v>
      </c>
      <c r="AV629" s="14" t="s">
        <v>82</v>
      </c>
      <c r="AW629" s="14" t="s">
        <v>35</v>
      </c>
      <c r="AX629" s="14" t="s">
        <v>73</v>
      </c>
      <c r="AY629" s="219" t="s">
        <v>185</v>
      </c>
    </row>
    <row r="630" spans="2:51" s="14" customFormat="1" ht="11.25">
      <c r="B630" s="209"/>
      <c r="C630" s="210"/>
      <c r="D630" s="200" t="s">
        <v>195</v>
      </c>
      <c r="E630" s="211" t="s">
        <v>19</v>
      </c>
      <c r="F630" s="212" t="s">
        <v>3135</v>
      </c>
      <c r="G630" s="210"/>
      <c r="H630" s="213">
        <v>47.6</v>
      </c>
      <c r="I630" s="214"/>
      <c r="J630" s="210"/>
      <c r="K630" s="210"/>
      <c r="L630" s="215"/>
      <c r="M630" s="216"/>
      <c r="N630" s="217"/>
      <c r="O630" s="217"/>
      <c r="P630" s="217"/>
      <c r="Q630" s="217"/>
      <c r="R630" s="217"/>
      <c r="S630" s="217"/>
      <c r="T630" s="218"/>
      <c r="AT630" s="219" t="s">
        <v>195</v>
      </c>
      <c r="AU630" s="219" t="s">
        <v>82</v>
      </c>
      <c r="AV630" s="14" t="s">
        <v>82</v>
      </c>
      <c r="AW630" s="14" t="s">
        <v>35</v>
      </c>
      <c r="AX630" s="14" t="s">
        <v>73</v>
      </c>
      <c r="AY630" s="219" t="s">
        <v>185</v>
      </c>
    </row>
    <row r="631" spans="2:51" s="14" customFormat="1" ht="11.25">
      <c r="B631" s="209"/>
      <c r="C631" s="210"/>
      <c r="D631" s="200" t="s">
        <v>195</v>
      </c>
      <c r="E631" s="211" t="s">
        <v>19</v>
      </c>
      <c r="F631" s="212" t="s">
        <v>3137</v>
      </c>
      <c r="G631" s="210"/>
      <c r="H631" s="213">
        <v>22.08</v>
      </c>
      <c r="I631" s="214"/>
      <c r="J631" s="210"/>
      <c r="K631" s="210"/>
      <c r="L631" s="215"/>
      <c r="M631" s="216"/>
      <c r="N631" s="217"/>
      <c r="O631" s="217"/>
      <c r="P631" s="217"/>
      <c r="Q631" s="217"/>
      <c r="R631" s="217"/>
      <c r="S631" s="217"/>
      <c r="T631" s="218"/>
      <c r="AT631" s="219" t="s">
        <v>195</v>
      </c>
      <c r="AU631" s="219" t="s">
        <v>82</v>
      </c>
      <c r="AV631" s="14" t="s">
        <v>82</v>
      </c>
      <c r="AW631" s="14" t="s">
        <v>35</v>
      </c>
      <c r="AX631" s="14" t="s">
        <v>73</v>
      </c>
      <c r="AY631" s="219" t="s">
        <v>185</v>
      </c>
    </row>
    <row r="632" spans="2:51" s="14" customFormat="1" ht="11.25">
      <c r="B632" s="209"/>
      <c r="C632" s="210"/>
      <c r="D632" s="200" t="s">
        <v>195</v>
      </c>
      <c r="E632" s="211" t="s">
        <v>19</v>
      </c>
      <c r="F632" s="212" t="s">
        <v>3138</v>
      </c>
      <c r="G632" s="210"/>
      <c r="H632" s="213">
        <v>7.4729999999999999</v>
      </c>
      <c r="I632" s="214"/>
      <c r="J632" s="210"/>
      <c r="K632" s="210"/>
      <c r="L632" s="215"/>
      <c r="M632" s="216"/>
      <c r="N632" s="217"/>
      <c r="O632" s="217"/>
      <c r="P632" s="217"/>
      <c r="Q632" s="217"/>
      <c r="R632" s="217"/>
      <c r="S632" s="217"/>
      <c r="T632" s="218"/>
      <c r="AT632" s="219" t="s">
        <v>195</v>
      </c>
      <c r="AU632" s="219" t="s">
        <v>82</v>
      </c>
      <c r="AV632" s="14" t="s">
        <v>82</v>
      </c>
      <c r="AW632" s="14" t="s">
        <v>35</v>
      </c>
      <c r="AX632" s="14" t="s">
        <v>73</v>
      </c>
      <c r="AY632" s="219" t="s">
        <v>185</v>
      </c>
    </row>
    <row r="633" spans="2:51" s="14" customFormat="1" ht="11.25">
      <c r="B633" s="209"/>
      <c r="C633" s="210"/>
      <c r="D633" s="200" t="s">
        <v>195</v>
      </c>
      <c r="E633" s="211" t="s">
        <v>19</v>
      </c>
      <c r="F633" s="212" t="s">
        <v>3139</v>
      </c>
      <c r="G633" s="210"/>
      <c r="H633" s="213">
        <v>6.125</v>
      </c>
      <c r="I633" s="214"/>
      <c r="J633" s="210"/>
      <c r="K633" s="210"/>
      <c r="L633" s="215"/>
      <c r="M633" s="216"/>
      <c r="N633" s="217"/>
      <c r="O633" s="217"/>
      <c r="P633" s="217"/>
      <c r="Q633" s="217"/>
      <c r="R633" s="217"/>
      <c r="S633" s="217"/>
      <c r="T633" s="218"/>
      <c r="AT633" s="219" t="s">
        <v>195</v>
      </c>
      <c r="AU633" s="219" t="s">
        <v>82</v>
      </c>
      <c r="AV633" s="14" t="s">
        <v>82</v>
      </c>
      <c r="AW633" s="14" t="s">
        <v>35</v>
      </c>
      <c r="AX633" s="14" t="s">
        <v>73</v>
      </c>
      <c r="AY633" s="219" t="s">
        <v>185</v>
      </c>
    </row>
    <row r="634" spans="2:51" s="13" customFormat="1" ht="11.25">
      <c r="B634" s="198"/>
      <c r="C634" s="199"/>
      <c r="D634" s="200" t="s">
        <v>195</v>
      </c>
      <c r="E634" s="201" t="s">
        <v>19</v>
      </c>
      <c r="F634" s="202" t="s">
        <v>3140</v>
      </c>
      <c r="G634" s="199"/>
      <c r="H634" s="201" t="s">
        <v>19</v>
      </c>
      <c r="I634" s="203"/>
      <c r="J634" s="199"/>
      <c r="K634" s="199"/>
      <c r="L634" s="204"/>
      <c r="M634" s="205"/>
      <c r="N634" s="206"/>
      <c r="O634" s="206"/>
      <c r="P634" s="206"/>
      <c r="Q634" s="206"/>
      <c r="R634" s="206"/>
      <c r="S634" s="206"/>
      <c r="T634" s="207"/>
      <c r="AT634" s="208" t="s">
        <v>195</v>
      </c>
      <c r="AU634" s="208" t="s">
        <v>82</v>
      </c>
      <c r="AV634" s="13" t="s">
        <v>80</v>
      </c>
      <c r="AW634" s="13" t="s">
        <v>35</v>
      </c>
      <c r="AX634" s="13" t="s">
        <v>73</v>
      </c>
      <c r="AY634" s="208" t="s">
        <v>185</v>
      </c>
    </row>
    <row r="635" spans="2:51" s="14" customFormat="1" ht="11.25">
      <c r="B635" s="209"/>
      <c r="C635" s="210"/>
      <c r="D635" s="200" t="s">
        <v>195</v>
      </c>
      <c r="E635" s="211" t="s">
        <v>19</v>
      </c>
      <c r="F635" s="212" t="s">
        <v>3141</v>
      </c>
      <c r="G635" s="210"/>
      <c r="H635" s="213">
        <v>44.8</v>
      </c>
      <c r="I635" s="214"/>
      <c r="J635" s="210"/>
      <c r="K635" s="210"/>
      <c r="L635" s="215"/>
      <c r="M635" s="216"/>
      <c r="N635" s="217"/>
      <c r="O635" s="217"/>
      <c r="P635" s="217"/>
      <c r="Q635" s="217"/>
      <c r="R635" s="217"/>
      <c r="S635" s="217"/>
      <c r="T635" s="218"/>
      <c r="AT635" s="219" t="s">
        <v>195</v>
      </c>
      <c r="AU635" s="219" t="s">
        <v>82</v>
      </c>
      <c r="AV635" s="14" t="s">
        <v>82</v>
      </c>
      <c r="AW635" s="14" t="s">
        <v>35</v>
      </c>
      <c r="AX635" s="14" t="s">
        <v>73</v>
      </c>
      <c r="AY635" s="219" t="s">
        <v>185</v>
      </c>
    </row>
    <row r="636" spans="2:51" s="14" customFormat="1" ht="11.25">
      <c r="B636" s="209"/>
      <c r="C636" s="210"/>
      <c r="D636" s="200" t="s">
        <v>195</v>
      </c>
      <c r="E636" s="211" t="s">
        <v>19</v>
      </c>
      <c r="F636" s="212" t="s">
        <v>3142</v>
      </c>
      <c r="G636" s="210"/>
      <c r="H636" s="213">
        <v>3.1739999999999999</v>
      </c>
      <c r="I636" s="214"/>
      <c r="J636" s="210"/>
      <c r="K636" s="210"/>
      <c r="L636" s="215"/>
      <c r="M636" s="216"/>
      <c r="N636" s="217"/>
      <c r="O636" s="217"/>
      <c r="P636" s="217"/>
      <c r="Q636" s="217"/>
      <c r="R636" s="217"/>
      <c r="S636" s="217"/>
      <c r="T636" s="218"/>
      <c r="AT636" s="219" t="s">
        <v>195</v>
      </c>
      <c r="AU636" s="219" t="s">
        <v>82</v>
      </c>
      <c r="AV636" s="14" t="s">
        <v>82</v>
      </c>
      <c r="AW636" s="14" t="s">
        <v>35</v>
      </c>
      <c r="AX636" s="14" t="s">
        <v>73</v>
      </c>
      <c r="AY636" s="219" t="s">
        <v>185</v>
      </c>
    </row>
    <row r="637" spans="2:51" s="14" customFormat="1" ht="11.25">
      <c r="B637" s="209"/>
      <c r="C637" s="210"/>
      <c r="D637" s="200" t="s">
        <v>195</v>
      </c>
      <c r="E637" s="211" t="s">
        <v>19</v>
      </c>
      <c r="F637" s="212" t="s">
        <v>3143</v>
      </c>
      <c r="G637" s="210"/>
      <c r="H637" s="213">
        <v>-7.2</v>
      </c>
      <c r="I637" s="214"/>
      <c r="J637" s="210"/>
      <c r="K637" s="210"/>
      <c r="L637" s="215"/>
      <c r="M637" s="216"/>
      <c r="N637" s="217"/>
      <c r="O637" s="217"/>
      <c r="P637" s="217"/>
      <c r="Q637" s="217"/>
      <c r="R637" s="217"/>
      <c r="S637" s="217"/>
      <c r="T637" s="218"/>
      <c r="AT637" s="219" t="s">
        <v>195</v>
      </c>
      <c r="AU637" s="219" t="s">
        <v>82</v>
      </c>
      <c r="AV637" s="14" t="s">
        <v>82</v>
      </c>
      <c r="AW637" s="14" t="s">
        <v>35</v>
      </c>
      <c r="AX637" s="14" t="s">
        <v>73</v>
      </c>
      <c r="AY637" s="219" t="s">
        <v>185</v>
      </c>
    </row>
    <row r="638" spans="2:51" s="14" customFormat="1" ht="11.25">
      <c r="B638" s="209"/>
      <c r="C638" s="210"/>
      <c r="D638" s="200" t="s">
        <v>195</v>
      </c>
      <c r="E638" s="211" t="s">
        <v>19</v>
      </c>
      <c r="F638" s="212" t="s">
        <v>3135</v>
      </c>
      <c r="G638" s="210"/>
      <c r="H638" s="213">
        <v>47.6</v>
      </c>
      <c r="I638" s="214"/>
      <c r="J638" s="210"/>
      <c r="K638" s="210"/>
      <c r="L638" s="215"/>
      <c r="M638" s="216"/>
      <c r="N638" s="217"/>
      <c r="O638" s="217"/>
      <c r="P638" s="217"/>
      <c r="Q638" s="217"/>
      <c r="R638" s="217"/>
      <c r="S638" s="217"/>
      <c r="T638" s="218"/>
      <c r="AT638" s="219" t="s">
        <v>195</v>
      </c>
      <c r="AU638" s="219" t="s">
        <v>82</v>
      </c>
      <c r="AV638" s="14" t="s">
        <v>82</v>
      </c>
      <c r="AW638" s="14" t="s">
        <v>35</v>
      </c>
      <c r="AX638" s="14" t="s">
        <v>73</v>
      </c>
      <c r="AY638" s="219" t="s">
        <v>185</v>
      </c>
    </row>
    <row r="639" spans="2:51" s="14" customFormat="1" ht="11.25">
      <c r="B639" s="209"/>
      <c r="C639" s="210"/>
      <c r="D639" s="200" t="s">
        <v>195</v>
      </c>
      <c r="E639" s="211" t="s">
        <v>19</v>
      </c>
      <c r="F639" s="212" t="s">
        <v>3136</v>
      </c>
      <c r="G639" s="210"/>
      <c r="H639" s="213">
        <v>2.1160000000000001</v>
      </c>
      <c r="I639" s="214"/>
      <c r="J639" s="210"/>
      <c r="K639" s="210"/>
      <c r="L639" s="215"/>
      <c r="M639" s="216"/>
      <c r="N639" s="217"/>
      <c r="O639" s="217"/>
      <c r="P639" s="217"/>
      <c r="Q639" s="217"/>
      <c r="R639" s="217"/>
      <c r="S639" s="217"/>
      <c r="T639" s="218"/>
      <c r="AT639" s="219" t="s">
        <v>195</v>
      </c>
      <c r="AU639" s="219" t="s">
        <v>82</v>
      </c>
      <c r="AV639" s="14" t="s">
        <v>82</v>
      </c>
      <c r="AW639" s="14" t="s">
        <v>35</v>
      </c>
      <c r="AX639" s="14" t="s">
        <v>73</v>
      </c>
      <c r="AY639" s="219" t="s">
        <v>185</v>
      </c>
    </row>
    <row r="640" spans="2:51" s="14" customFormat="1" ht="11.25">
      <c r="B640" s="209"/>
      <c r="C640" s="210"/>
      <c r="D640" s="200" t="s">
        <v>195</v>
      </c>
      <c r="E640" s="211" t="s">
        <v>19</v>
      </c>
      <c r="F640" s="212" t="s">
        <v>1483</v>
      </c>
      <c r="G640" s="210"/>
      <c r="H640" s="213">
        <v>-4.8</v>
      </c>
      <c r="I640" s="214"/>
      <c r="J640" s="210"/>
      <c r="K640" s="210"/>
      <c r="L640" s="215"/>
      <c r="M640" s="216"/>
      <c r="N640" s="217"/>
      <c r="O640" s="217"/>
      <c r="P640" s="217"/>
      <c r="Q640" s="217"/>
      <c r="R640" s="217"/>
      <c r="S640" s="217"/>
      <c r="T640" s="218"/>
      <c r="AT640" s="219" t="s">
        <v>195</v>
      </c>
      <c r="AU640" s="219" t="s">
        <v>82</v>
      </c>
      <c r="AV640" s="14" t="s">
        <v>82</v>
      </c>
      <c r="AW640" s="14" t="s">
        <v>35</v>
      </c>
      <c r="AX640" s="14" t="s">
        <v>73</v>
      </c>
      <c r="AY640" s="219" t="s">
        <v>185</v>
      </c>
    </row>
    <row r="641" spans="1:65" s="14" customFormat="1" ht="11.25">
      <c r="B641" s="209"/>
      <c r="C641" s="210"/>
      <c r="D641" s="200" t="s">
        <v>195</v>
      </c>
      <c r="E641" s="211" t="s">
        <v>19</v>
      </c>
      <c r="F641" s="212" t="s">
        <v>3137</v>
      </c>
      <c r="G641" s="210"/>
      <c r="H641" s="213">
        <v>22.08</v>
      </c>
      <c r="I641" s="214"/>
      <c r="J641" s="210"/>
      <c r="K641" s="210"/>
      <c r="L641" s="215"/>
      <c r="M641" s="216"/>
      <c r="N641" s="217"/>
      <c r="O641" s="217"/>
      <c r="P641" s="217"/>
      <c r="Q641" s="217"/>
      <c r="R641" s="217"/>
      <c r="S641" s="217"/>
      <c r="T641" s="218"/>
      <c r="AT641" s="219" t="s">
        <v>195</v>
      </c>
      <c r="AU641" s="219" t="s">
        <v>82</v>
      </c>
      <c r="AV641" s="14" t="s">
        <v>82</v>
      </c>
      <c r="AW641" s="14" t="s">
        <v>35</v>
      </c>
      <c r="AX641" s="14" t="s">
        <v>73</v>
      </c>
      <c r="AY641" s="219" t="s">
        <v>185</v>
      </c>
    </row>
    <row r="642" spans="1:65" s="14" customFormat="1" ht="11.25">
      <c r="B642" s="209"/>
      <c r="C642" s="210"/>
      <c r="D642" s="200" t="s">
        <v>195</v>
      </c>
      <c r="E642" s="211" t="s">
        <v>19</v>
      </c>
      <c r="F642" s="212" t="s">
        <v>3138</v>
      </c>
      <c r="G642" s="210"/>
      <c r="H642" s="213">
        <v>7.4729999999999999</v>
      </c>
      <c r="I642" s="214"/>
      <c r="J642" s="210"/>
      <c r="K642" s="210"/>
      <c r="L642" s="215"/>
      <c r="M642" s="216"/>
      <c r="N642" s="217"/>
      <c r="O642" s="217"/>
      <c r="P642" s="217"/>
      <c r="Q642" s="217"/>
      <c r="R642" s="217"/>
      <c r="S642" s="217"/>
      <c r="T642" s="218"/>
      <c r="AT642" s="219" t="s">
        <v>195</v>
      </c>
      <c r="AU642" s="219" t="s">
        <v>82</v>
      </c>
      <c r="AV642" s="14" t="s">
        <v>82</v>
      </c>
      <c r="AW642" s="14" t="s">
        <v>35</v>
      </c>
      <c r="AX642" s="14" t="s">
        <v>73</v>
      </c>
      <c r="AY642" s="219" t="s">
        <v>185</v>
      </c>
    </row>
    <row r="643" spans="1:65" s="14" customFormat="1" ht="11.25">
      <c r="B643" s="209"/>
      <c r="C643" s="210"/>
      <c r="D643" s="200" t="s">
        <v>195</v>
      </c>
      <c r="E643" s="211" t="s">
        <v>19</v>
      </c>
      <c r="F643" s="212" t="s">
        <v>3139</v>
      </c>
      <c r="G643" s="210"/>
      <c r="H643" s="213">
        <v>6.125</v>
      </c>
      <c r="I643" s="214"/>
      <c r="J643" s="210"/>
      <c r="K643" s="210"/>
      <c r="L643" s="215"/>
      <c r="M643" s="216"/>
      <c r="N643" s="217"/>
      <c r="O643" s="217"/>
      <c r="P643" s="217"/>
      <c r="Q643" s="217"/>
      <c r="R643" s="217"/>
      <c r="S643" s="217"/>
      <c r="T643" s="218"/>
      <c r="AT643" s="219" t="s">
        <v>195</v>
      </c>
      <c r="AU643" s="219" t="s">
        <v>82</v>
      </c>
      <c r="AV643" s="14" t="s">
        <v>82</v>
      </c>
      <c r="AW643" s="14" t="s">
        <v>35</v>
      </c>
      <c r="AX643" s="14" t="s">
        <v>73</v>
      </c>
      <c r="AY643" s="219" t="s">
        <v>185</v>
      </c>
    </row>
    <row r="644" spans="1:65" s="15" customFormat="1" ht="11.25">
      <c r="B644" s="220"/>
      <c r="C644" s="221"/>
      <c r="D644" s="200" t="s">
        <v>195</v>
      </c>
      <c r="E644" s="222" t="s">
        <v>19</v>
      </c>
      <c r="F644" s="223" t="s">
        <v>226</v>
      </c>
      <c r="G644" s="221"/>
      <c r="H644" s="224">
        <v>870.55800000000022</v>
      </c>
      <c r="I644" s="225"/>
      <c r="J644" s="221"/>
      <c r="K644" s="221"/>
      <c r="L644" s="226"/>
      <c r="M644" s="227"/>
      <c r="N644" s="228"/>
      <c r="O644" s="228"/>
      <c r="P644" s="228"/>
      <c r="Q644" s="228"/>
      <c r="R644" s="228"/>
      <c r="S644" s="228"/>
      <c r="T644" s="229"/>
      <c r="AT644" s="230" t="s">
        <v>195</v>
      </c>
      <c r="AU644" s="230" t="s">
        <v>82</v>
      </c>
      <c r="AV644" s="15" t="s">
        <v>135</v>
      </c>
      <c r="AW644" s="15" t="s">
        <v>35</v>
      </c>
      <c r="AX644" s="15" t="s">
        <v>80</v>
      </c>
      <c r="AY644" s="230" t="s">
        <v>185</v>
      </c>
    </row>
    <row r="645" spans="1:65" s="2" customFormat="1" ht="24.2" customHeight="1">
      <c r="A645" s="36"/>
      <c r="B645" s="37"/>
      <c r="C645" s="180" t="s">
        <v>409</v>
      </c>
      <c r="D645" s="180" t="s">
        <v>187</v>
      </c>
      <c r="E645" s="181" t="s">
        <v>3302</v>
      </c>
      <c r="F645" s="182" t="s">
        <v>3303</v>
      </c>
      <c r="G645" s="183" t="s">
        <v>240</v>
      </c>
      <c r="H645" s="184">
        <v>258.09800000000001</v>
      </c>
      <c r="I645" s="185"/>
      <c r="J645" s="186">
        <f>ROUND(I645*H645,2)</f>
        <v>0</v>
      </c>
      <c r="K645" s="182" t="s">
        <v>191</v>
      </c>
      <c r="L645" s="41"/>
      <c r="M645" s="187" t="s">
        <v>19</v>
      </c>
      <c r="N645" s="188" t="s">
        <v>44</v>
      </c>
      <c r="O645" s="66"/>
      <c r="P645" s="189">
        <f>O645*H645</f>
        <v>0</v>
      </c>
      <c r="Q645" s="189">
        <v>0</v>
      </c>
      <c r="R645" s="189">
        <f>Q645*H645</f>
        <v>0</v>
      </c>
      <c r="S645" s="189">
        <v>0</v>
      </c>
      <c r="T645" s="190">
        <f>S645*H645</f>
        <v>0</v>
      </c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R645" s="191" t="s">
        <v>135</v>
      </c>
      <c r="AT645" s="191" t="s">
        <v>187</v>
      </c>
      <c r="AU645" s="191" t="s">
        <v>82</v>
      </c>
      <c r="AY645" s="19" t="s">
        <v>185</v>
      </c>
      <c r="BE645" s="192">
        <f>IF(N645="základní",J645,0)</f>
        <v>0</v>
      </c>
      <c r="BF645" s="192">
        <f>IF(N645="snížená",J645,0)</f>
        <v>0</v>
      </c>
      <c r="BG645" s="192">
        <f>IF(N645="zákl. přenesená",J645,0)</f>
        <v>0</v>
      </c>
      <c r="BH645" s="192">
        <f>IF(N645="sníž. přenesená",J645,0)</f>
        <v>0</v>
      </c>
      <c r="BI645" s="192">
        <f>IF(N645="nulová",J645,0)</f>
        <v>0</v>
      </c>
      <c r="BJ645" s="19" t="s">
        <v>80</v>
      </c>
      <c r="BK645" s="192">
        <f>ROUND(I645*H645,2)</f>
        <v>0</v>
      </c>
      <c r="BL645" s="19" t="s">
        <v>135</v>
      </c>
      <c r="BM645" s="191" t="s">
        <v>3304</v>
      </c>
    </row>
    <row r="646" spans="1:65" s="2" customFormat="1" ht="11.25">
      <c r="A646" s="36"/>
      <c r="B646" s="37"/>
      <c r="C646" s="38"/>
      <c r="D646" s="193" t="s">
        <v>193</v>
      </c>
      <c r="E646" s="38"/>
      <c r="F646" s="194" t="s">
        <v>3305</v>
      </c>
      <c r="G646" s="38"/>
      <c r="H646" s="38"/>
      <c r="I646" s="195"/>
      <c r="J646" s="38"/>
      <c r="K646" s="38"/>
      <c r="L646" s="41"/>
      <c r="M646" s="196"/>
      <c r="N646" s="197"/>
      <c r="O646" s="66"/>
      <c r="P646" s="66"/>
      <c r="Q646" s="66"/>
      <c r="R646" s="66"/>
      <c r="S646" s="66"/>
      <c r="T646" s="67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T646" s="19" t="s">
        <v>193</v>
      </c>
      <c r="AU646" s="19" t="s">
        <v>82</v>
      </c>
    </row>
    <row r="647" spans="1:65" s="13" customFormat="1" ht="11.25">
      <c r="B647" s="198"/>
      <c r="C647" s="199"/>
      <c r="D647" s="200" t="s">
        <v>195</v>
      </c>
      <c r="E647" s="201" t="s">
        <v>19</v>
      </c>
      <c r="F647" s="202" t="s">
        <v>325</v>
      </c>
      <c r="G647" s="199"/>
      <c r="H647" s="201" t="s">
        <v>19</v>
      </c>
      <c r="I647" s="203"/>
      <c r="J647" s="199"/>
      <c r="K647" s="199"/>
      <c r="L647" s="204"/>
      <c r="M647" s="205"/>
      <c r="N647" s="206"/>
      <c r="O647" s="206"/>
      <c r="P647" s="206"/>
      <c r="Q647" s="206"/>
      <c r="R647" s="206"/>
      <c r="S647" s="206"/>
      <c r="T647" s="207"/>
      <c r="AT647" s="208" t="s">
        <v>195</v>
      </c>
      <c r="AU647" s="208" t="s">
        <v>82</v>
      </c>
      <c r="AV647" s="13" t="s">
        <v>80</v>
      </c>
      <c r="AW647" s="13" t="s">
        <v>35</v>
      </c>
      <c r="AX647" s="13" t="s">
        <v>73</v>
      </c>
      <c r="AY647" s="208" t="s">
        <v>185</v>
      </c>
    </row>
    <row r="648" spans="1:65" s="14" customFormat="1" ht="11.25">
      <c r="B648" s="209"/>
      <c r="C648" s="210"/>
      <c r="D648" s="200" t="s">
        <v>195</v>
      </c>
      <c r="E648" s="211" t="s">
        <v>19</v>
      </c>
      <c r="F648" s="212" t="s">
        <v>3306</v>
      </c>
      <c r="G648" s="210"/>
      <c r="H648" s="213">
        <v>29.25</v>
      </c>
      <c r="I648" s="214"/>
      <c r="J648" s="210"/>
      <c r="K648" s="210"/>
      <c r="L648" s="215"/>
      <c r="M648" s="216"/>
      <c r="N648" s="217"/>
      <c r="O648" s="217"/>
      <c r="P648" s="217"/>
      <c r="Q648" s="217"/>
      <c r="R648" s="217"/>
      <c r="S648" s="217"/>
      <c r="T648" s="218"/>
      <c r="AT648" s="219" t="s">
        <v>195</v>
      </c>
      <c r="AU648" s="219" t="s">
        <v>82</v>
      </c>
      <c r="AV648" s="14" t="s">
        <v>82</v>
      </c>
      <c r="AW648" s="14" t="s">
        <v>35</v>
      </c>
      <c r="AX648" s="14" t="s">
        <v>73</v>
      </c>
      <c r="AY648" s="219" t="s">
        <v>185</v>
      </c>
    </row>
    <row r="649" spans="1:65" s="14" customFormat="1" ht="11.25">
      <c r="B649" s="209"/>
      <c r="C649" s="210"/>
      <c r="D649" s="200" t="s">
        <v>195</v>
      </c>
      <c r="E649" s="211" t="s">
        <v>19</v>
      </c>
      <c r="F649" s="212" t="s">
        <v>3307</v>
      </c>
      <c r="G649" s="210"/>
      <c r="H649" s="213">
        <v>2.52</v>
      </c>
      <c r="I649" s="214"/>
      <c r="J649" s="210"/>
      <c r="K649" s="210"/>
      <c r="L649" s="215"/>
      <c r="M649" s="216"/>
      <c r="N649" s="217"/>
      <c r="O649" s="217"/>
      <c r="P649" s="217"/>
      <c r="Q649" s="217"/>
      <c r="R649" s="217"/>
      <c r="S649" s="217"/>
      <c r="T649" s="218"/>
      <c r="AT649" s="219" t="s">
        <v>195</v>
      </c>
      <c r="AU649" s="219" t="s">
        <v>82</v>
      </c>
      <c r="AV649" s="14" t="s">
        <v>82</v>
      </c>
      <c r="AW649" s="14" t="s">
        <v>35</v>
      </c>
      <c r="AX649" s="14" t="s">
        <v>73</v>
      </c>
      <c r="AY649" s="219" t="s">
        <v>185</v>
      </c>
    </row>
    <row r="650" spans="1:65" s="14" customFormat="1" ht="11.25">
      <c r="B650" s="209"/>
      <c r="C650" s="210"/>
      <c r="D650" s="200" t="s">
        <v>195</v>
      </c>
      <c r="E650" s="211" t="s">
        <v>19</v>
      </c>
      <c r="F650" s="212" t="s">
        <v>3285</v>
      </c>
      <c r="G650" s="210"/>
      <c r="H650" s="213">
        <v>2</v>
      </c>
      <c r="I650" s="214"/>
      <c r="J650" s="210"/>
      <c r="K650" s="210"/>
      <c r="L650" s="215"/>
      <c r="M650" s="216"/>
      <c r="N650" s="217"/>
      <c r="O650" s="217"/>
      <c r="P650" s="217"/>
      <c r="Q650" s="217"/>
      <c r="R650" s="217"/>
      <c r="S650" s="217"/>
      <c r="T650" s="218"/>
      <c r="AT650" s="219" t="s">
        <v>195</v>
      </c>
      <c r="AU650" s="219" t="s">
        <v>82</v>
      </c>
      <c r="AV650" s="14" t="s">
        <v>82</v>
      </c>
      <c r="AW650" s="14" t="s">
        <v>35</v>
      </c>
      <c r="AX650" s="14" t="s">
        <v>73</v>
      </c>
      <c r="AY650" s="219" t="s">
        <v>185</v>
      </c>
    </row>
    <row r="651" spans="1:65" s="14" customFormat="1" ht="11.25">
      <c r="B651" s="209"/>
      <c r="C651" s="210"/>
      <c r="D651" s="200" t="s">
        <v>195</v>
      </c>
      <c r="E651" s="211" t="s">
        <v>19</v>
      </c>
      <c r="F651" s="212" t="s">
        <v>3291</v>
      </c>
      <c r="G651" s="210"/>
      <c r="H651" s="213">
        <v>4</v>
      </c>
      <c r="I651" s="214"/>
      <c r="J651" s="210"/>
      <c r="K651" s="210"/>
      <c r="L651" s="215"/>
      <c r="M651" s="216"/>
      <c r="N651" s="217"/>
      <c r="O651" s="217"/>
      <c r="P651" s="217"/>
      <c r="Q651" s="217"/>
      <c r="R651" s="217"/>
      <c r="S651" s="217"/>
      <c r="T651" s="218"/>
      <c r="AT651" s="219" t="s">
        <v>195</v>
      </c>
      <c r="AU651" s="219" t="s">
        <v>82</v>
      </c>
      <c r="AV651" s="14" t="s">
        <v>82</v>
      </c>
      <c r="AW651" s="14" t="s">
        <v>35</v>
      </c>
      <c r="AX651" s="14" t="s">
        <v>73</v>
      </c>
      <c r="AY651" s="219" t="s">
        <v>185</v>
      </c>
    </row>
    <row r="652" spans="1:65" s="14" customFormat="1" ht="11.25">
      <c r="B652" s="209"/>
      <c r="C652" s="210"/>
      <c r="D652" s="200" t="s">
        <v>195</v>
      </c>
      <c r="E652" s="211" t="s">
        <v>19</v>
      </c>
      <c r="F652" s="212" t="s">
        <v>3308</v>
      </c>
      <c r="G652" s="210"/>
      <c r="H652" s="213">
        <v>7.2</v>
      </c>
      <c r="I652" s="214"/>
      <c r="J652" s="210"/>
      <c r="K652" s="210"/>
      <c r="L652" s="215"/>
      <c r="M652" s="216"/>
      <c r="N652" s="217"/>
      <c r="O652" s="217"/>
      <c r="P652" s="217"/>
      <c r="Q652" s="217"/>
      <c r="R652" s="217"/>
      <c r="S652" s="217"/>
      <c r="T652" s="218"/>
      <c r="AT652" s="219" t="s">
        <v>195</v>
      </c>
      <c r="AU652" s="219" t="s">
        <v>82</v>
      </c>
      <c r="AV652" s="14" t="s">
        <v>82</v>
      </c>
      <c r="AW652" s="14" t="s">
        <v>35</v>
      </c>
      <c r="AX652" s="14" t="s">
        <v>73</v>
      </c>
      <c r="AY652" s="219" t="s">
        <v>185</v>
      </c>
    </row>
    <row r="653" spans="1:65" s="14" customFormat="1" ht="11.25">
      <c r="B653" s="209"/>
      <c r="C653" s="210"/>
      <c r="D653" s="200" t="s">
        <v>195</v>
      </c>
      <c r="E653" s="211" t="s">
        <v>19</v>
      </c>
      <c r="F653" s="212" t="s">
        <v>3309</v>
      </c>
      <c r="G653" s="210"/>
      <c r="H653" s="213">
        <v>8</v>
      </c>
      <c r="I653" s="214"/>
      <c r="J653" s="210"/>
      <c r="K653" s="210"/>
      <c r="L653" s="215"/>
      <c r="M653" s="216"/>
      <c r="N653" s="217"/>
      <c r="O653" s="217"/>
      <c r="P653" s="217"/>
      <c r="Q653" s="217"/>
      <c r="R653" s="217"/>
      <c r="S653" s="217"/>
      <c r="T653" s="218"/>
      <c r="AT653" s="219" t="s">
        <v>195</v>
      </c>
      <c r="AU653" s="219" t="s">
        <v>82</v>
      </c>
      <c r="AV653" s="14" t="s">
        <v>82</v>
      </c>
      <c r="AW653" s="14" t="s">
        <v>35</v>
      </c>
      <c r="AX653" s="14" t="s">
        <v>73</v>
      </c>
      <c r="AY653" s="219" t="s">
        <v>185</v>
      </c>
    </row>
    <row r="654" spans="1:65" s="14" customFormat="1" ht="11.25">
      <c r="B654" s="209"/>
      <c r="C654" s="210"/>
      <c r="D654" s="200" t="s">
        <v>195</v>
      </c>
      <c r="E654" s="211" t="s">
        <v>19</v>
      </c>
      <c r="F654" s="212" t="s">
        <v>3310</v>
      </c>
      <c r="G654" s="210"/>
      <c r="H654" s="213">
        <v>27.878</v>
      </c>
      <c r="I654" s="214"/>
      <c r="J654" s="210"/>
      <c r="K654" s="210"/>
      <c r="L654" s="215"/>
      <c r="M654" s="216"/>
      <c r="N654" s="217"/>
      <c r="O654" s="217"/>
      <c r="P654" s="217"/>
      <c r="Q654" s="217"/>
      <c r="R654" s="217"/>
      <c r="S654" s="217"/>
      <c r="T654" s="218"/>
      <c r="AT654" s="219" t="s">
        <v>195</v>
      </c>
      <c r="AU654" s="219" t="s">
        <v>82</v>
      </c>
      <c r="AV654" s="14" t="s">
        <v>82</v>
      </c>
      <c r="AW654" s="14" t="s">
        <v>35</v>
      </c>
      <c r="AX654" s="14" t="s">
        <v>73</v>
      </c>
      <c r="AY654" s="219" t="s">
        <v>185</v>
      </c>
    </row>
    <row r="655" spans="1:65" s="13" customFormat="1" ht="11.25">
      <c r="B655" s="198"/>
      <c r="C655" s="199"/>
      <c r="D655" s="200" t="s">
        <v>195</v>
      </c>
      <c r="E655" s="201" t="s">
        <v>19</v>
      </c>
      <c r="F655" s="202" t="s">
        <v>3069</v>
      </c>
      <c r="G655" s="199"/>
      <c r="H655" s="201" t="s">
        <v>19</v>
      </c>
      <c r="I655" s="203"/>
      <c r="J655" s="199"/>
      <c r="K655" s="199"/>
      <c r="L655" s="204"/>
      <c r="M655" s="205"/>
      <c r="N655" s="206"/>
      <c r="O655" s="206"/>
      <c r="P655" s="206"/>
      <c r="Q655" s="206"/>
      <c r="R655" s="206"/>
      <c r="S655" s="206"/>
      <c r="T655" s="207"/>
      <c r="AT655" s="208" t="s">
        <v>195</v>
      </c>
      <c r="AU655" s="208" t="s">
        <v>82</v>
      </c>
      <c r="AV655" s="13" t="s">
        <v>80</v>
      </c>
      <c r="AW655" s="13" t="s">
        <v>35</v>
      </c>
      <c r="AX655" s="13" t="s">
        <v>73</v>
      </c>
      <c r="AY655" s="208" t="s">
        <v>185</v>
      </c>
    </row>
    <row r="656" spans="1:65" s="14" customFormat="1" ht="11.25">
      <c r="B656" s="209"/>
      <c r="C656" s="210"/>
      <c r="D656" s="200" t="s">
        <v>195</v>
      </c>
      <c r="E656" s="211" t="s">
        <v>19</v>
      </c>
      <c r="F656" s="212" t="s">
        <v>3311</v>
      </c>
      <c r="G656" s="210"/>
      <c r="H656" s="213">
        <v>12</v>
      </c>
      <c r="I656" s="214"/>
      <c r="J656" s="210"/>
      <c r="K656" s="210"/>
      <c r="L656" s="215"/>
      <c r="M656" s="216"/>
      <c r="N656" s="217"/>
      <c r="O656" s="217"/>
      <c r="P656" s="217"/>
      <c r="Q656" s="217"/>
      <c r="R656" s="217"/>
      <c r="S656" s="217"/>
      <c r="T656" s="218"/>
      <c r="AT656" s="219" t="s">
        <v>195</v>
      </c>
      <c r="AU656" s="219" t="s">
        <v>82</v>
      </c>
      <c r="AV656" s="14" t="s">
        <v>82</v>
      </c>
      <c r="AW656" s="14" t="s">
        <v>35</v>
      </c>
      <c r="AX656" s="14" t="s">
        <v>73</v>
      </c>
      <c r="AY656" s="219" t="s">
        <v>185</v>
      </c>
    </row>
    <row r="657" spans="2:51" s="14" customFormat="1" ht="11.25">
      <c r="B657" s="209"/>
      <c r="C657" s="210"/>
      <c r="D657" s="200" t="s">
        <v>195</v>
      </c>
      <c r="E657" s="211" t="s">
        <v>19</v>
      </c>
      <c r="F657" s="212" t="s">
        <v>3312</v>
      </c>
      <c r="G657" s="210"/>
      <c r="H657" s="213">
        <v>5.4</v>
      </c>
      <c r="I657" s="214"/>
      <c r="J657" s="210"/>
      <c r="K657" s="210"/>
      <c r="L657" s="215"/>
      <c r="M657" s="216"/>
      <c r="N657" s="217"/>
      <c r="O657" s="217"/>
      <c r="P657" s="217"/>
      <c r="Q657" s="217"/>
      <c r="R657" s="217"/>
      <c r="S657" s="217"/>
      <c r="T657" s="218"/>
      <c r="AT657" s="219" t="s">
        <v>195</v>
      </c>
      <c r="AU657" s="219" t="s">
        <v>82</v>
      </c>
      <c r="AV657" s="14" t="s">
        <v>82</v>
      </c>
      <c r="AW657" s="14" t="s">
        <v>35</v>
      </c>
      <c r="AX657" s="14" t="s">
        <v>73</v>
      </c>
      <c r="AY657" s="219" t="s">
        <v>185</v>
      </c>
    </row>
    <row r="658" spans="2:51" s="14" customFormat="1" ht="11.25">
      <c r="B658" s="209"/>
      <c r="C658" s="210"/>
      <c r="D658" s="200" t="s">
        <v>195</v>
      </c>
      <c r="E658" s="211" t="s">
        <v>19</v>
      </c>
      <c r="F658" s="212" t="s">
        <v>3313</v>
      </c>
      <c r="G658" s="210"/>
      <c r="H658" s="213">
        <v>15</v>
      </c>
      <c r="I658" s="214"/>
      <c r="J658" s="210"/>
      <c r="K658" s="210"/>
      <c r="L658" s="215"/>
      <c r="M658" s="216"/>
      <c r="N658" s="217"/>
      <c r="O658" s="217"/>
      <c r="P658" s="217"/>
      <c r="Q658" s="217"/>
      <c r="R658" s="217"/>
      <c r="S658" s="217"/>
      <c r="T658" s="218"/>
      <c r="AT658" s="219" t="s">
        <v>195</v>
      </c>
      <c r="AU658" s="219" t="s">
        <v>82</v>
      </c>
      <c r="AV658" s="14" t="s">
        <v>82</v>
      </c>
      <c r="AW658" s="14" t="s">
        <v>35</v>
      </c>
      <c r="AX658" s="14" t="s">
        <v>73</v>
      </c>
      <c r="AY658" s="219" t="s">
        <v>185</v>
      </c>
    </row>
    <row r="659" spans="2:51" s="14" customFormat="1" ht="11.25">
      <c r="B659" s="209"/>
      <c r="C659" s="210"/>
      <c r="D659" s="200" t="s">
        <v>195</v>
      </c>
      <c r="E659" s="211" t="s">
        <v>19</v>
      </c>
      <c r="F659" s="212" t="s">
        <v>3314</v>
      </c>
      <c r="G659" s="210"/>
      <c r="H659" s="213">
        <v>4.8</v>
      </c>
      <c r="I659" s="214"/>
      <c r="J659" s="210"/>
      <c r="K659" s="210"/>
      <c r="L659" s="215"/>
      <c r="M659" s="216"/>
      <c r="N659" s="217"/>
      <c r="O659" s="217"/>
      <c r="P659" s="217"/>
      <c r="Q659" s="217"/>
      <c r="R659" s="217"/>
      <c r="S659" s="217"/>
      <c r="T659" s="218"/>
      <c r="AT659" s="219" t="s">
        <v>195</v>
      </c>
      <c r="AU659" s="219" t="s">
        <v>82</v>
      </c>
      <c r="AV659" s="14" t="s">
        <v>82</v>
      </c>
      <c r="AW659" s="14" t="s">
        <v>35</v>
      </c>
      <c r="AX659" s="14" t="s">
        <v>73</v>
      </c>
      <c r="AY659" s="219" t="s">
        <v>185</v>
      </c>
    </row>
    <row r="660" spans="2:51" s="14" customFormat="1" ht="11.25">
      <c r="B660" s="209"/>
      <c r="C660" s="210"/>
      <c r="D660" s="200" t="s">
        <v>195</v>
      </c>
      <c r="E660" s="211" t="s">
        <v>19</v>
      </c>
      <c r="F660" s="212" t="s">
        <v>3315</v>
      </c>
      <c r="G660" s="210"/>
      <c r="H660" s="213">
        <v>6</v>
      </c>
      <c r="I660" s="214"/>
      <c r="J660" s="210"/>
      <c r="K660" s="210"/>
      <c r="L660" s="215"/>
      <c r="M660" s="216"/>
      <c r="N660" s="217"/>
      <c r="O660" s="217"/>
      <c r="P660" s="217"/>
      <c r="Q660" s="217"/>
      <c r="R660" s="217"/>
      <c r="S660" s="217"/>
      <c r="T660" s="218"/>
      <c r="AT660" s="219" t="s">
        <v>195</v>
      </c>
      <c r="AU660" s="219" t="s">
        <v>82</v>
      </c>
      <c r="AV660" s="14" t="s">
        <v>82</v>
      </c>
      <c r="AW660" s="14" t="s">
        <v>35</v>
      </c>
      <c r="AX660" s="14" t="s">
        <v>73</v>
      </c>
      <c r="AY660" s="219" t="s">
        <v>185</v>
      </c>
    </row>
    <row r="661" spans="2:51" s="14" customFormat="1" ht="11.25">
      <c r="B661" s="209"/>
      <c r="C661" s="210"/>
      <c r="D661" s="200" t="s">
        <v>195</v>
      </c>
      <c r="E661" s="211" t="s">
        <v>19</v>
      </c>
      <c r="F661" s="212" t="s">
        <v>3316</v>
      </c>
      <c r="G661" s="210"/>
      <c r="H661" s="213">
        <v>24</v>
      </c>
      <c r="I661" s="214"/>
      <c r="J661" s="210"/>
      <c r="K661" s="210"/>
      <c r="L661" s="215"/>
      <c r="M661" s="216"/>
      <c r="N661" s="217"/>
      <c r="O661" s="217"/>
      <c r="P661" s="217"/>
      <c r="Q661" s="217"/>
      <c r="R661" s="217"/>
      <c r="S661" s="217"/>
      <c r="T661" s="218"/>
      <c r="AT661" s="219" t="s">
        <v>195</v>
      </c>
      <c r="AU661" s="219" t="s">
        <v>82</v>
      </c>
      <c r="AV661" s="14" t="s">
        <v>82</v>
      </c>
      <c r="AW661" s="14" t="s">
        <v>35</v>
      </c>
      <c r="AX661" s="14" t="s">
        <v>73</v>
      </c>
      <c r="AY661" s="219" t="s">
        <v>185</v>
      </c>
    </row>
    <row r="662" spans="2:51" s="14" customFormat="1" ht="11.25">
      <c r="B662" s="209"/>
      <c r="C662" s="210"/>
      <c r="D662" s="200" t="s">
        <v>195</v>
      </c>
      <c r="E662" s="211" t="s">
        <v>19</v>
      </c>
      <c r="F662" s="212" t="s">
        <v>3317</v>
      </c>
      <c r="G662" s="210"/>
      <c r="H662" s="213">
        <v>9</v>
      </c>
      <c r="I662" s="214"/>
      <c r="J662" s="210"/>
      <c r="K662" s="210"/>
      <c r="L662" s="215"/>
      <c r="M662" s="216"/>
      <c r="N662" s="217"/>
      <c r="O662" s="217"/>
      <c r="P662" s="217"/>
      <c r="Q662" s="217"/>
      <c r="R662" s="217"/>
      <c r="S662" s="217"/>
      <c r="T662" s="218"/>
      <c r="AT662" s="219" t="s">
        <v>195</v>
      </c>
      <c r="AU662" s="219" t="s">
        <v>82</v>
      </c>
      <c r="AV662" s="14" t="s">
        <v>82</v>
      </c>
      <c r="AW662" s="14" t="s">
        <v>35</v>
      </c>
      <c r="AX662" s="14" t="s">
        <v>73</v>
      </c>
      <c r="AY662" s="219" t="s">
        <v>185</v>
      </c>
    </row>
    <row r="663" spans="2:51" s="14" customFormat="1" ht="11.25">
      <c r="B663" s="209"/>
      <c r="C663" s="210"/>
      <c r="D663" s="200" t="s">
        <v>195</v>
      </c>
      <c r="E663" s="211" t="s">
        <v>19</v>
      </c>
      <c r="F663" s="212" t="s">
        <v>1996</v>
      </c>
      <c r="G663" s="210"/>
      <c r="H663" s="213">
        <v>6</v>
      </c>
      <c r="I663" s="214"/>
      <c r="J663" s="210"/>
      <c r="K663" s="210"/>
      <c r="L663" s="215"/>
      <c r="M663" s="216"/>
      <c r="N663" s="217"/>
      <c r="O663" s="217"/>
      <c r="P663" s="217"/>
      <c r="Q663" s="217"/>
      <c r="R663" s="217"/>
      <c r="S663" s="217"/>
      <c r="T663" s="218"/>
      <c r="AT663" s="219" t="s">
        <v>195</v>
      </c>
      <c r="AU663" s="219" t="s">
        <v>82</v>
      </c>
      <c r="AV663" s="14" t="s">
        <v>82</v>
      </c>
      <c r="AW663" s="14" t="s">
        <v>35</v>
      </c>
      <c r="AX663" s="14" t="s">
        <v>73</v>
      </c>
      <c r="AY663" s="219" t="s">
        <v>185</v>
      </c>
    </row>
    <row r="664" spans="2:51" s="14" customFormat="1" ht="11.25">
      <c r="B664" s="209"/>
      <c r="C664" s="210"/>
      <c r="D664" s="200" t="s">
        <v>195</v>
      </c>
      <c r="E664" s="211" t="s">
        <v>19</v>
      </c>
      <c r="F664" s="212" t="s">
        <v>3314</v>
      </c>
      <c r="G664" s="210"/>
      <c r="H664" s="213">
        <v>4.8</v>
      </c>
      <c r="I664" s="214"/>
      <c r="J664" s="210"/>
      <c r="K664" s="210"/>
      <c r="L664" s="215"/>
      <c r="M664" s="216"/>
      <c r="N664" s="217"/>
      <c r="O664" s="217"/>
      <c r="P664" s="217"/>
      <c r="Q664" s="217"/>
      <c r="R664" s="217"/>
      <c r="S664" s="217"/>
      <c r="T664" s="218"/>
      <c r="AT664" s="219" t="s">
        <v>195</v>
      </c>
      <c r="AU664" s="219" t="s">
        <v>82</v>
      </c>
      <c r="AV664" s="14" t="s">
        <v>82</v>
      </c>
      <c r="AW664" s="14" t="s">
        <v>35</v>
      </c>
      <c r="AX664" s="14" t="s">
        <v>73</v>
      </c>
      <c r="AY664" s="219" t="s">
        <v>185</v>
      </c>
    </row>
    <row r="665" spans="2:51" s="13" customFormat="1" ht="11.25">
      <c r="B665" s="198"/>
      <c r="C665" s="199"/>
      <c r="D665" s="200" t="s">
        <v>195</v>
      </c>
      <c r="E665" s="201" t="s">
        <v>19</v>
      </c>
      <c r="F665" s="202" t="s">
        <v>3072</v>
      </c>
      <c r="G665" s="199"/>
      <c r="H665" s="201" t="s">
        <v>19</v>
      </c>
      <c r="I665" s="203"/>
      <c r="J665" s="199"/>
      <c r="K665" s="199"/>
      <c r="L665" s="204"/>
      <c r="M665" s="205"/>
      <c r="N665" s="206"/>
      <c r="O665" s="206"/>
      <c r="P665" s="206"/>
      <c r="Q665" s="206"/>
      <c r="R665" s="206"/>
      <c r="S665" s="206"/>
      <c r="T665" s="207"/>
      <c r="AT665" s="208" t="s">
        <v>195</v>
      </c>
      <c r="AU665" s="208" t="s">
        <v>82</v>
      </c>
      <c r="AV665" s="13" t="s">
        <v>80</v>
      </c>
      <c r="AW665" s="13" t="s">
        <v>35</v>
      </c>
      <c r="AX665" s="13" t="s">
        <v>73</v>
      </c>
      <c r="AY665" s="208" t="s">
        <v>185</v>
      </c>
    </row>
    <row r="666" spans="2:51" s="14" customFormat="1" ht="11.25">
      <c r="B666" s="209"/>
      <c r="C666" s="210"/>
      <c r="D666" s="200" t="s">
        <v>195</v>
      </c>
      <c r="E666" s="211" t="s">
        <v>19</v>
      </c>
      <c r="F666" s="212" t="s">
        <v>3311</v>
      </c>
      <c r="G666" s="210"/>
      <c r="H666" s="213">
        <v>12</v>
      </c>
      <c r="I666" s="214"/>
      <c r="J666" s="210"/>
      <c r="K666" s="210"/>
      <c r="L666" s="215"/>
      <c r="M666" s="216"/>
      <c r="N666" s="217"/>
      <c r="O666" s="217"/>
      <c r="P666" s="217"/>
      <c r="Q666" s="217"/>
      <c r="R666" s="217"/>
      <c r="S666" s="217"/>
      <c r="T666" s="218"/>
      <c r="AT666" s="219" t="s">
        <v>195</v>
      </c>
      <c r="AU666" s="219" t="s">
        <v>82</v>
      </c>
      <c r="AV666" s="14" t="s">
        <v>82</v>
      </c>
      <c r="AW666" s="14" t="s">
        <v>35</v>
      </c>
      <c r="AX666" s="14" t="s">
        <v>73</v>
      </c>
      <c r="AY666" s="219" t="s">
        <v>185</v>
      </c>
    </row>
    <row r="667" spans="2:51" s="14" customFormat="1" ht="11.25">
      <c r="B667" s="209"/>
      <c r="C667" s="210"/>
      <c r="D667" s="200" t="s">
        <v>195</v>
      </c>
      <c r="E667" s="211" t="s">
        <v>19</v>
      </c>
      <c r="F667" s="212" t="s">
        <v>3312</v>
      </c>
      <c r="G667" s="210"/>
      <c r="H667" s="213">
        <v>5.4</v>
      </c>
      <c r="I667" s="214"/>
      <c r="J667" s="210"/>
      <c r="K667" s="210"/>
      <c r="L667" s="215"/>
      <c r="M667" s="216"/>
      <c r="N667" s="217"/>
      <c r="O667" s="217"/>
      <c r="P667" s="217"/>
      <c r="Q667" s="217"/>
      <c r="R667" s="217"/>
      <c r="S667" s="217"/>
      <c r="T667" s="218"/>
      <c r="AT667" s="219" t="s">
        <v>195</v>
      </c>
      <c r="AU667" s="219" t="s">
        <v>82</v>
      </c>
      <c r="AV667" s="14" t="s">
        <v>82</v>
      </c>
      <c r="AW667" s="14" t="s">
        <v>35</v>
      </c>
      <c r="AX667" s="14" t="s">
        <v>73</v>
      </c>
      <c r="AY667" s="219" t="s">
        <v>185</v>
      </c>
    </row>
    <row r="668" spans="2:51" s="14" customFormat="1" ht="11.25">
      <c r="B668" s="209"/>
      <c r="C668" s="210"/>
      <c r="D668" s="200" t="s">
        <v>195</v>
      </c>
      <c r="E668" s="211" t="s">
        <v>19</v>
      </c>
      <c r="F668" s="212" t="s">
        <v>1931</v>
      </c>
      <c r="G668" s="210"/>
      <c r="H668" s="213">
        <v>12</v>
      </c>
      <c r="I668" s="214"/>
      <c r="J668" s="210"/>
      <c r="K668" s="210"/>
      <c r="L668" s="215"/>
      <c r="M668" s="216"/>
      <c r="N668" s="217"/>
      <c r="O668" s="217"/>
      <c r="P668" s="217"/>
      <c r="Q668" s="217"/>
      <c r="R668" s="217"/>
      <c r="S668" s="217"/>
      <c r="T668" s="218"/>
      <c r="AT668" s="219" t="s">
        <v>195</v>
      </c>
      <c r="AU668" s="219" t="s">
        <v>82</v>
      </c>
      <c r="AV668" s="14" t="s">
        <v>82</v>
      </c>
      <c r="AW668" s="14" t="s">
        <v>35</v>
      </c>
      <c r="AX668" s="14" t="s">
        <v>73</v>
      </c>
      <c r="AY668" s="219" t="s">
        <v>185</v>
      </c>
    </row>
    <row r="669" spans="2:51" s="14" customFormat="1" ht="11.25">
      <c r="B669" s="209"/>
      <c r="C669" s="210"/>
      <c r="D669" s="200" t="s">
        <v>195</v>
      </c>
      <c r="E669" s="211" t="s">
        <v>19</v>
      </c>
      <c r="F669" s="212" t="s">
        <v>3318</v>
      </c>
      <c r="G669" s="210"/>
      <c r="H669" s="213">
        <v>7.2</v>
      </c>
      <c r="I669" s="214"/>
      <c r="J669" s="210"/>
      <c r="K669" s="210"/>
      <c r="L669" s="215"/>
      <c r="M669" s="216"/>
      <c r="N669" s="217"/>
      <c r="O669" s="217"/>
      <c r="P669" s="217"/>
      <c r="Q669" s="217"/>
      <c r="R669" s="217"/>
      <c r="S669" s="217"/>
      <c r="T669" s="218"/>
      <c r="AT669" s="219" t="s">
        <v>195</v>
      </c>
      <c r="AU669" s="219" t="s">
        <v>82</v>
      </c>
      <c r="AV669" s="14" t="s">
        <v>82</v>
      </c>
      <c r="AW669" s="14" t="s">
        <v>35</v>
      </c>
      <c r="AX669" s="14" t="s">
        <v>73</v>
      </c>
      <c r="AY669" s="219" t="s">
        <v>185</v>
      </c>
    </row>
    <row r="670" spans="2:51" s="14" customFormat="1" ht="11.25">
      <c r="B670" s="209"/>
      <c r="C670" s="210"/>
      <c r="D670" s="200" t="s">
        <v>195</v>
      </c>
      <c r="E670" s="211" t="s">
        <v>19</v>
      </c>
      <c r="F670" s="212" t="s">
        <v>3319</v>
      </c>
      <c r="G670" s="210"/>
      <c r="H670" s="213">
        <v>3</v>
      </c>
      <c r="I670" s="214"/>
      <c r="J670" s="210"/>
      <c r="K670" s="210"/>
      <c r="L670" s="215"/>
      <c r="M670" s="216"/>
      <c r="N670" s="217"/>
      <c r="O670" s="217"/>
      <c r="P670" s="217"/>
      <c r="Q670" s="217"/>
      <c r="R670" s="217"/>
      <c r="S670" s="217"/>
      <c r="T670" s="218"/>
      <c r="AT670" s="219" t="s">
        <v>195</v>
      </c>
      <c r="AU670" s="219" t="s">
        <v>82</v>
      </c>
      <c r="AV670" s="14" t="s">
        <v>82</v>
      </c>
      <c r="AW670" s="14" t="s">
        <v>35</v>
      </c>
      <c r="AX670" s="14" t="s">
        <v>73</v>
      </c>
      <c r="AY670" s="219" t="s">
        <v>185</v>
      </c>
    </row>
    <row r="671" spans="2:51" s="14" customFormat="1" ht="11.25">
      <c r="B671" s="209"/>
      <c r="C671" s="210"/>
      <c r="D671" s="200" t="s">
        <v>195</v>
      </c>
      <c r="E671" s="211" t="s">
        <v>19</v>
      </c>
      <c r="F671" s="212" t="s">
        <v>3320</v>
      </c>
      <c r="G671" s="210"/>
      <c r="H671" s="213">
        <v>18.2</v>
      </c>
      <c r="I671" s="214"/>
      <c r="J671" s="210"/>
      <c r="K671" s="210"/>
      <c r="L671" s="215"/>
      <c r="M671" s="216"/>
      <c r="N671" s="217"/>
      <c r="O671" s="217"/>
      <c r="P671" s="217"/>
      <c r="Q671" s="217"/>
      <c r="R671" s="217"/>
      <c r="S671" s="217"/>
      <c r="T671" s="218"/>
      <c r="AT671" s="219" t="s">
        <v>195</v>
      </c>
      <c r="AU671" s="219" t="s">
        <v>82</v>
      </c>
      <c r="AV671" s="14" t="s">
        <v>82</v>
      </c>
      <c r="AW671" s="14" t="s">
        <v>35</v>
      </c>
      <c r="AX671" s="14" t="s">
        <v>73</v>
      </c>
      <c r="AY671" s="219" t="s">
        <v>185</v>
      </c>
    </row>
    <row r="672" spans="2:51" s="14" customFormat="1" ht="11.25">
      <c r="B672" s="209"/>
      <c r="C672" s="210"/>
      <c r="D672" s="200" t="s">
        <v>195</v>
      </c>
      <c r="E672" s="211" t="s">
        <v>19</v>
      </c>
      <c r="F672" s="212" t="s">
        <v>3321</v>
      </c>
      <c r="G672" s="210"/>
      <c r="H672" s="213">
        <v>12</v>
      </c>
      <c r="I672" s="214"/>
      <c r="J672" s="210"/>
      <c r="K672" s="210"/>
      <c r="L672" s="215"/>
      <c r="M672" s="216"/>
      <c r="N672" s="217"/>
      <c r="O672" s="217"/>
      <c r="P672" s="217"/>
      <c r="Q672" s="217"/>
      <c r="R672" s="217"/>
      <c r="S672" s="217"/>
      <c r="T672" s="218"/>
      <c r="AT672" s="219" t="s">
        <v>195</v>
      </c>
      <c r="AU672" s="219" t="s">
        <v>82</v>
      </c>
      <c r="AV672" s="14" t="s">
        <v>82</v>
      </c>
      <c r="AW672" s="14" t="s">
        <v>35</v>
      </c>
      <c r="AX672" s="14" t="s">
        <v>73</v>
      </c>
      <c r="AY672" s="219" t="s">
        <v>185</v>
      </c>
    </row>
    <row r="673" spans="1:65" s="14" customFormat="1" ht="11.25">
      <c r="B673" s="209"/>
      <c r="C673" s="210"/>
      <c r="D673" s="200" t="s">
        <v>195</v>
      </c>
      <c r="E673" s="211" t="s">
        <v>19</v>
      </c>
      <c r="F673" s="212" t="s">
        <v>3311</v>
      </c>
      <c r="G673" s="210"/>
      <c r="H673" s="213">
        <v>12</v>
      </c>
      <c r="I673" s="214"/>
      <c r="J673" s="210"/>
      <c r="K673" s="210"/>
      <c r="L673" s="215"/>
      <c r="M673" s="216"/>
      <c r="N673" s="217"/>
      <c r="O673" s="217"/>
      <c r="P673" s="217"/>
      <c r="Q673" s="217"/>
      <c r="R673" s="217"/>
      <c r="S673" s="217"/>
      <c r="T673" s="218"/>
      <c r="AT673" s="219" t="s">
        <v>195</v>
      </c>
      <c r="AU673" s="219" t="s">
        <v>82</v>
      </c>
      <c r="AV673" s="14" t="s">
        <v>82</v>
      </c>
      <c r="AW673" s="14" t="s">
        <v>35</v>
      </c>
      <c r="AX673" s="14" t="s">
        <v>73</v>
      </c>
      <c r="AY673" s="219" t="s">
        <v>185</v>
      </c>
    </row>
    <row r="674" spans="1:65" s="14" customFormat="1" ht="11.25">
      <c r="B674" s="209"/>
      <c r="C674" s="210"/>
      <c r="D674" s="200" t="s">
        <v>195</v>
      </c>
      <c r="E674" s="211" t="s">
        <v>19</v>
      </c>
      <c r="F674" s="212" t="s">
        <v>3314</v>
      </c>
      <c r="G674" s="210"/>
      <c r="H674" s="213">
        <v>4.8</v>
      </c>
      <c r="I674" s="214"/>
      <c r="J674" s="210"/>
      <c r="K674" s="210"/>
      <c r="L674" s="215"/>
      <c r="M674" s="216"/>
      <c r="N674" s="217"/>
      <c r="O674" s="217"/>
      <c r="P674" s="217"/>
      <c r="Q674" s="217"/>
      <c r="R674" s="217"/>
      <c r="S674" s="217"/>
      <c r="T674" s="218"/>
      <c r="AT674" s="219" t="s">
        <v>195</v>
      </c>
      <c r="AU674" s="219" t="s">
        <v>82</v>
      </c>
      <c r="AV674" s="14" t="s">
        <v>82</v>
      </c>
      <c r="AW674" s="14" t="s">
        <v>35</v>
      </c>
      <c r="AX674" s="14" t="s">
        <v>73</v>
      </c>
      <c r="AY674" s="219" t="s">
        <v>185</v>
      </c>
    </row>
    <row r="675" spans="1:65" s="14" customFormat="1" ht="11.25">
      <c r="B675" s="209"/>
      <c r="C675" s="210"/>
      <c r="D675" s="200" t="s">
        <v>195</v>
      </c>
      <c r="E675" s="211" t="s">
        <v>19</v>
      </c>
      <c r="F675" s="212" t="s">
        <v>3322</v>
      </c>
      <c r="G675" s="210"/>
      <c r="H675" s="213">
        <v>1.6</v>
      </c>
      <c r="I675" s="214"/>
      <c r="J675" s="210"/>
      <c r="K675" s="210"/>
      <c r="L675" s="215"/>
      <c r="M675" s="216"/>
      <c r="N675" s="217"/>
      <c r="O675" s="217"/>
      <c r="P675" s="217"/>
      <c r="Q675" s="217"/>
      <c r="R675" s="217"/>
      <c r="S675" s="217"/>
      <c r="T675" s="218"/>
      <c r="AT675" s="219" t="s">
        <v>195</v>
      </c>
      <c r="AU675" s="219" t="s">
        <v>82</v>
      </c>
      <c r="AV675" s="14" t="s">
        <v>82</v>
      </c>
      <c r="AW675" s="14" t="s">
        <v>35</v>
      </c>
      <c r="AX675" s="14" t="s">
        <v>73</v>
      </c>
      <c r="AY675" s="219" t="s">
        <v>185</v>
      </c>
    </row>
    <row r="676" spans="1:65" s="13" customFormat="1" ht="11.25">
      <c r="B676" s="198"/>
      <c r="C676" s="199"/>
      <c r="D676" s="200" t="s">
        <v>195</v>
      </c>
      <c r="E676" s="201" t="s">
        <v>19</v>
      </c>
      <c r="F676" s="202" t="s">
        <v>3077</v>
      </c>
      <c r="G676" s="199"/>
      <c r="H676" s="201" t="s">
        <v>19</v>
      </c>
      <c r="I676" s="203"/>
      <c r="J676" s="199"/>
      <c r="K676" s="199"/>
      <c r="L676" s="204"/>
      <c r="M676" s="205"/>
      <c r="N676" s="206"/>
      <c r="O676" s="206"/>
      <c r="P676" s="206"/>
      <c r="Q676" s="206"/>
      <c r="R676" s="206"/>
      <c r="S676" s="206"/>
      <c r="T676" s="207"/>
      <c r="AT676" s="208" t="s">
        <v>195</v>
      </c>
      <c r="AU676" s="208" t="s">
        <v>82</v>
      </c>
      <c r="AV676" s="13" t="s">
        <v>80</v>
      </c>
      <c r="AW676" s="13" t="s">
        <v>35</v>
      </c>
      <c r="AX676" s="13" t="s">
        <v>73</v>
      </c>
      <c r="AY676" s="208" t="s">
        <v>185</v>
      </c>
    </row>
    <row r="677" spans="1:65" s="14" customFormat="1" ht="11.25">
      <c r="B677" s="209"/>
      <c r="C677" s="210"/>
      <c r="D677" s="200" t="s">
        <v>195</v>
      </c>
      <c r="E677" s="211" t="s">
        <v>19</v>
      </c>
      <c r="F677" s="212" t="s">
        <v>3323</v>
      </c>
      <c r="G677" s="210"/>
      <c r="H677" s="213">
        <v>2.0499999999999998</v>
      </c>
      <c r="I677" s="214"/>
      <c r="J677" s="210"/>
      <c r="K677" s="210"/>
      <c r="L677" s="215"/>
      <c r="M677" s="216"/>
      <c r="N677" s="217"/>
      <c r="O677" s="217"/>
      <c r="P677" s="217"/>
      <c r="Q677" s="217"/>
      <c r="R677" s="217"/>
      <c r="S677" s="217"/>
      <c r="T677" s="218"/>
      <c r="AT677" s="219" t="s">
        <v>195</v>
      </c>
      <c r="AU677" s="219" t="s">
        <v>82</v>
      </c>
      <c r="AV677" s="14" t="s">
        <v>82</v>
      </c>
      <c r="AW677" s="14" t="s">
        <v>35</v>
      </c>
      <c r="AX677" s="14" t="s">
        <v>73</v>
      </c>
      <c r="AY677" s="219" t="s">
        <v>185</v>
      </c>
    </row>
    <row r="678" spans="1:65" s="15" customFormat="1" ht="11.25">
      <c r="B678" s="220"/>
      <c r="C678" s="221"/>
      <c r="D678" s="200" t="s">
        <v>195</v>
      </c>
      <c r="E678" s="222" t="s">
        <v>19</v>
      </c>
      <c r="F678" s="223" t="s">
        <v>226</v>
      </c>
      <c r="G678" s="221"/>
      <c r="H678" s="224">
        <v>258.09800000000001</v>
      </c>
      <c r="I678" s="225"/>
      <c r="J678" s="221"/>
      <c r="K678" s="221"/>
      <c r="L678" s="226"/>
      <c r="M678" s="227"/>
      <c r="N678" s="228"/>
      <c r="O678" s="228"/>
      <c r="P678" s="228"/>
      <c r="Q678" s="228"/>
      <c r="R678" s="228"/>
      <c r="S678" s="228"/>
      <c r="T678" s="229"/>
      <c r="AT678" s="230" t="s">
        <v>195</v>
      </c>
      <c r="AU678" s="230" t="s">
        <v>82</v>
      </c>
      <c r="AV678" s="15" t="s">
        <v>135</v>
      </c>
      <c r="AW678" s="15" t="s">
        <v>35</v>
      </c>
      <c r="AX678" s="15" t="s">
        <v>80</v>
      </c>
      <c r="AY678" s="230" t="s">
        <v>185</v>
      </c>
    </row>
    <row r="679" spans="1:65" s="12" customFormat="1" ht="22.9" customHeight="1">
      <c r="B679" s="164"/>
      <c r="C679" s="165"/>
      <c r="D679" s="166" t="s">
        <v>72</v>
      </c>
      <c r="E679" s="178" t="s">
        <v>236</v>
      </c>
      <c r="F679" s="178" t="s">
        <v>237</v>
      </c>
      <c r="G679" s="165"/>
      <c r="H679" s="165"/>
      <c r="I679" s="168"/>
      <c r="J679" s="179">
        <f>BK679</f>
        <v>0</v>
      </c>
      <c r="K679" s="165"/>
      <c r="L679" s="170"/>
      <c r="M679" s="171"/>
      <c r="N679" s="172"/>
      <c r="O679" s="172"/>
      <c r="P679" s="173">
        <f>SUM(P680:P727)</f>
        <v>0</v>
      </c>
      <c r="Q679" s="172"/>
      <c r="R679" s="173">
        <f>SUM(R680:R727)</f>
        <v>0</v>
      </c>
      <c r="S679" s="172"/>
      <c r="T679" s="174">
        <f>SUM(T680:T727)</f>
        <v>0</v>
      </c>
      <c r="AR679" s="175" t="s">
        <v>80</v>
      </c>
      <c r="AT679" s="176" t="s">
        <v>72</v>
      </c>
      <c r="AU679" s="176" t="s">
        <v>80</v>
      </c>
      <c r="AY679" s="175" t="s">
        <v>185</v>
      </c>
      <c r="BK679" s="177">
        <f>SUM(BK680:BK727)</f>
        <v>0</v>
      </c>
    </row>
    <row r="680" spans="1:65" s="2" customFormat="1" ht="24.2" customHeight="1">
      <c r="A680" s="36"/>
      <c r="B680" s="37"/>
      <c r="C680" s="180" t="s">
        <v>417</v>
      </c>
      <c r="D680" s="180" t="s">
        <v>187</v>
      </c>
      <c r="E680" s="181" t="s">
        <v>238</v>
      </c>
      <c r="F680" s="182" t="s">
        <v>239</v>
      </c>
      <c r="G680" s="183" t="s">
        <v>240</v>
      </c>
      <c r="H680" s="184">
        <v>1673.134</v>
      </c>
      <c r="I680" s="185"/>
      <c r="J680" s="186">
        <f>ROUND(I680*H680,2)</f>
        <v>0</v>
      </c>
      <c r="K680" s="182" t="s">
        <v>191</v>
      </c>
      <c r="L680" s="41"/>
      <c r="M680" s="187" t="s">
        <v>19</v>
      </c>
      <c r="N680" s="188" t="s">
        <v>44</v>
      </c>
      <c r="O680" s="66"/>
      <c r="P680" s="189">
        <f>O680*H680</f>
        <v>0</v>
      </c>
      <c r="Q680" s="189">
        <v>0</v>
      </c>
      <c r="R680" s="189">
        <f>Q680*H680</f>
        <v>0</v>
      </c>
      <c r="S680" s="189">
        <v>0</v>
      </c>
      <c r="T680" s="190">
        <f>S680*H680</f>
        <v>0</v>
      </c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R680" s="191" t="s">
        <v>135</v>
      </c>
      <c r="AT680" s="191" t="s">
        <v>187</v>
      </c>
      <c r="AU680" s="191" t="s">
        <v>82</v>
      </c>
      <c r="AY680" s="19" t="s">
        <v>185</v>
      </c>
      <c r="BE680" s="192">
        <f>IF(N680="základní",J680,0)</f>
        <v>0</v>
      </c>
      <c r="BF680" s="192">
        <f>IF(N680="snížená",J680,0)</f>
        <v>0</v>
      </c>
      <c r="BG680" s="192">
        <f>IF(N680="zákl. přenesená",J680,0)</f>
        <v>0</v>
      </c>
      <c r="BH680" s="192">
        <f>IF(N680="sníž. přenesená",J680,0)</f>
        <v>0</v>
      </c>
      <c r="BI680" s="192">
        <f>IF(N680="nulová",J680,0)</f>
        <v>0</v>
      </c>
      <c r="BJ680" s="19" t="s">
        <v>80</v>
      </c>
      <c r="BK680" s="192">
        <f>ROUND(I680*H680,2)</f>
        <v>0</v>
      </c>
      <c r="BL680" s="19" t="s">
        <v>135</v>
      </c>
      <c r="BM680" s="191" t="s">
        <v>3324</v>
      </c>
    </row>
    <row r="681" spans="1:65" s="2" customFormat="1" ht="11.25">
      <c r="A681" s="36"/>
      <c r="B681" s="37"/>
      <c r="C681" s="38"/>
      <c r="D681" s="193" t="s">
        <v>193</v>
      </c>
      <c r="E681" s="38"/>
      <c r="F681" s="194" t="s">
        <v>242</v>
      </c>
      <c r="G681" s="38"/>
      <c r="H681" s="38"/>
      <c r="I681" s="195"/>
      <c r="J681" s="38"/>
      <c r="K681" s="38"/>
      <c r="L681" s="41"/>
      <c r="M681" s="196"/>
      <c r="N681" s="197"/>
      <c r="O681" s="66"/>
      <c r="P681" s="66"/>
      <c r="Q681" s="66"/>
      <c r="R681" s="66"/>
      <c r="S681" s="66"/>
      <c r="T681" s="67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T681" s="19" t="s">
        <v>193</v>
      </c>
      <c r="AU681" s="19" t="s">
        <v>82</v>
      </c>
    </row>
    <row r="682" spans="1:65" s="14" customFormat="1" ht="11.25">
      <c r="B682" s="209"/>
      <c r="C682" s="210"/>
      <c r="D682" s="200" t="s">
        <v>195</v>
      </c>
      <c r="E682" s="211" t="s">
        <v>19</v>
      </c>
      <c r="F682" s="212" t="s">
        <v>3325</v>
      </c>
      <c r="G682" s="210"/>
      <c r="H682" s="213">
        <v>807.24</v>
      </c>
      <c r="I682" s="214"/>
      <c r="J682" s="210"/>
      <c r="K682" s="210"/>
      <c r="L682" s="215"/>
      <c r="M682" s="216"/>
      <c r="N682" s="217"/>
      <c r="O682" s="217"/>
      <c r="P682" s="217"/>
      <c r="Q682" s="217"/>
      <c r="R682" s="217"/>
      <c r="S682" s="217"/>
      <c r="T682" s="218"/>
      <c r="AT682" s="219" t="s">
        <v>195</v>
      </c>
      <c r="AU682" s="219" t="s">
        <v>82</v>
      </c>
      <c r="AV682" s="14" t="s">
        <v>82</v>
      </c>
      <c r="AW682" s="14" t="s">
        <v>35</v>
      </c>
      <c r="AX682" s="14" t="s">
        <v>73</v>
      </c>
      <c r="AY682" s="219" t="s">
        <v>185</v>
      </c>
    </row>
    <row r="683" spans="1:65" s="14" customFormat="1" ht="11.25">
      <c r="B683" s="209"/>
      <c r="C683" s="210"/>
      <c r="D683" s="200" t="s">
        <v>195</v>
      </c>
      <c r="E683" s="211" t="s">
        <v>19</v>
      </c>
      <c r="F683" s="212" t="s">
        <v>3326</v>
      </c>
      <c r="G683" s="210"/>
      <c r="H683" s="213">
        <v>1064.5</v>
      </c>
      <c r="I683" s="214"/>
      <c r="J683" s="210"/>
      <c r="K683" s="210"/>
      <c r="L683" s="215"/>
      <c r="M683" s="216"/>
      <c r="N683" s="217"/>
      <c r="O683" s="217"/>
      <c r="P683" s="217"/>
      <c r="Q683" s="217"/>
      <c r="R683" s="217"/>
      <c r="S683" s="217"/>
      <c r="T683" s="218"/>
      <c r="AT683" s="219" t="s">
        <v>195</v>
      </c>
      <c r="AU683" s="219" t="s">
        <v>82</v>
      </c>
      <c r="AV683" s="14" t="s">
        <v>82</v>
      </c>
      <c r="AW683" s="14" t="s">
        <v>35</v>
      </c>
      <c r="AX683" s="14" t="s">
        <v>73</v>
      </c>
      <c r="AY683" s="219" t="s">
        <v>185</v>
      </c>
    </row>
    <row r="684" spans="1:65" s="14" customFormat="1" ht="11.25">
      <c r="B684" s="209"/>
      <c r="C684" s="210"/>
      <c r="D684" s="200" t="s">
        <v>195</v>
      </c>
      <c r="E684" s="211" t="s">
        <v>19</v>
      </c>
      <c r="F684" s="212" t="s">
        <v>3327</v>
      </c>
      <c r="G684" s="210"/>
      <c r="H684" s="213">
        <v>67.2</v>
      </c>
      <c r="I684" s="214"/>
      <c r="J684" s="210"/>
      <c r="K684" s="210"/>
      <c r="L684" s="215"/>
      <c r="M684" s="216"/>
      <c r="N684" s="217"/>
      <c r="O684" s="217"/>
      <c r="P684" s="217"/>
      <c r="Q684" s="217"/>
      <c r="R684" s="217"/>
      <c r="S684" s="217"/>
      <c r="T684" s="218"/>
      <c r="AT684" s="219" t="s">
        <v>195</v>
      </c>
      <c r="AU684" s="219" t="s">
        <v>82</v>
      </c>
      <c r="AV684" s="14" t="s">
        <v>82</v>
      </c>
      <c r="AW684" s="14" t="s">
        <v>35</v>
      </c>
      <c r="AX684" s="14" t="s">
        <v>73</v>
      </c>
      <c r="AY684" s="219" t="s">
        <v>185</v>
      </c>
    </row>
    <row r="685" spans="1:65" s="14" customFormat="1" ht="11.25">
      <c r="B685" s="209"/>
      <c r="C685" s="210"/>
      <c r="D685" s="200" t="s">
        <v>195</v>
      </c>
      <c r="E685" s="211" t="s">
        <v>19</v>
      </c>
      <c r="F685" s="212" t="s">
        <v>3328</v>
      </c>
      <c r="G685" s="210"/>
      <c r="H685" s="213">
        <v>106.8</v>
      </c>
      <c r="I685" s="214"/>
      <c r="J685" s="210"/>
      <c r="K685" s="210"/>
      <c r="L685" s="215"/>
      <c r="M685" s="216"/>
      <c r="N685" s="217"/>
      <c r="O685" s="217"/>
      <c r="P685" s="217"/>
      <c r="Q685" s="217"/>
      <c r="R685" s="217"/>
      <c r="S685" s="217"/>
      <c r="T685" s="218"/>
      <c r="AT685" s="219" t="s">
        <v>195</v>
      </c>
      <c r="AU685" s="219" t="s">
        <v>82</v>
      </c>
      <c r="AV685" s="14" t="s">
        <v>82</v>
      </c>
      <c r="AW685" s="14" t="s">
        <v>35</v>
      </c>
      <c r="AX685" s="14" t="s">
        <v>73</v>
      </c>
      <c r="AY685" s="219" t="s">
        <v>185</v>
      </c>
    </row>
    <row r="686" spans="1:65" s="13" customFormat="1" ht="11.25">
      <c r="B686" s="198"/>
      <c r="C686" s="199"/>
      <c r="D686" s="200" t="s">
        <v>195</v>
      </c>
      <c r="E686" s="201" t="s">
        <v>19</v>
      </c>
      <c r="F686" s="202" t="s">
        <v>3329</v>
      </c>
      <c r="G686" s="199"/>
      <c r="H686" s="201" t="s">
        <v>19</v>
      </c>
      <c r="I686" s="203"/>
      <c r="J686" s="199"/>
      <c r="K686" s="199"/>
      <c r="L686" s="204"/>
      <c r="M686" s="205"/>
      <c r="N686" s="206"/>
      <c r="O686" s="206"/>
      <c r="P686" s="206"/>
      <c r="Q686" s="206"/>
      <c r="R686" s="206"/>
      <c r="S686" s="206"/>
      <c r="T686" s="207"/>
      <c r="AT686" s="208" t="s">
        <v>195</v>
      </c>
      <c r="AU686" s="208" t="s">
        <v>82</v>
      </c>
      <c r="AV686" s="13" t="s">
        <v>80</v>
      </c>
      <c r="AW686" s="13" t="s">
        <v>35</v>
      </c>
      <c r="AX686" s="13" t="s">
        <v>73</v>
      </c>
      <c r="AY686" s="208" t="s">
        <v>185</v>
      </c>
    </row>
    <row r="687" spans="1:65" s="14" customFormat="1" ht="11.25">
      <c r="B687" s="209"/>
      <c r="C687" s="210"/>
      <c r="D687" s="200" t="s">
        <v>195</v>
      </c>
      <c r="E687" s="211" t="s">
        <v>19</v>
      </c>
      <c r="F687" s="212" t="s">
        <v>3330</v>
      </c>
      <c r="G687" s="210"/>
      <c r="H687" s="213">
        <v>-372.60599999999999</v>
      </c>
      <c r="I687" s="214"/>
      <c r="J687" s="210"/>
      <c r="K687" s="210"/>
      <c r="L687" s="215"/>
      <c r="M687" s="216"/>
      <c r="N687" s="217"/>
      <c r="O687" s="217"/>
      <c r="P687" s="217"/>
      <c r="Q687" s="217"/>
      <c r="R687" s="217"/>
      <c r="S687" s="217"/>
      <c r="T687" s="218"/>
      <c r="AT687" s="219" t="s">
        <v>195</v>
      </c>
      <c r="AU687" s="219" t="s">
        <v>82</v>
      </c>
      <c r="AV687" s="14" t="s">
        <v>82</v>
      </c>
      <c r="AW687" s="14" t="s">
        <v>35</v>
      </c>
      <c r="AX687" s="14" t="s">
        <v>73</v>
      </c>
      <c r="AY687" s="219" t="s">
        <v>185</v>
      </c>
    </row>
    <row r="688" spans="1:65" s="15" customFormat="1" ht="11.25">
      <c r="B688" s="220"/>
      <c r="C688" s="221"/>
      <c r="D688" s="200" t="s">
        <v>195</v>
      </c>
      <c r="E688" s="222" t="s">
        <v>19</v>
      </c>
      <c r="F688" s="223" t="s">
        <v>226</v>
      </c>
      <c r="G688" s="221"/>
      <c r="H688" s="224">
        <v>1673.134</v>
      </c>
      <c r="I688" s="225"/>
      <c r="J688" s="221"/>
      <c r="K688" s="221"/>
      <c r="L688" s="226"/>
      <c r="M688" s="227"/>
      <c r="N688" s="228"/>
      <c r="O688" s="228"/>
      <c r="P688" s="228"/>
      <c r="Q688" s="228"/>
      <c r="R688" s="228"/>
      <c r="S688" s="228"/>
      <c r="T688" s="229"/>
      <c r="AT688" s="230" t="s">
        <v>195</v>
      </c>
      <c r="AU688" s="230" t="s">
        <v>82</v>
      </c>
      <c r="AV688" s="15" t="s">
        <v>135</v>
      </c>
      <c r="AW688" s="15" t="s">
        <v>35</v>
      </c>
      <c r="AX688" s="15" t="s">
        <v>80</v>
      </c>
      <c r="AY688" s="230" t="s">
        <v>185</v>
      </c>
    </row>
    <row r="689" spans="1:65" s="2" customFormat="1" ht="24.2" customHeight="1">
      <c r="A689" s="36"/>
      <c r="B689" s="37"/>
      <c r="C689" s="180" t="s">
        <v>436</v>
      </c>
      <c r="D689" s="180" t="s">
        <v>187</v>
      </c>
      <c r="E689" s="181" t="s">
        <v>245</v>
      </c>
      <c r="F689" s="182" t="s">
        <v>246</v>
      </c>
      <c r="G689" s="183" t="s">
        <v>240</v>
      </c>
      <c r="H689" s="184">
        <v>200776.08</v>
      </c>
      <c r="I689" s="185"/>
      <c r="J689" s="186">
        <f>ROUND(I689*H689,2)</f>
        <v>0</v>
      </c>
      <c r="K689" s="182" t="s">
        <v>191</v>
      </c>
      <c r="L689" s="41"/>
      <c r="M689" s="187" t="s">
        <v>19</v>
      </c>
      <c r="N689" s="188" t="s">
        <v>44</v>
      </c>
      <c r="O689" s="66"/>
      <c r="P689" s="189">
        <f>O689*H689</f>
        <v>0</v>
      </c>
      <c r="Q689" s="189">
        <v>0</v>
      </c>
      <c r="R689" s="189">
        <f>Q689*H689</f>
        <v>0</v>
      </c>
      <c r="S689" s="189">
        <v>0</v>
      </c>
      <c r="T689" s="190">
        <f>S689*H689</f>
        <v>0</v>
      </c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R689" s="191" t="s">
        <v>135</v>
      </c>
      <c r="AT689" s="191" t="s">
        <v>187</v>
      </c>
      <c r="AU689" s="191" t="s">
        <v>82</v>
      </c>
      <c r="AY689" s="19" t="s">
        <v>185</v>
      </c>
      <c r="BE689" s="192">
        <f>IF(N689="základní",J689,0)</f>
        <v>0</v>
      </c>
      <c r="BF689" s="192">
        <f>IF(N689="snížená",J689,0)</f>
        <v>0</v>
      </c>
      <c r="BG689" s="192">
        <f>IF(N689="zákl. přenesená",J689,0)</f>
        <v>0</v>
      </c>
      <c r="BH689" s="192">
        <f>IF(N689="sníž. přenesená",J689,0)</f>
        <v>0</v>
      </c>
      <c r="BI689" s="192">
        <f>IF(N689="nulová",J689,0)</f>
        <v>0</v>
      </c>
      <c r="BJ689" s="19" t="s">
        <v>80</v>
      </c>
      <c r="BK689" s="192">
        <f>ROUND(I689*H689,2)</f>
        <v>0</v>
      </c>
      <c r="BL689" s="19" t="s">
        <v>135</v>
      </c>
      <c r="BM689" s="191" t="s">
        <v>3331</v>
      </c>
    </row>
    <row r="690" spans="1:65" s="2" customFormat="1" ht="11.25">
      <c r="A690" s="36"/>
      <c r="B690" s="37"/>
      <c r="C690" s="38"/>
      <c r="D690" s="193" t="s">
        <v>193</v>
      </c>
      <c r="E690" s="38"/>
      <c r="F690" s="194" t="s">
        <v>248</v>
      </c>
      <c r="G690" s="38"/>
      <c r="H690" s="38"/>
      <c r="I690" s="195"/>
      <c r="J690" s="38"/>
      <c r="K690" s="38"/>
      <c r="L690" s="41"/>
      <c r="M690" s="196"/>
      <c r="N690" s="197"/>
      <c r="O690" s="66"/>
      <c r="P690" s="66"/>
      <c r="Q690" s="66"/>
      <c r="R690" s="66"/>
      <c r="S690" s="66"/>
      <c r="T690" s="67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T690" s="19" t="s">
        <v>193</v>
      </c>
      <c r="AU690" s="19" t="s">
        <v>82</v>
      </c>
    </row>
    <row r="691" spans="1:65" s="14" customFormat="1" ht="11.25">
      <c r="B691" s="209"/>
      <c r="C691" s="210"/>
      <c r="D691" s="200" t="s">
        <v>195</v>
      </c>
      <c r="E691" s="211" t="s">
        <v>19</v>
      </c>
      <c r="F691" s="212" t="s">
        <v>3332</v>
      </c>
      <c r="G691" s="210"/>
      <c r="H691" s="213">
        <v>245488.8</v>
      </c>
      <c r="I691" s="214"/>
      <c r="J691" s="210"/>
      <c r="K691" s="210"/>
      <c r="L691" s="215"/>
      <c r="M691" s="216"/>
      <c r="N691" s="217"/>
      <c r="O691" s="217"/>
      <c r="P691" s="217"/>
      <c r="Q691" s="217"/>
      <c r="R691" s="217"/>
      <c r="S691" s="217"/>
      <c r="T691" s="218"/>
      <c r="AT691" s="219" t="s">
        <v>195</v>
      </c>
      <c r="AU691" s="219" t="s">
        <v>82</v>
      </c>
      <c r="AV691" s="14" t="s">
        <v>82</v>
      </c>
      <c r="AW691" s="14" t="s">
        <v>35</v>
      </c>
      <c r="AX691" s="14" t="s">
        <v>73</v>
      </c>
      <c r="AY691" s="219" t="s">
        <v>185</v>
      </c>
    </row>
    <row r="692" spans="1:65" s="13" customFormat="1" ht="11.25">
      <c r="B692" s="198"/>
      <c r="C692" s="199"/>
      <c r="D692" s="200" t="s">
        <v>195</v>
      </c>
      <c r="E692" s="201" t="s">
        <v>19</v>
      </c>
      <c r="F692" s="202" t="s">
        <v>3329</v>
      </c>
      <c r="G692" s="199"/>
      <c r="H692" s="201" t="s">
        <v>19</v>
      </c>
      <c r="I692" s="203"/>
      <c r="J692" s="199"/>
      <c r="K692" s="199"/>
      <c r="L692" s="204"/>
      <c r="M692" s="205"/>
      <c r="N692" s="206"/>
      <c r="O692" s="206"/>
      <c r="P692" s="206"/>
      <c r="Q692" s="206"/>
      <c r="R692" s="206"/>
      <c r="S692" s="206"/>
      <c r="T692" s="207"/>
      <c r="AT692" s="208" t="s">
        <v>195</v>
      </c>
      <c r="AU692" s="208" t="s">
        <v>82</v>
      </c>
      <c r="AV692" s="13" t="s">
        <v>80</v>
      </c>
      <c r="AW692" s="13" t="s">
        <v>35</v>
      </c>
      <c r="AX692" s="13" t="s">
        <v>73</v>
      </c>
      <c r="AY692" s="208" t="s">
        <v>185</v>
      </c>
    </row>
    <row r="693" spans="1:65" s="14" customFormat="1" ht="11.25">
      <c r="B693" s="209"/>
      <c r="C693" s="210"/>
      <c r="D693" s="200" t="s">
        <v>195</v>
      </c>
      <c r="E693" s="211" t="s">
        <v>19</v>
      </c>
      <c r="F693" s="212" t="s">
        <v>3333</v>
      </c>
      <c r="G693" s="210"/>
      <c r="H693" s="213">
        <v>-44712.72</v>
      </c>
      <c r="I693" s="214"/>
      <c r="J693" s="210"/>
      <c r="K693" s="210"/>
      <c r="L693" s="215"/>
      <c r="M693" s="216"/>
      <c r="N693" s="217"/>
      <c r="O693" s="217"/>
      <c r="P693" s="217"/>
      <c r="Q693" s="217"/>
      <c r="R693" s="217"/>
      <c r="S693" s="217"/>
      <c r="T693" s="218"/>
      <c r="AT693" s="219" t="s">
        <v>195</v>
      </c>
      <c r="AU693" s="219" t="s">
        <v>82</v>
      </c>
      <c r="AV693" s="14" t="s">
        <v>82</v>
      </c>
      <c r="AW693" s="14" t="s">
        <v>35</v>
      </c>
      <c r="AX693" s="14" t="s">
        <v>73</v>
      </c>
      <c r="AY693" s="219" t="s">
        <v>185</v>
      </c>
    </row>
    <row r="694" spans="1:65" s="15" customFormat="1" ht="11.25">
      <c r="B694" s="220"/>
      <c r="C694" s="221"/>
      <c r="D694" s="200" t="s">
        <v>195</v>
      </c>
      <c r="E694" s="222" t="s">
        <v>19</v>
      </c>
      <c r="F694" s="223" t="s">
        <v>226</v>
      </c>
      <c r="G694" s="221"/>
      <c r="H694" s="224">
        <v>200776.08</v>
      </c>
      <c r="I694" s="225"/>
      <c r="J694" s="221"/>
      <c r="K694" s="221"/>
      <c r="L694" s="226"/>
      <c r="M694" s="227"/>
      <c r="N694" s="228"/>
      <c r="O694" s="228"/>
      <c r="P694" s="228"/>
      <c r="Q694" s="228"/>
      <c r="R694" s="228"/>
      <c r="S694" s="228"/>
      <c r="T694" s="229"/>
      <c r="AT694" s="230" t="s">
        <v>195</v>
      </c>
      <c r="AU694" s="230" t="s">
        <v>82</v>
      </c>
      <c r="AV694" s="15" t="s">
        <v>135</v>
      </c>
      <c r="AW694" s="15" t="s">
        <v>35</v>
      </c>
      <c r="AX694" s="15" t="s">
        <v>80</v>
      </c>
      <c r="AY694" s="230" t="s">
        <v>185</v>
      </c>
    </row>
    <row r="695" spans="1:65" s="2" customFormat="1" ht="24.2" customHeight="1">
      <c r="A695" s="36"/>
      <c r="B695" s="37"/>
      <c r="C695" s="180" t="s">
        <v>445</v>
      </c>
      <c r="D695" s="180" t="s">
        <v>187</v>
      </c>
      <c r="E695" s="181" t="s">
        <v>251</v>
      </c>
      <c r="F695" s="182" t="s">
        <v>252</v>
      </c>
      <c r="G695" s="183" t="s">
        <v>240</v>
      </c>
      <c r="H695" s="184">
        <v>1673.134</v>
      </c>
      <c r="I695" s="185"/>
      <c r="J695" s="186">
        <f>ROUND(I695*H695,2)</f>
        <v>0</v>
      </c>
      <c r="K695" s="182" t="s">
        <v>191</v>
      </c>
      <c r="L695" s="41"/>
      <c r="M695" s="187" t="s">
        <v>19</v>
      </c>
      <c r="N695" s="188" t="s">
        <v>44</v>
      </c>
      <c r="O695" s="66"/>
      <c r="P695" s="189">
        <f>O695*H695</f>
        <v>0</v>
      </c>
      <c r="Q695" s="189">
        <v>0</v>
      </c>
      <c r="R695" s="189">
        <f>Q695*H695</f>
        <v>0</v>
      </c>
      <c r="S695" s="189">
        <v>0</v>
      </c>
      <c r="T695" s="190">
        <f>S695*H695</f>
        <v>0</v>
      </c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R695" s="191" t="s">
        <v>135</v>
      </c>
      <c r="AT695" s="191" t="s">
        <v>187</v>
      </c>
      <c r="AU695" s="191" t="s">
        <v>82</v>
      </c>
      <c r="AY695" s="19" t="s">
        <v>185</v>
      </c>
      <c r="BE695" s="192">
        <f>IF(N695="základní",J695,0)</f>
        <v>0</v>
      </c>
      <c r="BF695" s="192">
        <f>IF(N695="snížená",J695,0)</f>
        <v>0</v>
      </c>
      <c r="BG695" s="192">
        <f>IF(N695="zákl. přenesená",J695,0)</f>
        <v>0</v>
      </c>
      <c r="BH695" s="192">
        <f>IF(N695="sníž. přenesená",J695,0)</f>
        <v>0</v>
      </c>
      <c r="BI695" s="192">
        <f>IF(N695="nulová",J695,0)</f>
        <v>0</v>
      </c>
      <c r="BJ695" s="19" t="s">
        <v>80</v>
      </c>
      <c r="BK695" s="192">
        <f>ROUND(I695*H695,2)</f>
        <v>0</v>
      </c>
      <c r="BL695" s="19" t="s">
        <v>135</v>
      </c>
      <c r="BM695" s="191" t="s">
        <v>3334</v>
      </c>
    </row>
    <row r="696" spans="1:65" s="2" customFormat="1" ht="11.25">
      <c r="A696" s="36"/>
      <c r="B696" s="37"/>
      <c r="C696" s="38"/>
      <c r="D696" s="193" t="s">
        <v>193</v>
      </c>
      <c r="E696" s="38"/>
      <c r="F696" s="194" t="s">
        <v>254</v>
      </c>
      <c r="G696" s="38"/>
      <c r="H696" s="38"/>
      <c r="I696" s="195"/>
      <c r="J696" s="38"/>
      <c r="K696" s="38"/>
      <c r="L696" s="41"/>
      <c r="M696" s="196"/>
      <c r="N696" s="197"/>
      <c r="O696" s="66"/>
      <c r="P696" s="66"/>
      <c r="Q696" s="66"/>
      <c r="R696" s="66"/>
      <c r="S696" s="66"/>
      <c r="T696" s="67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T696" s="19" t="s">
        <v>193</v>
      </c>
      <c r="AU696" s="19" t="s">
        <v>82</v>
      </c>
    </row>
    <row r="697" spans="1:65" s="14" customFormat="1" ht="11.25">
      <c r="B697" s="209"/>
      <c r="C697" s="210"/>
      <c r="D697" s="200" t="s">
        <v>195</v>
      </c>
      <c r="E697" s="211" t="s">
        <v>19</v>
      </c>
      <c r="F697" s="212" t="s">
        <v>3325</v>
      </c>
      <c r="G697" s="210"/>
      <c r="H697" s="213">
        <v>807.24</v>
      </c>
      <c r="I697" s="214"/>
      <c r="J697" s="210"/>
      <c r="K697" s="210"/>
      <c r="L697" s="215"/>
      <c r="M697" s="216"/>
      <c r="N697" s="217"/>
      <c r="O697" s="217"/>
      <c r="P697" s="217"/>
      <c r="Q697" s="217"/>
      <c r="R697" s="217"/>
      <c r="S697" s="217"/>
      <c r="T697" s="218"/>
      <c r="AT697" s="219" t="s">
        <v>195</v>
      </c>
      <c r="AU697" s="219" t="s">
        <v>82</v>
      </c>
      <c r="AV697" s="14" t="s">
        <v>82</v>
      </c>
      <c r="AW697" s="14" t="s">
        <v>35</v>
      </c>
      <c r="AX697" s="14" t="s">
        <v>73</v>
      </c>
      <c r="AY697" s="219" t="s">
        <v>185</v>
      </c>
    </row>
    <row r="698" spans="1:65" s="14" customFormat="1" ht="11.25">
      <c r="B698" s="209"/>
      <c r="C698" s="210"/>
      <c r="D698" s="200" t="s">
        <v>195</v>
      </c>
      <c r="E698" s="211" t="s">
        <v>19</v>
      </c>
      <c r="F698" s="212" t="s">
        <v>3326</v>
      </c>
      <c r="G698" s="210"/>
      <c r="H698" s="213">
        <v>1064.5</v>
      </c>
      <c r="I698" s="214"/>
      <c r="J698" s="210"/>
      <c r="K698" s="210"/>
      <c r="L698" s="215"/>
      <c r="M698" s="216"/>
      <c r="N698" s="217"/>
      <c r="O698" s="217"/>
      <c r="P698" s="217"/>
      <c r="Q698" s="217"/>
      <c r="R698" s="217"/>
      <c r="S698" s="217"/>
      <c r="T698" s="218"/>
      <c r="AT698" s="219" t="s">
        <v>195</v>
      </c>
      <c r="AU698" s="219" t="s">
        <v>82</v>
      </c>
      <c r="AV698" s="14" t="s">
        <v>82</v>
      </c>
      <c r="AW698" s="14" t="s">
        <v>35</v>
      </c>
      <c r="AX698" s="14" t="s">
        <v>73</v>
      </c>
      <c r="AY698" s="219" t="s">
        <v>185</v>
      </c>
    </row>
    <row r="699" spans="1:65" s="14" customFormat="1" ht="11.25">
      <c r="B699" s="209"/>
      <c r="C699" s="210"/>
      <c r="D699" s="200" t="s">
        <v>195</v>
      </c>
      <c r="E699" s="211" t="s">
        <v>19</v>
      </c>
      <c r="F699" s="212" t="s">
        <v>3327</v>
      </c>
      <c r="G699" s="210"/>
      <c r="H699" s="213">
        <v>67.2</v>
      </c>
      <c r="I699" s="214"/>
      <c r="J699" s="210"/>
      <c r="K699" s="210"/>
      <c r="L699" s="215"/>
      <c r="M699" s="216"/>
      <c r="N699" s="217"/>
      <c r="O699" s="217"/>
      <c r="P699" s="217"/>
      <c r="Q699" s="217"/>
      <c r="R699" s="217"/>
      <c r="S699" s="217"/>
      <c r="T699" s="218"/>
      <c r="AT699" s="219" t="s">
        <v>195</v>
      </c>
      <c r="AU699" s="219" t="s">
        <v>82</v>
      </c>
      <c r="AV699" s="14" t="s">
        <v>82</v>
      </c>
      <c r="AW699" s="14" t="s">
        <v>35</v>
      </c>
      <c r="AX699" s="14" t="s">
        <v>73</v>
      </c>
      <c r="AY699" s="219" t="s">
        <v>185</v>
      </c>
    </row>
    <row r="700" spans="1:65" s="14" customFormat="1" ht="11.25">
      <c r="B700" s="209"/>
      <c r="C700" s="210"/>
      <c r="D700" s="200" t="s">
        <v>195</v>
      </c>
      <c r="E700" s="211" t="s">
        <v>19</v>
      </c>
      <c r="F700" s="212" t="s">
        <v>3328</v>
      </c>
      <c r="G700" s="210"/>
      <c r="H700" s="213">
        <v>106.8</v>
      </c>
      <c r="I700" s="214"/>
      <c r="J700" s="210"/>
      <c r="K700" s="210"/>
      <c r="L700" s="215"/>
      <c r="M700" s="216"/>
      <c r="N700" s="217"/>
      <c r="O700" s="217"/>
      <c r="P700" s="217"/>
      <c r="Q700" s="217"/>
      <c r="R700" s="217"/>
      <c r="S700" s="217"/>
      <c r="T700" s="218"/>
      <c r="AT700" s="219" t="s">
        <v>195</v>
      </c>
      <c r="AU700" s="219" t="s">
        <v>82</v>
      </c>
      <c r="AV700" s="14" t="s">
        <v>82</v>
      </c>
      <c r="AW700" s="14" t="s">
        <v>35</v>
      </c>
      <c r="AX700" s="14" t="s">
        <v>73</v>
      </c>
      <c r="AY700" s="219" t="s">
        <v>185</v>
      </c>
    </row>
    <row r="701" spans="1:65" s="13" customFormat="1" ht="11.25">
      <c r="B701" s="198"/>
      <c r="C701" s="199"/>
      <c r="D701" s="200" t="s">
        <v>195</v>
      </c>
      <c r="E701" s="201" t="s">
        <v>19</v>
      </c>
      <c r="F701" s="202" t="s">
        <v>3329</v>
      </c>
      <c r="G701" s="199"/>
      <c r="H701" s="201" t="s">
        <v>19</v>
      </c>
      <c r="I701" s="203"/>
      <c r="J701" s="199"/>
      <c r="K701" s="199"/>
      <c r="L701" s="204"/>
      <c r="M701" s="205"/>
      <c r="N701" s="206"/>
      <c r="O701" s="206"/>
      <c r="P701" s="206"/>
      <c r="Q701" s="206"/>
      <c r="R701" s="206"/>
      <c r="S701" s="206"/>
      <c r="T701" s="207"/>
      <c r="AT701" s="208" t="s">
        <v>195</v>
      </c>
      <c r="AU701" s="208" t="s">
        <v>82</v>
      </c>
      <c r="AV701" s="13" t="s">
        <v>80</v>
      </c>
      <c r="AW701" s="13" t="s">
        <v>35</v>
      </c>
      <c r="AX701" s="13" t="s">
        <v>73</v>
      </c>
      <c r="AY701" s="208" t="s">
        <v>185</v>
      </c>
    </row>
    <row r="702" spans="1:65" s="14" customFormat="1" ht="11.25">
      <c r="B702" s="209"/>
      <c r="C702" s="210"/>
      <c r="D702" s="200" t="s">
        <v>195</v>
      </c>
      <c r="E702" s="211" t="s">
        <v>19</v>
      </c>
      <c r="F702" s="212" t="s">
        <v>3330</v>
      </c>
      <c r="G702" s="210"/>
      <c r="H702" s="213">
        <v>-372.60599999999999</v>
      </c>
      <c r="I702" s="214"/>
      <c r="J702" s="210"/>
      <c r="K702" s="210"/>
      <c r="L702" s="215"/>
      <c r="M702" s="216"/>
      <c r="N702" s="217"/>
      <c r="O702" s="217"/>
      <c r="P702" s="217"/>
      <c r="Q702" s="217"/>
      <c r="R702" s="217"/>
      <c r="S702" s="217"/>
      <c r="T702" s="218"/>
      <c r="AT702" s="219" t="s">
        <v>195</v>
      </c>
      <c r="AU702" s="219" t="s">
        <v>82</v>
      </c>
      <c r="AV702" s="14" t="s">
        <v>82</v>
      </c>
      <c r="AW702" s="14" t="s">
        <v>35</v>
      </c>
      <c r="AX702" s="14" t="s">
        <v>73</v>
      </c>
      <c r="AY702" s="219" t="s">
        <v>185</v>
      </c>
    </row>
    <row r="703" spans="1:65" s="15" customFormat="1" ht="11.25">
      <c r="B703" s="220"/>
      <c r="C703" s="221"/>
      <c r="D703" s="200" t="s">
        <v>195</v>
      </c>
      <c r="E703" s="222" t="s">
        <v>19</v>
      </c>
      <c r="F703" s="223" t="s">
        <v>226</v>
      </c>
      <c r="G703" s="221"/>
      <c r="H703" s="224">
        <v>1673.134</v>
      </c>
      <c r="I703" s="225"/>
      <c r="J703" s="221"/>
      <c r="K703" s="221"/>
      <c r="L703" s="226"/>
      <c r="M703" s="227"/>
      <c r="N703" s="228"/>
      <c r="O703" s="228"/>
      <c r="P703" s="228"/>
      <c r="Q703" s="228"/>
      <c r="R703" s="228"/>
      <c r="S703" s="228"/>
      <c r="T703" s="229"/>
      <c r="AT703" s="230" t="s">
        <v>195</v>
      </c>
      <c r="AU703" s="230" t="s">
        <v>82</v>
      </c>
      <c r="AV703" s="15" t="s">
        <v>135</v>
      </c>
      <c r="AW703" s="15" t="s">
        <v>35</v>
      </c>
      <c r="AX703" s="15" t="s">
        <v>80</v>
      </c>
      <c r="AY703" s="230" t="s">
        <v>185</v>
      </c>
    </row>
    <row r="704" spans="1:65" s="2" customFormat="1" ht="16.5" customHeight="1">
      <c r="A704" s="36"/>
      <c r="B704" s="37"/>
      <c r="C704" s="180" t="s">
        <v>454</v>
      </c>
      <c r="D704" s="180" t="s">
        <v>187</v>
      </c>
      <c r="E704" s="181" t="s">
        <v>256</v>
      </c>
      <c r="F704" s="182" t="s">
        <v>257</v>
      </c>
      <c r="G704" s="183" t="s">
        <v>240</v>
      </c>
      <c r="H704" s="184">
        <v>1673.134</v>
      </c>
      <c r="I704" s="185"/>
      <c r="J704" s="186">
        <f>ROUND(I704*H704,2)</f>
        <v>0</v>
      </c>
      <c r="K704" s="182" t="s">
        <v>191</v>
      </c>
      <c r="L704" s="41"/>
      <c r="M704" s="187" t="s">
        <v>19</v>
      </c>
      <c r="N704" s="188" t="s">
        <v>44</v>
      </c>
      <c r="O704" s="66"/>
      <c r="P704" s="189">
        <f>O704*H704</f>
        <v>0</v>
      </c>
      <c r="Q704" s="189">
        <v>0</v>
      </c>
      <c r="R704" s="189">
        <f>Q704*H704</f>
        <v>0</v>
      </c>
      <c r="S704" s="189">
        <v>0</v>
      </c>
      <c r="T704" s="190">
        <f>S704*H704</f>
        <v>0</v>
      </c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R704" s="191" t="s">
        <v>135</v>
      </c>
      <c r="AT704" s="191" t="s">
        <v>187</v>
      </c>
      <c r="AU704" s="191" t="s">
        <v>82</v>
      </c>
      <c r="AY704" s="19" t="s">
        <v>185</v>
      </c>
      <c r="BE704" s="192">
        <f>IF(N704="základní",J704,0)</f>
        <v>0</v>
      </c>
      <c r="BF704" s="192">
        <f>IF(N704="snížená",J704,0)</f>
        <v>0</v>
      </c>
      <c r="BG704" s="192">
        <f>IF(N704="zákl. přenesená",J704,0)</f>
        <v>0</v>
      </c>
      <c r="BH704" s="192">
        <f>IF(N704="sníž. přenesená",J704,0)</f>
        <v>0</v>
      </c>
      <c r="BI704" s="192">
        <f>IF(N704="nulová",J704,0)</f>
        <v>0</v>
      </c>
      <c r="BJ704" s="19" t="s">
        <v>80</v>
      </c>
      <c r="BK704" s="192">
        <f>ROUND(I704*H704,2)</f>
        <v>0</v>
      </c>
      <c r="BL704" s="19" t="s">
        <v>135</v>
      </c>
      <c r="BM704" s="191" t="s">
        <v>3335</v>
      </c>
    </row>
    <row r="705" spans="1:65" s="2" customFormat="1" ht="11.25">
      <c r="A705" s="36"/>
      <c r="B705" s="37"/>
      <c r="C705" s="38"/>
      <c r="D705" s="193" t="s">
        <v>193</v>
      </c>
      <c r="E705" s="38"/>
      <c r="F705" s="194" t="s">
        <v>259</v>
      </c>
      <c r="G705" s="38"/>
      <c r="H705" s="38"/>
      <c r="I705" s="195"/>
      <c r="J705" s="38"/>
      <c r="K705" s="38"/>
      <c r="L705" s="41"/>
      <c r="M705" s="196"/>
      <c r="N705" s="197"/>
      <c r="O705" s="66"/>
      <c r="P705" s="66"/>
      <c r="Q705" s="66"/>
      <c r="R705" s="66"/>
      <c r="S705" s="66"/>
      <c r="T705" s="67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T705" s="19" t="s">
        <v>193</v>
      </c>
      <c r="AU705" s="19" t="s">
        <v>82</v>
      </c>
    </row>
    <row r="706" spans="1:65" s="14" customFormat="1" ht="11.25">
      <c r="B706" s="209"/>
      <c r="C706" s="210"/>
      <c r="D706" s="200" t="s">
        <v>195</v>
      </c>
      <c r="E706" s="211" t="s">
        <v>19</v>
      </c>
      <c r="F706" s="212" t="s">
        <v>3325</v>
      </c>
      <c r="G706" s="210"/>
      <c r="H706" s="213">
        <v>807.24</v>
      </c>
      <c r="I706" s="214"/>
      <c r="J706" s="210"/>
      <c r="K706" s="210"/>
      <c r="L706" s="215"/>
      <c r="M706" s="216"/>
      <c r="N706" s="217"/>
      <c r="O706" s="217"/>
      <c r="P706" s="217"/>
      <c r="Q706" s="217"/>
      <c r="R706" s="217"/>
      <c r="S706" s="217"/>
      <c r="T706" s="218"/>
      <c r="AT706" s="219" t="s">
        <v>195</v>
      </c>
      <c r="AU706" s="219" t="s">
        <v>82</v>
      </c>
      <c r="AV706" s="14" t="s">
        <v>82</v>
      </c>
      <c r="AW706" s="14" t="s">
        <v>35</v>
      </c>
      <c r="AX706" s="14" t="s">
        <v>73</v>
      </c>
      <c r="AY706" s="219" t="s">
        <v>185</v>
      </c>
    </row>
    <row r="707" spans="1:65" s="14" customFormat="1" ht="11.25">
      <c r="B707" s="209"/>
      <c r="C707" s="210"/>
      <c r="D707" s="200" t="s">
        <v>195</v>
      </c>
      <c r="E707" s="211" t="s">
        <v>19</v>
      </c>
      <c r="F707" s="212" t="s">
        <v>3326</v>
      </c>
      <c r="G707" s="210"/>
      <c r="H707" s="213">
        <v>1064.5</v>
      </c>
      <c r="I707" s="214"/>
      <c r="J707" s="210"/>
      <c r="K707" s="210"/>
      <c r="L707" s="215"/>
      <c r="M707" s="216"/>
      <c r="N707" s="217"/>
      <c r="O707" s="217"/>
      <c r="P707" s="217"/>
      <c r="Q707" s="217"/>
      <c r="R707" s="217"/>
      <c r="S707" s="217"/>
      <c r="T707" s="218"/>
      <c r="AT707" s="219" t="s">
        <v>195</v>
      </c>
      <c r="AU707" s="219" t="s">
        <v>82</v>
      </c>
      <c r="AV707" s="14" t="s">
        <v>82</v>
      </c>
      <c r="AW707" s="14" t="s">
        <v>35</v>
      </c>
      <c r="AX707" s="14" t="s">
        <v>73</v>
      </c>
      <c r="AY707" s="219" t="s">
        <v>185</v>
      </c>
    </row>
    <row r="708" spans="1:65" s="14" customFormat="1" ht="11.25">
      <c r="B708" s="209"/>
      <c r="C708" s="210"/>
      <c r="D708" s="200" t="s">
        <v>195</v>
      </c>
      <c r="E708" s="211" t="s">
        <v>19</v>
      </c>
      <c r="F708" s="212" t="s">
        <v>3327</v>
      </c>
      <c r="G708" s="210"/>
      <c r="H708" s="213">
        <v>67.2</v>
      </c>
      <c r="I708" s="214"/>
      <c r="J708" s="210"/>
      <c r="K708" s="210"/>
      <c r="L708" s="215"/>
      <c r="M708" s="216"/>
      <c r="N708" s="217"/>
      <c r="O708" s="217"/>
      <c r="P708" s="217"/>
      <c r="Q708" s="217"/>
      <c r="R708" s="217"/>
      <c r="S708" s="217"/>
      <c r="T708" s="218"/>
      <c r="AT708" s="219" t="s">
        <v>195</v>
      </c>
      <c r="AU708" s="219" t="s">
        <v>82</v>
      </c>
      <c r="AV708" s="14" t="s">
        <v>82</v>
      </c>
      <c r="AW708" s="14" t="s">
        <v>35</v>
      </c>
      <c r="AX708" s="14" t="s">
        <v>73</v>
      </c>
      <c r="AY708" s="219" t="s">
        <v>185</v>
      </c>
    </row>
    <row r="709" spans="1:65" s="14" customFormat="1" ht="11.25">
      <c r="B709" s="209"/>
      <c r="C709" s="210"/>
      <c r="D709" s="200" t="s">
        <v>195</v>
      </c>
      <c r="E709" s="211" t="s">
        <v>19</v>
      </c>
      <c r="F709" s="212" t="s">
        <v>3328</v>
      </c>
      <c r="G709" s="210"/>
      <c r="H709" s="213">
        <v>106.8</v>
      </c>
      <c r="I709" s="214"/>
      <c r="J709" s="210"/>
      <c r="K709" s="210"/>
      <c r="L709" s="215"/>
      <c r="M709" s="216"/>
      <c r="N709" s="217"/>
      <c r="O709" s="217"/>
      <c r="P709" s="217"/>
      <c r="Q709" s="217"/>
      <c r="R709" s="217"/>
      <c r="S709" s="217"/>
      <c r="T709" s="218"/>
      <c r="AT709" s="219" t="s">
        <v>195</v>
      </c>
      <c r="AU709" s="219" t="s">
        <v>82</v>
      </c>
      <c r="AV709" s="14" t="s">
        <v>82</v>
      </c>
      <c r="AW709" s="14" t="s">
        <v>35</v>
      </c>
      <c r="AX709" s="14" t="s">
        <v>73</v>
      </c>
      <c r="AY709" s="219" t="s">
        <v>185</v>
      </c>
    </row>
    <row r="710" spans="1:65" s="13" customFormat="1" ht="11.25">
      <c r="B710" s="198"/>
      <c r="C710" s="199"/>
      <c r="D710" s="200" t="s">
        <v>195</v>
      </c>
      <c r="E710" s="201" t="s">
        <v>19</v>
      </c>
      <c r="F710" s="202" t="s">
        <v>3329</v>
      </c>
      <c r="G710" s="199"/>
      <c r="H710" s="201" t="s">
        <v>19</v>
      </c>
      <c r="I710" s="203"/>
      <c r="J710" s="199"/>
      <c r="K710" s="199"/>
      <c r="L710" s="204"/>
      <c r="M710" s="205"/>
      <c r="N710" s="206"/>
      <c r="O710" s="206"/>
      <c r="P710" s="206"/>
      <c r="Q710" s="206"/>
      <c r="R710" s="206"/>
      <c r="S710" s="206"/>
      <c r="T710" s="207"/>
      <c r="AT710" s="208" t="s">
        <v>195</v>
      </c>
      <c r="AU710" s="208" t="s">
        <v>82</v>
      </c>
      <c r="AV710" s="13" t="s">
        <v>80</v>
      </c>
      <c r="AW710" s="13" t="s">
        <v>35</v>
      </c>
      <c r="AX710" s="13" t="s">
        <v>73</v>
      </c>
      <c r="AY710" s="208" t="s">
        <v>185</v>
      </c>
    </row>
    <row r="711" spans="1:65" s="14" customFormat="1" ht="11.25">
      <c r="B711" s="209"/>
      <c r="C711" s="210"/>
      <c r="D711" s="200" t="s">
        <v>195</v>
      </c>
      <c r="E711" s="211" t="s">
        <v>19</v>
      </c>
      <c r="F711" s="212" t="s">
        <v>3330</v>
      </c>
      <c r="G711" s="210"/>
      <c r="H711" s="213">
        <v>-372.60599999999999</v>
      </c>
      <c r="I711" s="214"/>
      <c r="J711" s="210"/>
      <c r="K711" s="210"/>
      <c r="L711" s="215"/>
      <c r="M711" s="216"/>
      <c r="N711" s="217"/>
      <c r="O711" s="217"/>
      <c r="P711" s="217"/>
      <c r="Q711" s="217"/>
      <c r="R711" s="217"/>
      <c r="S711" s="217"/>
      <c r="T711" s="218"/>
      <c r="AT711" s="219" t="s">
        <v>195</v>
      </c>
      <c r="AU711" s="219" t="s">
        <v>82</v>
      </c>
      <c r="AV711" s="14" t="s">
        <v>82</v>
      </c>
      <c r="AW711" s="14" t="s">
        <v>35</v>
      </c>
      <c r="AX711" s="14" t="s">
        <v>73</v>
      </c>
      <c r="AY711" s="219" t="s">
        <v>185</v>
      </c>
    </row>
    <row r="712" spans="1:65" s="15" customFormat="1" ht="11.25">
      <c r="B712" s="220"/>
      <c r="C712" s="221"/>
      <c r="D712" s="200" t="s">
        <v>195</v>
      </c>
      <c r="E712" s="222" t="s">
        <v>19</v>
      </c>
      <c r="F712" s="223" t="s">
        <v>226</v>
      </c>
      <c r="G712" s="221"/>
      <c r="H712" s="224">
        <v>1673.134</v>
      </c>
      <c r="I712" s="225"/>
      <c r="J712" s="221"/>
      <c r="K712" s="221"/>
      <c r="L712" s="226"/>
      <c r="M712" s="227"/>
      <c r="N712" s="228"/>
      <c r="O712" s="228"/>
      <c r="P712" s="228"/>
      <c r="Q712" s="228"/>
      <c r="R712" s="228"/>
      <c r="S712" s="228"/>
      <c r="T712" s="229"/>
      <c r="AT712" s="230" t="s">
        <v>195</v>
      </c>
      <c r="AU712" s="230" t="s">
        <v>82</v>
      </c>
      <c r="AV712" s="15" t="s">
        <v>135</v>
      </c>
      <c r="AW712" s="15" t="s">
        <v>35</v>
      </c>
      <c r="AX712" s="15" t="s">
        <v>80</v>
      </c>
      <c r="AY712" s="230" t="s">
        <v>185</v>
      </c>
    </row>
    <row r="713" spans="1:65" s="2" customFormat="1" ht="16.5" customHeight="1">
      <c r="A713" s="36"/>
      <c r="B713" s="37"/>
      <c r="C713" s="180" t="s">
        <v>630</v>
      </c>
      <c r="D713" s="180" t="s">
        <v>187</v>
      </c>
      <c r="E713" s="181" t="s">
        <v>261</v>
      </c>
      <c r="F713" s="182" t="s">
        <v>262</v>
      </c>
      <c r="G713" s="183" t="s">
        <v>240</v>
      </c>
      <c r="H713" s="184">
        <v>200776.08</v>
      </c>
      <c r="I713" s="185"/>
      <c r="J713" s="186">
        <f>ROUND(I713*H713,2)</f>
        <v>0</v>
      </c>
      <c r="K713" s="182" t="s">
        <v>191</v>
      </c>
      <c r="L713" s="41"/>
      <c r="M713" s="187" t="s">
        <v>19</v>
      </c>
      <c r="N713" s="188" t="s">
        <v>44</v>
      </c>
      <c r="O713" s="66"/>
      <c r="P713" s="189">
        <f>O713*H713</f>
        <v>0</v>
      </c>
      <c r="Q713" s="189">
        <v>0</v>
      </c>
      <c r="R713" s="189">
        <f>Q713*H713</f>
        <v>0</v>
      </c>
      <c r="S713" s="189">
        <v>0</v>
      </c>
      <c r="T713" s="190">
        <f>S713*H713</f>
        <v>0</v>
      </c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R713" s="191" t="s">
        <v>135</v>
      </c>
      <c r="AT713" s="191" t="s">
        <v>187</v>
      </c>
      <c r="AU713" s="191" t="s">
        <v>82</v>
      </c>
      <c r="AY713" s="19" t="s">
        <v>185</v>
      </c>
      <c r="BE713" s="192">
        <f>IF(N713="základní",J713,0)</f>
        <v>0</v>
      </c>
      <c r="BF713" s="192">
        <f>IF(N713="snížená",J713,0)</f>
        <v>0</v>
      </c>
      <c r="BG713" s="192">
        <f>IF(N713="zákl. přenesená",J713,0)</f>
        <v>0</v>
      </c>
      <c r="BH713" s="192">
        <f>IF(N713="sníž. přenesená",J713,0)</f>
        <v>0</v>
      </c>
      <c r="BI713" s="192">
        <f>IF(N713="nulová",J713,0)</f>
        <v>0</v>
      </c>
      <c r="BJ713" s="19" t="s">
        <v>80</v>
      </c>
      <c r="BK713" s="192">
        <f>ROUND(I713*H713,2)</f>
        <v>0</v>
      </c>
      <c r="BL713" s="19" t="s">
        <v>135</v>
      </c>
      <c r="BM713" s="191" t="s">
        <v>3336</v>
      </c>
    </row>
    <row r="714" spans="1:65" s="2" customFormat="1" ht="11.25">
      <c r="A714" s="36"/>
      <c r="B714" s="37"/>
      <c r="C714" s="38"/>
      <c r="D714" s="193" t="s">
        <v>193</v>
      </c>
      <c r="E714" s="38"/>
      <c r="F714" s="194" t="s">
        <v>264</v>
      </c>
      <c r="G714" s="38"/>
      <c r="H714" s="38"/>
      <c r="I714" s="195"/>
      <c r="J714" s="38"/>
      <c r="K714" s="38"/>
      <c r="L714" s="41"/>
      <c r="M714" s="196"/>
      <c r="N714" s="197"/>
      <c r="O714" s="66"/>
      <c r="P714" s="66"/>
      <c r="Q714" s="66"/>
      <c r="R714" s="66"/>
      <c r="S714" s="66"/>
      <c r="T714" s="67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T714" s="19" t="s">
        <v>193</v>
      </c>
      <c r="AU714" s="19" t="s">
        <v>82</v>
      </c>
    </row>
    <row r="715" spans="1:65" s="14" customFormat="1" ht="11.25">
      <c r="B715" s="209"/>
      <c r="C715" s="210"/>
      <c r="D715" s="200" t="s">
        <v>195</v>
      </c>
      <c r="E715" s="211" t="s">
        <v>19</v>
      </c>
      <c r="F715" s="212" t="s">
        <v>3332</v>
      </c>
      <c r="G715" s="210"/>
      <c r="H715" s="213">
        <v>245488.8</v>
      </c>
      <c r="I715" s="214"/>
      <c r="J715" s="210"/>
      <c r="K715" s="210"/>
      <c r="L715" s="215"/>
      <c r="M715" s="216"/>
      <c r="N715" s="217"/>
      <c r="O715" s="217"/>
      <c r="P715" s="217"/>
      <c r="Q715" s="217"/>
      <c r="R715" s="217"/>
      <c r="S715" s="217"/>
      <c r="T715" s="218"/>
      <c r="AT715" s="219" t="s">
        <v>195</v>
      </c>
      <c r="AU715" s="219" t="s">
        <v>82</v>
      </c>
      <c r="AV715" s="14" t="s">
        <v>82</v>
      </c>
      <c r="AW715" s="14" t="s">
        <v>35</v>
      </c>
      <c r="AX715" s="14" t="s">
        <v>73</v>
      </c>
      <c r="AY715" s="219" t="s">
        <v>185</v>
      </c>
    </row>
    <row r="716" spans="1:65" s="13" customFormat="1" ht="11.25">
      <c r="B716" s="198"/>
      <c r="C716" s="199"/>
      <c r="D716" s="200" t="s">
        <v>195</v>
      </c>
      <c r="E716" s="201" t="s">
        <v>19</v>
      </c>
      <c r="F716" s="202" t="s">
        <v>3329</v>
      </c>
      <c r="G716" s="199"/>
      <c r="H716" s="201" t="s">
        <v>19</v>
      </c>
      <c r="I716" s="203"/>
      <c r="J716" s="199"/>
      <c r="K716" s="199"/>
      <c r="L716" s="204"/>
      <c r="M716" s="205"/>
      <c r="N716" s="206"/>
      <c r="O716" s="206"/>
      <c r="P716" s="206"/>
      <c r="Q716" s="206"/>
      <c r="R716" s="206"/>
      <c r="S716" s="206"/>
      <c r="T716" s="207"/>
      <c r="AT716" s="208" t="s">
        <v>195</v>
      </c>
      <c r="AU716" s="208" t="s">
        <v>82</v>
      </c>
      <c r="AV716" s="13" t="s">
        <v>80</v>
      </c>
      <c r="AW716" s="13" t="s">
        <v>35</v>
      </c>
      <c r="AX716" s="13" t="s">
        <v>73</v>
      </c>
      <c r="AY716" s="208" t="s">
        <v>185</v>
      </c>
    </row>
    <row r="717" spans="1:65" s="14" customFormat="1" ht="11.25">
      <c r="B717" s="209"/>
      <c r="C717" s="210"/>
      <c r="D717" s="200" t="s">
        <v>195</v>
      </c>
      <c r="E717" s="211" t="s">
        <v>19</v>
      </c>
      <c r="F717" s="212" t="s">
        <v>3333</v>
      </c>
      <c r="G717" s="210"/>
      <c r="H717" s="213">
        <v>-44712.72</v>
      </c>
      <c r="I717" s="214"/>
      <c r="J717" s="210"/>
      <c r="K717" s="210"/>
      <c r="L717" s="215"/>
      <c r="M717" s="216"/>
      <c r="N717" s="217"/>
      <c r="O717" s="217"/>
      <c r="P717" s="217"/>
      <c r="Q717" s="217"/>
      <c r="R717" s="217"/>
      <c r="S717" s="217"/>
      <c r="T717" s="218"/>
      <c r="AT717" s="219" t="s">
        <v>195</v>
      </c>
      <c r="AU717" s="219" t="s">
        <v>82</v>
      </c>
      <c r="AV717" s="14" t="s">
        <v>82</v>
      </c>
      <c r="AW717" s="14" t="s">
        <v>35</v>
      </c>
      <c r="AX717" s="14" t="s">
        <v>73</v>
      </c>
      <c r="AY717" s="219" t="s">
        <v>185</v>
      </c>
    </row>
    <row r="718" spans="1:65" s="15" customFormat="1" ht="11.25">
      <c r="B718" s="220"/>
      <c r="C718" s="221"/>
      <c r="D718" s="200" t="s">
        <v>195</v>
      </c>
      <c r="E718" s="222" t="s">
        <v>19</v>
      </c>
      <c r="F718" s="223" t="s">
        <v>226</v>
      </c>
      <c r="G718" s="221"/>
      <c r="H718" s="224">
        <v>200776.08</v>
      </c>
      <c r="I718" s="225"/>
      <c r="J718" s="221"/>
      <c r="K718" s="221"/>
      <c r="L718" s="226"/>
      <c r="M718" s="227"/>
      <c r="N718" s="228"/>
      <c r="O718" s="228"/>
      <c r="P718" s="228"/>
      <c r="Q718" s="228"/>
      <c r="R718" s="228"/>
      <c r="S718" s="228"/>
      <c r="T718" s="229"/>
      <c r="AT718" s="230" t="s">
        <v>195</v>
      </c>
      <c r="AU718" s="230" t="s">
        <v>82</v>
      </c>
      <c r="AV718" s="15" t="s">
        <v>135</v>
      </c>
      <c r="AW718" s="15" t="s">
        <v>35</v>
      </c>
      <c r="AX718" s="15" t="s">
        <v>80</v>
      </c>
      <c r="AY718" s="230" t="s">
        <v>185</v>
      </c>
    </row>
    <row r="719" spans="1:65" s="2" customFormat="1" ht="16.5" customHeight="1">
      <c r="A719" s="36"/>
      <c r="B719" s="37"/>
      <c r="C719" s="180" t="s">
        <v>635</v>
      </c>
      <c r="D719" s="180" t="s">
        <v>187</v>
      </c>
      <c r="E719" s="181" t="s">
        <v>266</v>
      </c>
      <c r="F719" s="182" t="s">
        <v>267</v>
      </c>
      <c r="G719" s="183" t="s">
        <v>240</v>
      </c>
      <c r="H719" s="184">
        <v>1673.134</v>
      </c>
      <c r="I719" s="185"/>
      <c r="J719" s="186">
        <f>ROUND(I719*H719,2)</f>
        <v>0</v>
      </c>
      <c r="K719" s="182" t="s">
        <v>191</v>
      </c>
      <c r="L719" s="41"/>
      <c r="M719" s="187" t="s">
        <v>19</v>
      </c>
      <c r="N719" s="188" t="s">
        <v>44</v>
      </c>
      <c r="O719" s="66"/>
      <c r="P719" s="189">
        <f>O719*H719</f>
        <v>0</v>
      </c>
      <c r="Q719" s="189">
        <v>0</v>
      </c>
      <c r="R719" s="189">
        <f>Q719*H719</f>
        <v>0</v>
      </c>
      <c r="S719" s="189">
        <v>0</v>
      </c>
      <c r="T719" s="190">
        <f>S719*H719</f>
        <v>0</v>
      </c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R719" s="191" t="s">
        <v>135</v>
      </c>
      <c r="AT719" s="191" t="s">
        <v>187</v>
      </c>
      <c r="AU719" s="191" t="s">
        <v>82</v>
      </c>
      <c r="AY719" s="19" t="s">
        <v>185</v>
      </c>
      <c r="BE719" s="192">
        <f>IF(N719="základní",J719,0)</f>
        <v>0</v>
      </c>
      <c r="BF719" s="192">
        <f>IF(N719="snížená",J719,0)</f>
        <v>0</v>
      </c>
      <c r="BG719" s="192">
        <f>IF(N719="zákl. přenesená",J719,0)</f>
        <v>0</v>
      </c>
      <c r="BH719" s="192">
        <f>IF(N719="sníž. přenesená",J719,0)</f>
        <v>0</v>
      </c>
      <c r="BI719" s="192">
        <f>IF(N719="nulová",J719,0)</f>
        <v>0</v>
      </c>
      <c r="BJ719" s="19" t="s">
        <v>80</v>
      </c>
      <c r="BK719" s="192">
        <f>ROUND(I719*H719,2)</f>
        <v>0</v>
      </c>
      <c r="BL719" s="19" t="s">
        <v>135</v>
      </c>
      <c r="BM719" s="191" t="s">
        <v>3337</v>
      </c>
    </row>
    <row r="720" spans="1:65" s="2" customFormat="1" ht="11.25">
      <c r="A720" s="36"/>
      <c r="B720" s="37"/>
      <c r="C720" s="38"/>
      <c r="D720" s="193" t="s">
        <v>193</v>
      </c>
      <c r="E720" s="38"/>
      <c r="F720" s="194" t="s">
        <v>269</v>
      </c>
      <c r="G720" s="38"/>
      <c r="H720" s="38"/>
      <c r="I720" s="195"/>
      <c r="J720" s="38"/>
      <c r="K720" s="38"/>
      <c r="L720" s="41"/>
      <c r="M720" s="196"/>
      <c r="N720" s="197"/>
      <c r="O720" s="66"/>
      <c r="P720" s="66"/>
      <c r="Q720" s="66"/>
      <c r="R720" s="66"/>
      <c r="S720" s="66"/>
      <c r="T720" s="67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T720" s="19" t="s">
        <v>193</v>
      </c>
      <c r="AU720" s="19" t="s">
        <v>82</v>
      </c>
    </row>
    <row r="721" spans="1:65" s="14" customFormat="1" ht="11.25">
      <c r="B721" s="209"/>
      <c r="C721" s="210"/>
      <c r="D721" s="200" t="s">
        <v>195</v>
      </c>
      <c r="E721" s="211" t="s">
        <v>19</v>
      </c>
      <c r="F721" s="212" t="s">
        <v>3325</v>
      </c>
      <c r="G721" s="210"/>
      <c r="H721" s="213">
        <v>807.24</v>
      </c>
      <c r="I721" s="214"/>
      <c r="J721" s="210"/>
      <c r="K721" s="210"/>
      <c r="L721" s="215"/>
      <c r="M721" s="216"/>
      <c r="N721" s="217"/>
      <c r="O721" s="217"/>
      <c r="P721" s="217"/>
      <c r="Q721" s="217"/>
      <c r="R721" s="217"/>
      <c r="S721" s="217"/>
      <c r="T721" s="218"/>
      <c r="AT721" s="219" t="s">
        <v>195</v>
      </c>
      <c r="AU721" s="219" t="s">
        <v>82</v>
      </c>
      <c r="AV721" s="14" t="s">
        <v>82</v>
      </c>
      <c r="AW721" s="14" t="s">
        <v>35</v>
      </c>
      <c r="AX721" s="14" t="s">
        <v>73</v>
      </c>
      <c r="AY721" s="219" t="s">
        <v>185</v>
      </c>
    </row>
    <row r="722" spans="1:65" s="14" customFormat="1" ht="11.25">
      <c r="B722" s="209"/>
      <c r="C722" s="210"/>
      <c r="D722" s="200" t="s">
        <v>195</v>
      </c>
      <c r="E722" s="211" t="s">
        <v>19</v>
      </c>
      <c r="F722" s="212" t="s">
        <v>3326</v>
      </c>
      <c r="G722" s="210"/>
      <c r="H722" s="213">
        <v>1064.5</v>
      </c>
      <c r="I722" s="214"/>
      <c r="J722" s="210"/>
      <c r="K722" s="210"/>
      <c r="L722" s="215"/>
      <c r="M722" s="216"/>
      <c r="N722" s="217"/>
      <c r="O722" s="217"/>
      <c r="P722" s="217"/>
      <c r="Q722" s="217"/>
      <c r="R722" s="217"/>
      <c r="S722" s="217"/>
      <c r="T722" s="218"/>
      <c r="AT722" s="219" t="s">
        <v>195</v>
      </c>
      <c r="AU722" s="219" t="s">
        <v>82</v>
      </c>
      <c r="AV722" s="14" t="s">
        <v>82</v>
      </c>
      <c r="AW722" s="14" t="s">
        <v>35</v>
      </c>
      <c r="AX722" s="14" t="s">
        <v>73</v>
      </c>
      <c r="AY722" s="219" t="s">
        <v>185</v>
      </c>
    </row>
    <row r="723" spans="1:65" s="14" customFormat="1" ht="11.25">
      <c r="B723" s="209"/>
      <c r="C723" s="210"/>
      <c r="D723" s="200" t="s">
        <v>195</v>
      </c>
      <c r="E723" s="211" t="s">
        <v>19</v>
      </c>
      <c r="F723" s="212" t="s">
        <v>3327</v>
      </c>
      <c r="G723" s="210"/>
      <c r="H723" s="213">
        <v>67.2</v>
      </c>
      <c r="I723" s="214"/>
      <c r="J723" s="210"/>
      <c r="K723" s="210"/>
      <c r="L723" s="215"/>
      <c r="M723" s="216"/>
      <c r="N723" s="217"/>
      <c r="O723" s="217"/>
      <c r="P723" s="217"/>
      <c r="Q723" s="217"/>
      <c r="R723" s="217"/>
      <c r="S723" s="217"/>
      <c r="T723" s="218"/>
      <c r="AT723" s="219" t="s">
        <v>195</v>
      </c>
      <c r="AU723" s="219" t="s">
        <v>82</v>
      </c>
      <c r="AV723" s="14" t="s">
        <v>82</v>
      </c>
      <c r="AW723" s="14" t="s">
        <v>35</v>
      </c>
      <c r="AX723" s="14" t="s">
        <v>73</v>
      </c>
      <c r="AY723" s="219" t="s">
        <v>185</v>
      </c>
    </row>
    <row r="724" spans="1:65" s="14" customFormat="1" ht="11.25">
      <c r="B724" s="209"/>
      <c r="C724" s="210"/>
      <c r="D724" s="200" t="s">
        <v>195</v>
      </c>
      <c r="E724" s="211" t="s">
        <v>19</v>
      </c>
      <c r="F724" s="212" t="s">
        <v>3328</v>
      </c>
      <c r="G724" s="210"/>
      <c r="H724" s="213">
        <v>106.8</v>
      </c>
      <c r="I724" s="214"/>
      <c r="J724" s="210"/>
      <c r="K724" s="210"/>
      <c r="L724" s="215"/>
      <c r="M724" s="216"/>
      <c r="N724" s="217"/>
      <c r="O724" s="217"/>
      <c r="P724" s="217"/>
      <c r="Q724" s="217"/>
      <c r="R724" s="217"/>
      <c r="S724" s="217"/>
      <c r="T724" s="218"/>
      <c r="AT724" s="219" t="s">
        <v>195</v>
      </c>
      <c r="AU724" s="219" t="s">
        <v>82</v>
      </c>
      <c r="AV724" s="14" t="s">
        <v>82</v>
      </c>
      <c r="AW724" s="14" t="s">
        <v>35</v>
      </c>
      <c r="AX724" s="14" t="s">
        <v>73</v>
      </c>
      <c r="AY724" s="219" t="s">
        <v>185</v>
      </c>
    </row>
    <row r="725" spans="1:65" s="13" customFormat="1" ht="11.25">
      <c r="B725" s="198"/>
      <c r="C725" s="199"/>
      <c r="D725" s="200" t="s">
        <v>195</v>
      </c>
      <c r="E725" s="201" t="s">
        <v>19</v>
      </c>
      <c r="F725" s="202" t="s">
        <v>3329</v>
      </c>
      <c r="G725" s="199"/>
      <c r="H725" s="201" t="s">
        <v>19</v>
      </c>
      <c r="I725" s="203"/>
      <c r="J725" s="199"/>
      <c r="K725" s="199"/>
      <c r="L725" s="204"/>
      <c r="M725" s="205"/>
      <c r="N725" s="206"/>
      <c r="O725" s="206"/>
      <c r="P725" s="206"/>
      <c r="Q725" s="206"/>
      <c r="R725" s="206"/>
      <c r="S725" s="206"/>
      <c r="T725" s="207"/>
      <c r="AT725" s="208" t="s">
        <v>195</v>
      </c>
      <c r="AU725" s="208" t="s">
        <v>82</v>
      </c>
      <c r="AV725" s="13" t="s">
        <v>80</v>
      </c>
      <c r="AW725" s="13" t="s">
        <v>35</v>
      </c>
      <c r="AX725" s="13" t="s">
        <v>73</v>
      </c>
      <c r="AY725" s="208" t="s">
        <v>185</v>
      </c>
    </row>
    <row r="726" spans="1:65" s="14" customFormat="1" ht="11.25">
      <c r="B726" s="209"/>
      <c r="C726" s="210"/>
      <c r="D726" s="200" t="s">
        <v>195</v>
      </c>
      <c r="E726" s="211" t="s">
        <v>19</v>
      </c>
      <c r="F726" s="212" t="s">
        <v>3330</v>
      </c>
      <c r="G726" s="210"/>
      <c r="H726" s="213">
        <v>-372.60599999999999</v>
      </c>
      <c r="I726" s="214"/>
      <c r="J726" s="210"/>
      <c r="K726" s="210"/>
      <c r="L726" s="215"/>
      <c r="M726" s="216"/>
      <c r="N726" s="217"/>
      <c r="O726" s="217"/>
      <c r="P726" s="217"/>
      <c r="Q726" s="217"/>
      <c r="R726" s="217"/>
      <c r="S726" s="217"/>
      <c r="T726" s="218"/>
      <c r="AT726" s="219" t="s">
        <v>195</v>
      </c>
      <c r="AU726" s="219" t="s">
        <v>82</v>
      </c>
      <c r="AV726" s="14" t="s">
        <v>82</v>
      </c>
      <c r="AW726" s="14" t="s">
        <v>35</v>
      </c>
      <c r="AX726" s="14" t="s">
        <v>73</v>
      </c>
      <c r="AY726" s="219" t="s">
        <v>185</v>
      </c>
    </row>
    <row r="727" spans="1:65" s="15" customFormat="1" ht="11.25">
      <c r="B727" s="220"/>
      <c r="C727" s="221"/>
      <c r="D727" s="200" t="s">
        <v>195</v>
      </c>
      <c r="E727" s="222" t="s">
        <v>19</v>
      </c>
      <c r="F727" s="223" t="s">
        <v>226</v>
      </c>
      <c r="G727" s="221"/>
      <c r="H727" s="224">
        <v>1673.134</v>
      </c>
      <c r="I727" s="225"/>
      <c r="J727" s="221"/>
      <c r="K727" s="221"/>
      <c r="L727" s="226"/>
      <c r="M727" s="227"/>
      <c r="N727" s="228"/>
      <c r="O727" s="228"/>
      <c r="P727" s="228"/>
      <c r="Q727" s="228"/>
      <c r="R727" s="228"/>
      <c r="S727" s="228"/>
      <c r="T727" s="229"/>
      <c r="AT727" s="230" t="s">
        <v>195</v>
      </c>
      <c r="AU727" s="230" t="s">
        <v>82</v>
      </c>
      <c r="AV727" s="15" t="s">
        <v>135</v>
      </c>
      <c r="AW727" s="15" t="s">
        <v>35</v>
      </c>
      <c r="AX727" s="15" t="s">
        <v>80</v>
      </c>
      <c r="AY727" s="230" t="s">
        <v>185</v>
      </c>
    </row>
    <row r="728" spans="1:65" s="12" customFormat="1" ht="22.9" customHeight="1">
      <c r="B728" s="164"/>
      <c r="C728" s="165"/>
      <c r="D728" s="166" t="s">
        <v>72</v>
      </c>
      <c r="E728" s="178" t="s">
        <v>398</v>
      </c>
      <c r="F728" s="178" t="s">
        <v>399</v>
      </c>
      <c r="G728" s="165"/>
      <c r="H728" s="165"/>
      <c r="I728" s="168"/>
      <c r="J728" s="179">
        <f>BK728</f>
        <v>0</v>
      </c>
      <c r="K728" s="165"/>
      <c r="L728" s="170"/>
      <c r="M728" s="171"/>
      <c r="N728" s="172"/>
      <c r="O728" s="172"/>
      <c r="P728" s="173">
        <f>SUM(P729:P730)</f>
        <v>0</v>
      </c>
      <c r="Q728" s="172"/>
      <c r="R728" s="173">
        <f>SUM(R729:R730)</f>
        <v>0</v>
      </c>
      <c r="S728" s="172"/>
      <c r="T728" s="174">
        <f>SUM(T729:T730)</f>
        <v>0</v>
      </c>
      <c r="AR728" s="175" t="s">
        <v>80</v>
      </c>
      <c r="AT728" s="176" t="s">
        <v>72</v>
      </c>
      <c r="AU728" s="176" t="s">
        <v>80</v>
      </c>
      <c r="AY728" s="175" t="s">
        <v>185</v>
      </c>
      <c r="BK728" s="177">
        <f>SUM(BK729:BK730)</f>
        <v>0</v>
      </c>
    </row>
    <row r="729" spans="1:65" s="2" customFormat="1" ht="37.9" customHeight="1">
      <c r="A729" s="36"/>
      <c r="B729" s="37"/>
      <c r="C729" s="180" t="s">
        <v>627</v>
      </c>
      <c r="D729" s="180" t="s">
        <v>187</v>
      </c>
      <c r="E729" s="181" t="s">
        <v>615</v>
      </c>
      <c r="F729" s="182" t="s">
        <v>616</v>
      </c>
      <c r="G729" s="183" t="s">
        <v>342</v>
      </c>
      <c r="H729" s="184">
        <v>41.203000000000003</v>
      </c>
      <c r="I729" s="185"/>
      <c r="J729" s="186">
        <f>ROUND(I729*H729,2)</f>
        <v>0</v>
      </c>
      <c r="K729" s="182" t="s">
        <v>191</v>
      </c>
      <c r="L729" s="41"/>
      <c r="M729" s="187" t="s">
        <v>19</v>
      </c>
      <c r="N729" s="188" t="s">
        <v>44</v>
      </c>
      <c r="O729" s="66"/>
      <c r="P729" s="189">
        <f>O729*H729</f>
        <v>0</v>
      </c>
      <c r="Q729" s="189">
        <v>0</v>
      </c>
      <c r="R729" s="189">
        <f>Q729*H729</f>
        <v>0</v>
      </c>
      <c r="S729" s="189">
        <v>0</v>
      </c>
      <c r="T729" s="190">
        <f>S729*H729</f>
        <v>0</v>
      </c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R729" s="191" t="s">
        <v>135</v>
      </c>
      <c r="AT729" s="191" t="s">
        <v>187</v>
      </c>
      <c r="AU729" s="191" t="s">
        <v>82</v>
      </c>
      <c r="AY729" s="19" t="s">
        <v>185</v>
      </c>
      <c r="BE729" s="192">
        <f>IF(N729="základní",J729,0)</f>
        <v>0</v>
      </c>
      <c r="BF729" s="192">
        <f>IF(N729="snížená",J729,0)</f>
        <v>0</v>
      </c>
      <c r="BG729" s="192">
        <f>IF(N729="zákl. přenesená",J729,0)</f>
        <v>0</v>
      </c>
      <c r="BH729" s="192">
        <f>IF(N729="sníž. přenesená",J729,0)</f>
        <v>0</v>
      </c>
      <c r="BI729" s="192">
        <f>IF(N729="nulová",J729,0)</f>
        <v>0</v>
      </c>
      <c r="BJ729" s="19" t="s">
        <v>80</v>
      </c>
      <c r="BK729" s="192">
        <f>ROUND(I729*H729,2)</f>
        <v>0</v>
      </c>
      <c r="BL729" s="19" t="s">
        <v>135</v>
      </c>
      <c r="BM729" s="191" t="s">
        <v>3338</v>
      </c>
    </row>
    <row r="730" spans="1:65" s="2" customFormat="1" ht="11.25">
      <c r="A730" s="36"/>
      <c r="B730" s="37"/>
      <c r="C730" s="38"/>
      <c r="D730" s="193" t="s">
        <v>193</v>
      </c>
      <c r="E730" s="38"/>
      <c r="F730" s="194" t="s">
        <v>618</v>
      </c>
      <c r="G730" s="38"/>
      <c r="H730" s="38"/>
      <c r="I730" s="195"/>
      <c r="J730" s="38"/>
      <c r="K730" s="38"/>
      <c r="L730" s="41"/>
      <c r="M730" s="196"/>
      <c r="N730" s="197"/>
      <c r="O730" s="66"/>
      <c r="P730" s="66"/>
      <c r="Q730" s="66"/>
      <c r="R730" s="66"/>
      <c r="S730" s="66"/>
      <c r="T730" s="67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T730" s="19" t="s">
        <v>193</v>
      </c>
      <c r="AU730" s="19" t="s">
        <v>82</v>
      </c>
    </row>
    <row r="731" spans="1:65" s="12" customFormat="1" ht="25.9" customHeight="1">
      <c r="B731" s="164"/>
      <c r="C731" s="165"/>
      <c r="D731" s="166" t="s">
        <v>72</v>
      </c>
      <c r="E731" s="167" t="s">
        <v>405</v>
      </c>
      <c r="F731" s="167" t="s">
        <v>406</v>
      </c>
      <c r="G731" s="165"/>
      <c r="H731" s="165"/>
      <c r="I731" s="168"/>
      <c r="J731" s="169">
        <f>BK731</f>
        <v>0</v>
      </c>
      <c r="K731" s="165"/>
      <c r="L731" s="170"/>
      <c r="M731" s="171"/>
      <c r="N731" s="172"/>
      <c r="O731" s="172"/>
      <c r="P731" s="173">
        <f>P732+P751+P853</f>
        <v>0</v>
      </c>
      <c r="Q731" s="172"/>
      <c r="R731" s="173">
        <f>R732+R751+R853</f>
        <v>17.651146230000002</v>
      </c>
      <c r="S731" s="172"/>
      <c r="T731" s="174">
        <f>T732+T751+T853</f>
        <v>0</v>
      </c>
      <c r="AR731" s="175" t="s">
        <v>82</v>
      </c>
      <c r="AT731" s="176" t="s">
        <v>72</v>
      </c>
      <c r="AU731" s="176" t="s">
        <v>73</v>
      </c>
      <c r="AY731" s="175" t="s">
        <v>185</v>
      </c>
      <c r="BK731" s="177">
        <f>BK732+BK751+BK853</f>
        <v>0</v>
      </c>
    </row>
    <row r="732" spans="1:65" s="12" customFormat="1" ht="22.9" customHeight="1">
      <c r="B732" s="164"/>
      <c r="C732" s="165"/>
      <c r="D732" s="166" t="s">
        <v>72</v>
      </c>
      <c r="E732" s="178" t="s">
        <v>619</v>
      </c>
      <c r="F732" s="178" t="s">
        <v>620</v>
      </c>
      <c r="G732" s="165"/>
      <c r="H732" s="165"/>
      <c r="I732" s="168"/>
      <c r="J732" s="179">
        <f>BK732</f>
        <v>0</v>
      </c>
      <c r="K732" s="165"/>
      <c r="L732" s="170"/>
      <c r="M732" s="171"/>
      <c r="N732" s="172"/>
      <c r="O732" s="172"/>
      <c r="P732" s="173">
        <f>SUM(P733:P750)</f>
        <v>0</v>
      </c>
      <c r="Q732" s="172"/>
      <c r="R732" s="173">
        <f>SUM(R733:R750)</f>
        <v>3.9E-2</v>
      </c>
      <c r="S732" s="172"/>
      <c r="T732" s="174">
        <f>SUM(T733:T750)</f>
        <v>0</v>
      </c>
      <c r="AR732" s="175" t="s">
        <v>82</v>
      </c>
      <c r="AT732" s="176" t="s">
        <v>72</v>
      </c>
      <c r="AU732" s="176" t="s">
        <v>80</v>
      </c>
      <c r="AY732" s="175" t="s">
        <v>185</v>
      </c>
      <c r="BK732" s="177">
        <f>SUM(BK733:BK750)</f>
        <v>0</v>
      </c>
    </row>
    <row r="733" spans="1:65" s="2" customFormat="1" ht="21.75" customHeight="1">
      <c r="A733" s="36"/>
      <c r="B733" s="37"/>
      <c r="C733" s="180" t="s">
        <v>644</v>
      </c>
      <c r="D733" s="180" t="s">
        <v>187</v>
      </c>
      <c r="E733" s="181" t="s">
        <v>3339</v>
      </c>
      <c r="F733" s="182" t="s">
        <v>3340</v>
      </c>
      <c r="G733" s="183" t="s">
        <v>240</v>
      </c>
      <c r="H733" s="184">
        <v>112.85</v>
      </c>
      <c r="I733" s="185"/>
      <c r="J733" s="186">
        <f>ROUND(I733*H733,2)</f>
        <v>0</v>
      </c>
      <c r="K733" s="182" t="s">
        <v>191</v>
      </c>
      <c r="L733" s="41"/>
      <c r="M733" s="187" t="s">
        <v>19</v>
      </c>
      <c r="N733" s="188" t="s">
        <v>44</v>
      </c>
      <c r="O733" s="66"/>
      <c r="P733" s="189">
        <f>O733*H733</f>
        <v>0</v>
      </c>
      <c r="Q733" s="189">
        <v>0</v>
      </c>
      <c r="R733" s="189">
        <f>Q733*H733</f>
        <v>0</v>
      </c>
      <c r="S733" s="189">
        <v>0</v>
      </c>
      <c r="T733" s="190">
        <f>S733*H733</f>
        <v>0</v>
      </c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R733" s="191" t="s">
        <v>339</v>
      </c>
      <c r="AT733" s="191" t="s">
        <v>187</v>
      </c>
      <c r="AU733" s="191" t="s">
        <v>82</v>
      </c>
      <c r="AY733" s="19" t="s">
        <v>185</v>
      </c>
      <c r="BE733" s="192">
        <f>IF(N733="základní",J733,0)</f>
        <v>0</v>
      </c>
      <c r="BF733" s="192">
        <f>IF(N733="snížená",J733,0)</f>
        <v>0</v>
      </c>
      <c r="BG733" s="192">
        <f>IF(N733="zákl. přenesená",J733,0)</f>
        <v>0</v>
      </c>
      <c r="BH733" s="192">
        <f>IF(N733="sníž. přenesená",J733,0)</f>
        <v>0</v>
      </c>
      <c r="BI733" s="192">
        <f>IF(N733="nulová",J733,0)</f>
        <v>0</v>
      </c>
      <c r="BJ733" s="19" t="s">
        <v>80</v>
      </c>
      <c r="BK733" s="192">
        <f>ROUND(I733*H733,2)</f>
        <v>0</v>
      </c>
      <c r="BL733" s="19" t="s">
        <v>339</v>
      </c>
      <c r="BM733" s="191" t="s">
        <v>3341</v>
      </c>
    </row>
    <row r="734" spans="1:65" s="2" customFormat="1" ht="11.25">
      <c r="A734" s="36"/>
      <c r="B734" s="37"/>
      <c r="C734" s="38"/>
      <c r="D734" s="193" t="s">
        <v>193</v>
      </c>
      <c r="E734" s="38"/>
      <c r="F734" s="194" t="s">
        <v>3342</v>
      </c>
      <c r="G734" s="38"/>
      <c r="H734" s="38"/>
      <c r="I734" s="195"/>
      <c r="J734" s="38"/>
      <c r="K734" s="38"/>
      <c r="L734" s="41"/>
      <c r="M734" s="196"/>
      <c r="N734" s="197"/>
      <c r="O734" s="66"/>
      <c r="P734" s="66"/>
      <c r="Q734" s="66"/>
      <c r="R734" s="66"/>
      <c r="S734" s="66"/>
      <c r="T734" s="67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T734" s="19" t="s">
        <v>193</v>
      </c>
      <c r="AU734" s="19" t="s">
        <v>82</v>
      </c>
    </row>
    <row r="735" spans="1:65" s="13" customFormat="1" ht="11.25">
      <c r="B735" s="198"/>
      <c r="C735" s="199"/>
      <c r="D735" s="200" t="s">
        <v>195</v>
      </c>
      <c r="E735" s="201" t="s">
        <v>19</v>
      </c>
      <c r="F735" s="202" t="s">
        <v>3098</v>
      </c>
      <c r="G735" s="199"/>
      <c r="H735" s="201" t="s">
        <v>19</v>
      </c>
      <c r="I735" s="203"/>
      <c r="J735" s="199"/>
      <c r="K735" s="199"/>
      <c r="L735" s="204"/>
      <c r="M735" s="205"/>
      <c r="N735" s="206"/>
      <c r="O735" s="206"/>
      <c r="P735" s="206"/>
      <c r="Q735" s="206"/>
      <c r="R735" s="206"/>
      <c r="S735" s="206"/>
      <c r="T735" s="207"/>
      <c r="AT735" s="208" t="s">
        <v>195</v>
      </c>
      <c r="AU735" s="208" t="s">
        <v>82</v>
      </c>
      <c r="AV735" s="13" t="s">
        <v>80</v>
      </c>
      <c r="AW735" s="13" t="s">
        <v>35</v>
      </c>
      <c r="AX735" s="13" t="s">
        <v>73</v>
      </c>
      <c r="AY735" s="208" t="s">
        <v>185</v>
      </c>
    </row>
    <row r="736" spans="1:65" s="14" customFormat="1" ht="11.25">
      <c r="B736" s="209"/>
      <c r="C736" s="210"/>
      <c r="D736" s="200" t="s">
        <v>195</v>
      </c>
      <c r="E736" s="211" t="s">
        <v>19</v>
      </c>
      <c r="F736" s="212" t="s">
        <v>3343</v>
      </c>
      <c r="G736" s="210"/>
      <c r="H736" s="213">
        <v>23.12</v>
      </c>
      <c r="I736" s="214"/>
      <c r="J736" s="210"/>
      <c r="K736" s="210"/>
      <c r="L736" s="215"/>
      <c r="M736" s="216"/>
      <c r="N736" s="217"/>
      <c r="O736" s="217"/>
      <c r="P736" s="217"/>
      <c r="Q736" s="217"/>
      <c r="R736" s="217"/>
      <c r="S736" s="217"/>
      <c r="T736" s="218"/>
      <c r="AT736" s="219" t="s">
        <v>195</v>
      </c>
      <c r="AU736" s="219" t="s">
        <v>82</v>
      </c>
      <c r="AV736" s="14" t="s">
        <v>82</v>
      </c>
      <c r="AW736" s="14" t="s">
        <v>35</v>
      </c>
      <c r="AX736" s="14" t="s">
        <v>73</v>
      </c>
      <c r="AY736" s="219" t="s">
        <v>185</v>
      </c>
    </row>
    <row r="737" spans="1:65" s="14" customFormat="1" ht="11.25">
      <c r="B737" s="209"/>
      <c r="C737" s="210"/>
      <c r="D737" s="200" t="s">
        <v>195</v>
      </c>
      <c r="E737" s="211" t="s">
        <v>19</v>
      </c>
      <c r="F737" s="212" t="s">
        <v>3343</v>
      </c>
      <c r="G737" s="210"/>
      <c r="H737" s="213">
        <v>23.12</v>
      </c>
      <c r="I737" s="214"/>
      <c r="J737" s="210"/>
      <c r="K737" s="210"/>
      <c r="L737" s="215"/>
      <c r="M737" s="216"/>
      <c r="N737" s="217"/>
      <c r="O737" s="217"/>
      <c r="P737" s="217"/>
      <c r="Q737" s="217"/>
      <c r="R737" s="217"/>
      <c r="S737" s="217"/>
      <c r="T737" s="218"/>
      <c r="AT737" s="219" t="s">
        <v>195</v>
      </c>
      <c r="AU737" s="219" t="s">
        <v>82</v>
      </c>
      <c r="AV737" s="14" t="s">
        <v>82</v>
      </c>
      <c r="AW737" s="14" t="s">
        <v>35</v>
      </c>
      <c r="AX737" s="14" t="s">
        <v>73</v>
      </c>
      <c r="AY737" s="219" t="s">
        <v>185</v>
      </c>
    </row>
    <row r="738" spans="1:65" s="14" customFormat="1" ht="11.25">
      <c r="B738" s="209"/>
      <c r="C738" s="210"/>
      <c r="D738" s="200" t="s">
        <v>195</v>
      </c>
      <c r="E738" s="211" t="s">
        <v>19</v>
      </c>
      <c r="F738" s="212" t="s">
        <v>3344</v>
      </c>
      <c r="G738" s="210"/>
      <c r="H738" s="213">
        <v>33.305</v>
      </c>
      <c r="I738" s="214"/>
      <c r="J738" s="210"/>
      <c r="K738" s="210"/>
      <c r="L738" s="215"/>
      <c r="M738" s="216"/>
      <c r="N738" s="217"/>
      <c r="O738" s="217"/>
      <c r="P738" s="217"/>
      <c r="Q738" s="217"/>
      <c r="R738" s="217"/>
      <c r="S738" s="217"/>
      <c r="T738" s="218"/>
      <c r="AT738" s="219" t="s">
        <v>195</v>
      </c>
      <c r="AU738" s="219" t="s">
        <v>82</v>
      </c>
      <c r="AV738" s="14" t="s">
        <v>82</v>
      </c>
      <c r="AW738" s="14" t="s">
        <v>35</v>
      </c>
      <c r="AX738" s="14" t="s">
        <v>73</v>
      </c>
      <c r="AY738" s="219" t="s">
        <v>185</v>
      </c>
    </row>
    <row r="739" spans="1:65" s="14" customFormat="1" ht="11.25">
      <c r="B739" s="209"/>
      <c r="C739" s="210"/>
      <c r="D739" s="200" t="s">
        <v>195</v>
      </c>
      <c r="E739" s="211" t="s">
        <v>19</v>
      </c>
      <c r="F739" s="212" t="s">
        <v>3344</v>
      </c>
      <c r="G739" s="210"/>
      <c r="H739" s="213">
        <v>33.305</v>
      </c>
      <c r="I739" s="214"/>
      <c r="J739" s="210"/>
      <c r="K739" s="210"/>
      <c r="L739" s="215"/>
      <c r="M739" s="216"/>
      <c r="N739" s="217"/>
      <c r="O739" s="217"/>
      <c r="P739" s="217"/>
      <c r="Q739" s="217"/>
      <c r="R739" s="217"/>
      <c r="S739" s="217"/>
      <c r="T739" s="218"/>
      <c r="AT739" s="219" t="s">
        <v>195</v>
      </c>
      <c r="AU739" s="219" t="s">
        <v>82</v>
      </c>
      <c r="AV739" s="14" t="s">
        <v>82</v>
      </c>
      <c r="AW739" s="14" t="s">
        <v>35</v>
      </c>
      <c r="AX739" s="14" t="s">
        <v>73</v>
      </c>
      <c r="AY739" s="219" t="s">
        <v>185</v>
      </c>
    </row>
    <row r="740" spans="1:65" s="15" customFormat="1" ht="11.25">
      <c r="B740" s="220"/>
      <c r="C740" s="221"/>
      <c r="D740" s="200" t="s">
        <v>195</v>
      </c>
      <c r="E740" s="222" t="s">
        <v>19</v>
      </c>
      <c r="F740" s="223" t="s">
        <v>226</v>
      </c>
      <c r="G740" s="221"/>
      <c r="H740" s="224">
        <v>112.85</v>
      </c>
      <c r="I740" s="225"/>
      <c r="J740" s="221"/>
      <c r="K740" s="221"/>
      <c r="L740" s="226"/>
      <c r="M740" s="227"/>
      <c r="N740" s="228"/>
      <c r="O740" s="228"/>
      <c r="P740" s="228"/>
      <c r="Q740" s="228"/>
      <c r="R740" s="228"/>
      <c r="S740" s="228"/>
      <c r="T740" s="229"/>
      <c r="AT740" s="230" t="s">
        <v>195</v>
      </c>
      <c r="AU740" s="230" t="s">
        <v>82</v>
      </c>
      <c r="AV740" s="15" t="s">
        <v>135</v>
      </c>
      <c r="AW740" s="15" t="s">
        <v>35</v>
      </c>
      <c r="AX740" s="15" t="s">
        <v>80</v>
      </c>
      <c r="AY740" s="230" t="s">
        <v>185</v>
      </c>
    </row>
    <row r="741" spans="1:65" s="2" customFormat="1" ht="16.5" customHeight="1">
      <c r="A741" s="36"/>
      <c r="B741" s="37"/>
      <c r="C741" s="237" t="s">
        <v>888</v>
      </c>
      <c r="D741" s="237" t="s">
        <v>520</v>
      </c>
      <c r="E741" s="238" t="s">
        <v>625</v>
      </c>
      <c r="F741" s="239" t="s">
        <v>626</v>
      </c>
      <c r="G741" s="240" t="s">
        <v>342</v>
      </c>
      <c r="H741" s="241">
        <v>3.9E-2</v>
      </c>
      <c r="I741" s="242"/>
      <c r="J741" s="243">
        <f>ROUND(I741*H741,2)</f>
        <v>0</v>
      </c>
      <c r="K741" s="239" t="s">
        <v>191</v>
      </c>
      <c r="L741" s="244"/>
      <c r="M741" s="245" t="s">
        <v>19</v>
      </c>
      <c r="N741" s="246" t="s">
        <v>44</v>
      </c>
      <c r="O741" s="66"/>
      <c r="P741" s="189">
        <f>O741*H741</f>
        <v>0</v>
      </c>
      <c r="Q741" s="189">
        <v>1</v>
      </c>
      <c r="R741" s="189">
        <f>Q741*H741</f>
        <v>3.9E-2</v>
      </c>
      <c r="S741" s="189">
        <v>0</v>
      </c>
      <c r="T741" s="190">
        <f>S741*H741</f>
        <v>0</v>
      </c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R741" s="191" t="s">
        <v>627</v>
      </c>
      <c r="AT741" s="191" t="s">
        <v>520</v>
      </c>
      <c r="AU741" s="191" t="s">
        <v>82</v>
      </c>
      <c r="AY741" s="19" t="s">
        <v>185</v>
      </c>
      <c r="BE741" s="192">
        <f>IF(N741="základní",J741,0)</f>
        <v>0</v>
      </c>
      <c r="BF741" s="192">
        <f>IF(N741="snížená",J741,0)</f>
        <v>0</v>
      </c>
      <c r="BG741" s="192">
        <f>IF(N741="zákl. přenesená",J741,0)</f>
        <v>0</v>
      </c>
      <c r="BH741" s="192">
        <f>IF(N741="sníž. přenesená",J741,0)</f>
        <v>0</v>
      </c>
      <c r="BI741" s="192">
        <f>IF(N741="nulová",J741,0)</f>
        <v>0</v>
      </c>
      <c r="BJ741" s="19" t="s">
        <v>80</v>
      </c>
      <c r="BK741" s="192">
        <f>ROUND(I741*H741,2)</f>
        <v>0</v>
      </c>
      <c r="BL741" s="19" t="s">
        <v>339</v>
      </c>
      <c r="BM741" s="191" t="s">
        <v>3345</v>
      </c>
    </row>
    <row r="742" spans="1:65" s="13" customFormat="1" ht="11.25">
      <c r="B742" s="198"/>
      <c r="C742" s="199"/>
      <c r="D742" s="200" t="s">
        <v>195</v>
      </c>
      <c r="E742" s="201" t="s">
        <v>19</v>
      </c>
      <c r="F742" s="202" t="s">
        <v>3098</v>
      </c>
      <c r="G742" s="199"/>
      <c r="H742" s="201" t="s">
        <v>19</v>
      </c>
      <c r="I742" s="203"/>
      <c r="J742" s="199"/>
      <c r="K742" s="199"/>
      <c r="L742" s="204"/>
      <c r="M742" s="205"/>
      <c r="N742" s="206"/>
      <c r="O742" s="206"/>
      <c r="P742" s="206"/>
      <c r="Q742" s="206"/>
      <c r="R742" s="206"/>
      <c r="S742" s="206"/>
      <c r="T742" s="207"/>
      <c r="AT742" s="208" t="s">
        <v>195</v>
      </c>
      <c r="AU742" s="208" t="s">
        <v>82</v>
      </c>
      <c r="AV742" s="13" t="s">
        <v>80</v>
      </c>
      <c r="AW742" s="13" t="s">
        <v>35</v>
      </c>
      <c r="AX742" s="13" t="s">
        <v>73</v>
      </c>
      <c r="AY742" s="208" t="s">
        <v>185</v>
      </c>
    </row>
    <row r="743" spans="1:65" s="14" customFormat="1" ht="11.25">
      <c r="B743" s="209"/>
      <c r="C743" s="210"/>
      <c r="D743" s="200" t="s">
        <v>195</v>
      </c>
      <c r="E743" s="211" t="s">
        <v>19</v>
      </c>
      <c r="F743" s="212" t="s">
        <v>3343</v>
      </c>
      <c r="G743" s="210"/>
      <c r="H743" s="213">
        <v>23.12</v>
      </c>
      <c r="I743" s="214"/>
      <c r="J743" s="210"/>
      <c r="K743" s="210"/>
      <c r="L743" s="215"/>
      <c r="M743" s="216"/>
      <c r="N743" s="217"/>
      <c r="O743" s="217"/>
      <c r="P743" s="217"/>
      <c r="Q743" s="217"/>
      <c r="R743" s="217"/>
      <c r="S743" s="217"/>
      <c r="T743" s="218"/>
      <c r="AT743" s="219" t="s">
        <v>195</v>
      </c>
      <c r="AU743" s="219" t="s">
        <v>82</v>
      </c>
      <c r="AV743" s="14" t="s">
        <v>82</v>
      </c>
      <c r="AW743" s="14" t="s">
        <v>35</v>
      </c>
      <c r="AX743" s="14" t="s">
        <v>73</v>
      </c>
      <c r="AY743" s="219" t="s">
        <v>185</v>
      </c>
    </row>
    <row r="744" spans="1:65" s="14" customFormat="1" ht="11.25">
      <c r="B744" s="209"/>
      <c r="C744" s="210"/>
      <c r="D744" s="200" t="s">
        <v>195</v>
      </c>
      <c r="E744" s="211" t="s">
        <v>19</v>
      </c>
      <c r="F744" s="212" t="s">
        <v>3343</v>
      </c>
      <c r="G744" s="210"/>
      <c r="H744" s="213">
        <v>23.12</v>
      </c>
      <c r="I744" s="214"/>
      <c r="J744" s="210"/>
      <c r="K744" s="210"/>
      <c r="L744" s="215"/>
      <c r="M744" s="216"/>
      <c r="N744" s="217"/>
      <c r="O744" s="217"/>
      <c r="P744" s="217"/>
      <c r="Q744" s="217"/>
      <c r="R744" s="217"/>
      <c r="S744" s="217"/>
      <c r="T744" s="218"/>
      <c r="AT744" s="219" t="s">
        <v>195</v>
      </c>
      <c r="AU744" s="219" t="s">
        <v>82</v>
      </c>
      <c r="AV744" s="14" t="s">
        <v>82</v>
      </c>
      <c r="AW744" s="14" t="s">
        <v>35</v>
      </c>
      <c r="AX744" s="14" t="s">
        <v>73</v>
      </c>
      <c r="AY744" s="219" t="s">
        <v>185</v>
      </c>
    </row>
    <row r="745" spans="1:65" s="14" customFormat="1" ht="11.25">
      <c r="B745" s="209"/>
      <c r="C745" s="210"/>
      <c r="D745" s="200" t="s">
        <v>195</v>
      </c>
      <c r="E745" s="211" t="s">
        <v>19</v>
      </c>
      <c r="F745" s="212" t="s">
        <v>3344</v>
      </c>
      <c r="G745" s="210"/>
      <c r="H745" s="213">
        <v>33.305</v>
      </c>
      <c r="I745" s="214"/>
      <c r="J745" s="210"/>
      <c r="K745" s="210"/>
      <c r="L745" s="215"/>
      <c r="M745" s="216"/>
      <c r="N745" s="217"/>
      <c r="O745" s="217"/>
      <c r="P745" s="217"/>
      <c r="Q745" s="217"/>
      <c r="R745" s="217"/>
      <c r="S745" s="217"/>
      <c r="T745" s="218"/>
      <c r="AT745" s="219" t="s">
        <v>195</v>
      </c>
      <c r="AU745" s="219" t="s">
        <v>82</v>
      </c>
      <c r="AV745" s="14" t="s">
        <v>82</v>
      </c>
      <c r="AW745" s="14" t="s">
        <v>35</v>
      </c>
      <c r="AX745" s="14" t="s">
        <v>73</v>
      </c>
      <c r="AY745" s="219" t="s">
        <v>185</v>
      </c>
    </row>
    <row r="746" spans="1:65" s="14" customFormat="1" ht="11.25">
      <c r="B746" s="209"/>
      <c r="C746" s="210"/>
      <c r="D746" s="200" t="s">
        <v>195</v>
      </c>
      <c r="E746" s="211" t="s">
        <v>19</v>
      </c>
      <c r="F746" s="212" t="s">
        <v>3344</v>
      </c>
      <c r="G746" s="210"/>
      <c r="H746" s="213">
        <v>33.305</v>
      </c>
      <c r="I746" s="214"/>
      <c r="J746" s="210"/>
      <c r="K746" s="210"/>
      <c r="L746" s="215"/>
      <c r="M746" s="216"/>
      <c r="N746" s="217"/>
      <c r="O746" s="217"/>
      <c r="P746" s="217"/>
      <c r="Q746" s="217"/>
      <c r="R746" s="217"/>
      <c r="S746" s="217"/>
      <c r="T746" s="218"/>
      <c r="AT746" s="219" t="s">
        <v>195</v>
      </c>
      <c r="AU746" s="219" t="s">
        <v>82</v>
      </c>
      <c r="AV746" s="14" t="s">
        <v>82</v>
      </c>
      <c r="AW746" s="14" t="s">
        <v>35</v>
      </c>
      <c r="AX746" s="14" t="s">
        <v>73</v>
      </c>
      <c r="AY746" s="219" t="s">
        <v>185</v>
      </c>
    </row>
    <row r="747" spans="1:65" s="15" customFormat="1" ht="11.25">
      <c r="B747" s="220"/>
      <c r="C747" s="221"/>
      <c r="D747" s="200" t="s">
        <v>195</v>
      </c>
      <c r="E747" s="222" t="s">
        <v>19</v>
      </c>
      <c r="F747" s="223" t="s">
        <v>226</v>
      </c>
      <c r="G747" s="221"/>
      <c r="H747" s="224">
        <v>112.85</v>
      </c>
      <c r="I747" s="225"/>
      <c r="J747" s="221"/>
      <c r="K747" s="221"/>
      <c r="L747" s="226"/>
      <c r="M747" s="227"/>
      <c r="N747" s="228"/>
      <c r="O747" s="228"/>
      <c r="P747" s="228"/>
      <c r="Q747" s="228"/>
      <c r="R747" s="228"/>
      <c r="S747" s="228"/>
      <c r="T747" s="229"/>
      <c r="AT747" s="230" t="s">
        <v>195</v>
      </c>
      <c r="AU747" s="230" t="s">
        <v>82</v>
      </c>
      <c r="AV747" s="15" t="s">
        <v>135</v>
      </c>
      <c r="AW747" s="15" t="s">
        <v>35</v>
      </c>
      <c r="AX747" s="15" t="s">
        <v>80</v>
      </c>
      <c r="AY747" s="230" t="s">
        <v>185</v>
      </c>
    </row>
    <row r="748" spans="1:65" s="14" customFormat="1" ht="11.25">
      <c r="B748" s="209"/>
      <c r="C748" s="210"/>
      <c r="D748" s="200" t="s">
        <v>195</v>
      </c>
      <c r="E748" s="210"/>
      <c r="F748" s="212" t="s">
        <v>3346</v>
      </c>
      <c r="G748" s="210"/>
      <c r="H748" s="213">
        <v>3.9E-2</v>
      </c>
      <c r="I748" s="214"/>
      <c r="J748" s="210"/>
      <c r="K748" s="210"/>
      <c r="L748" s="215"/>
      <c r="M748" s="216"/>
      <c r="N748" s="217"/>
      <c r="O748" s="217"/>
      <c r="P748" s="217"/>
      <c r="Q748" s="217"/>
      <c r="R748" s="217"/>
      <c r="S748" s="217"/>
      <c r="T748" s="218"/>
      <c r="AT748" s="219" t="s">
        <v>195</v>
      </c>
      <c r="AU748" s="219" t="s">
        <v>82</v>
      </c>
      <c r="AV748" s="14" t="s">
        <v>82</v>
      </c>
      <c r="AW748" s="14" t="s">
        <v>4</v>
      </c>
      <c r="AX748" s="14" t="s">
        <v>80</v>
      </c>
      <c r="AY748" s="219" t="s">
        <v>185</v>
      </c>
    </row>
    <row r="749" spans="1:65" s="2" customFormat="1" ht="24.2" customHeight="1">
      <c r="A749" s="36"/>
      <c r="B749" s="37"/>
      <c r="C749" s="180" t="s">
        <v>893</v>
      </c>
      <c r="D749" s="180" t="s">
        <v>187</v>
      </c>
      <c r="E749" s="181" t="s">
        <v>640</v>
      </c>
      <c r="F749" s="182" t="s">
        <v>641</v>
      </c>
      <c r="G749" s="183" t="s">
        <v>457</v>
      </c>
      <c r="H749" s="231"/>
      <c r="I749" s="185"/>
      <c r="J749" s="186">
        <f>ROUND(I749*H749,2)</f>
        <v>0</v>
      </c>
      <c r="K749" s="182" t="s">
        <v>191</v>
      </c>
      <c r="L749" s="41"/>
      <c r="M749" s="187" t="s">
        <v>19</v>
      </c>
      <c r="N749" s="188" t="s">
        <v>44</v>
      </c>
      <c r="O749" s="66"/>
      <c r="P749" s="189">
        <f>O749*H749</f>
        <v>0</v>
      </c>
      <c r="Q749" s="189">
        <v>0</v>
      </c>
      <c r="R749" s="189">
        <f>Q749*H749</f>
        <v>0</v>
      </c>
      <c r="S749" s="189">
        <v>0</v>
      </c>
      <c r="T749" s="190">
        <f>S749*H749</f>
        <v>0</v>
      </c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R749" s="191" t="s">
        <v>339</v>
      </c>
      <c r="AT749" s="191" t="s">
        <v>187</v>
      </c>
      <c r="AU749" s="191" t="s">
        <v>82</v>
      </c>
      <c r="AY749" s="19" t="s">
        <v>185</v>
      </c>
      <c r="BE749" s="192">
        <f>IF(N749="základní",J749,0)</f>
        <v>0</v>
      </c>
      <c r="BF749" s="192">
        <f>IF(N749="snížená",J749,0)</f>
        <v>0</v>
      </c>
      <c r="BG749" s="192">
        <f>IF(N749="zákl. přenesená",J749,0)</f>
        <v>0</v>
      </c>
      <c r="BH749" s="192">
        <f>IF(N749="sníž. přenesená",J749,0)</f>
        <v>0</v>
      </c>
      <c r="BI749" s="192">
        <f>IF(N749="nulová",J749,0)</f>
        <v>0</v>
      </c>
      <c r="BJ749" s="19" t="s">
        <v>80</v>
      </c>
      <c r="BK749" s="192">
        <f>ROUND(I749*H749,2)</f>
        <v>0</v>
      </c>
      <c r="BL749" s="19" t="s">
        <v>339</v>
      </c>
      <c r="BM749" s="191" t="s">
        <v>3347</v>
      </c>
    </row>
    <row r="750" spans="1:65" s="2" customFormat="1" ht="11.25">
      <c r="A750" s="36"/>
      <c r="B750" s="37"/>
      <c r="C750" s="38"/>
      <c r="D750" s="193" t="s">
        <v>193</v>
      </c>
      <c r="E750" s="38"/>
      <c r="F750" s="194" t="s">
        <v>643</v>
      </c>
      <c r="G750" s="38"/>
      <c r="H750" s="38"/>
      <c r="I750" s="195"/>
      <c r="J750" s="38"/>
      <c r="K750" s="38"/>
      <c r="L750" s="41"/>
      <c r="M750" s="196"/>
      <c r="N750" s="197"/>
      <c r="O750" s="66"/>
      <c r="P750" s="66"/>
      <c r="Q750" s="66"/>
      <c r="R750" s="66"/>
      <c r="S750" s="66"/>
      <c r="T750" s="67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T750" s="19" t="s">
        <v>193</v>
      </c>
      <c r="AU750" s="19" t="s">
        <v>82</v>
      </c>
    </row>
    <row r="751" spans="1:65" s="12" customFormat="1" ht="22.9" customHeight="1">
      <c r="B751" s="164"/>
      <c r="C751" s="165"/>
      <c r="D751" s="166" t="s">
        <v>72</v>
      </c>
      <c r="E751" s="178" t="s">
        <v>415</v>
      </c>
      <c r="F751" s="178" t="s">
        <v>416</v>
      </c>
      <c r="G751" s="165"/>
      <c r="H751" s="165"/>
      <c r="I751" s="168"/>
      <c r="J751" s="179">
        <f>BK751</f>
        <v>0</v>
      </c>
      <c r="K751" s="165"/>
      <c r="L751" s="170"/>
      <c r="M751" s="171"/>
      <c r="N751" s="172"/>
      <c r="O751" s="172"/>
      <c r="P751" s="173">
        <f>SUM(P752:P852)</f>
        <v>0</v>
      </c>
      <c r="Q751" s="172"/>
      <c r="R751" s="173">
        <f>SUM(R752:R852)</f>
        <v>5.16272368</v>
      </c>
      <c r="S751" s="172"/>
      <c r="T751" s="174">
        <f>SUM(T752:T852)</f>
        <v>0</v>
      </c>
      <c r="AR751" s="175" t="s">
        <v>82</v>
      </c>
      <c r="AT751" s="176" t="s">
        <v>72</v>
      </c>
      <c r="AU751" s="176" t="s">
        <v>80</v>
      </c>
      <c r="AY751" s="175" t="s">
        <v>185</v>
      </c>
      <c r="BK751" s="177">
        <f>SUM(BK752:BK852)</f>
        <v>0</v>
      </c>
    </row>
    <row r="752" spans="1:65" s="2" customFormat="1" ht="24.2" customHeight="1">
      <c r="A752" s="36"/>
      <c r="B752" s="37"/>
      <c r="C752" s="180" t="s">
        <v>898</v>
      </c>
      <c r="D752" s="180" t="s">
        <v>187</v>
      </c>
      <c r="E752" s="181" t="s">
        <v>2962</v>
      </c>
      <c r="F752" s="182" t="s">
        <v>2963</v>
      </c>
      <c r="G752" s="183" t="s">
        <v>240</v>
      </c>
      <c r="H752" s="184">
        <v>113.53</v>
      </c>
      <c r="I752" s="185"/>
      <c r="J752" s="186">
        <f>ROUND(I752*H752,2)</f>
        <v>0</v>
      </c>
      <c r="K752" s="182" t="s">
        <v>191</v>
      </c>
      <c r="L752" s="41"/>
      <c r="M752" s="187" t="s">
        <v>19</v>
      </c>
      <c r="N752" s="188" t="s">
        <v>44</v>
      </c>
      <c r="O752" s="66"/>
      <c r="P752" s="189">
        <f>O752*H752</f>
        <v>0</v>
      </c>
      <c r="Q752" s="189">
        <v>6.0000000000000001E-3</v>
      </c>
      <c r="R752" s="189">
        <f>Q752*H752</f>
        <v>0.68118000000000001</v>
      </c>
      <c r="S752" s="189">
        <v>0</v>
      </c>
      <c r="T752" s="190">
        <f>S752*H752</f>
        <v>0</v>
      </c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R752" s="191" t="s">
        <v>339</v>
      </c>
      <c r="AT752" s="191" t="s">
        <v>187</v>
      </c>
      <c r="AU752" s="191" t="s">
        <v>82</v>
      </c>
      <c r="AY752" s="19" t="s">
        <v>185</v>
      </c>
      <c r="BE752" s="192">
        <f>IF(N752="základní",J752,0)</f>
        <v>0</v>
      </c>
      <c r="BF752" s="192">
        <f>IF(N752="snížená",J752,0)</f>
        <v>0</v>
      </c>
      <c r="BG752" s="192">
        <f>IF(N752="zákl. přenesená",J752,0)</f>
        <v>0</v>
      </c>
      <c r="BH752" s="192">
        <f>IF(N752="sníž. přenesená",J752,0)</f>
        <v>0</v>
      </c>
      <c r="BI752" s="192">
        <f>IF(N752="nulová",J752,0)</f>
        <v>0</v>
      </c>
      <c r="BJ752" s="19" t="s">
        <v>80</v>
      </c>
      <c r="BK752" s="192">
        <f>ROUND(I752*H752,2)</f>
        <v>0</v>
      </c>
      <c r="BL752" s="19" t="s">
        <v>339</v>
      </c>
      <c r="BM752" s="191" t="s">
        <v>3348</v>
      </c>
    </row>
    <row r="753" spans="1:65" s="2" customFormat="1" ht="11.25">
      <c r="A753" s="36"/>
      <c r="B753" s="37"/>
      <c r="C753" s="38"/>
      <c r="D753" s="193" t="s">
        <v>193</v>
      </c>
      <c r="E753" s="38"/>
      <c r="F753" s="194" t="s">
        <v>2965</v>
      </c>
      <c r="G753" s="38"/>
      <c r="H753" s="38"/>
      <c r="I753" s="195"/>
      <c r="J753" s="38"/>
      <c r="K753" s="38"/>
      <c r="L753" s="41"/>
      <c r="M753" s="196"/>
      <c r="N753" s="197"/>
      <c r="O753" s="66"/>
      <c r="P753" s="66"/>
      <c r="Q753" s="66"/>
      <c r="R753" s="66"/>
      <c r="S753" s="66"/>
      <c r="T753" s="67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T753" s="19" t="s">
        <v>193</v>
      </c>
      <c r="AU753" s="19" t="s">
        <v>82</v>
      </c>
    </row>
    <row r="754" spans="1:65" s="13" customFormat="1" ht="11.25">
      <c r="B754" s="198"/>
      <c r="C754" s="199"/>
      <c r="D754" s="200" t="s">
        <v>195</v>
      </c>
      <c r="E754" s="201" t="s">
        <v>19</v>
      </c>
      <c r="F754" s="202" t="s">
        <v>3098</v>
      </c>
      <c r="G754" s="199"/>
      <c r="H754" s="201" t="s">
        <v>19</v>
      </c>
      <c r="I754" s="203"/>
      <c r="J754" s="199"/>
      <c r="K754" s="199"/>
      <c r="L754" s="204"/>
      <c r="M754" s="205"/>
      <c r="N754" s="206"/>
      <c r="O754" s="206"/>
      <c r="P754" s="206"/>
      <c r="Q754" s="206"/>
      <c r="R754" s="206"/>
      <c r="S754" s="206"/>
      <c r="T754" s="207"/>
      <c r="AT754" s="208" t="s">
        <v>195</v>
      </c>
      <c r="AU754" s="208" t="s">
        <v>82</v>
      </c>
      <c r="AV754" s="13" t="s">
        <v>80</v>
      </c>
      <c r="AW754" s="13" t="s">
        <v>35</v>
      </c>
      <c r="AX754" s="13" t="s">
        <v>73</v>
      </c>
      <c r="AY754" s="208" t="s">
        <v>185</v>
      </c>
    </row>
    <row r="755" spans="1:65" s="14" customFormat="1" ht="11.25">
      <c r="B755" s="209"/>
      <c r="C755" s="210"/>
      <c r="D755" s="200" t="s">
        <v>195</v>
      </c>
      <c r="E755" s="211" t="s">
        <v>19</v>
      </c>
      <c r="F755" s="212" t="s">
        <v>3099</v>
      </c>
      <c r="G755" s="210"/>
      <c r="H755" s="213">
        <v>23.46</v>
      </c>
      <c r="I755" s="214"/>
      <c r="J755" s="210"/>
      <c r="K755" s="210"/>
      <c r="L755" s="215"/>
      <c r="M755" s="216"/>
      <c r="N755" s="217"/>
      <c r="O755" s="217"/>
      <c r="P755" s="217"/>
      <c r="Q755" s="217"/>
      <c r="R755" s="217"/>
      <c r="S755" s="217"/>
      <c r="T755" s="218"/>
      <c r="AT755" s="219" t="s">
        <v>195</v>
      </c>
      <c r="AU755" s="219" t="s">
        <v>82</v>
      </c>
      <c r="AV755" s="14" t="s">
        <v>82</v>
      </c>
      <c r="AW755" s="14" t="s">
        <v>35</v>
      </c>
      <c r="AX755" s="14" t="s">
        <v>73</v>
      </c>
      <c r="AY755" s="219" t="s">
        <v>185</v>
      </c>
    </row>
    <row r="756" spans="1:65" s="14" customFormat="1" ht="11.25">
      <c r="B756" s="209"/>
      <c r="C756" s="210"/>
      <c r="D756" s="200" t="s">
        <v>195</v>
      </c>
      <c r="E756" s="211" t="s">
        <v>19</v>
      </c>
      <c r="F756" s="212" t="s">
        <v>3099</v>
      </c>
      <c r="G756" s="210"/>
      <c r="H756" s="213">
        <v>23.46</v>
      </c>
      <c r="I756" s="214"/>
      <c r="J756" s="210"/>
      <c r="K756" s="210"/>
      <c r="L756" s="215"/>
      <c r="M756" s="216"/>
      <c r="N756" s="217"/>
      <c r="O756" s="217"/>
      <c r="P756" s="217"/>
      <c r="Q756" s="217"/>
      <c r="R756" s="217"/>
      <c r="S756" s="217"/>
      <c r="T756" s="218"/>
      <c r="AT756" s="219" t="s">
        <v>195</v>
      </c>
      <c r="AU756" s="219" t="s">
        <v>82</v>
      </c>
      <c r="AV756" s="14" t="s">
        <v>82</v>
      </c>
      <c r="AW756" s="14" t="s">
        <v>35</v>
      </c>
      <c r="AX756" s="14" t="s">
        <v>73</v>
      </c>
      <c r="AY756" s="219" t="s">
        <v>185</v>
      </c>
    </row>
    <row r="757" spans="1:65" s="14" customFormat="1" ht="11.25">
      <c r="B757" s="209"/>
      <c r="C757" s="210"/>
      <c r="D757" s="200" t="s">
        <v>195</v>
      </c>
      <c r="E757" s="211" t="s">
        <v>19</v>
      </c>
      <c r="F757" s="212" t="s">
        <v>3344</v>
      </c>
      <c r="G757" s="210"/>
      <c r="H757" s="213">
        <v>33.305</v>
      </c>
      <c r="I757" s="214"/>
      <c r="J757" s="210"/>
      <c r="K757" s="210"/>
      <c r="L757" s="215"/>
      <c r="M757" s="216"/>
      <c r="N757" s="217"/>
      <c r="O757" s="217"/>
      <c r="P757" s="217"/>
      <c r="Q757" s="217"/>
      <c r="R757" s="217"/>
      <c r="S757" s="217"/>
      <c r="T757" s="218"/>
      <c r="AT757" s="219" t="s">
        <v>195</v>
      </c>
      <c r="AU757" s="219" t="s">
        <v>82</v>
      </c>
      <c r="AV757" s="14" t="s">
        <v>82</v>
      </c>
      <c r="AW757" s="14" t="s">
        <v>35</v>
      </c>
      <c r="AX757" s="14" t="s">
        <v>73</v>
      </c>
      <c r="AY757" s="219" t="s">
        <v>185</v>
      </c>
    </row>
    <row r="758" spans="1:65" s="14" customFormat="1" ht="11.25">
      <c r="B758" s="209"/>
      <c r="C758" s="210"/>
      <c r="D758" s="200" t="s">
        <v>195</v>
      </c>
      <c r="E758" s="211" t="s">
        <v>19</v>
      </c>
      <c r="F758" s="212" t="s">
        <v>3344</v>
      </c>
      <c r="G758" s="210"/>
      <c r="H758" s="213">
        <v>33.305</v>
      </c>
      <c r="I758" s="214"/>
      <c r="J758" s="210"/>
      <c r="K758" s="210"/>
      <c r="L758" s="215"/>
      <c r="M758" s="216"/>
      <c r="N758" s="217"/>
      <c r="O758" s="217"/>
      <c r="P758" s="217"/>
      <c r="Q758" s="217"/>
      <c r="R758" s="217"/>
      <c r="S758" s="217"/>
      <c r="T758" s="218"/>
      <c r="AT758" s="219" t="s">
        <v>195</v>
      </c>
      <c r="AU758" s="219" t="s">
        <v>82</v>
      </c>
      <c r="AV758" s="14" t="s">
        <v>82</v>
      </c>
      <c r="AW758" s="14" t="s">
        <v>35</v>
      </c>
      <c r="AX758" s="14" t="s">
        <v>73</v>
      </c>
      <c r="AY758" s="219" t="s">
        <v>185</v>
      </c>
    </row>
    <row r="759" spans="1:65" s="15" customFormat="1" ht="11.25">
      <c r="B759" s="220"/>
      <c r="C759" s="221"/>
      <c r="D759" s="200" t="s">
        <v>195</v>
      </c>
      <c r="E759" s="222" t="s">
        <v>19</v>
      </c>
      <c r="F759" s="223" t="s">
        <v>226</v>
      </c>
      <c r="G759" s="221"/>
      <c r="H759" s="224">
        <v>113.53</v>
      </c>
      <c r="I759" s="225"/>
      <c r="J759" s="221"/>
      <c r="K759" s="221"/>
      <c r="L759" s="226"/>
      <c r="M759" s="227"/>
      <c r="N759" s="228"/>
      <c r="O759" s="228"/>
      <c r="P759" s="228"/>
      <c r="Q759" s="228"/>
      <c r="R759" s="228"/>
      <c r="S759" s="228"/>
      <c r="T759" s="229"/>
      <c r="AT759" s="230" t="s">
        <v>195</v>
      </c>
      <c r="AU759" s="230" t="s">
        <v>82</v>
      </c>
      <c r="AV759" s="15" t="s">
        <v>135</v>
      </c>
      <c r="AW759" s="15" t="s">
        <v>35</v>
      </c>
      <c r="AX759" s="15" t="s">
        <v>80</v>
      </c>
      <c r="AY759" s="230" t="s">
        <v>185</v>
      </c>
    </row>
    <row r="760" spans="1:65" s="2" customFormat="1" ht="16.5" customHeight="1">
      <c r="A760" s="36"/>
      <c r="B760" s="37"/>
      <c r="C760" s="237" t="s">
        <v>904</v>
      </c>
      <c r="D760" s="237" t="s">
        <v>520</v>
      </c>
      <c r="E760" s="238" t="s">
        <v>3349</v>
      </c>
      <c r="F760" s="239" t="s">
        <v>3350</v>
      </c>
      <c r="G760" s="240" t="s">
        <v>240</v>
      </c>
      <c r="H760" s="241">
        <v>119.20699999999999</v>
      </c>
      <c r="I760" s="242"/>
      <c r="J760" s="243">
        <f>ROUND(I760*H760,2)</f>
        <v>0</v>
      </c>
      <c r="K760" s="239" t="s">
        <v>191</v>
      </c>
      <c r="L760" s="244"/>
      <c r="M760" s="245" t="s">
        <v>19</v>
      </c>
      <c r="N760" s="246" t="s">
        <v>44</v>
      </c>
      <c r="O760" s="66"/>
      <c r="P760" s="189">
        <f>O760*H760</f>
        <v>0</v>
      </c>
      <c r="Q760" s="189">
        <v>3.0000000000000001E-3</v>
      </c>
      <c r="R760" s="189">
        <f>Q760*H760</f>
        <v>0.35762099999999997</v>
      </c>
      <c r="S760" s="189">
        <v>0</v>
      </c>
      <c r="T760" s="190">
        <f>S760*H760</f>
        <v>0</v>
      </c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R760" s="191" t="s">
        <v>627</v>
      </c>
      <c r="AT760" s="191" t="s">
        <v>520</v>
      </c>
      <c r="AU760" s="191" t="s">
        <v>82</v>
      </c>
      <c r="AY760" s="19" t="s">
        <v>185</v>
      </c>
      <c r="BE760" s="192">
        <f>IF(N760="základní",J760,0)</f>
        <v>0</v>
      </c>
      <c r="BF760" s="192">
        <f>IF(N760="snížená",J760,0)</f>
        <v>0</v>
      </c>
      <c r="BG760" s="192">
        <f>IF(N760="zákl. přenesená",J760,0)</f>
        <v>0</v>
      </c>
      <c r="BH760" s="192">
        <f>IF(N760="sníž. přenesená",J760,0)</f>
        <v>0</v>
      </c>
      <c r="BI760" s="192">
        <f>IF(N760="nulová",J760,0)</f>
        <v>0</v>
      </c>
      <c r="BJ760" s="19" t="s">
        <v>80</v>
      </c>
      <c r="BK760" s="192">
        <f>ROUND(I760*H760,2)</f>
        <v>0</v>
      </c>
      <c r="BL760" s="19" t="s">
        <v>339</v>
      </c>
      <c r="BM760" s="191" t="s">
        <v>3351</v>
      </c>
    </row>
    <row r="761" spans="1:65" s="13" customFormat="1" ht="11.25">
      <c r="B761" s="198"/>
      <c r="C761" s="199"/>
      <c r="D761" s="200" t="s">
        <v>195</v>
      </c>
      <c r="E761" s="201" t="s">
        <v>19</v>
      </c>
      <c r="F761" s="202" t="s">
        <v>3098</v>
      </c>
      <c r="G761" s="199"/>
      <c r="H761" s="201" t="s">
        <v>19</v>
      </c>
      <c r="I761" s="203"/>
      <c r="J761" s="199"/>
      <c r="K761" s="199"/>
      <c r="L761" s="204"/>
      <c r="M761" s="205"/>
      <c r="N761" s="206"/>
      <c r="O761" s="206"/>
      <c r="P761" s="206"/>
      <c r="Q761" s="206"/>
      <c r="R761" s="206"/>
      <c r="S761" s="206"/>
      <c r="T761" s="207"/>
      <c r="AT761" s="208" t="s">
        <v>195</v>
      </c>
      <c r="AU761" s="208" t="s">
        <v>82</v>
      </c>
      <c r="AV761" s="13" t="s">
        <v>80</v>
      </c>
      <c r="AW761" s="13" t="s">
        <v>35</v>
      </c>
      <c r="AX761" s="13" t="s">
        <v>73</v>
      </c>
      <c r="AY761" s="208" t="s">
        <v>185</v>
      </c>
    </row>
    <row r="762" spans="1:65" s="14" customFormat="1" ht="11.25">
      <c r="B762" s="209"/>
      <c r="C762" s="210"/>
      <c r="D762" s="200" t="s">
        <v>195</v>
      </c>
      <c r="E762" s="211" t="s">
        <v>19</v>
      </c>
      <c r="F762" s="212" t="s">
        <v>3099</v>
      </c>
      <c r="G762" s="210"/>
      <c r="H762" s="213">
        <v>23.46</v>
      </c>
      <c r="I762" s="214"/>
      <c r="J762" s="210"/>
      <c r="K762" s="210"/>
      <c r="L762" s="215"/>
      <c r="M762" s="216"/>
      <c r="N762" s="217"/>
      <c r="O762" s="217"/>
      <c r="P762" s="217"/>
      <c r="Q762" s="217"/>
      <c r="R762" s="217"/>
      <c r="S762" s="217"/>
      <c r="T762" s="218"/>
      <c r="AT762" s="219" t="s">
        <v>195</v>
      </c>
      <c r="AU762" s="219" t="s">
        <v>82</v>
      </c>
      <c r="AV762" s="14" t="s">
        <v>82</v>
      </c>
      <c r="AW762" s="14" t="s">
        <v>35</v>
      </c>
      <c r="AX762" s="14" t="s">
        <v>73</v>
      </c>
      <c r="AY762" s="219" t="s">
        <v>185</v>
      </c>
    </row>
    <row r="763" spans="1:65" s="14" customFormat="1" ht="11.25">
      <c r="B763" s="209"/>
      <c r="C763" s="210"/>
      <c r="D763" s="200" t="s">
        <v>195</v>
      </c>
      <c r="E763" s="211" t="s">
        <v>19</v>
      </c>
      <c r="F763" s="212" t="s">
        <v>3099</v>
      </c>
      <c r="G763" s="210"/>
      <c r="H763" s="213">
        <v>23.46</v>
      </c>
      <c r="I763" s="214"/>
      <c r="J763" s="210"/>
      <c r="K763" s="210"/>
      <c r="L763" s="215"/>
      <c r="M763" s="216"/>
      <c r="N763" s="217"/>
      <c r="O763" s="217"/>
      <c r="P763" s="217"/>
      <c r="Q763" s="217"/>
      <c r="R763" s="217"/>
      <c r="S763" s="217"/>
      <c r="T763" s="218"/>
      <c r="AT763" s="219" t="s">
        <v>195</v>
      </c>
      <c r="AU763" s="219" t="s">
        <v>82</v>
      </c>
      <c r="AV763" s="14" t="s">
        <v>82</v>
      </c>
      <c r="AW763" s="14" t="s">
        <v>35</v>
      </c>
      <c r="AX763" s="14" t="s">
        <v>73</v>
      </c>
      <c r="AY763" s="219" t="s">
        <v>185</v>
      </c>
    </row>
    <row r="764" spans="1:65" s="14" customFormat="1" ht="11.25">
      <c r="B764" s="209"/>
      <c r="C764" s="210"/>
      <c r="D764" s="200" t="s">
        <v>195</v>
      </c>
      <c r="E764" s="211" t="s">
        <v>19</v>
      </c>
      <c r="F764" s="212" t="s">
        <v>3344</v>
      </c>
      <c r="G764" s="210"/>
      <c r="H764" s="213">
        <v>33.305</v>
      </c>
      <c r="I764" s="214"/>
      <c r="J764" s="210"/>
      <c r="K764" s="210"/>
      <c r="L764" s="215"/>
      <c r="M764" s="216"/>
      <c r="N764" s="217"/>
      <c r="O764" s="217"/>
      <c r="P764" s="217"/>
      <c r="Q764" s="217"/>
      <c r="R764" s="217"/>
      <c r="S764" s="217"/>
      <c r="T764" s="218"/>
      <c r="AT764" s="219" t="s">
        <v>195</v>
      </c>
      <c r="AU764" s="219" t="s">
        <v>82</v>
      </c>
      <c r="AV764" s="14" t="s">
        <v>82</v>
      </c>
      <c r="AW764" s="14" t="s">
        <v>35</v>
      </c>
      <c r="AX764" s="14" t="s">
        <v>73</v>
      </c>
      <c r="AY764" s="219" t="s">
        <v>185</v>
      </c>
    </row>
    <row r="765" spans="1:65" s="14" customFormat="1" ht="11.25">
      <c r="B765" s="209"/>
      <c r="C765" s="210"/>
      <c r="D765" s="200" t="s">
        <v>195</v>
      </c>
      <c r="E765" s="211" t="s">
        <v>19</v>
      </c>
      <c r="F765" s="212" t="s">
        <v>3344</v>
      </c>
      <c r="G765" s="210"/>
      <c r="H765" s="213">
        <v>33.305</v>
      </c>
      <c r="I765" s="214"/>
      <c r="J765" s="210"/>
      <c r="K765" s="210"/>
      <c r="L765" s="215"/>
      <c r="M765" s="216"/>
      <c r="N765" s="217"/>
      <c r="O765" s="217"/>
      <c r="P765" s="217"/>
      <c r="Q765" s="217"/>
      <c r="R765" s="217"/>
      <c r="S765" s="217"/>
      <c r="T765" s="218"/>
      <c r="AT765" s="219" t="s">
        <v>195</v>
      </c>
      <c r="AU765" s="219" t="s">
        <v>82</v>
      </c>
      <c r="AV765" s="14" t="s">
        <v>82</v>
      </c>
      <c r="AW765" s="14" t="s">
        <v>35</v>
      </c>
      <c r="AX765" s="14" t="s">
        <v>73</v>
      </c>
      <c r="AY765" s="219" t="s">
        <v>185</v>
      </c>
    </row>
    <row r="766" spans="1:65" s="15" customFormat="1" ht="11.25">
      <c r="B766" s="220"/>
      <c r="C766" s="221"/>
      <c r="D766" s="200" t="s">
        <v>195</v>
      </c>
      <c r="E766" s="222" t="s">
        <v>19</v>
      </c>
      <c r="F766" s="223" t="s">
        <v>226</v>
      </c>
      <c r="G766" s="221"/>
      <c r="H766" s="224">
        <v>113.53</v>
      </c>
      <c r="I766" s="225"/>
      <c r="J766" s="221"/>
      <c r="K766" s="221"/>
      <c r="L766" s="226"/>
      <c r="M766" s="227"/>
      <c r="N766" s="228"/>
      <c r="O766" s="228"/>
      <c r="P766" s="228"/>
      <c r="Q766" s="228"/>
      <c r="R766" s="228"/>
      <c r="S766" s="228"/>
      <c r="T766" s="229"/>
      <c r="AT766" s="230" t="s">
        <v>195</v>
      </c>
      <c r="AU766" s="230" t="s">
        <v>82</v>
      </c>
      <c r="AV766" s="15" t="s">
        <v>135</v>
      </c>
      <c r="AW766" s="15" t="s">
        <v>35</v>
      </c>
      <c r="AX766" s="15" t="s">
        <v>80</v>
      </c>
      <c r="AY766" s="230" t="s">
        <v>185</v>
      </c>
    </row>
    <row r="767" spans="1:65" s="14" customFormat="1" ht="11.25">
      <c r="B767" s="209"/>
      <c r="C767" s="210"/>
      <c r="D767" s="200" t="s">
        <v>195</v>
      </c>
      <c r="E767" s="210"/>
      <c r="F767" s="212" t="s">
        <v>3352</v>
      </c>
      <c r="G767" s="210"/>
      <c r="H767" s="213">
        <v>119.20699999999999</v>
      </c>
      <c r="I767" s="214"/>
      <c r="J767" s="210"/>
      <c r="K767" s="210"/>
      <c r="L767" s="215"/>
      <c r="M767" s="216"/>
      <c r="N767" s="217"/>
      <c r="O767" s="217"/>
      <c r="P767" s="217"/>
      <c r="Q767" s="217"/>
      <c r="R767" s="217"/>
      <c r="S767" s="217"/>
      <c r="T767" s="218"/>
      <c r="AT767" s="219" t="s">
        <v>195</v>
      </c>
      <c r="AU767" s="219" t="s">
        <v>82</v>
      </c>
      <c r="AV767" s="14" t="s">
        <v>82</v>
      </c>
      <c r="AW767" s="14" t="s">
        <v>4</v>
      </c>
      <c r="AX767" s="14" t="s">
        <v>80</v>
      </c>
      <c r="AY767" s="219" t="s">
        <v>185</v>
      </c>
    </row>
    <row r="768" spans="1:65" s="2" customFormat="1" ht="24.2" customHeight="1">
      <c r="A768" s="36"/>
      <c r="B768" s="37"/>
      <c r="C768" s="180" t="s">
        <v>913</v>
      </c>
      <c r="D768" s="180" t="s">
        <v>187</v>
      </c>
      <c r="E768" s="181" t="s">
        <v>3353</v>
      </c>
      <c r="F768" s="182" t="s">
        <v>3354</v>
      </c>
      <c r="G768" s="183" t="s">
        <v>240</v>
      </c>
      <c r="H768" s="184">
        <v>745.21199999999999</v>
      </c>
      <c r="I768" s="185"/>
      <c r="J768" s="186">
        <f>ROUND(I768*H768,2)</f>
        <v>0</v>
      </c>
      <c r="K768" s="182" t="s">
        <v>191</v>
      </c>
      <c r="L768" s="41"/>
      <c r="M768" s="187" t="s">
        <v>19</v>
      </c>
      <c r="N768" s="188" t="s">
        <v>44</v>
      </c>
      <c r="O768" s="66"/>
      <c r="P768" s="189">
        <f>O768*H768</f>
        <v>0</v>
      </c>
      <c r="Q768" s="189">
        <v>0</v>
      </c>
      <c r="R768" s="189">
        <f>Q768*H768</f>
        <v>0</v>
      </c>
      <c r="S768" s="189">
        <v>0</v>
      </c>
      <c r="T768" s="190">
        <f>S768*H768</f>
        <v>0</v>
      </c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R768" s="191" t="s">
        <v>339</v>
      </c>
      <c r="AT768" s="191" t="s">
        <v>187</v>
      </c>
      <c r="AU768" s="191" t="s">
        <v>82</v>
      </c>
      <c r="AY768" s="19" t="s">
        <v>185</v>
      </c>
      <c r="BE768" s="192">
        <f>IF(N768="základní",J768,0)</f>
        <v>0</v>
      </c>
      <c r="BF768" s="192">
        <f>IF(N768="snížená",J768,0)</f>
        <v>0</v>
      </c>
      <c r="BG768" s="192">
        <f>IF(N768="zákl. přenesená",J768,0)</f>
        <v>0</v>
      </c>
      <c r="BH768" s="192">
        <f>IF(N768="sníž. přenesená",J768,0)</f>
        <v>0</v>
      </c>
      <c r="BI768" s="192">
        <f>IF(N768="nulová",J768,0)</f>
        <v>0</v>
      </c>
      <c r="BJ768" s="19" t="s">
        <v>80</v>
      </c>
      <c r="BK768" s="192">
        <f>ROUND(I768*H768,2)</f>
        <v>0</v>
      </c>
      <c r="BL768" s="19" t="s">
        <v>339</v>
      </c>
      <c r="BM768" s="191" t="s">
        <v>3355</v>
      </c>
    </row>
    <row r="769" spans="1:65" s="2" customFormat="1" ht="11.25">
      <c r="A769" s="36"/>
      <c r="B769" s="37"/>
      <c r="C769" s="38"/>
      <c r="D769" s="193" t="s">
        <v>193</v>
      </c>
      <c r="E769" s="38"/>
      <c r="F769" s="194" t="s">
        <v>3356</v>
      </c>
      <c r="G769" s="38"/>
      <c r="H769" s="38"/>
      <c r="I769" s="195"/>
      <c r="J769" s="38"/>
      <c r="K769" s="38"/>
      <c r="L769" s="41"/>
      <c r="M769" s="196"/>
      <c r="N769" s="197"/>
      <c r="O769" s="66"/>
      <c r="P769" s="66"/>
      <c r="Q769" s="66"/>
      <c r="R769" s="66"/>
      <c r="S769" s="66"/>
      <c r="T769" s="67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T769" s="19" t="s">
        <v>193</v>
      </c>
      <c r="AU769" s="19" t="s">
        <v>82</v>
      </c>
    </row>
    <row r="770" spans="1:65" s="13" customFormat="1" ht="11.25">
      <c r="B770" s="198"/>
      <c r="C770" s="199"/>
      <c r="D770" s="200" t="s">
        <v>195</v>
      </c>
      <c r="E770" s="201" t="s">
        <v>19</v>
      </c>
      <c r="F770" s="202" t="s">
        <v>3357</v>
      </c>
      <c r="G770" s="199"/>
      <c r="H770" s="201" t="s">
        <v>19</v>
      </c>
      <c r="I770" s="203"/>
      <c r="J770" s="199"/>
      <c r="K770" s="199"/>
      <c r="L770" s="204"/>
      <c r="M770" s="205"/>
      <c r="N770" s="206"/>
      <c r="O770" s="206"/>
      <c r="P770" s="206"/>
      <c r="Q770" s="206"/>
      <c r="R770" s="206"/>
      <c r="S770" s="206"/>
      <c r="T770" s="207"/>
      <c r="AT770" s="208" t="s">
        <v>195</v>
      </c>
      <c r="AU770" s="208" t="s">
        <v>82</v>
      </c>
      <c r="AV770" s="13" t="s">
        <v>80</v>
      </c>
      <c r="AW770" s="13" t="s">
        <v>35</v>
      </c>
      <c r="AX770" s="13" t="s">
        <v>73</v>
      </c>
      <c r="AY770" s="208" t="s">
        <v>185</v>
      </c>
    </row>
    <row r="771" spans="1:65" s="14" customFormat="1" ht="11.25">
      <c r="B771" s="209"/>
      <c r="C771" s="210"/>
      <c r="D771" s="200" t="s">
        <v>195</v>
      </c>
      <c r="E771" s="211" t="s">
        <v>19</v>
      </c>
      <c r="F771" s="212" t="s">
        <v>3358</v>
      </c>
      <c r="G771" s="210"/>
      <c r="H771" s="213">
        <v>249.02699999999999</v>
      </c>
      <c r="I771" s="214"/>
      <c r="J771" s="210"/>
      <c r="K771" s="210"/>
      <c r="L771" s="215"/>
      <c r="M771" s="216"/>
      <c r="N771" s="217"/>
      <c r="O771" s="217"/>
      <c r="P771" s="217"/>
      <c r="Q771" s="217"/>
      <c r="R771" s="217"/>
      <c r="S771" s="217"/>
      <c r="T771" s="218"/>
      <c r="AT771" s="219" t="s">
        <v>195</v>
      </c>
      <c r="AU771" s="219" t="s">
        <v>82</v>
      </c>
      <c r="AV771" s="14" t="s">
        <v>82</v>
      </c>
      <c r="AW771" s="14" t="s">
        <v>35</v>
      </c>
      <c r="AX771" s="14" t="s">
        <v>73</v>
      </c>
      <c r="AY771" s="219" t="s">
        <v>185</v>
      </c>
    </row>
    <row r="772" spans="1:65" s="14" customFormat="1" ht="11.25">
      <c r="B772" s="209"/>
      <c r="C772" s="210"/>
      <c r="D772" s="200" t="s">
        <v>195</v>
      </c>
      <c r="E772" s="211" t="s">
        <v>19</v>
      </c>
      <c r="F772" s="212" t="s">
        <v>3358</v>
      </c>
      <c r="G772" s="210"/>
      <c r="H772" s="213">
        <v>249.02699999999999</v>
      </c>
      <c r="I772" s="214"/>
      <c r="J772" s="210"/>
      <c r="K772" s="210"/>
      <c r="L772" s="215"/>
      <c r="M772" s="216"/>
      <c r="N772" s="217"/>
      <c r="O772" s="217"/>
      <c r="P772" s="217"/>
      <c r="Q772" s="217"/>
      <c r="R772" s="217"/>
      <c r="S772" s="217"/>
      <c r="T772" s="218"/>
      <c r="AT772" s="219" t="s">
        <v>195</v>
      </c>
      <c r="AU772" s="219" t="s">
        <v>82</v>
      </c>
      <c r="AV772" s="14" t="s">
        <v>82</v>
      </c>
      <c r="AW772" s="14" t="s">
        <v>35</v>
      </c>
      <c r="AX772" s="14" t="s">
        <v>73</v>
      </c>
      <c r="AY772" s="219" t="s">
        <v>185</v>
      </c>
    </row>
    <row r="773" spans="1:65" s="13" customFormat="1" ht="11.25">
      <c r="B773" s="198"/>
      <c r="C773" s="199"/>
      <c r="D773" s="200" t="s">
        <v>195</v>
      </c>
      <c r="E773" s="201" t="s">
        <v>19</v>
      </c>
      <c r="F773" s="202" t="s">
        <v>3359</v>
      </c>
      <c r="G773" s="199"/>
      <c r="H773" s="201" t="s">
        <v>19</v>
      </c>
      <c r="I773" s="203"/>
      <c r="J773" s="199"/>
      <c r="K773" s="199"/>
      <c r="L773" s="204"/>
      <c r="M773" s="205"/>
      <c r="N773" s="206"/>
      <c r="O773" s="206"/>
      <c r="P773" s="206"/>
      <c r="Q773" s="206"/>
      <c r="R773" s="206"/>
      <c r="S773" s="206"/>
      <c r="T773" s="207"/>
      <c r="AT773" s="208" t="s">
        <v>195</v>
      </c>
      <c r="AU773" s="208" t="s">
        <v>82</v>
      </c>
      <c r="AV773" s="13" t="s">
        <v>80</v>
      </c>
      <c r="AW773" s="13" t="s">
        <v>35</v>
      </c>
      <c r="AX773" s="13" t="s">
        <v>73</v>
      </c>
      <c r="AY773" s="208" t="s">
        <v>185</v>
      </c>
    </row>
    <row r="774" spans="1:65" s="14" customFormat="1" ht="11.25">
      <c r="B774" s="209"/>
      <c r="C774" s="210"/>
      <c r="D774" s="200" t="s">
        <v>195</v>
      </c>
      <c r="E774" s="211" t="s">
        <v>19</v>
      </c>
      <c r="F774" s="212" t="s">
        <v>3360</v>
      </c>
      <c r="G774" s="210"/>
      <c r="H774" s="213">
        <v>123.57899999999999</v>
      </c>
      <c r="I774" s="214"/>
      <c r="J774" s="210"/>
      <c r="K774" s="210"/>
      <c r="L774" s="215"/>
      <c r="M774" s="216"/>
      <c r="N774" s="217"/>
      <c r="O774" s="217"/>
      <c r="P774" s="217"/>
      <c r="Q774" s="217"/>
      <c r="R774" s="217"/>
      <c r="S774" s="217"/>
      <c r="T774" s="218"/>
      <c r="AT774" s="219" t="s">
        <v>195</v>
      </c>
      <c r="AU774" s="219" t="s">
        <v>82</v>
      </c>
      <c r="AV774" s="14" t="s">
        <v>82</v>
      </c>
      <c r="AW774" s="14" t="s">
        <v>35</v>
      </c>
      <c r="AX774" s="14" t="s">
        <v>73</v>
      </c>
      <c r="AY774" s="219" t="s">
        <v>185</v>
      </c>
    </row>
    <row r="775" spans="1:65" s="14" customFormat="1" ht="11.25">
      <c r="B775" s="209"/>
      <c r="C775" s="210"/>
      <c r="D775" s="200" t="s">
        <v>195</v>
      </c>
      <c r="E775" s="211" t="s">
        <v>19</v>
      </c>
      <c r="F775" s="212" t="s">
        <v>3360</v>
      </c>
      <c r="G775" s="210"/>
      <c r="H775" s="213">
        <v>123.57899999999999</v>
      </c>
      <c r="I775" s="214"/>
      <c r="J775" s="210"/>
      <c r="K775" s="210"/>
      <c r="L775" s="215"/>
      <c r="M775" s="216"/>
      <c r="N775" s="217"/>
      <c r="O775" s="217"/>
      <c r="P775" s="217"/>
      <c r="Q775" s="217"/>
      <c r="R775" s="217"/>
      <c r="S775" s="217"/>
      <c r="T775" s="218"/>
      <c r="AT775" s="219" t="s">
        <v>195</v>
      </c>
      <c r="AU775" s="219" t="s">
        <v>82</v>
      </c>
      <c r="AV775" s="14" t="s">
        <v>82</v>
      </c>
      <c r="AW775" s="14" t="s">
        <v>35</v>
      </c>
      <c r="AX775" s="14" t="s">
        <v>73</v>
      </c>
      <c r="AY775" s="219" t="s">
        <v>185</v>
      </c>
    </row>
    <row r="776" spans="1:65" s="15" customFormat="1" ht="11.25">
      <c r="B776" s="220"/>
      <c r="C776" s="221"/>
      <c r="D776" s="200" t="s">
        <v>195</v>
      </c>
      <c r="E776" s="222" t="s">
        <v>19</v>
      </c>
      <c r="F776" s="223" t="s">
        <v>226</v>
      </c>
      <c r="G776" s="221"/>
      <c r="H776" s="224">
        <v>745.21199999999988</v>
      </c>
      <c r="I776" s="225"/>
      <c r="J776" s="221"/>
      <c r="K776" s="221"/>
      <c r="L776" s="226"/>
      <c r="M776" s="227"/>
      <c r="N776" s="228"/>
      <c r="O776" s="228"/>
      <c r="P776" s="228"/>
      <c r="Q776" s="228"/>
      <c r="R776" s="228"/>
      <c r="S776" s="228"/>
      <c r="T776" s="229"/>
      <c r="AT776" s="230" t="s">
        <v>195</v>
      </c>
      <c r="AU776" s="230" t="s">
        <v>82</v>
      </c>
      <c r="AV776" s="15" t="s">
        <v>135</v>
      </c>
      <c r="AW776" s="15" t="s">
        <v>35</v>
      </c>
      <c r="AX776" s="15" t="s">
        <v>80</v>
      </c>
      <c r="AY776" s="230" t="s">
        <v>185</v>
      </c>
    </row>
    <row r="777" spans="1:65" s="2" customFormat="1" ht="16.5" customHeight="1">
      <c r="A777" s="36"/>
      <c r="B777" s="37"/>
      <c r="C777" s="237" t="s">
        <v>929</v>
      </c>
      <c r="D777" s="237" t="s">
        <v>520</v>
      </c>
      <c r="E777" s="238" t="s">
        <v>3361</v>
      </c>
      <c r="F777" s="239" t="s">
        <v>3362</v>
      </c>
      <c r="G777" s="240" t="s">
        <v>240</v>
      </c>
      <c r="H777" s="241">
        <v>129.75800000000001</v>
      </c>
      <c r="I777" s="242"/>
      <c r="J777" s="243">
        <f>ROUND(I777*H777,2)</f>
        <v>0</v>
      </c>
      <c r="K777" s="239" t="s">
        <v>191</v>
      </c>
      <c r="L777" s="244"/>
      <c r="M777" s="245" t="s">
        <v>19</v>
      </c>
      <c r="N777" s="246" t="s">
        <v>44</v>
      </c>
      <c r="O777" s="66"/>
      <c r="P777" s="189">
        <f>O777*H777</f>
        <v>0</v>
      </c>
      <c r="Q777" s="189">
        <v>3.0000000000000001E-3</v>
      </c>
      <c r="R777" s="189">
        <f>Q777*H777</f>
        <v>0.38927400000000006</v>
      </c>
      <c r="S777" s="189">
        <v>0</v>
      </c>
      <c r="T777" s="190">
        <f>S777*H777</f>
        <v>0</v>
      </c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R777" s="191" t="s">
        <v>627</v>
      </c>
      <c r="AT777" s="191" t="s">
        <v>520</v>
      </c>
      <c r="AU777" s="191" t="s">
        <v>82</v>
      </c>
      <c r="AY777" s="19" t="s">
        <v>185</v>
      </c>
      <c r="BE777" s="192">
        <f>IF(N777="základní",J777,0)</f>
        <v>0</v>
      </c>
      <c r="BF777" s="192">
        <f>IF(N777="snížená",J777,0)</f>
        <v>0</v>
      </c>
      <c r="BG777" s="192">
        <f>IF(N777="zákl. přenesená",J777,0)</f>
        <v>0</v>
      </c>
      <c r="BH777" s="192">
        <f>IF(N777="sníž. přenesená",J777,0)</f>
        <v>0</v>
      </c>
      <c r="BI777" s="192">
        <f>IF(N777="nulová",J777,0)</f>
        <v>0</v>
      </c>
      <c r="BJ777" s="19" t="s">
        <v>80</v>
      </c>
      <c r="BK777" s="192">
        <f>ROUND(I777*H777,2)</f>
        <v>0</v>
      </c>
      <c r="BL777" s="19" t="s">
        <v>339</v>
      </c>
      <c r="BM777" s="191" t="s">
        <v>3363</v>
      </c>
    </row>
    <row r="778" spans="1:65" s="13" customFormat="1" ht="11.25">
      <c r="B778" s="198"/>
      <c r="C778" s="199"/>
      <c r="D778" s="200" t="s">
        <v>195</v>
      </c>
      <c r="E778" s="201" t="s">
        <v>19</v>
      </c>
      <c r="F778" s="202" t="s">
        <v>3359</v>
      </c>
      <c r="G778" s="199"/>
      <c r="H778" s="201" t="s">
        <v>19</v>
      </c>
      <c r="I778" s="203"/>
      <c r="J778" s="199"/>
      <c r="K778" s="199"/>
      <c r="L778" s="204"/>
      <c r="M778" s="205"/>
      <c r="N778" s="206"/>
      <c r="O778" s="206"/>
      <c r="P778" s="206"/>
      <c r="Q778" s="206"/>
      <c r="R778" s="206"/>
      <c r="S778" s="206"/>
      <c r="T778" s="207"/>
      <c r="AT778" s="208" t="s">
        <v>195</v>
      </c>
      <c r="AU778" s="208" t="s">
        <v>82</v>
      </c>
      <c r="AV778" s="13" t="s">
        <v>80</v>
      </c>
      <c r="AW778" s="13" t="s">
        <v>35</v>
      </c>
      <c r="AX778" s="13" t="s">
        <v>73</v>
      </c>
      <c r="AY778" s="208" t="s">
        <v>185</v>
      </c>
    </row>
    <row r="779" spans="1:65" s="14" customFormat="1" ht="11.25">
      <c r="B779" s="209"/>
      <c r="C779" s="210"/>
      <c r="D779" s="200" t="s">
        <v>195</v>
      </c>
      <c r="E779" s="211" t="s">
        <v>19</v>
      </c>
      <c r="F779" s="212" t="s">
        <v>3360</v>
      </c>
      <c r="G779" s="210"/>
      <c r="H779" s="213">
        <v>123.57899999999999</v>
      </c>
      <c r="I779" s="214"/>
      <c r="J779" s="210"/>
      <c r="K779" s="210"/>
      <c r="L779" s="215"/>
      <c r="M779" s="216"/>
      <c r="N779" s="217"/>
      <c r="O779" s="217"/>
      <c r="P779" s="217"/>
      <c r="Q779" s="217"/>
      <c r="R779" s="217"/>
      <c r="S779" s="217"/>
      <c r="T779" s="218"/>
      <c r="AT779" s="219" t="s">
        <v>195</v>
      </c>
      <c r="AU779" s="219" t="s">
        <v>82</v>
      </c>
      <c r="AV779" s="14" t="s">
        <v>82</v>
      </c>
      <c r="AW779" s="14" t="s">
        <v>35</v>
      </c>
      <c r="AX779" s="14" t="s">
        <v>73</v>
      </c>
      <c r="AY779" s="219" t="s">
        <v>185</v>
      </c>
    </row>
    <row r="780" spans="1:65" s="15" customFormat="1" ht="11.25">
      <c r="B780" s="220"/>
      <c r="C780" s="221"/>
      <c r="D780" s="200" t="s">
        <v>195</v>
      </c>
      <c r="E780" s="222" t="s">
        <v>19</v>
      </c>
      <c r="F780" s="223" t="s">
        <v>226</v>
      </c>
      <c r="G780" s="221"/>
      <c r="H780" s="224">
        <v>123.57899999999999</v>
      </c>
      <c r="I780" s="225"/>
      <c r="J780" s="221"/>
      <c r="K780" s="221"/>
      <c r="L780" s="226"/>
      <c r="M780" s="227"/>
      <c r="N780" s="228"/>
      <c r="O780" s="228"/>
      <c r="P780" s="228"/>
      <c r="Q780" s="228"/>
      <c r="R780" s="228"/>
      <c r="S780" s="228"/>
      <c r="T780" s="229"/>
      <c r="AT780" s="230" t="s">
        <v>195</v>
      </c>
      <c r="AU780" s="230" t="s">
        <v>82</v>
      </c>
      <c r="AV780" s="15" t="s">
        <v>135</v>
      </c>
      <c r="AW780" s="15" t="s">
        <v>35</v>
      </c>
      <c r="AX780" s="15" t="s">
        <v>80</v>
      </c>
      <c r="AY780" s="230" t="s">
        <v>185</v>
      </c>
    </row>
    <row r="781" spans="1:65" s="14" customFormat="1" ht="11.25">
      <c r="B781" s="209"/>
      <c r="C781" s="210"/>
      <c r="D781" s="200" t="s">
        <v>195</v>
      </c>
      <c r="E781" s="210"/>
      <c r="F781" s="212" t="s">
        <v>3364</v>
      </c>
      <c r="G781" s="210"/>
      <c r="H781" s="213">
        <v>129.75800000000001</v>
      </c>
      <c r="I781" s="214"/>
      <c r="J781" s="210"/>
      <c r="K781" s="210"/>
      <c r="L781" s="215"/>
      <c r="M781" s="216"/>
      <c r="N781" s="217"/>
      <c r="O781" s="217"/>
      <c r="P781" s="217"/>
      <c r="Q781" s="217"/>
      <c r="R781" s="217"/>
      <c r="S781" s="217"/>
      <c r="T781" s="218"/>
      <c r="AT781" s="219" t="s">
        <v>195</v>
      </c>
      <c r="AU781" s="219" t="s">
        <v>82</v>
      </c>
      <c r="AV781" s="14" t="s">
        <v>82</v>
      </c>
      <c r="AW781" s="14" t="s">
        <v>4</v>
      </c>
      <c r="AX781" s="14" t="s">
        <v>80</v>
      </c>
      <c r="AY781" s="219" t="s">
        <v>185</v>
      </c>
    </row>
    <row r="782" spans="1:65" s="2" customFormat="1" ht="16.5" customHeight="1">
      <c r="A782" s="36"/>
      <c r="B782" s="37"/>
      <c r="C782" s="237" t="s">
        <v>935</v>
      </c>
      <c r="D782" s="237" t="s">
        <v>520</v>
      </c>
      <c r="E782" s="238" t="s">
        <v>3365</v>
      </c>
      <c r="F782" s="239" t="s">
        <v>3366</v>
      </c>
      <c r="G782" s="240" t="s">
        <v>240</v>
      </c>
      <c r="H782" s="241">
        <v>129.75800000000001</v>
      </c>
      <c r="I782" s="242"/>
      <c r="J782" s="243">
        <f>ROUND(I782*H782,2)</f>
        <v>0</v>
      </c>
      <c r="K782" s="239" t="s">
        <v>191</v>
      </c>
      <c r="L782" s="244"/>
      <c r="M782" s="245" t="s">
        <v>19</v>
      </c>
      <c r="N782" s="246" t="s">
        <v>44</v>
      </c>
      <c r="O782" s="66"/>
      <c r="P782" s="189">
        <f>O782*H782</f>
        <v>0</v>
      </c>
      <c r="Q782" s="189">
        <v>4.0000000000000001E-3</v>
      </c>
      <c r="R782" s="189">
        <f>Q782*H782</f>
        <v>0.51903200000000005</v>
      </c>
      <c r="S782" s="189">
        <v>0</v>
      </c>
      <c r="T782" s="190">
        <f>S782*H782</f>
        <v>0</v>
      </c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R782" s="191" t="s">
        <v>627</v>
      </c>
      <c r="AT782" s="191" t="s">
        <v>520</v>
      </c>
      <c r="AU782" s="191" t="s">
        <v>82</v>
      </c>
      <c r="AY782" s="19" t="s">
        <v>185</v>
      </c>
      <c r="BE782" s="192">
        <f>IF(N782="základní",J782,0)</f>
        <v>0</v>
      </c>
      <c r="BF782" s="192">
        <f>IF(N782="snížená",J782,0)</f>
        <v>0</v>
      </c>
      <c r="BG782" s="192">
        <f>IF(N782="zákl. přenesená",J782,0)</f>
        <v>0</v>
      </c>
      <c r="BH782" s="192">
        <f>IF(N782="sníž. přenesená",J782,0)</f>
        <v>0</v>
      </c>
      <c r="BI782" s="192">
        <f>IF(N782="nulová",J782,0)</f>
        <v>0</v>
      </c>
      <c r="BJ782" s="19" t="s">
        <v>80</v>
      </c>
      <c r="BK782" s="192">
        <f>ROUND(I782*H782,2)</f>
        <v>0</v>
      </c>
      <c r="BL782" s="19" t="s">
        <v>339</v>
      </c>
      <c r="BM782" s="191" t="s">
        <v>3367</v>
      </c>
    </row>
    <row r="783" spans="1:65" s="13" customFormat="1" ht="11.25">
      <c r="B783" s="198"/>
      <c r="C783" s="199"/>
      <c r="D783" s="200" t="s">
        <v>195</v>
      </c>
      <c r="E783" s="201" t="s">
        <v>19</v>
      </c>
      <c r="F783" s="202" t="s">
        <v>3359</v>
      </c>
      <c r="G783" s="199"/>
      <c r="H783" s="201" t="s">
        <v>19</v>
      </c>
      <c r="I783" s="203"/>
      <c r="J783" s="199"/>
      <c r="K783" s="199"/>
      <c r="L783" s="204"/>
      <c r="M783" s="205"/>
      <c r="N783" s="206"/>
      <c r="O783" s="206"/>
      <c r="P783" s="206"/>
      <c r="Q783" s="206"/>
      <c r="R783" s="206"/>
      <c r="S783" s="206"/>
      <c r="T783" s="207"/>
      <c r="AT783" s="208" t="s">
        <v>195</v>
      </c>
      <c r="AU783" s="208" t="s">
        <v>82</v>
      </c>
      <c r="AV783" s="13" t="s">
        <v>80</v>
      </c>
      <c r="AW783" s="13" t="s">
        <v>35</v>
      </c>
      <c r="AX783" s="13" t="s">
        <v>73</v>
      </c>
      <c r="AY783" s="208" t="s">
        <v>185</v>
      </c>
    </row>
    <row r="784" spans="1:65" s="14" customFormat="1" ht="11.25">
      <c r="B784" s="209"/>
      <c r="C784" s="210"/>
      <c r="D784" s="200" t="s">
        <v>195</v>
      </c>
      <c r="E784" s="211" t="s">
        <v>19</v>
      </c>
      <c r="F784" s="212" t="s">
        <v>3360</v>
      </c>
      <c r="G784" s="210"/>
      <c r="H784" s="213">
        <v>123.57899999999999</v>
      </c>
      <c r="I784" s="214"/>
      <c r="J784" s="210"/>
      <c r="K784" s="210"/>
      <c r="L784" s="215"/>
      <c r="M784" s="216"/>
      <c r="N784" s="217"/>
      <c r="O784" s="217"/>
      <c r="P784" s="217"/>
      <c r="Q784" s="217"/>
      <c r="R784" s="217"/>
      <c r="S784" s="217"/>
      <c r="T784" s="218"/>
      <c r="AT784" s="219" t="s">
        <v>195</v>
      </c>
      <c r="AU784" s="219" t="s">
        <v>82</v>
      </c>
      <c r="AV784" s="14" t="s">
        <v>82</v>
      </c>
      <c r="AW784" s="14" t="s">
        <v>35</v>
      </c>
      <c r="AX784" s="14" t="s">
        <v>73</v>
      </c>
      <c r="AY784" s="219" t="s">
        <v>185</v>
      </c>
    </row>
    <row r="785" spans="1:65" s="15" customFormat="1" ht="11.25">
      <c r="B785" s="220"/>
      <c r="C785" s="221"/>
      <c r="D785" s="200" t="s">
        <v>195</v>
      </c>
      <c r="E785" s="222" t="s">
        <v>19</v>
      </c>
      <c r="F785" s="223" t="s">
        <v>226</v>
      </c>
      <c r="G785" s="221"/>
      <c r="H785" s="224">
        <v>123.57899999999999</v>
      </c>
      <c r="I785" s="225"/>
      <c r="J785" s="221"/>
      <c r="K785" s="221"/>
      <c r="L785" s="226"/>
      <c r="M785" s="227"/>
      <c r="N785" s="228"/>
      <c r="O785" s="228"/>
      <c r="P785" s="228"/>
      <c r="Q785" s="228"/>
      <c r="R785" s="228"/>
      <c r="S785" s="228"/>
      <c r="T785" s="229"/>
      <c r="AT785" s="230" t="s">
        <v>195</v>
      </c>
      <c r="AU785" s="230" t="s">
        <v>82</v>
      </c>
      <c r="AV785" s="15" t="s">
        <v>135</v>
      </c>
      <c r="AW785" s="15" t="s">
        <v>35</v>
      </c>
      <c r="AX785" s="15" t="s">
        <v>80</v>
      </c>
      <c r="AY785" s="230" t="s">
        <v>185</v>
      </c>
    </row>
    <row r="786" spans="1:65" s="14" customFormat="1" ht="11.25">
      <c r="B786" s="209"/>
      <c r="C786" s="210"/>
      <c r="D786" s="200" t="s">
        <v>195</v>
      </c>
      <c r="E786" s="210"/>
      <c r="F786" s="212" t="s">
        <v>3364</v>
      </c>
      <c r="G786" s="210"/>
      <c r="H786" s="213">
        <v>129.75800000000001</v>
      </c>
      <c r="I786" s="214"/>
      <c r="J786" s="210"/>
      <c r="K786" s="210"/>
      <c r="L786" s="215"/>
      <c r="M786" s="216"/>
      <c r="N786" s="217"/>
      <c r="O786" s="217"/>
      <c r="P786" s="217"/>
      <c r="Q786" s="217"/>
      <c r="R786" s="217"/>
      <c r="S786" s="217"/>
      <c r="T786" s="218"/>
      <c r="AT786" s="219" t="s">
        <v>195</v>
      </c>
      <c r="AU786" s="219" t="s">
        <v>82</v>
      </c>
      <c r="AV786" s="14" t="s">
        <v>82</v>
      </c>
      <c r="AW786" s="14" t="s">
        <v>4</v>
      </c>
      <c r="AX786" s="14" t="s">
        <v>80</v>
      </c>
      <c r="AY786" s="219" t="s">
        <v>185</v>
      </c>
    </row>
    <row r="787" spans="1:65" s="2" customFormat="1" ht="16.5" customHeight="1">
      <c r="A787" s="36"/>
      <c r="B787" s="37"/>
      <c r="C787" s="237" t="s">
        <v>944</v>
      </c>
      <c r="D787" s="237" t="s">
        <v>520</v>
      </c>
      <c r="E787" s="238" t="s">
        <v>3368</v>
      </c>
      <c r="F787" s="239" t="s">
        <v>3369</v>
      </c>
      <c r="G787" s="240" t="s">
        <v>240</v>
      </c>
      <c r="H787" s="241">
        <v>522.95699999999999</v>
      </c>
      <c r="I787" s="242"/>
      <c r="J787" s="243">
        <f>ROUND(I787*H787,2)</f>
        <v>0</v>
      </c>
      <c r="K787" s="239" t="s">
        <v>191</v>
      </c>
      <c r="L787" s="244"/>
      <c r="M787" s="245" t="s">
        <v>19</v>
      </c>
      <c r="N787" s="246" t="s">
        <v>44</v>
      </c>
      <c r="O787" s="66"/>
      <c r="P787" s="189">
        <f>O787*H787</f>
        <v>0</v>
      </c>
      <c r="Q787" s="189">
        <v>6.0000000000000001E-3</v>
      </c>
      <c r="R787" s="189">
        <f>Q787*H787</f>
        <v>3.1377419999999998</v>
      </c>
      <c r="S787" s="189">
        <v>0</v>
      </c>
      <c r="T787" s="190">
        <f>S787*H787</f>
        <v>0</v>
      </c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R787" s="191" t="s">
        <v>627</v>
      </c>
      <c r="AT787" s="191" t="s">
        <v>520</v>
      </c>
      <c r="AU787" s="191" t="s">
        <v>82</v>
      </c>
      <c r="AY787" s="19" t="s">
        <v>185</v>
      </c>
      <c r="BE787" s="192">
        <f>IF(N787="základní",J787,0)</f>
        <v>0</v>
      </c>
      <c r="BF787" s="192">
        <f>IF(N787="snížená",J787,0)</f>
        <v>0</v>
      </c>
      <c r="BG787" s="192">
        <f>IF(N787="zákl. přenesená",J787,0)</f>
        <v>0</v>
      </c>
      <c r="BH787" s="192">
        <f>IF(N787="sníž. přenesená",J787,0)</f>
        <v>0</v>
      </c>
      <c r="BI787" s="192">
        <f>IF(N787="nulová",J787,0)</f>
        <v>0</v>
      </c>
      <c r="BJ787" s="19" t="s">
        <v>80</v>
      </c>
      <c r="BK787" s="192">
        <f>ROUND(I787*H787,2)</f>
        <v>0</v>
      </c>
      <c r="BL787" s="19" t="s">
        <v>339</v>
      </c>
      <c r="BM787" s="191" t="s">
        <v>3370</v>
      </c>
    </row>
    <row r="788" spans="1:65" s="13" customFormat="1" ht="11.25">
      <c r="B788" s="198"/>
      <c r="C788" s="199"/>
      <c r="D788" s="200" t="s">
        <v>195</v>
      </c>
      <c r="E788" s="201" t="s">
        <v>19</v>
      </c>
      <c r="F788" s="202" t="s">
        <v>3357</v>
      </c>
      <c r="G788" s="199"/>
      <c r="H788" s="201" t="s">
        <v>19</v>
      </c>
      <c r="I788" s="203"/>
      <c r="J788" s="199"/>
      <c r="K788" s="199"/>
      <c r="L788" s="204"/>
      <c r="M788" s="205"/>
      <c r="N788" s="206"/>
      <c r="O788" s="206"/>
      <c r="P788" s="206"/>
      <c r="Q788" s="206"/>
      <c r="R788" s="206"/>
      <c r="S788" s="206"/>
      <c r="T788" s="207"/>
      <c r="AT788" s="208" t="s">
        <v>195</v>
      </c>
      <c r="AU788" s="208" t="s">
        <v>82</v>
      </c>
      <c r="AV788" s="13" t="s">
        <v>80</v>
      </c>
      <c r="AW788" s="13" t="s">
        <v>35</v>
      </c>
      <c r="AX788" s="13" t="s">
        <v>73</v>
      </c>
      <c r="AY788" s="208" t="s">
        <v>185</v>
      </c>
    </row>
    <row r="789" spans="1:65" s="14" customFormat="1" ht="11.25">
      <c r="B789" s="209"/>
      <c r="C789" s="210"/>
      <c r="D789" s="200" t="s">
        <v>195</v>
      </c>
      <c r="E789" s="211" t="s">
        <v>19</v>
      </c>
      <c r="F789" s="212" t="s">
        <v>3358</v>
      </c>
      <c r="G789" s="210"/>
      <c r="H789" s="213">
        <v>249.02699999999999</v>
      </c>
      <c r="I789" s="214"/>
      <c r="J789" s="210"/>
      <c r="K789" s="210"/>
      <c r="L789" s="215"/>
      <c r="M789" s="216"/>
      <c r="N789" s="217"/>
      <c r="O789" s="217"/>
      <c r="P789" s="217"/>
      <c r="Q789" s="217"/>
      <c r="R789" s="217"/>
      <c r="S789" s="217"/>
      <c r="T789" s="218"/>
      <c r="AT789" s="219" t="s">
        <v>195</v>
      </c>
      <c r="AU789" s="219" t="s">
        <v>82</v>
      </c>
      <c r="AV789" s="14" t="s">
        <v>82</v>
      </c>
      <c r="AW789" s="14" t="s">
        <v>35</v>
      </c>
      <c r="AX789" s="14" t="s">
        <v>73</v>
      </c>
      <c r="AY789" s="219" t="s">
        <v>185</v>
      </c>
    </row>
    <row r="790" spans="1:65" s="14" customFormat="1" ht="11.25">
      <c r="B790" s="209"/>
      <c r="C790" s="210"/>
      <c r="D790" s="200" t="s">
        <v>195</v>
      </c>
      <c r="E790" s="211" t="s">
        <v>19</v>
      </c>
      <c r="F790" s="212" t="s">
        <v>3358</v>
      </c>
      <c r="G790" s="210"/>
      <c r="H790" s="213">
        <v>249.02699999999999</v>
      </c>
      <c r="I790" s="214"/>
      <c r="J790" s="210"/>
      <c r="K790" s="210"/>
      <c r="L790" s="215"/>
      <c r="M790" s="216"/>
      <c r="N790" s="217"/>
      <c r="O790" s="217"/>
      <c r="P790" s="217"/>
      <c r="Q790" s="217"/>
      <c r="R790" s="217"/>
      <c r="S790" s="217"/>
      <c r="T790" s="218"/>
      <c r="AT790" s="219" t="s">
        <v>195</v>
      </c>
      <c r="AU790" s="219" t="s">
        <v>82</v>
      </c>
      <c r="AV790" s="14" t="s">
        <v>82</v>
      </c>
      <c r="AW790" s="14" t="s">
        <v>35</v>
      </c>
      <c r="AX790" s="14" t="s">
        <v>73</v>
      </c>
      <c r="AY790" s="219" t="s">
        <v>185</v>
      </c>
    </row>
    <row r="791" spans="1:65" s="15" customFormat="1" ht="11.25">
      <c r="B791" s="220"/>
      <c r="C791" s="221"/>
      <c r="D791" s="200" t="s">
        <v>195</v>
      </c>
      <c r="E791" s="222" t="s">
        <v>19</v>
      </c>
      <c r="F791" s="223" t="s">
        <v>226</v>
      </c>
      <c r="G791" s="221"/>
      <c r="H791" s="224">
        <v>498.05399999999997</v>
      </c>
      <c r="I791" s="225"/>
      <c r="J791" s="221"/>
      <c r="K791" s="221"/>
      <c r="L791" s="226"/>
      <c r="M791" s="227"/>
      <c r="N791" s="228"/>
      <c r="O791" s="228"/>
      <c r="P791" s="228"/>
      <c r="Q791" s="228"/>
      <c r="R791" s="228"/>
      <c r="S791" s="228"/>
      <c r="T791" s="229"/>
      <c r="AT791" s="230" t="s">
        <v>195</v>
      </c>
      <c r="AU791" s="230" t="s">
        <v>82</v>
      </c>
      <c r="AV791" s="15" t="s">
        <v>135</v>
      </c>
      <c r="AW791" s="15" t="s">
        <v>35</v>
      </c>
      <c r="AX791" s="15" t="s">
        <v>80</v>
      </c>
      <c r="AY791" s="230" t="s">
        <v>185</v>
      </c>
    </row>
    <row r="792" spans="1:65" s="14" customFormat="1" ht="11.25">
      <c r="B792" s="209"/>
      <c r="C792" s="210"/>
      <c r="D792" s="200" t="s">
        <v>195</v>
      </c>
      <c r="E792" s="210"/>
      <c r="F792" s="212" t="s">
        <v>3371</v>
      </c>
      <c r="G792" s="210"/>
      <c r="H792" s="213">
        <v>522.95699999999999</v>
      </c>
      <c r="I792" s="214"/>
      <c r="J792" s="210"/>
      <c r="K792" s="210"/>
      <c r="L792" s="215"/>
      <c r="M792" s="216"/>
      <c r="N792" s="217"/>
      <c r="O792" s="217"/>
      <c r="P792" s="217"/>
      <c r="Q792" s="217"/>
      <c r="R792" s="217"/>
      <c r="S792" s="217"/>
      <c r="T792" s="218"/>
      <c r="AT792" s="219" t="s">
        <v>195</v>
      </c>
      <c r="AU792" s="219" t="s">
        <v>82</v>
      </c>
      <c r="AV792" s="14" t="s">
        <v>82</v>
      </c>
      <c r="AW792" s="14" t="s">
        <v>4</v>
      </c>
      <c r="AX792" s="14" t="s">
        <v>80</v>
      </c>
      <c r="AY792" s="219" t="s">
        <v>185</v>
      </c>
    </row>
    <row r="793" spans="1:65" s="2" customFormat="1" ht="24.2" customHeight="1">
      <c r="A793" s="36"/>
      <c r="B793" s="37"/>
      <c r="C793" s="180" t="s">
        <v>949</v>
      </c>
      <c r="D793" s="180" t="s">
        <v>187</v>
      </c>
      <c r="E793" s="181" t="s">
        <v>3372</v>
      </c>
      <c r="F793" s="182" t="s">
        <v>3373</v>
      </c>
      <c r="G793" s="183" t="s">
        <v>240</v>
      </c>
      <c r="H793" s="184">
        <v>372.60599999999999</v>
      </c>
      <c r="I793" s="185"/>
      <c r="J793" s="186">
        <f>ROUND(I793*H793,2)</f>
        <v>0</v>
      </c>
      <c r="K793" s="182" t="s">
        <v>191</v>
      </c>
      <c r="L793" s="41"/>
      <c r="M793" s="187" t="s">
        <v>19</v>
      </c>
      <c r="N793" s="188" t="s">
        <v>44</v>
      </c>
      <c r="O793" s="66"/>
      <c r="P793" s="189">
        <f>O793*H793</f>
        <v>0</v>
      </c>
      <c r="Q793" s="189">
        <v>4.0000000000000003E-5</v>
      </c>
      <c r="R793" s="189">
        <f>Q793*H793</f>
        <v>1.4904240000000001E-2</v>
      </c>
      <c r="S793" s="189">
        <v>0</v>
      </c>
      <c r="T793" s="190">
        <f>S793*H793</f>
        <v>0</v>
      </c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R793" s="191" t="s">
        <v>339</v>
      </c>
      <c r="AT793" s="191" t="s">
        <v>187</v>
      </c>
      <c r="AU793" s="191" t="s">
        <v>82</v>
      </c>
      <c r="AY793" s="19" t="s">
        <v>185</v>
      </c>
      <c r="BE793" s="192">
        <f>IF(N793="základní",J793,0)</f>
        <v>0</v>
      </c>
      <c r="BF793" s="192">
        <f>IF(N793="snížená",J793,0)</f>
        <v>0</v>
      </c>
      <c r="BG793" s="192">
        <f>IF(N793="zákl. přenesená",J793,0)</f>
        <v>0</v>
      </c>
      <c r="BH793" s="192">
        <f>IF(N793="sníž. přenesená",J793,0)</f>
        <v>0</v>
      </c>
      <c r="BI793" s="192">
        <f>IF(N793="nulová",J793,0)</f>
        <v>0</v>
      </c>
      <c r="BJ793" s="19" t="s">
        <v>80</v>
      </c>
      <c r="BK793" s="192">
        <f>ROUND(I793*H793,2)</f>
        <v>0</v>
      </c>
      <c r="BL793" s="19" t="s">
        <v>339</v>
      </c>
      <c r="BM793" s="191" t="s">
        <v>3374</v>
      </c>
    </row>
    <row r="794" spans="1:65" s="2" customFormat="1" ht="11.25">
      <c r="A794" s="36"/>
      <c r="B794" s="37"/>
      <c r="C794" s="38"/>
      <c r="D794" s="193" t="s">
        <v>193</v>
      </c>
      <c r="E794" s="38"/>
      <c r="F794" s="194" t="s">
        <v>3375</v>
      </c>
      <c r="G794" s="38"/>
      <c r="H794" s="38"/>
      <c r="I794" s="195"/>
      <c r="J794" s="38"/>
      <c r="K794" s="38"/>
      <c r="L794" s="41"/>
      <c r="M794" s="196"/>
      <c r="N794" s="197"/>
      <c r="O794" s="66"/>
      <c r="P794" s="66"/>
      <c r="Q794" s="66"/>
      <c r="R794" s="66"/>
      <c r="S794" s="66"/>
      <c r="T794" s="67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T794" s="19" t="s">
        <v>193</v>
      </c>
      <c r="AU794" s="19" t="s">
        <v>82</v>
      </c>
    </row>
    <row r="795" spans="1:65" s="13" customFormat="1" ht="11.25">
      <c r="B795" s="198"/>
      <c r="C795" s="199"/>
      <c r="D795" s="200" t="s">
        <v>195</v>
      </c>
      <c r="E795" s="201" t="s">
        <v>19</v>
      </c>
      <c r="F795" s="202" t="s">
        <v>3357</v>
      </c>
      <c r="G795" s="199"/>
      <c r="H795" s="201" t="s">
        <v>19</v>
      </c>
      <c r="I795" s="203"/>
      <c r="J795" s="199"/>
      <c r="K795" s="199"/>
      <c r="L795" s="204"/>
      <c r="M795" s="205"/>
      <c r="N795" s="206"/>
      <c r="O795" s="206"/>
      <c r="P795" s="206"/>
      <c r="Q795" s="206"/>
      <c r="R795" s="206"/>
      <c r="S795" s="206"/>
      <c r="T795" s="207"/>
      <c r="AT795" s="208" t="s">
        <v>195</v>
      </c>
      <c r="AU795" s="208" t="s">
        <v>82</v>
      </c>
      <c r="AV795" s="13" t="s">
        <v>80</v>
      </c>
      <c r="AW795" s="13" t="s">
        <v>35</v>
      </c>
      <c r="AX795" s="13" t="s">
        <v>73</v>
      </c>
      <c r="AY795" s="208" t="s">
        <v>185</v>
      </c>
    </row>
    <row r="796" spans="1:65" s="13" customFormat="1" ht="11.25">
      <c r="B796" s="198"/>
      <c r="C796" s="199"/>
      <c r="D796" s="200" t="s">
        <v>195</v>
      </c>
      <c r="E796" s="201" t="s">
        <v>19</v>
      </c>
      <c r="F796" s="202" t="s">
        <v>3122</v>
      </c>
      <c r="G796" s="199"/>
      <c r="H796" s="201" t="s">
        <v>19</v>
      </c>
      <c r="I796" s="203"/>
      <c r="J796" s="199"/>
      <c r="K796" s="199"/>
      <c r="L796" s="204"/>
      <c r="M796" s="205"/>
      <c r="N796" s="206"/>
      <c r="O796" s="206"/>
      <c r="P796" s="206"/>
      <c r="Q796" s="206"/>
      <c r="R796" s="206"/>
      <c r="S796" s="206"/>
      <c r="T796" s="207"/>
      <c r="AT796" s="208" t="s">
        <v>195</v>
      </c>
      <c r="AU796" s="208" t="s">
        <v>82</v>
      </c>
      <c r="AV796" s="13" t="s">
        <v>80</v>
      </c>
      <c r="AW796" s="13" t="s">
        <v>35</v>
      </c>
      <c r="AX796" s="13" t="s">
        <v>73</v>
      </c>
      <c r="AY796" s="208" t="s">
        <v>185</v>
      </c>
    </row>
    <row r="797" spans="1:65" s="14" customFormat="1" ht="11.25">
      <c r="B797" s="209"/>
      <c r="C797" s="210"/>
      <c r="D797" s="200" t="s">
        <v>195</v>
      </c>
      <c r="E797" s="211" t="s">
        <v>19</v>
      </c>
      <c r="F797" s="212" t="s">
        <v>3376</v>
      </c>
      <c r="G797" s="210"/>
      <c r="H797" s="213">
        <v>77.016999999999996</v>
      </c>
      <c r="I797" s="214"/>
      <c r="J797" s="210"/>
      <c r="K797" s="210"/>
      <c r="L797" s="215"/>
      <c r="M797" s="216"/>
      <c r="N797" s="217"/>
      <c r="O797" s="217"/>
      <c r="P797" s="217"/>
      <c r="Q797" s="217"/>
      <c r="R797" s="217"/>
      <c r="S797" s="217"/>
      <c r="T797" s="218"/>
      <c r="AT797" s="219" t="s">
        <v>195</v>
      </c>
      <c r="AU797" s="219" t="s">
        <v>82</v>
      </c>
      <c r="AV797" s="14" t="s">
        <v>82</v>
      </c>
      <c r="AW797" s="14" t="s">
        <v>35</v>
      </c>
      <c r="AX797" s="14" t="s">
        <v>73</v>
      </c>
      <c r="AY797" s="219" t="s">
        <v>185</v>
      </c>
    </row>
    <row r="798" spans="1:65" s="13" customFormat="1" ht="11.25">
      <c r="B798" s="198"/>
      <c r="C798" s="199"/>
      <c r="D798" s="200" t="s">
        <v>195</v>
      </c>
      <c r="E798" s="201" t="s">
        <v>19</v>
      </c>
      <c r="F798" s="202" t="s">
        <v>3105</v>
      </c>
      <c r="G798" s="199"/>
      <c r="H798" s="201" t="s">
        <v>19</v>
      </c>
      <c r="I798" s="203"/>
      <c r="J798" s="199"/>
      <c r="K798" s="199"/>
      <c r="L798" s="204"/>
      <c r="M798" s="205"/>
      <c r="N798" s="206"/>
      <c r="O798" s="206"/>
      <c r="P798" s="206"/>
      <c r="Q798" s="206"/>
      <c r="R798" s="206"/>
      <c r="S798" s="206"/>
      <c r="T798" s="207"/>
      <c r="AT798" s="208" t="s">
        <v>195</v>
      </c>
      <c r="AU798" s="208" t="s">
        <v>82</v>
      </c>
      <c r="AV798" s="13" t="s">
        <v>80</v>
      </c>
      <c r="AW798" s="13" t="s">
        <v>35</v>
      </c>
      <c r="AX798" s="13" t="s">
        <v>73</v>
      </c>
      <c r="AY798" s="208" t="s">
        <v>185</v>
      </c>
    </row>
    <row r="799" spans="1:65" s="14" customFormat="1" ht="11.25">
      <c r="B799" s="209"/>
      <c r="C799" s="210"/>
      <c r="D799" s="200" t="s">
        <v>195</v>
      </c>
      <c r="E799" s="211" t="s">
        <v>19</v>
      </c>
      <c r="F799" s="212" t="s">
        <v>3377</v>
      </c>
      <c r="G799" s="210"/>
      <c r="H799" s="213">
        <v>55.137999999999998</v>
      </c>
      <c r="I799" s="214"/>
      <c r="J799" s="210"/>
      <c r="K799" s="210"/>
      <c r="L799" s="215"/>
      <c r="M799" s="216"/>
      <c r="N799" s="217"/>
      <c r="O799" s="217"/>
      <c r="P799" s="217"/>
      <c r="Q799" s="217"/>
      <c r="R799" s="217"/>
      <c r="S799" s="217"/>
      <c r="T799" s="218"/>
      <c r="AT799" s="219" t="s">
        <v>195</v>
      </c>
      <c r="AU799" s="219" t="s">
        <v>82</v>
      </c>
      <c r="AV799" s="14" t="s">
        <v>82</v>
      </c>
      <c r="AW799" s="14" t="s">
        <v>35</v>
      </c>
      <c r="AX799" s="14" t="s">
        <v>73</v>
      </c>
      <c r="AY799" s="219" t="s">
        <v>185</v>
      </c>
    </row>
    <row r="800" spans="1:65" s="13" customFormat="1" ht="11.25">
      <c r="B800" s="198"/>
      <c r="C800" s="199"/>
      <c r="D800" s="200" t="s">
        <v>195</v>
      </c>
      <c r="E800" s="201" t="s">
        <v>19</v>
      </c>
      <c r="F800" s="202" t="s">
        <v>3134</v>
      </c>
      <c r="G800" s="199"/>
      <c r="H800" s="201" t="s">
        <v>19</v>
      </c>
      <c r="I800" s="203"/>
      <c r="J800" s="199"/>
      <c r="K800" s="199"/>
      <c r="L800" s="204"/>
      <c r="M800" s="205"/>
      <c r="N800" s="206"/>
      <c r="O800" s="206"/>
      <c r="P800" s="206"/>
      <c r="Q800" s="206"/>
      <c r="R800" s="206"/>
      <c r="S800" s="206"/>
      <c r="T800" s="207"/>
      <c r="AT800" s="208" t="s">
        <v>195</v>
      </c>
      <c r="AU800" s="208" t="s">
        <v>82</v>
      </c>
      <c r="AV800" s="13" t="s">
        <v>80</v>
      </c>
      <c r="AW800" s="13" t="s">
        <v>35</v>
      </c>
      <c r="AX800" s="13" t="s">
        <v>73</v>
      </c>
      <c r="AY800" s="208" t="s">
        <v>185</v>
      </c>
    </row>
    <row r="801" spans="2:51" s="14" customFormat="1" ht="11.25">
      <c r="B801" s="209"/>
      <c r="C801" s="210"/>
      <c r="D801" s="200" t="s">
        <v>195</v>
      </c>
      <c r="E801" s="211" t="s">
        <v>19</v>
      </c>
      <c r="F801" s="212" t="s">
        <v>3378</v>
      </c>
      <c r="G801" s="210"/>
      <c r="H801" s="213">
        <v>85.183999999999997</v>
      </c>
      <c r="I801" s="214"/>
      <c r="J801" s="210"/>
      <c r="K801" s="210"/>
      <c r="L801" s="215"/>
      <c r="M801" s="216"/>
      <c r="N801" s="217"/>
      <c r="O801" s="217"/>
      <c r="P801" s="217"/>
      <c r="Q801" s="217"/>
      <c r="R801" s="217"/>
      <c r="S801" s="217"/>
      <c r="T801" s="218"/>
      <c r="AT801" s="219" t="s">
        <v>195</v>
      </c>
      <c r="AU801" s="219" t="s">
        <v>82</v>
      </c>
      <c r="AV801" s="14" t="s">
        <v>82</v>
      </c>
      <c r="AW801" s="14" t="s">
        <v>35</v>
      </c>
      <c r="AX801" s="14" t="s">
        <v>73</v>
      </c>
      <c r="AY801" s="219" t="s">
        <v>185</v>
      </c>
    </row>
    <row r="802" spans="2:51" s="14" customFormat="1" ht="11.25">
      <c r="B802" s="209"/>
      <c r="C802" s="210"/>
      <c r="D802" s="200" t="s">
        <v>195</v>
      </c>
      <c r="E802" s="211" t="s">
        <v>19</v>
      </c>
      <c r="F802" s="212" t="s">
        <v>3379</v>
      </c>
      <c r="G802" s="210"/>
      <c r="H802" s="213">
        <v>21.893000000000001</v>
      </c>
      <c r="I802" s="214"/>
      <c r="J802" s="210"/>
      <c r="K802" s="210"/>
      <c r="L802" s="215"/>
      <c r="M802" s="216"/>
      <c r="N802" s="217"/>
      <c r="O802" s="217"/>
      <c r="P802" s="217"/>
      <c r="Q802" s="217"/>
      <c r="R802" s="217"/>
      <c r="S802" s="217"/>
      <c r="T802" s="218"/>
      <c r="AT802" s="219" t="s">
        <v>195</v>
      </c>
      <c r="AU802" s="219" t="s">
        <v>82</v>
      </c>
      <c r="AV802" s="14" t="s">
        <v>82</v>
      </c>
      <c r="AW802" s="14" t="s">
        <v>35</v>
      </c>
      <c r="AX802" s="14" t="s">
        <v>73</v>
      </c>
      <c r="AY802" s="219" t="s">
        <v>185</v>
      </c>
    </row>
    <row r="803" spans="2:51" s="14" customFormat="1" ht="11.25">
      <c r="B803" s="209"/>
      <c r="C803" s="210"/>
      <c r="D803" s="200" t="s">
        <v>195</v>
      </c>
      <c r="E803" s="211" t="s">
        <v>19</v>
      </c>
      <c r="F803" s="212" t="s">
        <v>659</v>
      </c>
      <c r="G803" s="210"/>
      <c r="H803" s="213">
        <v>-3.391</v>
      </c>
      <c r="I803" s="214"/>
      <c r="J803" s="210"/>
      <c r="K803" s="210"/>
      <c r="L803" s="215"/>
      <c r="M803" s="216"/>
      <c r="N803" s="217"/>
      <c r="O803" s="217"/>
      <c r="P803" s="217"/>
      <c r="Q803" s="217"/>
      <c r="R803" s="217"/>
      <c r="S803" s="217"/>
      <c r="T803" s="218"/>
      <c r="AT803" s="219" t="s">
        <v>195</v>
      </c>
      <c r="AU803" s="219" t="s">
        <v>82</v>
      </c>
      <c r="AV803" s="14" t="s">
        <v>82</v>
      </c>
      <c r="AW803" s="14" t="s">
        <v>35</v>
      </c>
      <c r="AX803" s="14" t="s">
        <v>73</v>
      </c>
      <c r="AY803" s="219" t="s">
        <v>185</v>
      </c>
    </row>
    <row r="804" spans="2:51" s="14" customFormat="1" ht="11.25">
      <c r="B804" s="209"/>
      <c r="C804" s="210"/>
      <c r="D804" s="200" t="s">
        <v>195</v>
      </c>
      <c r="E804" s="211" t="s">
        <v>19</v>
      </c>
      <c r="F804" s="212" t="s">
        <v>660</v>
      </c>
      <c r="G804" s="210"/>
      <c r="H804" s="213">
        <v>-5.0869999999999997</v>
      </c>
      <c r="I804" s="214"/>
      <c r="J804" s="210"/>
      <c r="K804" s="210"/>
      <c r="L804" s="215"/>
      <c r="M804" s="216"/>
      <c r="N804" s="217"/>
      <c r="O804" s="217"/>
      <c r="P804" s="217"/>
      <c r="Q804" s="217"/>
      <c r="R804" s="217"/>
      <c r="S804" s="217"/>
      <c r="T804" s="218"/>
      <c r="AT804" s="219" t="s">
        <v>195</v>
      </c>
      <c r="AU804" s="219" t="s">
        <v>82</v>
      </c>
      <c r="AV804" s="14" t="s">
        <v>82</v>
      </c>
      <c r="AW804" s="14" t="s">
        <v>35</v>
      </c>
      <c r="AX804" s="14" t="s">
        <v>73</v>
      </c>
      <c r="AY804" s="219" t="s">
        <v>185</v>
      </c>
    </row>
    <row r="805" spans="2:51" s="14" customFormat="1" ht="11.25">
      <c r="B805" s="209"/>
      <c r="C805" s="210"/>
      <c r="D805" s="200" t="s">
        <v>195</v>
      </c>
      <c r="E805" s="211" t="s">
        <v>19</v>
      </c>
      <c r="F805" s="212" t="s">
        <v>661</v>
      </c>
      <c r="G805" s="210"/>
      <c r="H805" s="213">
        <v>-1.57</v>
      </c>
      <c r="I805" s="214"/>
      <c r="J805" s="210"/>
      <c r="K805" s="210"/>
      <c r="L805" s="215"/>
      <c r="M805" s="216"/>
      <c r="N805" s="217"/>
      <c r="O805" s="217"/>
      <c r="P805" s="217"/>
      <c r="Q805" s="217"/>
      <c r="R805" s="217"/>
      <c r="S805" s="217"/>
      <c r="T805" s="218"/>
      <c r="AT805" s="219" t="s">
        <v>195</v>
      </c>
      <c r="AU805" s="219" t="s">
        <v>82</v>
      </c>
      <c r="AV805" s="14" t="s">
        <v>82</v>
      </c>
      <c r="AW805" s="14" t="s">
        <v>35</v>
      </c>
      <c r="AX805" s="14" t="s">
        <v>73</v>
      </c>
      <c r="AY805" s="219" t="s">
        <v>185</v>
      </c>
    </row>
    <row r="806" spans="2:51" s="14" customFormat="1" ht="11.25">
      <c r="B806" s="209"/>
      <c r="C806" s="210"/>
      <c r="D806" s="200" t="s">
        <v>195</v>
      </c>
      <c r="E806" s="211" t="s">
        <v>19</v>
      </c>
      <c r="F806" s="212" t="s">
        <v>2823</v>
      </c>
      <c r="G806" s="210"/>
      <c r="H806" s="213">
        <v>-2.0499999999999998</v>
      </c>
      <c r="I806" s="214"/>
      <c r="J806" s="210"/>
      <c r="K806" s="210"/>
      <c r="L806" s="215"/>
      <c r="M806" s="216"/>
      <c r="N806" s="217"/>
      <c r="O806" s="217"/>
      <c r="P806" s="217"/>
      <c r="Q806" s="217"/>
      <c r="R806" s="217"/>
      <c r="S806" s="217"/>
      <c r="T806" s="218"/>
      <c r="AT806" s="219" t="s">
        <v>195</v>
      </c>
      <c r="AU806" s="219" t="s">
        <v>82</v>
      </c>
      <c r="AV806" s="14" t="s">
        <v>82</v>
      </c>
      <c r="AW806" s="14" t="s">
        <v>35</v>
      </c>
      <c r="AX806" s="14" t="s">
        <v>73</v>
      </c>
      <c r="AY806" s="219" t="s">
        <v>185</v>
      </c>
    </row>
    <row r="807" spans="2:51" s="13" customFormat="1" ht="11.25">
      <c r="B807" s="198"/>
      <c r="C807" s="199"/>
      <c r="D807" s="200" t="s">
        <v>195</v>
      </c>
      <c r="E807" s="201" t="s">
        <v>19</v>
      </c>
      <c r="F807" s="202" t="s">
        <v>3140</v>
      </c>
      <c r="G807" s="199"/>
      <c r="H807" s="201" t="s">
        <v>19</v>
      </c>
      <c r="I807" s="203"/>
      <c r="J807" s="199"/>
      <c r="K807" s="199"/>
      <c r="L807" s="204"/>
      <c r="M807" s="205"/>
      <c r="N807" s="206"/>
      <c r="O807" s="206"/>
      <c r="P807" s="206"/>
      <c r="Q807" s="206"/>
      <c r="R807" s="206"/>
      <c r="S807" s="206"/>
      <c r="T807" s="207"/>
      <c r="AT807" s="208" t="s">
        <v>195</v>
      </c>
      <c r="AU807" s="208" t="s">
        <v>82</v>
      </c>
      <c r="AV807" s="13" t="s">
        <v>80</v>
      </c>
      <c r="AW807" s="13" t="s">
        <v>35</v>
      </c>
      <c r="AX807" s="13" t="s">
        <v>73</v>
      </c>
      <c r="AY807" s="208" t="s">
        <v>185</v>
      </c>
    </row>
    <row r="808" spans="2:51" s="14" customFormat="1" ht="11.25">
      <c r="B808" s="209"/>
      <c r="C808" s="210"/>
      <c r="D808" s="200" t="s">
        <v>195</v>
      </c>
      <c r="E808" s="211" t="s">
        <v>19</v>
      </c>
      <c r="F808" s="212" t="s">
        <v>3379</v>
      </c>
      <c r="G808" s="210"/>
      <c r="H808" s="213">
        <v>21.893000000000001</v>
      </c>
      <c r="I808" s="214"/>
      <c r="J808" s="210"/>
      <c r="K808" s="210"/>
      <c r="L808" s="215"/>
      <c r="M808" s="216"/>
      <c r="N808" s="217"/>
      <c r="O808" s="217"/>
      <c r="P808" s="217"/>
      <c r="Q808" s="217"/>
      <c r="R808" s="217"/>
      <c r="S808" s="217"/>
      <c r="T808" s="218"/>
      <c r="AT808" s="219" t="s">
        <v>195</v>
      </c>
      <c r="AU808" s="219" t="s">
        <v>82</v>
      </c>
      <c r="AV808" s="14" t="s">
        <v>82</v>
      </c>
      <c r="AW808" s="14" t="s">
        <v>35</v>
      </c>
      <c r="AX808" s="14" t="s">
        <v>73</v>
      </c>
      <c r="AY808" s="219" t="s">
        <v>185</v>
      </c>
    </row>
    <row r="809" spans="2:51" s="16" customFormat="1" ht="11.25">
      <c r="B809" s="247"/>
      <c r="C809" s="248"/>
      <c r="D809" s="200" t="s">
        <v>195</v>
      </c>
      <c r="E809" s="249" t="s">
        <v>19</v>
      </c>
      <c r="F809" s="250" t="s">
        <v>727</v>
      </c>
      <c r="G809" s="248"/>
      <c r="H809" s="251">
        <v>249.02700000000002</v>
      </c>
      <c r="I809" s="252"/>
      <c r="J809" s="248"/>
      <c r="K809" s="248"/>
      <c r="L809" s="253"/>
      <c r="M809" s="254"/>
      <c r="N809" s="255"/>
      <c r="O809" s="255"/>
      <c r="P809" s="255"/>
      <c r="Q809" s="255"/>
      <c r="R809" s="255"/>
      <c r="S809" s="255"/>
      <c r="T809" s="256"/>
      <c r="AT809" s="257" t="s">
        <v>195</v>
      </c>
      <c r="AU809" s="257" t="s">
        <v>82</v>
      </c>
      <c r="AV809" s="16" t="s">
        <v>129</v>
      </c>
      <c r="AW809" s="16" t="s">
        <v>35</v>
      </c>
      <c r="AX809" s="16" t="s">
        <v>73</v>
      </c>
      <c r="AY809" s="257" t="s">
        <v>185</v>
      </c>
    </row>
    <row r="810" spans="2:51" s="13" customFormat="1" ht="11.25">
      <c r="B810" s="198"/>
      <c r="C810" s="199"/>
      <c r="D810" s="200" t="s">
        <v>195</v>
      </c>
      <c r="E810" s="201" t="s">
        <v>19</v>
      </c>
      <c r="F810" s="202" t="s">
        <v>3359</v>
      </c>
      <c r="G810" s="199"/>
      <c r="H810" s="201" t="s">
        <v>19</v>
      </c>
      <c r="I810" s="203"/>
      <c r="J810" s="199"/>
      <c r="K810" s="199"/>
      <c r="L810" s="204"/>
      <c r="M810" s="205"/>
      <c r="N810" s="206"/>
      <c r="O810" s="206"/>
      <c r="P810" s="206"/>
      <c r="Q810" s="206"/>
      <c r="R810" s="206"/>
      <c r="S810" s="206"/>
      <c r="T810" s="207"/>
      <c r="AT810" s="208" t="s">
        <v>195</v>
      </c>
      <c r="AU810" s="208" t="s">
        <v>82</v>
      </c>
      <c r="AV810" s="13" t="s">
        <v>80</v>
      </c>
      <c r="AW810" s="13" t="s">
        <v>35</v>
      </c>
      <c r="AX810" s="13" t="s">
        <v>73</v>
      </c>
      <c r="AY810" s="208" t="s">
        <v>185</v>
      </c>
    </row>
    <row r="811" spans="2:51" s="13" customFormat="1" ht="11.25">
      <c r="B811" s="198"/>
      <c r="C811" s="199"/>
      <c r="D811" s="200" t="s">
        <v>195</v>
      </c>
      <c r="E811" s="201" t="s">
        <v>19</v>
      </c>
      <c r="F811" s="202" t="s">
        <v>3105</v>
      </c>
      <c r="G811" s="199"/>
      <c r="H811" s="201" t="s">
        <v>19</v>
      </c>
      <c r="I811" s="203"/>
      <c r="J811" s="199"/>
      <c r="K811" s="199"/>
      <c r="L811" s="204"/>
      <c r="M811" s="205"/>
      <c r="N811" s="206"/>
      <c r="O811" s="206"/>
      <c r="P811" s="206"/>
      <c r="Q811" s="206"/>
      <c r="R811" s="206"/>
      <c r="S811" s="206"/>
      <c r="T811" s="207"/>
      <c r="AT811" s="208" t="s">
        <v>195</v>
      </c>
      <c r="AU811" s="208" t="s">
        <v>82</v>
      </c>
      <c r="AV811" s="13" t="s">
        <v>80</v>
      </c>
      <c r="AW811" s="13" t="s">
        <v>35</v>
      </c>
      <c r="AX811" s="13" t="s">
        <v>73</v>
      </c>
      <c r="AY811" s="208" t="s">
        <v>185</v>
      </c>
    </row>
    <row r="812" spans="2:51" s="14" customFormat="1" ht="11.25">
      <c r="B812" s="209"/>
      <c r="C812" s="210"/>
      <c r="D812" s="200" t="s">
        <v>195</v>
      </c>
      <c r="E812" s="211" t="s">
        <v>19</v>
      </c>
      <c r="F812" s="212" t="s">
        <v>3380</v>
      </c>
      <c r="G812" s="210"/>
      <c r="H812" s="213">
        <v>8.4499999999999993</v>
      </c>
      <c r="I812" s="214"/>
      <c r="J812" s="210"/>
      <c r="K812" s="210"/>
      <c r="L812" s="215"/>
      <c r="M812" s="216"/>
      <c r="N812" s="217"/>
      <c r="O812" s="217"/>
      <c r="P812" s="217"/>
      <c r="Q812" s="217"/>
      <c r="R812" s="217"/>
      <c r="S812" s="217"/>
      <c r="T812" s="218"/>
      <c r="AT812" s="219" t="s">
        <v>195</v>
      </c>
      <c r="AU812" s="219" t="s">
        <v>82</v>
      </c>
      <c r="AV812" s="14" t="s">
        <v>82</v>
      </c>
      <c r="AW812" s="14" t="s">
        <v>35</v>
      </c>
      <c r="AX812" s="14" t="s">
        <v>73</v>
      </c>
      <c r="AY812" s="219" t="s">
        <v>185</v>
      </c>
    </row>
    <row r="813" spans="2:51" s="14" customFormat="1" ht="11.25">
      <c r="B813" s="209"/>
      <c r="C813" s="210"/>
      <c r="D813" s="200" t="s">
        <v>195</v>
      </c>
      <c r="E813" s="211" t="s">
        <v>19</v>
      </c>
      <c r="F813" s="212" t="s">
        <v>3381</v>
      </c>
      <c r="G813" s="210"/>
      <c r="H813" s="213">
        <v>36.366</v>
      </c>
      <c r="I813" s="214"/>
      <c r="J813" s="210"/>
      <c r="K813" s="210"/>
      <c r="L813" s="215"/>
      <c r="M813" s="216"/>
      <c r="N813" s="217"/>
      <c r="O813" s="217"/>
      <c r="P813" s="217"/>
      <c r="Q813" s="217"/>
      <c r="R813" s="217"/>
      <c r="S813" s="217"/>
      <c r="T813" s="218"/>
      <c r="AT813" s="219" t="s">
        <v>195</v>
      </c>
      <c r="AU813" s="219" t="s">
        <v>82</v>
      </c>
      <c r="AV813" s="14" t="s">
        <v>82</v>
      </c>
      <c r="AW813" s="14" t="s">
        <v>35</v>
      </c>
      <c r="AX813" s="14" t="s">
        <v>73</v>
      </c>
      <c r="AY813" s="219" t="s">
        <v>185</v>
      </c>
    </row>
    <row r="814" spans="2:51" s="14" customFormat="1" ht="11.25">
      <c r="B814" s="209"/>
      <c r="C814" s="210"/>
      <c r="D814" s="200" t="s">
        <v>195</v>
      </c>
      <c r="E814" s="211" t="s">
        <v>19</v>
      </c>
      <c r="F814" s="212" t="s">
        <v>3382</v>
      </c>
      <c r="G814" s="210"/>
      <c r="H814" s="213">
        <v>-1.3149999999999999</v>
      </c>
      <c r="I814" s="214"/>
      <c r="J814" s="210"/>
      <c r="K814" s="210"/>
      <c r="L814" s="215"/>
      <c r="M814" s="216"/>
      <c r="N814" s="217"/>
      <c r="O814" s="217"/>
      <c r="P814" s="217"/>
      <c r="Q814" s="217"/>
      <c r="R814" s="217"/>
      <c r="S814" s="217"/>
      <c r="T814" s="218"/>
      <c r="AT814" s="219" t="s">
        <v>195</v>
      </c>
      <c r="AU814" s="219" t="s">
        <v>82</v>
      </c>
      <c r="AV814" s="14" t="s">
        <v>82</v>
      </c>
      <c r="AW814" s="14" t="s">
        <v>35</v>
      </c>
      <c r="AX814" s="14" t="s">
        <v>73</v>
      </c>
      <c r="AY814" s="219" t="s">
        <v>185</v>
      </c>
    </row>
    <row r="815" spans="2:51" s="13" customFormat="1" ht="11.25">
      <c r="B815" s="198"/>
      <c r="C815" s="199"/>
      <c r="D815" s="200" t="s">
        <v>195</v>
      </c>
      <c r="E815" s="201" t="s">
        <v>19</v>
      </c>
      <c r="F815" s="202" t="s">
        <v>3122</v>
      </c>
      <c r="G815" s="199"/>
      <c r="H815" s="201" t="s">
        <v>19</v>
      </c>
      <c r="I815" s="203"/>
      <c r="J815" s="199"/>
      <c r="K815" s="199"/>
      <c r="L815" s="204"/>
      <c r="M815" s="205"/>
      <c r="N815" s="206"/>
      <c r="O815" s="206"/>
      <c r="P815" s="206"/>
      <c r="Q815" s="206"/>
      <c r="R815" s="206"/>
      <c r="S815" s="206"/>
      <c r="T815" s="207"/>
      <c r="AT815" s="208" t="s">
        <v>195</v>
      </c>
      <c r="AU815" s="208" t="s">
        <v>82</v>
      </c>
      <c r="AV815" s="13" t="s">
        <v>80</v>
      </c>
      <c r="AW815" s="13" t="s">
        <v>35</v>
      </c>
      <c r="AX815" s="13" t="s">
        <v>73</v>
      </c>
      <c r="AY815" s="208" t="s">
        <v>185</v>
      </c>
    </row>
    <row r="816" spans="2:51" s="14" customFormat="1" ht="11.25">
      <c r="B816" s="209"/>
      <c r="C816" s="210"/>
      <c r="D816" s="200" t="s">
        <v>195</v>
      </c>
      <c r="E816" s="211" t="s">
        <v>19</v>
      </c>
      <c r="F816" s="212" t="s">
        <v>3381</v>
      </c>
      <c r="G816" s="210"/>
      <c r="H816" s="213">
        <v>36.366</v>
      </c>
      <c r="I816" s="214"/>
      <c r="J816" s="210"/>
      <c r="K816" s="210"/>
      <c r="L816" s="215"/>
      <c r="M816" s="216"/>
      <c r="N816" s="217"/>
      <c r="O816" s="217"/>
      <c r="P816" s="217"/>
      <c r="Q816" s="217"/>
      <c r="R816" s="217"/>
      <c r="S816" s="217"/>
      <c r="T816" s="218"/>
      <c r="AT816" s="219" t="s">
        <v>195</v>
      </c>
      <c r="AU816" s="219" t="s">
        <v>82</v>
      </c>
      <c r="AV816" s="14" t="s">
        <v>82</v>
      </c>
      <c r="AW816" s="14" t="s">
        <v>35</v>
      </c>
      <c r="AX816" s="14" t="s">
        <v>73</v>
      </c>
      <c r="AY816" s="219" t="s">
        <v>185</v>
      </c>
    </row>
    <row r="817" spans="1:65" s="14" customFormat="1" ht="11.25">
      <c r="B817" s="209"/>
      <c r="C817" s="210"/>
      <c r="D817" s="200" t="s">
        <v>195</v>
      </c>
      <c r="E817" s="211" t="s">
        <v>19</v>
      </c>
      <c r="F817" s="212" t="s">
        <v>3380</v>
      </c>
      <c r="G817" s="210"/>
      <c r="H817" s="213">
        <v>8.4499999999999993</v>
      </c>
      <c r="I817" s="214"/>
      <c r="J817" s="210"/>
      <c r="K817" s="210"/>
      <c r="L817" s="215"/>
      <c r="M817" s="216"/>
      <c r="N817" s="217"/>
      <c r="O817" s="217"/>
      <c r="P817" s="217"/>
      <c r="Q817" s="217"/>
      <c r="R817" s="217"/>
      <c r="S817" s="217"/>
      <c r="T817" s="218"/>
      <c r="AT817" s="219" t="s">
        <v>195</v>
      </c>
      <c r="AU817" s="219" t="s">
        <v>82</v>
      </c>
      <c r="AV817" s="14" t="s">
        <v>82</v>
      </c>
      <c r="AW817" s="14" t="s">
        <v>35</v>
      </c>
      <c r="AX817" s="14" t="s">
        <v>73</v>
      </c>
      <c r="AY817" s="219" t="s">
        <v>185</v>
      </c>
    </row>
    <row r="818" spans="1:65" s="13" customFormat="1" ht="11.25">
      <c r="B818" s="198"/>
      <c r="C818" s="199"/>
      <c r="D818" s="200" t="s">
        <v>195</v>
      </c>
      <c r="E818" s="201" t="s">
        <v>19</v>
      </c>
      <c r="F818" s="202" t="s">
        <v>3140</v>
      </c>
      <c r="G818" s="199"/>
      <c r="H818" s="201" t="s">
        <v>19</v>
      </c>
      <c r="I818" s="203"/>
      <c r="J818" s="199"/>
      <c r="K818" s="199"/>
      <c r="L818" s="204"/>
      <c r="M818" s="205"/>
      <c r="N818" s="206"/>
      <c r="O818" s="206"/>
      <c r="P818" s="206"/>
      <c r="Q818" s="206"/>
      <c r="R818" s="206"/>
      <c r="S818" s="206"/>
      <c r="T818" s="207"/>
      <c r="AT818" s="208" t="s">
        <v>195</v>
      </c>
      <c r="AU818" s="208" t="s">
        <v>82</v>
      </c>
      <c r="AV818" s="13" t="s">
        <v>80</v>
      </c>
      <c r="AW818" s="13" t="s">
        <v>35</v>
      </c>
      <c r="AX818" s="13" t="s">
        <v>73</v>
      </c>
      <c r="AY818" s="208" t="s">
        <v>185</v>
      </c>
    </row>
    <row r="819" spans="1:65" s="14" customFormat="1" ht="11.25">
      <c r="B819" s="209"/>
      <c r="C819" s="210"/>
      <c r="D819" s="200" t="s">
        <v>195</v>
      </c>
      <c r="E819" s="211" t="s">
        <v>19</v>
      </c>
      <c r="F819" s="212" t="s">
        <v>3383</v>
      </c>
      <c r="G819" s="210"/>
      <c r="H819" s="213">
        <v>35.262</v>
      </c>
      <c r="I819" s="214"/>
      <c r="J819" s="210"/>
      <c r="K819" s="210"/>
      <c r="L819" s="215"/>
      <c r="M819" s="216"/>
      <c r="N819" s="217"/>
      <c r="O819" s="217"/>
      <c r="P819" s="217"/>
      <c r="Q819" s="217"/>
      <c r="R819" s="217"/>
      <c r="S819" s="217"/>
      <c r="T819" s="218"/>
      <c r="AT819" s="219" t="s">
        <v>195</v>
      </c>
      <c r="AU819" s="219" t="s">
        <v>82</v>
      </c>
      <c r="AV819" s="14" t="s">
        <v>82</v>
      </c>
      <c r="AW819" s="14" t="s">
        <v>35</v>
      </c>
      <c r="AX819" s="14" t="s">
        <v>73</v>
      </c>
      <c r="AY819" s="219" t="s">
        <v>185</v>
      </c>
    </row>
    <row r="820" spans="1:65" s="16" customFormat="1" ht="11.25">
      <c r="B820" s="247"/>
      <c r="C820" s="248"/>
      <c r="D820" s="200" t="s">
        <v>195</v>
      </c>
      <c r="E820" s="249" t="s">
        <v>19</v>
      </c>
      <c r="F820" s="250" t="s">
        <v>727</v>
      </c>
      <c r="G820" s="248"/>
      <c r="H820" s="251">
        <v>123.57900000000001</v>
      </c>
      <c r="I820" s="252"/>
      <c r="J820" s="248"/>
      <c r="K820" s="248"/>
      <c r="L820" s="253"/>
      <c r="M820" s="254"/>
      <c r="N820" s="255"/>
      <c r="O820" s="255"/>
      <c r="P820" s="255"/>
      <c r="Q820" s="255"/>
      <c r="R820" s="255"/>
      <c r="S820" s="255"/>
      <c r="T820" s="256"/>
      <c r="AT820" s="257" t="s">
        <v>195</v>
      </c>
      <c r="AU820" s="257" t="s">
        <v>82</v>
      </c>
      <c r="AV820" s="16" t="s">
        <v>129</v>
      </c>
      <c r="AW820" s="16" t="s">
        <v>35</v>
      </c>
      <c r="AX820" s="16" t="s">
        <v>73</v>
      </c>
      <c r="AY820" s="257" t="s">
        <v>185</v>
      </c>
    </row>
    <row r="821" spans="1:65" s="15" customFormat="1" ht="11.25">
      <c r="B821" s="220"/>
      <c r="C821" s="221"/>
      <c r="D821" s="200" t="s">
        <v>195</v>
      </c>
      <c r="E821" s="222" t="s">
        <v>19</v>
      </c>
      <c r="F821" s="223" t="s">
        <v>226</v>
      </c>
      <c r="G821" s="221"/>
      <c r="H821" s="224">
        <v>372.60599999999999</v>
      </c>
      <c r="I821" s="225"/>
      <c r="J821" s="221"/>
      <c r="K821" s="221"/>
      <c r="L821" s="226"/>
      <c r="M821" s="227"/>
      <c r="N821" s="228"/>
      <c r="O821" s="228"/>
      <c r="P821" s="228"/>
      <c r="Q821" s="228"/>
      <c r="R821" s="228"/>
      <c r="S821" s="228"/>
      <c r="T821" s="229"/>
      <c r="AT821" s="230" t="s">
        <v>195</v>
      </c>
      <c r="AU821" s="230" t="s">
        <v>82</v>
      </c>
      <c r="AV821" s="15" t="s">
        <v>135</v>
      </c>
      <c r="AW821" s="15" t="s">
        <v>35</v>
      </c>
      <c r="AX821" s="15" t="s">
        <v>80</v>
      </c>
      <c r="AY821" s="230" t="s">
        <v>185</v>
      </c>
    </row>
    <row r="822" spans="1:65" s="2" customFormat="1" ht="24.2" customHeight="1">
      <c r="A822" s="36"/>
      <c r="B822" s="37"/>
      <c r="C822" s="237" t="s">
        <v>963</v>
      </c>
      <c r="D822" s="237" t="s">
        <v>520</v>
      </c>
      <c r="E822" s="238" t="s">
        <v>3384</v>
      </c>
      <c r="F822" s="239" t="s">
        <v>3385</v>
      </c>
      <c r="G822" s="240" t="s">
        <v>240</v>
      </c>
      <c r="H822" s="241">
        <v>484.38799999999998</v>
      </c>
      <c r="I822" s="242"/>
      <c r="J822" s="243">
        <f>ROUND(I822*H822,2)</f>
        <v>0</v>
      </c>
      <c r="K822" s="239" t="s">
        <v>191</v>
      </c>
      <c r="L822" s="244"/>
      <c r="M822" s="245" t="s">
        <v>19</v>
      </c>
      <c r="N822" s="246" t="s">
        <v>44</v>
      </c>
      <c r="O822" s="66"/>
      <c r="P822" s="189">
        <f>O822*H822</f>
        <v>0</v>
      </c>
      <c r="Q822" s="189">
        <v>1.2999999999999999E-4</v>
      </c>
      <c r="R822" s="189">
        <f>Q822*H822</f>
        <v>6.2970439999999989E-2</v>
      </c>
      <c r="S822" s="189">
        <v>0</v>
      </c>
      <c r="T822" s="190">
        <f>S822*H822</f>
        <v>0</v>
      </c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R822" s="191" t="s">
        <v>627</v>
      </c>
      <c r="AT822" s="191" t="s">
        <v>520</v>
      </c>
      <c r="AU822" s="191" t="s">
        <v>82</v>
      </c>
      <c r="AY822" s="19" t="s">
        <v>185</v>
      </c>
      <c r="BE822" s="192">
        <f>IF(N822="základní",J822,0)</f>
        <v>0</v>
      </c>
      <c r="BF822" s="192">
        <f>IF(N822="snížená",J822,0)</f>
        <v>0</v>
      </c>
      <c r="BG822" s="192">
        <f>IF(N822="zákl. přenesená",J822,0)</f>
        <v>0</v>
      </c>
      <c r="BH822" s="192">
        <f>IF(N822="sníž. přenesená",J822,0)</f>
        <v>0</v>
      </c>
      <c r="BI822" s="192">
        <f>IF(N822="nulová",J822,0)</f>
        <v>0</v>
      </c>
      <c r="BJ822" s="19" t="s">
        <v>80</v>
      </c>
      <c r="BK822" s="192">
        <f>ROUND(I822*H822,2)</f>
        <v>0</v>
      </c>
      <c r="BL822" s="19" t="s">
        <v>339</v>
      </c>
      <c r="BM822" s="191" t="s">
        <v>3386</v>
      </c>
    </row>
    <row r="823" spans="1:65" s="13" customFormat="1" ht="11.25">
      <c r="B823" s="198"/>
      <c r="C823" s="199"/>
      <c r="D823" s="200" t="s">
        <v>195</v>
      </c>
      <c r="E823" s="201" t="s">
        <v>19</v>
      </c>
      <c r="F823" s="202" t="s">
        <v>3357</v>
      </c>
      <c r="G823" s="199"/>
      <c r="H823" s="201" t="s">
        <v>19</v>
      </c>
      <c r="I823" s="203"/>
      <c r="J823" s="199"/>
      <c r="K823" s="199"/>
      <c r="L823" s="204"/>
      <c r="M823" s="205"/>
      <c r="N823" s="206"/>
      <c r="O823" s="206"/>
      <c r="P823" s="206"/>
      <c r="Q823" s="206"/>
      <c r="R823" s="206"/>
      <c r="S823" s="206"/>
      <c r="T823" s="207"/>
      <c r="AT823" s="208" t="s">
        <v>195</v>
      </c>
      <c r="AU823" s="208" t="s">
        <v>82</v>
      </c>
      <c r="AV823" s="13" t="s">
        <v>80</v>
      </c>
      <c r="AW823" s="13" t="s">
        <v>35</v>
      </c>
      <c r="AX823" s="13" t="s">
        <v>73</v>
      </c>
      <c r="AY823" s="208" t="s">
        <v>185</v>
      </c>
    </row>
    <row r="824" spans="1:65" s="13" customFormat="1" ht="11.25">
      <c r="B824" s="198"/>
      <c r="C824" s="199"/>
      <c r="D824" s="200" t="s">
        <v>195</v>
      </c>
      <c r="E824" s="201" t="s">
        <v>19</v>
      </c>
      <c r="F824" s="202" t="s">
        <v>3122</v>
      </c>
      <c r="G824" s="199"/>
      <c r="H824" s="201" t="s">
        <v>19</v>
      </c>
      <c r="I824" s="203"/>
      <c r="J824" s="199"/>
      <c r="K824" s="199"/>
      <c r="L824" s="204"/>
      <c r="M824" s="205"/>
      <c r="N824" s="206"/>
      <c r="O824" s="206"/>
      <c r="P824" s="206"/>
      <c r="Q824" s="206"/>
      <c r="R824" s="206"/>
      <c r="S824" s="206"/>
      <c r="T824" s="207"/>
      <c r="AT824" s="208" t="s">
        <v>195</v>
      </c>
      <c r="AU824" s="208" t="s">
        <v>82</v>
      </c>
      <c r="AV824" s="13" t="s">
        <v>80</v>
      </c>
      <c r="AW824" s="13" t="s">
        <v>35</v>
      </c>
      <c r="AX824" s="13" t="s">
        <v>73</v>
      </c>
      <c r="AY824" s="208" t="s">
        <v>185</v>
      </c>
    </row>
    <row r="825" spans="1:65" s="14" customFormat="1" ht="11.25">
      <c r="B825" s="209"/>
      <c r="C825" s="210"/>
      <c r="D825" s="200" t="s">
        <v>195</v>
      </c>
      <c r="E825" s="211" t="s">
        <v>19</v>
      </c>
      <c r="F825" s="212" t="s">
        <v>3376</v>
      </c>
      <c r="G825" s="210"/>
      <c r="H825" s="213">
        <v>77.016999999999996</v>
      </c>
      <c r="I825" s="214"/>
      <c r="J825" s="210"/>
      <c r="K825" s="210"/>
      <c r="L825" s="215"/>
      <c r="M825" s="216"/>
      <c r="N825" s="217"/>
      <c r="O825" s="217"/>
      <c r="P825" s="217"/>
      <c r="Q825" s="217"/>
      <c r="R825" s="217"/>
      <c r="S825" s="217"/>
      <c r="T825" s="218"/>
      <c r="AT825" s="219" t="s">
        <v>195</v>
      </c>
      <c r="AU825" s="219" t="s">
        <v>82</v>
      </c>
      <c r="AV825" s="14" t="s">
        <v>82</v>
      </c>
      <c r="AW825" s="14" t="s">
        <v>35</v>
      </c>
      <c r="AX825" s="14" t="s">
        <v>73</v>
      </c>
      <c r="AY825" s="219" t="s">
        <v>185</v>
      </c>
    </row>
    <row r="826" spans="1:65" s="13" customFormat="1" ht="11.25">
      <c r="B826" s="198"/>
      <c r="C826" s="199"/>
      <c r="D826" s="200" t="s">
        <v>195</v>
      </c>
      <c r="E826" s="201" t="s">
        <v>19</v>
      </c>
      <c r="F826" s="202" t="s">
        <v>3105</v>
      </c>
      <c r="G826" s="199"/>
      <c r="H826" s="201" t="s">
        <v>19</v>
      </c>
      <c r="I826" s="203"/>
      <c r="J826" s="199"/>
      <c r="K826" s="199"/>
      <c r="L826" s="204"/>
      <c r="M826" s="205"/>
      <c r="N826" s="206"/>
      <c r="O826" s="206"/>
      <c r="P826" s="206"/>
      <c r="Q826" s="206"/>
      <c r="R826" s="206"/>
      <c r="S826" s="206"/>
      <c r="T826" s="207"/>
      <c r="AT826" s="208" t="s">
        <v>195</v>
      </c>
      <c r="AU826" s="208" t="s">
        <v>82</v>
      </c>
      <c r="AV826" s="13" t="s">
        <v>80</v>
      </c>
      <c r="AW826" s="13" t="s">
        <v>35</v>
      </c>
      <c r="AX826" s="13" t="s">
        <v>73</v>
      </c>
      <c r="AY826" s="208" t="s">
        <v>185</v>
      </c>
    </row>
    <row r="827" spans="1:65" s="14" customFormat="1" ht="11.25">
      <c r="B827" s="209"/>
      <c r="C827" s="210"/>
      <c r="D827" s="200" t="s">
        <v>195</v>
      </c>
      <c r="E827" s="211" t="s">
        <v>19</v>
      </c>
      <c r="F827" s="212" t="s">
        <v>3377</v>
      </c>
      <c r="G827" s="210"/>
      <c r="H827" s="213">
        <v>55.137999999999998</v>
      </c>
      <c r="I827" s="214"/>
      <c r="J827" s="210"/>
      <c r="K827" s="210"/>
      <c r="L827" s="215"/>
      <c r="M827" s="216"/>
      <c r="N827" s="217"/>
      <c r="O827" s="217"/>
      <c r="P827" s="217"/>
      <c r="Q827" s="217"/>
      <c r="R827" s="217"/>
      <c r="S827" s="217"/>
      <c r="T827" s="218"/>
      <c r="AT827" s="219" t="s">
        <v>195</v>
      </c>
      <c r="AU827" s="219" t="s">
        <v>82</v>
      </c>
      <c r="AV827" s="14" t="s">
        <v>82</v>
      </c>
      <c r="AW827" s="14" t="s">
        <v>35</v>
      </c>
      <c r="AX827" s="14" t="s">
        <v>73</v>
      </c>
      <c r="AY827" s="219" t="s">
        <v>185</v>
      </c>
    </row>
    <row r="828" spans="1:65" s="13" customFormat="1" ht="11.25">
      <c r="B828" s="198"/>
      <c r="C828" s="199"/>
      <c r="D828" s="200" t="s">
        <v>195</v>
      </c>
      <c r="E828" s="201" t="s">
        <v>19</v>
      </c>
      <c r="F828" s="202" t="s">
        <v>3134</v>
      </c>
      <c r="G828" s="199"/>
      <c r="H828" s="201" t="s">
        <v>19</v>
      </c>
      <c r="I828" s="203"/>
      <c r="J828" s="199"/>
      <c r="K828" s="199"/>
      <c r="L828" s="204"/>
      <c r="M828" s="205"/>
      <c r="N828" s="206"/>
      <c r="O828" s="206"/>
      <c r="P828" s="206"/>
      <c r="Q828" s="206"/>
      <c r="R828" s="206"/>
      <c r="S828" s="206"/>
      <c r="T828" s="207"/>
      <c r="AT828" s="208" t="s">
        <v>195</v>
      </c>
      <c r="AU828" s="208" t="s">
        <v>82</v>
      </c>
      <c r="AV828" s="13" t="s">
        <v>80</v>
      </c>
      <c r="AW828" s="13" t="s">
        <v>35</v>
      </c>
      <c r="AX828" s="13" t="s">
        <v>73</v>
      </c>
      <c r="AY828" s="208" t="s">
        <v>185</v>
      </c>
    </row>
    <row r="829" spans="1:65" s="14" customFormat="1" ht="11.25">
      <c r="B829" s="209"/>
      <c r="C829" s="210"/>
      <c r="D829" s="200" t="s">
        <v>195</v>
      </c>
      <c r="E829" s="211" t="s">
        <v>19</v>
      </c>
      <c r="F829" s="212" t="s">
        <v>3378</v>
      </c>
      <c r="G829" s="210"/>
      <c r="H829" s="213">
        <v>85.183999999999997</v>
      </c>
      <c r="I829" s="214"/>
      <c r="J829" s="210"/>
      <c r="K829" s="210"/>
      <c r="L829" s="215"/>
      <c r="M829" s="216"/>
      <c r="N829" s="217"/>
      <c r="O829" s="217"/>
      <c r="P829" s="217"/>
      <c r="Q829" s="217"/>
      <c r="R829" s="217"/>
      <c r="S829" s="217"/>
      <c r="T829" s="218"/>
      <c r="AT829" s="219" t="s">
        <v>195</v>
      </c>
      <c r="AU829" s="219" t="s">
        <v>82</v>
      </c>
      <c r="AV829" s="14" t="s">
        <v>82</v>
      </c>
      <c r="AW829" s="14" t="s">
        <v>35</v>
      </c>
      <c r="AX829" s="14" t="s">
        <v>73</v>
      </c>
      <c r="AY829" s="219" t="s">
        <v>185</v>
      </c>
    </row>
    <row r="830" spans="1:65" s="14" customFormat="1" ht="11.25">
      <c r="B830" s="209"/>
      <c r="C830" s="210"/>
      <c r="D830" s="200" t="s">
        <v>195</v>
      </c>
      <c r="E830" s="211" t="s">
        <v>19</v>
      </c>
      <c r="F830" s="212" t="s">
        <v>3379</v>
      </c>
      <c r="G830" s="210"/>
      <c r="H830" s="213">
        <v>21.893000000000001</v>
      </c>
      <c r="I830" s="214"/>
      <c r="J830" s="210"/>
      <c r="K830" s="210"/>
      <c r="L830" s="215"/>
      <c r="M830" s="216"/>
      <c r="N830" s="217"/>
      <c r="O830" s="217"/>
      <c r="P830" s="217"/>
      <c r="Q830" s="217"/>
      <c r="R830" s="217"/>
      <c r="S830" s="217"/>
      <c r="T830" s="218"/>
      <c r="AT830" s="219" t="s">
        <v>195</v>
      </c>
      <c r="AU830" s="219" t="s">
        <v>82</v>
      </c>
      <c r="AV830" s="14" t="s">
        <v>82</v>
      </c>
      <c r="AW830" s="14" t="s">
        <v>35</v>
      </c>
      <c r="AX830" s="14" t="s">
        <v>73</v>
      </c>
      <c r="AY830" s="219" t="s">
        <v>185</v>
      </c>
    </row>
    <row r="831" spans="1:65" s="14" customFormat="1" ht="11.25">
      <c r="B831" s="209"/>
      <c r="C831" s="210"/>
      <c r="D831" s="200" t="s">
        <v>195</v>
      </c>
      <c r="E831" s="211" t="s">
        <v>19</v>
      </c>
      <c r="F831" s="212" t="s">
        <v>659</v>
      </c>
      <c r="G831" s="210"/>
      <c r="H831" s="213">
        <v>-3.391</v>
      </c>
      <c r="I831" s="214"/>
      <c r="J831" s="210"/>
      <c r="K831" s="210"/>
      <c r="L831" s="215"/>
      <c r="M831" s="216"/>
      <c r="N831" s="217"/>
      <c r="O831" s="217"/>
      <c r="P831" s="217"/>
      <c r="Q831" s="217"/>
      <c r="R831" s="217"/>
      <c r="S831" s="217"/>
      <c r="T831" s="218"/>
      <c r="AT831" s="219" t="s">
        <v>195</v>
      </c>
      <c r="AU831" s="219" t="s">
        <v>82</v>
      </c>
      <c r="AV831" s="14" t="s">
        <v>82</v>
      </c>
      <c r="AW831" s="14" t="s">
        <v>35</v>
      </c>
      <c r="AX831" s="14" t="s">
        <v>73</v>
      </c>
      <c r="AY831" s="219" t="s">
        <v>185</v>
      </c>
    </row>
    <row r="832" spans="1:65" s="14" customFormat="1" ht="11.25">
      <c r="B832" s="209"/>
      <c r="C832" s="210"/>
      <c r="D832" s="200" t="s">
        <v>195</v>
      </c>
      <c r="E832" s="211" t="s">
        <v>19</v>
      </c>
      <c r="F832" s="212" t="s">
        <v>660</v>
      </c>
      <c r="G832" s="210"/>
      <c r="H832" s="213">
        <v>-5.0869999999999997</v>
      </c>
      <c r="I832" s="214"/>
      <c r="J832" s="210"/>
      <c r="K832" s="210"/>
      <c r="L832" s="215"/>
      <c r="M832" s="216"/>
      <c r="N832" s="217"/>
      <c r="O832" s="217"/>
      <c r="P832" s="217"/>
      <c r="Q832" s="217"/>
      <c r="R832" s="217"/>
      <c r="S832" s="217"/>
      <c r="T832" s="218"/>
      <c r="AT832" s="219" t="s">
        <v>195</v>
      </c>
      <c r="AU832" s="219" t="s">
        <v>82</v>
      </c>
      <c r="AV832" s="14" t="s">
        <v>82</v>
      </c>
      <c r="AW832" s="14" t="s">
        <v>35</v>
      </c>
      <c r="AX832" s="14" t="s">
        <v>73</v>
      </c>
      <c r="AY832" s="219" t="s">
        <v>185</v>
      </c>
    </row>
    <row r="833" spans="2:51" s="14" customFormat="1" ht="11.25">
      <c r="B833" s="209"/>
      <c r="C833" s="210"/>
      <c r="D833" s="200" t="s">
        <v>195</v>
      </c>
      <c r="E833" s="211" t="s">
        <v>19</v>
      </c>
      <c r="F833" s="212" t="s">
        <v>661</v>
      </c>
      <c r="G833" s="210"/>
      <c r="H833" s="213">
        <v>-1.57</v>
      </c>
      <c r="I833" s="214"/>
      <c r="J833" s="210"/>
      <c r="K833" s="210"/>
      <c r="L833" s="215"/>
      <c r="M833" s="216"/>
      <c r="N833" s="217"/>
      <c r="O833" s="217"/>
      <c r="P833" s="217"/>
      <c r="Q833" s="217"/>
      <c r="R833" s="217"/>
      <c r="S833" s="217"/>
      <c r="T833" s="218"/>
      <c r="AT833" s="219" t="s">
        <v>195</v>
      </c>
      <c r="AU833" s="219" t="s">
        <v>82</v>
      </c>
      <c r="AV833" s="14" t="s">
        <v>82</v>
      </c>
      <c r="AW833" s="14" t="s">
        <v>35</v>
      </c>
      <c r="AX833" s="14" t="s">
        <v>73</v>
      </c>
      <c r="AY833" s="219" t="s">
        <v>185</v>
      </c>
    </row>
    <row r="834" spans="2:51" s="14" customFormat="1" ht="11.25">
      <c r="B834" s="209"/>
      <c r="C834" s="210"/>
      <c r="D834" s="200" t="s">
        <v>195</v>
      </c>
      <c r="E834" s="211" t="s">
        <v>19</v>
      </c>
      <c r="F834" s="212" t="s">
        <v>2823</v>
      </c>
      <c r="G834" s="210"/>
      <c r="H834" s="213">
        <v>-2.0499999999999998</v>
      </c>
      <c r="I834" s="214"/>
      <c r="J834" s="210"/>
      <c r="K834" s="210"/>
      <c r="L834" s="215"/>
      <c r="M834" s="216"/>
      <c r="N834" s="217"/>
      <c r="O834" s="217"/>
      <c r="P834" s="217"/>
      <c r="Q834" s="217"/>
      <c r="R834" s="217"/>
      <c r="S834" s="217"/>
      <c r="T834" s="218"/>
      <c r="AT834" s="219" t="s">
        <v>195</v>
      </c>
      <c r="AU834" s="219" t="s">
        <v>82</v>
      </c>
      <c r="AV834" s="14" t="s">
        <v>82</v>
      </c>
      <c r="AW834" s="14" t="s">
        <v>35</v>
      </c>
      <c r="AX834" s="14" t="s">
        <v>73</v>
      </c>
      <c r="AY834" s="219" t="s">
        <v>185</v>
      </c>
    </row>
    <row r="835" spans="2:51" s="13" customFormat="1" ht="11.25">
      <c r="B835" s="198"/>
      <c r="C835" s="199"/>
      <c r="D835" s="200" t="s">
        <v>195</v>
      </c>
      <c r="E835" s="201" t="s">
        <v>19</v>
      </c>
      <c r="F835" s="202" t="s">
        <v>3140</v>
      </c>
      <c r="G835" s="199"/>
      <c r="H835" s="201" t="s">
        <v>19</v>
      </c>
      <c r="I835" s="203"/>
      <c r="J835" s="199"/>
      <c r="K835" s="199"/>
      <c r="L835" s="204"/>
      <c r="M835" s="205"/>
      <c r="N835" s="206"/>
      <c r="O835" s="206"/>
      <c r="P835" s="206"/>
      <c r="Q835" s="206"/>
      <c r="R835" s="206"/>
      <c r="S835" s="206"/>
      <c r="T835" s="207"/>
      <c r="AT835" s="208" t="s">
        <v>195</v>
      </c>
      <c r="AU835" s="208" t="s">
        <v>82</v>
      </c>
      <c r="AV835" s="13" t="s">
        <v>80</v>
      </c>
      <c r="AW835" s="13" t="s">
        <v>35</v>
      </c>
      <c r="AX835" s="13" t="s">
        <v>73</v>
      </c>
      <c r="AY835" s="208" t="s">
        <v>185</v>
      </c>
    </row>
    <row r="836" spans="2:51" s="14" customFormat="1" ht="11.25">
      <c r="B836" s="209"/>
      <c r="C836" s="210"/>
      <c r="D836" s="200" t="s">
        <v>195</v>
      </c>
      <c r="E836" s="211" t="s">
        <v>19</v>
      </c>
      <c r="F836" s="212" t="s">
        <v>3379</v>
      </c>
      <c r="G836" s="210"/>
      <c r="H836" s="213">
        <v>21.893000000000001</v>
      </c>
      <c r="I836" s="214"/>
      <c r="J836" s="210"/>
      <c r="K836" s="210"/>
      <c r="L836" s="215"/>
      <c r="M836" s="216"/>
      <c r="N836" s="217"/>
      <c r="O836" s="217"/>
      <c r="P836" s="217"/>
      <c r="Q836" s="217"/>
      <c r="R836" s="217"/>
      <c r="S836" s="217"/>
      <c r="T836" s="218"/>
      <c r="AT836" s="219" t="s">
        <v>195</v>
      </c>
      <c r="AU836" s="219" t="s">
        <v>82</v>
      </c>
      <c r="AV836" s="14" t="s">
        <v>82</v>
      </c>
      <c r="AW836" s="14" t="s">
        <v>35</v>
      </c>
      <c r="AX836" s="14" t="s">
        <v>73</v>
      </c>
      <c r="AY836" s="219" t="s">
        <v>185</v>
      </c>
    </row>
    <row r="837" spans="2:51" s="16" customFormat="1" ht="11.25">
      <c r="B837" s="247"/>
      <c r="C837" s="248"/>
      <c r="D837" s="200" t="s">
        <v>195</v>
      </c>
      <c r="E837" s="249" t="s">
        <v>19</v>
      </c>
      <c r="F837" s="250" t="s">
        <v>727</v>
      </c>
      <c r="G837" s="248"/>
      <c r="H837" s="251">
        <v>249.02700000000002</v>
      </c>
      <c r="I837" s="252"/>
      <c r="J837" s="248"/>
      <c r="K837" s="248"/>
      <c r="L837" s="253"/>
      <c r="M837" s="254"/>
      <c r="N837" s="255"/>
      <c r="O837" s="255"/>
      <c r="P837" s="255"/>
      <c r="Q837" s="255"/>
      <c r="R837" s="255"/>
      <c r="S837" s="255"/>
      <c r="T837" s="256"/>
      <c r="AT837" s="257" t="s">
        <v>195</v>
      </c>
      <c r="AU837" s="257" t="s">
        <v>82</v>
      </c>
      <c r="AV837" s="16" t="s">
        <v>129</v>
      </c>
      <c r="AW837" s="16" t="s">
        <v>35</v>
      </c>
      <c r="AX837" s="16" t="s">
        <v>73</v>
      </c>
      <c r="AY837" s="257" t="s">
        <v>185</v>
      </c>
    </row>
    <row r="838" spans="2:51" s="13" customFormat="1" ht="11.25">
      <c r="B838" s="198"/>
      <c r="C838" s="199"/>
      <c r="D838" s="200" t="s">
        <v>195</v>
      </c>
      <c r="E838" s="201" t="s">
        <v>19</v>
      </c>
      <c r="F838" s="202" t="s">
        <v>3359</v>
      </c>
      <c r="G838" s="199"/>
      <c r="H838" s="201" t="s">
        <v>19</v>
      </c>
      <c r="I838" s="203"/>
      <c r="J838" s="199"/>
      <c r="K838" s="199"/>
      <c r="L838" s="204"/>
      <c r="M838" s="205"/>
      <c r="N838" s="206"/>
      <c r="O838" s="206"/>
      <c r="P838" s="206"/>
      <c r="Q838" s="206"/>
      <c r="R838" s="206"/>
      <c r="S838" s="206"/>
      <c r="T838" s="207"/>
      <c r="AT838" s="208" t="s">
        <v>195</v>
      </c>
      <c r="AU838" s="208" t="s">
        <v>82</v>
      </c>
      <c r="AV838" s="13" t="s">
        <v>80</v>
      </c>
      <c r="AW838" s="13" t="s">
        <v>35</v>
      </c>
      <c r="AX838" s="13" t="s">
        <v>73</v>
      </c>
      <c r="AY838" s="208" t="s">
        <v>185</v>
      </c>
    </row>
    <row r="839" spans="2:51" s="13" customFormat="1" ht="11.25">
      <c r="B839" s="198"/>
      <c r="C839" s="199"/>
      <c r="D839" s="200" t="s">
        <v>195</v>
      </c>
      <c r="E839" s="201" t="s">
        <v>19</v>
      </c>
      <c r="F839" s="202" t="s">
        <v>3105</v>
      </c>
      <c r="G839" s="199"/>
      <c r="H839" s="201" t="s">
        <v>19</v>
      </c>
      <c r="I839" s="203"/>
      <c r="J839" s="199"/>
      <c r="K839" s="199"/>
      <c r="L839" s="204"/>
      <c r="M839" s="205"/>
      <c r="N839" s="206"/>
      <c r="O839" s="206"/>
      <c r="P839" s="206"/>
      <c r="Q839" s="206"/>
      <c r="R839" s="206"/>
      <c r="S839" s="206"/>
      <c r="T839" s="207"/>
      <c r="AT839" s="208" t="s">
        <v>195</v>
      </c>
      <c r="AU839" s="208" t="s">
        <v>82</v>
      </c>
      <c r="AV839" s="13" t="s">
        <v>80</v>
      </c>
      <c r="AW839" s="13" t="s">
        <v>35</v>
      </c>
      <c r="AX839" s="13" t="s">
        <v>73</v>
      </c>
      <c r="AY839" s="208" t="s">
        <v>185</v>
      </c>
    </row>
    <row r="840" spans="2:51" s="14" customFormat="1" ht="11.25">
      <c r="B840" s="209"/>
      <c r="C840" s="210"/>
      <c r="D840" s="200" t="s">
        <v>195</v>
      </c>
      <c r="E840" s="211" t="s">
        <v>19</v>
      </c>
      <c r="F840" s="212" t="s">
        <v>3380</v>
      </c>
      <c r="G840" s="210"/>
      <c r="H840" s="213">
        <v>8.4499999999999993</v>
      </c>
      <c r="I840" s="214"/>
      <c r="J840" s="210"/>
      <c r="K840" s="210"/>
      <c r="L840" s="215"/>
      <c r="M840" s="216"/>
      <c r="N840" s="217"/>
      <c r="O840" s="217"/>
      <c r="P840" s="217"/>
      <c r="Q840" s="217"/>
      <c r="R840" s="217"/>
      <c r="S840" s="217"/>
      <c r="T840" s="218"/>
      <c r="AT840" s="219" t="s">
        <v>195</v>
      </c>
      <c r="AU840" s="219" t="s">
        <v>82</v>
      </c>
      <c r="AV840" s="14" t="s">
        <v>82</v>
      </c>
      <c r="AW840" s="14" t="s">
        <v>35</v>
      </c>
      <c r="AX840" s="14" t="s">
        <v>73</v>
      </c>
      <c r="AY840" s="219" t="s">
        <v>185</v>
      </c>
    </row>
    <row r="841" spans="2:51" s="14" customFormat="1" ht="11.25">
      <c r="B841" s="209"/>
      <c r="C841" s="210"/>
      <c r="D841" s="200" t="s">
        <v>195</v>
      </c>
      <c r="E841" s="211" t="s">
        <v>19</v>
      </c>
      <c r="F841" s="212" t="s">
        <v>3381</v>
      </c>
      <c r="G841" s="210"/>
      <c r="H841" s="213">
        <v>36.366</v>
      </c>
      <c r="I841" s="214"/>
      <c r="J841" s="210"/>
      <c r="K841" s="210"/>
      <c r="L841" s="215"/>
      <c r="M841" s="216"/>
      <c r="N841" s="217"/>
      <c r="O841" s="217"/>
      <c r="P841" s="217"/>
      <c r="Q841" s="217"/>
      <c r="R841" s="217"/>
      <c r="S841" s="217"/>
      <c r="T841" s="218"/>
      <c r="AT841" s="219" t="s">
        <v>195</v>
      </c>
      <c r="AU841" s="219" t="s">
        <v>82</v>
      </c>
      <c r="AV841" s="14" t="s">
        <v>82</v>
      </c>
      <c r="AW841" s="14" t="s">
        <v>35</v>
      </c>
      <c r="AX841" s="14" t="s">
        <v>73</v>
      </c>
      <c r="AY841" s="219" t="s">
        <v>185</v>
      </c>
    </row>
    <row r="842" spans="2:51" s="14" customFormat="1" ht="11.25">
      <c r="B842" s="209"/>
      <c r="C842" s="210"/>
      <c r="D842" s="200" t="s">
        <v>195</v>
      </c>
      <c r="E842" s="211" t="s">
        <v>19</v>
      </c>
      <c r="F842" s="212" t="s">
        <v>3382</v>
      </c>
      <c r="G842" s="210"/>
      <c r="H842" s="213">
        <v>-1.3149999999999999</v>
      </c>
      <c r="I842" s="214"/>
      <c r="J842" s="210"/>
      <c r="K842" s="210"/>
      <c r="L842" s="215"/>
      <c r="M842" s="216"/>
      <c r="N842" s="217"/>
      <c r="O842" s="217"/>
      <c r="P842" s="217"/>
      <c r="Q842" s="217"/>
      <c r="R842" s="217"/>
      <c r="S842" s="217"/>
      <c r="T842" s="218"/>
      <c r="AT842" s="219" t="s">
        <v>195</v>
      </c>
      <c r="AU842" s="219" t="s">
        <v>82</v>
      </c>
      <c r="AV842" s="14" t="s">
        <v>82</v>
      </c>
      <c r="AW842" s="14" t="s">
        <v>35</v>
      </c>
      <c r="AX842" s="14" t="s">
        <v>73</v>
      </c>
      <c r="AY842" s="219" t="s">
        <v>185</v>
      </c>
    </row>
    <row r="843" spans="2:51" s="13" customFormat="1" ht="11.25">
      <c r="B843" s="198"/>
      <c r="C843" s="199"/>
      <c r="D843" s="200" t="s">
        <v>195</v>
      </c>
      <c r="E843" s="201" t="s">
        <v>19</v>
      </c>
      <c r="F843" s="202" t="s">
        <v>3122</v>
      </c>
      <c r="G843" s="199"/>
      <c r="H843" s="201" t="s">
        <v>19</v>
      </c>
      <c r="I843" s="203"/>
      <c r="J843" s="199"/>
      <c r="K843" s="199"/>
      <c r="L843" s="204"/>
      <c r="M843" s="205"/>
      <c r="N843" s="206"/>
      <c r="O843" s="206"/>
      <c r="P843" s="206"/>
      <c r="Q843" s="206"/>
      <c r="R843" s="206"/>
      <c r="S843" s="206"/>
      <c r="T843" s="207"/>
      <c r="AT843" s="208" t="s">
        <v>195</v>
      </c>
      <c r="AU843" s="208" t="s">
        <v>82</v>
      </c>
      <c r="AV843" s="13" t="s">
        <v>80</v>
      </c>
      <c r="AW843" s="13" t="s">
        <v>35</v>
      </c>
      <c r="AX843" s="13" t="s">
        <v>73</v>
      </c>
      <c r="AY843" s="208" t="s">
        <v>185</v>
      </c>
    </row>
    <row r="844" spans="2:51" s="14" customFormat="1" ht="11.25">
      <c r="B844" s="209"/>
      <c r="C844" s="210"/>
      <c r="D844" s="200" t="s">
        <v>195</v>
      </c>
      <c r="E844" s="211" t="s">
        <v>19</v>
      </c>
      <c r="F844" s="212" t="s">
        <v>3381</v>
      </c>
      <c r="G844" s="210"/>
      <c r="H844" s="213">
        <v>36.366</v>
      </c>
      <c r="I844" s="214"/>
      <c r="J844" s="210"/>
      <c r="K844" s="210"/>
      <c r="L844" s="215"/>
      <c r="M844" s="216"/>
      <c r="N844" s="217"/>
      <c r="O844" s="217"/>
      <c r="P844" s="217"/>
      <c r="Q844" s="217"/>
      <c r="R844" s="217"/>
      <c r="S844" s="217"/>
      <c r="T844" s="218"/>
      <c r="AT844" s="219" t="s">
        <v>195</v>
      </c>
      <c r="AU844" s="219" t="s">
        <v>82</v>
      </c>
      <c r="AV844" s="14" t="s">
        <v>82</v>
      </c>
      <c r="AW844" s="14" t="s">
        <v>35</v>
      </c>
      <c r="AX844" s="14" t="s">
        <v>73</v>
      </c>
      <c r="AY844" s="219" t="s">
        <v>185</v>
      </c>
    </row>
    <row r="845" spans="2:51" s="14" customFormat="1" ht="11.25">
      <c r="B845" s="209"/>
      <c r="C845" s="210"/>
      <c r="D845" s="200" t="s">
        <v>195</v>
      </c>
      <c r="E845" s="211" t="s">
        <v>19</v>
      </c>
      <c r="F845" s="212" t="s">
        <v>3380</v>
      </c>
      <c r="G845" s="210"/>
      <c r="H845" s="213">
        <v>8.4499999999999993</v>
      </c>
      <c r="I845" s="214"/>
      <c r="J845" s="210"/>
      <c r="K845" s="210"/>
      <c r="L845" s="215"/>
      <c r="M845" s="216"/>
      <c r="N845" s="217"/>
      <c r="O845" s="217"/>
      <c r="P845" s="217"/>
      <c r="Q845" s="217"/>
      <c r="R845" s="217"/>
      <c r="S845" s="217"/>
      <c r="T845" s="218"/>
      <c r="AT845" s="219" t="s">
        <v>195</v>
      </c>
      <c r="AU845" s="219" t="s">
        <v>82</v>
      </c>
      <c r="AV845" s="14" t="s">
        <v>82</v>
      </c>
      <c r="AW845" s="14" t="s">
        <v>35</v>
      </c>
      <c r="AX845" s="14" t="s">
        <v>73</v>
      </c>
      <c r="AY845" s="219" t="s">
        <v>185</v>
      </c>
    </row>
    <row r="846" spans="2:51" s="13" customFormat="1" ht="11.25">
      <c r="B846" s="198"/>
      <c r="C846" s="199"/>
      <c r="D846" s="200" t="s">
        <v>195</v>
      </c>
      <c r="E846" s="201" t="s">
        <v>19</v>
      </c>
      <c r="F846" s="202" t="s">
        <v>3140</v>
      </c>
      <c r="G846" s="199"/>
      <c r="H846" s="201" t="s">
        <v>19</v>
      </c>
      <c r="I846" s="203"/>
      <c r="J846" s="199"/>
      <c r="K846" s="199"/>
      <c r="L846" s="204"/>
      <c r="M846" s="205"/>
      <c r="N846" s="206"/>
      <c r="O846" s="206"/>
      <c r="P846" s="206"/>
      <c r="Q846" s="206"/>
      <c r="R846" s="206"/>
      <c r="S846" s="206"/>
      <c r="T846" s="207"/>
      <c r="AT846" s="208" t="s">
        <v>195</v>
      </c>
      <c r="AU846" s="208" t="s">
        <v>82</v>
      </c>
      <c r="AV846" s="13" t="s">
        <v>80</v>
      </c>
      <c r="AW846" s="13" t="s">
        <v>35</v>
      </c>
      <c r="AX846" s="13" t="s">
        <v>73</v>
      </c>
      <c r="AY846" s="208" t="s">
        <v>185</v>
      </c>
    </row>
    <row r="847" spans="2:51" s="14" customFormat="1" ht="11.25">
      <c r="B847" s="209"/>
      <c r="C847" s="210"/>
      <c r="D847" s="200" t="s">
        <v>195</v>
      </c>
      <c r="E847" s="211" t="s">
        <v>19</v>
      </c>
      <c r="F847" s="212" t="s">
        <v>3383</v>
      </c>
      <c r="G847" s="210"/>
      <c r="H847" s="213">
        <v>35.262</v>
      </c>
      <c r="I847" s="214"/>
      <c r="J847" s="210"/>
      <c r="K847" s="210"/>
      <c r="L847" s="215"/>
      <c r="M847" s="216"/>
      <c r="N847" s="217"/>
      <c r="O847" s="217"/>
      <c r="P847" s="217"/>
      <c r="Q847" s="217"/>
      <c r="R847" s="217"/>
      <c r="S847" s="217"/>
      <c r="T847" s="218"/>
      <c r="AT847" s="219" t="s">
        <v>195</v>
      </c>
      <c r="AU847" s="219" t="s">
        <v>82</v>
      </c>
      <c r="AV847" s="14" t="s">
        <v>82</v>
      </c>
      <c r="AW847" s="14" t="s">
        <v>35</v>
      </c>
      <c r="AX847" s="14" t="s">
        <v>73</v>
      </c>
      <c r="AY847" s="219" t="s">
        <v>185</v>
      </c>
    </row>
    <row r="848" spans="2:51" s="16" customFormat="1" ht="11.25">
      <c r="B848" s="247"/>
      <c r="C848" s="248"/>
      <c r="D848" s="200" t="s">
        <v>195</v>
      </c>
      <c r="E848" s="249" t="s">
        <v>19</v>
      </c>
      <c r="F848" s="250" t="s">
        <v>727</v>
      </c>
      <c r="G848" s="248"/>
      <c r="H848" s="251">
        <v>123.57900000000001</v>
      </c>
      <c r="I848" s="252"/>
      <c r="J848" s="248"/>
      <c r="K848" s="248"/>
      <c r="L848" s="253"/>
      <c r="M848" s="254"/>
      <c r="N848" s="255"/>
      <c r="O848" s="255"/>
      <c r="P848" s="255"/>
      <c r="Q848" s="255"/>
      <c r="R848" s="255"/>
      <c r="S848" s="255"/>
      <c r="T848" s="256"/>
      <c r="AT848" s="257" t="s">
        <v>195</v>
      </c>
      <c r="AU848" s="257" t="s">
        <v>82</v>
      </c>
      <c r="AV848" s="16" t="s">
        <v>129</v>
      </c>
      <c r="AW848" s="16" t="s">
        <v>35</v>
      </c>
      <c r="AX848" s="16" t="s">
        <v>73</v>
      </c>
      <c r="AY848" s="257" t="s">
        <v>185</v>
      </c>
    </row>
    <row r="849" spans="1:65" s="15" customFormat="1" ht="11.25">
      <c r="B849" s="220"/>
      <c r="C849" s="221"/>
      <c r="D849" s="200" t="s">
        <v>195</v>
      </c>
      <c r="E849" s="222" t="s">
        <v>19</v>
      </c>
      <c r="F849" s="223" t="s">
        <v>226</v>
      </c>
      <c r="G849" s="221"/>
      <c r="H849" s="224">
        <v>372.60599999999999</v>
      </c>
      <c r="I849" s="225"/>
      <c r="J849" s="221"/>
      <c r="K849" s="221"/>
      <c r="L849" s="226"/>
      <c r="M849" s="227"/>
      <c r="N849" s="228"/>
      <c r="O849" s="228"/>
      <c r="P849" s="228"/>
      <c r="Q849" s="228"/>
      <c r="R849" s="228"/>
      <c r="S849" s="228"/>
      <c r="T849" s="229"/>
      <c r="AT849" s="230" t="s">
        <v>195</v>
      </c>
      <c r="AU849" s="230" t="s">
        <v>82</v>
      </c>
      <c r="AV849" s="15" t="s">
        <v>135</v>
      </c>
      <c r="AW849" s="15" t="s">
        <v>35</v>
      </c>
      <c r="AX849" s="15" t="s">
        <v>80</v>
      </c>
      <c r="AY849" s="230" t="s">
        <v>185</v>
      </c>
    </row>
    <row r="850" spans="1:65" s="14" customFormat="1" ht="11.25">
      <c r="B850" s="209"/>
      <c r="C850" s="210"/>
      <c r="D850" s="200" t="s">
        <v>195</v>
      </c>
      <c r="E850" s="210"/>
      <c r="F850" s="212" t="s">
        <v>3387</v>
      </c>
      <c r="G850" s="210"/>
      <c r="H850" s="213">
        <v>484.38799999999998</v>
      </c>
      <c r="I850" s="214"/>
      <c r="J850" s="210"/>
      <c r="K850" s="210"/>
      <c r="L850" s="215"/>
      <c r="M850" s="216"/>
      <c r="N850" s="217"/>
      <c r="O850" s="217"/>
      <c r="P850" s="217"/>
      <c r="Q850" s="217"/>
      <c r="R850" s="217"/>
      <c r="S850" s="217"/>
      <c r="T850" s="218"/>
      <c r="AT850" s="219" t="s">
        <v>195</v>
      </c>
      <c r="AU850" s="219" t="s">
        <v>82</v>
      </c>
      <c r="AV850" s="14" t="s">
        <v>82</v>
      </c>
      <c r="AW850" s="14" t="s">
        <v>4</v>
      </c>
      <c r="AX850" s="14" t="s">
        <v>80</v>
      </c>
      <c r="AY850" s="219" t="s">
        <v>185</v>
      </c>
    </row>
    <row r="851" spans="1:65" s="2" customFormat="1" ht="24.2" customHeight="1">
      <c r="A851" s="36"/>
      <c r="B851" s="37"/>
      <c r="C851" s="180" t="s">
        <v>968</v>
      </c>
      <c r="D851" s="180" t="s">
        <v>187</v>
      </c>
      <c r="E851" s="181" t="s">
        <v>1753</v>
      </c>
      <c r="F851" s="182" t="s">
        <v>1754</v>
      </c>
      <c r="G851" s="183" t="s">
        <v>457</v>
      </c>
      <c r="H851" s="231"/>
      <c r="I851" s="185"/>
      <c r="J851" s="186">
        <f>ROUND(I851*H851,2)</f>
        <v>0</v>
      </c>
      <c r="K851" s="182" t="s">
        <v>191</v>
      </c>
      <c r="L851" s="41"/>
      <c r="M851" s="187" t="s">
        <v>19</v>
      </c>
      <c r="N851" s="188" t="s">
        <v>44</v>
      </c>
      <c r="O851" s="66"/>
      <c r="P851" s="189">
        <f>O851*H851</f>
        <v>0</v>
      </c>
      <c r="Q851" s="189">
        <v>0</v>
      </c>
      <c r="R851" s="189">
        <f>Q851*H851</f>
        <v>0</v>
      </c>
      <c r="S851" s="189">
        <v>0</v>
      </c>
      <c r="T851" s="190">
        <f>S851*H851</f>
        <v>0</v>
      </c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R851" s="191" t="s">
        <v>339</v>
      </c>
      <c r="AT851" s="191" t="s">
        <v>187</v>
      </c>
      <c r="AU851" s="191" t="s">
        <v>82</v>
      </c>
      <c r="AY851" s="19" t="s">
        <v>185</v>
      </c>
      <c r="BE851" s="192">
        <f>IF(N851="základní",J851,0)</f>
        <v>0</v>
      </c>
      <c r="BF851" s="192">
        <f>IF(N851="snížená",J851,0)</f>
        <v>0</v>
      </c>
      <c r="BG851" s="192">
        <f>IF(N851="zákl. přenesená",J851,0)</f>
        <v>0</v>
      </c>
      <c r="BH851" s="192">
        <f>IF(N851="sníž. přenesená",J851,0)</f>
        <v>0</v>
      </c>
      <c r="BI851" s="192">
        <f>IF(N851="nulová",J851,0)</f>
        <v>0</v>
      </c>
      <c r="BJ851" s="19" t="s">
        <v>80</v>
      </c>
      <c r="BK851" s="192">
        <f>ROUND(I851*H851,2)</f>
        <v>0</v>
      </c>
      <c r="BL851" s="19" t="s">
        <v>339</v>
      </c>
      <c r="BM851" s="191" t="s">
        <v>3388</v>
      </c>
    </row>
    <row r="852" spans="1:65" s="2" customFormat="1" ht="11.25">
      <c r="A852" s="36"/>
      <c r="B852" s="37"/>
      <c r="C852" s="38"/>
      <c r="D852" s="193" t="s">
        <v>193</v>
      </c>
      <c r="E852" s="38"/>
      <c r="F852" s="194" t="s">
        <v>1756</v>
      </c>
      <c r="G852" s="38"/>
      <c r="H852" s="38"/>
      <c r="I852" s="195"/>
      <c r="J852" s="38"/>
      <c r="K852" s="38"/>
      <c r="L852" s="41"/>
      <c r="M852" s="196"/>
      <c r="N852" s="197"/>
      <c r="O852" s="66"/>
      <c r="P852" s="66"/>
      <c r="Q852" s="66"/>
      <c r="R852" s="66"/>
      <c r="S852" s="66"/>
      <c r="T852" s="67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T852" s="19" t="s">
        <v>193</v>
      </c>
      <c r="AU852" s="19" t="s">
        <v>82</v>
      </c>
    </row>
    <row r="853" spans="1:65" s="12" customFormat="1" ht="22.9" customHeight="1">
      <c r="B853" s="164"/>
      <c r="C853" s="165"/>
      <c r="D853" s="166" t="s">
        <v>72</v>
      </c>
      <c r="E853" s="178" t="s">
        <v>3006</v>
      </c>
      <c r="F853" s="178" t="s">
        <v>3007</v>
      </c>
      <c r="G853" s="165"/>
      <c r="H853" s="165"/>
      <c r="I853" s="168"/>
      <c r="J853" s="179">
        <f>BK853</f>
        <v>0</v>
      </c>
      <c r="K853" s="165"/>
      <c r="L853" s="170"/>
      <c r="M853" s="171"/>
      <c r="N853" s="172"/>
      <c r="O853" s="172"/>
      <c r="P853" s="173">
        <f>SUM(P854:P916)</f>
        <v>0</v>
      </c>
      <c r="Q853" s="172"/>
      <c r="R853" s="173">
        <f>SUM(R854:R916)</f>
        <v>12.449422550000001</v>
      </c>
      <c r="S853" s="172"/>
      <c r="T853" s="174">
        <f>SUM(T854:T916)</f>
        <v>0</v>
      </c>
      <c r="AR853" s="175" t="s">
        <v>82</v>
      </c>
      <c r="AT853" s="176" t="s">
        <v>72</v>
      </c>
      <c r="AU853" s="176" t="s">
        <v>80</v>
      </c>
      <c r="AY853" s="175" t="s">
        <v>185</v>
      </c>
      <c r="BK853" s="177">
        <f>SUM(BK854:BK916)</f>
        <v>0</v>
      </c>
    </row>
    <row r="854" spans="1:65" s="2" customFormat="1" ht="21.75" customHeight="1">
      <c r="A854" s="36"/>
      <c r="B854" s="37"/>
      <c r="C854" s="180" t="s">
        <v>975</v>
      </c>
      <c r="D854" s="180" t="s">
        <v>187</v>
      </c>
      <c r="E854" s="181" t="s">
        <v>3389</v>
      </c>
      <c r="F854" s="182" t="s">
        <v>3390</v>
      </c>
      <c r="G854" s="183" t="s">
        <v>240</v>
      </c>
      <c r="H854" s="184">
        <v>249.02699999999999</v>
      </c>
      <c r="I854" s="185"/>
      <c r="J854" s="186">
        <f>ROUND(I854*H854,2)</f>
        <v>0</v>
      </c>
      <c r="K854" s="182" t="s">
        <v>191</v>
      </c>
      <c r="L854" s="41"/>
      <c r="M854" s="187" t="s">
        <v>19</v>
      </c>
      <c r="N854" s="188" t="s">
        <v>44</v>
      </c>
      <c r="O854" s="66"/>
      <c r="P854" s="189">
        <f>O854*H854</f>
        <v>0</v>
      </c>
      <c r="Q854" s="189">
        <v>1.3429999999999999E-2</v>
      </c>
      <c r="R854" s="189">
        <f>Q854*H854</f>
        <v>3.3444326099999997</v>
      </c>
      <c r="S854" s="189">
        <v>0</v>
      </c>
      <c r="T854" s="190">
        <f>S854*H854</f>
        <v>0</v>
      </c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R854" s="191" t="s">
        <v>339</v>
      </c>
      <c r="AT854" s="191" t="s">
        <v>187</v>
      </c>
      <c r="AU854" s="191" t="s">
        <v>82</v>
      </c>
      <c r="AY854" s="19" t="s">
        <v>185</v>
      </c>
      <c r="BE854" s="192">
        <f>IF(N854="základní",J854,0)</f>
        <v>0</v>
      </c>
      <c r="BF854" s="192">
        <f>IF(N854="snížená",J854,0)</f>
        <v>0</v>
      </c>
      <c r="BG854" s="192">
        <f>IF(N854="zákl. přenesená",J854,0)</f>
        <v>0</v>
      </c>
      <c r="BH854" s="192">
        <f>IF(N854="sníž. přenesená",J854,0)</f>
        <v>0</v>
      </c>
      <c r="BI854" s="192">
        <f>IF(N854="nulová",J854,0)</f>
        <v>0</v>
      </c>
      <c r="BJ854" s="19" t="s">
        <v>80</v>
      </c>
      <c r="BK854" s="192">
        <f>ROUND(I854*H854,2)</f>
        <v>0</v>
      </c>
      <c r="BL854" s="19" t="s">
        <v>339</v>
      </c>
      <c r="BM854" s="191" t="s">
        <v>3391</v>
      </c>
    </row>
    <row r="855" spans="1:65" s="2" customFormat="1" ht="11.25">
      <c r="A855" s="36"/>
      <c r="B855" s="37"/>
      <c r="C855" s="38"/>
      <c r="D855" s="193" t="s">
        <v>193</v>
      </c>
      <c r="E855" s="38"/>
      <c r="F855" s="194" t="s">
        <v>3392</v>
      </c>
      <c r="G855" s="38"/>
      <c r="H855" s="38"/>
      <c r="I855" s="195"/>
      <c r="J855" s="38"/>
      <c r="K855" s="38"/>
      <c r="L855" s="41"/>
      <c r="M855" s="196"/>
      <c r="N855" s="197"/>
      <c r="O855" s="66"/>
      <c r="P855" s="66"/>
      <c r="Q855" s="66"/>
      <c r="R855" s="66"/>
      <c r="S855" s="66"/>
      <c r="T855" s="67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T855" s="19" t="s">
        <v>193</v>
      </c>
      <c r="AU855" s="19" t="s">
        <v>82</v>
      </c>
    </row>
    <row r="856" spans="1:65" s="13" customFormat="1" ht="11.25">
      <c r="B856" s="198"/>
      <c r="C856" s="199"/>
      <c r="D856" s="200" t="s">
        <v>195</v>
      </c>
      <c r="E856" s="201" t="s">
        <v>19</v>
      </c>
      <c r="F856" s="202" t="s">
        <v>3357</v>
      </c>
      <c r="G856" s="199"/>
      <c r="H856" s="201" t="s">
        <v>19</v>
      </c>
      <c r="I856" s="203"/>
      <c r="J856" s="199"/>
      <c r="K856" s="199"/>
      <c r="L856" s="204"/>
      <c r="M856" s="205"/>
      <c r="N856" s="206"/>
      <c r="O856" s="206"/>
      <c r="P856" s="206"/>
      <c r="Q856" s="206"/>
      <c r="R856" s="206"/>
      <c r="S856" s="206"/>
      <c r="T856" s="207"/>
      <c r="AT856" s="208" t="s">
        <v>195</v>
      </c>
      <c r="AU856" s="208" t="s">
        <v>82</v>
      </c>
      <c r="AV856" s="13" t="s">
        <v>80</v>
      </c>
      <c r="AW856" s="13" t="s">
        <v>35</v>
      </c>
      <c r="AX856" s="13" t="s">
        <v>73</v>
      </c>
      <c r="AY856" s="208" t="s">
        <v>185</v>
      </c>
    </row>
    <row r="857" spans="1:65" s="13" customFormat="1" ht="11.25">
      <c r="B857" s="198"/>
      <c r="C857" s="199"/>
      <c r="D857" s="200" t="s">
        <v>195</v>
      </c>
      <c r="E857" s="201" t="s">
        <v>19</v>
      </c>
      <c r="F857" s="202" t="s">
        <v>3122</v>
      </c>
      <c r="G857" s="199"/>
      <c r="H857" s="201" t="s">
        <v>19</v>
      </c>
      <c r="I857" s="203"/>
      <c r="J857" s="199"/>
      <c r="K857" s="199"/>
      <c r="L857" s="204"/>
      <c r="M857" s="205"/>
      <c r="N857" s="206"/>
      <c r="O857" s="206"/>
      <c r="P857" s="206"/>
      <c r="Q857" s="206"/>
      <c r="R857" s="206"/>
      <c r="S857" s="206"/>
      <c r="T857" s="207"/>
      <c r="AT857" s="208" t="s">
        <v>195</v>
      </c>
      <c r="AU857" s="208" t="s">
        <v>82</v>
      </c>
      <c r="AV857" s="13" t="s">
        <v>80</v>
      </c>
      <c r="AW857" s="13" t="s">
        <v>35</v>
      </c>
      <c r="AX857" s="13" t="s">
        <v>73</v>
      </c>
      <c r="AY857" s="208" t="s">
        <v>185</v>
      </c>
    </row>
    <row r="858" spans="1:65" s="14" customFormat="1" ht="11.25">
      <c r="B858" s="209"/>
      <c r="C858" s="210"/>
      <c r="D858" s="200" t="s">
        <v>195</v>
      </c>
      <c r="E858" s="211" t="s">
        <v>19</v>
      </c>
      <c r="F858" s="212" t="s">
        <v>3376</v>
      </c>
      <c r="G858" s="210"/>
      <c r="H858" s="213">
        <v>77.016999999999996</v>
      </c>
      <c r="I858" s="214"/>
      <c r="J858" s="210"/>
      <c r="K858" s="210"/>
      <c r="L858" s="215"/>
      <c r="M858" s="216"/>
      <c r="N858" s="217"/>
      <c r="O858" s="217"/>
      <c r="P858" s="217"/>
      <c r="Q858" s="217"/>
      <c r="R858" s="217"/>
      <c r="S858" s="217"/>
      <c r="T858" s="218"/>
      <c r="AT858" s="219" t="s">
        <v>195</v>
      </c>
      <c r="AU858" s="219" t="s">
        <v>82</v>
      </c>
      <c r="AV858" s="14" t="s">
        <v>82</v>
      </c>
      <c r="AW858" s="14" t="s">
        <v>35</v>
      </c>
      <c r="AX858" s="14" t="s">
        <v>73</v>
      </c>
      <c r="AY858" s="219" t="s">
        <v>185</v>
      </c>
    </row>
    <row r="859" spans="1:65" s="13" customFormat="1" ht="11.25">
      <c r="B859" s="198"/>
      <c r="C859" s="199"/>
      <c r="D859" s="200" t="s">
        <v>195</v>
      </c>
      <c r="E859" s="201" t="s">
        <v>19</v>
      </c>
      <c r="F859" s="202" t="s">
        <v>3105</v>
      </c>
      <c r="G859" s="199"/>
      <c r="H859" s="201" t="s">
        <v>19</v>
      </c>
      <c r="I859" s="203"/>
      <c r="J859" s="199"/>
      <c r="K859" s="199"/>
      <c r="L859" s="204"/>
      <c r="M859" s="205"/>
      <c r="N859" s="206"/>
      <c r="O859" s="206"/>
      <c r="P859" s="206"/>
      <c r="Q859" s="206"/>
      <c r="R859" s="206"/>
      <c r="S859" s="206"/>
      <c r="T859" s="207"/>
      <c r="AT859" s="208" t="s">
        <v>195</v>
      </c>
      <c r="AU859" s="208" t="s">
        <v>82</v>
      </c>
      <c r="AV859" s="13" t="s">
        <v>80</v>
      </c>
      <c r="AW859" s="13" t="s">
        <v>35</v>
      </c>
      <c r="AX859" s="13" t="s">
        <v>73</v>
      </c>
      <c r="AY859" s="208" t="s">
        <v>185</v>
      </c>
    </row>
    <row r="860" spans="1:65" s="14" customFormat="1" ht="11.25">
      <c r="B860" s="209"/>
      <c r="C860" s="210"/>
      <c r="D860" s="200" t="s">
        <v>195</v>
      </c>
      <c r="E860" s="211" t="s">
        <v>19</v>
      </c>
      <c r="F860" s="212" t="s">
        <v>3377</v>
      </c>
      <c r="G860" s="210"/>
      <c r="H860" s="213">
        <v>55.137999999999998</v>
      </c>
      <c r="I860" s="214"/>
      <c r="J860" s="210"/>
      <c r="K860" s="210"/>
      <c r="L860" s="215"/>
      <c r="M860" s="216"/>
      <c r="N860" s="217"/>
      <c r="O860" s="217"/>
      <c r="P860" s="217"/>
      <c r="Q860" s="217"/>
      <c r="R860" s="217"/>
      <c r="S860" s="217"/>
      <c r="T860" s="218"/>
      <c r="AT860" s="219" t="s">
        <v>195</v>
      </c>
      <c r="AU860" s="219" t="s">
        <v>82</v>
      </c>
      <c r="AV860" s="14" t="s">
        <v>82</v>
      </c>
      <c r="AW860" s="14" t="s">
        <v>35</v>
      </c>
      <c r="AX860" s="14" t="s">
        <v>73</v>
      </c>
      <c r="AY860" s="219" t="s">
        <v>185</v>
      </c>
    </row>
    <row r="861" spans="1:65" s="13" customFormat="1" ht="11.25">
      <c r="B861" s="198"/>
      <c r="C861" s="199"/>
      <c r="D861" s="200" t="s">
        <v>195</v>
      </c>
      <c r="E861" s="201" t="s">
        <v>19</v>
      </c>
      <c r="F861" s="202" t="s">
        <v>3134</v>
      </c>
      <c r="G861" s="199"/>
      <c r="H861" s="201" t="s">
        <v>19</v>
      </c>
      <c r="I861" s="203"/>
      <c r="J861" s="199"/>
      <c r="K861" s="199"/>
      <c r="L861" s="204"/>
      <c r="M861" s="205"/>
      <c r="N861" s="206"/>
      <c r="O861" s="206"/>
      <c r="P861" s="206"/>
      <c r="Q861" s="206"/>
      <c r="R861" s="206"/>
      <c r="S861" s="206"/>
      <c r="T861" s="207"/>
      <c r="AT861" s="208" t="s">
        <v>195</v>
      </c>
      <c r="AU861" s="208" t="s">
        <v>82</v>
      </c>
      <c r="AV861" s="13" t="s">
        <v>80</v>
      </c>
      <c r="AW861" s="13" t="s">
        <v>35</v>
      </c>
      <c r="AX861" s="13" t="s">
        <v>73</v>
      </c>
      <c r="AY861" s="208" t="s">
        <v>185</v>
      </c>
    </row>
    <row r="862" spans="1:65" s="14" customFormat="1" ht="11.25">
      <c r="B862" s="209"/>
      <c r="C862" s="210"/>
      <c r="D862" s="200" t="s">
        <v>195</v>
      </c>
      <c r="E862" s="211" t="s">
        <v>19</v>
      </c>
      <c r="F862" s="212" t="s">
        <v>3378</v>
      </c>
      <c r="G862" s="210"/>
      <c r="H862" s="213">
        <v>85.183999999999997</v>
      </c>
      <c r="I862" s="214"/>
      <c r="J862" s="210"/>
      <c r="K862" s="210"/>
      <c r="L862" s="215"/>
      <c r="M862" s="216"/>
      <c r="N862" s="217"/>
      <c r="O862" s="217"/>
      <c r="P862" s="217"/>
      <c r="Q862" s="217"/>
      <c r="R862" s="217"/>
      <c r="S862" s="217"/>
      <c r="T862" s="218"/>
      <c r="AT862" s="219" t="s">
        <v>195</v>
      </c>
      <c r="AU862" s="219" t="s">
        <v>82</v>
      </c>
      <c r="AV862" s="14" t="s">
        <v>82</v>
      </c>
      <c r="AW862" s="14" t="s">
        <v>35</v>
      </c>
      <c r="AX862" s="14" t="s">
        <v>73</v>
      </c>
      <c r="AY862" s="219" t="s">
        <v>185</v>
      </c>
    </row>
    <row r="863" spans="1:65" s="14" customFormat="1" ht="11.25">
      <c r="B863" s="209"/>
      <c r="C863" s="210"/>
      <c r="D863" s="200" t="s">
        <v>195</v>
      </c>
      <c r="E863" s="211" t="s">
        <v>19</v>
      </c>
      <c r="F863" s="212" t="s">
        <v>3379</v>
      </c>
      <c r="G863" s="210"/>
      <c r="H863" s="213">
        <v>21.893000000000001</v>
      </c>
      <c r="I863" s="214"/>
      <c r="J863" s="210"/>
      <c r="K863" s="210"/>
      <c r="L863" s="215"/>
      <c r="M863" s="216"/>
      <c r="N863" s="217"/>
      <c r="O863" s="217"/>
      <c r="P863" s="217"/>
      <c r="Q863" s="217"/>
      <c r="R863" s="217"/>
      <c r="S863" s="217"/>
      <c r="T863" s="218"/>
      <c r="AT863" s="219" t="s">
        <v>195</v>
      </c>
      <c r="AU863" s="219" t="s">
        <v>82</v>
      </c>
      <c r="AV863" s="14" t="s">
        <v>82</v>
      </c>
      <c r="AW863" s="14" t="s">
        <v>35</v>
      </c>
      <c r="AX863" s="14" t="s">
        <v>73</v>
      </c>
      <c r="AY863" s="219" t="s">
        <v>185</v>
      </c>
    </row>
    <row r="864" spans="1:65" s="14" customFormat="1" ht="11.25">
      <c r="B864" s="209"/>
      <c r="C864" s="210"/>
      <c r="D864" s="200" t="s">
        <v>195</v>
      </c>
      <c r="E864" s="211" t="s">
        <v>19</v>
      </c>
      <c r="F864" s="212" t="s">
        <v>659</v>
      </c>
      <c r="G864" s="210"/>
      <c r="H864" s="213">
        <v>-3.391</v>
      </c>
      <c r="I864" s="214"/>
      <c r="J864" s="210"/>
      <c r="K864" s="210"/>
      <c r="L864" s="215"/>
      <c r="M864" s="216"/>
      <c r="N864" s="217"/>
      <c r="O864" s="217"/>
      <c r="P864" s="217"/>
      <c r="Q864" s="217"/>
      <c r="R864" s="217"/>
      <c r="S864" s="217"/>
      <c r="T864" s="218"/>
      <c r="AT864" s="219" t="s">
        <v>195</v>
      </c>
      <c r="AU864" s="219" t="s">
        <v>82</v>
      </c>
      <c r="AV864" s="14" t="s">
        <v>82</v>
      </c>
      <c r="AW864" s="14" t="s">
        <v>35</v>
      </c>
      <c r="AX864" s="14" t="s">
        <v>73</v>
      </c>
      <c r="AY864" s="219" t="s">
        <v>185</v>
      </c>
    </row>
    <row r="865" spans="1:65" s="14" customFormat="1" ht="11.25">
      <c r="B865" s="209"/>
      <c r="C865" s="210"/>
      <c r="D865" s="200" t="s">
        <v>195</v>
      </c>
      <c r="E865" s="211" t="s">
        <v>19</v>
      </c>
      <c r="F865" s="212" t="s">
        <v>660</v>
      </c>
      <c r="G865" s="210"/>
      <c r="H865" s="213">
        <v>-5.0869999999999997</v>
      </c>
      <c r="I865" s="214"/>
      <c r="J865" s="210"/>
      <c r="K865" s="210"/>
      <c r="L865" s="215"/>
      <c r="M865" s="216"/>
      <c r="N865" s="217"/>
      <c r="O865" s="217"/>
      <c r="P865" s="217"/>
      <c r="Q865" s="217"/>
      <c r="R865" s="217"/>
      <c r="S865" s="217"/>
      <c r="T865" s="218"/>
      <c r="AT865" s="219" t="s">
        <v>195</v>
      </c>
      <c r="AU865" s="219" t="s">
        <v>82</v>
      </c>
      <c r="AV865" s="14" t="s">
        <v>82</v>
      </c>
      <c r="AW865" s="14" t="s">
        <v>35</v>
      </c>
      <c r="AX865" s="14" t="s">
        <v>73</v>
      </c>
      <c r="AY865" s="219" t="s">
        <v>185</v>
      </c>
    </row>
    <row r="866" spans="1:65" s="14" customFormat="1" ht="11.25">
      <c r="B866" s="209"/>
      <c r="C866" s="210"/>
      <c r="D866" s="200" t="s">
        <v>195</v>
      </c>
      <c r="E866" s="211" t="s">
        <v>19</v>
      </c>
      <c r="F866" s="212" t="s">
        <v>661</v>
      </c>
      <c r="G866" s="210"/>
      <c r="H866" s="213">
        <v>-1.57</v>
      </c>
      <c r="I866" s="214"/>
      <c r="J866" s="210"/>
      <c r="K866" s="210"/>
      <c r="L866" s="215"/>
      <c r="M866" s="216"/>
      <c r="N866" s="217"/>
      <c r="O866" s="217"/>
      <c r="P866" s="217"/>
      <c r="Q866" s="217"/>
      <c r="R866" s="217"/>
      <c r="S866" s="217"/>
      <c r="T866" s="218"/>
      <c r="AT866" s="219" t="s">
        <v>195</v>
      </c>
      <c r="AU866" s="219" t="s">
        <v>82</v>
      </c>
      <c r="AV866" s="14" t="s">
        <v>82</v>
      </c>
      <c r="AW866" s="14" t="s">
        <v>35</v>
      </c>
      <c r="AX866" s="14" t="s">
        <v>73</v>
      </c>
      <c r="AY866" s="219" t="s">
        <v>185</v>
      </c>
    </row>
    <row r="867" spans="1:65" s="14" customFormat="1" ht="11.25">
      <c r="B867" s="209"/>
      <c r="C867" s="210"/>
      <c r="D867" s="200" t="s">
        <v>195</v>
      </c>
      <c r="E867" s="211" t="s">
        <v>19</v>
      </c>
      <c r="F867" s="212" t="s">
        <v>2823</v>
      </c>
      <c r="G867" s="210"/>
      <c r="H867" s="213">
        <v>-2.0499999999999998</v>
      </c>
      <c r="I867" s="214"/>
      <c r="J867" s="210"/>
      <c r="K867" s="210"/>
      <c r="L867" s="215"/>
      <c r="M867" s="216"/>
      <c r="N867" s="217"/>
      <c r="O867" s="217"/>
      <c r="P867" s="217"/>
      <c r="Q867" s="217"/>
      <c r="R867" s="217"/>
      <c r="S867" s="217"/>
      <c r="T867" s="218"/>
      <c r="AT867" s="219" t="s">
        <v>195</v>
      </c>
      <c r="AU867" s="219" t="s">
        <v>82</v>
      </c>
      <c r="AV867" s="14" t="s">
        <v>82</v>
      </c>
      <c r="AW867" s="14" t="s">
        <v>35</v>
      </c>
      <c r="AX867" s="14" t="s">
        <v>73</v>
      </c>
      <c r="AY867" s="219" t="s">
        <v>185</v>
      </c>
    </row>
    <row r="868" spans="1:65" s="13" customFormat="1" ht="11.25">
      <c r="B868" s="198"/>
      <c r="C868" s="199"/>
      <c r="D868" s="200" t="s">
        <v>195</v>
      </c>
      <c r="E868" s="201" t="s">
        <v>19</v>
      </c>
      <c r="F868" s="202" t="s">
        <v>3140</v>
      </c>
      <c r="G868" s="199"/>
      <c r="H868" s="201" t="s">
        <v>19</v>
      </c>
      <c r="I868" s="203"/>
      <c r="J868" s="199"/>
      <c r="K868" s="199"/>
      <c r="L868" s="204"/>
      <c r="M868" s="205"/>
      <c r="N868" s="206"/>
      <c r="O868" s="206"/>
      <c r="P868" s="206"/>
      <c r="Q868" s="206"/>
      <c r="R868" s="206"/>
      <c r="S868" s="206"/>
      <c r="T868" s="207"/>
      <c r="AT868" s="208" t="s">
        <v>195</v>
      </c>
      <c r="AU868" s="208" t="s">
        <v>82</v>
      </c>
      <c r="AV868" s="13" t="s">
        <v>80</v>
      </c>
      <c r="AW868" s="13" t="s">
        <v>35</v>
      </c>
      <c r="AX868" s="13" t="s">
        <v>73</v>
      </c>
      <c r="AY868" s="208" t="s">
        <v>185</v>
      </c>
    </row>
    <row r="869" spans="1:65" s="14" customFormat="1" ht="11.25">
      <c r="B869" s="209"/>
      <c r="C869" s="210"/>
      <c r="D869" s="200" t="s">
        <v>195</v>
      </c>
      <c r="E869" s="211" t="s">
        <v>19</v>
      </c>
      <c r="F869" s="212" t="s">
        <v>3379</v>
      </c>
      <c r="G869" s="210"/>
      <c r="H869" s="213">
        <v>21.893000000000001</v>
      </c>
      <c r="I869" s="214"/>
      <c r="J869" s="210"/>
      <c r="K869" s="210"/>
      <c r="L869" s="215"/>
      <c r="M869" s="216"/>
      <c r="N869" s="217"/>
      <c r="O869" s="217"/>
      <c r="P869" s="217"/>
      <c r="Q869" s="217"/>
      <c r="R869" s="217"/>
      <c r="S869" s="217"/>
      <c r="T869" s="218"/>
      <c r="AT869" s="219" t="s">
        <v>195</v>
      </c>
      <c r="AU869" s="219" t="s">
        <v>82</v>
      </c>
      <c r="AV869" s="14" t="s">
        <v>82</v>
      </c>
      <c r="AW869" s="14" t="s">
        <v>35</v>
      </c>
      <c r="AX869" s="14" t="s">
        <v>73</v>
      </c>
      <c r="AY869" s="219" t="s">
        <v>185</v>
      </c>
    </row>
    <row r="870" spans="1:65" s="15" customFormat="1" ht="11.25">
      <c r="B870" s="220"/>
      <c r="C870" s="221"/>
      <c r="D870" s="200" t="s">
        <v>195</v>
      </c>
      <c r="E870" s="222" t="s">
        <v>19</v>
      </c>
      <c r="F870" s="223" t="s">
        <v>226</v>
      </c>
      <c r="G870" s="221"/>
      <c r="H870" s="224">
        <v>249.02700000000002</v>
      </c>
      <c r="I870" s="225"/>
      <c r="J870" s="221"/>
      <c r="K870" s="221"/>
      <c r="L870" s="226"/>
      <c r="M870" s="227"/>
      <c r="N870" s="228"/>
      <c r="O870" s="228"/>
      <c r="P870" s="228"/>
      <c r="Q870" s="228"/>
      <c r="R870" s="228"/>
      <c r="S870" s="228"/>
      <c r="T870" s="229"/>
      <c r="AT870" s="230" t="s">
        <v>195</v>
      </c>
      <c r="AU870" s="230" t="s">
        <v>82</v>
      </c>
      <c r="AV870" s="15" t="s">
        <v>135</v>
      </c>
      <c r="AW870" s="15" t="s">
        <v>35</v>
      </c>
      <c r="AX870" s="15" t="s">
        <v>80</v>
      </c>
      <c r="AY870" s="230" t="s">
        <v>185</v>
      </c>
    </row>
    <row r="871" spans="1:65" s="2" customFormat="1" ht="16.5" customHeight="1">
      <c r="A871" s="36"/>
      <c r="B871" s="37"/>
      <c r="C871" s="180" t="s">
        <v>980</v>
      </c>
      <c r="D871" s="180" t="s">
        <v>187</v>
      </c>
      <c r="E871" s="181" t="s">
        <v>3393</v>
      </c>
      <c r="F871" s="182" t="s">
        <v>3394</v>
      </c>
      <c r="G871" s="183" t="s">
        <v>499</v>
      </c>
      <c r="H871" s="184">
        <v>3353.4540000000002</v>
      </c>
      <c r="I871" s="185"/>
      <c r="J871" s="186">
        <f>ROUND(I871*H871,2)</f>
        <v>0</v>
      </c>
      <c r="K871" s="182" t="s">
        <v>191</v>
      </c>
      <c r="L871" s="41"/>
      <c r="M871" s="187" t="s">
        <v>19</v>
      </c>
      <c r="N871" s="188" t="s">
        <v>44</v>
      </c>
      <c r="O871" s="66"/>
      <c r="P871" s="189">
        <f>O871*H871</f>
        <v>0</v>
      </c>
      <c r="Q871" s="189">
        <v>1.0000000000000001E-5</v>
      </c>
      <c r="R871" s="189">
        <f>Q871*H871</f>
        <v>3.3534540000000002E-2</v>
      </c>
      <c r="S871" s="189">
        <v>0</v>
      </c>
      <c r="T871" s="190">
        <f>S871*H871</f>
        <v>0</v>
      </c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R871" s="191" t="s">
        <v>339</v>
      </c>
      <c r="AT871" s="191" t="s">
        <v>187</v>
      </c>
      <c r="AU871" s="191" t="s">
        <v>82</v>
      </c>
      <c r="AY871" s="19" t="s">
        <v>185</v>
      </c>
      <c r="BE871" s="192">
        <f>IF(N871="základní",J871,0)</f>
        <v>0</v>
      </c>
      <c r="BF871" s="192">
        <f>IF(N871="snížená",J871,0)</f>
        <v>0</v>
      </c>
      <c r="BG871" s="192">
        <f>IF(N871="zákl. přenesená",J871,0)</f>
        <v>0</v>
      </c>
      <c r="BH871" s="192">
        <f>IF(N871="sníž. přenesená",J871,0)</f>
        <v>0</v>
      </c>
      <c r="BI871" s="192">
        <f>IF(N871="nulová",J871,0)</f>
        <v>0</v>
      </c>
      <c r="BJ871" s="19" t="s">
        <v>80</v>
      </c>
      <c r="BK871" s="192">
        <f>ROUND(I871*H871,2)</f>
        <v>0</v>
      </c>
      <c r="BL871" s="19" t="s">
        <v>339</v>
      </c>
      <c r="BM871" s="191" t="s">
        <v>3395</v>
      </c>
    </row>
    <row r="872" spans="1:65" s="2" customFormat="1" ht="11.25">
      <c r="A872" s="36"/>
      <c r="B872" s="37"/>
      <c r="C872" s="38"/>
      <c r="D872" s="193" t="s">
        <v>193</v>
      </c>
      <c r="E872" s="38"/>
      <c r="F872" s="194" t="s">
        <v>3396</v>
      </c>
      <c r="G872" s="38"/>
      <c r="H872" s="38"/>
      <c r="I872" s="195"/>
      <c r="J872" s="38"/>
      <c r="K872" s="38"/>
      <c r="L872" s="41"/>
      <c r="M872" s="196"/>
      <c r="N872" s="197"/>
      <c r="O872" s="66"/>
      <c r="P872" s="66"/>
      <c r="Q872" s="66"/>
      <c r="R872" s="66"/>
      <c r="S872" s="66"/>
      <c r="T872" s="67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T872" s="19" t="s">
        <v>193</v>
      </c>
      <c r="AU872" s="19" t="s">
        <v>82</v>
      </c>
    </row>
    <row r="873" spans="1:65" s="13" customFormat="1" ht="11.25">
      <c r="B873" s="198"/>
      <c r="C873" s="199"/>
      <c r="D873" s="200" t="s">
        <v>195</v>
      </c>
      <c r="E873" s="201" t="s">
        <v>19</v>
      </c>
      <c r="F873" s="202" t="s">
        <v>3357</v>
      </c>
      <c r="G873" s="199"/>
      <c r="H873" s="201" t="s">
        <v>19</v>
      </c>
      <c r="I873" s="203"/>
      <c r="J873" s="199"/>
      <c r="K873" s="199"/>
      <c r="L873" s="204"/>
      <c r="M873" s="205"/>
      <c r="N873" s="206"/>
      <c r="O873" s="206"/>
      <c r="P873" s="206"/>
      <c r="Q873" s="206"/>
      <c r="R873" s="206"/>
      <c r="S873" s="206"/>
      <c r="T873" s="207"/>
      <c r="AT873" s="208" t="s">
        <v>195</v>
      </c>
      <c r="AU873" s="208" t="s">
        <v>82</v>
      </c>
      <c r="AV873" s="13" t="s">
        <v>80</v>
      </c>
      <c r="AW873" s="13" t="s">
        <v>35</v>
      </c>
      <c r="AX873" s="13" t="s">
        <v>73</v>
      </c>
      <c r="AY873" s="208" t="s">
        <v>185</v>
      </c>
    </row>
    <row r="874" spans="1:65" s="14" customFormat="1" ht="11.25">
      <c r="B874" s="209"/>
      <c r="C874" s="210"/>
      <c r="D874" s="200" t="s">
        <v>195</v>
      </c>
      <c r="E874" s="211" t="s">
        <v>19</v>
      </c>
      <c r="F874" s="212" t="s">
        <v>3397</v>
      </c>
      <c r="G874" s="210"/>
      <c r="H874" s="213">
        <v>747.08100000000002</v>
      </c>
      <c r="I874" s="214"/>
      <c r="J874" s="210"/>
      <c r="K874" s="210"/>
      <c r="L874" s="215"/>
      <c r="M874" s="216"/>
      <c r="N874" s="217"/>
      <c r="O874" s="217"/>
      <c r="P874" s="217"/>
      <c r="Q874" s="217"/>
      <c r="R874" s="217"/>
      <c r="S874" s="217"/>
      <c r="T874" s="218"/>
      <c r="AT874" s="219" t="s">
        <v>195</v>
      </c>
      <c r="AU874" s="219" t="s">
        <v>82</v>
      </c>
      <c r="AV874" s="14" t="s">
        <v>82</v>
      </c>
      <c r="AW874" s="14" t="s">
        <v>35</v>
      </c>
      <c r="AX874" s="14" t="s">
        <v>73</v>
      </c>
      <c r="AY874" s="219" t="s">
        <v>185</v>
      </c>
    </row>
    <row r="875" spans="1:65" s="14" customFormat="1" ht="11.25">
      <c r="B875" s="209"/>
      <c r="C875" s="210"/>
      <c r="D875" s="200" t="s">
        <v>195</v>
      </c>
      <c r="E875" s="211" t="s">
        <v>19</v>
      </c>
      <c r="F875" s="212" t="s">
        <v>3397</v>
      </c>
      <c r="G875" s="210"/>
      <c r="H875" s="213">
        <v>747.08100000000002</v>
      </c>
      <c r="I875" s="214"/>
      <c r="J875" s="210"/>
      <c r="K875" s="210"/>
      <c r="L875" s="215"/>
      <c r="M875" s="216"/>
      <c r="N875" s="217"/>
      <c r="O875" s="217"/>
      <c r="P875" s="217"/>
      <c r="Q875" s="217"/>
      <c r="R875" s="217"/>
      <c r="S875" s="217"/>
      <c r="T875" s="218"/>
      <c r="AT875" s="219" t="s">
        <v>195</v>
      </c>
      <c r="AU875" s="219" t="s">
        <v>82</v>
      </c>
      <c r="AV875" s="14" t="s">
        <v>82</v>
      </c>
      <c r="AW875" s="14" t="s">
        <v>35</v>
      </c>
      <c r="AX875" s="14" t="s">
        <v>73</v>
      </c>
      <c r="AY875" s="219" t="s">
        <v>185</v>
      </c>
    </row>
    <row r="876" spans="1:65" s="14" customFormat="1" ht="11.25">
      <c r="B876" s="209"/>
      <c r="C876" s="210"/>
      <c r="D876" s="200" t="s">
        <v>195</v>
      </c>
      <c r="E876" s="211" t="s">
        <v>19</v>
      </c>
      <c r="F876" s="212" t="s">
        <v>3397</v>
      </c>
      <c r="G876" s="210"/>
      <c r="H876" s="213">
        <v>747.08100000000002</v>
      </c>
      <c r="I876" s="214"/>
      <c r="J876" s="210"/>
      <c r="K876" s="210"/>
      <c r="L876" s="215"/>
      <c r="M876" s="216"/>
      <c r="N876" s="217"/>
      <c r="O876" s="217"/>
      <c r="P876" s="217"/>
      <c r="Q876" s="217"/>
      <c r="R876" s="217"/>
      <c r="S876" s="217"/>
      <c r="T876" s="218"/>
      <c r="AT876" s="219" t="s">
        <v>195</v>
      </c>
      <c r="AU876" s="219" t="s">
        <v>82</v>
      </c>
      <c r="AV876" s="14" t="s">
        <v>82</v>
      </c>
      <c r="AW876" s="14" t="s">
        <v>35</v>
      </c>
      <c r="AX876" s="14" t="s">
        <v>73</v>
      </c>
      <c r="AY876" s="219" t="s">
        <v>185</v>
      </c>
    </row>
    <row r="877" spans="1:65" s="13" customFormat="1" ht="11.25">
      <c r="B877" s="198"/>
      <c r="C877" s="199"/>
      <c r="D877" s="200" t="s">
        <v>195</v>
      </c>
      <c r="E877" s="201" t="s">
        <v>19</v>
      </c>
      <c r="F877" s="202" t="s">
        <v>3359</v>
      </c>
      <c r="G877" s="199"/>
      <c r="H877" s="201" t="s">
        <v>19</v>
      </c>
      <c r="I877" s="203"/>
      <c r="J877" s="199"/>
      <c r="K877" s="199"/>
      <c r="L877" s="204"/>
      <c r="M877" s="205"/>
      <c r="N877" s="206"/>
      <c r="O877" s="206"/>
      <c r="P877" s="206"/>
      <c r="Q877" s="206"/>
      <c r="R877" s="206"/>
      <c r="S877" s="206"/>
      <c r="T877" s="207"/>
      <c r="AT877" s="208" t="s">
        <v>195</v>
      </c>
      <c r="AU877" s="208" t="s">
        <v>82</v>
      </c>
      <c r="AV877" s="13" t="s">
        <v>80</v>
      </c>
      <c r="AW877" s="13" t="s">
        <v>35</v>
      </c>
      <c r="AX877" s="13" t="s">
        <v>73</v>
      </c>
      <c r="AY877" s="208" t="s">
        <v>185</v>
      </c>
    </row>
    <row r="878" spans="1:65" s="14" customFormat="1" ht="11.25">
      <c r="B878" s="209"/>
      <c r="C878" s="210"/>
      <c r="D878" s="200" t="s">
        <v>195</v>
      </c>
      <c r="E878" s="211" t="s">
        <v>19</v>
      </c>
      <c r="F878" s="212" t="s">
        <v>3398</v>
      </c>
      <c r="G878" s="210"/>
      <c r="H878" s="213">
        <v>370.73700000000002</v>
      </c>
      <c r="I878" s="214"/>
      <c r="J878" s="210"/>
      <c r="K878" s="210"/>
      <c r="L878" s="215"/>
      <c r="M878" s="216"/>
      <c r="N878" s="217"/>
      <c r="O878" s="217"/>
      <c r="P878" s="217"/>
      <c r="Q878" s="217"/>
      <c r="R878" s="217"/>
      <c r="S878" s="217"/>
      <c r="T878" s="218"/>
      <c r="AT878" s="219" t="s">
        <v>195</v>
      </c>
      <c r="AU878" s="219" t="s">
        <v>82</v>
      </c>
      <c r="AV878" s="14" t="s">
        <v>82</v>
      </c>
      <c r="AW878" s="14" t="s">
        <v>35</v>
      </c>
      <c r="AX878" s="14" t="s">
        <v>73</v>
      </c>
      <c r="AY878" s="219" t="s">
        <v>185</v>
      </c>
    </row>
    <row r="879" spans="1:65" s="14" customFormat="1" ht="11.25">
      <c r="B879" s="209"/>
      <c r="C879" s="210"/>
      <c r="D879" s="200" t="s">
        <v>195</v>
      </c>
      <c r="E879" s="211" t="s">
        <v>19</v>
      </c>
      <c r="F879" s="212" t="s">
        <v>3398</v>
      </c>
      <c r="G879" s="210"/>
      <c r="H879" s="213">
        <v>370.73700000000002</v>
      </c>
      <c r="I879" s="214"/>
      <c r="J879" s="210"/>
      <c r="K879" s="210"/>
      <c r="L879" s="215"/>
      <c r="M879" s="216"/>
      <c r="N879" s="217"/>
      <c r="O879" s="217"/>
      <c r="P879" s="217"/>
      <c r="Q879" s="217"/>
      <c r="R879" s="217"/>
      <c r="S879" s="217"/>
      <c r="T879" s="218"/>
      <c r="AT879" s="219" t="s">
        <v>195</v>
      </c>
      <c r="AU879" s="219" t="s">
        <v>82</v>
      </c>
      <c r="AV879" s="14" t="s">
        <v>82</v>
      </c>
      <c r="AW879" s="14" t="s">
        <v>35</v>
      </c>
      <c r="AX879" s="14" t="s">
        <v>73</v>
      </c>
      <c r="AY879" s="219" t="s">
        <v>185</v>
      </c>
    </row>
    <row r="880" spans="1:65" s="14" customFormat="1" ht="11.25">
      <c r="B880" s="209"/>
      <c r="C880" s="210"/>
      <c r="D880" s="200" t="s">
        <v>195</v>
      </c>
      <c r="E880" s="211" t="s">
        <v>19</v>
      </c>
      <c r="F880" s="212" t="s">
        <v>3398</v>
      </c>
      <c r="G880" s="210"/>
      <c r="H880" s="213">
        <v>370.73700000000002</v>
      </c>
      <c r="I880" s="214"/>
      <c r="J880" s="210"/>
      <c r="K880" s="210"/>
      <c r="L880" s="215"/>
      <c r="M880" s="216"/>
      <c r="N880" s="217"/>
      <c r="O880" s="217"/>
      <c r="P880" s="217"/>
      <c r="Q880" s="217"/>
      <c r="R880" s="217"/>
      <c r="S880" s="217"/>
      <c r="T880" s="218"/>
      <c r="AT880" s="219" t="s">
        <v>195</v>
      </c>
      <c r="AU880" s="219" t="s">
        <v>82</v>
      </c>
      <c r="AV880" s="14" t="s">
        <v>82</v>
      </c>
      <c r="AW880" s="14" t="s">
        <v>35</v>
      </c>
      <c r="AX880" s="14" t="s">
        <v>73</v>
      </c>
      <c r="AY880" s="219" t="s">
        <v>185</v>
      </c>
    </row>
    <row r="881" spans="1:65" s="15" customFormat="1" ht="11.25">
      <c r="B881" s="220"/>
      <c r="C881" s="221"/>
      <c r="D881" s="200" t="s">
        <v>195</v>
      </c>
      <c r="E881" s="222" t="s">
        <v>19</v>
      </c>
      <c r="F881" s="223" t="s">
        <v>226</v>
      </c>
      <c r="G881" s="221"/>
      <c r="H881" s="224">
        <v>3353.4540000000002</v>
      </c>
      <c r="I881" s="225"/>
      <c r="J881" s="221"/>
      <c r="K881" s="221"/>
      <c r="L881" s="226"/>
      <c r="M881" s="227"/>
      <c r="N881" s="228"/>
      <c r="O881" s="228"/>
      <c r="P881" s="228"/>
      <c r="Q881" s="228"/>
      <c r="R881" s="228"/>
      <c r="S881" s="228"/>
      <c r="T881" s="229"/>
      <c r="AT881" s="230" t="s">
        <v>195</v>
      </c>
      <c r="AU881" s="230" t="s">
        <v>82</v>
      </c>
      <c r="AV881" s="15" t="s">
        <v>135</v>
      </c>
      <c r="AW881" s="15" t="s">
        <v>35</v>
      </c>
      <c r="AX881" s="15" t="s">
        <v>80</v>
      </c>
      <c r="AY881" s="230" t="s">
        <v>185</v>
      </c>
    </row>
    <row r="882" spans="1:65" s="2" customFormat="1" ht="16.5" customHeight="1">
      <c r="A882" s="36"/>
      <c r="B882" s="37"/>
      <c r="C882" s="237" t="s">
        <v>984</v>
      </c>
      <c r="D882" s="237" t="s">
        <v>520</v>
      </c>
      <c r="E882" s="238" t="s">
        <v>3399</v>
      </c>
      <c r="F882" s="239" t="s">
        <v>3400</v>
      </c>
      <c r="G882" s="240" t="s">
        <v>190</v>
      </c>
      <c r="H882" s="241">
        <v>1.744</v>
      </c>
      <c r="I882" s="242"/>
      <c r="J882" s="243">
        <f>ROUND(I882*H882,2)</f>
        <v>0</v>
      </c>
      <c r="K882" s="239" t="s">
        <v>191</v>
      </c>
      <c r="L882" s="244"/>
      <c r="M882" s="245" t="s">
        <v>19</v>
      </c>
      <c r="N882" s="246" t="s">
        <v>44</v>
      </c>
      <c r="O882" s="66"/>
      <c r="P882" s="189">
        <f>O882*H882</f>
        <v>0</v>
      </c>
      <c r="Q882" s="189">
        <v>0.55000000000000004</v>
      </c>
      <c r="R882" s="189">
        <f>Q882*H882</f>
        <v>0.95920000000000005</v>
      </c>
      <c r="S882" s="189">
        <v>0</v>
      </c>
      <c r="T882" s="190">
        <f>S882*H882</f>
        <v>0</v>
      </c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R882" s="191" t="s">
        <v>627</v>
      </c>
      <c r="AT882" s="191" t="s">
        <v>520</v>
      </c>
      <c r="AU882" s="191" t="s">
        <v>82</v>
      </c>
      <c r="AY882" s="19" t="s">
        <v>185</v>
      </c>
      <c r="BE882" s="192">
        <f>IF(N882="základní",J882,0)</f>
        <v>0</v>
      </c>
      <c r="BF882" s="192">
        <f>IF(N882="snížená",J882,0)</f>
        <v>0</v>
      </c>
      <c r="BG882" s="192">
        <f>IF(N882="zákl. přenesená",J882,0)</f>
        <v>0</v>
      </c>
      <c r="BH882" s="192">
        <f>IF(N882="sníž. přenesená",J882,0)</f>
        <v>0</v>
      </c>
      <c r="BI882" s="192">
        <f>IF(N882="nulová",J882,0)</f>
        <v>0</v>
      </c>
      <c r="BJ882" s="19" t="s">
        <v>80</v>
      </c>
      <c r="BK882" s="192">
        <f>ROUND(I882*H882,2)</f>
        <v>0</v>
      </c>
      <c r="BL882" s="19" t="s">
        <v>339</v>
      </c>
      <c r="BM882" s="191" t="s">
        <v>3401</v>
      </c>
    </row>
    <row r="883" spans="1:65" s="13" customFormat="1" ht="11.25">
      <c r="B883" s="198"/>
      <c r="C883" s="199"/>
      <c r="D883" s="200" t="s">
        <v>195</v>
      </c>
      <c r="E883" s="201" t="s">
        <v>19</v>
      </c>
      <c r="F883" s="202" t="s">
        <v>3357</v>
      </c>
      <c r="G883" s="199"/>
      <c r="H883" s="201" t="s">
        <v>19</v>
      </c>
      <c r="I883" s="203"/>
      <c r="J883" s="199"/>
      <c r="K883" s="199"/>
      <c r="L883" s="204"/>
      <c r="M883" s="205"/>
      <c r="N883" s="206"/>
      <c r="O883" s="206"/>
      <c r="P883" s="206"/>
      <c r="Q883" s="206"/>
      <c r="R883" s="206"/>
      <c r="S883" s="206"/>
      <c r="T883" s="207"/>
      <c r="AT883" s="208" t="s">
        <v>195</v>
      </c>
      <c r="AU883" s="208" t="s">
        <v>82</v>
      </c>
      <c r="AV883" s="13" t="s">
        <v>80</v>
      </c>
      <c r="AW883" s="13" t="s">
        <v>35</v>
      </c>
      <c r="AX883" s="13" t="s">
        <v>73</v>
      </c>
      <c r="AY883" s="208" t="s">
        <v>185</v>
      </c>
    </row>
    <row r="884" spans="1:65" s="14" customFormat="1" ht="11.25">
      <c r="B884" s="209"/>
      <c r="C884" s="210"/>
      <c r="D884" s="200" t="s">
        <v>195</v>
      </c>
      <c r="E884" s="211" t="s">
        <v>19</v>
      </c>
      <c r="F884" s="212" t="s">
        <v>3402</v>
      </c>
      <c r="G884" s="210"/>
      <c r="H884" s="213">
        <v>1.121</v>
      </c>
      <c r="I884" s="214"/>
      <c r="J884" s="210"/>
      <c r="K884" s="210"/>
      <c r="L884" s="215"/>
      <c r="M884" s="216"/>
      <c r="N884" s="217"/>
      <c r="O884" s="217"/>
      <c r="P884" s="217"/>
      <c r="Q884" s="217"/>
      <c r="R884" s="217"/>
      <c r="S884" s="217"/>
      <c r="T884" s="218"/>
      <c r="AT884" s="219" t="s">
        <v>195</v>
      </c>
      <c r="AU884" s="219" t="s">
        <v>82</v>
      </c>
      <c r="AV884" s="14" t="s">
        <v>82</v>
      </c>
      <c r="AW884" s="14" t="s">
        <v>35</v>
      </c>
      <c r="AX884" s="14" t="s">
        <v>73</v>
      </c>
      <c r="AY884" s="219" t="s">
        <v>185</v>
      </c>
    </row>
    <row r="885" spans="1:65" s="13" customFormat="1" ht="11.25">
      <c r="B885" s="198"/>
      <c r="C885" s="199"/>
      <c r="D885" s="200" t="s">
        <v>195</v>
      </c>
      <c r="E885" s="201" t="s">
        <v>19</v>
      </c>
      <c r="F885" s="202" t="s">
        <v>3359</v>
      </c>
      <c r="G885" s="199"/>
      <c r="H885" s="201" t="s">
        <v>19</v>
      </c>
      <c r="I885" s="203"/>
      <c r="J885" s="199"/>
      <c r="K885" s="199"/>
      <c r="L885" s="204"/>
      <c r="M885" s="205"/>
      <c r="N885" s="206"/>
      <c r="O885" s="206"/>
      <c r="P885" s="206"/>
      <c r="Q885" s="206"/>
      <c r="R885" s="206"/>
      <c r="S885" s="206"/>
      <c r="T885" s="207"/>
      <c r="AT885" s="208" t="s">
        <v>195</v>
      </c>
      <c r="AU885" s="208" t="s">
        <v>82</v>
      </c>
      <c r="AV885" s="13" t="s">
        <v>80</v>
      </c>
      <c r="AW885" s="13" t="s">
        <v>35</v>
      </c>
      <c r="AX885" s="13" t="s">
        <v>73</v>
      </c>
      <c r="AY885" s="208" t="s">
        <v>185</v>
      </c>
    </row>
    <row r="886" spans="1:65" s="14" customFormat="1" ht="11.25">
      <c r="B886" s="209"/>
      <c r="C886" s="210"/>
      <c r="D886" s="200" t="s">
        <v>195</v>
      </c>
      <c r="E886" s="211" t="s">
        <v>19</v>
      </c>
      <c r="F886" s="212" t="s">
        <v>3403</v>
      </c>
      <c r="G886" s="210"/>
      <c r="H886" s="213">
        <v>0.55600000000000005</v>
      </c>
      <c r="I886" s="214"/>
      <c r="J886" s="210"/>
      <c r="K886" s="210"/>
      <c r="L886" s="215"/>
      <c r="M886" s="216"/>
      <c r="N886" s="217"/>
      <c r="O886" s="217"/>
      <c r="P886" s="217"/>
      <c r="Q886" s="217"/>
      <c r="R886" s="217"/>
      <c r="S886" s="217"/>
      <c r="T886" s="218"/>
      <c r="AT886" s="219" t="s">
        <v>195</v>
      </c>
      <c r="AU886" s="219" t="s">
        <v>82</v>
      </c>
      <c r="AV886" s="14" t="s">
        <v>82</v>
      </c>
      <c r="AW886" s="14" t="s">
        <v>35</v>
      </c>
      <c r="AX886" s="14" t="s">
        <v>73</v>
      </c>
      <c r="AY886" s="219" t="s">
        <v>185</v>
      </c>
    </row>
    <row r="887" spans="1:65" s="15" customFormat="1" ht="11.25">
      <c r="B887" s="220"/>
      <c r="C887" s="221"/>
      <c r="D887" s="200" t="s">
        <v>195</v>
      </c>
      <c r="E887" s="222" t="s">
        <v>19</v>
      </c>
      <c r="F887" s="223" t="s">
        <v>226</v>
      </c>
      <c r="G887" s="221"/>
      <c r="H887" s="224">
        <v>1.677</v>
      </c>
      <c r="I887" s="225"/>
      <c r="J887" s="221"/>
      <c r="K887" s="221"/>
      <c r="L887" s="226"/>
      <c r="M887" s="227"/>
      <c r="N887" s="228"/>
      <c r="O887" s="228"/>
      <c r="P887" s="228"/>
      <c r="Q887" s="228"/>
      <c r="R887" s="228"/>
      <c r="S887" s="228"/>
      <c r="T887" s="229"/>
      <c r="AT887" s="230" t="s">
        <v>195</v>
      </c>
      <c r="AU887" s="230" t="s">
        <v>82</v>
      </c>
      <c r="AV887" s="15" t="s">
        <v>135</v>
      </c>
      <c r="AW887" s="15" t="s">
        <v>35</v>
      </c>
      <c r="AX887" s="15" t="s">
        <v>80</v>
      </c>
      <c r="AY887" s="230" t="s">
        <v>185</v>
      </c>
    </row>
    <row r="888" spans="1:65" s="14" customFormat="1" ht="11.25">
      <c r="B888" s="209"/>
      <c r="C888" s="210"/>
      <c r="D888" s="200" t="s">
        <v>195</v>
      </c>
      <c r="E888" s="210"/>
      <c r="F888" s="212" t="s">
        <v>3404</v>
      </c>
      <c r="G888" s="210"/>
      <c r="H888" s="213">
        <v>1.744</v>
      </c>
      <c r="I888" s="214"/>
      <c r="J888" s="210"/>
      <c r="K888" s="210"/>
      <c r="L888" s="215"/>
      <c r="M888" s="216"/>
      <c r="N888" s="217"/>
      <c r="O888" s="217"/>
      <c r="P888" s="217"/>
      <c r="Q888" s="217"/>
      <c r="R888" s="217"/>
      <c r="S888" s="217"/>
      <c r="T888" s="218"/>
      <c r="AT888" s="219" t="s">
        <v>195</v>
      </c>
      <c r="AU888" s="219" t="s">
        <v>82</v>
      </c>
      <c r="AV888" s="14" t="s">
        <v>82</v>
      </c>
      <c r="AW888" s="14" t="s">
        <v>4</v>
      </c>
      <c r="AX888" s="14" t="s">
        <v>80</v>
      </c>
      <c r="AY888" s="219" t="s">
        <v>185</v>
      </c>
    </row>
    <row r="889" spans="1:65" s="2" customFormat="1" ht="16.5" customHeight="1">
      <c r="A889" s="36"/>
      <c r="B889" s="37"/>
      <c r="C889" s="237" t="s">
        <v>987</v>
      </c>
      <c r="D889" s="237" t="s">
        <v>520</v>
      </c>
      <c r="E889" s="238" t="s">
        <v>3405</v>
      </c>
      <c r="F889" s="239" t="s">
        <v>3406</v>
      </c>
      <c r="G889" s="240" t="s">
        <v>190</v>
      </c>
      <c r="H889" s="241">
        <v>14.659000000000001</v>
      </c>
      <c r="I889" s="242"/>
      <c r="J889" s="243">
        <f>ROUND(I889*H889,2)</f>
        <v>0</v>
      </c>
      <c r="K889" s="239" t="s">
        <v>191</v>
      </c>
      <c r="L889" s="244"/>
      <c r="M889" s="245" t="s">
        <v>19</v>
      </c>
      <c r="N889" s="246" t="s">
        <v>44</v>
      </c>
      <c r="O889" s="66"/>
      <c r="P889" s="189">
        <f>O889*H889</f>
        <v>0</v>
      </c>
      <c r="Q889" s="189">
        <v>0.55000000000000004</v>
      </c>
      <c r="R889" s="189">
        <f>Q889*H889</f>
        <v>8.0624500000000019</v>
      </c>
      <c r="S889" s="189">
        <v>0</v>
      </c>
      <c r="T889" s="190">
        <f>S889*H889</f>
        <v>0</v>
      </c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R889" s="191" t="s">
        <v>627</v>
      </c>
      <c r="AT889" s="191" t="s">
        <v>520</v>
      </c>
      <c r="AU889" s="191" t="s">
        <v>82</v>
      </c>
      <c r="AY889" s="19" t="s">
        <v>185</v>
      </c>
      <c r="BE889" s="192">
        <f>IF(N889="základní",J889,0)</f>
        <v>0</v>
      </c>
      <c r="BF889" s="192">
        <f>IF(N889="snížená",J889,0)</f>
        <v>0</v>
      </c>
      <c r="BG889" s="192">
        <f>IF(N889="zákl. přenesená",J889,0)</f>
        <v>0</v>
      </c>
      <c r="BH889" s="192">
        <f>IF(N889="sníž. přenesená",J889,0)</f>
        <v>0</v>
      </c>
      <c r="BI889" s="192">
        <f>IF(N889="nulová",J889,0)</f>
        <v>0</v>
      </c>
      <c r="BJ889" s="19" t="s">
        <v>80</v>
      </c>
      <c r="BK889" s="192">
        <f>ROUND(I889*H889,2)</f>
        <v>0</v>
      </c>
      <c r="BL889" s="19" t="s">
        <v>339</v>
      </c>
      <c r="BM889" s="191" t="s">
        <v>3407</v>
      </c>
    </row>
    <row r="890" spans="1:65" s="13" customFormat="1" ht="11.25">
      <c r="B890" s="198"/>
      <c r="C890" s="199"/>
      <c r="D890" s="200" t="s">
        <v>195</v>
      </c>
      <c r="E890" s="201" t="s">
        <v>19</v>
      </c>
      <c r="F890" s="202" t="s">
        <v>3357</v>
      </c>
      <c r="G890" s="199"/>
      <c r="H890" s="201" t="s">
        <v>19</v>
      </c>
      <c r="I890" s="203"/>
      <c r="J890" s="199"/>
      <c r="K890" s="199"/>
      <c r="L890" s="204"/>
      <c r="M890" s="205"/>
      <c r="N890" s="206"/>
      <c r="O890" s="206"/>
      <c r="P890" s="206"/>
      <c r="Q890" s="206"/>
      <c r="R890" s="206"/>
      <c r="S890" s="206"/>
      <c r="T890" s="207"/>
      <c r="AT890" s="208" t="s">
        <v>195</v>
      </c>
      <c r="AU890" s="208" t="s">
        <v>82</v>
      </c>
      <c r="AV890" s="13" t="s">
        <v>80</v>
      </c>
      <c r="AW890" s="13" t="s">
        <v>35</v>
      </c>
      <c r="AX890" s="13" t="s">
        <v>73</v>
      </c>
      <c r="AY890" s="208" t="s">
        <v>185</v>
      </c>
    </row>
    <row r="891" spans="1:65" s="14" customFormat="1" ht="11.25">
      <c r="B891" s="209"/>
      <c r="C891" s="210"/>
      <c r="D891" s="200" t="s">
        <v>195</v>
      </c>
      <c r="E891" s="211" t="s">
        <v>19</v>
      </c>
      <c r="F891" s="212" t="s">
        <v>3408</v>
      </c>
      <c r="G891" s="210"/>
      <c r="H891" s="213">
        <v>5.3789999999999996</v>
      </c>
      <c r="I891" s="214"/>
      <c r="J891" s="210"/>
      <c r="K891" s="210"/>
      <c r="L891" s="215"/>
      <c r="M891" s="216"/>
      <c r="N891" s="217"/>
      <c r="O891" s="217"/>
      <c r="P891" s="217"/>
      <c r="Q891" s="217"/>
      <c r="R891" s="217"/>
      <c r="S891" s="217"/>
      <c r="T891" s="218"/>
      <c r="AT891" s="219" t="s">
        <v>195</v>
      </c>
      <c r="AU891" s="219" t="s">
        <v>82</v>
      </c>
      <c r="AV891" s="14" t="s">
        <v>82</v>
      </c>
      <c r="AW891" s="14" t="s">
        <v>35</v>
      </c>
      <c r="AX891" s="14" t="s">
        <v>73</v>
      </c>
      <c r="AY891" s="219" t="s">
        <v>185</v>
      </c>
    </row>
    <row r="892" spans="1:65" s="14" customFormat="1" ht="11.25">
      <c r="B892" s="209"/>
      <c r="C892" s="210"/>
      <c r="D892" s="200" t="s">
        <v>195</v>
      </c>
      <c r="E892" s="211" t="s">
        <v>19</v>
      </c>
      <c r="F892" s="212" t="s">
        <v>3408</v>
      </c>
      <c r="G892" s="210"/>
      <c r="H892" s="213">
        <v>5.3789999999999996</v>
      </c>
      <c r="I892" s="214"/>
      <c r="J892" s="210"/>
      <c r="K892" s="210"/>
      <c r="L892" s="215"/>
      <c r="M892" s="216"/>
      <c r="N892" s="217"/>
      <c r="O892" s="217"/>
      <c r="P892" s="217"/>
      <c r="Q892" s="217"/>
      <c r="R892" s="217"/>
      <c r="S892" s="217"/>
      <c r="T892" s="218"/>
      <c r="AT892" s="219" t="s">
        <v>195</v>
      </c>
      <c r="AU892" s="219" t="s">
        <v>82</v>
      </c>
      <c r="AV892" s="14" t="s">
        <v>82</v>
      </c>
      <c r="AW892" s="14" t="s">
        <v>35</v>
      </c>
      <c r="AX892" s="14" t="s">
        <v>73</v>
      </c>
      <c r="AY892" s="219" t="s">
        <v>185</v>
      </c>
    </row>
    <row r="893" spans="1:65" s="13" customFormat="1" ht="11.25">
      <c r="B893" s="198"/>
      <c r="C893" s="199"/>
      <c r="D893" s="200" t="s">
        <v>195</v>
      </c>
      <c r="E893" s="201" t="s">
        <v>19</v>
      </c>
      <c r="F893" s="202" t="s">
        <v>3359</v>
      </c>
      <c r="G893" s="199"/>
      <c r="H893" s="201" t="s">
        <v>19</v>
      </c>
      <c r="I893" s="203"/>
      <c r="J893" s="199"/>
      <c r="K893" s="199"/>
      <c r="L893" s="204"/>
      <c r="M893" s="205"/>
      <c r="N893" s="206"/>
      <c r="O893" s="206"/>
      <c r="P893" s="206"/>
      <c r="Q893" s="206"/>
      <c r="R893" s="206"/>
      <c r="S893" s="206"/>
      <c r="T893" s="207"/>
      <c r="AT893" s="208" t="s">
        <v>195</v>
      </c>
      <c r="AU893" s="208" t="s">
        <v>82</v>
      </c>
      <c r="AV893" s="13" t="s">
        <v>80</v>
      </c>
      <c r="AW893" s="13" t="s">
        <v>35</v>
      </c>
      <c r="AX893" s="13" t="s">
        <v>73</v>
      </c>
      <c r="AY893" s="208" t="s">
        <v>185</v>
      </c>
    </row>
    <row r="894" spans="1:65" s="14" customFormat="1" ht="11.25">
      <c r="B894" s="209"/>
      <c r="C894" s="210"/>
      <c r="D894" s="200" t="s">
        <v>195</v>
      </c>
      <c r="E894" s="211" t="s">
        <v>19</v>
      </c>
      <c r="F894" s="212" t="s">
        <v>3409</v>
      </c>
      <c r="G894" s="210"/>
      <c r="H894" s="213">
        <v>1.78</v>
      </c>
      <c r="I894" s="214"/>
      <c r="J894" s="210"/>
      <c r="K894" s="210"/>
      <c r="L894" s="215"/>
      <c r="M894" s="216"/>
      <c r="N894" s="217"/>
      <c r="O894" s="217"/>
      <c r="P894" s="217"/>
      <c r="Q894" s="217"/>
      <c r="R894" s="217"/>
      <c r="S894" s="217"/>
      <c r="T894" s="218"/>
      <c r="AT894" s="219" t="s">
        <v>195</v>
      </c>
      <c r="AU894" s="219" t="s">
        <v>82</v>
      </c>
      <c r="AV894" s="14" t="s">
        <v>82</v>
      </c>
      <c r="AW894" s="14" t="s">
        <v>35</v>
      </c>
      <c r="AX894" s="14" t="s">
        <v>73</v>
      </c>
      <c r="AY894" s="219" t="s">
        <v>185</v>
      </c>
    </row>
    <row r="895" spans="1:65" s="14" customFormat="1" ht="11.25">
      <c r="B895" s="209"/>
      <c r="C895" s="210"/>
      <c r="D895" s="200" t="s">
        <v>195</v>
      </c>
      <c r="E895" s="211" t="s">
        <v>19</v>
      </c>
      <c r="F895" s="212" t="s">
        <v>3410</v>
      </c>
      <c r="G895" s="210"/>
      <c r="H895" s="213">
        <v>1.5569999999999999</v>
      </c>
      <c r="I895" s="214"/>
      <c r="J895" s="210"/>
      <c r="K895" s="210"/>
      <c r="L895" s="215"/>
      <c r="M895" s="216"/>
      <c r="N895" s="217"/>
      <c r="O895" s="217"/>
      <c r="P895" s="217"/>
      <c r="Q895" s="217"/>
      <c r="R895" s="217"/>
      <c r="S895" s="217"/>
      <c r="T895" s="218"/>
      <c r="AT895" s="219" t="s">
        <v>195</v>
      </c>
      <c r="AU895" s="219" t="s">
        <v>82</v>
      </c>
      <c r="AV895" s="14" t="s">
        <v>82</v>
      </c>
      <c r="AW895" s="14" t="s">
        <v>35</v>
      </c>
      <c r="AX895" s="14" t="s">
        <v>73</v>
      </c>
      <c r="AY895" s="219" t="s">
        <v>185</v>
      </c>
    </row>
    <row r="896" spans="1:65" s="15" customFormat="1" ht="11.25">
      <c r="B896" s="220"/>
      <c r="C896" s="221"/>
      <c r="D896" s="200" t="s">
        <v>195</v>
      </c>
      <c r="E896" s="222" t="s">
        <v>19</v>
      </c>
      <c r="F896" s="223" t="s">
        <v>226</v>
      </c>
      <c r="G896" s="221"/>
      <c r="H896" s="224">
        <v>14.094999999999999</v>
      </c>
      <c r="I896" s="225"/>
      <c r="J896" s="221"/>
      <c r="K896" s="221"/>
      <c r="L896" s="226"/>
      <c r="M896" s="227"/>
      <c r="N896" s="228"/>
      <c r="O896" s="228"/>
      <c r="P896" s="228"/>
      <c r="Q896" s="228"/>
      <c r="R896" s="228"/>
      <c r="S896" s="228"/>
      <c r="T896" s="229"/>
      <c r="AT896" s="230" t="s">
        <v>195</v>
      </c>
      <c r="AU896" s="230" t="s">
        <v>82</v>
      </c>
      <c r="AV896" s="15" t="s">
        <v>135</v>
      </c>
      <c r="AW896" s="15" t="s">
        <v>35</v>
      </c>
      <c r="AX896" s="15" t="s">
        <v>80</v>
      </c>
      <c r="AY896" s="230" t="s">
        <v>185</v>
      </c>
    </row>
    <row r="897" spans="1:65" s="14" customFormat="1" ht="11.25">
      <c r="B897" s="209"/>
      <c r="C897" s="210"/>
      <c r="D897" s="200" t="s">
        <v>195</v>
      </c>
      <c r="E897" s="210"/>
      <c r="F897" s="212" t="s">
        <v>3411</v>
      </c>
      <c r="G897" s="210"/>
      <c r="H897" s="213">
        <v>14.659000000000001</v>
      </c>
      <c r="I897" s="214"/>
      <c r="J897" s="210"/>
      <c r="K897" s="210"/>
      <c r="L897" s="215"/>
      <c r="M897" s="216"/>
      <c r="N897" s="217"/>
      <c r="O897" s="217"/>
      <c r="P897" s="217"/>
      <c r="Q897" s="217"/>
      <c r="R897" s="217"/>
      <c r="S897" s="217"/>
      <c r="T897" s="218"/>
      <c r="AT897" s="219" t="s">
        <v>195</v>
      </c>
      <c r="AU897" s="219" t="s">
        <v>82</v>
      </c>
      <c r="AV897" s="14" t="s">
        <v>82</v>
      </c>
      <c r="AW897" s="14" t="s">
        <v>4</v>
      </c>
      <c r="AX897" s="14" t="s">
        <v>80</v>
      </c>
      <c r="AY897" s="219" t="s">
        <v>185</v>
      </c>
    </row>
    <row r="898" spans="1:65" s="2" customFormat="1" ht="16.5" customHeight="1">
      <c r="A898" s="36"/>
      <c r="B898" s="37"/>
      <c r="C898" s="180" t="s">
        <v>989</v>
      </c>
      <c r="D898" s="180" t="s">
        <v>187</v>
      </c>
      <c r="E898" s="181" t="s">
        <v>3412</v>
      </c>
      <c r="F898" s="182" t="s">
        <v>3413</v>
      </c>
      <c r="G898" s="183" t="s">
        <v>240</v>
      </c>
      <c r="H898" s="184">
        <v>249.02699999999999</v>
      </c>
      <c r="I898" s="185"/>
      <c r="J898" s="186">
        <f>ROUND(I898*H898,2)</f>
        <v>0</v>
      </c>
      <c r="K898" s="182" t="s">
        <v>191</v>
      </c>
      <c r="L898" s="41"/>
      <c r="M898" s="187" t="s">
        <v>19</v>
      </c>
      <c r="N898" s="188" t="s">
        <v>44</v>
      </c>
      <c r="O898" s="66"/>
      <c r="P898" s="189">
        <f>O898*H898</f>
        <v>0</v>
      </c>
      <c r="Q898" s="189">
        <v>2.0000000000000001E-4</v>
      </c>
      <c r="R898" s="189">
        <f>Q898*H898</f>
        <v>4.98054E-2</v>
      </c>
      <c r="S898" s="189">
        <v>0</v>
      </c>
      <c r="T898" s="190">
        <f>S898*H898</f>
        <v>0</v>
      </c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R898" s="191" t="s">
        <v>339</v>
      </c>
      <c r="AT898" s="191" t="s">
        <v>187</v>
      </c>
      <c r="AU898" s="191" t="s">
        <v>82</v>
      </c>
      <c r="AY898" s="19" t="s">
        <v>185</v>
      </c>
      <c r="BE898" s="192">
        <f>IF(N898="základní",J898,0)</f>
        <v>0</v>
      </c>
      <c r="BF898" s="192">
        <f>IF(N898="snížená",J898,0)</f>
        <v>0</v>
      </c>
      <c r="BG898" s="192">
        <f>IF(N898="zákl. přenesená",J898,0)</f>
        <v>0</v>
      </c>
      <c r="BH898" s="192">
        <f>IF(N898="sníž. přenesená",J898,0)</f>
        <v>0</v>
      </c>
      <c r="BI898" s="192">
        <f>IF(N898="nulová",J898,0)</f>
        <v>0</v>
      </c>
      <c r="BJ898" s="19" t="s">
        <v>80</v>
      </c>
      <c r="BK898" s="192">
        <f>ROUND(I898*H898,2)</f>
        <v>0</v>
      </c>
      <c r="BL898" s="19" t="s">
        <v>339</v>
      </c>
      <c r="BM898" s="191" t="s">
        <v>3414</v>
      </c>
    </row>
    <row r="899" spans="1:65" s="2" customFormat="1" ht="11.25">
      <c r="A899" s="36"/>
      <c r="B899" s="37"/>
      <c r="C899" s="38"/>
      <c r="D899" s="193" t="s">
        <v>193</v>
      </c>
      <c r="E899" s="38"/>
      <c r="F899" s="194" t="s">
        <v>3415</v>
      </c>
      <c r="G899" s="38"/>
      <c r="H899" s="38"/>
      <c r="I899" s="195"/>
      <c r="J899" s="38"/>
      <c r="K899" s="38"/>
      <c r="L899" s="41"/>
      <c r="M899" s="196"/>
      <c r="N899" s="197"/>
      <c r="O899" s="66"/>
      <c r="P899" s="66"/>
      <c r="Q899" s="66"/>
      <c r="R899" s="66"/>
      <c r="S899" s="66"/>
      <c r="T899" s="67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T899" s="19" t="s">
        <v>193</v>
      </c>
      <c r="AU899" s="19" t="s">
        <v>82</v>
      </c>
    </row>
    <row r="900" spans="1:65" s="13" customFormat="1" ht="11.25">
      <c r="B900" s="198"/>
      <c r="C900" s="199"/>
      <c r="D900" s="200" t="s">
        <v>195</v>
      </c>
      <c r="E900" s="201" t="s">
        <v>19</v>
      </c>
      <c r="F900" s="202" t="s">
        <v>3357</v>
      </c>
      <c r="G900" s="199"/>
      <c r="H900" s="201" t="s">
        <v>19</v>
      </c>
      <c r="I900" s="203"/>
      <c r="J900" s="199"/>
      <c r="K900" s="199"/>
      <c r="L900" s="204"/>
      <c r="M900" s="205"/>
      <c r="N900" s="206"/>
      <c r="O900" s="206"/>
      <c r="P900" s="206"/>
      <c r="Q900" s="206"/>
      <c r="R900" s="206"/>
      <c r="S900" s="206"/>
      <c r="T900" s="207"/>
      <c r="AT900" s="208" t="s">
        <v>195</v>
      </c>
      <c r="AU900" s="208" t="s">
        <v>82</v>
      </c>
      <c r="AV900" s="13" t="s">
        <v>80</v>
      </c>
      <c r="AW900" s="13" t="s">
        <v>35</v>
      </c>
      <c r="AX900" s="13" t="s">
        <v>73</v>
      </c>
      <c r="AY900" s="208" t="s">
        <v>185</v>
      </c>
    </row>
    <row r="901" spans="1:65" s="13" customFormat="1" ht="11.25">
      <c r="B901" s="198"/>
      <c r="C901" s="199"/>
      <c r="D901" s="200" t="s">
        <v>195</v>
      </c>
      <c r="E901" s="201" t="s">
        <v>19</v>
      </c>
      <c r="F901" s="202" t="s">
        <v>3122</v>
      </c>
      <c r="G901" s="199"/>
      <c r="H901" s="201" t="s">
        <v>19</v>
      </c>
      <c r="I901" s="203"/>
      <c r="J901" s="199"/>
      <c r="K901" s="199"/>
      <c r="L901" s="204"/>
      <c r="M901" s="205"/>
      <c r="N901" s="206"/>
      <c r="O901" s="206"/>
      <c r="P901" s="206"/>
      <c r="Q901" s="206"/>
      <c r="R901" s="206"/>
      <c r="S901" s="206"/>
      <c r="T901" s="207"/>
      <c r="AT901" s="208" t="s">
        <v>195</v>
      </c>
      <c r="AU901" s="208" t="s">
        <v>82</v>
      </c>
      <c r="AV901" s="13" t="s">
        <v>80</v>
      </c>
      <c r="AW901" s="13" t="s">
        <v>35</v>
      </c>
      <c r="AX901" s="13" t="s">
        <v>73</v>
      </c>
      <c r="AY901" s="208" t="s">
        <v>185</v>
      </c>
    </row>
    <row r="902" spans="1:65" s="14" customFormat="1" ht="11.25">
      <c r="B902" s="209"/>
      <c r="C902" s="210"/>
      <c r="D902" s="200" t="s">
        <v>195</v>
      </c>
      <c r="E902" s="211" t="s">
        <v>19</v>
      </c>
      <c r="F902" s="212" t="s">
        <v>3376</v>
      </c>
      <c r="G902" s="210"/>
      <c r="H902" s="213">
        <v>77.016999999999996</v>
      </c>
      <c r="I902" s="214"/>
      <c r="J902" s="210"/>
      <c r="K902" s="210"/>
      <c r="L902" s="215"/>
      <c r="M902" s="216"/>
      <c r="N902" s="217"/>
      <c r="O902" s="217"/>
      <c r="P902" s="217"/>
      <c r="Q902" s="217"/>
      <c r="R902" s="217"/>
      <c r="S902" s="217"/>
      <c r="T902" s="218"/>
      <c r="AT902" s="219" t="s">
        <v>195</v>
      </c>
      <c r="AU902" s="219" t="s">
        <v>82</v>
      </c>
      <c r="AV902" s="14" t="s">
        <v>82</v>
      </c>
      <c r="AW902" s="14" t="s">
        <v>35</v>
      </c>
      <c r="AX902" s="14" t="s">
        <v>73</v>
      </c>
      <c r="AY902" s="219" t="s">
        <v>185</v>
      </c>
    </row>
    <row r="903" spans="1:65" s="13" customFormat="1" ht="11.25">
      <c r="B903" s="198"/>
      <c r="C903" s="199"/>
      <c r="D903" s="200" t="s">
        <v>195</v>
      </c>
      <c r="E903" s="201" t="s">
        <v>19</v>
      </c>
      <c r="F903" s="202" t="s">
        <v>3105</v>
      </c>
      <c r="G903" s="199"/>
      <c r="H903" s="201" t="s">
        <v>19</v>
      </c>
      <c r="I903" s="203"/>
      <c r="J903" s="199"/>
      <c r="K903" s="199"/>
      <c r="L903" s="204"/>
      <c r="M903" s="205"/>
      <c r="N903" s="206"/>
      <c r="O903" s="206"/>
      <c r="P903" s="206"/>
      <c r="Q903" s="206"/>
      <c r="R903" s="206"/>
      <c r="S903" s="206"/>
      <c r="T903" s="207"/>
      <c r="AT903" s="208" t="s">
        <v>195</v>
      </c>
      <c r="AU903" s="208" t="s">
        <v>82</v>
      </c>
      <c r="AV903" s="13" t="s">
        <v>80</v>
      </c>
      <c r="AW903" s="13" t="s">
        <v>35</v>
      </c>
      <c r="AX903" s="13" t="s">
        <v>73</v>
      </c>
      <c r="AY903" s="208" t="s">
        <v>185</v>
      </c>
    </row>
    <row r="904" spans="1:65" s="14" customFormat="1" ht="11.25">
      <c r="B904" s="209"/>
      <c r="C904" s="210"/>
      <c r="D904" s="200" t="s">
        <v>195</v>
      </c>
      <c r="E904" s="211" t="s">
        <v>19</v>
      </c>
      <c r="F904" s="212" t="s">
        <v>3377</v>
      </c>
      <c r="G904" s="210"/>
      <c r="H904" s="213">
        <v>55.137999999999998</v>
      </c>
      <c r="I904" s="214"/>
      <c r="J904" s="210"/>
      <c r="K904" s="210"/>
      <c r="L904" s="215"/>
      <c r="M904" s="216"/>
      <c r="N904" s="217"/>
      <c r="O904" s="217"/>
      <c r="P904" s="217"/>
      <c r="Q904" s="217"/>
      <c r="R904" s="217"/>
      <c r="S904" s="217"/>
      <c r="T904" s="218"/>
      <c r="AT904" s="219" t="s">
        <v>195</v>
      </c>
      <c r="AU904" s="219" t="s">
        <v>82</v>
      </c>
      <c r="AV904" s="14" t="s">
        <v>82</v>
      </c>
      <c r="AW904" s="14" t="s">
        <v>35</v>
      </c>
      <c r="AX904" s="14" t="s">
        <v>73</v>
      </c>
      <c r="AY904" s="219" t="s">
        <v>185</v>
      </c>
    </row>
    <row r="905" spans="1:65" s="13" customFormat="1" ht="11.25">
      <c r="B905" s="198"/>
      <c r="C905" s="199"/>
      <c r="D905" s="200" t="s">
        <v>195</v>
      </c>
      <c r="E905" s="201" t="s">
        <v>19</v>
      </c>
      <c r="F905" s="202" t="s">
        <v>3134</v>
      </c>
      <c r="G905" s="199"/>
      <c r="H905" s="201" t="s">
        <v>19</v>
      </c>
      <c r="I905" s="203"/>
      <c r="J905" s="199"/>
      <c r="K905" s="199"/>
      <c r="L905" s="204"/>
      <c r="M905" s="205"/>
      <c r="N905" s="206"/>
      <c r="O905" s="206"/>
      <c r="P905" s="206"/>
      <c r="Q905" s="206"/>
      <c r="R905" s="206"/>
      <c r="S905" s="206"/>
      <c r="T905" s="207"/>
      <c r="AT905" s="208" t="s">
        <v>195</v>
      </c>
      <c r="AU905" s="208" t="s">
        <v>82</v>
      </c>
      <c r="AV905" s="13" t="s">
        <v>80</v>
      </c>
      <c r="AW905" s="13" t="s">
        <v>35</v>
      </c>
      <c r="AX905" s="13" t="s">
        <v>73</v>
      </c>
      <c r="AY905" s="208" t="s">
        <v>185</v>
      </c>
    </row>
    <row r="906" spans="1:65" s="14" customFormat="1" ht="11.25">
      <c r="B906" s="209"/>
      <c r="C906" s="210"/>
      <c r="D906" s="200" t="s">
        <v>195</v>
      </c>
      <c r="E906" s="211" t="s">
        <v>19</v>
      </c>
      <c r="F906" s="212" t="s">
        <v>3378</v>
      </c>
      <c r="G906" s="210"/>
      <c r="H906" s="213">
        <v>85.183999999999997</v>
      </c>
      <c r="I906" s="214"/>
      <c r="J906" s="210"/>
      <c r="K906" s="210"/>
      <c r="L906" s="215"/>
      <c r="M906" s="216"/>
      <c r="N906" s="217"/>
      <c r="O906" s="217"/>
      <c r="P906" s="217"/>
      <c r="Q906" s="217"/>
      <c r="R906" s="217"/>
      <c r="S906" s="217"/>
      <c r="T906" s="218"/>
      <c r="AT906" s="219" t="s">
        <v>195</v>
      </c>
      <c r="AU906" s="219" t="s">
        <v>82</v>
      </c>
      <c r="AV906" s="14" t="s">
        <v>82</v>
      </c>
      <c r="AW906" s="14" t="s">
        <v>35</v>
      </c>
      <c r="AX906" s="14" t="s">
        <v>73</v>
      </c>
      <c r="AY906" s="219" t="s">
        <v>185</v>
      </c>
    </row>
    <row r="907" spans="1:65" s="14" customFormat="1" ht="11.25">
      <c r="B907" s="209"/>
      <c r="C907" s="210"/>
      <c r="D907" s="200" t="s">
        <v>195</v>
      </c>
      <c r="E907" s="211" t="s">
        <v>19</v>
      </c>
      <c r="F907" s="212" t="s">
        <v>3379</v>
      </c>
      <c r="G907" s="210"/>
      <c r="H907" s="213">
        <v>21.893000000000001</v>
      </c>
      <c r="I907" s="214"/>
      <c r="J907" s="210"/>
      <c r="K907" s="210"/>
      <c r="L907" s="215"/>
      <c r="M907" s="216"/>
      <c r="N907" s="217"/>
      <c r="O907" s="217"/>
      <c r="P907" s="217"/>
      <c r="Q907" s="217"/>
      <c r="R907" s="217"/>
      <c r="S907" s="217"/>
      <c r="T907" s="218"/>
      <c r="AT907" s="219" t="s">
        <v>195</v>
      </c>
      <c r="AU907" s="219" t="s">
        <v>82</v>
      </c>
      <c r="AV907" s="14" t="s">
        <v>82</v>
      </c>
      <c r="AW907" s="14" t="s">
        <v>35</v>
      </c>
      <c r="AX907" s="14" t="s">
        <v>73</v>
      </c>
      <c r="AY907" s="219" t="s">
        <v>185</v>
      </c>
    </row>
    <row r="908" spans="1:65" s="14" customFormat="1" ht="11.25">
      <c r="B908" s="209"/>
      <c r="C908" s="210"/>
      <c r="D908" s="200" t="s">
        <v>195</v>
      </c>
      <c r="E908" s="211" t="s">
        <v>19</v>
      </c>
      <c r="F908" s="212" t="s">
        <v>659</v>
      </c>
      <c r="G908" s="210"/>
      <c r="H908" s="213">
        <v>-3.391</v>
      </c>
      <c r="I908" s="214"/>
      <c r="J908" s="210"/>
      <c r="K908" s="210"/>
      <c r="L908" s="215"/>
      <c r="M908" s="216"/>
      <c r="N908" s="217"/>
      <c r="O908" s="217"/>
      <c r="P908" s="217"/>
      <c r="Q908" s="217"/>
      <c r="R908" s="217"/>
      <c r="S908" s="217"/>
      <c r="T908" s="218"/>
      <c r="AT908" s="219" t="s">
        <v>195</v>
      </c>
      <c r="AU908" s="219" t="s">
        <v>82</v>
      </c>
      <c r="AV908" s="14" t="s">
        <v>82</v>
      </c>
      <c r="AW908" s="14" t="s">
        <v>35</v>
      </c>
      <c r="AX908" s="14" t="s">
        <v>73</v>
      </c>
      <c r="AY908" s="219" t="s">
        <v>185</v>
      </c>
    </row>
    <row r="909" spans="1:65" s="14" customFormat="1" ht="11.25">
      <c r="B909" s="209"/>
      <c r="C909" s="210"/>
      <c r="D909" s="200" t="s">
        <v>195</v>
      </c>
      <c r="E909" s="211" t="s">
        <v>19</v>
      </c>
      <c r="F909" s="212" t="s">
        <v>660</v>
      </c>
      <c r="G909" s="210"/>
      <c r="H909" s="213">
        <v>-5.0869999999999997</v>
      </c>
      <c r="I909" s="214"/>
      <c r="J909" s="210"/>
      <c r="K909" s="210"/>
      <c r="L909" s="215"/>
      <c r="M909" s="216"/>
      <c r="N909" s="217"/>
      <c r="O909" s="217"/>
      <c r="P909" s="217"/>
      <c r="Q909" s="217"/>
      <c r="R909" s="217"/>
      <c r="S909" s="217"/>
      <c r="T909" s="218"/>
      <c r="AT909" s="219" t="s">
        <v>195</v>
      </c>
      <c r="AU909" s="219" t="s">
        <v>82</v>
      </c>
      <c r="AV909" s="14" t="s">
        <v>82</v>
      </c>
      <c r="AW909" s="14" t="s">
        <v>35</v>
      </c>
      <c r="AX909" s="14" t="s">
        <v>73</v>
      </c>
      <c r="AY909" s="219" t="s">
        <v>185</v>
      </c>
    </row>
    <row r="910" spans="1:65" s="14" customFormat="1" ht="11.25">
      <c r="B910" s="209"/>
      <c r="C910" s="210"/>
      <c r="D910" s="200" t="s">
        <v>195</v>
      </c>
      <c r="E910" s="211" t="s">
        <v>19</v>
      </c>
      <c r="F910" s="212" t="s">
        <v>661</v>
      </c>
      <c r="G910" s="210"/>
      <c r="H910" s="213">
        <v>-1.57</v>
      </c>
      <c r="I910" s="214"/>
      <c r="J910" s="210"/>
      <c r="K910" s="210"/>
      <c r="L910" s="215"/>
      <c r="M910" s="216"/>
      <c r="N910" s="217"/>
      <c r="O910" s="217"/>
      <c r="P910" s="217"/>
      <c r="Q910" s="217"/>
      <c r="R910" s="217"/>
      <c r="S910" s="217"/>
      <c r="T910" s="218"/>
      <c r="AT910" s="219" t="s">
        <v>195</v>
      </c>
      <c r="AU910" s="219" t="s">
        <v>82</v>
      </c>
      <c r="AV910" s="14" t="s">
        <v>82</v>
      </c>
      <c r="AW910" s="14" t="s">
        <v>35</v>
      </c>
      <c r="AX910" s="14" t="s">
        <v>73</v>
      </c>
      <c r="AY910" s="219" t="s">
        <v>185</v>
      </c>
    </row>
    <row r="911" spans="1:65" s="14" customFormat="1" ht="11.25">
      <c r="B911" s="209"/>
      <c r="C911" s="210"/>
      <c r="D911" s="200" t="s">
        <v>195</v>
      </c>
      <c r="E911" s="211" t="s">
        <v>19</v>
      </c>
      <c r="F911" s="212" t="s">
        <v>2823</v>
      </c>
      <c r="G911" s="210"/>
      <c r="H911" s="213">
        <v>-2.0499999999999998</v>
      </c>
      <c r="I911" s="214"/>
      <c r="J911" s="210"/>
      <c r="K911" s="210"/>
      <c r="L911" s="215"/>
      <c r="M911" s="216"/>
      <c r="N911" s="217"/>
      <c r="O911" s="217"/>
      <c r="P911" s="217"/>
      <c r="Q911" s="217"/>
      <c r="R911" s="217"/>
      <c r="S911" s="217"/>
      <c r="T911" s="218"/>
      <c r="AT911" s="219" t="s">
        <v>195</v>
      </c>
      <c r="AU911" s="219" t="s">
        <v>82</v>
      </c>
      <c r="AV911" s="14" t="s">
        <v>82</v>
      </c>
      <c r="AW911" s="14" t="s">
        <v>35</v>
      </c>
      <c r="AX911" s="14" t="s">
        <v>73</v>
      </c>
      <c r="AY911" s="219" t="s">
        <v>185</v>
      </c>
    </row>
    <row r="912" spans="1:65" s="13" customFormat="1" ht="11.25">
      <c r="B912" s="198"/>
      <c r="C912" s="199"/>
      <c r="D912" s="200" t="s">
        <v>195</v>
      </c>
      <c r="E912" s="201" t="s">
        <v>19</v>
      </c>
      <c r="F912" s="202" t="s">
        <v>3140</v>
      </c>
      <c r="G912" s="199"/>
      <c r="H912" s="201" t="s">
        <v>19</v>
      </c>
      <c r="I912" s="203"/>
      <c r="J912" s="199"/>
      <c r="K912" s="199"/>
      <c r="L912" s="204"/>
      <c r="M912" s="205"/>
      <c r="N912" s="206"/>
      <c r="O912" s="206"/>
      <c r="P912" s="206"/>
      <c r="Q912" s="206"/>
      <c r="R912" s="206"/>
      <c r="S912" s="206"/>
      <c r="T912" s="207"/>
      <c r="AT912" s="208" t="s">
        <v>195</v>
      </c>
      <c r="AU912" s="208" t="s">
        <v>82</v>
      </c>
      <c r="AV912" s="13" t="s">
        <v>80</v>
      </c>
      <c r="AW912" s="13" t="s">
        <v>35</v>
      </c>
      <c r="AX912" s="13" t="s">
        <v>73</v>
      </c>
      <c r="AY912" s="208" t="s">
        <v>185</v>
      </c>
    </row>
    <row r="913" spans="1:65" s="14" customFormat="1" ht="11.25">
      <c r="B913" s="209"/>
      <c r="C913" s="210"/>
      <c r="D913" s="200" t="s">
        <v>195</v>
      </c>
      <c r="E913" s="211" t="s">
        <v>19</v>
      </c>
      <c r="F913" s="212" t="s">
        <v>3379</v>
      </c>
      <c r="G913" s="210"/>
      <c r="H913" s="213">
        <v>21.893000000000001</v>
      </c>
      <c r="I913" s="214"/>
      <c r="J913" s="210"/>
      <c r="K913" s="210"/>
      <c r="L913" s="215"/>
      <c r="M913" s="216"/>
      <c r="N913" s="217"/>
      <c r="O913" s="217"/>
      <c r="P913" s="217"/>
      <c r="Q913" s="217"/>
      <c r="R913" s="217"/>
      <c r="S913" s="217"/>
      <c r="T913" s="218"/>
      <c r="AT913" s="219" t="s">
        <v>195</v>
      </c>
      <c r="AU913" s="219" t="s">
        <v>82</v>
      </c>
      <c r="AV913" s="14" t="s">
        <v>82</v>
      </c>
      <c r="AW913" s="14" t="s">
        <v>35</v>
      </c>
      <c r="AX913" s="14" t="s">
        <v>73</v>
      </c>
      <c r="AY913" s="219" t="s">
        <v>185</v>
      </c>
    </row>
    <row r="914" spans="1:65" s="15" customFormat="1" ht="11.25">
      <c r="B914" s="220"/>
      <c r="C914" s="221"/>
      <c r="D914" s="200" t="s">
        <v>195</v>
      </c>
      <c r="E914" s="222" t="s">
        <v>19</v>
      </c>
      <c r="F914" s="223" t="s">
        <v>226</v>
      </c>
      <c r="G914" s="221"/>
      <c r="H914" s="224">
        <v>249.02700000000002</v>
      </c>
      <c r="I914" s="225"/>
      <c r="J914" s="221"/>
      <c r="K914" s="221"/>
      <c r="L914" s="226"/>
      <c r="M914" s="227"/>
      <c r="N914" s="228"/>
      <c r="O914" s="228"/>
      <c r="P914" s="228"/>
      <c r="Q914" s="228"/>
      <c r="R914" s="228"/>
      <c r="S914" s="228"/>
      <c r="T914" s="229"/>
      <c r="AT914" s="230" t="s">
        <v>195</v>
      </c>
      <c r="AU914" s="230" t="s">
        <v>82</v>
      </c>
      <c r="AV914" s="15" t="s">
        <v>135</v>
      </c>
      <c r="AW914" s="15" t="s">
        <v>35</v>
      </c>
      <c r="AX914" s="15" t="s">
        <v>80</v>
      </c>
      <c r="AY914" s="230" t="s">
        <v>185</v>
      </c>
    </row>
    <row r="915" spans="1:65" s="2" customFormat="1" ht="24.2" customHeight="1">
      <c r="A915" s="36"/>
      <c r="B915" s="37"/>
      <c r="C915" s="180" t="s">
        <v>996</v>
      </c>
      <c r="D915" s="180" t="s">
        <v>187</v>
      </c>
      <c r="E915" s="181" t="s">
        <v>3013</v>
      </c>
      <c r="F915" s="182" t="s">
        <v>3014</v>
      </c>
      <c r="G915" s="183" t="s">
        <v>457</v>
      </c>
      <c r="H915" s="231"/>
      <c r="I915" s="185"/>
      <c r="J915" s="186">
        <f>ROUND(I915*H915,2)</f>
        <v>0</v>
      </c>
      <c r="K915" s="182" t="s">
        <v>191</v>
      </c>
      <c r="L915" s="41"/>
      <c r="M915" s="187" t="s">
        <v>19</v>
      </c>
      <c r="N915" s="188" t="s">
        <v>44</v>
      </c>
      <c r="O915" s="66"/>
      <c r="P915" s="189">
        <f>O915*H915</f>
        <v>0</v>
      </c>
      <c r="Q915" s="189">
        <v>0</v>
      </c>
      <c r="R915" s="189">
        <f>Q915*H915</f>
        <v>0</v>
      </c>
      <c r="S915" s="189">
        <v>0</v>
      </c>
      <c r="T915" s="190">
        <f>S915*H915</f>
        <v>0</v>
      </c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R915" s="191" t="s">
        <v>339</v>
      </c>
      <c r="AT915" s="191" t="s">
        <v>187</v>
      </c>
      <c r="AU915" s="191" t="s">
        <v>82</v>
      </c>
      <c r="AY915" s="19" t="s">
        <v>185</v>
      </c>
      <c r="BE915" s="192">
        <f>IF(N915="základní",J915,0)</f>
        <v>0</v>
      </c>
      <c r="BF915" s="192">
        <f>IF(N915="snížená",J915,0)</f>
        <v>0</v>
      </c>
      <c r="BG915" s="192">
        <f>IF(N915="zákl. přenesená",J915,0)</f>
        <v>0</v>
      </c>
      <c r="BH915" s="192">
        <f>IF(N915="sníž. přenesená",J915,0)</f>
        <v>0</v>
      </c>
      <c r="BI915" s="192">
        <f>IF(N915="nulová",J915,0)</f>
        <v>0</v>
      </c>
      <c r="BJ915" s="19" t="s">
        <v>80</v>
      </c>
      <c r="BK915" s="192">
        <f>ROUND(I915*H915,2)</f>
        <v>0</v>
      </c>
      <c r="BL915" s="19" t="s">
        <v>339</v>
      </c>
      <c r="BM915" s="191" t="s">
        <v>3416</v>
      </c>
    </row>
    <row r="916" spans="1:65" s="2" customFormat="1" ht="11.25">
      <c r="A916" s="36"/>
      <c r="B916" s="37"/>
      <c r="C916" s="38"/>
      <c r="D916" s="193" t="s">
        <v>193</v>
      </c>
      <c r="E916" s="38"/>
      <c r="F916" s="194" t="s">
        <v>3016</v>
      </c>
      <c r="G916" s="38"/>
      <c r="H916" s="38"/>
      <c r="I916" s="195"/>
      <c r="J916" s="38"/>
      <c r="K916" s="38"/>
      <c r="L916" s="41"/>
      <c r="M916" s="196"/>
      <c r="N916" s="197"/>
      <c r="O916" s="66"/>
      <c r="P916" s="66"/>
      <c r="Q916" s="66"/>
      <c r="R916" s="66"/>
      <c r="S916" s="66"/>
      <c r="T916" s="67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T916" s="19" t="s">
        <v>193</v>
      </c>
      <c r="AU916" s="19" t="s">
        <v>82</v>
      </c>
    </row>
    <row r="917" spans="1:65" s="12" customFormat="1" ht="25.9" customHeight="1">
      <c r="B917" s="164"/>
      <c r="C917" s="165"/>
      <c r="D917" s="166" t="s">
        <v>72</v>
      </c>
      <c r="E917" s="167" t="s">
        <v>443</v>
      </c>
      <c r="F917" s="167" t="s">
        <v>444</v>
      </c>
      <c r="G917" s="165"/>
      <c r="H917" s="165"/>
      <c r="I917" s="168"/>
      <c r="J917" s="169">
        <f>BK917</f>
        <v>0</v>
      </c>
      <c r="K917" s="165"/>
      <c r="L917" s="170"/>
      <c r="M917" s="171"/>
      <c r="N917" s="172"/>
      <c r="O917" s="172"/>
      <c r="P917" s="173">
        <f>SUM(P918:P920)</f>
        <v>0</v>
      </c>
      <c r="Q917" s="172"/>
      <c r="R917" s="173">
        <f>SUM(R918:R920)</f>
        <v>0</v>
      </c>
      <c r="S917" s="172"/>
      <c r="T917" s="174">
        <f>SUM(T918:T920)</f>
        <v>0</v>
      </c>
      <c r="AR917" s="175" t="s">
        <v>135</v>
      </c>
      <c r="AT917" s="176" t="s">
        <v>72</v>
      </c>
      <c r="AU917" s="176" t="s">
        <v>73</v>
      </c>
      <c r="AY917" s="175" t="s">
        <v>185</v>
      </c>
      <c r="BK917" s="177">
        <f>SUM(BK918:BK920)</f>
        <v>0</v>
      </c>
    </row>
    <row r="918" spans="1:65" s="2" customFormat="1" ht="16.5" customHeight="1">
      <c r="A918" s="36"/>
      <c r="B918" s="37"/>
      <c r="C918" s="180" t="s">
        <v>1002</v>
      </c>
      <c r="D918" s="180" t="s">
        <v>187</v>
      </c>
      <c r="E918" s="181" t="s">
        <v>3417</v>
      </c>
      <c r="F918" s="182" t="s">
        <v>3418</v>
      </c>
      <c r="G918" s="183" t="s">
        <v>1314</v>
      </c>
      <c r="H918" s="184">
        <v>2</v>
      </c>
      <c r="I918" s="185"/>
      <c r="J918" s="186">
        <f>ROUND(I918*H918,2)</f>
        <v>0</v>
      </c>
      <c r="K918" s="182" t="s">
        <v>449</v>
      </c>
      <c r="L918" s="41"/>
      <c r="M918" s="187" t="s">
        <v>19</v>
      </c>
      <c r="N918" s="188" t="s">
        <v>44</v>
      </c>
      <c r="O918" s="66"/>
      <c r="P918" s="189">
        <f>O918*H918</f>
        <v>0</v>
      </c>
      <c r="Q918" s="189">
        <v>0</v>
      </c>
      <c r="R918" s="189">
        <f>Q918*H918</f>
        <v>0</v>
      </c>
      <c r="S918" s="189">
        <v>0</v>
      </c>
      <c r="T918" s="190">
        <f>S918*H918</f>
        <v>0</v>
      </c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R918" s="191" t="s">
        <v>450</v>
      </c>
      <c r="AT918" s="191" t="s">
        <v>187</v>
      </c>
      <c r="AU918" s="191" t="s">
        <v>80</v>
      </c>
      <c r="AY918" s="19" t="s">
        <v>185</v>
      </c>
      <c r="BE918" s="192">
        <f>IF(N918="základní",J918,0)</f>
        <v>0</v>
      </c>
      <c r="BF918" s="192">
        <f>IF(N918="snížená",J918,0)</f>
        <v>0</v>
      </c>
      <c r="BG918" s="192">
        <f>IF(N918="zákl. přenesená",J918,0)</f>
        <v>0</v>
      </c>
      <c r="BH918" s="192">
        <f>IF(N918="sníž. přenesená",J918,0)</f>
        <v>0</v>
      </c>
      <c r="BI918" s="192">
        <f>IF(N918="nulová",J918,0)</f>
        <v>0</v>
      </c>
      <c r="BJ918" s="19" t="s">
        <v>80</v>
      </c>
      <c r="BK918" s="192">
        <f>ROUND(I918*H918,2)</f>
        <v>0</v>
      </c>
      <c r="BL918" s="19" t="s">
        <v>450</v>
      </c>
      <c r="BM918" s="191" t="s">
        <v>3419</v>
      </c>
    </row>
    <row r="919" spans="1:65" s="14" customFormat="1" ht="11.25">
      <c r="B919" s="209"/>
      <c r="C919" s="210"/>
      <c r="D919" s="200" t="s">
        <v>195</v>
      </c>
      <c r="E919" s="211" t="s">
        <v>19</v>
      </c>
      <c r="F919" s="212" t="s">
        <v>1698</v>
      </c>
      <c r="G919" s="210"/>
      <c r="H919" s="213">
        <v>2</v>
      </c>
      <c r="I919" s="214"/>
      <c r="J919" s="210"/>
      <c r="K919" s="210"/>
      <c r="L919" s="215"/>
      <c r="M919" s="216"/>
      <c r="N919" s="217"/>
      <c r="O919" s="217"/>
      <c r="P919" s="217"/>
      <c r="Q919" s="217"/>
      <c r="R919" s="217"/>
      <c r="S919" s="217"/>
      <c r="T919" s="218"/>
      <c r="AT919" s="219" t="s">
        <v>195</v>
      </c>
      <c r="AU919" s="219" t="s">
        <v>80</v>
      </c>
      <c r="AV919" s="14" t="s">
        <v>82</v>
      </c>
      <c r="AW919" s="14" t="s">
        <v>35</v>
      </c>
      <c r="AX919" s="14" t="s">
        <v>73</v>
      </c>
      <c r="AY919" s="219" t="s">
        <v>185</v>
      </c>
    </row>
    <row r="920" spans="1:65" s="15" customFormat="1" ht="11.25">
      <c r="B920" s="220"/>
      <c r="C920" s="221"/>
      <c r="D920" s="200" t="s">
        <v>195</v>
      </c>
      <c r="E920" s="222" t="s">
        <v>19</v>
      </c>
      <c r="F920" s="223" t="s">
        <v>226</v>
      </c>
      <c r="G920" s="221"/>
      <c r="H920" s="224">
        <v>2</v>
      </c>
      <c r="I920" s="225"/>
      <c r="J920" s="221"/>
      <c r="K920" s="221"/>
      <c r="L920" s="226"/>
      <c r="M920" s="227"/>
      <c r="N920" s="228"/>
      <c r="O920" s="228"/>
      <c r="P920" s="228"/>
      <c r="Q920" s="228"/>
      <c r="R920" s="228"/>
      <c r="S920" s="228"/>
      <c r="T920" s="229"/>
      <c r="AT920" s="230" t="s">
        <v>195</v>
      </c>
      <c r="AU920" s="230" t="s">
        <v>80</v>
      </c>
      <c r="AV920" s="15" t="s">
        <v>135</v>
      </c>
      <c r="AW920" s="15" t="s">
        <v>35</v>
      </c>
      <c r="AX920" s="15" t="s">
        <v>80</v>
      </c>
      <c r="AY920" s="230" t="s">
        <v>185</v>
      </c>
    </row>
    <row r="921" spans="1:65" s="12" customFormat="1" ht="25.9" customHeight="1">
      <c r="B921" s="164"/>
      <c r="C921" s="165"/>
      <c r="D921" s="166" t="s">
        <v>72</v>
      </c>
      <c r="E921" s="167" t="s">
        <v>452</v>
      </c>
      <c r="F921" s="167" t="s">
        <v>453</v>
      </c>
      <c r="G921" s="165"/>
      <c r="H921" s="165"/>
      <c r="I921" s="168"/>
      <c r="J921" s="169">
        <f>BK921</f>
        <v>0</v>
      </c>
      <c r="K921" s="165"/>
      <c r="L921" s="170"/>
      <c r="M921" s="171"/>
      <c r="N921" s="172"/>
      <c r="O921" s="172"/>
      <c r="P921" s="173">
        <f>P922</f>
        <v>0</v>
      </c>
      <c r="Q921" s="172"/>
      <c r="R921" s="173">
        <f>R922</f>
        <v>0</v>
      </c>
      <c r="S921" s="172"/>
      <c r="T921" s="174">
        <f>T922</f>
        <v>0</v>
      </c>
      <c r="AR921" s="175" t="s">
        <v>250</v>
      </c>
      <c r="AT921" s="176" t="s">
        <v>72</v>
      </c>
      <c r="AU921" s="176" t="s">
        <v>73</v>
      </c>
      <c r="AY921" s="175" t="s">
        <v>185</v>
      </c>
      <c r="BK921" s="177">
        <f>BK922</f>
        <v>0</v>
      </c>
    </row>
    <row r="922" spans="1:65" s="2" customFormat="1" ht="16.5" customHeight="1">
      <c r="A922" s="36"/>
      <c r="B922" s="37"/>
      <c r="C922" s="180" t="s">
        <v>1007</v>
      </c>
      <c r="D922" s="180" t="s">
        <v>187</v>
      </c>
      <c r="E922" s="181" t="s">
        <v>455</v>
      </c>
      <c r="F922" s="182" t="s">
        <v>456</v>
      </c>
      <c r="G922" s="183" t="s">
        <v>457</v>
      </c>
      <c r="H922" s="231"/>
      <c r="I922" s="185"/>
      <c r="J922" s="186">
        <f>ROUND(I922*H922,2)</f>
        <v>0</v>
      </c>
      <c r="K922" s="182" t="s">
        <v>19</v>
      </c>
      <c r="L922" s="41"/>
      <c r="M922" s="232" t="s">
        <v>19</v>
      </c>
      <c r="N922" s="233" t="s">
        <v>44</v>
      </c>
      <c r="O922" s="234"/>
      <c r="P922" s="235">
        <f>O922*H922</f>
        <v>0</v>
      </c>
      <c r="Q922" s="235">
        <v>0</v>
      </c>
      <c r="R922" s="235">
        <f>Q922*H922</f>
        <v>0</v>
      </c>
      <c r="S922" s="235">
        <v>0</v>
      </c>
      <c r="T922" s="236">
        <f>S922*H922</f>
        <v>0</v>
      </c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R922" s="191" t="s">
        <v>135</v>
      </c>
      <c r="AT922" s="191" t="s">
        <v>187</v>
      </c>
      <c r="AU922" s="191" t="s">
        <v>80</v>
      </c>
      <c r="AY922" s="19" t="s">
        <v>185</v>
      </c>
      <c r="BE922" s="192">
        <f>IF(N922="základní",J922,0)</f>
        <v>0</v>
      </c>
      <c r="BF922" s="192">
        <f>IF(N922="snížená",J922,0)</f>
        <v>0</v>
      </c>
      <c r="BG922" s="192">
        <f>IF(N922="zákl. přenesená",J922,0)</f>
        <v>0</v>
      </c>
      <c r="BH922" s="192">
        <f>IF(N922="sníž. přenesená",J922,0)</f>
        <v>0</v>
      </c>
      <c r="BI922" s="192">
        <f>IF(N922="nulová",J922,0)</f>
        <v>0</v>
      </c>
      <c r="BJ922" s="19" t="s">
        <v>80</v>
      </c>
      <c r="BK922" s="192">
        <f>ROUND(I922*H922,2)</f>
        <v>0</v>
      </c>
      <c r="BL922" s="19" t="s">
        <v>135</v>
      </c>
      <c r="BM922" s="191" t="s">
        <v>3420</v>
      </c>
    </row>
    <row r="923" spans="1:65" s="2" customFormat="1" ht="6.95" customHeight="1">
      <c r="A923" s="36"/>
      <c r="B923" s="49"/>
      <c r="C923" s="50"/>
      <c r="D923" s="50"/>
      <c r="E923" s="50"/>
      <c r="F923" s="50"/>
      <c r="G923" s="50"/>
      <c r="H923" s="50"/>
      <c r="I923" s="50"/>
      <c r="J923" s="50"/>
      <c r="K923" s="50"/>
      <c r="L923" s="41"/>
      <c r="M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</sheetData>
  <sheetProtection algorithmName="SHA-512" hashValue="DaQx3O2NhLiBpZRakmTsBoBxuP2JHV8H6ErvVm5TgoYYlAyns9J6mp+st8VZhXJroTdF/nBfehXDua3ee6CHHA==" saltValue="gob7F07uZaiUqa9cmpYY2Ws1wjYS1TErjGKgvxf9xuXmUON18Ce+yEJllKJv2pMn6jygbI4DwRdg0Kjm0ZFZVw==" spinCount="100000" sheet="1" objects="1" scenarios="1" formatColumns="0" formatRows="0" autoFilter="0"/>
  <autoFilter ref="C94:K922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hyperlinks>
    <hyperlink ref="F99" r:id="rId1"/>
    <hyperlink ref="F105" r:id="rId2"/>
    <hyperlink ref="F111" r:id="rId3"/>
    <hyperlink ref="F123" r:id="rId4"/>
    <hyperlink ref="F160" r:id="rId5"/>
    <hyperlink ref="F192" r:id="rId6"/>
    <hyperlink ref="F200" r:id="rId7"/>
    <hyperlink ref="F267" r:id="rId8"/>
    <hyperlink ref="F281" r:id="rId9"/>
    <hyperlink ref="F311" r:id="rId10"/>
    <hyperlink ref="F373" r:id="rId11"/>
    <hyperlink ref="F443" r:id="rId12"/>
    <hyperlink ref="F455" r:id="rId13"/>
    <hyperlink ref="F565" r:id="rId14"/>
    <hyperlink ref="F579" r:id="rId15"/>
    <hyperlink ref="F646" r:id="rId16"/>
    <hyperlink ref="F681" r:id="rId17"/>
    <hyperlink ref="F690" r:id="rId18"/>
    <hyperlink ref="F696" r:id="rId19"/>
    <hyperlink ref="F705" r:id="rId20"/>
    <hyperlink ref="F714" r:id="rId21"/>
    <hyperlink ref="F720" r:id="rId22"/>
    <hyperlink ref="F730" r:id="rId23"/>
    <hyperlink ref="F734" r:id="rId24"/>
    <hyperlink ref="F750" r:id="rId25"/>
    <hyperlink ref="F753" r:id="rId26"/>
    <hyperlink ref="F769" r:id="rId27"/>
    <hyperlink ref="F794" r:id="rId28"/>
    <hyperlink ref="F852" r:id="rId29"/>
    <hyperlink ref="F855" r:id="rId30"/>
    <hyperlink ref="F872" r:id="rId31"/>
    <hyperlink ref="F899" r:id="rId32"/>
    <hyperlink ref="F916" r:id="rId33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114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3421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tr">
        <f>IF('Rekapitulace stavby'!AN10="","",'Rekapitulace stavby'!AN10)</f>
        <v>61988987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tr">
        <f>IF('Rekapitulace stavby'!E11="","",'Rekapitulace stavby'!E11)</f>
        <v>Ostravská univerzita, Dvořákova 138/7, Ostrava</v>
      </c>
      <c r="F17" s="36"/>
      <c r="G17" s="36"/>
      <c r="H17" s="36"/>
      <c r="I17" s="114" t="s">
        <v>29</v>
      </c>
      <c r="J17" s="105" t="str">
        <f>IF('Rekapitulace stavby'!AN11="","",'Rekapitulace stavby'!AN11)</f>
        <v/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tr">
        <f>IF('Rekapitulace stavby'!AN16="","",'Rekapitulace stavby'!AN16)</f>
        <v>60766859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tr">
        <f>IF('Rekapitulace stavby'!E17="","",'Rekapitulace stavby'!E17)</f>
        <v>Ing.arch.Martin Janda,Lomná 1895, Frenštát p.R.</v>
      </c>
      <c r="F23" s="36"/>
      <c r="G23" s="36"/>
      <c r="H23" s="36"/>
      <c r="I23" s="114" t="s">
        <v>29</v>
      </c>
      <c r="J23" s="105" t="str">
        <f>IF('Rekapitulace stavby'!AN17="","",'Rekapitulace stavby'!AN17)</f>
        <v/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ROUND(J92,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ROUND((SUM(BE92:BE296)),  2)</f>
        <v>0</v>
      </c>
      <c r="G35" s="36"/>
      <c r="H35" s="36"/>
      <c r="I35" s="126">
        <v>0.21</v>
      </c>
      <c r="J35" s="125">
        <f>ROUND(((SUM(BE92:BE296))*I35),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ROUND((SUM(BF92:BF296)),  2)</f>
        <v>0</v>
      </c>
      <c r="G36" s="36"/>
      <c r="H36" s="36"/>
      <c r="I36" s="126">
        <v>0.15</v>
      </c>
      <c r="J36" s="125">
        <f>ROUND(((SUM(BF92:BF296))*I36),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ROUND((SUM(BG92:BG296)),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ROUND((SUM(BH92:BH296)),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ROUND((SUM(BI92:BI296)),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011 - Vytápění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J92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3422</v>
      </c>
      <c r="E64" s="145"/>
      <c r="F64" s="145"/>
      <c r="G64" s="145"/>
      <c r="H64" s="145"/>
      <c r="I64" s="145"/>
      <c r="J64" s="146">
        <f>J93</f>
        <v>0</v>
      </c>
      <c r="K64" s="143"/>
      <c r="L64" s="147"/>
    </row>
    <row r="65" spans="1:31" s="9" customFormat="1" ht="24.95" customHeight="1">
      <c r="B65" s="142"/>
      <c r="C65" s="143"/>
      <c r="D65" s="144" t="s">
        <v>3423</v>
      </c>
      <c r="E65" s="145"/>
      <c r="F65" s="145"/>
      <c r="G65" s="145"/>
      <c r="H65" s="145"/>
      <c r="I65" s="145"/>
      <c r="J65" s="146">
        <f>J135</f>
        <v>0</v>
      </c>
      <c r="K65" s="143"/>
      <c r="L65" s="147"/>
    </row>
    <row r="66" spans="1:31" s="9" customFormat="1" ht="24.95" customHeight="1">
      <c r="B66" s="142"/>
      <c r="C66" s="143"/>
      <c r="D66" s="144" t="s">
        <v>3424</v>
      </c>
      <c r="E66" s="145"/>
      <c r="F66" s="145"/>
      <c r="G66" s="145"/>
      <c r="H66" s="145"/>
      <c r="I66" s="145"/>
      <c r="J66" s="146">
        <f>J165</f>
        <v>0</v>
      </c>
      <c r="K66" s="143"/>
      <c r="L66" s="147"/>
    </row>
    <row r="67" spans="1:31" s="9" customFormat="1" ht="24.95" customHeight="1">
      <c r="B67" s="142"/>
      <c r="C67" s="143"/>
      <c r="D67" s="144" t="s">
        <v>3425</v>
      </c>
      <c r="E67" s="145"/>
      <c r="F67" s="145"/>
      <c r="G67" s="145"/>
      <c r="H67" s="145"/>
      <c r="I67" s="145"/>
      <c r="J67" s="146">
        <f>J201</f>
        <v>0</v>
      </c>
      <c r="K67" s="143"/>
      <c r="L67" s="147"/>
    </row>
    <row r="68" spans="1:31" s="9" customFormat="1" ht="24.95" customHeight="1">
      <c r="B68" s="142"/>
      <c r="C68" s="143"/>
      <c r="D68" s="144" t="s">
        <v>3426</v>
      </c>
      <c r="E68" s="145"/>
      <c r="F68" s="145"/>
      <c r="G68" s="145"/>
      <c r="H68" s="145"/>
      <c r="I68" s="145"/>
      <c r="J68" s="146">
        <f>J228</f>
        <v>0</v>
      </c>
      <c r="K68" s="143"/>
      <c r="L68" s="147"/>
    </row>
    <row r="69" spans="1:31" s="9" customFormat="1" ht="24.95" customHeight="1">
      <c r="B69" s="142"/>
      <c r="C69" s="143"/>
      <c r="D69" s="144" t="s">
        <v>3427</v>
      </c>
      <c r="E69" s="145"/>
      <c r="F69" s="145"/>
      <c r="G69" s="145"/>
      <c r="H69" s="145"/>
      <c r="I69" s="145"/>
      <c r="J69" s="146">
        <f>J285</f>
        <v>0</v>
      </c>
      <c r="K69" s="143"/>
      <c r="L69" s="147"/>
    </row>
    <row r="70" spans="1:31" s="9" customFormat="1" ht="24.95" customHeight="1">
      <c r="B70" s="142"/>
      <c r="C70" s="143"/>
      <c r="D70" s="144" t="s">
        <v>168</v>
      </c>
      <c r="E70" s="145"/>
      <c r="F70" s="145"/>
      <c r="G70" s="145"/>
      <c r="H70" s="145"/>
      <c r="I70" s="145"/>
      <c r="J70" s="146">
        <f>J295</f>
        <v>0</v>
      </c>
      <c r="K70" s="143"/>
      <c r="L70" s="147"/>
    </row>
    <row r="71" spans="1:31" s="2" customFormat="1" ht="21.75" customHeight="1">
      <c r="A71" s="36"/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6" spans="1:31" s="2" customFormat="1" ht="6.95" customHeight="1">
      <c r="A76" s="36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4.95" customHeight="1">
      <c r="A77" s="36"/>
      <c r="B77" s="37"/>
      <c r="C77" s="25" t="s">
        <v>170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16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92" t="str">
        <f>E7</f>
        <v>OU - stavební úpravy objektu ZW - děkanát Lékařské fakulty</v>
      </c>
      <c r="F80" s="393"/>
      <c r="G80" s="393"/>
      <c r="H80" s="393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1" customFormat="1" ht="12" customHeight="1">
      <c r="B81" s="23"/>
      <c r="C81" s="31" t="s">
        <v>150</v>
      </c>
      <c r="D81" s="24"/>
      <c r="E81" s="24"/>
      <c r="F81" s="24"/>
      <c r="G81" s="24"/>
      <c r="H81" s="24"/>
      <c r="I81" s="24"/>
      <c r="J81" s="24"/>
      <c r="K81" s="24"/>
      <c r="L81" s="22"/>
    </row>
    <row r="82" spans="1:65" s="2" customFormat="1" ht="16.5" customHeight="1">
      <c r="A82" s="36"/>
      <c r="B82" s="37"/>
      <c r="C82" s="38"/>
      <c r="D82" s="38"/>
      <c r="E82" s="392" t="s">
        <v>151</v>
      </c>
      <c r="F82" s="394"/>
      <c r="G82" s="394"/>
      <c r="H82" s="394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152</v>
      </c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40" t="str">
        <f>E11</f>
        <v>011 - Vytápění</v>
      </c>
      <c r="F84" s="394"/>
      <c r="G84" s="394"/>
      <c r="H84" s="394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F14</f>
        <v xml:space="preserve"> </v>
      </c>
      <c r="G86" s="38"/>
      <c r="H86" s="38"/>
      <c r="I86" s="31" t="s">
        <v>23</v>
      </c>
      <c r="J86" s="61" t="str">
        <f>IF(J14="","",J14)</f>
        <v>16. 9. 2021</v>
      </c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40.15" customHeight="1">
      <c r="A88" s="36"/>
      <c r="B88" s="37"/>
      <c r="C88" s="31" t="s">
        <v>25</v>
      </c>
      <c r="D88" s="38"/>
      <c r="E88" s="38"/>
      <c r="F88" s="29" t="str">
        <f>E17</f>
        <v>Ostravská univerzita, Dvořákova 138/7, Ostrava</v>
      </c>
      <c r="G88" s="38"/>
      <c r="H88" s="38"/>
      <c r="I88" s="31" t="s">
        <v>32</v>
      </c>
      <c r="J88" s="34" t="str">
        <f>E23</f>
        <v>Ing.arch.Martin Janda,Lomná 1895, Frenštát p.R.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30</v>
      </c>
      <c r="D89" s="38"/>
      <c r="E89" s="38"/>
      <c r="F89" s="29" t="str">
        <f>IF(E20="","",E20)</f>
        <v>Vyplň údaj</v>
      </c>
      <c r="G89" s="38"/>
      <c r="H89" s="38"/>
      <c r="I89" s="31" t="s">
        <v>36</v>
      </c>
      <c r="J89" s="34" t="str">
        <f>E26</f>
        <v xml:space="preserve"> 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53"/>
      <c r="B91" s="154"/>
      <c r="C91" s="155" t="s">
        <v>171</v>
      </c>
      <c r="D91" s="156" t="s">
        <v>58</v>
      </c>
      <c r="E91" s="156" t="s">
        <v>54</v>
      </c>
      <c r="F91" s="156" t="s">
        <v>55</v>
      </c>
      <c r="G91" s="156" t="s">
        <v>172</v>
      </c>
      <c r="H91" s="156" t="s">
        <v>173</v>
      </c>
      <c r="I91" s="156" t="s">
        <v>174</v>
      </c>
      <c r="J91" s="156" t="s">
        <v>156</v>
      </c>
      <c r="K91" s="157" t="s">
        <v>175</v>
      </c>
      <c r="L91" s="158"/>
      <c r="M91" s="70" t="s">
        <v>19</v>
      </c>
      <c r="N91" s="71" t="s">
        <v>43</v>
      </c>
      <c r="O91" s="71" t="s">
        <v>176</v>
      </c>
      <c r="P91" s="71" t="s">
        <v>177</v>
      </c>
      <c r="Q91" s="71" t="s">
        <v>178</v>
      </c>
      <c r="R91" s="71" t="s">
        <v>179</v>
      </c>
      <c r="S91" s="71" t="s">
        <v>180</v>
      </c>
      <c r="T91" s="72" t="s">
        <v>181</v>
      </c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</row>
    <row r="92" spans="1:65" s="2" customFormat="1" ht="22.9" customHeight="1">
      <c r="A92" s="36"/>
      <c r="B92" s="37"/>
      <c r="C92" s="77" t="s">
        <v>182</v>
      </c>
      <c r="D92" s="38"/>
      <c r="E92" s="38"/>
      <c r="F92" s="38"/>
      <c r="G92" s="38"/>
      <c r="H92" s="38"/>
      <c r="I92" s="38"/>
      <c r="J92" s="159">
        <f>BK92</f>
        <v>0</v>
      </c>
      <c r="K92" s="38"/>
      <c r="L92" s="41"/>
      <c r="M92" s="73"/>
      <c r="N92" s="160"/>
      <c r="O92" s="74"/>
      <c r="P92" s="161">
        <f>P93+P135+P165+P201+P228+P285+P295</f>
        <v>0</v>
      </c>
      <c r="Q92" s="74"/>
      <c r="R92" s="161">
        <f>R93+R135+R165+R201+R228+R285+R295</f>
        <v>0</v>
      </c>
      <c r="S92" s="74"/>
      <c r="T92" s="162">
        <f>T93+T135+T165+T201+T228+T285+T295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72</v>
      </c>
      <c r="AU92" s="19" t="s">
        <v>157</v>
      </c>
      <c r="BK92" s="163">
        <f>BK93+BK135+BK165+BK201+BK228+BK285+BK295</f>
        <v>0</v>
      </c>
    </row>
    <row r="93" spans="1:65" s="12" customFormat="1" ht="25.9" customHeight="1">
      <c r="B93" s="164"/>
      <c r="C93" s="165"/>
      <c r="D93" s="166" t="s">
        <v>72</v>
      </c>
      <c r="E93" s="167" t="s">
        <v>80</v>
      </c>
      <c r="F93" s="167" t="s">
        <v>3428</v>
      </c>
      <c r="G93" s="165"/>
      <c r="H93" s="165"/>
      <c r="I93" s="168"/>
      <c r="J93" s="169">
        <f>BK93</f>
        <v>0</v>
      </c>
      <c r="K93" s="165"/>
      <c r="L93" s="170"/>
      <c r="M93" s="171"/>
      <c r="N93" s="172"/>
      <c r="O93" s="172"/>
      <c r="P93" s="173">
        <f>SUM(P94:P134)</f>
        <v>0</v>
      </c>
      <c r="Q93" s="172"/>
      <c r="R93" s="173">
        <f>SUM(R94:R134)</f>
        <v>0</v>
      </c>
      <c r="S93" s="172"/>
      <c r="T93" s="174">
        <f>SUM(T94:T134)</f>
        <v>0</v>
      </c>
      <c r="AR93" s="175" t="s">
        <v>80</v>
      </c>
      <c r="AT93" s="176" t="s">
        <v>72</v>
      </c>
      <c r="AU93" s="176" t="s">
        <v>73</v>
      </c>
      <c r="AY93" s="175" t="s">
        <v>185</v>
      </c>
      <c r="BK93" s="177">
        <f>SUM(BK94:BK134)</f>
        <v>0</v>
      </c>
    </row>
    <row r="94" spans="1:65" s="2" customFormat="1" ht="24.2" customHeight="1">
      <c r="A94" s="36"/>
      <c r="B94" s="37"/>
      <c r="C94" s="180" t="s">
        <v>73</v>
      </c>
      <c r="D94" s="180" t="s">
        <v>187</v>
      </c>
      <c r="E94" s="181" t="s">
        <v>3429</v>
      </c>
      <c r="F94" s="182" t="s">
        <v>3430</v>
      </c>
      <c r="G94" s="183" t="s">
        <v>1314</v>
      </c>
      <c r="H94" s="184">
        <v>2</v>
      </c>
      <c r="I94" s="185"/>
      <c r="J94" s="186">
        <f t="shared" ref="J94:J134" si="0">ROUND(I94*H94,2)</f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 t="shared" ref="P94:P134" si="1">O94*H94</f>
        <v>0</v>
      </c>
      <c r="Q94" s="189">
        <v>0</v>
      </c>
      <c r="R94" s="189">
        <f t="shared" ref="R94:R134" si="2">Q94*H94</f>
        <v>0</v>
      </c>
      <c r="S94" s="189">
        <v>0</v>
      </c>
      <c r="T94" s="190">
        <f t="shared" ref="T94:T134" si="3"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135</v>
      </c>
      <c r="AT94" s="191" t="s">
        <v>187</v>
      </c>
      <c r="AU94" s="191" t="s">
        <v>80</v>
      </c>
      <c r="AY94" s="19" t="s">
        <v>185</v>
      </c>
      <c r="BE94" s="192">
        <f t="shared" ref="BE94:BE134" si="4">IF(N94="základní",J94,0)</f>
        <v>0</v>
      </c>
      <c r="BF94" s="192">
        <f t="shared" ref="BF94:BF134" si="5">IF(N94="snížená",J94,0)</f>
        <v>0</v>
      </c>
      <c r="BG94" s="192">
        <f t="shared" ref="BG94:BG134" si="6">IF(N94="zákl. přenesená",J94,0)</f>
        <v>0</v>
      </c>
      <c r="BH94" s="192">
        <f t="shared" ref="BH94:BH134" si="7">IF(N94="sníž. přenesená",J94,0)</f>
        <v>0</v>
      </c>
      <c r="BI94" s="192">
        <f t="shared" ref="BI94:BI134" si="8">IF(N94="nulová",J94,0)</f>
        <v>0</v>
      </c>
      <c r="BJ94" s="19" t="s">
        <v>80</v>
      </c>
      <c r="BK94" s="192">
        <f t="shared" ref="BK94:BK134" si="9">ROUND(I94*H94,2)</f>
        <v>0</v>
      </c>
      <c r="BL94" s="19" t="s">
        <v>135</v>
      </c>
      <c r="BM94" s="191" t="s">
        <v>82</v>
      </c>
    </row>
    <row r="95" spans="1:65" s="2" customFormat="1" ht="16.5" customHeight="1">
      <c r="A95" s="36"/>
      <c r="B95" s="37"/>
      <c r="C95" s="180" t="s">
        <v>73</v>
      </c>
      <c r="D95" s="180" t="s">
        <v>187</v>
      </c>
      <c r="E95" s="181" t="s">
        <v>3431</v>
      </c>
      <c r="F95" s="182" t="s">
        <v>3432</v>
      </c>
      <c r="G95" s="183" t="s">
        <v>1314</v>
      </c>
      <c r="H95" s="184">
        <v>10</v>
      </c>
      <c r="I95" s="185"/>
      <c r="J95" s="186">
        <f t="shared" si="0"/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si="1"/>
        <v>0</v>
      </c>
      <c r="Q95" s="189">
        <v>0</v>
      </c>
      <c r="R95" s="189">
        <f t="shared" si="2"/>
        <v>0</v>
      </c>
      <c r="S95" s="189">
        <v>0</v>
      </c>
      <c r="T95" s="190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135</v>
      </c>
      <c r="AT95" s="191" t="s">
        <v>187</v>
      </c>
      <c r="AU95" s="191" t="s">
        <v>80</v>
      </c>
      <c r="AY95" s="19" t="s">
        <v>185</v>
      </c>
      <c r="BE95" s="192">
        <f t="shared" si="4"/>
        <v>0</v>
      </c>
      <c r="BF95" s="192">
        <f t="shared" si="5"/>
        <v>0</v>
      </c>
      <c r="BG95" s="192">
        <f t="shared" si="6"/>
        <v>0</v>
      </c>
      <c r="BH95" s="192">
        <f t="shared" si="7"/>
        <v>0</v>
      </c>
      <c r="BI95" s="192">
        <f t="shared" si="8"/>
        <v>0</v>
      </c>
      <c r="BJ95" s="19" t="s">
        <v>80</v>
      </c>
      <c r="BK95" s="192">
        <f t="shared" si="9"/>
        <v>0</v>
      </c>
      <c r="BL95" s="19" t="s">
        <v>135</v>
      </c>
      <c r="BM95" s="191" t="s">
        <v>135</v>
      </c>
    </row>
    <row r="96" spans="1:65" s="2" customFormat="1" ht="16.5" customHeight="1">
      <c r="A96" s="36"/>
      <c r="B96" s="37"/>
      <c r="C96" s="180" t="s">
        <v>73</v>
      </c>
      <c r="D96" s="180" t="s">
        <v>187</v>
      </c>
      <c r="E96" s="181" t="s">
        <v>3433</v>
      </c>
      <c r="F96" s="182" t="s">
        <v>3434</v>
      </c>
      <c r="G96" s="183" t="s">
        <v>1314</v>
      </c>
      <c r="H96" s="184">
        <v>10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135</v>
      </c>
      <c r="AT96" s="191" t="s">
        <v>187</v>
      </c>
      <c r="AU96" s="191" t="s">
        <v>80</v>
      </c>
      <c r="AY96" s="19" t="s">
        <v>185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80</v>
      </c>
      <c r="BK96" s="192">
        <f t="shared" si="9"/>
        <v>0</v>
      </c>
      <c r="BL96" s="19" t="s">
        <v>135</v>
      </c>
      <c r="BM96" s="191" t="s">
        <v>255</v>
      </c>
    </row>
    <row r="97" spans="1:65" s="2" customFormat="1" ht="16.5" customHeight="1">
      <c r="A97" s="36"/>
      <c r="B97" s="37"/>
      <c r="C97" s="180" t="s">
        <v>73</v>
      </c>
      <c r="D97" s="180" t="s">
        <v>187</v>
      </c>
      <c r="E97" s="181" t="s">
        <v>3435</v>
      </c>
      <c r="F97" s="182" t="s">
        <v>3436</v>
      </c>
      <c r="G97" s="183" t="s">
        <v>1314</v>
      </c>
      <c r="H97" s="184">
        <v>2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80</v>
      </c>
      <c r="AY97" s="19" t="s">
        <v>185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80</v>
      </c>
      <c r="BK97" s="192">
        <f t="shared" si="9"/>
        <v>0</v>
      </c>
      <c r="BL97" s="19" t="s">
        <v>135</v>
      </c>
      <c r="BM97" s="191" t="s">
        <v>265</v>
      </c>
    </row>
    <row r="98" spans="1:65" s="2" customFormat="1" ht="16.5" customHeight="1">
      <c r="A98" s="36"/>
      <c r="B98" s="37"/>
      <c r="C98" s="180" t="s">
        <v>73</v>
      </c>
      <c r="D98" s="180" t="s">
        <v>187</v>
      </c>
      <c r="E98" s="181" t="s">
        <v>3437</v>
      </c>
      <c r="F98" s="182" t="s">
        <v>3438</v>
      </c>
      <c r="G98" s="183" t="s">
        <v>1314</v>
      </c>
      <c r="H98" s="184">
        <v>2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80</v>
      </c>
      <c r="BK98" s="192">
        <f t="shared" si="9"/>
        <v>0</v>
      </c>
      <c r="BL98" s="19" t="s">
        <v>135</v>
      </c>
      <c r="BM98" s="191" t="s">
        <v>283</v>
      </c>
    </row>
    <row r="99" spans="1:65" s="2" customFormat="1" ht="16.5" customHeight="1">
      <c r="A99" s="36"/>
      <c r="B99" s="37"/>
      <c r="C99" s="180" t="s">
        <v>73</v>
      </c>
      <c r="D99" s="180" t="s">
        <v>187</v>
      </c>
      <c r="E99" s="181" t="s">
        <v>3439</v>
      </c>
      <c r="F99" s="182" t="s">
        <v>3440</v>
      </c>
      <c r="G99" s="183" t="s">
        <v>1314</v>
      </c>
      <c r="H99" s="184">
        <v>1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302</v>
      </c>
    </row>
    <row r="100" spans="1:65" s="2" customFormat="1" ht="16.5" customHeight="1">
      <c r="A100" s="36"/>
      <c r="B100" s="37"/>
      <c r="C100" s="180" t="s">
        <v>73</v>
      </c>
      <c r="D100" s="180" t="s">
        <v>187</v>
      </c>
      <c r="E100" s="181" t="s">
        <v>3441</v>
      </c>
      <c r="F100" s="182" t="s">
        <v>3442</v>
      </c>
      <c r="G100" s="183" t="s">
        <v>1314</v>
      </c>
      <c r="H100" s="184">
        <v>1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318</v>
      </c>
    </row>
    <row r="101" spans="1:65" s="2" customFormat="1" ht="16.5" customHeight="1">
      <c r="A101" s="36"/>
      <c r="B101" s="37"/>
      <c r="C101" s="180" t="s">
        <v>73</v>
      </c>
      <c r="D101" s="180" t="s">
        <v>187</v>
      </c>
      <c r="E101" s="181" t="s">
        <v>3443</v>
      </c>
      <c r="F101" s="182" t="s">
        <v>3444</v>
      </c>
      <c r="G101" s="183" t="s">
        <v>1314</v>
      </c>
      <c r="H101" s="184">
        <v>1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339</v>
      </c>
    </row>
    <row r="102" spans="1:65" s="2" customFormat="1" ht="16.5" customHeight="1">
      <c r="A102" s="36"/>
      <c r="B102" s="37"/>
      <c r="C102" s="180" t="s">
        <v>73</v>
      </c>
      <c r="D102" s="180" t="s">
        <v>187</v>
      </c>
      <c r="E102" s="181" t="s">
        <v>3445</v>
      </c>
      <c r="F102" s="182" t="s">
        <v>3446</v>
      </c>
      <c r="G102" s="183" t="s">
        <v>1314</v>
      </c>
      <c r="H102" s="184">
        <v>4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352</v>
      </c>
    </row>
    <row r="103" spans="1:65" s="2" customFormat="1" ht="24.2" customHeight="1">
      <c r="A103" s="36"/>
      <c r="B103" s="37"/>
      <c r="C103" s="180" t="s">
        <v>73</v>
      </c>
      <c r="D103" s="180" t="s">
        <v>187</v>
      </c>
      <c r="E103" s="181" t="s">
        <v>3447</v>
      </c>
      <c r="F103" s="182" t="s">
        <v>3448</v>
      </c>
      <c r="G103" s="183" t="s">
        <v>1314</v>
      </c>
      <c r="H103" s="184">
        <v>6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372</v>
      </c>
    </row>
    <row r="104" spans="1:65" s="2" customFormat="1" ht="16.5" customHeight="1">
      <c r="A104" s="36"/>
      <c r="B104" s="37"/>
      <c r="C104" s="180" t="s">
        <v>73</v>
      </c>
      <c r="D104" s="180" t="s">
        <v>187</v>
      </c>
      <c r="E104" s="181" t="s">
        <v>3449</v>
      </c>
      <c r="F104" s="182" t="s">
        <v>3450</v>
      </c>
      <c r="G104" s="183" t="s">
        <v>1314</v>
      </c>
      <c r="H104" s="184">
        <v>2</v>
      </c>
      <c r="I104" s="185"/>
      <c r="J104" s="186">
        <f t="shared" si="0"/>
        <v>0</v>
      </c>
      <c r="K104" s="182" t="s">
        <v>19</v>
      </c>
      <c r="L104" s="41"/>
      <c r="M104" s="187" t="s">
        <v>19</v>
      </c>
      <c r="N104" s="188" t="s">
        <v>44</v>
      </c>
      <c r="O104" s="66"/>
      <c r="P104" s="189">
        <f t="shared" si="1"/>
        <v>0</v>
      </c>
      <c r="Q104" s="189">
        <v>0</v>
      </c>
      <c r="R104" s="189">
        <f t="shared" si="2"/>
        <v>0</v>
      </c>
      <c r="S104" s="189">
        <v>0</v>
      </c>
      <c r="T104" s="190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80</v>
      </c>
      <c r="AY104" s="19" t="s">
        <v>185</v>
      </c>
      <c r="BE104" s="192">
        <f t="shared" si="4"/>
        <v>0</v>
      </c>
      <c r="BF104" s="192">
        <f t="shared" si="5"/>
        <v>0</v>
      </c>
      <c r="BG104" s="192">
        <f t="shared" si="6"/>
        <v>0</v>
      </c>
      <c r="BH104" s="192">
        <f t="shared" si="7"/>
        <v>0</v>
      </c>
      <c r="BI104" s="192">
        <f t="shared" si="8"/>
        <v>0</v>
      </c>
      <c r="BJ104" s="19" t="s">
        <v>80</v>
      </c>
      <c r="BK104" s="192">
        <f t="shared" si="9"/>
        <v>0</v>
      </c>
      <c r="BL104" s="19" t="s">
        <v>135</v>
      </c>
      <c r="BM104" s="191" t="s">
        <v>386</v>
      </c>
    </row>
    <row r="105" spans="1:65" s="2" customFormat="1" ht="16.5" customHeight="1">
      <c r="A105" s="36"/>
      <c r="B105" s="37"/>
      <c r="C105" s="180" t="s">
        <v>73</v>
      </c>
      <c r="D105" s="180" t="s">
        <v>187</v>
      </c>
      <c r="E105" s="181" t="s">
        <v>3451</v>
      </c>
      <c r="F105" s="182" t="s">
        <v>3452</v>
      </c>
      <c r="G105" s="183" t="s">
        <v>1314</v>
      </c>
      <c r="H105" s="184">
        <v>2</v>
      </c>
      <c r="I105" s="185"/>
      <c r="J105" s="186">
        <f t="shared" si="0"/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 t="shared" si="1"/>
        <v>0</v>
      </c>
      <c r="Q105" s="189">
        <v>0</v>
      </c>
      <c r="R105" s="189">
        <f t="shared" si="2"/>
        <v>0</v>
      </c>
      <c r="S105" s="189">
        <v>0</v>
      </c>
      <c r="T105" s="190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 t="shared" si="4"/>
        <v>0</v>
      </c>
      <c r="BF105" s="192">
        <f t="shared" si="5"/>
        <v>0</v>
      </c>
      <c r="BG105" s="192">
        <f t="shared" si="6"/>
        <v>0</v>
      </c>
      <c r="BH105" s="192">
        <f t="shared" si="7"/>
        <v>0</v>
      </c>
      <c r="BI105" s="192">
        <f t="shared" si="8"/>
        <v>0</v>
      </c>
      <c r="BJ105" s="19" t="s">
        <v>80</v>
      </c>
      <c r="BK105" s="192">
        <f t="shared" si="9"/>
        <v>0</v>
      </c>
      <c r="BL105" s="19" t="s">
        <v>135</v>
      </c>
      <c r="BM105" s="191" t="s">
        <v>400</v>
      </c>
    </row>
    <row r="106" spans="1:65" s="2" customFormat="1" ht="16.5" customHeight="1">
      <c r="A106" s="36"/>
      <c r="B106" s="37"/>
      <c r="C106" s="180" t="s">
        <v>73</v>
      </c>
      <c r="D106" s="180" t="s">
        <v>187</v>
      </c>
      <c r="E106" s="181" t="s">
        <v>3453</v>
      </c>
      <c r="F106" s="182" t="s">
        <v>3454</v>
      </c>
      <c r="G106" s="183" t="s">
        <v>1314</v>
      </c>
      <c r="H106" s="184">
        <v>2</v>
      </c>
      <c r="I106" s="185"/>
      <c r="J106" s="186">
        <f t="shared" si="0"/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 t="shared" si="1"/>
        <v>0</v>
      </c>
      <c r="Q106" s="189">
        <v>0</v>
      </c>
      <c r="R106" s="189">
        <f t="shared" si="2"/>
        <v>0</v>
      </c>
      <c r="S106" s="189">
        <v>0</v>
      </c>
      <c r="T106" s="190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 t="shared" si="4"/>
        <v>0</v>
      </c>
      <c r="BF106" s="192">
        <f t="shared" si="5"/>
        <v>0</v>
      </c>
      <c r="BG106" s="192">
        <f t="shared" si="6"/>
        <v>0</v>
      </c>
      <c r="BH106" s="192">
        <f t="shared" si="7"/>
        <v>0</v>
      </c>
      <c r="BI106" s="192">
        <f t="shared" si="8"/>
        <v>0</v>
      </c>
      <c r="BJ106" s="19" t="s">
        <v>80</v>
      </c>
      <c r="BK106" s="192">
        <f t="shared" si="9"/>
        <v>0</v>
      </c>
      <c r="BL106" s="19" t="s">
        <v>135</v>
      </c>
      <c r="BM106" s="191" t="s">
        <v>417</v>
      </c>
    </row>
    <row r="107" spans="1:65" s="2" customFormat="1" ht="16.5" customHeight="1">
      <c r="A107" s="36"/>
      <c r="B107" s="37"/>
      <c r="C107" s="180" t="s">
        <v>73</v>
      </c>
      <c r="D107" s="180" t="s">
        <v>187</v>
      </c>
      <c r="E107" s="181" t="s">
        <v>3455</v>
      </c>
      <c r="F107" s="182" t="s">
        <v>3456</v>
      </c>
      <c r="G107" s="183" t="s">
        <v>1314</v>
      </c>
      <c r="H107" s="184">
        <v>1</v>
      </c>
      <c r="I107" s="185"/>
      <c r="J107" s="186">
        <f t="shared" si="0"/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 t="shared" si="1"/>
        <v>0</v>
      </c>
      <c r="Q107" s="189">
        <v>0</v>
      </c>
      <c r="R107" s="189">
        <f t="shared" si="2"/>
        <v>0</v>
      </c>
      <c r="S107" s="189">
        <v>0</v>
      </c>
      <c r="T107" s="190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80</v>
      </c>
      <c r="AY107" s="19" t="s">
        <v>185</v>
      </c>
      <c r="BE107" s="192">
        <f t="shared" si="4"/>
        <v>0</v>
      </c>
      <c r="BF107" s="192">
        <f t="shared" si="5"/>
        <v>0</v>
      </c>
      <c r="BG107" s="192">
        <f t="shared" si="6"/>
        <v>0</v>
      </c>
      <c r="BH107" s="192">
        <f t="shared" si="7"/>
        <v>0</v>
      </c>
      <c r="BI107" s="192">
        <f t="shared" si="8"/>
        <v>0</v>
      </c>
      <c r="BJ107" s="19" t="s">
        <v>80</v>
      </c>
      <c r="BK107" s="192">
        <f t="shared" si="9"/>
        <v>0</v>
      </c>
      <c r="BL107" s="19" t="s">
        <v>135</v>
      </c>
      <c r="BM107" s="191" t="s">
        <v>445</v>
      </c>
    </row>
    <row r="108" spans="1:65" s="2" customFormat="1" ht="16.5" customHeight="1">
      <c r="A108" s="36"/>
      <c r="B108" s="37"/>
      <c r="C108" s="180" t="s">
        <v>73</v>
      </c>
      <c r="D108" s="180" t="s">
        <v>187</v>
      </c>
      <c r="E108" s="181" t="s">
        <v>3457</v>
      </c>
      <c r="F108" s="182" t="s">
        <v>3458</v>
      </c>
      <c r="G108" s="183" t="s">
        <v>1314</v>
      </c>
      <c r="H108" s="184">
        <v>1</v>
      </c>
      <c r="I108" s="185"/>
      <c r="J108" s="186">
        <f t="shared" si="0"/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si="1"/>
        <v>0</v>
      </c>
      <c r="Q108" s="189">
        <v>0</v>
      </c>
      <c r="R108" s="189">
        <f t="shared" si="2"/>
        <v>0</v>
      </c>
      <c r="S108" s="189">
        <v>0</v>
      </c>
      <c r="T108" s="190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80</v>
      </c>
      <c r="AY108" s="19" t="s">
        <v>185</v>
      </c>
      <c r="BE108" s="192">
        <f t="shared" si="4"/>
        <v>0</v>
      </c>
      <c r="BF108" s="192">
        <f t="shared" si="5"/>
        <v>0</v>
      </c>
      <c r="BG108" s="192">
        <f t="shared" si="6"/>
        <v>0</v>
      </c>
      <c r="BH108" s="192">
        <f t="shared" si="7"/>
        <v>0</v>
      </c>
      <c r="BI108" s="192">
        <f t="shared" si="8"/>
        <v>0</v>
      </c>
      <c r="BJ108" s="19" t="s">
        <v>80</v>
      </c>
      <c r="BK108" s="192">
        <f t="shared" si="9"/>
        <v>0</v>
      </c>
      <c r="BL108" s="19" t="s">
        <v>135</v>
      </c>
      <c r="BM108" s="191" t="s">
        <v>630</v>
      </c>
    </row>
    <row r="109" spans="1:65" s="2" customFormat="1" ht="16.5" customHeight="1">
      <c r="A109" s="36"/>
      <c r="B109" s="37"/>
      <c r="C109" s="180" t="s">
        <v>73</v>
      </c>
      <c r="D109" s="180" t="s">
        <v>187</v>
      </c>
      <c r="E109" s="181" t="s">
        <v>3459</v>
      </c>
      <c r="F109" s="182" t="s">
        <v>3460</v>
      </c>
      <c r="G109" s="183" t="s">
        <v>1314</v>
      </c>
      <c r="H109" s="184">
        <v>3</v>
      </c>
      <c r="I109" s="185"/>
      <c r="J109" s="186">
        <f t="shared" si="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"/>
        <v>0</v>
      </c>
      <c r="Q109" s="189">
        <v>0</v>
      </c>
      <c r="R109" s="189">
        <f t="shared" si="2"/>
        <v>0</v>
      </c>
      <c r="S109" s="189">
        <v>0</v>
      </c>
      <c r="T109" s="190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80</v>
      </c>
      <c r="AY109" s="19" t="s">
        <v>185</v>
      </c>
      <c r="BE109" s="192">
        <f t="shared" si="4"/>
        <v>0</v>
      </c>
      <c r="BF109" s="192">
        <f t="shared" si="5"/>
        <v>0</v>
      </c>
      <c r="BG109" s="192">
        <f t="shared" si="6"/>
        <v>0</v>
      </c>
      <c r="BH109" s="192">
        <f t="shared" si="7"/>
        <v>0</v>
      </c>
      <c r="BI109" s="192">
        <f t="shared" si="8"/>
        <v>0</v>
      </c>
      <c r="BJ109" s="19" t="s">
        <v>80</v>
      </c>
      <c r="BK109" s="192">
        <f t="shared" si="9"/>
        <v>0</v>
      </c>
      <c r="BL109" s="19" t="s">
        <v>135</v>
      </c>
      <c r="BM109" s="191" t="s">
        <v>627</v>
      </c>
    </row>
    <row r="110" spans="1:65" s="2" customFormat="1" ht="16.5" customHeight="1">
      <c r="A110" s="36"/>
      <c r="B110" s="37"/>
      <c r="C110" s="180" t="s">
        <v>73</v>
      </c>
      <c r="D110" s="180" t="s">
        <v>187</v>
      </c>
      <c r="E110" s="181" t="s">
        <v>3461</v>
      </c>
      <c r="F110" s="182" t="s">
        <v>3462</v>
      </c>
      <c r="G110" s="183" t="s">
        <v>1314</v>
      </c>
      <c r="H110" s="184">
        <v>1</v>
      </c>
      <c r="I110" s="185"/>
      <c r="J110" s="186">
        <f t="shared" si="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"/>
        <v>0</v>
      </c>
      <c r="Q110" s="189">
        <v>0</v>
      </c>
      <c r="R110" s="189">
        <f t="shared" si="2"/>
        <v>0</v>
      </c>
      <c r="S110" s="189">
        <v>0</v>
      </c>
      <c r="T110" s="190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 t="shared" si="4"/>
        <v>0</v>
      </c>
      <c r="BF110" s="192">
        <f t="shared" si="5"/>
        <v>0</v>
      </c>
      <c r="BG110" s="192">
        <f t="shared" si="6"/>
        <v>0</v>
      </c>
      <c r="BH110" s="192">
        <f t="shared" si="7"/>
        <v>0</v>
      </c>
      <c r="BI110" s="192">
        <f t="shared" si="8"/>
        <v>0</v>
      </c>
      <c r="BJ110" s="19" t="s">
        <v>80</v>
      </c>
      <c r="BK110" s="192">
        <f t="shared" si="9"/>
        <v>0</v>
      </c>
      <c r="BL110" s="19" t="s">
        <v>135</v>
      </c>
      <c r="BM110" s="191" t="s">
        <v>888</v>
      </c>
    </row>
    <row r="111" spans="1:65" s="2" customFormat="1" ht="37.9" customHeight="1">
      <c r="A111" s="36"/>
      <c r="B111" s="37"/>
      <c r="C111" s="180" t="s">
        <v>73</v>
      </c>
      <c r="D111" s="180" t="s">
        <v>187</v>
      </c>
      <c r="E111" s="181" t="s">
        <v>3463</v>
      </c>
      <c r="F111" s="182" t="s">
        <v>3464</v>
      </c>
      <c r="G111" s="183" t="s">
        <v>1314</v>
      </c>
      <c r="H111" s="184">
        <v>6</v>
      </c>
      <c r="I111" s="185"/>
      <c r="J111" s="186">
        <f t="shared" si="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"/>
        <v>0</v>
      </c>
      <c r="Q111" s="189">
        <v>0</v>
      </c>
      <c r="R111" s="189">
        <f t="shared" si="2"/>
        <v>0</v>
      </c>
      <c r="S111" s="189">
        <v>0</v>
      </c>
      <c r="T111" s="190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 t="shared" si="4"/>
        <v>0</v>
      </c>
      <c r="BF111" s="192">
        <f t="shared" si="5"/>
        <v>0</v>
      </c>
      <c r="BG111" s="192">
        <f t="shared" si="6"/>
        <v>0</v>
      </c>
      <c r="BH111" s="192">
        <f t="shared" si="7"/>
        <v>0</v>
      </c>
      <c r="BI111" s="192">
        <f t="shared" si="8"/>
        <v>0</v>
      </c>
      <c r="BJ111" s="19" t="s">
        <v>80</v>
      </c>
      <c r="BK111" s="192">
        <f t="shared" si="9"/>
        <v>0</v>
      </c>
      <c r="BL111" s="19" t="s">
        <v>135</v>
      </c>
      <c r="BM111" s="191" t="s">
        <v>898</v>
      </c>
    </row>
    <row r="112" spans="1:65" s="2" customFormat="1" ht="16.5" customHeight="1">
      <c r="A112" s="36"/>
      <c r="B112" s="37"/>
      <c r="C112" s="180" t="s">
        <v>73</v>
      </c>
      <c r="D112" s="180" t="s">
        <v>187</v>
      </c>
      <c r="E112" s="181" t="s">
        <v>3465</v>
      </c>
      <c r="F112" s="182" t="s">
        <v>3466</v>
      </c>
      <c r="G112" s="183" t="s">
        <v>1314</v>
      </c>
      <c r="H112" s="184">
        <v>33</v>
      </c>
      <c r="I112" s="185"/>
      <c r="J112" s="186">
        <f t="shared" si="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"/>
        <v>0</v>
      </c>
      <c r="Q112" s="189">
        <v>0</v>
      </c>
      <c r="R112" s="189">
        <f t="shared" si="2"/>
        <v>0</v>
      </c>
      <c r="S112" s="189">
        <v>0</v>
      </c>
      <c r="T112" s="190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80</v>
      </c>
      <c r="AY112" s="19" t="s">
        <v>185</v>
      </c>
      <c r="BE112" s="192">
        <f t="shared" si="4"/>
        <v>0</v>
      </c>
      <c r="BF112" s="192">
        <f t="shared" si="5"/>
        <v>0</v>
      </c>
      <c r="BG112" s="192">
        <f t="shared" si="6"/>
        <v>0</v>
      </c>
      <c r="BH112" s="192">
        <f t="shared" si="7"/>
        <v>0</v>
      </c>
      <c r="BI112" s="192">
        <f t="shared" si="8"/>
        <v>0</v>
      </c>
      <c r="BJ112" s="19" t="s">
        <v>80</v>
      </c>
      <c r="BK112" s="192">
        <f t="shared" si="9"/>
        <v>0</v>
      </c>
      <c r="BL112" s="19" t="s">
        <v>135</v>
      </c>
      <c r="BM112" s="191" t="s">
        <v>913</v>
      </c>
    </row>
    <row r="113" spans="1:65" s="2" customFormat="1" ht="16.5" customHeight="1">
      <c r="A113" s="36"/>
      <c r="B113" s="37"/>
      <c r="C113" s="180" t="s">
        <v>73</v>
      </c>
      <c r="D113" s="180" t="s">
        <v>187</v>
      </c>
      <c r="E113" s="181" t="s">
        <v>3467</v>
      </c>
      <c r="F113" s="182" t="s">
        <v>3468</v>
      </c>
      <c r="G113" s="183" t="s">
        <v>1314</v>
      </c>
      <c r="H113" s="184">
        <v>13</v>
      </c>
      <c r="I113" s="185"/>
      <c r="J113" s="186">
        <f t="shared" si="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"/>
        <v>0</v>
      </c>
      <c r="Q113" s="189">
        <v>0</v>
      </c>
      <c r="R113" s="189">
        <f t="shared" si="2"/>
        <v>0</v>
      </c>
      <c r="S113" s="189">
        <v>0</v>
      </c>
      <c r="T113" s="190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si="4"/>
        <v>0</v>
      </c>
      <c r="BF113" s="192">
        <f t="shared" si="5"/>
        <v>0</v>
      </c>
      <c r="BG113" s="192">
        <f t="shared" si="6"/>
        <v>0</v>
      </c>
      <c r="BH113" s="192">
        <f t="shared" si="7"/>
        <v>0</v>
      </c>
      <c r="BI113" s="192">
        <f t="shared" si="8"/>
        <v>0</v>
      </c>
      <c r="BJ113" s="19" t="s">
        <v>80</v>
      </c>
      <c r="BK113" s="192">
        <f t="shared" si="9"/>
        <v>0</v>
      </c>
      <c r="BL113" s="19" t="s">
        <v>135</v>
      </c>
      <c r="BM113" s="191" t="s">
        <v>935</v>
      </c>
    </row>
    <row r="114" spans="1:65" s="2" customFormat="1" ht="16.5" customHeight="1">
      <c r="A114" s="36"/>
      <c r="B114" s="37"/>
      <c r="C114" s="180" t="s">
        <v>73</v>
      </c>
      <c r="D114" s="180" t="s">
        <v>187</v>
      </c>
      <c r="E114" s="181" t="s">
        <v>3469</v>
      </c>
      <c r="F114" s="182" t="s">
        <v>3470</v>
      </c>
      <c r="G114" s="183" t="s">
        <v>1314</v>
      </c>
      <c r="H114" s="184">
        <v>5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949</v>
      </c>
    </row>
    <row r="115" spans="1:65" s="2" customFormat="1" ht="16.5" customHeight="1">
      <c r="A115" s="36"/>
      <c r="B115" s="37"/>
      <c r="C115" s="180" t="s">
        <v>73</v>
      </c>
      <c r="D115" s="180" t="s">
        <v>187</v>
      </c>
      <c r="E115" s="181" t="s">
        <v>3471</v>
      </c>
      <c r="F115" s="182" t="s">
        <v>3472</v>
      </c>
      <c r="G115" s="183" t="s">
        <v>1314</v>
      </c>
      <c r="H115" s="184">
        <v>6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968</v>
      </c>
    </row>
    <row r="116" spans="1:65" s="2" customFormat="1" ht="16.5" customHeight="1">
      <c r="A116" s="36"/>
      <c r="B116" s="37"/>
      <c r="C116" s="180" t="s">
        <v>73</v>
      </c>
      <c r="D116" s="180" t="s">
        <v>187</v>
      </c>
      <c r="E116" s="181" t="s">
        <v>3473</v>
      </c>
      <c r="F116" s="182" t="s">
        <v>3474</v>
      </c>
      <c r="G116" s="183" t="s">
        <v>342</v>
      </c>
      <c r="H116" s="184">
        <v>1.7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980</v>
      </c>
    </row>
    <row r="117" spans="1:65" s="2" customFormat="1" ht="16.5" customHeight="1">
      <c r="A117" s="36"/>
      <c r="B117" s="37"/>
      <c r="C117" s="180" t="s">
        <v>73</v>
      </c>
      <c r="D117" s="180" t="s">
        <v>187</v>
      </c>
      <c r="E117" s="181" t="s">
        <v>3475</v>
      </c>
      <c r="F117" s="182" t="s">
        <v>3476</v>
      </c>
      <c r="G117" s="183" t="s">
        <v>342</v>
      </c>
      <c r="H117" s="184">
        <v>1.7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987</v>
      </c>
    </row>
    <row r="118" spans="1:65" s="2" customFormat="1" ht="16.5" customHeight="1">
      <c r="A118" s="36"/>
      <c r="B118" s="37"/>
      <c r="C118" s="180" t="s">
        <v>73</v>
      </c>
      <c r="D118" s="180" t="s">
        <v>187</v>
      </c>
      <c r="E118" s="181" t="s">
        <v>3477</v>
      </c>
      <c r="F118" s="182" t="s">
        <v>3478</v>
      </c>
      <c r="G118" s="183" t="s">
        <v>1314</v>
      </c>
      <c r="H118" s="184">
        <v>5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996</v>
      </c>
    </row>
    <row r="119" spans="1:65" s="2" customFormat="1" ht="24.2" customHeight="1">
      <c r="A119" s="36"/>
      <c r="B119" s="37"/>
      <c r="C119" s="180" t="s">
        <v>73</v>
      </c>
      <c r="D119" s="180" t="s">
        <v>187</v>
      </c>
      <c r="E119" s="181" t="s">
        <v>3479</v>
      </c>
      <c r="F119" s="182" t="s">
        <v>3480</v>
      </c>
      <c r="G119" s="183" t="s">
        <v>1314</v>
      </c>
      <c r="H119" s="184">
        <v>5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1007</v>
      </c>
    </row>
    <row r="120" spans="1:65" s="2" customFormat="1" ht="16.5" customHeight="1">
      <c r="A120" s="36"/>
      <c r="B120" s="37"/>
      <c r="C120" s="180" t="s">
        <v>73</v>
      </c>
      <c r="D120" s="180" t="s">
        <v>187</v>
      </c>
      <c r="E120" s="181" t="s">
        <v>3481</v>
      </c>
      <c r="F120" s="182" t="s">
        <v>3482</v>
      </c>
      <c r="G120" s="183" t="s">
        <v>1314</v>
      </c>
      <c r="H120" s="184">
        <v>5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1012</v>
      </c>
    </row>
    <row r="121" spans="1:65" s="2" customFormat="1" ht="66.75" customHeight="1">
      <c r="A121" s="36"/>
      <c r="B121" s="37"/>
      <c r="C121" s="180" t="s">
        <v>73</v>
      </c>
      <c r="D121" s="180" t="s">
        <v>187</v>
      </c>
      <c r="E121" s="181" t="s">
        <v>3483</v>
      </c>
      <c r="F121" s="182" t="s">
        <v>3484</v>
      </c>
      <c r="G121" s="183" t="s">
        <v>3485</v>
      </c>
      <c r="H121" s="184">
        <v>52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1020</v>
      </c>
    </row>
    <row r="122" spans="1:65" s="2" customFormat="1" ht="16.5" customHeight="1">
      <c r="A122" s="36"/>
      <c r="B122" s="37"/>
      <c r="C122" s="180" t="s">
        <v>73</v>
      </c>
      <c r="D122" s="180" t="s">
        <v>187</v>
      </c>
      <c r="E122" s="181" t="s">
        <v>3486</v>
      </c>
      <c r="F122" s="182" t="s">
        <v>3487</v>
      </c>
      <c r="G122" s="183" t="s">
        <v>1314</v>
      </c>
      <c r="H122" s="184">
        <v>1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1030</v>
      </c>
    </row>
    <row r="123" spans="1:65" s="2" customFormat="1" ht="16.5" customHeight="1">
      <c r="A123" s="36"/>
      <c r="B123" s="37"/>
      <c r="C123" s="180" t="s">
        <v>73</v>
      </c>
      <c r="D123" s="180" t="s">
        <v>187</v>
      </c>
      <c r="E123" s="181" t="s">
        <v>3488</v>
      </c>
      <c r="F123" s="182" t="s">
        <v>3489</v>
      </c>
      <c r="G123" s="183" t="s">
        <v>1314</v>
      </c>
      <c r="H123" s="184">
        <v>10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1279</v>
      </c>
    </row>
    <row r="124" spans="1:65" s="2" customFormat="1" ht="16.5" customHeight="1">
      <c r="A124" s="36"/>
      <c r="B124" s="37"/>
      <c r="C124" s="180" t="s">
        <v>73</v>
      </c>
      <c r="D124" s="180" t="s">
        <v>187</v>
      </c>
      <c r="E124" s="181" t="s">
        <v>3490</v>
      </c>
      <c r="F124" s="182" t="s">
        <v>3491</v>
      </c>
      <c r="G124" s="183" t="s">
        <v>3485</v>
      </c>
      <c r="H124" s="184">
        <v>52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1294</v>
      </c>
    </row>
    <row r="125" spans="1:65" s="2" customFormat="1" ht="16.5" customHeight="1">
      <c r="A125" s="36"/>
      <c r="B125" s="37"/>
      <c r="C125" s="180" t="s">
        <v>73</v>
      </c>
      <c r="D125" s="180" t="s">
        <v>187</v>
      </c>
      <c r="E125" s="181" t="s">
        <v>3492</v>
      </c>
      <c r="F125" s="182" t="s">
        <v>3493</v>
      </c>
      <c r="G125" s="183" t="s">
        <v>240</v>
      </c>
      <c r="H125" s="184">
        <v>78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80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1307</v>
      </c>
    </row>
    <row r="126" spans="1:65" s="2" customFormat="1" ht="16.5" customHeight="1">
      <c r="A126" s="36"/>
      <c r="B126" s="37"/>
      <c r="C126" s="180" t="s">
        <v>73</v>
      </c>
      <c r="D126" s="180" t="s">
        <v>187</v>
      </c>
      <c r="E126" s="181" t="s">
        <v>3494</v>
      </c>
      <c r="F126" s="182" t="s">
        <v>3495</v>
      </c>
      <c r="G126" s="183" t="s">
        <v>1314</v>
      </c>
      <c r="H126" s="184">
        <v>57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80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1317</v>
      </c>
    </row>
    <row r="127" spans="1:65" s="2" customFormat="1" ht="16.5" customHeight="1">
      <c r="A127" s="36"/>
      <c r="B127" s="37"/>
      <c r="C127" s="180" t="s">
        <v>73</v>
      </c>
      <c r="D127" s="180" t="s">
        <v>187</v>
      </c>
      <c r="E127" s="181" t="s">
        <v>3496</v>
      </c>
      <c r="F127" s="182" t="s">
        <v>3497</v>
      </c>
      <c r="G127" s="183" t="s">
        <v>448</v>
      </c>
      <c r="H127" s="184">
        <v>6</v>
      </c>
      <c r="I127" s="185"/>
      <c r="J127" s="186">
        <f t="shared" si="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"/>
        <v>0</v>
      </c>
      <c r="Q127" s="189">
        <v>0</v>
      </c>
      <c r="R127" s="189">
        <f t="shared" si="2"/>
        <v>0</v>
      </c>
      <c r="S127" s="189">
        <v>0</v>
      </c>
      <c r="T127" s="190">
        <f t="shared" si="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80</v>
      </c>
      <c r="AY127" s="19" t="s">
        <v>185</v>
      </c>
      <c r="BE127" s="192">
        <f t="shared" si="4"/>
        <v>0</v>
      </c>
      <c r="BF127" s="192">
        <f t="shared" si="5"/>
        <v>0</v>
      </c>
      <c r="BG127" s="192">
        <f t="shared" si="6"/>
        <v>0</v>
      </c>
      <c r="BH127" s="192">
        <f t="shared" si="7"/>
        <v>0</v>
      </c>
      <c r="BI127" s="192">
        <f t="shared" si="8"/>
        <v>0</v>
      </c>
      <c r="BJ127" s="19" t="s">
        <v>80</v>
      </c>
      <c r="BK127" s="192">
        <f t="shared" si="9"/>
        <v>0</v>
      </c>
      <c r="BL127" s="19" t="s">
        <v>135</v>
      </c>
      <c r="BM127" s="191" t="s">
        <v>1326</v>
      </c>
    </row>
    <row r="128" spans="1:65" s="2" customFormat="1" ht="16.5" customHeight="1">
      <c r="A128" s="36"/>
      <c r="B128" s="37"/>
      <c r="C128" s="180" t="s">
        <v>73</v>
      </c>
      <c r="D128" s="180" t="s">
        <v>187</v>
      </c>
      <c r="E128" s="181" t="s">
        <v>3498</v>
      </c>
      <c r="F128" s="182" t="s">
        <v>3499</v>
      </c>
      <c r="G128" s="183" t="s">
        <v>1314</v>
      </c>
      <c r="H128" s="184">
        <v>57</v>
      </c>
      <c r="I128" s="185"/>
      <c r="J128" s="186">
        <f t="shared" si="0"/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si="1"/>
        <v>0</v>
      </c>
      <c r="Q128" s="189">
        <v>0</v>
      </c>
      <c r="R128" s="189">
        <f t="shared" si="2"/>
        <v>0</v>
      </c>
      <c r="S128" s="189">
        <v>0</v>
      </c>
      <c r="T128" s="190">
        <f t="shared" si="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80</v>
      </c>
      <c r="AY128" s="19" t="s">
        <v>185</v>
      </c>
      <c r="BE128" s="192">
        <f t="shared" si="4"/>
        <v>0</v>
      </c>
      <c r="BF128" s="192">
        <f t="shared" si="5"/>
        <v>0</v>
      </c>
      <c r="BG128" s="192">
        <f t="shared" si="6"/>
        <v>0</v>
      </c>
      <c r="BH128" s="192">
        <f t="shared" si="7"/>
        <v>0</v>
      </c>
      <c r="BI128" s="192">
        <f t="shared" si="8"/>
        <v>0</v>
      </c>
      <c r="BJ128" s="19" t="s">
        <v>80</v>
      </c>
      <c r="BK128" s="192">
        <f t="shared" si="9"/>
        <v>0</v>
      </c>
      <c r="BL128" s="19" t="s">
        <v>135</v>
      </c>
      <c r="BM128" s="191" t="s">
        <v>1335</v>
      </c>
    </row>
    <row r="129" spans="1:65" s="2" customFormat="1" ht="16.5" customHeight="1">
      <c r="A129" s="36"/>
      <c r="B129" s="37"/>
      <c r="C129" s="180" t="s">
        <v>73</v>
      </c>
      <c r="D129" s="180" t="s">
        <v>187</v>
      </c>
      <c r="E129" s="181" t="s">
        <v>3500</v>
      </c>
      <c r="F129" s="182" t="s">
        <v>3501</v>
      </c>
      <c r="G129" s="183" t="s">
        <v>1314</v>
      </c>
      <c r="H129" s="184">
        <v>1</v>
      </c>
      <c r="I129" s="185"/>
      <c r="J129" s="186">
        <f t="shared" si="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"/>
        <v>0</v>
      </c>
      <c r="Q129" s="189">
        <v>0</v>
      </c>
      <c r="R129" s="189">
        <f t="shared" si="2"/>
        <v>0</v>
      </c>
      <c r="S129" s="189">
        <v>0</v>
      </c>
      <c r="T129" s="190">
        <f t="shared" si="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80</v>
      </c>
      <c r="AY129" s="19" t="s">
        <v>185</v>
      </c>
      <c r="BE129" s="192">
        <f t="shared" si="4"/>
        <v>0</v>
      </c>
      <c r="BF129" s="192">
        <f t="shared" si="5"/>
        <v>0</v>
      </c>
      <c r="BG129" s="192">
        <f t="shared" si="6"/>
        <v>0</v>
      </c>
      <c r="BH129" s="192">
        <f t="shared" si="7"/>
        <v>0</v>
      </c>
      <c r="BI129" s="192">
        <f t="shared" si="8"/>
        <v>0</v>
      </c>
      <c r="BJ129" s="19" t="s">
        <v>80</v>
      </c>
      <c r="BK129" s="192">
        <f t="shared" si="9"/>
        <v>0</v>
      </c>
      <c r="BL129" s="19" t="s">
        <v>135</v>
      </c>
      <c r="BM129" s="191" t="s">
        <v>1351</v>
      </c>
    </row>
    <row r="130" spans="1:65" s="2" customFormat="1" ht="16.5" customHeight="1">
      <c r="A130" s="36"/>
      <c r="B130" s="37"/>
      <c r="C130" s="180" t="s">
        <v>73</v>
      </c>
      <c r="D130" s="180" t="s">
        <v>187</v>
      </c>
      <c r="E130" s="181" t="s">
        <v>3502</v>
      </c>
      <c r="F130" s="182" t="s">
        <v>3503</v>
      </c>
      <c r="G130" s="183" t="s">
        <v>1314</v>
      </c>
      <c r="H130" s="184">
        <v>1</v>
      </c>
      <c r="I130" s="185"/>
      <c r="J130" s="186">
        <f t="shared" si="0"/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 t="shared" si="1"/>
        <v>0</v>
      </c>
      <c r="Q130" s="189">
        <v>0</v>
      </c>
      <c r="R130" s="189">
        <f t="shared" si="2"/>
        <v>0</v>
      </c>
      <c r="S130" s="189">
        <v>0</v>
      </c>
      <c r="T130" s="190">
        <f t="shared" si="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80</v>
      </c>
      <c r="AY130" s="19" t="s">
        <v>185</v>
      </c>
      <c r="BE130" s="192">
        <f t="shared" si="4"/>
        <v>0</v>
      </c>
      <c r="BF130" s="192">
        <f t="shared" si="5"/>
        <v>0</v>
      </c>
      <c r="BG130" s="192">
        <f t="shared" si="6"/>
        <v>0</v>
      </c>
      <c r="BH130" s="192">
        <f t="shared" si="7"/>
        <v>0</v>
      </c>
      <c r="BI130" s="192">
        <f t="shared" si="8"/>
        <v>0</v>
      </c>
      <c r="BJ130" s="19" t="s">
        <v>80</v>
      </c>
      <c r="BK130" s="192">
        <f t="shared" si="9"/>
        <v>0</v>
      </c>
      <c r="BL130" s="19" t="s">
        <v>135</v>
      </c>
      <c r="BM130" s="191" t="s">
        <v>1369</v>
      </c>
    </row>
    <row r="131" spans="1:65" s="2" customFormat="1" ht="16.5" customHeight="1">
      <c r="A131" s="36"/>
      <c r="B131" s="37"/>
      <c r="C131" s="180" t="s">
        <v>73</v>
      </c>
      <c r="D131" s="180" t="s">
        <v>187</v>
      </c>
      <c r="E131" s="181" t="s">
        <v>3504</v>
      </c>
      <c r="F131" s="182" t="s">
        <v>3505</v>
      </c>
      <c r="G131" s="183" t="s">
        <v>1358</v>
      </c>
      <c r="H131" s="184">
        <v>57</v>
      </c>
      <c r="I131" s="185"/>
      <c r="J131" s="186">
        <f t="shared" si="0"/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si="1"/>
        <v>0</v>
      </c>
      <c r="Q131" s="189">
        <v>0</v>
      </c>
      <c r="R131" s="189">
        <f t="shared" si="2"/>
        <v>0</v>
      </c>
      <c r="S131" s="189">
        <v>0</v>
      </c>
      <c r="T131" s="190">
        <f t="shared" si="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80</v>
      </c>
      <c r="AY131" s="19" t="s">
        <v>185</v>
      </c>
      <c r="BE131" s="192">
        <f t="shared" si="4"/>
        <v>0</v>
      </c>
      <c r="BF131" s="192">
        <f t="shared" si="5"/>
        <v>0</v>
      </c>
      <c r="BG131" s="192">
        <f t="shared" si="6"/>
        <v>0</v>
      </c>
      <c r="BH131" s="192">
        <f t="shared" si="7"/>
        <v>0</v>
      </c>
      <c r="BI131" s="192">
        <f t="shared" si="8"/>
        <v>0</v>
      </c>
      <c r="BJ131" s="19" t="s">
        <v>80</v>
      </c>
      <c r="BK131" s="192">
        <f t="shared" si="9"/>
        <v>0</v>
      </c>
      <c r="BL131" s="19" t="s">
        <v>135</v>
      </c>
      <c r="BM131" s="191" t="s">
        <v>1379</v>
      </c>
    </row>
    <row r="132" spans="1:65" s="2" customFormat="1" ht="16.5" customHeight="1">
      <c r="A132" s="36"/>
      <c r="B132" s="37"/>
      <c r="C132" s="180" t="s">
        <v>73</v>
      </c>
      <c r="D132" s="180" t="s">
        <v>187</v>
      </c>
      <c r="E132" s="181" t="s">
        <v>3506</v>
      </c>
      <c r="F132" s="182" t="s">
        <v>3507</v>
      </c>
      <c r="G132" s="183" t="s">
        <v>1358</v>
      </c>
      <c r="H132" s="184">
        <v>57</v>
      </c>
      <c r="I132" s="185"/>
      <c r="J132" s="186">
        <f t="shared" si="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"/>
        <v>0</v>
      </c>
      <c r="Q132" s="189">
        <v>0</v>
      </c>
      <c r="R132" s="189">
        <f t="shared" si="2"/>
        <v>0</v>
      </c>
      <c r="S132" s="189">
        <v>0</v>
      </c>
      <c r="T132" s="190">
        <f t="shared" si="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80</v>
      </c>
      <c r="AY132" s="19" t="s">
        <v>185</v>
      </c>
      <c r="BE132" s="192">
        <f t="shared" si="4"/>
        <v>0</v>
      </c>
      <c r="BF132" s="192">
        <f t="shared" si="5"/>
        <v>0</v>
      </c>
      <c r="BG132" s="192">
        <f t="shared" si="6"/>
        <v>0</v>
      </c>
      <c r="BH132" s="192">
        <f t="shared" si="7"/>
        <v>0</v>
      </c>
      <c r="BI132" s="192">
        <f t="shared" si="8"/>
        <v>0</v>
      </c>
      <c r="BJ132" s="19" t="s">
        <v>80</v>
      </c>
      <c r="BK132" s="192">
        <f t="shared" si="9"/>
        <v>0</v>
      </c>
      <c r="BL132" s="19" t="s">
        <v>135</v>
      </c>
      <c r="BM132" s="191" t="s">
        <v>1391</v>
      </c>
    </row>
    <row r="133" spans="1:65" s="2" customFormat="1" ht="16.5" customHeight="1">
      <c r="A133" s="36"/>
      <c r="B133" s="37"/>
      <c r="C133" s="180" t="s">
        <v>73</v>
      </c>
      <c r="D133" s="180" t="s">
        <v>187</v>
      </c>
      <c r="E133" s="181" t="s">
        <v>3508</v>
      </c>
      <c r="F133" s="182" t="s">
        <v>3509</v>
      </c>
      <c r="G133" s="183" t="s">
        <v>342</v>
      </c>
      <c r="H133" s="184">
        <v>0.1</v>
      </c>
      <c r="I133" s="185"/>
      <c r="J133" s="186">
        <f t="shared" si="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"/>
        <v>0</v>
      </c>
      <c r="Q133" s="189">
        <v>0</v>
      </c>
      <c r="R133" s="189">
        <f t="shared" si="2"/>
        <v>0</v>
      </c>
      <c r="S133" s="189">
        <v>0</v>
      </c>
      <c r="T133" s="190">
        <f t="shared" si="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80</v>
      </c>
      <c r="AY133" s="19" t="s">
        <v>185</v>
      </c>
      <c r="BE133" s="192">
        <f t="shared" si="4"/>
        <v>0</v>
      </c>
      <c r="BF133" s="192">
        <f t="shared" si="5"/>
        <v>0</v>
      </c>
      <c r="BG133" s="192">
        <f t="shared" si="6"/>
        <v>0</v>
      </c>
      <c r="BH133" s="192">
        <f t="shared" si="7"/>
        <v>0</v>
      </c>
      <c r="BI133" s="192">
        <f t="shared" si="8"/>
        <v>0</v>
      </c>
      <c r="BJ133" s="19" t="s">
        <v>80</v>
      </c>
      <c r="BK133" s="192">
        <f t="shared" si="9"/>
        <v>0</v>
      </c>
      <c r="BL133" s="19" t="s">
        <v>135</v>
      </c>
      <c r="BM133" s="191" t="s">
        <v>1403</v>
      </c>
    </row>
    <row r="134" spans="1:65" s="2" customFormat="1" ht="16.5" customHeight="1">
      <c r="A134" s="36"/>
      <c r="B134" s="37"/>
      <c r="C134" s="180" t="s">
        <v>73</v>
      </c>
      <c r="D134" s="180" t="s">
        <v>187</v>
      </c>
      <c r="E134" s="181" t="s">
        <v>3510</v>
      </c>
      <c r="F134" s="182" t="s">
        <v>3476</v>
      </c>
      <c r="G134" s="183" t="s">
        <v>342</v>
      </c>
      <c r="H134" s="184">
        <v>0.1</v>
      </c>
      <c r="I134" s="185"/>
      <c r="J134" s="186">
        <f t="shared" si="0"/>
        <v>0</v>
      </c>
      <c r="K134" s="182" t="s">
        <v>19</v>
      </c>
      <c r="L134" s="41"/>
      <c r="M134" s="187" t="s">
        <v>19</v>
      </c>
      <c r="N134" s="188" t="s">
        <v>44</v>
      </c>
      <c r="O134" s="66"/>
      <c r="P134" s="189">
        <f t="shared" si="1"/>
        <v>0</v>
      </c>
      <c r="Q134" s="189">
        <v>0</v>
      </c>
      <c r="R134" s="189">
        <f t="shared" si="2"/>
        <v>0</v>
      </c>
      <c r="S134" s="189">
        <v>0</v>
      </c>
      <c r="T134" s="190">
        <f t="shared" si="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80</v>
      </c>
      <c r="AY134" s="19" t="s">
        <v>185</v>
      </c>
      <c r="BE134" s="192">
        <f t="shared" si="4"/>
        <v>0</v>
      </c>
      <c r="BF134" s="192">
        <f t="shared" si="5"/>
        <v>0</v>
      </c>
      <c r="BG134" s="192">
        <f t="shared" si="6"/>
        <v>0</v>
      </c>
      <c r="BH134" s="192">
        <f t="shared" si="7"/>
        <v>0</v>
      </c>
      <c r="BI134" s="192">
        <f t="shared" si="8"/>
        <v>0</v>
      </c>
      <c r="BJ134" s="19" t="s">
        <v>80</v>
      </c>
      <c r="BK134" s="192">
        <f t="shared" si="9"/>
        <v>0</v>
      </c>
      <c r="BL134" s="19" t="s">
        <v>135</v>
      </c>
      <c r="BM134" s="191" t="s">
        <v>1419</v>
      </c>
    </row>
    <row r="135" spans="1:65" s="12" customFormat="1" ht="25.9" customHeight="1">
      <c r="B135" s="164"/>
      <c r="C135" s="165"/>
      <c r="D135" s="166" t="s">
        <v>72</v>
      </c>
      <c r="E135" s="167" t="s">
        <v>82</v>
      </c>
      <c r="F135" s="167" t="s">
        <v>3511</v>
      </c>
      <c r="G135" s="165"/>
      <c r="H135" s="165"/>
      <c r="I135" s="168"/>
      <c r="J135" s="169">
        <f>BK135</f>
        <v>0</v>
      </c>
      <c r="K135" s="165"/>
      <c r="L135" s="170"/>
      <c r="M135" s="171"/>
      <c r="N135" s="172"/>
      <c r="O135" s="172"/>
      <c r="P135" s="173">
        <f>SUM(P136:P164)</f>
        <v>0</v>
      </c>
      <c r="Q135" s="172"/>
      <c r="R135" s="173">
        <f>SUM(R136:R164)</f>
        <v>0</v>
      </c>
      <c r="S135" s="172"/>
      <c r="T135" s="174">
        <f>SUM(T136:T164)</f>
        <v>0</v>
      </c>
      <c r="AR135" s="175" t="s">
        <v>80</v>
      </c>
      <c r="AT135" s="176" t="s">
        <v>72</v>
      </c>
      <c r="AU135" s="176" t="s">
        <v>73</v>
      </c>
      <c r="AY135" s="175" t="s">
        <v>185</v>
      </c>
      <c r="BK135" s="177">
        <f>SUM(BK136:BK164)</f>
        <v>0</v>
      </c>
    </row>
    <row r="136" spans="1:65" s="2" customFormat="1" ht="37.9" customHeight="1">
      <c r="A136" s="36"/>
      <c r="B136" s="37"/>
      <c r="C136" s="180" t="s">
        <v>73</v>
      </c>
      <c r="D136" s="180" t="s">
        <v>187</v>
      </c>
      <c r="E136" s="181" t="s">
        <v>3512</v>
      </c>
      <c r="F136" s="182" t="s">
        <v>3513</v>
      </c>
      <c r="G136" s="183" t="s">
        <v>1314</v>
      </c>
      <c r="H136" s="184">
        <v>2</v>
      </c>
      <c r="I136" s="185"/>
      <c r="J136" s="186">
        <f t="shared" ref="J136:J164" si="10">ROUND(I136*H136,2)</f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ref="P136:P164" si="11">O136*H136</f>
        <v>0</v>
      </c>
      <c r="Q136" s="189">
        <v>0</v>
      </c>
      <c r="R136" s="189">
        <f t="shared" ref="R136:R164" si="12">Q136*H136</f>
        <v>0</v>
      </c>
      <c r="S136" s="189">
        <v>0</v>
      </c>
      <c r="T136" s="190">
        <f t="shared" ref="T136:T164" si="13"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80</v>
      </c>
      <c r="AY136" s="19" t="s">
        <v>185</v>
      </c>
      <c r="BE136" s="192">
        <f t="shared" ref="BE136:BE164" si="14">IF(N136="základní",J136,0)</f>
        <v>0</v>
      </c>
      <c r="BF136" s="192">
        <f t="shared" ref="BF136:BF164" si="15">IF(N136="snížená",J136,0)</f>
        <v>0</v>
      </c>
      <c r="BG136" s="192">
        <f t="shared" ref="BG136:BG164" si="16">IF(N136="zákl. přenesená",J136,0)</f>
        <v>0</v>
      </c>
      <c r="BH136" s="192">
        <f t="shared" ref="BH136:BH164" si="17">IF(N136="sníž. přenesená",J136,0)</f>
        <v>0</v>
      </c>
      <c r="BI136" s="192">
        <f t="shared" ref="BI136:BI164" si="18">IF(N136="nulová",J136,0)</f>
        <v>0</v>
      </c>
      <c r="BJ136" s="19" t="s">
        <v>80</v>
      </c>
      <c r="BK136" s="192">
        <f t="shared" ref="BK136:BK164" si="19">ROUND(I136*H136,2)</f>
        <v>0</v>
      </c>
      <c r="BL136" s="19" t="s">
        <v>135</v>
      </c>
      <c r="BM136" s="191" t="s">
        <v>1429</v>
      </c>
    </row>
    <row r="137" spans="1:65" s="2" customFormat="1" ht="16.5" customHeight="1">
      <c r="A137" s="36"/>
      <c r="B137" s="37"/>
      <c r="C137" s="180" t="s">
        <v>73</v>
      </c>
      <c r="D137" s="180" t="s">
        <v>187</v>
      </c>
      <c r="E137" s="181" t="s">
        <v>3514</v>
      </c>
      <c r="F137" s="182" t="s">
        <v>3515</v>
      </c>
      <c r="G137" s="183" t="s">
        <v>1314</v>
      </c>
      <c r="H137" s="184">
        <v>2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80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1441</v>
      </c>
    </row>
    <row r="138" spans="1:65" s="2" customFormat="1" ht="16.5" customHeight="1">
      <c r="A138" s="36"/>
      <c r="B138" s="37"/>
      <c r="C138" s="180" t="s">
        <v>73</v>
      </c>
      <c r="D138" s="180" t="s">
        <v>187</v>
      </c>
      <c r="E138" s="181" t="s">
        <v>3516</v>
      </c>
      <c r="F138" s="182" t="s">
        <v>3517</v>
      </c>
      <c r="G138" s="183" t="s">
        <v>1314</v>
      </c>
      <c r="H138" s="184">
        <v>2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80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1453</v>
      </c>
    </row>
    <row r="139" spans="1:65" s="2" customFormat="1" ht="16.5" customHeight="1">
      <c r="A139" s="36"/>
      <c r="B139" s="37"/>
      <c r="C139" s="180" t="s">
        <v>73</v>
      </c>
      <c r="D139" s="180" t="s">
        <v>187</v>
      </c>
      <c r="E139" s="181" t="s">
        <v>3518</v>
      </c>
      <c r="F139" s="182" t="s">
        <v>3519</v>
      </c>
      <c r="G139" s="183" t="s">
        <v>1314</v>
      </c>
      <c r="H139" s="184">
        <v>2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80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1473</v>
      </c>
    </row>
    <row r="140" spans="1:65" s="2" customFormat="1" ht="16.5" customHeight="1">
      <c r="A140" s="36"/>
      <c r="B140" s="37"/>
      <c r="C140" s="180" t="s">
        <v>73</v>
      </c>
      <c r="D140" s="180" t="s">
        <v>187</v>
      </c>
      <c r="E140" s="181" t="s">
        <v>3520</v>
      </c>
      <c r="F140" s="182" t="s">
        <v>3521</v>
      </c>
      <c r="G140" s="183" t="s">
        <v>1314</v>
      </c>
      <c r="H140" s="184">
        <v>2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80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1883</v>
      </c>
    </row>
    <row r="141" spans="1:65" s="2" customFormat="1" ht="16.5" customHeight="1">
      <c r="A141" s="36"/>
      <c r="B141" s="37"/>
      <c r="C141" s="180" t="s">
        <v>73</v>
      </c>
      <c r="D141" s="180" t="s">
        <v>187</v>
      </c>
      <c r="E141" s="181" t="s">
        <v>3522</v>
      </c>
      <c r="F141" s="182" t="s">
        <v>3523</v>
      </c>
      <c r="G141" s="183" t="s">
        <v>1314</v>
      </c>
      <c r="H141" s="184">
        <v>1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80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1891</v>
      </c>
    </row>
    <row r="142" spans="1:65" s="2" customFormat="1" ht="16.5" customHeight="1">
      <c r="A142" s="36"/>
      <c r="B142" s="37"/>
      <c r="C142" s="180" t="s">
        <v>73</v>
      </c>
      <c r="D142" s="180" t="s">
        <v>187</v>
      </c>
      <c r="E142" s="181" t="s">
        <v>3524</v>
      </c>
      <c r="F142" s="182" t="s">
        <v>3525</v>
      </c>
      <c r="G142" s="183" t="s">
        <v>1314</v>
      </c>
      <c r="H142" s="184">
        <v>1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80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1895</v>
      </c>
    </row>
    <row r="143" spans="1:65" s="2" customFormat="1" ht="16.5" customHeight="1">
      <c r="A143" s="36"/>
      <c r="B143" s="37"/>
      <c r="C143" s="180" t="s">
        <v>73</v>
      </c>
      <c r="D143" s="180" t="s">
        <v>187</v>
      </c>
      <c r="E143" s="181" t="s">
        <v>3526</v>
      </c>
      <c r="F143" s="182" t="s">
        <v>3527</v>
      </c>
      <c r="G143" s="183" t="s">
        <v>1314</v>
      </c>
      <c r="H143" s="184">
        <v>2</v>
      </c>
      <c r="I143" s="185"/>
      <c r="J143" s="186">
        <f t="shared" si="1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11"/>
        <v>0</v>
      </c>
      <c r="Q143" s="189">
        <v>0</v>
      </c>
      <c r="R143" s="189">
        <f t="shared" si="12"/>
        <v>0</v>
      </c>
      <c r="S143" s="189">
        <v>0</v>
      </c>
      <c r="T143" s="190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135</v>
      </c>
      <c r="AT143" s="191" t="s">
        <v>187</v>
      </c>
      <c r="AU143" s="191" t="s">
        <v>80</v>
      </c>
      <c r="AY143" s="19" t="s">
        <v>185</v>
      </c>
      <c r="BE143" s="192">
        <f t="shared" si="14"/>
        <v>0</v>
      </c>
      <c r="BF143" s="192">
        <f t="shared" si="15"/>
        <v>0</v>
      </c>
      <c r="BG143" s="192">
        <f t="shared" si="16"/>
        <v>0</v>
      </c>
      <c r="BH143" s="192">
        <f t="shared" si="17"/>
        <v>0</v>
      </c>
      <c r="BI143" s="192">
        <f t="shared" si="18"/>
        <v>0</v>
      </c>
      <c r="BJ143" s="19" t="s">
        <v>80</v>
      </c>
      <c r="BK143" s="192">
        <f t="shared" si="19"/>
        <v>0</v>
      </c>
      <c r="BL143" s="19" t="s">
        <v>135</v>
      </c>
      <c r="BM143" s="191" t="s">
        <v>1903</v>
      </c>
    </row>
    <row r="144" spans="1:65" s="2" customFormat="1" ht="16.5" customHeight="1">
      <c r="A144" s="36"/>
      <c r="B144" s="37"/>
      <c r="C144" s="180" t="s">
        <v>73</v>
      </c>
      <c r="D144" s="180" t="s">
        <v>187</v>
      </c>
      <c r="E144" s="181" t="s">
        <v>3528</v>
      </c>
      <c r="F144" s="182" t="s">
        <v>3529</v>
      </c>
      <c r="G144" s="183" t="s">
        <v>1314</v>
      </c>
      <c r="H144" s="184">
        <v>2</v>
      </c>
      <c r="I144" s="185"/>
      <c r="J144" s="186">
        <f t="shared" si="10"/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 t="shared" si="11"/>
        <v>0</v>
      </c>
      <c r="Q144" s="189">
        <v>0</v>
      </c>
      <c r="R144" s="189">
        <f t="shared" si="12"/>
        <v>0</v>
      </c>
      <c r="S144" s="189">
        <v>0</v>
      </c>
      <c r="T144" s="190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135</v>
      </c>
      <c r="AT144" s="191" t="s">
        <v>187</v>
      </c>
      <c r="AU144" s="191" t="s">
        <v>80</v>
      </c>
      <c r="AY144" s="19" t="s">
        <v>185</v>
      </c>
      <c r="BE144" s="192">
        <f t="shared" si="14"/>
        <v>0</v>
      </c>
      <c r="BF144" s="192">
        <f t="shared" si="15"/>
        <v>0</v>
      </c>
      <c r="BG144" s="192">
        <f t="shared" si="16"/>
        <v>0</v>
      </c>
      <c r="BH144" s="192">
        <f t="shared" si="17"/>
        <v>0</v>
      </c>
      <c r="BI144" s="192">
        <f t="shared" si="18"/>
        <v>0</v>
      </c>
      <c r="BJ144" s="19" t="s">
        <v>80</v>
      </c>
      <c r="BK144" s="192">
        <f t="shared" si="19"/>
        <v>0</v>
      </c>
      <c r="BL144" s="19" t="s">
        <v>135</v>
      </c>
      <c r="BM144" s="191" t="s">
        <v>1913</v>
      </c>
    </row>
    <row r="145" spans="1:65" s="2" customFormat="1" ht="16.5" customHeight="1">
      <c r="A145" s="36"/>
      <c r="B145" s="37"/>
      <c r="C145" s="180" t="s">
        <v>73</v>
      </c>
      <c r="D145" s="180" t="s">
        <v>187</v>
      </c>
      <c r="E145" s="181" t="s">
        <v>3530</v>
      </c>
      <c r="F145" s="182" t="s">
        <v>3531</v>
      </c>
      <c r="G145" s="183" t="s">
        <v>1314</v>
      </c>
      <c r="H145" s="184">
        <v>1</v>
      </c>
      <c r="I145" s="185"/>
      <c r="J145" s="186">
        <f t="shared" si="10"/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si="11"/>
        <v>0</v>
      </c>
      <c r="Q145" s="189">
        <v>0</v>
      </c>
      <c r="R145" s="189">
        <f t="shared" si="12"/>
        <v>0</v>
      </c>
      <c r="S145" s="189">
        <v>0</v>
      </c>
      <c r="T145" s="190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80</v>
      </c>
      <c r="AY145" s="19" t="s">
        <v>185</v>
      </c>
      <c r="BE145" s="192">
        <f t="shared" si="14"/>
        <v>0</v>
      </c>
      <c r="BF145" s="192">
        <f t="shared" si="15"/>
        <v>0</v>
      </c>
      <c r="BG145" s="192">
        <f t="shared" si="16"/>
        <v>0</v>
      </c>
      <c r="BH145" s="192">
        <f t="shared" si="17"/>
        <v>0</v>
      </c>
      <c r="BI145" s="192">
        <f t="shared" si="18"/>
        <v>0</v>
      </c>
      <c r="BJ145" s="19" t="s">
        <v>80</v>
      </c>
      <c r="BK145" s="192">
        <f t="shared" si="19"/>
        <v>0</v>
      </c>
      <c r="BL145" s="19" t="s">
        <v>135</v>
      </c>
      <c r="BM145" s="191" t="s">
        <v>1920</v>
      </c>
    </row>
    <row r="146" spans="1:65" s="2" customFormat="1" ht="16.5" customHeight="1">
      <c r="A146" s="36"/>
      <c r="B146" s="37"/>
      <c r="C146" s="180" t="s">
        <v>73</v>
      </c>
      <c r="D146" s="180" t="s">
        <v>187</v>
      </c>
      <c r="E146" s="181" t="s">
        <v>3532</v>
      </c>
      <c r="F146" s="182" t="s">
        <v>3533</v>
      </c>
      <c r="G146" s="183" t="s">
        <v>1314</v>
      </c>
      <c r="H146" s="184">
        <v>1</v>
      </c>
      <c r="I146" s="185"/>
      <c r="J146" s="186">
        <f t="shared" si="10"/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 t="shared" si="11"/>
        <v>0</v>
      </c>
      <c r="Q146" s="189">
        <v>0</v>
      </c>
      <c r="R146" s="189">
        <f t="shared" si="12"/>
        <v>0</v>
      </c>
      <c r="S146" s="189">
        <v>0</v>
      </c>
      <c r="T146" s="190">
        <f t="shared" si="1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80</v>
      </c>
      <c r="AY146" s="19" t="s">
        <v>185</v>
      </c>
      <c r="BE146" s="192">
        <f t="shared" si="14"/>
        <v>0</v>
      </c>
      <c r="BF146" s="192">
        <f t="shared" si="15"/>
        <v>0</v>
      </c>
      <c r="BG146" s="192">
        <f t="shared" si="16"/>
        <v>0</v>
      </c>
      <c r="BH146" s="192">
        <f t="shared" si="17"/>
        <v>0</v>
      </c>
      <c r="BI146" s="192">
        <f t="shared" si="18"/>
        <v>0</v>
      </c>
      <c r="BJ146" s="19" t="s">
        <v>80</v>
      </c>
      <c r="BK146" s="192">
        <f t="shared" si="19"/>
        <v>0</v>
      </c>
      <c r="BL146" s="19" t="s">
        <v>135</v>
      </c>
      <c r="BM146" s="191" t="s">
        <v>1932</v>
      </c>
    </row>
    <row r="147" spans="1:65" s="2" customFormat="1" ht="24.2" customHeight="1">
      <c r="A147" s="36"/>
      <c r="B147" s="37"/>
      <c r="C147" s="180" t="s">
        <v>73</v>
      </c>
      <c r="D147" s="180" t="s">
        <v>187</v>
      </c>
      <c r="E147" s="181" t="s">
        <v>3534</v>
      </c>
      <c r="F147" s="182" t="s">
        <v>3535</v>
      </c>
      <c r="G147" s="183" t="s">
        <v>3536</v>
      </c>
      <c r="H147" s="184">
        <v>1</v>
      </c>
      <c r="I147" s="185"/>
      <c r="J147" s="186">
        <f t="shared" si="10"/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si="11"/>
        <v>0</v>
      </c>
      <c r="Q147" s="189">
        <v>0</v>
      </c>
      <c r="R147" s="189">
        <f t="shared" si="12"/>
        <v>0</v>
      </c>
      <c r="S147" s="189">
        <v>0</v>
      </c>
      <c r="T147" s="190">
        <f t="shared" si="1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80</v>
      </c>
      <c r="AY147" s="19" t="s">
        <v>185</v>
      </c>
      <c r="BE147" s="192">
        <f t="shared" si="14"/>
        <v>0</v>
      </c>
      <c r="BF147" s="192">
        <f t="shared" si="15"/>
        <v>0</v>
      </c>
      <c r="BG147" s="192">
        <f t="shared" si="16"/>
        <v>0</v>
      </c>
      <c r="BH147" s="192">
        <f t="shared" si="17"/>
        <v>0</v>
      </c>
      <c r="BI147" s="192">
        <f t="shared" si="18"/>
        <v>0</v>
      </c>
      <c r="BJ147" s="19" t="s">
        <v>80</v>
      </c>
      <c r="BK147" s="192">
        <f t="shared" si="19"/>
        <v>0</v>
      </c>
      <c r="BL147" s="19" t="s">
        <v>135</v>
      </c>
      <c r="BM147" s="191" t="s">
        <v>1940</v>
      </c>
    </row>
    <row r="148" spans="1:65" s="2" customFormat="1" ht="16.5" customHeight="1">
      <c r="A148" s="36"/>
      <c r="B148" s="37"/>
      <c r="C148" s="180" t="s">
        <v>73</v>
      </c>
      <c r="D148" s="180" t="s">
        <v>187</v>
      </c>
      <c r="E148" s="181" t="s">
        <v>3537</v>
      </c>
      <c r="F148" s="182" t="s">
        <v>3538</v>
      </c>
      <c r="G148" s="183" t="s">
        <v>3485</v>
      </c>
      <c r="H148" s="184">
        <v>2</v>
      </c>
      <c r="I148" s="185"/>
      <c r="J148" s="186">
        <f t="shared" si="1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11"/>
        <v>0</v>
      </c>
      <c r="Q148" s="189">
        <v>0</v>
      </c>
      <c r="R148" s="189">
        <f t="shared" si="12"/>
        <v>0</v>
      </c>
      <c r="S148" s="189">
        <v>0</v>
      </c>
      <c r="T148" s="190">
        <f t="shared" si="1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80</v>
      </c>
      <c r="AY148" s="19" t="s">
        <v>185</v>
      </c>
      <c r="BE148" s="192">
        <f t="shared" si="14"/>
        <v>0</v>
      </c>
      <c r="BF148" s="192">
        <f t="shared" si="15"/>
        <v>0</v>
      </c>
      <c r="BG148" s="192">
        <f t="shared" si="16"/>
        <v>0</v>
      </c>
      <c r="BH148" s="192">
        <f t="shared" si="17"/>
        <v>0</v>
      </c>
      <c r="BI148" s="192">
        <f t="shared" si="18"/>
        <v>0</v>
      </c>
      <c r="BJ148" s="19" t="s">
        <v>80</v>
      </c>
      <c r="BK148" s="192">
        <f t="shared" si="19"/>
        <v>0</v>
      </c>
      <c r="BL148" s="19" t="s">
        <v>135</v>
      </c>
      <c r="BM148" s="191" t="s">
        <v>1952</v>
      </c>
    </row>
    <row r="149" spans="1:65" s="2" customFormat="1" ht="16.5" customHeight="1">
      <c r="A149" s="36"/>
      <c r="B149" s="37"/>
      <c r="C149" s="180" t="s">
        <v>73</v>
      </c>
      <c r="D149" s="180" t="s">
        <v>187</v>
      </c>
      <c r="E149" s="181" t="s">
        <v>3539</v>
      </c>
      <c r="F149" s="182" t="s">
        <v>3540</v>
      </c>
      <c r="G149" s="183" t="s">
        <v>1314</v>
      </c>
      <c r="H149" s="184">
        <v>2</v>
      </c>
      <c r="I149" s="185"/>
      <c r="J149" s="186">
        <f t="shared" si="1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11"/>
        <v>0</v>
      </c>
      <c r="Q149" s="189">
        <v>0</v>
      </c>
      <c r="R149" s="189">
        <f t="shared" si="12"/>
        <v>0</v>
      </c>
      <c r="S149" s="189">
        <v>0</v>
      </c>
      <c r="T149" s="190">
        <f t="shared" si="1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135</v>
      </c>
      <c r="AT149" s="191" t="s">
        <v>187</v>
      </c>
      <c r="AU149" s="191" t="s">
        <v>80</v>
      </c>
      <c r="AY149" s="19" t="s">
        <v>185</v>
      </c>
      <c r="BE149" s="192">
        <f t="shared" si="14"/>
        <v>0</v>
      </c>
      <c r="BF149" s="192">
        <f t="shared" si="15"/>
        <v>0</v>
      </c>
      <c r="BG149" s="192">
        <f t="shared" si="16"/>
        <v>0</v>
      </c>
      <c r="BH149" s="192">
        <f t="shared" si="17"/>
        <v>0</v>
      </c>
      <c r="BI149" s="192">
        <f t="shared" si="18"/>
        <v>0</v>
      </c>
      <c r="BJ149" s="19" t="s">
        <v>80</v>
      </c>
      <c r="BK149" s="192">
        <f t="shared" si="19"/>
        <v>0</v>
      </c>
      <c r="BL149" s="19" t="s">
        <v>135</v>
      </c>
      <c r="BM149" s="191" t="s">
        <v>1962</v>
      </c>
    </row>
    <row r="150" spans="1:65" s="2" customFormat="1" ht="16.5" customHeight="1">
      <c r="A150" s="36"/>
      <c r="B150" s="37"/>
      <c r="C150" s="180" t="s">
        <v>73</v>
      </c>
      <c r="D150" s="180" t="s">
        <v>187</v>
      </c>
      <c r="E150" s="181" t="s">
        <v>3541</v>
      </c>
      <c r="F150" s="182" t="s">
        <v>3542</v>
      </c>
      <c r="G150" s="183" t="s">
        <v>1314</v>
      </c>
      <c r="H150" s="184">
        <v>2</v>
      </c>
      <c r="I150" s="185"/>
      <c r="J150" s="186">
        <f t="shared" si="1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11"/>
        <v>0</v>
      </c>
      <c r="Q150" s="189">
        <v>0</v>
      </c>
      <c r="R150" s="189">
        <f t="shared" si="12"/>
        <v>0</v>
      </c>
      <c r="S150" s="189">
        <v>0</v>
      </c>
      <c r="T150" s="190">
        <f t="shared" si="1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80</v>
      </c>
      <c r="AY150" s="19" t="s">
        <v>185</v>
      </c>
      <c r="BE150" s="192">
        <f t="shared" si="14"/>
        <v>0</v>
      </c>
      <c r="BF150" s="192">
        <f t="shared" si="15"/>
        <v>0</v>
      </c>
      <c r="BG150" s="192">
        <f t="shared" si="16"/>
        <v>0</v>
      </c>
      <c r="BH150" s="192">
        <f t="shared" si="17"/>
        <v>0</v>
      </c>
      <c r="BI150" s="192">
        <f t="shared" si="18"/>
        <v>0</v>
      </c>
      <c r="BJ150" s="19" t="s">
        <v>80</v>
      </c>
      <c r="BK150" s="192">
        <f t="shared" si="19"/>
        <v>0</v>
      </c>
      <c r="BL150" s="19" t="s">
        <v>135</v>
      </c>
      <c r="BM150" s="191" t="s">
        <v>1973</v>
      </c>
    </row>
    <row r="151" spans="1:65" s="2" customFormat="1" ht="16.5" customHeight="1">
      <c r="A151" s="36"/>
      <c r="B151" s="37"/>
      <c r="C151" s="180" t="s">
        <v>73</v>
      </c>
      <c r="D151" s="180" t="s">
        <v>187</v>
      </c>
      <c r="E151" s="181" t="s">
        <v>3543</v>
      </c>
      <c r="F151" s="182" t="s">
        <v>3544</v>
      </c>
      <c r="G151" s="183" t="s">
        <v>1314</v>
      </c>
      <c r="H151" s="184">
        <v>3</v>
      </c>
      <c r="I151" s="185"/>
      <c r="J151" s="186">
        <f t="shared" si="1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11"/>
        <v>0</v>
      </c>
      <c r="Q151" s="189">
        <v>0</v>
      </c>
      <c r="R151" s="189">
        <f t="shared" si="12"/>
        <v>0</v>
      </c>
      <c r="S151" s="189">
        <v>0</v>
      </c>
      <c r="T151" s="190">
        <f t="shared" si="1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80</v>
      </c>
      <c r="AY151" s="19" t="s">
        <v>185</v>
      </c>
      <c r="BE151" s="192">
        <f t="shared" si="14"/>
        <v>0</v>
      </c>
      <c r="BF151" s="192">
        <f t="shared" si="15"/>
        <v>0</v>
      </c>
      <c r="BG151" s="192">
        <f t="shared" si="16"/>
        <v>0</v>
      </c>
      <c r="BH151" s="192">
        <f t="shared" si="17"/>
        <v>0</v>
      </c>
      <c r="BI151" s="192">
        <f t="shared" si="18"/>
        <v>0</v>
      </c>
      <c r="BJ151" s="19" t="s">
        <v>80</v>
      </c>
      <c r="BK151" s="192">
        <f t="shared" si="19"/>
        <v>0</v>
      </c>
      <c r="BL151" s="19" t="s">
        <v>135</v>
      </c>
      <c r="BM151" s="191" t="s">
        <v>1979</v>
      </c>
    </row>
    <row r="152" spans="1:65" s="2" customFormat="1" ht="16.5" customHeight="1">
      <c r="A152" s="36"/>
      <c r="B152" s="37"/>
      <c r="C152" s="180" t="s">
        <v>73</v>
      </c>
      <c r="D152" s="180" t="s">
        <v>187</v>
      </c>
      <c r="E152" s="181" t="s">
        <v>3545</v>
      </c>
      <c r="F152" s="182" t="s">
        <v>3546</v>
      </c>
      <c r="G152" s="183" t="s">
        <v>1314</v>
      </c>
      <c r="H152" s="184">
        <v>1</v>
      </c>
      <c r="I152" s="185"/>
      <c r="J152" s="186">
        <f t="shared" si="1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11"/>
        <v>0</v>
      </c>
      <c r="Q152" s="189">
        <v>0</v>
      </c>
      <c r="R152" s="189">
        <f t="shared" si="12"/>
        <v>0</v>
      </c>
      <c r="S152" s="189">
        <v>0</v>
      </c>
      <c r="T152" s="190">
        <f t="shared" si="1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135</v>
      </c>
      <c r="AT152" s="191" t="s">
        <v>187</v>
      </c>
      <c r="AU152" s="191" t="s">
        <v>80</v>
      </c>
      <c r="AY152" s="19" t="s">
        <v>185</v>
      </c>
      <c r="BE152" s="192">
        <f t="shared" si="14"/>
        <v>0</v>
      </c>
      <c r="BF152" s="192">
        <f t="shared" si="15"/>
        <v>0</v>
      </c>
      <c r="BG152" s="192">
        <f t="shared" si="16"/>
        <v>0</v>
      </c>
      <c r="BH152" s="192">
        <f t="shared" si="17"/>
        <v>0</v>
      </c>
      <c r="BI152" s="192">
        <f t="shared" si="18"/>
        <v>0</v>
      </c>
      <c r="BJ152" s="19" t="s">
        <v>80</v>
      </c>
      <c r="BK152" s="192">
        <f t="shared" si="19"/>
        <v>0</v>
      </c>
      <c r="BL152" s="19" t="s">
        <v>135</v>
      </c>
      <c r="BM152" s="191" t="s">
        <v>1986</v>
      </c>
    </row>
    <row r="153" spans="1:65" s="2" customFormat="1" ht="16.5" customHeight="1">
      <c r="A153" s="36"/>
      <c r="B153" s="37"/>
      <c r="C153" s="180" t="s">
        <v>73</v>
      </c>
      <c r="D153" s="180" t="s">
        <v>187</v>
      </c>
      <c r="E153" s="181" t="s">
        <v>3547</v>
      </c>
      <c r="F153" s="182" t="s">
        <v>3548</v>
      </c>
      <c r="G153" s="183" t="s">
        <v>1314</v>
      </c>
      <c r="H153" s="184">
        <v>10</v>
      </c>
      <c r="I153" s="185"/>
      <c r="J153" s="186">
        <f t="shared" si="1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11"/>
        <v>0</v>
      </c>
      <c r="Q153" s="189">
        <v>0</v>
      </c>
      <c r="R153" s="189">
        <f t="shared" si="12"/>
        <v>0</v>
      </c>
      <c r="S153" s="189">
        <v>0</v>
      </c>
      <c r="T153" s="190">
        <f t="shared" si="1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135</v>
      </c>
      <c r="AT153" s="191" t="s">
        <v>187</v>
      </c>
      <c r="AU153" s="191" t="s">
        <v>80</v>
      </c>
      <c r="AY153" s="19" t="s">
        <v>185</v>
      </c>
      <c r="BE153" s="192">
        <f t="shared" si="14"/>
        <v>0</v>
      </c>
      <c r="BF153" s="192">
        <f t="shared" si="15"/>
        <v>0</v>
      </c>
      <c r="BG153" s="192">
        <f t="shared" si="16"/>
        <v>0</v>
      </c>
      <c r="BH153" s="192">
        <f t="shared" si="17"/>
        <v>0</v>
      </c>
      <c r="BI153" s="192">
        <f t="shared" si="18"/>
        <v>0</v>
      </c>
      <c r="BJ153" s="19" t="s">
        <v>80</v>
      </c>
      <c r="BK153" s="192">
        <f t="shared" si="19"/>
        <v>0</v>
      </c>
      <c r="BL153" s="19" t="s">
        <v>135</v>
      </c>
      <c r="BM153" s="191" t="s">
        <v>1990</v>
      </c>
    </row>
    <row r="154" spans="1:65" s="2" customFormat="1" ht="16.5" customHeight="1">
      <c r="A154" s="36"/>
      <c r="B154" s="37"/>
      <c r="C154" s="180" t="s">
        <v>73</v>
      </c>
      <c r="D154" s="180" t="s">
        <v>187</v>
      </c>
      <c r="E154" s="181" t="s">
        <v>3549</v>
      </c>
      <c r="F154" s="182" t="s">
        <v>3550</v>
      </c>
      <c r="G154" s="183" t="s">
        <v>1314</v>
      </c>
      <c r="H154" s="184">
        <v>2</v>
      </c>
      <c r="I154" s="185"/>
      <c r="J154" s="186">
        <f t="shared" si="1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11"/>
        <v>0</v>
      </c>
      <c r="Q154" s="189">
        <v>0</v>
      </c>
      <c r="R154" s="189">
        <f t="shared" si="12"/>
        <v>0</v>
      </c>
      <c r="S154" s="189">
        <v>0</v>
      </c>
      <c r="T154" s="190">
        <f t="shared" si="1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80</v>
      </c>
      <c r="AY154" s="19" t="s">
        <v>185</v>
      </c>
      <c r="BE154" s="192">
        <f t="shared" si="14"/>
        <v>0</v>
      </c>
      <c r="BF154" s="192">
        <f t="shared" si="15"/>
        <v>0</v>
      </c>
      <c r="BG154" s="192">
        <f t="shared" si="16"/>
        <v>0</v>
      </c>
      <c r="BH154" s="192">
        <f t="shared" si="17"/>
        <v>0</v>
      </c>
      <c r="BI154" s="192">
        <f t="shared" si="18"/>
        <v>0</v>
      </c>
      <c r="BJ154" s="19" t="s">
        <v>80</v>
      </c>
      <c r="BK154" s="192">
        <f t="shared" si="19"/>
        <v>0</v>
      </c>
      <c r="BL154" s="19" t="s">
        <v>135</v>
      </c>
      <c r="BM154" s="191" t="s">
        <v>1994</v>
      </c>
    </row>
    <row r="155" spans="1:65" s="2" customFormat="1" ht="16.5" customHeight="1">
      <c r="A155" s="36"/>
      <c r="B155" s="37"/>
      <c r="C155" s="180" t="s">
        <v>73</v>
      </c>
      <c r="D155" s="180" t="s">
        <v>187</v>
      </c>
      <c r="E155" s="181" t="s">
        <v>3551</v>
      </c>
      <c r="F155" s="182" t="s">
        <v>3552</v>
      </c>
      <c r="G155" s="183" t="s">
        <v>1314</v>
      </c>
      <c r="H155" s="184">
        <v>4</v>
      </c>
      <c r="I155" s="185"/>
      <c r="J155" s="186">
        <f t="shared" si="10"/>
        <v>0</v>
      </c>
      <c r="K155" s="182" t="s">
        <v>19</v>
      </c>
      <c r="L155" s="41"/>
      <c r="M155" s="187" t="s">
        <v>19</v>
      </c>
      <c r="N155" s="188" t="s">
        <v>44</v>
      </c>
      <c r="O155" s="66"/>
      <c r="P155" s="189">
        <f t="shared" si="11"/>
        <v>0</v>
      </c>
      <c r="Q155" s="189">
        <v>0</v>
      </c>
      <c r="R155" s="189">
        <f t="shared" si="12"/>
        <v>0</v>
      </c>
      <c r="S155" s="189">
        <v>0</v>
      </c>
      <c r="T155" s="190">
        <f t="shared" si="1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135</v>
      </c>
      <c r="AT155" s="191" t="s">
        <v>187</v>
      </c>
      <c r="AU155" s="191" t="s">
        <v>80</v>
      </c>
      <c r="AY155" s="19" t="s">
        <v>185</v>
      </c>
      <c r="BE155" s="192">
        <f t="shared" si="14"/>
        <v>0</v>
      </c>
      <c r="BF155" s="192">
        <f t="shared" si="15"/>
        <v>0</v>
      </c>
      <c r="BG155" s="192">
        <f t="shared" si="16"/>
        <v>0</v>
      </c>
      <c r="BH155" s="192">
        <f t="shared" si="17"/>
        <v>0</v>
      </c>
      <c r="BI155" s="192">
        <f t="shared" si="18"/>
        <v>0</v>
      </c>
      <c r="BJ155" s="19" t="s">
        <v>80</v>
      </c>
      <c r="BK155" s="192">
        <f t="shared" si="19"/>
        <v>0</v>
      </c>
      <c r="BL155" s="19" t="s">
        <v>135</v>
      </c>
      <c r="BM155" s="191" t="s">
        <v>2002</v>
      </c>
    </row>
    <row r="156" spans="1:65" s="2" customFormat="1" ht="16.5" customHeight="1">
      <c r="A156" s="36"/>
      <c r="B156" s="37"/>
      <c r="C156" s="180" t="s">
        <v>73</v>
      </c>
      <c r="D156" s="180" t="s">
        <v>187</v>
      </c>
      <c r="E156" s="181" t="s">
        <v>3553</v>
      </c>
      <c r="F156" s="182" t="s">
        <v>3554</v>
      </c>
      <c r="G156" s="183" t="s">
        <v>1314</v>
      </c>
      <c r="H156" s="184">
        <v>12</v>
      </c>
      <c r="I156" s="185"/>
      <c r="J156" s="186">
        <f t="shared" si="10"/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 t="shared" si="11"/>
        <v>0</v>
      </c>
      <c r="Q156" s="189">
        <v>0</v>
      </c>
      <c r="R156" s="189">
        <f t="shared" si="12"/>
        <v>0</v>
      </c>
      <c r="S156" s="189">
        <v>0</v>
      </c>
      <c r="T156" s="190">
        <f t="shared" si="1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80</v>
      </c>
      <c r="AY156" s="19" t="s">
        <v>185</v>
      </c>
      <c r="BE156" s="192">
        <f t="shared" si="14"/>
        <v>0</v>
      </c>
      <c r="BF156" s="192">
        <f t="shared" si="15"/>
        <v>0</v>
      </c>
      <c r="BG156" s="192">
        <f t="shared" si="16"/>
        <v>0</v>
      </c>
      <c r="BH156" s="192">
        <f t="shared" si="17"/>
        <v>0</v>
      </c>
      <c r="BI156" s="192">
        <f t="shared" si="18"/>
        <v>0</v>
      </c>
      <c r="BJ156" s="19" t="s">
        <v>80</v>
      </c>
      <c r="BK156" s="192">
        <f t="shared" si="19"/>
        <v>0</v>
      </c>
      <c r="BL156" s="19" t="s">
        <v>135</v>
      </c>
      <c r="BM156" s="191" t="s">
        <v>2014</v>
      </c>
    </row>
    <row r="157" spans="1:65" s="2" customFormat="1" ht="16.5" customHeight="1">
      <c r="A157" s="36"/>
      <c r="B157" s="37"/>
      <c r="C157" s="180" t="s">
        <v>73</v>
      </c>
      <c r="D157" s="180" t="s">
        <v>187</v>
      </c>
      <c r="E157" s="181" t="s">
        <v>3555</v>
      </c>
      <c r="F157" s="182" t="s">
        <v>3556</v>
      </c>
      <c r="G157" s="183" t="s">
        <v>1761</v>
      </c>
      <c r="H157" s="184">
        <v>2</v>
      </c>
      <c r="I157" s="185"/>
      <c r="J157" s="186">
        <f t="shared" si="10"/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 t="shared" si="11"/>
        <v>0</v>
      </c>
      <c r="Q157" s="189">
        <v>0</v>
      </c>
      <c r="R157" s="189">
        <f t="shared" si="12"/>
        <v>0</v>
      </c>
      <c r="S157" s="189">
        <v>0</v>
      </c>
      <c r="T157" s="190">
        <f t="shared" si="1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80</v>
      </c>
      <c r="AY157" s="19" t="s">
        <v>185</v>
      </c>
      <c r="BE157" s="192">
        <f t="shared" si="14"/>
        <v>0</v>
      </c>
      <c r="BF157" s="192">
        <f t="shared" si="15"/>
        <v>0</v>
      </c>
      <c r="BG157" s="192">
        <f t="shared" si="16"/>
        <v>0</v>
      </c>
      <c r="BH157" s="192">
        <f t="shared" si="17"/>
        <v>0</v>
      </c>
      <c r="BI157" s="192">
        <f t="shared" si="18"/>
        <v>0</v>
      </c>
      <c r="BJ157" s="19" t="s">
        <v>80</v>
      </c>
      <c r="BK157" s="192">
        <f t="shared" si="19"/>
        <v>0</v>
      </c>
      <c r="BL157" s="19" t="s">
        <v>135</v>
      </c>
      <c r="BM157" s="191" t="s">
        <v>2024</v>
      </c>
    </row>
    <row r="158" spans="1:65" s="2" customFormat="1" ht="16.5" customHeight="1">
      <c r="A158" s="36"/>
      <c r="B158" s="37"/>
      <c r="C158" s="180" t="s">
        <v>73</v>
      </c>
      <c r="D158" s="180" t="s">
        <v>187</v>
      </c>
      <c r="E158" s="181" t="s">
        <v>3557</v>
      </c>
      <c r="F158" s="182" t="s">
        <v>3558</v>
      </c>
      <c r="G158" s="183" t="s">
        <v>1761</v>
      </c>
      <c r="H158" s="184">
        <v>2</v>
      </c>
      <c r="I158" s="185"/>
      <c r="J158" s="186">
        <f t="shared" si="10"/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 t="shared" si="11"/>
        <v>0</v>
      </c>
      <c r="Q158" s="189">
        <v>0</v>
      </c>
      <c r="R158" s="189">
        <f t="shared" si="12"/>
        <v>0</v>
      </c>
      <c r="S158" s="189">
        <v>0</v>
      </c>
      <c r="T158" s="190">
        <f t="shared" si="1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135</v>
      </c>
      <c r="AT158" s="191" t="s">
        <v>187</v>
      </c>
      <c r="AU158" s="191" t="s">
        <v>80</v>
      </c>
      <c r="AY158" s="19" t="s">
        <v>185</v>
      </c>
      <c r="BE158" s="192">
        <f t="shared" si="14"/>
        <v>0</v>
      </c>
      <c r="BF158" s="192">
        <f t="shared" si="15"/>
        <v>0</v>
      </c>
      <c r="BG158" s="192">
        <f t="shared" si="16"/>
        <v>0</v>
      </c>
      <c r="BH158" s="192">
        <f t="shared" si="17"/>
        <v>0</v>
      </c>
      <c r="BI158" s="192">
        <f t="shared" si="18"/>
        <v>0</v>
      </c>
      <c r="BJ158" s="19" t="s">
        <v>80</v>
      </c>
      <c r="BK158" s="192">
        <f t="shared" si="19"/>
        <v>0</v>
      </c>
      <c r="BL158" s="19" t="s">
        <v>135</v>
      </c>
      <c r="BM158" s="191" t="s">
        <v>2034</v>
      </c>
    </row>
    <row r="159" spans="1:65" s="2" customFormat="1" ht="16.5" customHeight="1">
      <c r="A159" s="36"/>
      <c r="B159" s="37"/>
      <c r="C159" s="180" t="s">
        <v>73</v>
      </c>
      <c r="D159" s="180" t="s">
        <v>187</v>
      </c>
      <c r="E159" s="181" t="s">
        <v>3559</v>
      </c>
      <c r="F159" s="182" t="s">
        <v>3560</v>
      </c>
      <c r="G159" s="183" t="s">
        <v>1761</v>
      </c>
      <c r="H159" s="184">
        <v>1</v>
      </c>
      <c r="I159" s="185"/>
      <c r="J159" s="186">
        <f t="shared" si="10"/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 t="shared" si="11"/>
        <v>0</v>
      </c>
      <c r="Q159" s="189">
        <v>0</v>
      </c>
      <c r="R159" s="189">
        <f t="shared" si="12"/>
        <v>0</v>
      </c>
      <c r="S159" s="189">
        <v>0</v>
      </c>
      <c r="T159" s="190">
        <f t="shared" si="1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80</v>
      </c>
      <c r="AY159" s="19" t="s">
        <v>185</v>
      </c>
      <c r="BE159" s="192">
        <f t="shared" si="14"/>
        <v>0</v>
      </c>
      <c r="BF159" s="192">
        <f t="shared" si="15"/>
        <v>0</v>
      </c>
      <c r="BG159" s="192">
        <f t="shared" si="16"/>
        <v>0</v>
      </c>
      <c r="BH159" s="192">
        <f t="shared" si="17"/>
        <v>0</v>
      </c>
      <c r="BI159" s="192">
        <f t="shared" si="18"/>
        <v>0</v>
      </c>
      <c r="BJ159" s="19" t="s">
        <v>80</v>
      </c>
      <c r="BK159" s="192">
        <f t="shared" si="19"/>
        <v>0</v>
      </c>
      <c r="BL159" s="19" t="s">
        <v>135</v>
      </c>
      <c r="BM159" s="191" t="s">
        <v>2047</v>
      </c>
    </row>
    <row r="160" spans="1:65" s="2" customFormat="1" ht="16.5" customHeight="1">
      <c r="A160" s="36"/>
      <c r="B160" s="37"/>
      <c r="C160" s="180" t="s">
        <v>73</v>
      </c>
      <c r="D160" s="180" t="s">
        <v>187</v>
      </c>
      <c r="E160" s="181" t="s">
        <v>3561</v>
      </c>
      <c r="F160" s="182" t="s">
        <v>3562</v>
      </c>
      <c r="G160" s="183" t="s">
        <v>1761</v>
      </c>
      <c r="H160" s="184">
        <v>1</v>
      </c>
      <c r="I160" s="185"/>
      <c r="J160" s="186">
        <f t="shared" si="10"/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 t="shared" si="11"/>
        <v>0</v>
      </c>
      <c r="Q160" s="189">
        <v>0</v>
      </c>
      <c r="R160" s="189">
        <f t="shared" si="12"/>
        <v>0</v>
      </c>
      <c r="S160" s="189">
        <v>0</v>
      </c>
      <c r="T160" s="190">
        <f t="shared" si="1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80</v>
      </c>
      <c r="AY160" s="19" t="s">
        <v>185</v>
      </c>
      <c r="BE160" s="192">
        <f t="shared" si="14"/>
        <v>0</v>
      </c>
      <c r="BF160" s="192">
        <f t="shared" si="15"/>
        <v>0</v>
      </c>
      <c r="BG160" s="192">
        <f t="shared" si="16"/>
        <v>0</v>
      </c>
      <c r="BH160" s="192">
        <f t="shared" si="17"/>
        <v>0</v>
      </c>
      <c r="BI160" s="192">
        <f t="shared" si="18"/>
        <v>0</v>
      </c>
      <c r="BJ160" s="19" t="s">
        <v>80</v>
      </c>
      <c r="BK160" s="192">
        <f t="shared" si="19"/>
        <v>0</v>
      </c>
      <c r="BL160" s="19" t="s">
        <v>135</v>
      </c>
      <c r="BM160" s="191" t="s">
        <v>2058</v>
      </c>
    </row>
    <row r="161" spans="1:65" s="2" customFormat="1" ht="16.5" customHeight="1">
      <c r="A161" s="36"/>
      <c r="B161" s="37"/>
      <c r="C161" s="180" t="s">
        <v>73</v>
      </c>
      <c r="D161" s="180" t="s">
        <v>187</v>
      </c>
      <c r="E161" s="181" t="s">
        <v>3563</v>
      </c>
      <c r="F161" s="182" t="s">
        <v>3564</v>
      </c>
      <c r="G161" s="183" t="s">
        <v>499</v>
      </c>
      <c r="H161" s="184">
        <v>25</v>
      </c>
      <c r="I161" s="185"/>
      <c r="J161" s="186">
        <f t="shared" si="10"/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 t="shared" si="11"/>
        <v>0</v>
      </c>
      <c r="Q161" s="189">
        <v>0</v>
      </c>
      <c r="R161" s="189">
        <f t="shared" si="12"/>
        <v>0</v>
      </c>
      <c r="S161" s="189">
        <v>0</v>
      </c>
      <c r="T161" s="190">
        <f t="shared" si="1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80</v>
      </c>
      <c r="AY161" s="19" t="s">
        <v>185</v>
      </c>
      <c r="BE161" s="192">
        <f t="shared" si="14"/>
        <v>0</v>
      </c>
      <c r="BF161" s="192">
        <f t="shared" si="15"/>
        <v>0</v>
      </c>
      <c r="BG161" s="192">
        <f t="shared" si="16"/>
        <v>0</v>
      </c>
      <c r="BH161" s="192">
        <f t="shared" si="17"/>
        <v>0</v>
      </c>
      <c r="BI161" s="192">
        <f t="shared" si="18"/>
        <v>0</v>
      </c>
      <c r="BJ161" s="19" t="s">
        <v>80</v>
      </c>
      <c r="BK161" s="192">
        <f t="shared" si="19"/>
        <v>0</v>
      </c>
      <c r="BL161" s="19" t="s">
        <v>135</v>
      </c>
      <c r="BM161" s="191" t="s">
        <v>2069</v>
      </c>
    </row>
    <row r="162" spans="1:65" s="2" customFormat="1" ht="24.2" customHeight="1">
      <c r="A162" s="36"/>
      <c r="B162" s="37"/>
      <c r="C162" s="180" t="s">
        <v>73</v>
      </c>
      <c r="D162" s="180" t="s">
        <v>187</v>
      </c>
      <c r="E162" s="181" t="s">
        <v>3565</v>
      </c>
      <c r="F162" s="182" t="s">
        <v>3566</v>
      </c>
      <c r="G162" s="183" t="s">
        <v>448</v>
      </c>
      <c r="H162" s="184">
        <v>10</v>
      </c>
      <c r="I162" s="185"/>
      <c r="J162" s="186">
        <f t="shared" si="10"/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 t="shared" si="11"/>
        <v>0</v>
      </c>
      <c r="Q162" s="189">
        <v>0</v>
      </c>
      <c r="R162" s="189">
        <f t="shared" si="12"/>
        <v>0</v>
      </c>
      <c r="S162" s="189">
        <v>0</v>
      </c>
      <c r="T162" s="190">
        <f t="shared" si="1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80</v>
      </c>
      <c r="AY162" s="19" t="s">
        <v>185</v>
      </c>
      <c r="BE162" s="192">
        <f t="shared" si="14"/>
        <v>0</v>
      </c>
      <c r="BF162" s="192">
        <f t="shared" si="15"/>
        <v>0</v>
      </c>
      <c r="BG162" s="192">
        <f t="shared" si="16"/>
        <v>0</v>
      </c>
      <c r="BH162" s="192">
        <f t="shared" si="17"/>
        <v>0</v>
      </c>
      <c r="BI162" s="192">
        <f t="shared" si="18"/>
        <v>0</v>
      </c>
      <c r="BJ162" s="19" t="s">
        <v>80</v>
      </c>
      <c r="BK162" s="192">
        <f t="shared" si="19"/>
        <v>0</v>
      </c>
      <c r="BL162" s="19" t="s">
        <v>135</v>
      </c>
      <c r="BM162" s="191" t="s">
        <v>2088</v>
      </c>
    </row>
    <row r="163" spans="1:65" s="2" customFormat="1" ht="16.5" customHeight="1">
      <c r="A163" s="36"/>
      <c r="B163" s="37"/>
      <c r="C163" s="180" t="s">
        <v>73</v>
      </c>
      <c r="D163" s="180" t="s">
        <v>187</v>
      </c>
      <c r="E163" s="181" t="s">
        <v>3567</v>
      </c>
      <c r="F163" s="182" t="s">
        <v>3568</v>
      </c>
      <c r="G163" s="183" t="s">
        <v>342</v>
      </c>
      <c r="H163" s="184">
        <v>0.5</v>
      </c>
      <c r="I163" s="185"/>
      <c r="J163" s="186">
        <f t="shared" si="10"/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 t="shared" si="11"/>
        <v>0</v>
      </c>
      <c r="Q163" s="189">
        <v>0</v>
      </c>
      <c r="R163" s="189">
        <f t="shared" si="12"/>
        <v>0</v>
      </c>
      <c r="S163" s="189">
        <v>0</v>
      </c>
      <c r="T163" s="190">
        <f t="shared" si="1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135</v>
      </c>
      <c r="AT163" s="191" t="s">
        <v>187</v>
      </c>
      <c r="AU163" s="191" t="s">
        <v>80</v>
      </c>
      <c r="AY163" s="19" t="s">
        <v>185</v>
      </c>
      <c r="BE163" s="192">
        <f t="shared" si="14"/>
        <v>0</v>
      </c>
      <c r="BF163" s="192">
        <f t="shared" si="15"/>
        <v>0</v>
      </c>
      <c r="BG163" s="192">
        <f t="shared" si="16"/>
        <v>0</v>
      </c>
      <c r="BH163" s="192">
        <f t="shared" si="17"/>
        <v>0</v>
      </c>
      <c r="BI163" s="192">
        <f t="shared" si="18"/>
        <v>0</v>
      </c>
      <c r="BJ163" s="19" t="s">
        <v>80</v>
      </c>
      <c r="BK163" s="192">
        <f t="shared" si="19"/>
        <v>0</v>
      </c>
      <c r="BL163" s="19" t="s">
        <v>135</v>
      </c>
      <c r="BM163" s="191" t="s">
        <v>2098</v>
      </c>
    </row>
    <row r="164" spans="1:65" s="2" customFormat="1" ht="16.5" customHeight="1">
      <c r="A164" s="36"/>
      <c r="B164" s="37"/>
      <c r="C164" s="180" t="s">
        <v>73</v>
      </c>
      <c r="D164" s="180" t="s">
        <v>187</v>
      </c>
      <c r="E164" s="181" t="s">
        <v>3569</v>
      </c>
      <c r="F164" s="182" t="s">
        <v>3476</v>
      </c>
      <c r="G164" s="183" t="s">
        <v>342</v>
      </c>
      <c r="H164" s="184">
        <v>0.5</v>
      </c>
      <c r="I164" s="185"/>
      <c r="J164" s="186">
        <f t="shared" si="10"/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 t="shared" si="11"/>
        <v>0</v>
      </c>
      <c r="Q164" s="189">
        <v>0</v>
      </c>
      <c r="R164" s="189">
        <f t="shared" si="12"/>
        <v>0</v>
      </c>
      <c r="S164" s="189">
        <v>0</v>
      </c>
      <c r="T164" s="190">
        <f t="shared" si="1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80</v>
      </c>
      <c r="AY164" s="19" t="s">
        <v>185</v>
      </c>
      <c r="BE164" s="192">
        <f t="shared" si="14"/>
        <v>0</v>
      </c>
      <c r="BF164" s="192">
        <f t="shared" si="15"/>
        <v>0</v>
      </c>
      <c r="BG164" s="192">
        <f t="shared" si="16"/>
        <v>0</v>
      </c>
      <c r="BH164" s="192">
        <f t="shared" si="17"/>
        <v>0</v>
      </c>
      <c r="BI164" s="192">
        <f t="shared" si="18"/>
        <v>0</v>
      </c>
      <c r="BJ164" s="19" t="s">
        <v>80</v>
      </c>
      <c r="BK164" s="192">
        <f t="shared" si="19"/>
        <v>0</v>
      </c>
      <c r="BL164" s="19" t="s">
        <v>135</v>
      </c>
      <c r="BM164" s="191" t="s">
        <v>2110</v>
      </c>
    </row>
    <row r="165" spans="1:65" s="12" customFormat="1" ht="25.9" customHeight="1">
      <c r="B165" s="164"/>
      <c r="C165" s="165"/>
      <c r="D165" s="166" t="s">
        <v>72</v>
      </c>
      <c r="E165" s="167" t="s">
        <v>129</v>
      </c>
      <c r="F165" s="167" t="s">
        <v>3570</v>
      </c>
      <c r="G165" s="165"/>
      <c r="H165" s="165"/>
      <c r="I165" s="168"/>
      <c r="J165" s="169">
        <f>BK165</f>
        <v>0</v>
      </c>
      <c r="K165" s="165"/>
      <c r="L165" s="170"/>
      <c r="M165" s="171"/>
      <c r="N165" s="172"/>
      <c r="O165" s="172"/>
      <c r="P165" s="173">
        <f>SUM(P166:P200)</f>
        <v>0</v>
      </c>
      <c r="Q165" s="172"/>
      <c r="R165" s="173">
        <f>SUM(R166:R200)</f>
        <v>0</v>
      </c>
      <c r="S165" s="172"/>
      <c r="T165" s="174">
        <f>SUM(T166:T200)</f>
        <v>0</v>
      </c>
      <c r="AR165" s="175" t="s">
        <v>80</v>
      </c>
      <c r="AT165" s="176" t="s">
        <v>72</v>
      </c>
      <c r="AU165" s="176" t="s">
        <v>73</v>
      </c>
      <c r="AY165" s="175" t="s">
        <v>185</v>
      </c>
      <c r="BK165" s="177">
        <f>SUM(BK166:BK200)</f>
        <v>0</v>
      </c>
    </row>
    <row r="166" spans="1:65" s="2" customFormat="1" ht="16.5" customHeight="1">
      <c r="A166" s="36"/>
      <c r="B166" s="37"/>
      <c r="C166" s="180" t="s">
        <v>73</v>
      </c>
      <c r="D166" s="180" t="s">
        <v>187</v>
      </c>
      <c r="E166" s="181" t="s">
        <v>3571</v>
      </c>
      <c r="F166" s="182" t="s">
        <v>3572</v>
      </c>
      <c r="G166" s="183" t="s">
        <v>499</v>
      </c>
      <c r="H166" s="184">
        <v>216</v>
      </c>
      <c r="I166" s="185"/>
      <c r="J166" s="186">
        <f t="shared" ref="J166:J200" si="20">ROUND(I166*H166,2)</f>
        <v>0</v>
      </c>
      <c r="K166" s="182" t="s">
        <v>19</v>
      </c>
      <c r="L166" s="41"/>
      <c r="M166" s="187" t="s">
        <v>19</v>
      </c>
      <c r="N166" s="188" t="s">
        <v>44</v>
      </c>
      <c r="O166" s="66"/>
      <c r="P166" s="189">
        <f t="shared" ref="P166:P200" si="21">O166*H166</f>
        <v>0</v>
      </c>
      <c r="Q166" s="189">
        <v>0</v>
      </c>
      <c r="R166" s="189">
        <f t="shared" ref="R166:R200" si="22">Q166*H166</f>
        <v>0</v>
      </c>
      <c r="S166" s="189">
        <v>0</v>
      </c>
      <c r="T166" s="190">
        <f t="shared" ref="T166:T200" si="23"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135</v>
      </c>
      <c r="AT166" s="191" t="s">
        <v>187</v>
      </c>
      <c r="AU166" s="191" t="s">
        <v>80</v>
      </c>
      <c r="AY166" s="19" t="s">
        <v>185</v>
      </c>
      <c r="BE166" s="192">
        <f t="shared" ref="BE166:BE200" si="24">IF(N166="základní",J166,0)</f>
        <v>0</v>
      </c>
      <c r="BF166" s="192">
        <f t="shared" ref="BF166:BF200" si="25">IF(N166="snížená",J166,0)</f>
        <v>0</v>
      </c>
      <c r="BG166" s="192">
        <f t="shared" ref="BG166:BG200" si="26">IF(N166="zákl. přenesená",J166,0)</f>
        <v>0</v>
      </c>
      <c r="BH166" s="192">
        <f t="shared" ref="BH166:BH200" si="27">IF(N166="sníž. přenesená",J166,0)</f>
        <v>0</v>
      </c>
      <c r="BI166" s="192">
        <f t="shared" ref="BI166:BI200" si="28">IF(N166="nulová",J166,0)</f>
        <v>0</v>
      </c>
      <c r="BJ166" s="19" t="s">
        <v>80</v>
      </c>
      <c r="BK166" s="192">
        <f t="shared" ref="BK166:BK200" si="29">ROUND(I166*H166,2)</f>
        <v>0</v>
      </c>
      <c r="BL166" s="19" t="s">
        <v>135</v>
      </c>
      <c r="BM166" s="191" t="s">
        <v>2114</v>
      </c>
    </row>
    <row r="167" spans="1:65" s="2" customFormat="1" ht="16.5" customHeight="1">
      <c r="A167" s="36"/>
      <c r="B167" s="37"/>
      <c r="C167" s="180" t="s">
        <v>73</v>
      </c>
      <c r="D167" s="180" t="s">
        <v>187</v>
      </c>
      <c r="E167" s="181" t="s">
        <v>3573</v>
      </c>
      <c r="F167" s="182" t="s">
        <v>3574</v>
      </c>
      <c r="G167" s="183" t="s">
        <v>499</v>
      </c>
      <c r="H167" s="184">
        <v>59</v>
      </c>
      <c r="I167" s="185"/>
      <c r="J167" s="186">
        <f t="shared" si="20"/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 t="shared" si="21"/>
        <v>0</v>
      </c>
      <c r="Q167" s="189">
        <v>0</v>
      </c>
      <c r="R167" s="189">
        <f t="shared" si="22"/>
        <v>0</v>
      </c>
      <c r="S167" s="189">
        <v>0</v>
      </c>
      <c r="T167" s="190">
        <f t="shared" si="2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135</v>
      </c>
      <c r="AT167" s="191" t="s">
        <v>187</v>
      </c>
      <c r="AU167" s="191" t="s">
        <v>80</v>
      </c>
      <c r="AY167" s="19" t="s">
        <v>185</v>
      </c>
      <c r="BE167" s="192">
        <f t="shared" si="24"/>
        <v>0</v>
      </c>
      <c r="BF167" s="192">
        <f t="shared" si="25"/>
        <v>0</v>
      </c>
      <c r="BG167" s="192">
        <f t="shared" si="26"/>
        <v>0</v>
      </c>
      <c r="BH167" s="192">
        <f t="shared" si="27"/>
        <v>0</v>
      </c>
      <c r="BI167" s="192">
        <f t="shared" si="28"/>
        <v>0</v>
      </c>
      <c r="BJ167" s="19" t="s">
        <v>80</v>
      </c>
      <c r="BK167" s="192">
        <f t="shared" si="29"/>
        <v>0</v>
      </c>
      <c r="BL167" s="19" t="s">
        <v>135</v>
      </c>
      <c r="BM167" s="191" t="s">
        <v>2118</v>
      </c>
    </row>
    <row r="168" spans="1:65" s="2" customFormat="1" ht="16.5" customHeight="1">
      <c r="A168" s="36"/>
      <c r="B168" s="37"/>
      <c r="C168" s="180" t="s">
        <v>73</v>
      </c>
      <c r="D168" s="180" t="s">
        <v>187</v>
      </c>
      <c r="E168" s="181" t="s">
        <v>3575</v>
      </c>
      <c r="F168" s="182" t="s">
        <v>3576</v>
      </c>
      <c r="G168" s="183" t="s">
        <v>499</v>
      </c>
      <c r="H168" s="184">
        <v>12</v>
      </c>
      <c r="I168" s="185"/>
      <c r="J168" s="186">
        <f t="shared" si="20"/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si="21"/>
        <v>0</v>
      </c>
      <c r="Q168" s="189">
        <v>0</v>
      </c>
      <c r="R168" s="189">
        <f t="shared" si="22"/>
        <v>0</v>
      </c>
      <c r="S168" s="189">
        <v>0</v>
      </c>
      <c r="T168" s="190">
        <f t="shared" si="2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80</v>
      </c>
      <c r="AY168" s="19" t="s">
        <v>185</v>
      </c>
      <c r="BE168" s="192">
        <f t="shared" si="24"/>
        <v>0</v>
      </c>
      <c r="BF168" s="192">
        <f t="shared" si="25"/>
        <v>0</v>
      </c>
      <c r="BG168" s="192">
        <f t="shared" si="26"/>
        <v>0</v>
      </c>
      <c r="BH168" s="192">
        <f t="shared" si="27"/>
        <v>0</v>
      </c>
      <c r="BI168" s="192">
        <f t="shared" si="28"/>
        <v>0</v>
      </c>
      <c r="BJ168" s="19" t="s">
        <v>80</v>
      </c>
      <c r="BK168" s="192">
        <f t="shared" si="29"/>
        <v>0</v>
      </c>
      <c r="BL168" s="19" t="s">
        <v>135</v>
      </c>
      <c r="BM168" s="191" t="s">
        <v>2127</v>
      </c>
    </row>
    <row r="169" spans="1:65" s="2" customFormat="1" ht="16.5" customHeight="1">
      <c r="A169" s="36"/>
      <c r="B169" s="37"/>
      <c r="C169" s="180" t="s">
        <v>73</v>
      </c>
      <c r="D169" s="180" t="s">
        <v>187</v>
      </c>
      <c r="E169" s="181" t="s">
        <v>3577</v>
      </c>
      <c r="F169" s="182" t="s">
        <v>3578</v>
      </c>
      <c r="G169" s="183" t="s">
        <v>499</v>
      </c>
      <c r="H169" s="184">
        <v>14</v>
      </c>
      <c r="I169" s="185"/>
      <c r="J169" s="186">
        <f t="shared" si="2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21"/>
        <v>0</v>
      </c>
      <c r="Q169" s="189">
        <v>0</v>
      </c>
      <c r="R169" s="189">
        <f t="shared" si="22"/>
        <v>0</v>
      </c>
      <c r="S169" s="189">
        <v>0</v>
      </c>
      <c r="T169" s="190">
        <f t="shared" si="2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80</v>
      </c>
      <c r="AY169" s="19" t="s">
        <v>185</v>
      </c>
      <c r="BE169" s="192">
        <f t="shared" si="24"/>
        <v>0</v>
      </c>
      <c r="BF169" s="192">
        <f t="shared" si="25"/>
        <v>0</v>
      </c>
      <c r="BG169" s="192">
        <f t="shared" si="26"/>
        <v>0</v>
      </c>
      <c r="BH169" s="192">
        <f t="shared" si="27"/>
        <v>0</v>
      </c>
      <c r="BI169" s="192">
        <f t="shared" si="28"/>
        <v>0</v>
      </c>
      <c r="BJ169" s="19" t="s">
        <v>80</v>
      </c>
      <c r="BK169" s="192">
        <f t="shared" si="29"/>
        <v>0</v>
      </c>
      <c r="BL169" s="19" t="s">
        <v>135</v>
      </c>
      <c r="BM169" s="191" t="s">
        <v>2138</v>
      </c>
    </row>
    <row r="170" spans="1:65" s="2" customFormat="1" ht="16.5" customHeight="1">
      <c r="A170" s="36"/>
      <c r="B170" s="37"/>
      <c r="C170" s="180" t="s">
        <v>73</v>
      </c>
      <c r="D170" s="180" t="s">
        <v>187</v>
      </c>
      <c r="E170" s="181" t="s">
        <v>3579</v>
      </c>
      <c r="F170" s="182" t="s">
        <v>3580</v>
      </c>
      <c r="G170" s="183" t="s">
        <v>499</v>
      </c>
      <c r="H170" s="184">
        <v>50</v>
      </c>
      <c r="I170" s="185"/>
      <c r="J170" s="186">
        <f t="shared" si="2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21"/>
        <v>0</v>
      </c>
      <c r="Q170" s="189">
        <v>0</v>
      </c>
      <c r="R170" s="189">
        <f t="shared" si="22"/>
        <v>0</v>
      </c>
      <c r="S170" s="189">
        <v>0</v>
      </c>
      <c r="T170" s="190">
        <f t="shared" si="2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80</v>
      </c>
      <c r="AY170" s="19" t="s">
        <v>185</v>
      </c>
      <c r="BE170" s="192">
        <f t="shared" si="24"/>
        <v>0</v>
      </c>
      <c r="BF170" s="192">
        <f t="shared" si="25"/>
        <v>0</v>
      </c>
      <c r="BG170" s="192">
        <f t="shared" si="26"/>
        <v>0</v>
      </c>
      <c r="BH170" s="192">
        <f t="shared" si="27"/>
        <v>0</v>
      </c>
      <c r="BI170" s="192">
        <f t="shared" si="28"/>
        <v>0</v>
      </c>
      <c r="BJ170" s="19" t="s">
        <v>80</v>
      </c>
      <c r="BK170" s="192">
        <f t="shared" si="29"/>
        <v>0</v>
      </c>
      <c r="BL170" s="19" t="s">
        <v>135</v>
      </c>
      <c r="BM170" s="191" t="s">
        <v>2153</v>
      </c>
    </row>
    <row r="171" spans="1:65" s="2" customFormat="1" ht="16.5" customHeight="1">
      <c r="A171" s="36"/>
      <c r="B171" s="37"/>
      <c r="C171" s="180" t="s">
        <v>73</v>
      </c>
      <c r="D171" s="180" t="s">
        <v>187</v>
      </c>
      <c r="E171" s="181" t="s">
        <v>3581</v>
      </c>
      <c r="F171" s="182" t="s">
        <v>3582</v>
      </c>
      <c r="G171" s="183" t="s">
        <v>499</v>
      </c>
      <c r="H171" s="184">
        <v>23</v>
      </c>
      <c r="I171" s="185"/>
      <c r="J171" s="186">
        <f t="shared" si="2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21"/>
        <v>0</v>
      </c>
      <c r="Q171" s="189">
        <v>0</v>
      </c>
      <c r="R171" s="189">
        <f t="shared" si="22"/>
        <v>0</v>
      </c>
      <c r="S171" s="189">
        <v>0</v>
      </c>
      <c r="T171" s="190">
        <f t="shared" si="2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135</v>
      </c>
      <c r="AT171" s="191" t="s">
        <v>187</v>
      </c>
      <c r="AU171" s="191" t="s">
        <v>80</v>
      </c>
      <c r="AY171" s="19" t="s">
        <v>185</v>
      </c>
      <c r="BE171" s="192">
        <f t="shared" si="24"/>
        <v>0</v>
      </c>
      <c r="BF171" s="192">
        <f t="shared" si="25"/>
        <v>0</v>
      </c>
      <c r="BG171" s="192">
        <f t="shared" si="26"/>
        <v>0</v>
      </c>
      <c r="BH171" s="192">
        <f t="shared" si="27"/>
        <v>0</v>
      </c>
      <c r="BI171" s="192">
        <f t="shared" si="28"/>
        <v>0</v>
      </c>
      <c r="BJ171" s="19" t="s">
        <v>80</v>
      </c>
      <c r="BK171" s="192">
        <f t="shared" si="29"/>
        <v>0</v>
      </c>
      <c r="BL171" s="19" t="s">
        <v>135</v>
      </c>
      <c r="BM171" s="191" t="s">
        <v>2198</v>
      </c>
    </row>
    <row r="172" spans="1:65" s="2" customFormat="1" ht="16.5" customHeight="1">
      <c r="A172" s="36"/>
      <c r="B172" s="37"/>
      <c r="C172" s="180" t="s">
        <v>73</v>
      </c>
      <c r="D172" s="180" t="s">
        <v>187</v>
      </c>
      <c r="E172" s="181" t="s">
        <v>3583</v>
      </c>
      <c r="F172" s="182" t="s">
        <v>3584</v>
      </c>
      <c r="G172" s="183" t="s">
        <v>499</v>
      </c>
      <c r="H172" s="184">
        <v>6</v>
      </c>
      <c r="I172" s="185"/>
      <c r="J172" s="186">
        <f t="shared" si="2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21"/>
        <v>0</v>
      </c>
      <c r="Q172" s="189">
        <v>0</v>
      </c>
      <c r="R172" s="189">
        <f t="shared" si="22"/>
        <v>0</v>
      </c>
      <c r="S172" s="189">
        <v>0</v>
      </c>
      <c r="T172" s="190">
        <f t="shared" si="2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80</v>
      </c>
      <c r="AY172" s="19" t="s">
        <v>185</v>
      </c>
      <c r="BE172" s="192">
        <f t="shared" si="24"/>
        <v>0</v>
      </c>
      <c r="BF172" s="192">
        <f t="shared" si="25"/>
        <v>0</v>
      </c>
      <c r="BG172" s="192">
        <f t="shared" si="26"/>
        <v>0</v>
      </c>
      <c r="BH172" s="192">
        <f t="shared" si="27"/>
        <v>0</v>
      </c>
      <c r="BI172" s="192">
        <f t="shared" si="28"/>
        <v>0</v>
      </c>
      <c r="BJ172" s="19" t="s">
        <v>80</v>
      </c>
      <c r="BK172" s="192">
        <f t="shared" si="29"/>
        <v>0</v>
      </c>
      <c r="BL172" s="19" t="s">
        <v>135</v>
      </c>
      <c r="BM172" s="191" t="s">
        <v>2685</v>
      </c>
    </row>
    <row r="173" spans="1:65" s="2" customFormat="1" ht="16.5" customHeight="1">
      <c r="A173" s="36"/>
      <c r="B173" s="37"/>
      <c r="C173" s="180" t="s">
        <v>73</v>
      </c>
      <c r="D173" s="180" t="s">
        <v>187</v>
      </c>
      <c r="E173" s="181" t="s">
        <v>3585</v>
      </c>
      <c r="F173" s="182" t="s">
        <v>3586</v>
      </c>
      <c r="G173" s="183" t="s">
        <v>499</v>
      </c>
      <c r="H173" s="184">
        <v>216</v>
      </c>
      <c r="I173" s="185"/>
      <c r="J173" s="186">
        <f t="shared" si="2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21"/>
        <v>0</v>
      </c>
      <c r="Q173" s="189">
        <v>0</v>
      </c>
      <c r="R173" s="189">
        <f t="shared" si="22"/>
        <v>0</v>
      </c>
      <c r="S173" s="189">
        <v>0</v>
      </c>
      <c r="T173" s="190">
        <f t="shared" si="2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80</v>
      </c>
      <c r="AY173" s="19" t="s">
        <v>185</v>
      </c>
      <c r="BE173" s="192">
        <f t="shared" si="24"/>
        <v>0</v>
      </c>
      <c r="BF173" s="192">
        <f t="shared" si="25"/>
        <v>0</v>
      </c>
      <c r="BG173" s="192">
        <f t="shared" si="26"/>
        <v>0</v>
      </c>
      <c r="BH173" s="192">
        <f t="shared" si="27"/>
        <v>0</v>
      </c>
      <c r="BI173" s="192">
        <f t="shared" si="28"/>
        <v>0</v>
      </c>
      <c r="BJ173" s="19" t="s">
        <v>80</v>
      </c>
      <c r="BK173" s="192">
        <f t="shared" si="29"/>
        <v>0</v>
      </c>
      <c r="BL173" s="19" t="s">
        <v>135</v>
      </c>
      <c r="BM173" s="191" t="s">
        <v>2691</v>
      </c>
    </row>
    <row r="174" spans="1:65" s="2" customFormat="1" ht="16.5" customHeight="1">
      <c r="A174" s="36"/>
      <c r="B174" s="37"/>
      <c r="C174" s="180" t="s">
        <v>73</v>
      </c>
      <c r="D174" s="180" t="s">
        <v>187</v>
      </c>
      <c r="E174" s="181" t="s">
        <v>3587</v>
      </c>
      <c r="F174" s="182" t="s">
        <v>3588</v>
      </c>
      <c r="G174" s="183" t="s">
        <v>499</v>
      </c>
      <c r="H174" s="184">
        <v>59</v>
      </c>
      <c r="I174" s="185"/>
      <c r="J174" s="186">
        <f t="shared" si="20"/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 t="shared" si="21"/>
        <v>0</v>
      </c>
      <c r="Q174" s="189">
        <v>0</v>
      </c>
      <c r="R174" s="189">
        <f t="shared" si="22"/>
        <v>0</v>
      </c>
      <c r="S174" s="189">
        <v>0</v>
      </c>
      <c r="T174" s="190">
        <f t="shared" si="2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135</v>
      </c>
      <c r="AT174" s="191" t="s">
        <v>187</v>
      </c>
      <c r="AU174" s="191" t="s">
        <v>80</v>
      </c>
      <c r="AY174" s="19" t="s">
        <v>185</v>
      </c>
      <c r="BE174" s="192">
        <f t="shared" si="24"/>
        <v>0</v>
      </c>
      <c r="BF174" s="192">
        <f t="shared" si="25"/>
        <v>0</v>
      </c>
      <c r="BG174" s="192">
        <f t="shared" si="26"/>
        <v>0</v>
      </c>
      <c r="BH174" s="192">
        <f t="shared" si="27"/>
        <v>0</v>
      </c>
      <c r="BI174" s="192">
        <f t="shared" si="28"/>
        <v>0</v>
      </c>
      <c r="BJ174" s="19" t="s">
        <v>80</v>
      </c>
      <c r="BK174" s="192">
        <f t="shared" si="29"/>
        <v>0</v>
      </c>
      <c r="BL174" s="19" t="s">
        <v>135</v>
      </c>
      <c r="BM174" s="191" t="s">
        <v>2696</v>
      </c>
    </row>
    <row r="175" spans="1:65" s="2" customFormat="1" ht="16.5" customHeight="1">
      <c r="A175" s="36"/>
      <c r="B175" s="37"/>
      <c r="C175" s="180" t="s">
        <v>73</v>
      </c>
      <c r="D175" s="180" t="s">
        <v>187</v>
      </c>
      <c r="E175" s="181" t="s">
        <v>3589</v>
      </c>
      <c r="F175" s="182" t="s">
        <v>3590</v>
      </c>
      <c r="G175" s="183" t="s">
        <v>499</v>
      </c>
      <c r="H175" s="184">
        <v>12</v>
      </c>
      <c r="I175" s="185"/>
      <c r="J175" s="186">
        <f t="shared" si="20"/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si="21"/>
        <v>0</v>
      </c>
      <c r="Q175" s="189">
        <v>0</v>
      </c>
      <c r="R175" s="189">
        <f t="shared" si="22"/>
        <v>0</v>
      </c>
      <c r="S175" s="189">
        <v>0</v>
      </c>
      <c r="T175" s="190">
        <f t="shared" si="2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135</v>
      </c>
      <c r="AT175" s="191" t="s">
        <v>187</v>
      </c>
      <c r="AU175" s="191" t="s">
        <v>80</v>
      </c>
      <c r="AY175" s="19" t="s">
        <v>185</v>
      </c>
      <c r="BE175" s="192">
        <f t="shared" si="24"/>
        <v>0</v>
      </c>
      <c r="BF175" s="192">
        <f t="shared" si="25"/>
        <v>0</v>
      </c>
      <c r="BG175" s="192">
        <f t="shared" si="26"/>
        <v>0</v>
      </c>
      <c r="BH175" s="192">
        <f t="shared" si="27"/>
        <v>0</v>
      </c>
      <c r="BI175" s="192">
        <f t="shared" si="28"/>
        <v>0</v>
      </c>
      <c r="BJ175" s="19" t="s">
        <v>80</v>
      </c>
      <c r="BK175" s="192">
        <f t="shared" si="29"/>
        <v>0</v>
      </c>
      <c r="BL175" s="19" t="s">
        <v>135</v>
      </c>
      <c r="BM175" s="191" t="s">
        <v>2701</v>
      </c>
    </row>
    <row r="176" spans="1:65" s="2" customFormat="1" ht="16.5" customHeight="1">
      <c r="A176" s="36"/>
      <c r="B176" s="37"/>
      <c r="C176" s="180" t="s">
        <v>73</v>
      </c>
      <c r="D176" s="180" t="s">
        <v>187</v>
      </c>
      <c r="E176" s="181" t="s">
        <v>3591</v>
      </c>
      <c r="F176" s="182" t="s">
        <v>3592</v>
      </c>
      <c r="G176" s="183" t="s">
        <v>499</v>
      </c>
      <c r="H176" s="184">
        <v>14</v>
      </c>
      <c r="I176" s="185"/>
      <c r="J176" s="186">
        <f t="shared" si="2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21"/>
        <v>0</v>
      </c>
      <c r="Q176" s="189">
        <v>0</v>
      </c>
      <c r="R176" s="189">
        <f t="shared" si="22"/>
        <v>0</v>
      </c>
      <c r="S176" s="189">
        <v>0</v>
      </c>
      <c r="T176" s="190">
        <f t="shared" si="2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135</v>
      </c>
      <c r="AT176" s="191" t="s">
        <v>187</v>
      </c>
      <c r="AU176" s="191" t="s">
        <v>80</v>
      </c>
      <c r="AY176" s="19" t="s">
        <v>185</v>
      </c>
      <c r="BE176" s="192">
        <f t="shared" si="24"/>
        <v>0</v>
      </c>
      <c r="BF176" s="192">
        <f t="shared" si="25"/>
        <v>0</v>
      </c>
      <c r="BG176" s="192">
        <f t="shared" si="26"/>
        <v>0</v>
      </c>
      <c r="BH176" s="192">
        <f t="shared" si="27"/>
        <v>0</v>
      </c>
      <c r="BI176" s="192">
        <f t="shared" si="28"/>
        <v>0</v>
      </c>
      <c r="BJ176" s="19" t="s">
        <v>80</v>
      </c>
      <c r="BK176" s="192">
        <f t="shared" si="29"/>
        <v>0</v>
      </c>
      <c r="BL176" s="19" t="s">
        <v>135</v>
      </c>
      <c r="BM176" s="191" t="s">
        <v>2705</v>
      </c>
    </row>
    <row r="177" spans="1:65" s="2" customFormat="1" ht="16.5" customHeight="1">
      <c r="A177" s="36"/>
      <c r="B177" s="37"/>
      <c r="C177" s="180" t="s">
        <v>73</v>
      </c>
      <c r="D177" s="180" t="s">
        <v>187</v>
      </c>
      <c r="E177" s="181" t="s">
        <v>3593</v>
      </c>
      <c r="F177" s="182" t="s">
        <v>3594</v>
      </c>
      <c r="G177" s="183" t="s">
        <v>499</v>
      </c>
      <c r="H177" s="184">
        <v>50</v>
      </c>
      <c r="I177" s="185"/>
      <c r="J177" s="186">
        <f t="shared" si="2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21"/>
        <v>0</v>
      </c>
      <c r="Q177" s="189">
        <v>0</v>
      </c>
      <c r="R177" s="189">
        <f t="shared" si="22"/>
        <v>0</v>
      </c>
      <c r="S177" s="189">
        <v>0</v>
      </c>
      <c r="T177" s="190">
        <f t="shared" si="2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80</v>
      </c>
      <c r="AY177" s="19" t="s">
        <v>185</v>
      </c>
      <c r="BE177" s="192">
        <f t="shared" si="24"/>
        <v>0</v>
      </c>
      <c r="BF177" s="192">
        <f t="shared" si="25"/>
        <v>0</v>
      </c>
      <c r="BG177" s="192">
        <f t="shared" si="26"/>
        <v>0</v>
      </c>
      <c r="BH177" s="192">
        <f t="shared" si="27"/>
        <v>0</v>
      </c>
      <c r="BI177" s="192">
        <f t="shared" si="28"/>
        <v>0</v>
      </c>
      <c r="BJ177" s="19" t="s">
        <v>80</v>
      </c>
      <c r="BK177" s="192">
        <f t="shared" si="29"/>
        <v>0</v>
      </c>
      <c r="BL177" s="19" t="s">
        <v>135</v>
      </c>
      <c r="BM177" s="191" t="s">
        <v>2709</v>
      </c>
    </row>
    <row r="178" spans="1:65" s="2" customFormat="1" ht="16.5" customHeight="1">
      <c r="A178" s="36"/>
      <c r="B178" s="37"/>
      <c r="C178" s="180" t="s">
        <v>73</v>
      </c>
      <c r="D178" s="180" t="s">
        <v>187</v>
      </c>
      <c r="E178" s="181" t="s">
        <v>3595</v>
      </c>
      <c r="F178" s="182" t="s">
        <v>3596</v>
      </c>
      <c r="G178" s="183" t="s">
        <v>499</v>
      </c>
      <c r="H178" s="184">
        <v>23</v>
      </c>
      <c r="I178" s="185"/>
      <c r="J178" s="186">
        <f t="shared" si="20"/>
        <v>0</v>
      </c>
      <c r="K178" s="182" t="s">
        <v>19</v>
      </c>
      <c r="L178" s="41"/>
      <c r="M178" s="187" t="s">
        <v>19</v>
      </c>
      <c r="N178" s="188" t="s">
        <v>44</v>
      </c>
      <c r="O178" s="66"/>
      <c r="P178" s="189">
        <f t="shared" si="21"/>
        <v>0</v>
      </c>
      <c r="Q178" s="189">
        <v>0</v>
      </c>
      <c r="R178" s="189">
        <f t="shared" si="22"/>
        <v>0</v>
      </c>
      <c r="S178" s="189">
        <v>0</v>
      </c>
      <c r="T178" s="190">
        <f t="shared" si="2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135</v>
      </c>
      <c r="AT178" s="191" t="s">
        <v>187</v>
      </c>
      <c r="AU178" s="191" t="s">
        <v>80</v>
      </c>
      <c r="AY178" s="19" t="s">
        <v>185</v>
      </c>
      <c r="BE178" s="192">
        <f t="shared" si="24"/>
        <v>0</v>
      </c>
      <c r="BF178" s="192">
        <f t="shared" si="25"/>
        <v>0</v>
      </c>
      <c r="BG178" s="192">
        <f t="shared" si="26"/>
        <v>0</v>
      </c>
      <c r="BH178" s="192">
        <f t="shared" si="27"/>
        <v>0</v>
      </c>
      <c r="BI178" s="192">
        <f t="shared" si="28"/>
        <v>0</v>
      </c>
      <c r="BJ178" s="19" t="s">
        <v>80</v>
      </c>
      <c r="BK178" s="192">
        <f t="shared" si="29"/>
        <v>0</v>
      </c>
      <c r="BL178" s="19" t="s">
        <v>135</v>
      </c>
      <c r="BM178" s="191" t="s">
        <v>2715</v>
      </c>
    </row>
    <row r="179" spans="1:65" s="2" customFormat="1" ht="16.5" customHeight="1">
      <c r="A179" s="36"/>
      <c r="B179" s="37"/>
      <c r="C179" s="180" t="s">
        <v>73</v>
      </c>
      <c r="D179" s="180" t="s">
        <v>187</v>
      </c>
      <c r="E179" s="181" t="s">
        <v>3597</v>
      </c>
      <c r="F179" s="182" t="s">
        <v>3598</v>
      </c>
      <c r="G179" s="183" t="s">
        <v>499</v>
      </c>
      <c r="H179" s="184">
        <v>6</v>
      </c>
      <c r="I179" s="185"/>
      <c r="J179" s="186">
        <f t="shared" si="20"/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si="21"/>
        <v>0</v>
      </c>
      <c r="Q179" s="189">
        <v>0</v>
      </c>
      <c r="R179" s="189">
        <f t="shared" si="22"/>
        <v>0</v>
      </c>
      <c r="S179" s="189">
        <v>0</v>
      </c>
      <c r="T179" s="190">
        <f t="shared" si="2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80</v>
      </c>
      <c r="AY179" s="19" t="s">
        <v>185</v>
      </c>
      <c r="BE179" s="192">
        <f t="shared" si="24"/>
        <v>0</v>
      </c>
      <c r="BF179" s="192">
        <f t="shared" si="25"/>
        <v>0</v>
      </c>
      <c r="BG179" s="192">
        <f t="shared" si="26"/>
        <v>0</v>
      </c>
      <c r="BH179" s="192">
        <f t="shared" si="27"/>
        <v>0</v>
      </c>
      <c r="BI179" s="192">
        <f t="shared" si="28"/>
        <v>0</v>
      </c>
      <c r="BJ179" s="19" t="s">
        <v>80</v>
      </c>
      <c r="BK179" s="192">
        <f t="shared" si="29"/>
        <v>0</v>
      </c>
      <c r="BL179" s="19" t="s">
        <v>135</v>
      </c>
      <c r="BM179" s="191" t="s">
        <v>2724</v>
      </c>
    </row>
    <row r="180" spans="1:65" s="2" customFormat="1" ht="16.5" customHeight="1">
      <c r="A180" s="36"/>
      <c r="B180" s="37"/>
      <c r="C180" s="180" t="s">
        <v>73</v>
      </c>
      <c r="D180" s="180" t="s">
        <v>187</v>
      </c>
      <c r="E180" s="181" t="s">
        <v>3599</v>
      </c>
      <c r="F180" s="182" t="s">
        <v>3600</v>
      </c>
      <c r="G180" s="183" t="s">
        <v>1314</v>
      </c>
      <c r="H180" s="184">
        <v>3</v>
      </c>
      <c r="I180" s="185"/>
      <c r="J180" s="186">
        <f t="shared" si="2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21"/>
        <v>0</v>
      </c>
      <c r="Q180" s="189">
        <v>0</v>
      </c>
      <c r="R180" s="189">
        <f t="shared" si="22"/>
        <v>0</v>
      </c>
      <c r="S180" s="189">
        <v>0</v>
      </c>
      <c r="T180" s="190">
        <f t="shared" si="2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135</v>
      </c>
      <c r="AT180" s="191" t="s">
        <v>187</v>
      </c>
      <c r="AU180" s="191" t="s">
        <v>80</v>
      </c>
      <c r="AY180" s="19" t="s">
        <v>185</v>
      </c>
      <c r="BE180" s="192">
        <f t="shared" si="24"/>
        <v>0</v>
      </c>
      <c r="BF180" s="192">
        <f t="shared" si="25"/>
        <v>0</v>
      </c>
      <c r="BG180" s="192">
        <f t="shared" si="26"/>
        <v>0</v>
      </c>
      <c r="BH180" s="192">
        <f t="shared" si="27"/>
        <v>0</v>
      </c>
      <c r="BI180" s="192">
        <f t="shared" si="28"/>
        <v>0</v>
      </c>
      <c r="BJ180" s="19" t="s">
        <v>80</v>
      </c>
      <c r="BK180" s="192">
        <f t="shared" si="29"/>
        <v>0</v>
      </c>
      <c r="BL180" s="19" t="s">
        <v>135</v>
      </c>
      <c r="BM180" s="191" t="s">
        <v>2739</v>
      </c>
    </row>
    <row r="181" spans="1:65" s="2" customFormat="1" ht="16.5" customHeight="1">
      <c r="A181" s="36"/>
      <c r="B181" s="37"/>
      <c r="C181" s="180" t="s">
        <v>73</v>
      </c>
      <c r="D181" s="180" t="s">
        <v>187</v>
      </c>
      <c r="E181" s="181" t="s">
        <v>3601</v>
      </c>
      <c r="F181" s="182" t="s">
        <v>3602</v>
      </c>
      <c r="G181" s="183" t="s">
        <v>499</v>
      </c>
      <c r="H181" s="184">
        <v>380</v>
      </c>
      <c r="I181" s="185"/>
      <c r="J181" s="186">
        <f t="shared" si="2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21"/>
        <v>0</v>
      </c>
      <c r="Q181" s="189">
        <v>0</v>
      </c>
      <c r="R181" s="189">
        <f t="shared" si="22"/>
        <v>0</v>
      </c>
      <c r="S181" s="189">
        <v>0</v>
      </c>
      <c r="T181" s="190">
        <f t="shared" si="2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135</v>
      </c>
      <c r="AT181" s="191" t="s">
        <v>187</v>
      </c>
      <c r="AU181" s="191" t="s">
        <v>80</v>
      </c>
      <c r="AY181" s="19" t="s">
        <v>185</v>
      </c>
      <c r="BE181" s="192">
        <f t="shared" si="24"/>
        <v>0</v>
      </c>
      <c r="BF181" s="192">
        <f t="shared" si="25"/>
        <v>0</v>
      </c>
      <c r="BG181" s="192">
        <f t="shared" si="26"/>
        <v>0</v>
      </c>
      <c r="BH181" s="192">
        <f t="shared" si="27"/>
        <v>0</v>
      </c>
      <c r="BI181" s="192">
        <f t="shared" si="28"/>
        <v>0</v>
      </c>
      <c r="BJ181" s="19" t="s">
        <v>80</v>
      </c>
      <c r="BK181" s="192">
        <f t="shared" si="29"/>
        <v>0</v>
      </c>
      <c r="BL181" s="19" t="s">
        <v>135</v>
      </c>
      <c r="BM181" s="191" t="s">
        <v>2744</v>
      </c>
    </row>
    <row r="182" spans="1:65" s="2" customFormat="1" ht="37.9" customHeight="1">
      <c r="A182" s="36"/>
      <c r="B182" s="37"/>
      <c r="C182" s="180" t="s">
        <v>73</v>
      </c>
      <c r="D182" s="180" t="s">
        <v>187</v>
      </c>
      <c r="E182" s="181" t="s">
        <v>3603</v>
      </c>
      <c r="F182" s="182" t="s">
        <v>3604</v>
      </c>
      <c r="G182" s="183" t="s">
        <v>499</v>
      </c>
      <c r="H182" s="184">
        <v>534</v>
      </c>
      <c r="I182" s="185"/>
      <c r="J182" s="186">
        <f t="shared" si="2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21"/>
        <v>0</v>
      </c>
      <c r="Q182" s="189">
        <v>0</v>
      </c>
      <c r="R182" s="189">
        <f t="shared" si="22"/>
        <v>0</v>
      </c>
      <c r="S182" s="189">
        <v>0</v>
      </c>
      <c r="T182" s="190">
        <f t="shared" si="2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80</v>
      </c>
      <c r="AY182" s="19" t="s">
        <v>185</v>
      </c>
      <c r="BE182" s="192">
        <f t="shared" si="24"/>
        <v>0</v>
      </c>
      <c r="BF182" s="192">
        <f t="shared" si="25"/>
        <v>0</v>
      </c>
      <c r="BG182" s="192">
        <f t="shared" si="26"/>
        <v>0</v>
      </c>
      <c r="BH182" s="192">
        <f t="shared" si="27"/>
        <v>0</v>
      </c>
      <c r="BI182" s="192">
        <f t="shared" si="28"/>
        <v>0</v>
      </c>
      <c r="BJ182" s="19" t="s">
        <v>80</v>
      </c>
      <c r="BK182" s="192">
        <f t="shared" si="29"/>
        <v>0</v>
      </c>
      <c r="BL182" s="19" t="s">
        <v>135</v>
      </c>
      <c r="BM182" s="191" t="s">
        <v>2750</v>
      </c>
    </row>
    <row r="183" spans="1:65" s="2" customFormat="1" ht="16.5" customHeight="1">
      <c r="A183" s="36"/>
      <c r="B183" s="37"/>
      <c r="C183" s="180" t="s">
        <v>73</v>
      </c>
      <c r="D183" s="180" t="s">
        <v>187</v>
      </c>
      <c r="E183" s="181" t="s">
        <v>3605</v>
      </c>
      <c r="F183" s="182" t="s">
        <v>3606</v>
      </c>
      <c r="G183" s="183" t="s">
        <v>499</v>
      </c>
      <c r="H183" s="184">
        <v>127</v>
      </c>
      <c r="I183" s="185"/>
      <c r="J183" s="186">
        <f t="shared" si="2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21"/>
        <v>0</v>
      </c>
      <c r="Q183" s="189">
        <v>0</v>
      </c>
      <c r="R183" s="189">
        <f t="shared" si="22"/>
        <v>0</v>
      </c>
      <c r="S183" s="189">
        <v>0</v>
      </c>
      <c r="T183" s="190">
        <f t="shared" si="2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135</v>
      </c>
      <c r="AT183" s="191" t="s">
        <v>187</v>
      </c>
      <c r="AU183" s="191" t="s">
        <v>80</v>
      </c>
      <c r="AY183" s="19" t="s">
        <v>185</v>
      </c>
      <c r="BE183" s="192">
        <f t="shared" si="24"/>
        <v>0</v>
      </c>
      <c r="BF183" s="192">
        <f t="shared" si="25"/>
        <v>0</v>
      </c>
      <c r="BG183" s="192">
        <f t="shared" si="26"/>
        <v>0</v>
      </c>
      <c r="BH183" s="192">
        <f t="shared" si="27"/>
        <v>0</v>
      </c>
      <c r="BI183" s="192">
        <f t="shared" si="28"/>
        <v>0</v>
      </c>
      <c r="BJ183" s="19" t="s">
        <v>80</v>
      </c>
      <c r="BK183" s="192">
        <f t="shared" si="29"/>
        <v>0</v>
      </c>
      <c r="BL183" s="19" t="s">
        <v>135</v>
      </c>
      <c r="BM183" s="191" t="s">
        <v>2754</v>
      </c>
    </row>
    <row r="184" spans="1:65" s="2" customFormat="1" ht="16.5" customHeight="1">
      <c r="A184" s="36"/>
      <c r="B184" s="37"/>
      <c r="C184" s="180" t="s">
        <v>73</v>
      </c>
      <c r="D184" s="180" t="s">
        <v>187</v>
      </c>
      <c r="E184" s="181" t="s">
        <v>3607</v>
      </c>
      <c r="F184" s="182" t="s">
        <v>3608</v>
      </c>
      <c r="G184" s="183" t="s">
        <v>1761</v>
      </c>
      <c r="H184" s="184">
        <v>1</v>
      </c>
      <c r="I184" s="185"/>
      <c r="J184" s="186">
        <f t="shared" si="2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21"/>
        <v>0</v>
      </c>
      <c r="Q184" s="189">
        <v>0</v>
      </c>
      <c r="R184" s="189">
        <f t="shared" si="22"/>
        <v>0</v>
      </c>
      <c r="S184" s="189">
        <v>0</v>
      </c>
      <c r="T184" s="190">
        <f t="shared" si="2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80</v>
      </c>
      <c r="AY184" s="19" t="s">
        <v>185</v>
      </c>
      <c r="BE184" s="192">
        <f t="shared" si="24"/>
        <v>0</v>
      </c>
      <c r="BF184" s="192">
        <f t="shared" si="25"/>
        <v>0</v>
      </c>
      <c r="BG184" s="192">
        <f t="shared" si="26"/>
        <v>0</v>
      </c>
      <c r="BH184" s="192">
        <f t="shared" si="27"/>
        <v>0</v>
      </c>
      <c r="BI184" s="192">
        <f t="shared" si="28"/>
        <v>0</v>
      </c>
      <c r="BJ184" s="19" t="s">
        <v>80</v>
      </c>
      <c r="BK184" s="192">
        <f t="shared" si="29"/>
        <v>0</v>
      </c>
      <c r="BL184" s="19" t="s">
        <v>135</v>
      </c>
      <c r="BM184" s="191" t="s">
        <v>2758</v>
      </c>
    </row>
    <row r="185" spans="1:65" s="2" customFormat="1" ht="16.5" customHeight="1">
      <c r="A185" s="36"/>
      <c r="B185" s="37"/>
      <c r="C185" s="180" t="s">
        <v>73</v>
      </c>
      <c r="D185" s="180" t="s">
        <v>187</v>
      </c>
      <c r="E185" s="181" t="s">
        <v>3609</v>
      </c>
      <c r="F185" s="182" t="s">
        <v>3610</v>
      </c>
      <c r="G185" s="183" t="s">
        <v>499</v>
      </c>
      <c r="H185" s="184">
        <v>534</v>
      </c>
      <c r="I185" s="185"/>
      <c r="J185" s="186">
        <f t="shared" si="2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21"/>
        <v>0</v>
      </c>
      <c r="Q185" s="189">
        <v>0</v>
      </c>
      <c r="R185" s="189">
        <f t="shared" si="22"/>
        <v>0</v>
      </c>
      <c r="S185" s="189">
        <v>0</v>
      </c>
      <c r="T185" s="190">
        <f t="shared" si="2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80</v>
      </c>
      <c r="AY185" s="19" t="s">
        <v>185</v>
      </c>
      <c r="BE185" s="192">
        <f t="shared" si="24"/>
        <v>0</v>
      </c>
      <c r="BF185" s="192">
        <f t="shared" si="25"/>
        <v>0</v>
      </c>
      <c r="BG185" s="192">
        <f t="shared" si="26"/>
        <v>0</v>
      </c>
      <c r="BH185" s="192">
        <f t="shared" si="27"/>
        <v>0</v>
      </c>
      <c r="BI185" s="192">
        <f t="shared" si="28"/>
        <v>0</v>
      </c>
      <c r="BJ185" s="19" t="s">
        <v>80</v>
      </c>
      <c r="BK185" s="192">
        <f t="shared" si="29"/>
        <v>0</v>
      </c>
      <c r="BL185" s="19" t="s">
        <v>135</v>
      </c>
      <c r="BM185" s="191" t="s">
        <v>2762</v>
      </c>
    </row>
    <row r="186" spans="1:65" s="2" customFormat="1" ht="16.5" customHeight="1">
      <c r="A186" s="36"/>
      <c r="B186" s="37"/>
      <c r="C186" s="180" t="s">
        <v>73</v>
      </c>
      <c r="D186" s="180" t="s">
        <v>187</v>
      </c>
      <c r="E186" s="181" t="s">
        <v>3611</v>
      </c>
      <c r="F186" s="182" t="s">
        <v>3612</v>
      </c>
      <c r="G186" s="183" t="s">
        <v>499</v>
      </c>
      <c r="H186" s="184">
        <v>127</v>
      </c>
      <c r="I186" s="185"/>
      <c r="J186" s="186">
        <f t="shared" si="2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21"/>
        <v>0</v>
      </c>
      <c r="Q186" s="189">
        <v>0</v>
      </c>
      <c r="R186" s="189">
        <f t="shared" si="22"/>
        <v>0</v>
      </c>
      <c r="S186" s="189">
        <v>0</v>
      </c>
      <c r="T186" s="190">
        <f t="shared" si="2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135</v>
      </c>
      <c r="AT186" s="191" t="s">
        <v>187</v>
      </c>
      <c r="AU186" s="191" t="s">
        <v>80</v>
      </c>
      <c r="AY186" s="19" t="s">
        <v>185</v>
      </c>
      <c r="BE186" s="192">
        <f t="shared" si="24"/>
        <v>0</v>
      </c>
      <c r="BF186" s="192">
        <f t="shared" si="25"/>
        <v>0</v>
      </c>
      <c r="BG186" s="192">
        <f t="shared" si="26"/>
        <v>0</v>
      </c>
      <c r="BH186" s="192">
        <f t="shared" si="27"/>
        <v>0</v>
      </c>
      <c r="BI186" s="192">
        <f t="shared" si="28"/>
        <v>0</v>
      </c>
      <c r="BJ186" s="19" t="s">
        <v>80</v>
      </c>
      <c r="BK186" s="192">
        <f t="shared" si="29"/>
        <v>0</v>
      </c>
      <c r="BL186" s="19" t="s">
        <v>135</v>
      </c>
      <c r="BM186" s="191" t="s">
        <v>2767</v>
      </c>
    </row>
    <row r="187" spans="1:65" s="2" customFormat="1" ht="16.5" customHeight="1">
      <c r="A187" s="36"/>
      <c r="B187" s="37"/>
      <c r="C187" s="180" t="s">
        <v>73</v>
      </c>
      <c r="D187" s="180" t="s">
        <v>187</v>
      </c>
      <c r="E187" s="181" t="s">
        <v>3613</v>
      </c>
      <c r="F187" s="182" t="s">
        <v>3614</v>
      </c>
      <c r="G187" s="183" t="s">
        <v>499</v>
      </c>
      <c r="H187" s="184">
        <v>301</v>
      </c>
      <c r="I187" s="185"/>
      <c r="J187" s="186">
        <f t="shared" si="2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21"/>
        <v>0</v>
      </c>
      <c r="Q187" s="189">
        <v>0</v>
      </c>
      <c r="R187" s="189">
        <f t="shared" si="22"/>
        <v>0</v>
      </c>
      <c r="S187" s="189">
        <v>0</v>
      </c>
      <c r="T187" s="190">
        <f t="shared" si="2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80</v>
      </c>
      <c r="AY187" s="19" t="s">
        <v>185</v>
      </c>
      <c r="BE187" s="192">
        <f t="shared" si="24"/>
        <v>0</v>
      </c>
      <c r="BF187" s="192">
        <f t="shared" si="25"/>
        <v>0</v>
      </c>
      <c r="BG187" s="192">
        <f t="shared" si="26"/>
        <v>0</v>
      </c>
      <c r="BH187" s="192">
        <f t="shared" si="27"/>
        <v>0</v>
      </c>
      <c r="BI187" s="192">
        <f t="shared" si="28"/>
        <v>0</v>
      </c>
      <c r="BJ187" s="19" t="s">
        <v>80</v>
      </c>
      <c r="BK187" s="192">
        <f t="shared" si="29"/>
        <v>0</v>
      </c>
      <c r="BL187" s="19" t="s">
        <v>135</v>
      </c>
      <c r="BM187" s="191" t="s">
        <v>2775</v>
      </c>
    </row>
    <row r="188" spans="1:65" s="2" customFormat="1" ht="16.5" customHeight="1">
      <c r="A188" s="36"/>
      <c r="B188" s="37"/>
      <c r="C188" s="180" t="s">
        <v>73</v>
      </c>
      <c r="D188" s="180" t="s">
        <v>187</v>
      </c>
      <c r="E188" s="181" t="s">
        <v>3615</v>
      </c>
      <c r="F188" s="182" t="s">
        <v>3616</v>
      </c>
      <c r="G188" s="183" t="s">
        <v>499</v>
      </c>
      <c r="H188" s="184">
        <v>50</v>
      </c>
      <c r="I188" s="185"/>
      <c r="J188" s="186">
        <f t="shared" si="2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21"/>
        <v>0</v>
      </c>
      <c r="Q188" s="189">
        <v>0</v>
      </c>
      <c r="R188" s="189">
        <f t="shared" si="22"/>
        <v>0</v>
      </c>
      <c r="S188" s="189">
        <v>0</v>
      </c>
      <c r="T188" s="190">
        <f t="shared" si="2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80</v>
      </c>
      <c r="AY188" s="19" t="s">
        <v>185</v>
      </c>
      <c r="BE188" s="192">
        <f t="shared" si="24"/>
        <v>0</v>
      </c>
      <c r="BF188" s="192">
        <f t="shared" si="25"/>
        <v>0</v>
      </c>
      <c r="BG188" s="192">
        <f t="shared" si="26"/>
        <v>0</v>
      </c>
      <c r="BH188" s="192">
        <f t="shared" si="27"/>
        <v>0</v>
      </c>
      <c r="BI188" s="192">
        <f t="shared" si="28"/>
        <v>0</v>
      </c>
      <c r="BJ188" s="19" t="s">
        <v>80</v>
      </c>
      <c r="BK188" s="192">
        <f t="shared" si="29"/>
        <v>0</v>
      </c>
      <c r="BL188" s="19" t="s">
        <v>135</v>
      </c>
      <c r="BM188" s="191" t="s">
        <v>2783</v>
      </c>
    </row>
    <row r="189" spans="1:65" s="2" customFormat="1" ht="16.5" customHeight="1">
      <c r="A189" s="36"/>
      <c r="B189" s="37"/>
      <c r="C189" s="180" t="s">
        <v>73</v>
      </c>
      <c r="D189" s="180" t="s">
        <v>187</v>
      </c>
      <c r="E189" s="181" t="s">
        <v>3617</v>
      </c>
      <c r="F189" s="182" t="s">
        <v>3618</v>
      </c>
      <c r="G189" s="183" t="s">
        <v>499</v>
      </c>
      <c r="H189" s="184">
        <v>29</v>
      </c>
      <c r="I189" s="185"/>
      <c r="J189" s="186">
        <f t="shared" si="20"/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 t="shared" si="21"/>
        <v>0</v>
      </c>
      <c r="Q189" s="189">
        <v>0</v>
      </c>
      <c r="R189" s="189">
        <f t="shared" si="22"/>
        <v>0</v>
      </c>
      <c r="S189" s="189">
        <v>0</v>
      </c>
      <c r="T189" s="190">
        <f t="shared" si="2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135</v>
      </c>
      <c r="AT189" s="191" t="s">
        <v>187</v>
      </c>
      <c r="AU189" s="191" t="s">
        <v>80</v>
      </c>
      <c r="AY189" s="19" t="s">
        <v>185</v>
      </c>
      <c r="BE189" s="192">
        <f t="shared" si="24"/>
        <v>0</v>
      </c>
      <c r="BF189" s="192">
        <f t="shared" si="25"/>
        <v>0</v>
      </c>
      <c r="BG189" s="192">
        <f t="shared" si="26"/>
        <v>0</v>
      </c>
      <c r="BH189" s="192">
        <f t="shared" si="27"/>
        <v>0</v>
      </c>
      <c r="BI189" s="192">
        <f t="shared" si="28"/>
        <v>0</v>
      </c>
      <c r="BJ189" s="19" t="s">
        <v>80</v>
      </c>
      <c r="BK189" s="192">
        <f t="shared" si="29"/>
        <v>0</v>
      </c>
      <c r="BL189" s="19" t="s">
        <v>135</v>
      </c>
      <c r="BM189" s="191" t="s">
        <v>2813</v>
      </c>
    </row>
    <row r="190" spans="1:65" s="2" customFormat="1" ht="16.5" customHeight="1">
      <c r="A190" s="36"/>
      <c r="B190" s="37"/>
      <c r="C190" s="180" t="s">
        <v>73</v>
      </c>
      <c r="D190" s="180" t="s">
        <v>187</v>
      </c>
      <c r="E190" s="181" t="s">
        <v>3619</v>
      </c>
      <c r="F190" s="182" t="s">
        <v>3620</v>
      </c>
      <c r="G190" s="183" t="s">
        <v>499</v>
      </c>
      <c r="H190" s="184">
        <v>661</v>
      </c>
      <c r="I190" s="185"/>
      <c r="J190" s="186">
        <f t="shared" si="20"/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si="21"/>
        <v>0</v>
      </c>
      <c r="Q190" s="189">
        <v>0</v>
      </c>
      <c r="R190" s="189">
        <f t="shared" si="22"/>
        <v>0</v>
      </c>
      <c r="S190" s="189">
        <v>0</v>
      </c>
      <c r="T190" s="190">
        <f t="shared" si="2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80</v>
      </c>
      <c r="AY190" s="19" t="s">
        <v>185</v>
      </c>
      <c r="BE190" s="192">
        <f t="shared" si="24"/>
        <v>0</v>
      </c>
      <c r="BF190" s="192">
        <f t="shared" si="25"/>
        <v>0</v>
      </c>
      <c r="BG190" s="192">
        <f t="shared" si="26"/>
        <v>0</v>
      </c>
      <c r="BH190" s="192">
        <f t="shared" si="27"/>
        <v>0</v>
      </c>
      <c r="BI190" s="192">
        <f t="shared" si="28"/>
        <v>0</v>
      </c>
      <c r="BJ190" s="19" t="s">
        <v>80</v>
      </c>
      <c r="BK190" s="192">
        <f t="shared" si="29"/>
        <v>0</v>
      </c>
      <c r="BL190" s="19" t="s">
        <v>135</v>
      </c>
      <c r="BM190" s="191" t="s">
        <v>3621</v>
      </c>
    </row>
    <row r="191" spans="1:65" s="2" customFormat="1" ht="16.5" customHeight="1">
      <c r="A191" s="36"/>
      <c r="B191" s="37"/>
      <c r="C191" s="180" t="s">
        <v>73</v>
      </c>
      <c r="D191" s="180" t="s">
        <v>187</v>
      </c>
      <c r="E191" s="181" t="s">
        <v>3622</v>
      </c>
      <c r="F191" s="182" t="s">
        <v>3623</v>
      </c>
      <c r="G191" s="183" t="s">
        <v>3485</v>
      </c>
      <c r="H191" s="184">
        <v>3</v>
      </c>
      <c r="I191" s="185"/>
      <c r="J191" s="186">
        <f t="shared" si="20"/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si="21"/>
        <v>0</v>
      </c>
      <c r="Q191" s="189">
        <v>0</v>
      </c>
      <c r="R191" s="189">
        <f t="shared" si="22"/>
        <v>0</v>
      </c>
      <c r="S191" s="189">
        <v>0</v>
      </c>
      <c r="T191" s="190">
        <f t="shared" si="2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80</v>
      </c>
      <c r="AY191" s="19" t="s">
        <v>185</v>
      </c>
      <c r="BE191" s="192">
        <f t="shared" si="24"/>
        <v>0</v>
      </c>
      <c r="BF191" s="192">
        <f t="shared" si="25"/>
        <v>0</v>
      </c>
      <c r="BG191" s="192">
        <f t="shared" si="26"/>
        <v>0</v>
      </c>
      <c r="BH191" s="192">
        <f t="shared" si="27"/>
        <v>0</v>
      </c>
      <c r="BI191" s="192">
        <f t="shared" si="28"/>
        <v>0</v>
      </c>
      <c r="BJ191" s="19" t="s">
        <v>80</v>
      </c>
      <c r="BK191" s="192">
        <f t="shared" si="29"/>
        <v>0</v>
      </c>
      <c r="BL191" s="19" t="s">
        <v>135</v>
      </c>
      <c r="BM191" s="191" t="s">
        <v>3624</v>
      </c>
    </row>
    <row r="192" spans="1:65" s="2" customFormat="1" ht="16.5" customHeight="1">
      <c r="A192" s="36"/>
      <c r="B192" s="37"/>
      <c r="C192" s="180" t="s">
        <v>73</v>
      </c>
      <c r="D192" s="180" t="s">
        <v>187</v>
      </c>
      <c r="E192" s="181" t="s">
        <v>3625</v>
      </c>
      <c r="F192" s="182" t="s">
        <v>3626</v>
      </c>
      <c r="G192" s="183" t="s">
        <v>499</v>
      </c>
      <c r="H192" s="184">
        <v>991</v>
      </c>
      <c r="I192" s="185"/>
      <c r="J192" s="186">
        <f t="shared" si="20"/>
        <v>0</v>
      </c>
      <c r="K192" s="182" t="s">
        <v>19</v>
      </c>
      <c r="L192" s="41"/>
      <c r="M192" s="187" t="s">
        <v>19</v>
      </c>
      <c r="N192" s="188" t="s">
        <v>44</v>
      </c>
      <c r="O192" s="66"/>
      <c r="P192" s="189">
        <f t="shared" si="21"/>
        <v>0</v>
      </c>
      <c r="Q192" s="189">
        <v>0</v>
      </c>
      <c r="R192" s="189">
        <f t="shared" si="22"/>
        <v>0</v>
      </c>
      <c r="S192" s="189">
        <v>0</v>
      </c>
      <c r="T192" s="190">
        <f t="shared" si="2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135</v>
      </c>
      <c r="AT192" s="191" t="s">
        <v>187</v>
      </c>
      <c r="AU192" s="191" t="s">
        <v>80</v>
      </c>
      <c r="AY192" s="19" t="s">
        <v>185</v>
      </c>
      <c r="BE192" s="192">
        <f t="shared" si="24"/>
        <v>0</v>
      </c>
      <c r="BF192" s="192">
        <f t="shared" si="25"/>
        <v>0</v>
      </c>
      <c r="BG192" s="192">
        <f t="shared" si="26"/>
        <v>0</v>
      </c>
      <c r="BH192" s="192">
        <f t="shared" si="27"/>
        <v>0</v>
      </c>
      <c r="BI192" s="192">
        <f t="shared" si="28"/>
        <v>0</v>
      </c>
      <c r="BJ192" s="19" t="s">
        <v>80</v>
      </c>
      <c r="BK192" s="192">
        <f t="shared" si="29"/>
        <v>0</v>
      </c>
      <c r="BL192" s="19" t="s">
        <v>135</v>
      </c>
      <c r="BM192" s="191" t="s">
        <v>1402</v>
      </c>
    </row>
    <row r="193" spans="1:65" s="2" customFormat="1" ht="16.5" customHeight="1">
      <c r="A193" s="36"/>
      <c r="B193" s="37"/>
      <c r="C193" s="180" t="s">
        <v>73</v>
      </c>
      <c r="D193" s="180" t="s">
        <v>187</v>
      </c>
      <c r="E193" s="181" t="s">
        <v>3627</v>
      </c>
      <c r="F193" s="182" t="s">
        <v>3628</v>
      </c>
      <c r="G193" s="183" t="s">
        <v>499</v>
      </c>
      <c r="H193" s="184">
        <v>50</v>
      </c>
      <c r="I193" s="185"/>
      <c r="J193" s="186">
        <f t="shared" si="20"/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si="21"/>
        <v>0</v>
      </c>
      <c r="Q193" s="189">
        <v>0</v>
      </c>
      <c r="R193" s="189">
        <f t="shared" si="22"/>
        <v>0</v>
      </c>
      <c r="S193" s="189">
        <v>0</v>
      </c>
      <c r="T193" s="190">
        <f t="shared" si="2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135</v>
      </c>
      <c r="AT193" s="191" t="s">
        <v>187</v>
      </c>
      <c r="AU193" s="191" t="s">
        <v>80</v>
      </c>
      <c r="AY193" s="19" t="s">
        <v>185</v>
      </c>
      <c r="BE193" s="192">
        <f t="shared" si="24"/>
        <v>0</v>
      </c>
      <c r="BF193" s="192">
        <f t="shared" si="25"/>
        <v>0</v>
      </c>
      <c r="BG193" s="192">
        <f t="shared" si="26"/>
        <v>0</v>
      </c>
      <c r="BH193" s="192">
        <f t="shared" si="27"/>
        <v>0</v>
      </c>
      <c r="BI193" s="192">
        <f t="shared" si="28"/>
        <v>0</v>
      </c>
      <c r="BJ193" s="19" t="s">
        <v>80</v>
      </c>
      <c r="BK193" s="192">
        <f t="shared" si="29"/>
        <v>0</v>
      </c>
      <c r="BL193" s="19" t="s">
        <v>135</v>
      </c>
      <c r="BM193" s="191" t="s">
        <v>3629</v>
      </c>
    </row>
    <row r="194" spans="1:65" s="2" customFormat="1" ht="16.5" customHeight="1">
      <c r="A194" s="36"/>
      <c r="B194" s="37"/>
      <c r="C194" s="180" t="s">
        <v>73</v>
      </c>
      <c r="D194" s="180" t="s">
        <v>187</v>
      </c>
      <c r="E194" s="181" t="s">
        <v>3630</v>
      </c>
      <c r="F194" s="182" t="s">
        <v>3631</v>
      </c>
      <c r="G194" s="183" t="s">
        <v>1314</v>
      </c>
      <c r="H194" s="184">
        <v>10</v>
      </c>
      <c r="I194" s="185"/>
      <c r="J194" s="186">
        <f t="shared" si="20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21"/>
        <v>0</v>
      </c>
      <c r="Q194" s="189">
        <v>0</v>
      </c>
      <c r="R194" s="189">
        <f t="shared" si="22"/>
        <v>0</v>
      </c>
      <c r="S194" s="189">
        <v>0</v>
      </c>
      <c r="T194" s="190">
        <f t="shared" si="2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135</v>
      </c>
      <c r="AT194" s="191" t="s">
        <v>187</v>
      </c>
      <c r="AU194" s="191" t="s">
        <v>80</v>
      </c>
      <c r="AY194" s="19" t="s">
        <v>185</v>
      </c>
      <c r="BE194" s="192">
        <f t="shared" si="24"/>
        <v>0</v>
      </c>
      <c r="BF194" s="192">
        <f t="shared" si="25"/>
        <v>0</v>
      </c>
      <c r="BG194" s="192">
        <f t="shared" si="26"/>
        <v>0</v>
      </c>
      <c r="BH194" s="192">
        <f t="shared" si="27"/>
        <v>0</v>
      </c>
      <c r="BI194" s="192">
        <f t="shared" si="28"/>
        <v>0</v>
      </c>
      <c r="BJ194" s="19" t="s">
        <v>80</v>
      </c>
      <c r="BK194" s="192">
        <f t="shared" si="29"/>
        <v>0</v>
      </c>
      <c r="BL194" s="19" t="s">
        <v>135</v>
      </c>
      <c r="BM194" s="191" t="s">
        <v>3632</v>
      </c>
    </row>
    <row r="195" spans="1:65" s="2" customFormat="1" ht="16.5" customHeight="1">
      <c r="A195" s="36"/>
      <c r="B195" s="37"/>
      <c r="C195" s="180" t="s">
        <v>73</v>
      </c>
      <c r="D195" s="180" t="s">
        <v>187</v>
      </c>
      <c r="E195" s="181" t="s">
        <v>3633</v>
      </c>
      <c r="F195" s="182" t="s">
        <v>3505</v>
      </c>
      <c r="G195" s="183" t="s">
        <v>1358</v>
      </c>
      <c r="H195" s="184">
        <v>100</v>
      </c>
      <c r="I195" s="185"/>
      <c r="J195" s="186">
        <f t="shared" si="20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21"/>
        <v>0</v>
      </c>
      <c r="Q195" s="189">
        <v>0</v>
      </c>
      <c r="R195" s="189">
        <f t="shared" si="22"/>
        <v>0</v>
      </c>
      <c r="S195" s="189">
        <v>0</v>
      </c>
      <c r="T195" s="190">
        <f t="shared" si="2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135</v>
      </c>
      <c r="AT195" s="191" t="s">
        <v>187</v>
      </c>
      <c r="AU195" s="191" t="s">
        <v>80</v>
      </c>
      <c r="AY195" s="19" t="s">
        <v>185</v>
      </c>
      <c r="BE195" s="192">
        <f t="shared" si="24"/>
        <v>0</v>
      </c>
      <c r="BF195" s="192">
        <f t="shared" si="25"/>
        <v>0</v>
      </c>
      <c r="BG195" s="192">
        <f t="shared" si="26"/>
        <v>0</v>
      </c>
      <c r="BH195" s="192">
        <f t="shared" si="27"/>
        <v>0</v>
      </c>
      <c r="BI195" s="192">
        <f t="shared" si="28"/>
        <v>0</v>
      </c>
      <c r="BJ195" s="19" t="s">
        <v>80</v>
      </c>
      <c r="BK195" s="192">
        <f t="shared" si="29"/>
        <v>0</v>
      </c>
      <c r="BL195" s="19" t="s">
        <v>135</v>
      </c>
      <c r="BM195" s="191" t="s">
        <v>2688</v>
      </c>
    </row>
    <row r="196" spans="1:65" s="2" customFormat="1" ht="16.5" customHeight="1">
      <c r="A196" s="36"/>
      <c r="B196" s="37"/>
      <c r="C196" s="180" t="s">
        <v>73</v>
      </c>
      <c r="D196" s="180" t="s">
        <v>187</v>
      </c>
      <c r="E196" s="181" t="s">
        <v>3634</v>
      </c>
      <c r="F196" s="182" t="s">
        <v>3507</v>
      </c>
      <c r="G196" s="183" t="s">
        <v>1358</v>
      </c>
      <c r="H196" s="184">
        <v>100</v>
      </c>
      <c r="I196" s="185"/>
      <c r="J196" s="186">
        <f t="shared" si="20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21"/>
        <v>0</v>
      </c>
      <c r="Q196" s="189">
        <v>0</v>
      </c>
      <c r="R196" s="189">
        <f t="shared" si="22"/>
        <v>0</v>
      </c>
      <c r="S196" s="189">
        <v>0</v>
      </c>
      <c r="T196" s="190">
        <f t="shared" si="2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135</v>
      </c>
      <c r="AT196" s="191" t="s">
        <v>187</v>
      </c>
      <c r="AU196" s="191" t="s">
        <v>80</v>
      </c>
      <c r="AY196" s="19" t="s">
        <v>185</v>
      </c>
      <c r="BE196" s="192">
        <f t="shared" si="24"/>
        <v>0</v>
      </c>
      <c r="BF196" s="192">
        <f t="shared" si="25"/>
        <v>0</v>
      </c>
      <c r="BG196" s="192">
        <f t="shared" si="26"/>
        <v>0</v>
      </c>
      <c r="BH196" s="192">
        <f t="shared" si="27"/>
        <v>0</v>
      </c>
      <c r="BI196" s="192">
        <f t="shared" si="28"/>
        <v>0</v>
      </c>
      <c r="BJ196" s="19" t="s">
        <v>80</v>
      </c>
      <c r="BK196" s="192">
        <f t="shared" si="29"/>
        <v>0</v>
      </c>
      <c r="BL196" s="19" t="s">
        <v>135</v>
      </c>
      <c r="BM196" s="191" t="s">
        <v>3635</v>
      </c>
    </row>
    <row r="197" spans="1:65" s="2" customFormat="1" ht="16.5" customHeight="1">
      <c r="A197" s="36"/>
      <c r="B197" s="37"/>
      <c r="C197" s="180" t="s">
        <v>73</v>
      </c>
      <c r="D197" s="180" t="s">
        <v>187</v>
      </c>
      <c r="E197" s="181" t="s">
        <v>3636</v>
      </c>
      <c r="F197" s="182" t="s">
        <v>3637</v>
      </c>
      <c r="G197" s="183" t="s">
        <v>342</v>
      </c>
      <c r="H197" s="184">
        <v>0.7</v>
      </c>
      <c r="I197" s="185"/>
      <c r="J197" s="186">
        <f t="shared" si="20"/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 t="shared" si="21"/>
        <v>0</v>
      </c>
      <c r="Q197" s="189">
        <v>0</v>
      </c>
      <c r="R197" s="189">
        <f t="shared" si="22"/>
        <v>0</v>
      </c>
      <c r="S197" s="189">
        <v>0</v>
      </c>
      <c r="T197" s="190">
        <f t="shared" si="2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80</v>
      </c>
      <c r="AY197" s="19" t="s">
        <v>185</v>
      </c>
      <c r="BE197" s="192">
        <f t="shared" si="24"/>
        <v>0</v>
      </c>
      <c r="BF197" s="192">
        <f t="shared" si="25"/>
        <v>0</v>
      </c>
      <c r="BG197" s="192">
        <f t="shared" si="26"/>
        <v>0</v>
      </c>
      <c r="BH197" s="192">
        <f t="shared" si="27"/>
        <v>0</v>
      </c>
      <c r="BI197" s="192">
        <f t="shared" si="28"/>
        <v>0</v>
      </c>
      <c r="BJ197" s="19" t="s">
        <v>80</v>
      </c>
      <c r="BK197" s="192">
        <f t="shared" si="29"/>
        <v>0</v>
      </c>
      <c r="BL197" s="19" t="s">
        <v>135</v>
      </c>
      <c r="BM197" s="191" t="s">
        <v>3638</v>
      </c>
    </row>
    <row r="198" spans="1:65" s="2" customFormat="1" ht="16.5" customHeight="1">
      <c r="A198" s="36"/>
      <c r="B198" s="37"/>
      <c r="C198" s="180" t="s">
        <v>73</v>
      </c>
      <c r="D198" s="180" t="s">
        <v>187</v>
      </c>
      <c r="E198" s="181" t="s">
        <v>3639</v>
      </c>
      <c r="F198" s="182" t="s">
        <v>3476</v>
      </c>
      <c r="G198" s="183" t="s">
        <v>342</v>
      </c>
      <c r="H198" s="184">
        <v>0.7</v>
      </c>
      <c r="I198" s="185"/>
      <c r="J198" s="186">
        <f t="shared" si="20"/>
        <v>0</v>
      </c>
      <c r="K198" s="182" t="s">
        <v>19</v>
      </c>
      <c r="L198" s="41"/>
      <c r="M198" s="187" t="s">
        <v>19</v>
      </c>
      <c r="N198" s="188" t="s">
        <v>44</v>
      </c>
      <c r="O198" s="66"/>
      <c r="P198" s="189">
        <f t="shared" si="21"/>
        <v>0</v>
      </c>
      <c r="Q198" s="189">
        <v>0</v>
      </c>
      <c r="R198" s="189">
        <f t="shared" si="22"/>
        <v>0</v>
      </c>
      <c r="S198" s="189">
        <v>0</v>
      </c>
      <c r="T198" s="190">
        <f t="shared" si="2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80</v>
      </c>
      <c r="AY198" s="19" t="s">
        <v>185</v>
      </c>
      <c r="BE198" s="192">
        <f t="shared" si="24"/>
        <v>0</v>
      </c>
      <c r="BF198" s="192">
        <f t="shared" si="25"/>
        <v>0</v>
      </c>
      <c r="BG198" s="192">
        <f t="shared" si="26"/>
        <v>0</v>
      </c>
      <c r="BH198" s="192">
        <f t="shared" si="27"/>
        <v>0</v>
      </c>
      <c r="BI198" s="192">
        <f t="shared" si="28"/>
        <v>0</v>
      </c>
      <c r="BJ198" s="19" t="s">
        <v>80</v>
      </c>
      <c r="BK198" s="192">
        <f t="shared" si="29"/>
        <v>0</v>
      </c>
      <c r="BL198" s="19" t="s">
        <v>135</v>
      </c>
      <c r="BM198" s="191" t="s">
        <v>3640</v>
      </c>
    </row>
    <row r="199" spans="1:65" s="2" customFormat="1" ht="16.5" customHeight="1">
      <c r="A199" s="36"/>
      <c r="B199" s="37"/>
      <c r="C199" s="180" t="s">
        <v>73</v>
      </c>
      <c r="D199" s="180" t="s">
        <v>187</v>
      </c>
      <c r="E199" s="181" t="s">
        <v>3641</v>
      </c>
      <c r="F199" s="182" t="s">
        <v>3642</v>
      </c>
      <c r="G199" s="183" t="s">
        <v>342</v>
      </c>
      <c r="H199" s="184">
        <v>0.1</v>
      </c>
      <c r="I199" s="185"/>
      <c r="J199" s="186">
        <f t="shared" si="20"/>
        <v>0</v>
      </c>
      <c r="K199" s="182" t="s">
        <v>19</v>
      </c>
      <c r="L199" s="41"/>
      <c r="M199" s="187" t="s">
        <v>19</v>
      </c>
      <c r="N199" s="188" t="s">
        <v>44</v>
      </c>
      <c r="O199" s="66"/>
      <c r="P199" s="189">
        <f t="shared" si="21"/>
        <v>0</v>
      </c>
      <c r="Q199" s="189">
        <v>0</v>
      </c>
      <c r="R199" s="189">
        <f t="shared" si="22"/>
        <v>0</v>
      </c>
      <c r="S199" s="189">
        <v>0</v>
      </c>
      <c r="T199" s="190">
        <f t="shared" si="2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80</v>
      </c>
      <c r="AY199" s="19" t="s">
        <v>185</v>
      </c>
      <c r="BE199" s="192">
        <f t="shared" si="24"/>
        <v>0</v>
      </c>
      <c r="BF199" s="192">
        <f t="shared" si="25"/>
        <v>0</v>
      </c>
      <c r="BG199" s="192">
        <f t="shared" si="26"/>
        <v>0</v>
      </c>
      <c r="BH199" s="192">
        <f t="shared" si="27"/>
        <v>0</v>
      </c>
      <c r="BI199" s="192">
        <f t="shared" si="28"/>
        <v>0</v>
      </c>
      <c r="BJ199" s="19" t="s">
        <v>80</v>
      </c>
      <c r="BK199" s="192">
        <f t="shared" si="29"/>
        <v>0</v>
      </c>
      <c r="BL199" s="19" t="s">
        <v>135</v>
      </c>
      <c r="BM199" s="191" t="s">
        <v>3643</v>
      </c>
    </row>
    <row r="200" spans="1:65" s="2" customFormat="1" ht="16.5" customHeight="1">
      <c r="A200" s="36"/>
      <c r="B200" s="37"/>
      <c r="C200" s="180" t="s">
        <v>73</v>
      </c>
      <c r="D200" s="180" t="s">
        <v>187</v>
      </c>
      <c r="E200" s="181" t="s">
        <v>3644</v>
      </c>
      <c r="F200" s="182" t="s">
        <v>3476</v>
      </c>
      <c r="G200" s="183" t="s">
        <v>342</v>
      </c>
      <c r="H200" s="184">
        <v>0.1</v>
      </c>
      <c r="I200" s="185"/>
      <c r="J200" s="186">
        <f t="shared" si="20"/>
        <v>0</v>
      </c>
      <c r="K200" s="182" t="s">
        <v>19</v>
      </c>
      <c r="L200" s="41"/>
      <c r="M200" s="187" t="s">
        <v>19</v>
      </c>
      <c r="N200" s="188" t="s">
        <v>44</v>
      </c>
      <c r="O200" s="66"/>
      <c r="P200" s="189">
        <f t="shared" si="21"/>
        <v>0</v>
      </c>
      <c r="Q200" s="189">
        <v>0</v>
      </c>
      <c r="R200" s="189">
        <f t="shared" si="22"/>
        <v>0</v>
      </c>
      <c r="S200" s="189">
        <v>0</v>
      </c>
      <c r="T200" s="190">
        <f t="shared" si="2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135</v>
      </c>
      <c r="AT200" s="191" t="s">
        <v>187</v>
      </c>
      <c r="AU200" s="191" t="s">
        <v>80</v>
      </c>
      <c r="AY200" s="19" t="s">
        <v>185</v>
      </c>
      <c r="BE200" s="192">
        <f t="shared" si="24"/>
        <v>0</v>
      </c>
      <c r="BF200" s="192">
        <f t="shared" si="25"/>
        <v>0</v>
      </c>
      <c r="BG200" s="192">
        <f t="shared" si="26"/>
        <v>0</v>
      </c>
      <c r="BH200" s="192">
        <f t="shared" si="27"/>
        <v>0</v>
      </c>
      <c r="BI200" s="192">
        <f t="shared" si="28"/>
        <v>0</v>
      </c>
      <c r="BJ200" s="19" t="s">
        <v>80</v>
      </c>
      <c r="BK200" s="192">
        <f t="shared" si="29"/>
        <v>0</v>
      </c>
      <c r="BL200" s="19" t="s">
        <v>135</v>
      </c>
      <c r="BM200" s="191" t="s">
        <v>3645</v>
      </c>
    </row>
    <row r="201" spans="1:65" s="12" customFormat="1" ht="25.9" customHeight="1">
      <c r="B201" s="164"/>
      <c r="C201" s="165"/>
      <c r="D201" s="166" t="s">
        <v>72</v>
      </c>
      <c r="E201" s="167" t="s">
        <v>135</v>
      </c>
      <c r="F201" s="167" t="s">
        <v>3646</v>
      </c>
      <c r="G201" s="165"/>
      <c r="H201" s="165"/>
      <c r="I201" s="168"/>
      <c r="J201" s="169">
        <f>BK201</f>
        <v>0</v>
      </c>
      <c r="K201" s="165"/>
      <c r="L201" s="170"/>
      <c r="M201" s="171"/>
      <c r="N201" s="172"/>
      <c r="O201" s="172"/>
      <c r="P201" s="173">
        <f>SUM(P202:P227)</f>
        <v>0</v>
      </c>
      <c r="Q201" s="172"/>
      <c r="R201" s="173">
        <f>SUM(R202:R227)</f>
        <v>0</v>
      </c>
      <c r="S201" s="172"/>
      <c r="T201" s="174">
        <f>SUM(T202:T227)</f>
        <v>0</v>
      </c>
      <c r="AR201" s="175" t="s">
        <v>80</v>
      </c>
      <c r="AT201" s="176" t="s">
        <v>72</v>
      </c>
      <c r="AU201" s="176" t="s">
        <v>73</v>
      </c>
      <c r="AY201" s="175" t="s">
        <v>185</v>
      </c>
      <c r="BK201" s="177">
        <f>SUM(BK202:BK227)</f>
        <v>0</v>
      </c>
    </row>
    <row r="202" spans="1:65" s="2" customFormat="1" ht="16.5" customHeight="1">
      <c r="A202" s="36"/>
      <c r="B202" s="37"/>
      <c r="C202" s="180" t="s">
        <v>73</v>
      </c>
      <c r="D202" s="180" t="s">
        <v>187</v>
      </c>
      <c r="E202" s="181" t="s">
        <v>3647</v>
      </c>
      <c r="F202" s="182" t="s">
        <v>3648</v>
      </c>
      <c r="G202" s="183" t="s">
        <v>1314</v>
      </c>
      <c r="H202" s="184">
        <v>2</v>
      </c>
      <c r="I202" s="185"/>
      <c r="J202" s="186">
        <f t="shared" ref="J202:J227" si="30">ROUND(I202*H202,2)</f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 t="shared" ref="P202:P227" si="31">O202*H202</f>
        <v>0</v>
      </c>
      <c r="Q202" s="189">
        <v>0</v>
      </c>
      <c r="R202" s="189">
        <f t="shared" ref="R202:R227" si="32">Q202*H202</f>
        <v>0</v>
      </c>
      <c r="S202" s="189">
        <v>0</v>
      </c>
      <c r="T202" s="190">
        <f t="shared" ref="T202:T227" si="33"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135</v>
      </c>
      <c r="AT202" s="191" t="s">
        <v>187</v>
      </c>
      <c r="AU202" s="191" t="s">
        <v>80</v>
      </c>
      <c r="AY202" s="19" t="s">
        <v>185</v>
      </c>
      <c r="BE202" s="192">
        <f t="shared" ref="BE202:BE227" si="34">IF(N202="základní",J202,0)</f>
        <v>0</v>
      </c>
      <c r="BF202" s="192">
        <f t="shared" ref="BF202:BF227" si="35">IF(N202="snížená",J202,0)</f>
        <v>0</v>
      </c>
      <c r="BG202" s="192">
        <f t="shared" ref="BG202:BG227" si="36">IF(N202="zákl. přenesená",J202,0)</f>
        <v>0</v>
      </c>
      <c r="BH202" s="192">
        <f t="shared" ref="BH202:BH227" si="37">IF(N202="sníž. přenesená",J202,0)</f>
        <v>0</v>
      </c>
      <c r="BI202" s="192">
        <f t="shared" ref="BI202:BI227" si="38">IF(N202="nulová",J202,0)</f>
        <v>0</v>
      </c>
      <c r="BJ202" s="19" t="s">
        <v>80</v>
      </c>
      <c r="BK202" s="192">
        <f t="shared" ref="BK202:BK227" si="39">ROUND(I202*H202,2)</f>
        <v>0</v>
      </c>
      <c r="BL202" s="19" t="s">
        <v>135</v>
      </c>
      <c r="BM202" s="191" t="s">
        <v>3649</v>
      </c>
    </row>
    <row r="203" spans="1:65" s="2" customFormat="1" ht="16.5" customHeight="1">
      <c r="A203" s="36"/>
      <c r="B203" s="37"/>
      <c r="C203" s="180" t="s">
        <v>73</v>
      </c>
      <c r="D203" s="180" t="s">
        <v>187</v>
      </c>
      <c r="E203" s="181" t="s">
        <v>3650</v>
      </c>
      <c r="F203" s="182" t="s">
        <v>3651</v>
      </c>
      <c r="G203" s="183" t="s">
        <v>1314</v>
      </c>
      <c r="H203" s="184">
        <v>3</v>
      </c>
      <c r="I203" s="185"/>
      <c r="J203" s="186">
        <f t="shared" si="30"/>
        <v>0</v>
      </c>
      <c r="K203" s="182" t="s">
        <v>19</v>
      </c>
      <c r="L203" s="41"/>
      <c r="M203" s="187" t="s">
        <v>19</v>
      </c>
      <c r="N203" s="188" t="s">
        <v>44</v>
      </c>
      <c r="O203" s="66"/>
      <c r="P203" s="189">
        <f t="shared" si="31"/>
        <v>0</v>
      </c>
      <c r="Q203" s="189">
        <v>0</v>
      </c>
      <c r="R203" s="189">
        <f t="shared" si="32"/>
        <v>0</v>
      </c>
      <c r="S203" s="189">
        <v>0</v>
      </c>
      <c r="T203" s="190">
        <f t="shared" si="3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80</v>
      </c>
      <c r="AY203" s="19" t="s">
        <v>185</v>
      </c>
      <c r="BE203" s="192">
        <f t="shared" si="34"/>
        <v>0</v>
      </c>
      <c r="BF203" s="192">
        <f t="shared" si="35"/>
        <v>0</v>
      </c>
      <c r="BG203" s="192">
        <f t="shared" si="36"/>
        <v>0</v>
      </c>
      <c r="BH203" s="192">
        <f t="shared" si="37"/>
        <v>0</v>
      </c>
      <c r="BI203" s="192">
        <f t="shared" si="38"/>
        <v>0</v>
      </c>
      <c r="BJ203" s="19" t="s">
        <v>80</v>
      </c>
      <c r="BK203" s="192">
        <f t="shared" si="39"/>
        <v>0</v>
      </c>
      <c r="BL203" s="19" t="s">
        <v>135</v>
      </c>
      <c r="BM203" s="191" t="s">
        <v>3652</v>
      </c>
    </row>
    <row r="204" spans="1:65" s="2" customFormat="1" ht="16.5" customHeight="1">
      <c r="A204" s="36"/>
      <c r="B204" s="37"/>
      <c r="C204" s="180" t="s">
        <v>73</v>
      </c>
      <c r="D204" s="180" t="s">
        <v>187</v>
      </c>
      <c r="E204" s="181" t="s">
        <v>3653</v>
      </c>
      <c r="F204" s="182" t="s">
        <v>3654</v>
      </c>
      <c r="G204" s="183" t="s">
        <v>1314</v>
      </c>
      <c r="H204" s="184">
        <v>3</v>
      </c>
      <c r="I204" s="185"/>
      <c r="J204" s="186">
        <f t="shared" si="30"/>
        <v>0</v>
      </c>
      <c r="K204" s="182" t="s">
        <v>19</v>
      </c>
      <c r="L204" s="41"/>
      <c r="M204" s="187" t="s">
        <v>19</v>
      </c>
      <c r="N204" s="188" t="s">
        <v>44</v>
      </c>
      <c r="O204" s="66"/>
      <c r="P204" s="189">
        <f t="shared" si="31"/>
        <v>0</v>
      </c>
      <c r="Q204" s="189">
        <v>0</v>
      </c>
      <c r="R204" s="189">
        <f t="shared" si="32"/>
        <v>0</v>
      </c>
      <c r="S204" s="189">
        <v>0</v>
      </c>
      <c r="T204" s="190">
        <f t="shared" si="3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80</v>
      </c>
      <c r="AY204" s="19" t="s">
        <v>185</v>
      </c>
      <c r="BE204" s="192">
        <f t="shared" si="34"/>
        <v>0</v>
      </c>
      <c r="BF204" s="192">
        <f t="shared" si="35"/>
        <v>0</v>
      </c>
      <c r="BG204" s="192">
        <f t="shared" si="36"/>
        <v>0</v>
      </c>
      <c r="BH204" s="192">
        <f t="shared" si="37"/>
        <v>0</v>
      </c>
      <c r="BI204" s="192">
        <f t="shared" si="38"/>
        <v>0</v>
      </c>
      <c r="BJ204" s="19" t="s">
        <v>80</v>
      </c>
      <c r="BK204" s="192">
        <f t="shared" si="39"/>
        <v>0</v>
      </c>
      <c r="BL204" s="19" t="s">
        <v>135</v>
      </c>
      <c r="BM204" s="191" t="s">
        <v>3655</v>
      </c>
    </row>
    <row r="205" spans="1:65" s="2" customFormat="1" ht="16.5" customHeight="1">
      <c r="A205" s="36"/>
      <c r="B205" s="37"/>
      <c r="C205" s="180" t="s">
        <v>73</v>
      </c>
      <c r="D205" s="180" t="s">
        <v>187</v>
      </c>
      <c r="E205" s="181" t="s">
        <v>3656</v>
      </c>
      <c r="F205" s="182" t="s">
        <v>3657</v>
      </c>
      <c r="G205" s="183" t="s">
        <v>1314</v>
      </c>
      <c r="H205" s="184">
        <v>2</v>
      </c>
      <c r="I205" s="185"/>
      <c r="J205" s="186">
        <f t="shared" si="30"/>
        <v>0</v>
      </c>
      <c r="K205" s="182" t="s">
        <v>19</v>
      </c>
      <c r="L205" s="41"/>
      <c r="M205" s="187" t="s">
        <v>19</v>
      </c>
      <c r="N205" s="188" t="s">
        <v>44</v>
      </c>
      <c r="O205" s="66"/>
      <c r="P205" s="189">
        <f t="shared" si="31"/>
        <v>0</v>
      </c>
      <c r="Q205" s="189">
        <v>0</v>
      </c>
      <c r="R205" s="189">
        <f t="shared" si="32"/>
        <v>0</v>
      </c>
      <c r="S205" s="189">
        <v>0</v>
      </c>
      <c r="T205" s="190">
        <f t="shared" si="3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135</v>
      </c>
      <c r="AT205" s="191" t="s">
        <v>187</v>
      </c>
      <c r="AU205" s="191" t="s">
        <v>80</v>
      </c>
      <c r="AY205" s="19" t="s">
        <v>185</v>
      </c>
      <c r="BE205" s="192">
        <f t="shared" si="34"/>
        <v>0</v>
      </c>
      <c r="BF205" s="192">
        <f t="shared" si="35"/>
        <v>0</v>
      </c>
      <c r="BG205" s="192">
        <f t="shared" si="36"/>
        <v>0</v>
      </c>
      <c r="BH205" s="192">
        <f t="shared" si="37"/>
        <v>0</v>
      </c>
      <c r="BI205" s="192">
        <f t="shared" si="38"/>
        <v>0</v>
      </c>
      <c r="BJ205" s="19" t="s">
        <v>80</v>
      </c>
      <c r="BK205" s="192">
        <f t="shared" si="39"/>
        <v>0</v>
      </c>
      <c r="BL205" s="19" t="s">
        <v>135</v>
      </c>
      <c r="BM205" s="191" t="s">
        <v>3658</v>
      </c>
    </row>
    <row r="206" spans="1:65" s="2" customFormat="1" ht="16.5" customHeight="1">
      <c r="A206" s="36"/>
      <c r="B206" s="37"/>
      <c r="C206" s="180" t="s">
        <v>73</v>
      </c>
      <c r="D206" s="180" t="s">
        <v>187</v>
      </c>
      <c r="E206" s="181" t="s">
        <v>3659</v>
      </c>
      <c r="F206" s="182" t="s">
        <v>3660</v>
      </c>
      <c r="G206" s="183" t="s">
        <v>1314</v>
      </c>
      <c r="H206" s="184">
        <v>3</v>
      </c>
      <c r="I206" s="185"/>
      <c r="J206" s="186">
        <f t="shared" si="30"/>
        <v>0</v>
      </c>
      <c r="K206" s="182" t="s">
        <v>19</v>
      </c>
      <c r="L206" s="41"/>
      <c r="M206" s="187" t="s">
        <v>19</v>
      </c>
      <c r="N206" s="188" t="s">
        <v>44</v>
      </c>
      <c r="O206" s="66"/>
      <c r="P206" s="189">
        <f t="shared" si="31"/>
        <v>0</v>
      </c>
      <c r="Q206" s="189">
        <v>0</v>
      </c>
      <c r="R206" s="189">
        <f t="shared" si="32"/>
        <v>0</v>
      </c>
      <c r="S206" s="189">
        <v>0</v>
      </c>
      <c r="T206" s="190">
        <f t="shared" si="33"/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135</v>
      </c>
      <c r="AT206" s="191" t="s">
        <v>187</v>
      </c>
      <c r="AU206" s="191" t="s">
        <v>80</v>
      </c>
      <c r="AY206" s="19" t="s">
        <v>185</v>
      </c>
      <c r="BE206" s="192">
        <f t="shared" si="34"/>
        <v>0</v>
      </c>
      <c r="BF206" s="192">
        <f t="shared" si="35"/>
        <v>0</v>
      </c>
      <c r="BG206" s="192">
        <f t="shared" si="36"/>
        <v>0</v>
      </c>
      <c r="BH206" s="192">
        <f t="shared" si="37"/>
        <v>0</v>
      </c>
      <c r="BI206" s="192">
        <f t="shared" si="38"/>
        <v>0</v>
      </c>
      <c r="BJ206" s="19" t="s">
        <v>80</v>
      </c>
      <c r="BK206" s="192">
        <f t="shared" si="39"/>
        <v>0</v>
      </c>
      <c r="BL206" s="19" t="s">
        <v>135</v>
      </c>
      <c r="BM206" s="191" t="s">
        <v>3661</v>
      </c>
    </row>
    <row r="207" spans="1:65" s="2" customFormat="1" ht="16.5" customHeight="1">
      <c r="A207" s="36"/>
      <c r="B207" s="37"/>
      <c r="C207" s="180" t="s">
        <v>73</v>
      </c>
      <c r="D207" s="180" t="s">
        <v>187</v>
      </c>
      <c r="E207" s="181" t="s">
        <v>3662</v>
      </c>
      <c r="F207" s="182" t="s">
        <v>3663</v>
      </c>
      <c r="G207" s="183" t="s">
        <v>1314</v>
      </c>
      <c r="H207" s="184">
        <v>3</v>
      </c>
      <c r="I207" s="185"/>
      <c r="J207" s="186">
        <f t="shared" si="30"/>
        <v>0</v>
      </c>
      <c r="K207" s="182" t="s">
        <v>19</v>
      </c>
      <c r="L207" s="41"/>
      <c r="M207" s="187" t="s">
        <v>19</v>
      </c>
      <c r="N207" s="188" t="s">
        <v>44</v>
      </c>
      <c r="O207" s="66"/>
      <c r="P207" s="189">
        <f t="shared" si="31"/>
        <v>0</v>
      </c>
      <c r="Q207" s="189">
        <v>0</v>
      </c>
      <c r="R207" s="189">
        <f t="shared" si="32"/>
        <v>0</v>
      </c>
      <c r="S207" s="189">
        <v>0</v>
      </c>
      <c r="T207" s="190">
        <f t="shared" si="33"/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135</v>
      </c>
      <c r="AT207" s="191" t="s">
        <v>187</v>
      </c>
      <c r="AU207" s="191" t="s">
        <v>80</v>
      </c>
      <c r="AY207" s="19" t="s">
        <v>185</v>
      </c>
      <c r="BE207" s="192">
        <f t="shared" si="34"/>
        <v>0</v>
      </c>
      <c r="BF207" s="192">
        <f t="shared" si="35"/>
        <v>0</v>
      </c>
      <c r="BG207" s="192">
        <f t="shared" si="36"/>
        <v>0</v>
      </c>
      <c r="BH207" s="192">
        <f t="shared" si="37"/>
        <v>0</v>
      </c>
      <c r="BI207" s="192">
        <f t="shared" si="38"/>
        <v>0</v>
      </c>
      <c r="BJ207" s="19" t="s">
        <v>80</v>
      </c>
      <c r="BK207" s="192">
        <f t="shared" si="39"/>
        <v>0</v>
      </c>
      <c r="BL207" s="19" t="s">
        <v>135</v>
      </c>
      <c r="BM207" s="191" t="s">
        <v>3664</v>
      </c>
    </row>
    <row r="208" spans="1:65" s="2" customFormat="1" ht="16.5" customHeight="1">
      <c r="A208" s="36"/>
      <c r="B208" s="37"/>
      <c r="C208" s="180" t="s">
        <v>73</v>
      </c>
      <c r="D208" s="180" t="s">
        <v>187</v>
      </c>
      <c r="E208" s="181" t="s">
        <v>3665</v>
      </c>
      <c r="F208" s="182" t="s">
        <v>3666</v>
      </c>
      <c r="G208" s="183" t="s">
        <v>499</v>
      </c>
      <c r="H208" s="184">
        <v>11</v>
      </c>
      <c r="I208" s="185"/>
      <c r="J208" s="186">
        <f t="shared" si="30"/>
        <v>0</v>
      </c>
      <c r="K208" s="182" t="s">
        <v>19</v>
      </c>
      <c r="L208" s="41"/>
      <c r="M208" s="187" t="s">
        <v>19</v>
      </c>
      <c r="N208" s="188" t="s">
        <v>44</v>
      </c>
      <c r="O208" s="66"/>
      <c r="P208" s="189">
        <f t="shared" si="31"/>
        <v>0</v>
      </c>
      <c r="Q208" s="189">
        <v>0</v>
      </c>
      <c r="R208" s="189">
        <f t="shared" si="32"/>
        <v>0</v>
      </c>
      <c r="S208" s="189">
        <v>0</v>
      </c>
      <c r="T208" s="190">
        <f t="shared" si="33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135</v>
      </c>
      <c r="AT208" s="191" t="s">
        <v>187</v>
      </c>
      <c r="AU208" s="191" t="s">
        <v>80</v>
      </c>
      <c r="AY208" s="19" t="s">
        <v>185</v>
      </c>
      <c r="BE208" s="192">
        <f t="shared" si="34"/>
        <v>0</v>
      </c>
      <c r="BF208" s="192">
        <f t="shared" si="35"/>
        <v>0</v>
      </c>
      <c r="BG208" s="192">
        <f t="shared" si="36"/>
        <v>0</v>
      </c>
      <c r="BH208" s="192">
        <f t="shared" si="37"/>
        <v>0</v>
      </c>
      <c r="BI208" s="192">
        <f t="shared" si="38"/>
        <v>0</v>
      </c>
      <c r="BJ208" s="19" t="s">
        <v>80</v>
      </c>
      <c r="BK208" s="192">
        <f t="shared" si="39"/>
        <v>0</v>
      </c>
      <c r="BL208" s="19" t="s">
        <v>135</v>
      </c>
      <c r="BM208" s="191" t="s">
        <v>3667</v>
      </c>
    </row>
    <row r="209" spans="1:65" s="2" customFormat="1" ht="16.5" customHeight="1">
      <c r="A209" s="36"/>
      <c r="B209" s="37"/>
      <c r="C209" s="180" t="s">
        <v>73</v>
      </c>
      <c r="D209" s="180" t="s">
        <v>187</v>
      </c>
      <c r="E209" s="181" t="s">
        <v>3668</v>
      </c>
      <c r="F209" s="182" t="s">
        <v>3669</v>
      </c>
      <c r="G209" s="183" t="s">
        <v>499</v>
      </c>
      <c r="H209" s="184">
        <v>25</v>
      </c>
      <c r="I209" s="185"/>
      <c r="J209" s="186">
        <f t="shared" si="30"/>
        <v>0</v>
      </c>
      <c r="K209" s="182" t="s">
        <v>19</v>
      </c>
      <c r="L209" s="41"/>
      <c r="M209" s="187" t="s">
        <v>19</v>
      </c>
      <c r="N209" s="188" t="s">
        <v>44</v>
      </c>
      <c r="O209" s="66"/>
      <c r="P209" s="189">
        <f t="shared" si="31"/>
        <v>0</v>
      </c>
      <c r="Q209" s="189">
        <v>0</v>
      </c>
      <c r="R209" s="189">
        <f t="shared" si="32"/>
        <v>0</v>
      </c>
      <c r="S209" s="189">
        <v>0</v>
      </c>
      <c r="T209" s="190">
        <f t="shared" si="3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135</v>
      </c>
      <c r="AT209" s="191" t="s">
        <v>187</v>
      </c>
      <c r="AU209" s="191" t="s">
        <v>80</v>
      </c>
      <c r="AY209" s="19" t="s">
        <v>185</v>
      </c>
      <c r="BE209" s="192">
        <f t="shared" si="34"/>
        <v>0</v>
      </c>
      <c r="BF209" s="192">
        <f t="shared" si="35"/>
        <v>0</v>
      </c>
      <c r="BG209" s="192">
        <f t="shared" si="36"/>
        <v>0</v>
      </c>
      <c r="BH209" s="192">
        <f t="shared" si="37"/>
        <v>0</v>
      </c>
      <c r="BI209" s="192">
        <f t="shared" si="38"/>
        <v>0</v>
      </c>
      <c r="BJ209" s="19" t="s">
        <v>80</v>
      </c>
      <c r="BK209" s="192">
        <f t="shared" si="39"/>
        <v>0</v>
      </c>
      <c r="BL209" s="19" t="s">
        <v>135</v>
      </c>
      <c r="BM209" s="191" t="s">
        <v>3670</v>
      </c>
    </row>
    <row r="210" spans="1:65" s="2" customFormat="1" ht="16.5" customHeight="1">
      <c r="A210" s="36"/>
      <c r="B210" s="37"/>
      <c r="C210" s="180" t="s">
        <v>73</v>
      </c>
      <c r="D210" s="180" t="s">
        <v>187</v>
      </c>
      <c r="E210" s="181" t="s">
        <v>3671</v>
      </c>
      <c r="F210" s="182" t="s">
        <v>3672</v>
      </c>
      <c r="G210" s="183" t="s">
        <v>499</v>
      </c>
      <c r="H210" s="184">
        <v>14</v>
      </c>
      <c r="I210" s="185"/>
      <c r="J210" s="186">
        <f t="shared" si="30"/>
        <v>0</v>
      </c>
      <c r="K210" s="182" t="s">
        <v>19</v>
      </c>
      <c r="L210" s="41"/>
      <c r="M210" s="187" t="s">
        <v>19</v>
      </c>
      <c r="N210" s="188" t="s">
        <v>44</v>
      </c>
      <c r="O210" s="66"/>
      <c r="P210" s="189">
        <f t="shared" si="31"/>
        <v>0</v>
      </c>
      <c r="Q210" s="189">
        <v>0</v>
      </c>
      <c r="R210" s="189">
        <f t="shared" si="32"/>
        <v>0</v>
      </c>
      <c r="S210" s="189">
        <v>0</v>
      </c>
      <c r="T210" s="190">
        <f t="shared" si="33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135</v>
      </c>
      <c r="AT210" s="191" t="s">
        <v>187</v>
      </c>
      <c r="AU210" s="191" t="s">
        <v>80</v>
      </c>
      <c r="AY210" s="19" t="s">
        <v>185</v>
      </c>
      <c r="BE210" s="192">
        <f t="shared" si="34"/>
        <v>0</v>
      </c>
      <c r="BF210" s="192">
        <f t="shared" si="35"/>
        <v>0</v>
      </c>
      <c r="BG210" s="192">
        <f t="shared" si="36"/>
        <v>0</v>
      </c>
      <c r="BH210" s="192">
        <f t="shared" si="37"/>
        <v>0</v>
      </c>
      <c r="BI210" s="192">
        <f t="shared" si="38"/>
        <v>0</v>
      </c>
      <c r="BJ210" s="19" t="s">
        <v>80</v>
      </c>
      <c r="BK210" s="192">
        <f t="shared" si="39"/>
        <v>0</v>
      </c>
      <c r="BL210" s="19" t="s">
        <v>135</v>
      </c>
      <c r="BM210" s="191" t="s">
        <v>3673</v>
      </c>
    </row>
    <row r="211" spans="1:65" s="2" customFormat="1" ht="16.5" customHeight="1">
      <c r="A211" s="36"/>
      <c r="B211" s="37"/>
      <c r="C211" s="180" t="s">
        <v>73</v>
      </c>
      <c r="D211" s="180" t="s">
        <v>187</v>
      </c>
      <c r="E211" s="181" t="s">
        <v>3674</v>
      </c>
      <c r="F211" s="182" t="s">
        <v>3675</v>
      </c>
      <c r="G211" s="183" t="s">
        <v>1761</v>
      </c>
      <c r="H211" s="184">
        <v>2</v>
      </c>
      <c r="I211" s="185"/>
      <c r="J211" s="186">
        <f t="shared" si="30"/>
        <v>0</v>
      </c>
      <c r="K211" s="182" t="s">
        <v>19</v>
      </c>
      <c r="L211" s="41"/>
      <c r="M211" s="187" t="s">
        <v>19</v>
      </c>
      <c r="N211" s="188" t="s">
        <v>44</v>
      </c>
      <c r="O211" s="66"/>
      <c r="P211" s="189">
        <f t="shared" si="31"/>
        <v>0</v>
      </c>
      <c r="Q211" s="189">
        <v>0</v>
      </c>
      <c r="R211" s="189">
        <f t="shared" si="32"/>
        <v>0</v>
      </c>
      <c r="S211" s="189">
        <v>0</v>
      </c>
      <c r="T211" s="190">
        <f t="shared" si="33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135</v>
      </c>
      <c r="AT211" s="191" t="s">
        <v>187</v>
      </c>
      <c r="AU211" s="191" t="s">
        <v>80</v>
      </c>
      <c r="AY211" s="19" t="s">
        <v>185</v>
      </c>
      <c r="BE211" s="192">
        <f t="shared" si="34"/>
        <v>0</v>
      </c>
      <c r="BF211" s="192">
        <f t="shared" si="35"/>
        <v>0</v>
      </c>
      <c r="BG211" s="192">
        <f t="shared" si="36"/>
        <v>0</v>
      </c>
      <c r="BH211" s="192">
        <f t="shared" si="37"/>
        <v>0</v>
      </c>
      <c r="BI211" s="192">
        <f t="shared" si="38"/>
        <v>0</v>
      </c>
      <c r="BJ211" s="19" t="s">
        <v>80</v>
      </c>
      <c r="BK211" s="192">
        <f t="shared" si="39"/>
        <v>0</v>
      </c>
      <c r="BL211" s="19" t="s">
        <v>135</v>
      </c>
      <c r="BM211" s="191" t="s">
        <v>3676</v>
      </c>
    </row>
    <row r="212" spans="1:65" s="2" customFormat="1" ht="16.5" customHeight="1">
      <c r="A212" s="36"/>
      <c r="B212" s="37"/>
      <c r="C212" s="180" t="s">
        <v>73</v>
      </c>
      <c r="D212" s="180" t="s">
        <v>187</v>
      </c>
      <c r="E212" s="181" t="s">
        <v>3677</v>
      </c>
      <c r="F212" s="182" t="s">
        <v>3678</v>
      </c>
      <c r="G212" s="183" t="s">
        <v>1314</v>
      </c>
      <c r="H212" s="184">
        <v>2</v>
      </c>
      <c r="I212" s="185"/>
      <c r="J212" s="186">
        <f t="shared" si="30"/>
        <v>0</v>
      </c>
      <c r="K212" s="182" t="s">
        <v>19</v>
      </c>
      <c r="L212" s="41"/>
      <c r="M212" s="187" t="s">
        <v>19</v>
      </c>
      <c r="N212" s="188" t="s">
        <v>44</v>
      </c>
      <c r="O212" s="66"/>
      <c r="P212" s="189">
        <f t="shared" si="31"/>
        <v>0</v>
      </c>
      <c r="Q212" s="189">
        <v>0</v>
      </c>
      <c r="R212" s="189">
        <f t="shared" si="32"/>
        <v>0</v>
      </c>
      <c r="S212" s="189">
        <v>0</v>
      </c>
      <c r="T212" s="190">
        <f t="shared" si="33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80</v>
      </c>
      <c r="AY212" s="19" t="s">
        <v>185</v>
      </c>
      <c r="BE212" s="192">
        <f t="shared" si="34"/>
        <v>0</v>
      </c>
      <c r="BF212" s="192">
        <f t="shared" si="35"/>
        <v>0</v>
      </c>
      <c r="BG212" s="192">
        <f t="shared" si="36"/>
        <v>0</v>
      </c>
      <c r="BH212" s="192">
        <f t="shared" si="37"/>
        <v>0</v>
      </c>
      <c r="BI212" s="192">
        <f t="shared" si="38"/>
        <v>0</v>
      </c>
      <c r="BJ212" s="19" t="s">
        <v>80</v>
      </c>
      <c r="BK212" s="192">
        <f t="shared" si="39"/>
        <v>0</v>
      </c>
      <c r="BL212" s="19" t="s">
        <v>135</v>
      </c>
      <c r="BM212" s="191" t="s">
        <v>3679</v>
      </c>
    </row>
    <row r="213" spans="1:65" s="2" customFormat="1" ht="16.5" customHeight="1">
      <c r="A213" s="36"/>
      <c r="B213" s="37"/>
      <c r="C213" s="180" t="s">
        <v>73</v>
      </c>
      <c r="D213" s="180" t="s">
        <v>187</v>
      </c>
      <c r="E213" s="181" t="s">
        <v>3680</v>
      </c>
      <c r="F213" s="182" t="s">
        <v>3681</v>
      </c>
      <c r="G213" s="183" t="s">
        <v>499</v>
      </c>
      <c r="H213" s="184">
        <v>50</v>
      </c>
      <c r="I213" s="185"/>
      <c r="J213" s="186">
        <f t="shared" si="30"/>
        <v>0</v>
      </c>
      <c r="K213" s="182" t="s">
        <v>19</v>
      </c>
      <c r="L213" s="41"/>
      <c r="M213" s="187" t="s">
        <v>19</v>
      </c>
      <c r="N213" s="188" t="s">
        <v>44</v>
      </c>
      <c r="O213" s="66"/>
      <c r="P213" s="189">
        <f t="shared" si="31"/>
        <v>0</v>
      </c>
      <c r="Q213" s="189">
        <v>0</v>
      </c>
      <c r="R213" s="189">
        <f t="shared" si="32"/>
        <v>0</v>
      </c>
      <c r="S213" s="189">
        <v>0</v>
      </c>
      <c r="T213" s="190">
        <f t="shared" si="33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135</v>
      </c>
      <c r="AT213" s="191" t="s">
        <v>187</v>
      </c>
      <c r="AU213" s="191" t="s">
        <v>80</v>
      </c>
      <c r="AY213" s="19" t="s">
        <v>185</v>
      </c>
      <c r="BE213" s="192">
        <f t="shared" si="34"/>
        <v>0</v>
      </c>
      <c r="BF213" s="192">
        <f t="shared" si="35"/>
        <v>0</v>
      </c>
      <c r="BG213" s="192">
        <f t="shared" si="36"/>
        <v>0</v>
      </c>
      <c r="BH213" s="192">
        <f t="shared" si="37"/>
        <v>0</v>
      </c>
      <c r="BI213" s="192">
        <f t="shared" si="38"/>
        <v>0</v>
      </c>
      <c r="BJ213" s="19" t="s">
        <v>80</v>
      </c>
      <c r="BK213" s="192">
        <f t="shared" si="39"/>
        <v>0</v>
      </c>
      <c r="BL213" s="19" t="s">
        <v>135</v>
      </c>
      <c r="BM213" s="191" t="s">
        <v>3682</v>
      </c>
    </row>
    <row r="214" spans="1:65" s="2" customFormat="1" ht="16.5" customHeight="1">
      <c r="A214" s="36"/>
      <c r="B214" s="37"/>
      <c r="C214" s="180" t="s">
        <v>73</v>
      </c>
      <c r="D214" s="180" t="s">
        <v>187</v>
      </c>
      <c r="E214" s="181" t="s">
        <v>3683</v>
      </c>
      <c r="F214" s="182" t="s">
        <v>3684</v>
      </c>
      <c r="G214" s="183" t="s">
        <v>499</v>
      </c>
      <c r="H214" s="184">
        <v>50</v>
      </c>
      <c r="I214" s="185"/>
      <c r="J214" s="186">
        <f t="shared" si="30"/>
        <v>0</v>
      </c>
      <c r="K214" s="182" t="s">
        <v>19</v>
      </c>
      <c r="L214" s="41"/>
      <c r="M214" s="187" t="s">
        <v>19</v>
      </c>
      <c r="N214" s="188" t="s">
        <v>44</v>
      </c>
      <c r="O214" s="66"/>
      <c r="P214" s="189">
        <f t="shared" si="31"/>
        <v>0</v>
      </c>
      <c r="Q214" s="189">
        <v>0</v>
      </c>
      <c r="R214" s="189">
        <f t="shared" si="32"/>
        <v>0</v>
      </c>
      <c r="S214" s="189">
        <v>0</v>
      </c>
      <c r="T214" s="190">
        <f t="shared" si="33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135</v>
      </c>
      <c r="AT214" s="191" t="s">
        <v>187</v>
      </c>
      <c r="AU214" s="191" t="s">
        <v>80</v>
      </c>
      <c r="AY214" s="19" t="s">
        <v>185</v>
      </c>
      <c r="BE214" s="192">
        <f t="shared" si="34"/>
        <v>0</v>
      </c>
      <c r="BF214" s="192">
        <f t="shared" si="35"/>
        <v>0</v>
      </c>
      <c r="BG214" s="192">
        <f t="shared" si="36"/>
        <v>0</v>
      </c>
      <c r="BH214" s="192">
        <f t="shared" si="37"/>
        <v>0</v>
      </c>
      <c r="BI214" s="192">
        <f t="shared" si="38"/>
        <v>0</v>
      </c>
      <c r="BJ214" s="19" t="s">
        <v>80</v>
      </c>
      <c r="BK214" s="192">
        <f t="shared" si="39"/>
        <v>0</v>
      </c>
      <c r="BL214" s="19" t="s">
        <v>135</v>
      </c>
      <c r="BM214" s="191" t="s">
        <v>3685</v>
      </c>
    </row>
    <row r="215" spans="1:65" s="2" customFormat="1" ht="16.5" customHeight="1">
      <c r="A215" s="36"/>
      <c r="B215" s="37"/>
      <c r="C215" s="180" t="s">
        <v>73</v>
      </c>
      <c r="D215" s="180" t="s">
        <v>187</v>
      </c>
      <c r="E215" s="181" t="s">
        <v>3686</v>
      </c>
      <c r="F215" s="182" t="s">
        <v>3687</v>
      </c>
      <c r="G215" s="183" t="s">
        <v>1314</v>
      </c>
      <c r="H215" s="184">
        <v>1</v>
      </c>
      <c r="I215" s="185"/>
      <c r="J215" s="186">
        <f t="shared" si="30"/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 t="shared" si="31"/>
        <v>0</v>
      </c>
      <c r="Q215" s="189">
        <v>0</v>
      </c>
      <c r="R215" s="189">
        <f t="shared" si="32"/>
        <v>0</v>
      </c>
      <c r="S215" s="189">
        <v>0</v>
      </c>
      <c r="T215" s="190">
        <f t="shared" si="33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135</v>
      </c>
      <c r="AT215" s="191" t="s">
        <v>187</v>
      </c>
      <c r="AU215" s="191" t="s">
        <v>80</v>
      </c>
      <c r="AY215" s="19" t="s">
        <v>185</v>
      </c>
      <c r="BE215" s="192">
        <f t="shared" si="34"/>
        <v>0</v>
      </c>
      <c r="BF215" s="192">
        <f t="shared" si="35"/>
        <v>0</v>
      </c>
      <c r="BG215" s="192">
        <f t="shared" si="36"/>
        <v>0</v>
      </c>
      <c r="BH215" s="192">
        <f t="shared" si="37"/>
        <v>0</v>
      </c>
      <c r="BI215" s="192">
        <f t="shared" si="38"/>
        <v>0</v>
      </c>
      <c r="BJ215" s="19" t="s">
        <v>80</v>
      </c>
      <c r="BK215" s="192">
        <f t="shared" si="39"/>
        <v>0</v>
      </c>
      <c r="BL215" s="19" t="s">
        <v>135</v>
      </c>
      <c r="BM215" s="191" t="s">
        <v>3688</v>
      </c>
    </row>
    <row r="216" spans="1:65" s="2" customFormat="1" ht="16.5" customHeight="1">
      <c r="A216" s="36"/>
      <c r="B216" s="37"/>
      <c r="C216" s="180" t="s">
        <v>73</v>
      </c>
      <c r="D216" s="180" t="s">
        <v>187</v>
      </c>
      <c r="E216" s="181" t="s">
        <v>3689</v>
      </c>
      <c r="F216" s="182" t="s">
        <v>3690</v>
      </c>
      <c r="G216" s="183" t="s">
        <v>1761</v>
      </c>
      <c r="H216" s="184">
        <v>1</v>
      </c>
      <c r="I216" s="185"/>
      <c r="J216" s="186">
        <f t="shared" si="30"/>
        <v>0</v>
      </c>
      <c r="K216" s="182" t="s">
        <v>19</v>
      </c>
      <c r="L216" s="41"/>
      <c r="M216" s="187" t="s">
        <v>19</v>
      </c>
      <c r="N216" s="188" t="s">
        <v>44</v>
      </c>
      <c r="O216" s="66"/>
      <c r="P216" s="189">
        <f t="shared" si="31"/>
        <v>0</v>
      </c>
      <c r="Q216" s="189">
        <v>0</v>
      </c>
      <c r="R216" s="189">
        <f t="shared" si="32"/>
        <v>0</v>
      </c>
      <c r="S216" s="189">
        <v>0</v>
      </c>
      <c r="T216" s="190">
        <f t="shared" si="33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135</v>
      </c>
      <c r="AT216" s="191" t="s">
        <v>187</v>
      </c>
      <c r="AU216" s="191" t="s">
        <v>80</v>
      </c>
      <c r="AY216" s="19" t="s">
        <v>185</v>
      </c>
      <c r="BE216" s="192">
        <f t="shared" si="34"/>
        <v>0</v>
      </c>
      <c r="BF216" s="192">
        <f t="shared" si="35"/>
        <v>0</v>
      </c>
      <c r="BG216" s="192">
        <f t="shared" si="36"/>
        <v>0</v>
      </c>
      <c r="BH216" s="192">
        <f t="shared" si="37"/>
        <v>0</v>
      </c>
      <c r="BI216" s="192">
        <f t="shared" si="38"/>
        <v>0</v>
      </c>
      <c r="BJ216" s="19" t="s">
        <v>80</v>
      </c>
      <c r="BK216" s="192">
        <f t="shared" si="39"/>
        <v>0</v>
      </c>
      <c r="BL216" s="19" t="s">
        <v>135</v>
      </c>
      <c r="BM216" s="191" t="s">
        <v>3691</v>
      </c>
    </row>
    <row r="217" spans="1:65" s="2" customFormat="1" ht="16.5" customHeight="1">
      <c r="A217" s="36"/>
      <c r="B217" s="37"/>
      <c r="C217" s="180" t="s">
        <v>73</v>
      </c>
      <c r="D217" s="180" t="s">
        <v>187</v>
      </c>
      <c r="E217" s="181" t="s">
        <v>3692</v>
      </c>
      <c r="F217" s="182" t="s">
        <v>3693</v>
      </c>
      <c r="G217" s="183" t="s">
        <v>499</v>
      </c>
      <c r="H217" s="184">
        <v>50</v>
      </c>
      <c r="I217" s="185"/>
      <c r="J217" s="186">
        <f t="shared" si="30"/>
        <v>0</v>
      </c>
      <c r="K217" s="182" t="s">
        <v>19</v>
      </c>
      <c r="L217" s="41"/>
      <c r="M217" s="187" t="s">
        <v>19</v>
      </c>
      <c r="N217" s="188" t="s">
        <v>44</v>
      </c>
      <c r="O217" s="66"/>
      <c r="P217" s="189">
        <f t="shared" si="31"/>
        <v>0</v>
      </c>
      <c r="Q217" s="189">
        <v>0</v>
      </c>
      <c r="R217" s="189">
        <f t="shared" si="32"/>
        <v>0</v>
      </c>
      <c r="S217" s="189">
        <v>0</v>
      </c>
      <c r="T217" s="190">
        <f t="shared" si="33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135</v>
      </c>
      <c r="AT217" s="191" t="s">
        <v>187</v>
      </c>
      <c r="AU217" s="191" t="s">
        <v>80</v>
      </c>
      <c r="AY217" s="19" t="s">
        <v>185</v>
      </c>
      <c r="BE217" s="192">
        <f t="shared" si="34"/>
        <v>0</v>
      </c>
      <c r="BF217" s="192">
        <f t="shared" si="35"/>
        <v>0</v>
      </c>
      <c r="BG217" s="192">
        <f t="shared" si="36"/>
        <v>0</v>
      </c>
      <c r="BH217" s="192">
        <f t="shared" si="37"/>
        <v>0</v>
      </c>
      <c r="BI217" s="192">
        <f t="shared" si="38"/>
        <v>0</v>
      </c>
      <c r="BJ217" s="19" t="s">
        <v>80</v>
      </c>
      <c r="BK217" s="192">
        <f t="shared" si="39"/>
        <v>0</v>
      </c>
      <c r="BL217" s="19" t="s">
        <v>135</v>
      </c>
      <c r="BM217" s="191" t="s">
        <v>3694</v>
      </c>
    </row>
    <row r="218" spans="1:65" s="2" customFormat="1" ht="16.5" customHeight="1">
      <c r="A218" s="36"/>
      <c r="B218" s="37"/>
      <c r="C218" s="180" t="s">
        <v>73</v>
      </c>
      <c r="D218" s="180" t="s">
        <v>187</v>
      </c>
      <c r="E218" s="181" t="s">
        <v>3695</v>
      </c>
      <c r="F218" s="182" t="s">
        <v>3696</v>
      </c>
      <c r="G218" s="183" t="s">
        <v>499</v>
      </c>
      <c r="H218" s="184">
        <v>50</v>
      </c>
      <c r="I218" s="185"/>
      <c r="J218" s="186">
        <f t="shared" si="30"/>
        <v>0</v>
      </c>
      <c r="K218" s="182" t="s">
        <v>19</v>
      </c>
      <c r="L218" s="41"/>
      <c r="M218" s="187" t="s">
        <v>19</v>
      </c>
      <c r="N218" s="188" t="s">
        <v>44</v>
      </c>
      <c r="O218" s="66"/>
      <c r="P218" s="189">
        <f t="shared" si="31"/>
        <v>0</v>
      </c>
      <c r="Q218" s="189">
        <v>0</v>
      </c>
      <c r="R218" s="189">
        <f t="shared" si="32"/>
        <v>0</v>
      </c>
      <c r="S218" s="189">
        <v>0</v>
      </c>
      <c r="T218" s="190">
        <f t="shared" si="3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91" t="s">
        <v>135</v>
      </c>
      <c r="AT218" s="191" t="s">
        <v>187</v>
      </c>
      <c r="AU218" s="191" t="s">
        <v>80</v>
      </c>
      <c r="AY218" s="19" t="s">
        <v>185</v>
      </c>
      <c r="BE218" s="192">
        <f t="shared" si="34"/>
        <v>0</v>
      </c>
      <c r="BF218" s="192">
        <f t="shared" si="35"/>
        <v>0</v>
      </c>
      <c r="BG218" s="192">
        <f t="shared" si="36"/>
        <v>0</v>
      </c>
      <c r="BH218" s="192">
        <f t="shared" si="37"/>
        <v>0</v>
      </c>
      <c r="BI218" s="192">
        <f t="shared" si="38"/>
        <v>0</v>
      </c>
      <c r="BJ218" s="19" t="s">
        <v>80</v>
      </c>
      <c r="BK218" s="192">
        <f t="shared" si="39"/>
        <v>0</v>
      </c>
      <c r="BL218" s="19" t="s">
        <v>135</v>
      </c>
      <c r="BM218" s="191" t="s">
        <v>3697</v>
      </c>
    </row>
    <row r="219" spans="1:65" s="2" customFormat="1" ht="21.75" customHeight="1">
      <c r="A219" s="36"/>
      <c r="B219" s="37"/>
      <c r="C219" s="180" t="s">
        <v>73</v>
      </c>
      <c r="D219" s="180" t="s">
        <v>187</v>
      </c>
      <c r="E219" s="181" t="s">
        <v>3698</v>
      </c>
      <c r="F219" s="182" t="s">
        <v>3699</v>
      </c>
      <c r="G219" s="183" t="s">
        <v>499</v>
      </c>
      <c r="H219" s="184">
        <v>50</v>
      </c>
      <c r="I219" s="185"/>
      <c r="J219" s="186">
        <f t="shared" si="30"/>
        <v>0</v>
      </c>
      <c r="K219" s="182" t="s">
        <v>19</v>
      </c>
      <c r="L219" s="41"/>
      <c r="M219" s="187" t="s">
        <v>19</v>
      </c>
      <c r="N219" s="188" t="s">
        <v>44</v>
      </c>
      <c r="O219" s="66"/>
      <c r="P219" s="189">
        <f t="shared" si="31"/>
        <v>0</v>
      </c>
      <c r="Q219" s="189">
        <v>0</v>
      </c>
      <c r="R219" s="189">
        <f t="shared" si="32"/>
        <v>0</v>
      </c>
      <c r="S219" s="189">
        <v>0</v>
      </c>
      <c r="T219" s="190">
        <f t="shared" si="3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135</v>
      </c>
      <c r="AT219" s="191" t="s">
        <v>187</v>
      </c>
      <c r="AU219" s="191" t="s">
        <v>80</v>
      </c>
      <c r="AY219" s="19" t="s">
        <v>185</v>
      </c>
      <c r="BE219" s="192">
        <f t="shared" si="34"/>
        <v>0</v>
      </c>
      <c r="BF219" s="192">
        <f t="shared" si="35"/>
        <v>0</v>
      </c>
      <c r="BG219" s="192">
        <f t="shared" si="36"/>
        <v>0</v>
      </c>
      <c r="BH219" s="192">
        <f t="shared" si="37"/>
        <v>0</v>
      </c>
      <c r="BI219" s="192">
        <f t="shared" si="38"/>
        <v>0</v>
      </c>
      <c r="BJ219" s="19" t="s">
        <v>80</v>
      </c>
      <c r="BK219" s="192">
        <f t="shared" si="39"/>
        <v>0</v>
      </c>
      <c r="BL219" s="19" t="s">
        <v>135</v>
      </c>
      <c r="BM219" s="191" t="s">
        <v>3700</v>
      </c>
    </row>
    <row r="220" spans="1:65" s="2" customFormat="1" ht="24.2" customHeight="1">
      <c r="A220" s="36"/>
      <c r="B220" s="37"/>
      <c r="C220" s="180" t="s">
        <v>73</v>
      </c>
      <c r="D220" s="180" t="s">
        <v>187</v>
      </c>
      <c r="E220" s="181" t="s">
        <v>3565</v>
      </c>
      <c r="F220" s="182" t="s">
        <v>3566</v>
      </c>
      <c r="G220" s="183" t="s">
        <v>448</v>
      </c>
      <c r="H220" s="184">
        <v>10</v>
      </c>
      <c r="I220" s="185"/>
      <c r="J220" s="186">
        <f t="shared" si="30"/>
        <v>0</v>
      </c>
      <c r="K220" s="182" t="s">
        <v>19</v>
      </c>
      <c r="L220" s="41"/>
      <c r="M220" s="187" t="s">
        <v>19</v>
      </c>
      <c r="N220" s="188" t="s">
        <v>44</v>
      </c>
      <c r="O220" s="66"/>
      <c r="P220" s="189">
        <f t="shared" si="31"/>
        <v>0</v>
      </c>
      <c r="Q220" s="189">
        <v>0</v>
      </c>
      <c r="R220" s="189">
        <f t="shared" si="32"/>
        <v>0</v>
      </c>
      <c r="S220" s="189">
        <v>0</v>
      </c>
      <c r="T220" s="190">
        <f t="shared" si="3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135</v>
      </c>
      <c r="AT220" s="191" t="s">
        <v>187</v>
      </c>
      <c r="AU220" s="191" t="s">
        <v>80</v>
      </c>
      <c r="AY220" s="19" t="s">
        <v>185</v>
      </c>
      <c r="BE220" s="192">
        <f t="shared" si="34"/>
        <v>0</v>
      </c>
      <c r="BF220" s="192">
        <f t="shared" si="35"/>
        <v>0</v>
      </c>
      <c r="BG220" s="192">
        <f t="shared" si="36"/>
        <v>0</v>
      </c>
      <c r="BH220" s="192">
        <f t="shared" si="37"/>
        <v>0</v>
      </c>
      <c r="BI220" s="192">
        <f t="shared" si="38"/>
        <v>0</v>
      </c>
      <c r="BJ220" s="19" t="s">
        <v>80</v>
      </c>
      <c r="BK220" s="192">
        <f t="shared" si="39"/>
        <v>0</v>
      </c>
      <c r="BL220" s="19" t="s">
        <v>135</v>
      </c>
      <c r="BM220" s="191" t="s">
        <v>3701</v>
      </c>
    </row>
    <row r="221" spans="1:65" s="2" customFormat="1" ht="16.5" customHeight="1">
      <c r="A221" s="36"/>
      <c r="B221" s="37"/>
      <c r="C221" s="180" t="s">
        <v>73</v>
      </c>
      <c r="D221" s="180" t="s">
        <v>187</v>
      </c>
      <c r="E221" s="181" t="s">
        <v>3702</v>
      </c>
      <c r="F221" s="182" t="s">
        <v>3703</v>
      </c>
      <c r="G221" s="183" t="s">
        <v>499</v>
      </c>
      <c r="H221" s="184">
        <v>1</v>
      </c>
      <c r="I221" s="185"/>
      <c r="J221" s="186">
        <f t="shared" si="30"/>
        <v>0</v>
      </c>
      <c r="K221" s="182" t="s">
        <v>19</v>
      </c>
      <c r="L221" s="41"/>
      <c r="M221" s="187" t="s">
        <v>19</v>
      </c>
      <c r="N221" s="188" t="s">
        <v>44</v>
      </c>
      <c r="O221" s="66"/>
      <c r="P221" s="189">
        <f t="shared" si="31"/>
        <v>0</v>
      </c>
      <c r="Q221" s="189">
        <v>0</v>
      </c>
      <c r="R221" s="189">
        <f t="shared" si="32"/>
        <v>0</v>
      </c>
      <c r="S221" s="189">
        <v>0</v>
      </c>
      <c r="T221" s="190">
        <f t="shared" si="33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80</v>
      </c>
      <c r="AY221" s="19" t="s">
        <v>185</v>
      </c>
      <c r="BE221" s="192">
        <f t="shared" si="34"/>
        <v>0</v>
      </c>
      <c r="BF221" s="192">
        <f t="shared" si="35"/>
        <v>0</v>
      </c>
      <c r="BG221" s="192">
        <f t="shared" si="36"/>
        <v>0</v>
      </c>
      <c r="BH221" s="192">
        <f t="shared" si="37"/>
        <v>0</v>
      </c>
      <c r="BI221" s="192">
        <f t="shared" si="38"/>
        <v>0</v>
      </c>
      <c r="BJ221" s="19" t="s">
        <v>80</v>
      </c>
      <c r="BK221" s="192">
        <f t="shared" si="39"/>
        <v>0</v>
      </c>
      <c r="BL221" s="19" t="s">
        <v>135</v>
      </c>
      <c r="BM221" s="191" t="s">
        <v>3704</v>
      </c>
    </row>
    <row r="222" spans="1:65" s="2" customFormat="1" ht="16.5" customHeight="1">
      <c r="A222" s="36"/>
      <c r="B222" s="37"/>
      <c r="C222" s="180" t="s">
        <v>73</v>
      </c>
      <c r="D222" s="180" t="s">
        <v>187</v>
      </c>
      <c r="E222" s="181" t="s">
        <v>3705</v>
      </c>
      <c r="F222" s="182" t="s">
        <v>3706</v>
      </c>
      <c r="G222" s="183" t="s">
        <v>499</v>
      </c>
      <c r="H222" s="184">
        <v>1</v>
      </c>
      <c r="I222" s="185"/>
      <c r="J222" s="186">
        <f t="shared" si="30"/>
        <v>0</v>
      </c>
      <c r="K222" s="182" t="s">
        <v>19</v>
      </c>
      <c r="L222" s="41"/>
      <c r="M222" s="187" t="s">
        <v>19</v>
      </c>
      <c r="N222" s="188" t="s">
        <v>44</v>
      </c>
      <c r="O222" s="66"/>
      <c r="P222" s="189">
        <f t="shared" si="31"/>
        <v>0</v>
      </c>
      <c r="Q222" s="189">
        <v>0</v>
      </c>
      <c r="R222" s="189">
        <f t="shared" si="32"/>
        <v>0</v>
      </c>
      <c r="S222" s="189">
        <v>0</v>
      </c>
      <c r="T222" s="190">
        <f t="shared" si="33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135</v>
      </c>
      <c r="AT222" s="191" t="s">
        <v>187</v>
      </c>
      <c r="AU222" s="191" t="s">
        <v>80</v>
      </c>
      <c r="AY222" s="19" t="s">
        <v>185</v>
      </c>
      <c r="BE222" s="192">
        <f t="shared" si="34"/>
        <v>0</v>
      </c>
      <c r="BF222" s="192">
        <f t="shared" si="35"/>
        <v>0</v>
      </c>
      <c r="BG222" s="192">
        <f t="shared" si="36"/>
        <v>0</v>
      </c>
      <c r="BH222" s="192">
        <f t="shared" si="37"/>
        <v>0</v>
      </c>
      <c r="BI222" s="192">
        <f t="shared" si="38"/>
        <v>0</v>
      </c>
      <c r="BJ222" s="19" t="s">
        <v>80</v>
      </c>
      <c r="BK222" s="192">
        <f t="shared" si="39"/>
        <v>0</v>
      </c>
      <c r="BL222" s="19" t="s">
        <v>135</v>
      </c>
      <c r="BM222" s="191" t="s">
        <v>3707</v>
      </c>
    </row>
    <row r="223" spans="1:65" s="2" customFormat="1" ht="16.5" customHeight="1">
      <c r="A223" s="36"/>
      <c r="B223" s="37"/>
      <c r="C223" s="180" t="s">
        <v>73</v>
      </c>
      <c r="D223" s="180" t="s">
        <v>187</v>
      </c>
      <c r="E223" s="181" t="s">
        <v>3708</v>
      </c>
      <c r="F223" s="182" t="s">
        <v>3709</v>
      </c>
      <c r="G223" s="183" t="s">
        <v>1761</v>
      </c>
      <c r="H223" s="184">
        <v>1</v>
      </c>
      <c r="I223" s="185"/>
      <c r="J223" s="186">
        <f t="shared" si="30"/>
        <v>0</v>
      </c>
      <c r="K223" s="182" t="s">
        <v>19</v>
      </c>
      <c r="L223" s="41"/>
      <c r="M223" s="187" t="s">
        <v>19</v>
      </c>
      <c r="N223" s="188" t="s">
        <v>44</v>
      </c>
      <c r="O223" s="66"/>
      <c r="P223" s="189">
        <f t="shared" si="31"/>
        <v>0</v>
      </c>
      <c r="Q223" s="189">
        <v>0</v>
      </c>
      <c r="R223" s="189">
        <f t="shared" si="32"/>
        <v>0</v>
      </c>
      <c r="S223" s="189">
        <v>0</v>
      </c>
      <c r="T223" s="190">
        <f t="shared" si="33"/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135</v>
      </c>
      <c r="AT223" s="191" t="s">
        <v>187</v>
      </c>
      <c r="AU223" s="191" t="s">
        <v>80</v>
      </c>
      <c r="AY223" s="19" t="s">
        <v>185</v>
      </c>
      <c r="BE223" s="192">
        <f t="shared" si="34"/>
        <v>0</v>
      </c>
      <c r="BF223" s="192">
        <f t="shared" si="35"/>
        <v>0</v>
      </c>
      <c r="BG223" s="192">
        <f t="shared" si="36"/>
        <v>0</v>
      </c>
      <c r="BH223" s="192">
        <f t="shared" si="37"/>
        <v>0</v>
      </c>
      <c r="BI223" s="192">
        <f t="shared" si="38"/>
        <v>0</v>
      </c>
      <c r="BJ223" s="19" t="s">
        <v>80</v>
      </c>
      <c r="BK223" s="192">
        <f t="shared" si="39"/>
        <v>0</v>
      </c>
      <c r="BL223" s="19" t="s">
        <v>135</v>
      </c>
      <c r="BM223" s="191" t="s">
        <v>3710</v>
      </c>
    </row>
    <row r="224" spans="1:65" s="2" customFormat="1" ht="16.5" customHeight="1">
      <c r="A224" s="36"/>
      <c r="B224" s="37"/>
      <c r="C224" s="180" t="s">
        <v>73</v>
      </c>
      <c r="D224" s="180" t="s">
        <v>187</v>
      </c>
      <c r="E224" s="181" t="s">
        <v>3633</v>
      </c>
      <c r="F224" s="182" t="s">
        <v>3505</v>
      </c>
      <c r="G224" s="183" t="s">
        <v>1358</v>
      </c>
      <c r="H224" s="184">
        <v>20</v>
      </c>
      <c r="I224" s="185"/>
      <c r="J224" s="186">
        <f t="shared" si="30"/>
        <v>0</v>
      </c>
      <c r="K224" s="182" t="s">
        <v>19</v>
      </c>
      <c r="L224" s="41"/>
      <c r="M224" s="187" t="s">
        <v>19</v>
      </c>
      <c r="N224" s="188" t="s">
        <v>44</v>
      </c>
      <c r="O224" s="66"/>
      <c r="P224" s="189">
        <f t="shared" si="31"/>
        <v>0</v>
      </c>
      <c r="Q224" s="189">
        <v>0</v>
      </c>
      <c r="R224" s="189">
        <f t="shared" si="32"/>
        <v>0</v>
      </c>
      <c r="S224" s="189">
        <v>0</v>
      </c>
      <c r="T224" s="190">
        <f t="shared" si="33"/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135</v>
      </c>
      <c r="AT224" s="191" t="s">
        <v>187</v>
      </c>
      <c r="AU224" s="191" t="s">
        <v>80</v>
      </c>
      <c r="AY224" s="19" t="s">
        <v>185</v>
      </c>
      <c r="BE224" s="192">
        <f t="shared" si="34"/>
        <v>0</v>
      </c>
      <c r="BF224" s="192">
        <f t="shared" si="35"/>
        <v>0</v>
      </c>
      <c r="BG224" s="192">
        <f t="shared" si="36"/>
        <v>0</v>
      </c>
      <c r="BH224" s="192">
        <f t="shared" si="37"/>
        <v>0</v>
      </c>
      <c r="BI224" s="192">
        <f t="shared" si="38"/>
        <v>0</v>
      </c>
      <c r="BJ224" s="19" t="s">
        <v>80</v>
      </c>
      <c r="BK224" s="192">
        <f t="shared" si="39"/>
        <v>0</v>
      </c>
      <c r="BL224" s="19" t="s">
        <v>135</v>
      </c>
      <c r="BM224" s="191" t="s">
        <v>3711</v>
      </c>
    </row>
    <row r="225" spans="1:65" s="2" customFormat="1" ht="16.5" customHeight="1">
      <c r="A225" s="36"/>
      <c r="B225" s="37"/>
      <c r="C225" s="180" t="s">
        <v>73</v>
      </c>
      <c r="D225" s="180" t="s">
        <v>187</v>
      </c>
      <c r="E225" s="181" t="s">
        <v>3634</v>
      </c>
      <c r="F225" s="182" t="s">
        <v>3507</v>
      </c>
      <c r="G225" s="183" t="s">
        <v>1358</v>
      </c>
      <c r="H225" s="184">
        <v>20</v>
      </c>
      <c r="I225" s="185"/>
      <c r="J225" s="186">
        <f t="shared" si="30"/>
        <v>0</v>
      </c>
      <c r="K225" s="182" t="s">
        <v>19</v>
      </c>
      <c r="L225" s="41"/>
      <c r="M225" s="187" t="s">
        <v>19</v>
      </c>
      <c r="N225" s="188" t="s">
        <v>44</v>
      </c>
      <c r="O225" s="66"/>
      <c r="P225" s="189">
        <f t="shared" si="31"/>
        <v>0</v>
      </c>
      <c r="Q225" s="189">
        <v>0</v>
      </c>
      <c r="R225" s="189">
        <f t="shared" si="32"/>
        <v>0</v>
      </c>
      <c r="S225" s="189">
        <v>0</v>
      </c>
      <c r="T225" s="190">
        <f t="shared" si="33"/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80</v>
      </c>
      <c r="AY225" s="19" t="s">
        <v>185</v>
      </c>
      <c r="BE225" s="192">
        <f t="shared" si="34"/>
        <v>0</v>
      </c>
      <c r="BF225" s="192">
        <f t="shared" si="35"/>
        <v>0</v>
      </c>
      <c r="BG225" s="192">
        <f t="shared" si="36"/>
        <v>0</v>
      </c>
      <c r="BH225" s="192">
        <f t="shared" si="37"/>
        <v>0</v>
      </c>
      <c r="BI225" s="192">
        <f t="shared" si="38"/>
        <v>0</v>
      </c>
      <c r="BJ225" s="19" t="s">
        <v>80</v>
      </c>
      <c r="BK225" s="192">
        <f t="shared" si="39"/>
        <v>0</v>
      </c>
      <c r="BL225" s="19" t="s">
        <v>135</v>
      </c>
      <c r="BM225" s="191" t="s">
        <v>3712</v>
      </c>
    </row>
    <row r="226" spans="1:65" s="2" customFormat="1" ht="16.5" customHeight="1">
      <c r="A226" s="36"/>
      <c r="B226" s="37"/>
      <c r="C226" s="180" t="s">
        <v>73</v>
      </c>
      <c r="D226" s="180" t="s">
        <v>187</v>
      </c>
      <c r="E226" s="181" t="s">
        <v>3713</v>
      </c>
      <c r="F226" s="182" t="s">
        <v>3714</v>
      </c>
      <c r="G226" s="183" t="s">
        <v>342</v>
      </c>
      <c r="H226" s="184">
        <v>0.2</v>
      </c>
      <c r="I226" s="185"/>
      <c r="J226" s="186">
        <f t="shared" si="30"/>
        <v>0</v>
      </c>
      <c r="K226" s="182" t="s">
        <v>19</v>
      </c>
      <c r="L226" s="41"/>
      <c r="M226" s="187" t="s">
        <v>19</v>
      </c>
      <c r="N226" s="188" t="s">
        <v>44</v>
      </c>
      <c r="O226" s="66"/>
      <c r="P226" s="189">
        <f t="shared" si="31"/>
        <v>0</v>
      </c>
      <c r="Q226" s="189">
        <v>0</v>
      </c>
      <c r="R226" s="189">
        <f t="shared" si="32"/>
        <v>0</v>
      </c>
      <c r="S226" s="189">
        <v>0</v>
      </c>
      <c r="T226" s="190">
        <f t="shared" si="33"/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135</v>
      </c>
      <c r="AT226" s="191" t="s">
        <v>187</v>
      </c>
      <c r="AU226" s="191" t="s">
        <v>80</v>
      </c>
      <c r="AY226" s="19" t="s">
        <v>185</v>
      </c>
      <c r="BE226" s="192">
        <f t="shared" si="34"/>
        <v>0</v>
      </c>
      <c r="BF226" s="192">
        <f t="shared" si="35"/>
        <v>0</v>
      </c>
      <c r="BG226" s="192">
        <f t="shared" si="36"/>
        <v>0</v>
      </c>
      <c r="BH226" s="192">
        <f t="shared" si="37"/>
        <v>0</v>
      </c>
      <c r="BI226" s="192">
        <f t="shared" si="38"/>
        <v>0</v>
      </c>
      <c r="BJ226" s="19" t="s">
        <v>80</v>
      </c>
      <c r="BK226" s="192">
        <f t="shared" si="39"/>
        <v>0</v>
      </c>
      <c r="BL226" s="19" t="s">
        <v>135</v>
      </c>
      <c r="BM226" s="191" t="s">
        <v>3715</v>
      </c>
    </row>
    <row r="227" spans="1:65" s="2" customFormat="1" ht="16.5" customHeight="1">
      <c r="A227" s="36"/>
      <c r="B227" s="37"/>
      <c r="C227" s="180" t="s">
        <v>73</v>
      </c>
      <c r="D227" s="180" t="s">
        <v>187</v>
      </c>
      <c r="E227" s="181" t="s">
        <v>3716</v>
      </c>
      <c r="F227" s="182" t="s">
        <v>3476</v>
      </c>
      <c r="G227" s="183" t="s">
        <v>342</v>
      </c>
      <c r="H227" s="184">
        <v>0.2</v>
      </c>
      <c r="I227" s="185"/>
      <c r="J227" s="186">
        <f t="shared" si="30"/>
        <v>0</v>
      </c>
      <c r="K227" s="182" t="s">
        <v>19</v>
      </c>
      <c r="L227" s="41"/>
      <c r="M227" s="187" t="s">
        <v>19</v>
      </c>
      <c r="N227" s="188" t="s">
        <v>44</v>
      </c>
      <c r="O227" s="66"/>
      <c r="P227" s="189">
        <f t="shared" si="31"/>
        <v>0</v>
      </c>
      <c r="Q227" s="189">
        <v>0</v>
      </c>
      <c r="R227" s="189">
        <f t="shared" si="32"/>
        <v>0</v>
      </c>
      <c r="S227" s="189">
        <v>0</v>
      </c>
      <c r="T227" s="190">
        <f t="shared" si="33"/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135</v>
      </c>
      <c r="AT227" s="191" t="s">
        <v>187</v>
      </c>
      <c r="AU227" s="191" t="s">
        <v>80</v>
      </c>
      <c r="AY227" s="19" t="s">
        <v>185</v>
      </c>
      <c r="BE227" s="192">
        <f t="shared" si="34"/>
        <v>0</v>
      </c>
      <c r="BF227" s="192">
        <f t="shared" si="35"/>
        <v>0</v>
      </c>
      <c r="BG227" s="192">
        <f t="shared" si="36"/>
        <v>0</v>
      </c>
      <c r="BH227" s="192">
        <f t="shared" si="37"/>
        <v>0</v>
      </c>
      <c r="BI227" s="192">
        <f t="shared" si="38"/>
        <v>0</v>
      </c>
      <c r="BJ227" s="19" t="s">
        <v>80</v>
      </c>
      <c r="BK227" s="192">
        <f t="shared" si="39"/>
        <v>0</v>
      </c>
      <c r="BL227" s="19" t="s">
        <v>135</v>
      </c>
      <c r="BM227" s="191" t="s">
        <v>3717</v>
      </c>
    </row>
    <row r="228" spans="1:65" s="12" customFormat="1" ht="25.9" customHeight="1">
      <c r="B228" s="164"/>
      <c r="C228" s="165"/>
      <c r="D228" s="166" t="s">
        <v>72</v>
      </c>
      <c r="E228" s="167" t="s">
        <v>250</v>
      </c>
      <c r="F228" s="167" t="s">
        <v>3718</v>
      </c>
      <c r="G228" s="165"/>
      <c r="H228" s="165"/>
      <c r="I228" s="168"/>
      <c r="J228" s="169">
        <f>BK228</f>
        <v>0</v>
      </c>
      <c r="K228" s="165"/>
      <c r="L228" s="170"/>
      <c r="M228" s="171"/>
      <c r="N228" s="172"/>
      <c r="O228" s="172"/>
      <c r="P228" s="173">
        <f>SUM(P229:P284)</f>
        <v>0</v>
      </c>
      <c r="Q228" s="172"/>
      <c r="R228" s="173">
        <f>SUM(R229:R284)</f>
        <v>0</v>
      </c>
      <c r="S228" s="172"/>
      <c r="T228" s="174">
        <f>SUM(T229:T284)</f>
        <v>0</v>
      </c>
      <c r="AR228" s="175" t="s">
        <v>80</v>
      </c>
      <c r="AT228" s="176" t="s">
        <v>72</v>
      </c>
      <c r="AU228" s="176" t="s">
        <v>73</v>
      </c>
      <c r="AY228" s="175" t="s">
        <v>185</v>
      </c>
      <c r="BK228" s="177">
        <f>SUM(BK229:BK284)</f>
        <v>0</v>
      </c>
    </row>
    <row r="229" spans="1:65" s="2" customFormat="1" ht="37.9" customHeight="1">
      <c r="A229" s="36"/>
      <c r="B229" s="37"/>
      <c r="C229" s="180" t="s">
        <v>73</v>
      </c>
      <c r="D229" s="180" t="s">
        <v>187</v>
      </c>
      <c r="E229" s="181" t="s">
        <v>3719</v>
      </c>
      <c r="F229" s="182" t="s">
        <v>3720</v>
      </c>
      <c r="G229" s="183" t="s">
        <v>1314</v>
      </c>
      <c r="H229" s="184">
        <v>1</v>
      </c>
      <c r="I229" s="185"/>
      <c r="J229" s="186">
        <f t="shared" ref="J229:J260" si="40">ROUND(I229*H229,2)</f>
        <v>0</v>
      </c>
      <c r="K229" s="182" t="s">
        <v>19</v>
      </c>
      <c r="L229" s="41"/>
      <c r="M229" s="187" t="s">
        <v>19</v>
      </c>
      <c r="N229" s="188" t="s">
        <v>44</v>
      </c>
      <c r="O229" s="66"/>
      <c r="P229" s="189">
        <f t="shared" ref="P229:P260" si="41">O229*H229</f>
        <v>0</v>
      </c>
      <c r="Q229" s="189">
        <v>0</v>
      </c>
      <c r="R229" s="189">
        <f t="shared" ref="R229:R260" si="42">Q229*H229</f>
        <v>0</v>
      </c>
      <c r="S229" s="189">
        <v>0</v>
      </c>
      <c r="T229" s="190">
        <f t="shared" ref="T229:T260" si="43"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80</v>
      </c>
      <c r="AY229" s="19" t="s">
        <v>185</v>
      </c>
      <c r="BE229" s="192">
        <f t="shared" ref="BE229:BE260" si="44">IF(N229="základní",J229,0)</f>
        <v>0</v>
      </c>
      <c r="BF229" s="192">
        <f t="shared" ref="BF229:BF260" si="45">IF(N229="snížená",J229,0)</f>
        <v>0</v>
      </c>
      <c r="BG229" s="192">
        <f t="shared" ref="BG229:BG260" si="46">IF(N229="zákl. přenesená",J229,0)</f>
        <v>0</v>
      </c>
      <c r="BH229" s="192">
        <f t="shared" ref="BH229:BH260" si="47">IF(N229="sníž. přenesená",J229,0)</f>
        <v>0</v>
      </c>
      <c r="BI229" s="192">
        <f t="shared" ref="BI229:BI260" si="48">IF(N229="nulová",J229,0)</f>
        <v>0</v>
      </c>
      <c r="BJ229" s="19" t="s">
        <v>80</v>
      </c>
      <c r="BK229" s="192">
        <f t="shared" ref="BK229:BK260" si="49">ROUND(I229*H229,2)</f>
        <v>0</v>
      </c>
      <c r="BL229" s="19" t="s">
        <v>135</v>
      </c>
      <c r="BM229" s="191" t="s">
        <v>3721</v>
      </c>
    </row>
    <row r="230" spans="1:65" s="2" customFormat="1" ht="24.2" customHeight="1">
      <c r="A230" s="36"/>
      <c r="B230" s="37"/>
      <c r="C230" s="180" t="s">
        <v>73</v>
      </c>
      <c r="D230" s="180" t="s">
        <v>187</v>
      </c>
      <c r="E230" s="181" t="s">
        <v>3722</v>
      </c>
      <c r="F230" s="182" t="s">
        <v>3723</v>
      </c>
      <c r="G230" s="183" t="s">
        <v>1314</v>
      </c>
      <c r="H230" s="184">
        <v>1</v>
      </c>
      <c r="I230" s="185"/>
      <c r="J230" s="186">
        <f t="shared" si="40"/>
        <v>0</v>
      </c>
      <c r="K230" s="182" t="s">
        <v>19</v>
      </c>
      <c r="L230" s="41"/>
      <c r="M230" s="187" t="s">
        <v>19</v>
      </c>
      <c r="N230" s="188" t="s">
        <v>44</v>
      </c>
      <c r="O230" s="66"/>
      <c r="P230" s="189">
        <f t="shared" si="41"/>
        <v>0</v>
      </c>
      <c r="Q230" s="189">
        <v>0</v>
      </c>
      <c r="R230" s="189">
        <f t="shared" si="42"/>
        <v>0</v>
      </c>
      <c r="S230" s="189">
        <v>0</v>
      </c>
      <c r="T230" s="190">
        <f t="shared" si="43"/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80</v>
      </c>
      <c r="AY230" s="19" t="s">
        <v>185</v>
      </c>
      <c r="BE230" s="192">
        <f t="shared" si="44"/>
        <v>0</v>
      </c>
      <c r="BF230" s="192">
        <f t="shared" si="45"/>
        <v>0</v>
      </c>
      <c r="BG230" s="192">
        <f t="shared" si="46"/>
        <v>0</v>
      </c>
      <c r="BH230" s="192">
        <f t="shared" si="47"/>
        <v>0</v>
      </c>
      <c r="BI230" s="192">
        <f t="shared" si="48"/>
        <v>0</v>
      </c>
      <c r="BJ230" s="19" t="s">
        <v>80</v>
      </c>
      <c r="BK230" s="192">
        <f t="shared" si="49"/>
        <v>0</v>
      </c>
      <c r="BL230" s="19" t="s">
        <v>135</v>
      </c>
      <c r="BM230" s="191" t="s">
        <v>3724</v>
      </c>
    </row>
    <row r="231" spans="1:65" s="2" customFormat="1" ht="16.5" customHeight="1">
      <c r="A231" s="36"/>
      <c r="B231" s="37"/>
      <c r="C231" s="180" t="s">
        <v>73</v>
      </c>
      <c r="D231" s="180" t="s">
        <v>187</v>
      </c>
      <c r="E231" s="181" t="s">
        <v>3725</v>
      </c>
      <c r="F231" s="182" t="s">
        <v>3726</v>
      </c>
      <c r="G231" s="183" t="s">
        <v>1314</v>
      </c>
      <c r="H231" s="184">
        <v>1</v>
      </c>
      <c r="I231" s="185"/>
      <c r="J231" s="186">
        <f t="shared" si="40"/>
        <v>0</v>
      </c>
      <c r="K231" s="182" t="s">
        <v>19</v>
      </c>
      <c r="L231" s="41"/>
      <c r="M231" s="187" t="s">
        <v>19</v>
      </c>
      <c r="N231" s="188" t="s">
        <v>44</v>
      </c>
      <c r="O231" s="66"/>
      <c r="P231" s="189">
        <f t="shared" si="41"/>
        <v>0</v>
      </c>
      <c r="Q231" s="189">
        <v>0</v>
      </c>
      <c r="R231" s="189">
        <f t="shared" si="42"/>
        <v>0</v>
      </c>
      <c r="S231" s="189">
        <v>0</v>
      </c>
      <c r="T231" s="190">
        <f t="shared" si="43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135</v>
      </c>
      <c r="AT231" s="191" t="s">
        <v>187</v>
      </c>
      <c r="AU231" s="191" t="s">
        <v>80</v>
      </c>
      <c r="AY231" s="19" t="s">
        <v>185</v>
      </c>
      <c r="BE231" s="192">
        <f t="shared" si="44"/>
        <v>0</v>
      </c>
      <c r="BF231" s="192">
        <f t="shared" si="45"/>
        <v>0</v>
      </c>
      <c r="BG231" s="192">
        <f t="shared" si="46"/>
        <v>0</v>
      </c>
      <c r="BH231" s="192">
        <f t="shared" si="47"/>
        <v>0</v>
      </c>
      <c r="BI231" s="192">
        <f t="shared" si="48"/>
        <v>0</v>
      </c>
      <c r="BJ231" s="19" t="s">
        <v>80</v>
      </c>
      <c r="BK231" s="192">
        <f t="shared" si="49"/>
        <v>0</v>
      </c>
      <c r="BL231" s="19" t="s">
        <v>135</v>
      </c>
      <c r="BM231" s="191" t="s">
        <v>3727</v>
      </c>
    </row>
    <row r="232" spans="1:65" s="2" customFormat="1" ht="16.5" customHeight="1">
      <c r="A232" s="36"/>
      <c r="B232" s="37"/>
      <c r="C232" s="180" t="s">
        <v>73</v>
      </c>
      <c r="D232" s="180" t="s">
        <v>187</v>
      </c>
      <c r="E232" s="181" t="s">
        <v>3728</v>
      </c>
      <c r="F232" s="182" t="s">
        <v>3729</v>
      </c>
      <c r="G232" s="183" t="s">
        <v>1314</v>
      </c>
      <c r="H232" s="184">
        <v>1</v>
      </c>
      <c r="I232" s="185"/>
      <c r="J232" s="186">
        <f t="shared" si="40"/>
        <v>0</v>
      </c>
      <c r="K232" s="182" t="s">
        <v>19</v>
      </c>
      <c r="L232" s="41"/>
      <c r="M232" s="187" t="s">
        <v>19</v>
      </c>
      <c r="N232" s="188" t="s">
        <v>44</v>
      </c>
      <c r="O232" s="66"/>
      <c r="P232" s="189">
        <f t="shared" si="41"/>
        <v>0</v>
      </c>
      <c r="Q232" s="189">
        <v>0</v>
      </c>
      <c r="R232" s="189">
        <f t="shared" si="42"/>
        <v>0</v>
      </c>
      <c r="S232" s="189">
        <v>0</v>
      </c>
      <c r="T232" s="190">
        <f t="shared" si="43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135</v>
      </c>
      <c r="AT232" s="191" t="s">
        <v>187</v>
      </c>
      <c r="AU232" s="191" t="s">
        <v>80</v>
      </c>
      <c r="AY232" s="19" t="s">
        <v>185</v>
      </c>
      <c r="BE232" s="192">
        <f t="shared" si="44"/>
        <v>0</v>
      </c>
      <c r="BF232" s="192">
        <f t="shared" si="45"/>
        <v>0</v>
      </c>
      <c r="BG232" s="192">
        <f t="shared" si="46"/>
        <v>0</v>
      </c>
      <c r="BH232" s="192">
        <f t="shared" si="47"/>
        <v>0</v>
      </c>
      <c r="BI232" s="192">
        <f t="shared" si="48"/>
        <v>0</v>
      </c>
      <c r="BJ232" s="19" t="s">
        <v>80</v>
      </c>
      <c r="BK232" s="192">
        <f t="shared" si="49"/>
        <v>0</v>
      </c>
      <c r="BL232" s="19" t="s">
        <v>135</v>
      </c>
      <c r="BM232" s="191" t="s">
        <v>3730</v>
      </c>
    </row>
    <row r="233" spans="1:65" s="2" customFormat="1" ht="24.2" customHeight="1">
      <c r="A233" s="36"/>
      <c r="B233" s="37"/>
      <c r="C233" s="180" t="s">
        <v>73</v>
      </c>
      <c r="D233" s="180" t="s">
        <v>187</v>
      </c>
      <c r="E233" s="181" t="s">
        <v>3731</v>
      </c>
      <c r="F233" s="182" t="s">
        <v>3732</v>
      </c>
      <c r="G233" s="183" t="s">
        <v>1314</v>
      </c>
      <c r="H233" s="184">
        <v>1</v>
      </c>
      <c r="I233" s="185"/>
      <c r="J233" s="186">
        <f t="shared" si="40"/>
        <v>0</v>
      </c>
      <c r="K233" s="182" t="s">
        <v>19</v>
      </c>
      <c r="L233" s="41"/>
      <c r="M233" s="187" t="s">
        <v>19</v>
      </c>
      <c r="N233" s="188" t="s">
        <v>44</v>
      </c>
      <c r="O233" s="66"/>
      <c r="P233" s="189">
        <f t="shared" si="41"/>
        <v>0</v>
      </c>
      <c r="Q233" s="189">
        <v>0</v>
      </c>
      <c r="R233" s="189">
        <f t="shared" si="42"/>
        <v>0</v>
      </c>
      <c r="S233" s="189">
        <v>0</v>
      </c>
      <c r="T233" s="190">
        <f t="shared" si="43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80</v>
      </c>
      <c r="AY233" s="19" t="s">
        <v>185</v>
      </c>
      <c r="BE233" s="192">
        <f t="shared" si="44"/>
        <v>0</v>
      </c>
      <c r="BF233" s="192">
        <f t="shared" si="45"/>
        <v>0</v>
      </c>
      <c r="BG233" s="192">
        <f t="shared" si="46"/>
        <v>0</v>
      </c>
      <c r="BH233" s="192">
        <f t="shared" si="47"/>
        <v>0</v>
      </c>
      <c r="BI233" s="192">
        <f t="shared" si="48"/>
        <v>0</v>
      </c>
      <c r="BJ233" s="19" t="s">
        <v>80</v>
      </c>
      <c r="BK233" s="192">
        <f t="shared" si="49"/>
        <v>0</v>
      </c>
      <c r="BL233" s="19" t="s">
        <v>135</v>
      </c>
      <c r="BM233" s="191" t="s">
        <v>3733</v>
      </c>
    </row>
    <row r="234" spans="1:65" s="2" customFormat="1" ht="16.5" customHeight="1">
      <c r="A234" s="36"/>
      <c r="B234" s="37"/>
      <c r="C234" s="180" t="s">
        <v>73</v>
      </c>
      <c r="D234" s="180" t="s">
        <v>187</v>
      </c>
      <c r="E234" s="181" t="s">
        <v>3734</v>
      </c>
      <c r="F234" s="182" t="s">
        <v>3735</v>
      </c>
      <c r="G234" s="183" t="s">
        <v>1314</v>
      </c>
      <c r="H234" s="184">
        <v>1</v>
      </c>
      <c r="I234" s="185"/>
      <c r="J234" s="186">
        <f t="shared" si="40"/>
        <v>0</v>
      </c>
      <c r="K234" s="182" t="s">
        <v>19</v>
      </c>
      <c r="L234" s="41"/>
      <c r="M234" s="187" t="s">
        <v>19</v>
      </c>
      <c r="N234" s="188" t="s">
        <v>44</v>
      </c>
      <c r="O234" s="66"/>
      <c r="P234" s="189">
        <f t="shared" si="41"/>
        <v>0</v>
      </c>
      <c r="Q234" s="189">
        <v>0</v>
      </c>
      <c r="R234" s="189">
        <f t="shared" si="42"/>
        <v>0</v>
      </c>
      <c r="S234" s="189">
        <v>0</v>
      </c>
      <c r="T234" s="190">
        <f t="shared" si="43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135</v>
      </c>
      <c r="AT234" s="191" t="s">
        <v>187</v>
      </c>
      <c r="AU234" s="191" t="s">
        <v>80</v>
      </c>
      <c r="AY234" s="19" t="s">
        <v>185</v>
      </c>
      <c r="BE234" s="192">
        <f t="shared" si="44"/>
        <v>0</v>
      </c>
      <c r="BF234" s="192">
        <f t="shared" si="45"/>
        <v>0</v>
      </c>
      <c r="BG234" s="192">
        <f t="shared" si="46"/>
        <v>0</v>
      </c>
      <c r="BH234" s="192">
        <f t="shared" si="47"/>
        <v>0</v>
      </c>
      <c r="BI234" s="192">
        <f t="shared" si="48"/>
        <v>0</v>
      </c>
      <c r="BJ234" s="19" t="s">
        <v>80</v>
      </c>
      <c r="BK234" s="192">
        <f t="shared" si="49"/>
        <v>0</v>
      </c>
      <c r="BL234" s="19" t="s">
        <v>135</v>
      </c>
      <c r="BM234" s="191" t="s">
        <v>3736</v>
      </c>
    </row>
    <row r="235" spans="1:65" s="2" customFormat="1" ht="16.5" customHeight="1">
      <c r="A235" s="36"/>
      <c r="B235" s="37"/>
      <c r="C235" s="180" t="s">
        <v>73</v>
      </c>
      <c r="D235" s="180" t="s">
        <v>187</v>
      </c>
      <c r="E235" s="181" t="s">
        <v>3737</v>
      </c>
      <c r="F235" s="182" t="s">
        <v>3738</v>
      </c>
      <c r="G235" s="183" t="s">
        <v>1314</v>
      </c>
      <c r="H235" s="184">
        <v>1</v>
      </c>
      <c r="I235" s="185"/>
      <c r="J235" s="186">
        <f t="shared" si="40"/>
        <v>0</v>
      </c>
      <c r="K235" s="182" t="s">
        <v>19</v>
      </c>
      <c r="L235" s="41"/>
      <c r="M235" s="187" t="s">
        <v>19</v>
      </c>
      <c r="N235" s="188" t="s">
        <v>44</v>
      </c>
      <c r="O235" s="66"/>
      <c r="P235" s="189">
        <f t="shared" si="41"/>
        <v>0</v>
      </c>
      <c r="Q235" s="189">
        <v>0</v>
      </c>
      <c r="R235" s="189">
        <f t="shared" si="42"/>
        <v>0</v>
      </c>
      <c r="S235" s="189">
        <v>0</v>
      </c>
      <c r="T235" s="190">
        <f t="shared" si="43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135</v>
      </c>
      <c r="AT235" s="191" t="s">
        <v>187</v>
      </c>
      <c r="AU235" s="191" t="s">
        <v>80</v>
      </c>
      <c r="AY235" s="19" t="s">
        <v>185</v>
      </c>
      <c r="BE235" s="192">
        <f t="shared" si="44"/>
        <v>0</v>
      </c>
      <c r="BF235" s="192">
        <f t="shared" si="45"/>
        <v>0</v>
      </c>
      <c r="BG235" s="192">
        <f t="shared" si="46"/>
        <v>0</v>
      </c>
      <c r="BH235" s="192">
        <f t="shared" si="47"/>
        <v>0</v>
      </c>
      <c r="BI235" s="192">
        <f t="shared" si="48"/>
        <v>0</v>
      </c>
      <c r="BJ235" s="19" t="s">
        <v>80</v>
      </c>
      <c r="BK235" s="192">
        <f t="shared" si="49"/>
        <v>0</v>
      </c>
      <c r="BL235" s="19" t="s">
        <v>135</v>
      </c>
      <c r="BM235" s="191" t="s">
        <v>3739</v>
      </c>
    </row>
    <row r="236" spans="1:65" s="2" customFormat="1" ht="16.5" customHeight="1">
      <c r="A236" s="36"/>
      <c r="B236" s="37"/>
      <c r="C236" s="180" t="s">
        <v>73</v>
      </c>
      <c r="D236" s="180" t="s">
        <v>187</v>
      </c>
      <c r="E236" s="181" t="s">
        <v>3740</v>
      </c>
      <c r="F236" s="182" t="s">
        <v>3741</v>
      </c>
      <c r="G236" s="183" t="s">
        <v>1314</v>
      </c>
      <c r="H236" s="184">
        <v>2</v>
      </c>
      <c r="I236" s="185"/>
      <c r="J236" s="186">
        <f t="shared" si="40"/>
        <v>0</v>
      </c>
      <c r="K236" s="182" t="s">
        <v>19</v>
      </c>
      <c r="L236" s="41"/>
      <c r="M236" s="187" t="s">
        <v>19</v>
      </c>
      <c r="N236" s="188" t="s">
        <v>44</v>
      </c>
      <c r="O236" s="66"/>
      <c r="P236" s="189">
        <f t="shared" si="41"/>
        <v>0</v>
      </c>
      <c r="Q236" s="189">
        <v>0</v>
      </c>
      <c r="R236" s="189">
        <f t="shared" si="42"/>
        <v>0</v>
      </c>
      <c r="S236" s="189">
        <v>0</v>
      </c>
      <c r="T236" s="190">
        <f t="shared" si="43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80</v>
      </c>
      <c r="AY236" s="19" t="s">
        <v>185</v>
      </c>
      <c r="BE236" s="192">
        <f t="shared" si="44"/>
        <v>0</v>
      </c>
      <c r="BF236" s="192">
        <f t="shared" si="45"/>
        <v>0</v>
      </c>
      <c r="BG236" s="192">
        <f t="shared" si="46"/>
        <v>0</v>
      </c>
      <c r="BH236" s="192">
        <f t="shared" si="47"/>
        <v>0</v>
      </c>
      <c r="BI236" s="192">
        <f t="shared" si="48"/>
        <v>0</v>
      </c>
      <c r="BJ236" s="19" t="s">
        <v>80</v>
      </c>
      <c r="BK236" s="192">
        <f t="shared" si="49"/>
        <v>0</v>
      </c>
      <c r="BL236" s="19" t="s">
        <v>135</v>
      </c>
      <c r="BM236" s="191" t="s">
        <v>3742</v>
      </c>
    </row>
    <row r="237" spans="1:65" s="2" customFormat="1" ht="16.5" customHeight="1">
      <c r="A237" s="36"/>
      <c r="B237" s="37"/>
      <c r="C237" s="180" t="s">
        <v>73</v>
      </c>
      <c r="D237" s="180" t="s">
        <v>187</v>
      </c>
      <c r="E237" s="181" t="s">
        <v>3743</v>
      </c>
      <c r="F237" s="182" t="s">
        <v>3744</v>
      </c>
      <c r="G237" s="183" t="s">
        <v>1314</v>
      </c>
      <c r="H237" s="184">
        <v>1</v>
      </c>
      <c r="I237" s="185"/>
      <c r="J237" s="186">
        <f t="shared" si="40"/>
        <v>0</v>
      </c>
      <c r="K237" s="182" t="s">
        <v>19</v>
      </c>
      <c r="L237" s="41"/>
      <c r="M237" s="187" t="s">
        <v>19</v>
      </c>
      <c r="N237" s="188" t="s">
        <v>44</v>
      </c>
      <c r="O237" s="66"/>
      <c r="P237" s="189">
        <f t="shared" si="41"/>
        <v>0</v>
      </c>
      <c r="Q237" s="189">
        <v>0</v>
      </c>
      <c r="R237" s="189">
        <f t="shared" si="42"/>
        <v>0</v>
      </c>
      <c r="S237" s="189">
        <v>0</v>
      </c>
      <c r="T237" s="190">
        <f t="shared" si="43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135</v>
      </c>
      <c r="AT237" s="191" t="s">
        <v>187</v>
      </c>
      <c r="AU237" s="191" t="s">
        <v>80</v>
      </c>
      <c r="AY237" s="19" t="s">
        <v>185</v>
      </c>
      <c r="BE237" s="192">
        <f t="shared" si="44"/>
        <v>0</v>
      </c>
      <c r="BF237" s="192">
        <f t="shared" si="45"/>
        <v>0</v>
      </c>
      <c r="BG237" s="192">
        <f t="shared" si="46"/>
        <v>0</v>
      </c>
      <c r="BH237" s="192">
        <f t="shared" si="47"/>
        <v>0</v>
      </c>
      <c r="BI237" s="192">
        <f t="shared" si="48"/>
        <v>0</v>
      </c>
      <c r="BJ237" s="19" t="s">
        <v>80</v>
      </c>
      <c r="BK237" s="192">
        <f t="shared" si="49"/>
        <v>0</v>
      </c>
      <c r="BL237" s="19" t="s">
        <v>135</v>
      </c>
      <c r="BM237" s="191" t="s">
        <v>3745</v>
      </c>
    </row>
    <row r="238" spans="1:65" s="2" customFormat="1" ht="16.5" customHeight="1">
      <c r="A238" s="36"/>
      <c r="B238" s="37"/>
      <c r="C238" s="180" t="s">
        <v>73</v>
      </c>
      <c r="D238" s="180" t="s">
        <v>187</v>
      </c>
      <c r="E238" s="181" t="s">
        <v>3746</v>
      </c>
      <c r="F238" s="182" t="s">
        <v>3747</v>
      </c>
      <c r="G238" s="183" t="s">
        <v>1314</v>
      </c>
      <c r="H238" s="184">
        <v>1</v>
      </c>
      <c r="I238" s="185"/>
      <c r="J238" s="186">
        <f t="shared" si="40"/>
        <v>0</v>
      </c>
      <c r="K238" s="182" t="s">
        <v>19</v>
      </c>
      <c r="L238" s="41"/>
      <c r="M238" s="187" t="s">
        <v>19</v>
      </c>
      <c r="N238" s="188" t="s">
        <v>44</v>
      </c>
      <c r="O238" s="66"/>
      <c r="P238" s="189">
        <f t="shared" si="41"/>
        <v>0</v>
      </c>
      <c r="Q238" s="189">
        <v>0</v>
      </c>
      <c r="R238" s="189">
        <f t="shared" si="42"/>
        <v>0</v>
      </c>
      <c r="S238" s="189">
        <v>0</v>
      </c>
      <c r="T238" s="190">
        <f t="shared" si="4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135</v>
      </c>
      <c r="AT238" s="191" t="s">
        <v>187</v>
      </c>
      <c r="AU238" s="191" t="s">
        <v>80</v>
      </c>
      <c r="AY238" s="19" t="s">
        <v>185</v>
      </c>
      <c r="BE238" s="192">
        <f t="shared" si="44"/>
        <v>0</v>
      </c>
      <c r="BF238" s="192">
        <f t="shared" si="45"/>
        <v>0</v>
      </c>
      <c r="BG238" s="192">
        <f t="shared" si="46"/>
        <v>0</v>
      </c>
      <c r="BH238" s="192">
        <f t="shared" si="47"/>
        <v>0</v>
      </c>
      <c r="BI238" s="192">
        <f t="shared" si="48"/>
        <v>0</v>
      </c>
      <c r="BJ238" s="19" t="s">
        <v>80</v>
      </c>
      <c r="BK238" s="192">
        <f t="shared" si="49"/>
        <v>0</v>
      </c>
      <c r="BL238" s="19" t="s">
        <v>135</v>
      </c>
      <c r="BM238" s="191" t="s">
        <v>3748</v>
      </c>
    </row>
    <row r="239" spans="1:65" s="2" customFormat="1" ht="16.5" customHeight="1">
      <c r="A239" s="36"/>
      <c r="B239" s="37"/>
      <c r="C239" s="180" t="s">
        <v>73</v>
      </c>
      <c r="D239" s="180" t="s">
        <v>187</v>
      </c>
      <c r="E239" s="181" t="s">
        <v>3749</v>
      </c>
      <c r="F239" s="182" t="s">
        <v>3750</v>
      </c>
      <c r="G239" s="183" t="s">
        <v>1314</v>
      </c>
      <c r="H239" s="184">
        <v>1</v>
      </c>
      <c r="I239" s="185"/>
      <c r="J239" s="186">
        <f t="shared" si="40"/>
        <v>0</v>
      </c>
      <c r="K239" s="182" t="s">
        <v>19</v>
      </c>
      <c r="L239" s="41"/>
      <c r="M239" s="187" t="s">
        <v>19</v>
      </c>
      <c r="N239" s="188" t="s">
        <v>44</v>
      </c>
      <c r="O239" s="66"/>
      <c r="P239" s="189">
        <f t="shared" si="41"/>
        <v>0</v>
      </c>
      <c r="Q239" s="189">
        <v>0</v>
      </c>
      <c r="R239" s="189">
        <f t="shared" si="42"/>
        <v>0</v>
      </c>
      <c r="S239" s="189">
        <v>0</v>
      </c>
      <c r="T239" s="190">
        <f t="shared" si="43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135</v>
      </c>
      <c r="AT239" s="191" t="s">
        <v>187</v>
      </c>
      <c r="AU239" s="191" t="s">
        <v>80</v>
      </c>
      <c r="AY239" s="19" t="s">
        <v>185</v>
      </c>
      <c r="BE239" s="192">
        <f t="shared" si="44"/>
        <v>0</v>
      </c>
      <c r="BF239" s="192">
        <f t="shared" si="45"/>
        <v>0</v>
      </c>
      <c r="BG239" s="192">
        <f t="shared" si="46"/>
        <v>0</v>
      </c>
      <c r="BH239" s="192">
        <f t="shared" si="47"/>
        <v>0</v>
      </c>
      <c r="BI239" s="192">
        <f t="shared" si="48"/>
        <v>0</v>
      </c>
      <c r="BJ239" s="19" t="s">
        <v>80</v>
      </c>
      <c r="BK239" s="192">
        <f t="shared" si="49"/>
        <v>0</v>
      </c>
      <c r="BL239" s="19" t="s">
        <v>135</v>
      </c>
      <c r="BM239" s="191" t="s">
        <v>3751</v>
      </c>
    </row>
    <row r="240" spans="1:65" s="2" customFormat="1" ht="16.5" customHeight="1">
      <c r="A240" s="36"/>
      <c r="B240" s="37"/>
      <c r="C240" s="180" t="s">
        <v>73</v>
      </c>
      <c r="D240" s="180" t="s">
        <v>187</v>
      </c>
      <c r="E240" s="181" t="s">
        <v>3752</v>
      </c>
      <c r="F240" s="182" t="s">
        <v>3753</v>
      </c>
      <c r="G240" s="183" t="s">
        <v>1314</v>
      </c>
      <c r="H240" s="184">
        <v>1</v>
      </c>
      <c r="I240" s="185"/>
      <c r="J240" s="186">
        <f t="shared" si="40"/>
        <v>0</v>
      </c>
      <c r="K240" s="182" t="s">
        <v>19</v>
      </c>
      <c r="L240" s="41"/>
      <c r="M240" s="187" t="s">
        <v>19</v>
      </c>
      <c r="N240" s="188" t="s">
        <v>44</v>
      </c>
      <c r="O240" s="66"/>
      <c r="P240" s="189">
        <f t="shared" si="41"/>
        <v>0</v>
      </c>
      <c r="Q240" s="189">
        <v>0</v>
      </c>
      <c r="R240" s="189">
        <f t="shared" si="42"/>
        <v>0</v>
      </c>
      <c r="S240" s="189">
        <v>0</v>
      </c>
      <c r="T240" s="190">
        <f t="shared" si="4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135</v>
      </c>
      <c r="AT240" s="191" t="s">
        <v>187</v>
      </c>
      <c r="AU240" s="191" t="s">
        <v>80</v>
      </c>
      <c r="AY240" s="19" t="s">
        <v>185</v>
      </c>
      <c r="BE240" s="192">
        <f t="shared" si="44"/>
        <v>0</v>
      </c>
      <c r="BF240" s="192">
        <f t="shared" si="45"/>
        <v>0</v>
      </c>
      <c r="BG240" s="192">
        <f t="shared" si="46"/>
        <v>0</v>
      </c>
      <c r="BH240" s="192">
        <f t="shared" si="47"/>
        <v>0</v>
      </c>
      <c r="BI240" s="192">
        <f t="shared" si="48"/>
        <v>0</v>
      </c>
      <c r="BJ240" s="19" t="s">
        <v>80</v>
      </c>
      <c r="BK240" s="192">
        <f t="shared" si="49"/>
        <v>0</v>
      </c>
      <c r="BL240" s="19" t="s">
        <v>135</v>
      </c>
      <c r="BM240" s="191" t="s">
        <v>3754</v>
      </c>
    </row>
    <row r="241" spans="1:65" s="2" customFormat="1" ht="16.5" customHeight="1">
      <c r="A241" s="36"/>
      <c r="B241" s="37"/>
      <c r="C241" s="180" t="s">
        <v>73</v>
      </c>
      <c r="D241" s="180" t="s">
        <v>187</v>
      </c>
      <c r="E241" s="181" t="s">
        <v>3755</v>
      </c>
      <c r="F241" s="182" t="s">
        <v>3756</v>
      </c>
      <c r="G241" s="183" t="s">
        <v>1314</v>
      </c>
      <c r="H241" s="184">
        <v>2</v>
      </c>
      <c r="I241" s="185"/>
      <c r="J241" s="186">
        <f t="shared" si="40"/>
        <v>0</v>
      </c>
      <c r="K241" s="182" t="s">
        <v>19</v>
      </c>
      <c r="L241" s="41"/>
      <c r="M241" s="187" t="s">
        <v>19</v>
      </c>
      <c r="N241" s="188" t="s">
        <v>44</v>
      </c>
      <c r="O241" s="66"/>
      <c r="P241" s="189">
        <f t="shared" si="41"/>
        <v>0</v>
      </c>
      <c r="Q241" s="189">
        <v>0</v>
      </c>
      <c r="R241" s="189">
        <f t="shared" si="42"/>
        <v>0</v>
      </c>
      <c r="S241" s="189">
        <v>0</v>
      </c>
      <c r="T241" s="190">
        <f t="shared" si="4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135</v>
      </c>
      <c r="AT241" s="191" t="s">
        <v>187</v>
      </c>
      <c r="AU241" s="191" t="s">
        <v>80</v>
      </c>
      <c r="AY241" s="19" t="s">
        <v>185</v>
      </c>
      <c r="BE241" s="192">
        <f t="shared" si="44"/>
        <v>0</v>
      </c>
      <c r="BF241" s="192">
        <f t="shared" si="45"/>
        <v>0</v>
      </c>
      <c r="BG241" s="192">
        <f t="shared" si="46"/>
        <v>0</v>
      </c>
      <c r="BH241" s="192">
        <f t="shared" si="47"/>
        <v>0</v>
      </c>
      <c r="BI241" s="192">
        <f t="shared" si="48"/>
        <v>0</v>
      </c>
      <c r="BJ241" s="19" t="s">
        <v>80</v>
      </c>
      <c r="BK241" s="192">
        <f t="shared" si="49"/>
        <v>0</v>
      </c>
      <c r="BL241" s="19" t="s">
        <v>135</v>
      </c>
      <c r="BM241" s="191" t="s">
        <v>3757</v>
      </c>
    </row>
    <row r="242" spans="1:65" s="2" customFormat="1" ht="21.75" customHeight="1">
      <c r="A242" s="36"/>
      <c r="B242" s="37"/>
      <c r="C242" s="180" t="s">
        <v>73</v>
      </c>
      <c r="D242" s="180" t="s">
        <v>187</v>
      </c>
      <c r="E242" s="181" t="s">
        <v>3758</v>
      </c>
      <c r="F242" s="182" t="s">
        <v>3759</v>
      </c>
      <c r="G242" s="183" t="s">
        <v>1314</v>
      </c>
      <c r="H242" s="184">
        <v>2</v>
      </c>
      <c r="I242" s="185"/>
      <c r="J242" s="186">
        <f t="shared" si="40"/>
        <v>0</v>
      </c>
      <c r="K242" s="182" t="s">
        <v>19</v>
      </c>
      <c r="L242" s="41"/>
      <c r="M242" s="187" t="s">
        <v>19</v>
      </c>
      <c r="N242" s="188" t="s">
        <v>44</v>
      </c>
      <c r="O242" s="66"/>
      <c r="P242" s="189">
        <f t="shared" si="41"/>
        <v>0</v>
      </c>
      <c r="Q242" s="189">
        <v>0</v>
      </c>
      <c r="R242" s="189">
        <f t="shared" si="42"/>
        <v>0</v>
      </c>
      <c r="S242" s="189">
        <v>0</v>
      </c>
      <c r="T242" s="190">
        <f t="shared" si="4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80</v>
      </c>
      <c r="AY242" s="19" t="s">
        <v>185</v>
      </c>
      <c r="BE242" s="192">
        <f t="shared" si="44"/>
        <v>0</v>
      </c>
      <c r="BF242" s="192">
        <f t="shared" si="45"/>
        <v>0</v>
      </c>
      <c r="BG242" s="192">
        <f t="shared" si="46"/>
        <v>0</v>
      </c>
      <c r="BH242" s="192">
        <f t="shared" si="47"/>
        <v>0</v>
      </c>
      <c r="BI242" s="192">
        <f t="shared" si="48"/>
        <v>0</v>
      </c>
      <c r="BJ242" s="19" t="s">
        <v>80</v>
      </c>
      <c r="BK242" s="192">
        <f t="shared" si="49"/>
        <v>0</v>
      </c>
      <c r="BL242" s="19" t="s">
        <v>135</v>
      </c>
      <c r="BM242" s="191" t="s">
        <v>3760</v>
      </c>
    </row>
    <row r="243" spans="1:65" s="2" customFormat="1" ht="16.5" customHeight="1">
      <c r="A243" s="36"/>
      <c r="B243" s="37"/>
      <c r="C243" s="180" t="s">
        <v>73</v>
      </c>
      <c r="D243" s="180" t="s">
        <v>187</v>
      </c>
      <c r="E243" s="181" t="s">
        <v>3761</v>
      </c>
      <c r="F243" s="182" t="s">
        <v>3762</v>
      </c>
      <c r="G243" s="183" t="s">
        <v>1314</v>
      </c>
      <c r="H243" s="184">
        <v>2</v>
      </c>
      <c r="I243" s="185"/>
      <c r="J243" s="186">
        <f t="shared" si="40"/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 t="shared" si="41"/>
        <v>0</v>
      </c>
      <c r="Q243" s="189">
        <v>0</v>
      </c>
      <c r="R243" s="189">
        <f t="shared" si="42"/>
        <v>0</v>
      </c>
      <c r="S243" s="189">
        <v>0</v>
      </c>
      <c r="T243" s="190">
        <f t="shared" si="43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80</v>
      </c>
      <c r="AY243" s="19" t="s">
        <v>185</v>
      </c>
      <c r="BE243" s="192">
        <f t="shared" si="44"/>
        <v>0</v>
      </c>
      <c r="BF243" s="192">
        <f t="shared" si="45"/>
        <v>0</v>
      </c>
      <c r="BG243" s="192">
        <f t="shared" si="46"/>
        <v>0</v>
      </c>
      <c r="BH243" s="192">
        <f t="shared" si="47"/>
        <v>0</v>
      </c>
      <c r="BI243" s="192">
        <f t="shared" si="48"/>
        <v>0</v>
      </c>
      <c r="BJ243" s="19" t="s">
        <v>80</v>
      </c>
      <c r="BK243" s="192">
        <f t="shared" si="49"/>
        <v>0</v>
      </c>
      <c r="BL243" s="19" t="s">
        <v>135</v>
      </c>
      <c r="BM243" s="191" t="s">
        <v>3763</v>
      </c>
    </row>
    <row r="244" spans="1:65" s="2" customFormat="1" ht="16.5" customHeight="1">
      <c r="A244" s="36"/>
      <c r="B244" s="37"/>
      <c r="C244" s="180" t="s">
        <v>73</v>
      </c>
      <c r="D244" s="180" t="s">
        <v>187</v>
      </c>
      <c r="E244" s="181" t="s">
        <v>3764</v>
      </c>
      <c r="F244" s="182" t="s">
        <v>3765</v>
      </c>
      <c r="G244" s="183" t="s">
        <v>1314</v>
      </c>
      <c r="H244" s="184">
        <v>1</v>
      </c>
      <c r="I244" s="185"/>
      <c r="J244" s="186">
        <f t="shared" si="40"/>
        <v>0</v>
      </c>
      <c r="K244" s="182" t="s">
        <v>19</v>
      </c>
      <c r="L244" s="41"/>
      <c r="M244" s="187" t="s">
        <v>19</v>
      </c>
      <c r="N244" s="188" t="s">
        <v>44</v>
      </c>
      <c r="O244" s="66"/>
      <c r="P244" s="189">
        <f t="shared" si="41"/>
        <v>0</v>
      </c>
      <c r="Q244" s="189">
        <v>0</v>
      </c>
      <c r="R244" s="189">
        <f t="shared" si="42"/>
        <v>0</v>
      </c>
      <c r="S244" s="189">
        <v>0</v>
      </c>
      <c r="T244" s="190">
        <f t="shared" si="43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135</v>
      </c>
      <c r="AT244" s="191" t="s">
        <v>187</v>
      </c>
      <c r="AU244" s="191" t="s">
        <v>80</v>
      </c>
      <c r="AY244" s="19" t="s">
        <v>185</v>
      </c>
      <c r="BE244" s="192">
        <f t="shared" si="44"/>
        <v>0</v>
      </c>
      <c r="BF244" s="192">
        <f t="shared" si="45"/>
        <v>0</v>
      </c>
      <c r="BG244" s="192">
        <f t="shared" si="46"/>
        <v>0</v>
      </c>
      <c r="BH244" s="192">
        <f t="shared" si="47"/>
        <v>0</v>
      </c>
      <c r="BI244" s="192">
        <f t="shared" si="48"/>
        <v>0</v>
      </c>
      <c r="BJ244" s="19" t="s">
        <v>80</v>
      </c>
      <c r="BK244" s="192">
        <f t="shared" si="49"/>
        <v>0</v>
      </c>
      <c r="BL244" s="19" t="s">
        <v>135</v>
      </c>
      <c r="BM244" s="191" t="s">
        <v>3766</v>
      </c>
    </row>
    <row r="245" spans="1:65" s="2" customFormat="1" ht="21.75" customHeight="1">
      <c r="A245" s="36"/>
      <c r="B245" s="37"/>
      <c r="C245" s="180" t="s">
        <v>73</v>
      </c>
      <c r="D245" s="180" t="s">
        <v>187</v>
      </c>
      <c r="E245" s="181" t="s">
        <v>3767</v>
      </c>
      <c r="F245" s="182" t="s">
        <v>3768</v>
      </c>
      <c r="G245" s="183" t="s">
        <v>1314</v>
      </c>
      <c r="H245" s="184">
        <v>1</v>
      </c>
      <c r="I245" s="185"/>
      <c r="J245" s="186">
        <f t="shared" si="40"/>
        <v>0</v>
      </c>
      <c r="K245" s="182" t="s">
        <v>19</v>
      </c>
      <c r="L245" s="41"/>
      <c r="M245" s="187" t="s">
        <v>19</v>
      </c>
      <c r="N245" s="188" t="s">
        <v>44</v>
      </c>
      <c r="O245" s="66"/>
      <c r="P245" s="189">
        <f t="shared" si="41"/>
        <v>0</v>
      </c>
      <c r="Q245" s="189">
        <v>0</v>
      </c>
      <c r="R245" s="189">
        <f t="shared" si="42"/>
        <v>0</v>
      </c>
      <c r="S245" s="189">
        <v>0</v>
      </c>
      <c r="T245" s="190">
        <f t="shared" si="43"/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135</v>
      </c>
      <c r="AT245" s="191" t="s">
        <v>187</v>
      </c>
      <c r="AU245" s="191" t="s">
        <v>80</v>
      </c>
      <c r="AY245" s="19" t="s">
        <v>185</v>
      </c>
      <c r="BE245" s="192">
        <f t="shared" si="44"/>
        <v>0</v>
      </c>
      <c r="BF245" s="192">
        <f t="shared" si="45"/>
        <v>0</v>
      </c>
      <c r="BG245" s="192">
        <f t="shared" si="46"/>
        <v>0</v>
      </c>
      <c r="BH245" s="192">
        <f t="shared" si="47"/>
        <v>0</v>
      </c>
      <c r="BI245" s="192">
        <f t="shared" si="48"/>
        <v>0</v>
      </c>
      <c r="BJ245" s="19" t="s">
        <v>80</v>
      </c>
      <c r="BK245" s="192">
        <f t="shared" si="49"/>
        <v>0</v>
      </c>
      <c r="BL245" s="19" t="s">
        <v>135</v>
      </c>
      <c r="BM245" s="191" t="s">
        <v>3769</v>
      </c>
    </row>
    <row r="246" spans="1:65" s="2" customFormat="1" ht="16.5" customHeight="1">
      <c r="A246" s="36"/>
      <c r="B246" s="37"/>
      <c r="C246" s="180" t="s">
        <v>73</v>
      </c>
      <c r="D246" s="180" t="s">
        <v>187</v>
      </c>
      <c r="E246" s="181" t="s">
        <v>3770</v>
      </c>
      <c r="F246" s="182" t="s">
        <v>3771</v>
      </c>
      <c r="G246" s="183" t="s">
        <v>1761</v>
      </c>
      <c r="H246" s="184">
        <v>3</v>
      </c>
      <c r="I246" s="185"/>
      <c r="J246" s="186">
        <f t="shared" si="40"/>
        <v>0</v>
      </c>
      <c r="K246" s="182" t="s">
        <v>19</v>
      </c>
      <c r="L246" s="41"/>
      <c r="M246" s="187" t="s">
        <v>19</v>
      </c>
      <c r="N246" s="188" t="s">
        <v>44</v>
      </c>
      <c r="O246" s="66"/>
      <c r="P246" s="189">
        <f t="shared" si="41"/>
        <v>0</v>
      </c>
      <c r="Q246" s="189">
        <v>0</v>
      </c>
      <c r="R246" s="189">
        <f t="shared" si="42"/>
        <v>0</v>
      </c>
      <c r="S246" s="189">
        <v>0</v>
      </c>
      <c r="T246" s="190">
        <f t="shared" si="43"/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135</v>
      </c>
      <c r="AT246" s="191" t="s">
        <v>187</v>
      </c>
      <c r="AU246" s="191" t="s">
        <v>80</v>
      </c>
      <c r="AY246" s="19" t="s">
        <v>185</v>
      </c>
      <c r="BE246" s="192">
        <f t="shared" si="44"/>
        <v>0</v>
      </c>
      <c r="BF246" s="192">
        <f t="shared" si="45"/>
        <v>0</v>
      </c>
      <c r="BG246" s="192">
        <f t="shared" si="46"/>
        <v>0</v>
      </c>
      <c r="BH246" s="192">
        <f t="shared" si="47"/>
        <v>0</v>
      </c>
      <c r="BI246" s="192">
        <f t="shared" si="48"/>
        <v>0</v>
      </c>
      <c r="BJ246" s="19" t="s">
        <v>80</v>
      </c>
      <c r="BK246" s="192">
        <f t="shared" si="49"/>
        <v>0</v>
      </c>
      <c r="BL246" s="19" t="s">
        <v>135</v>
      </c>
      <c r="BM246" s="191" t="s">
        <v>3772</v>
      </c>
    </row>
    <row r="247" spans="1:65" s="2" customFormat="1" ht="16.5" customHeight="1">
      <c r="A247" s="36"/>
      <c r="B247" s="37"/>
      <c r="C247" s="180" t="s">
        <v>73</v>
      </c>
      <c r="D247" s="180" t="s">
        <v>187</v>
      </c>
      <c r="E247" s="181" t="s">
        <v>3773</v>
      </c>
      <c r="F247" s="182" t="s">
        <v>3774</v>
      </c>
      <c r="G247" s="183" t="s">
        <v>1314</v>
      </c>
      <c r="H247" s="184">
        <v>2</v>
      </c>
      <c r="I247" s="185"/>
      <c r="J247" s="186">
        <f t="shared" si="40"/>
        <v>0</v>
      </c>
      <c r="K247" s="182" t="s">
        <v>19</v>
      </c>
      <c r="L247" s="41"/>
      <c r="M247" s="187" t="s">
        <v>19</v>
      </c>
      <c r="N247" s="188" t="s">
        <v>44</v>
      </c>
      <c r="O247" s="66"/>
      <c r="P247" s="189">
        <f t="shared" si="41"/>
        <v>0</v>
      </c>
      <c r="Q247" s="189">
        <v>0</v>
      </c>
      <c r="R247" s="189">
        <f t="shared" si="42"/>
        <v>0</v>
      </c>
      <c r="S247" s="189">
        <v>0</v>
      </c>
      <c r="T247" s="190">
        <f t="shared" si="43"/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135</v>
      </c>
      <c r="AT247" s="191" t="s">
        <v>187</v>
      </c>
      <c r="AU247" s="191" t="s">
        <v>80</v>
      </c>
      <c r="AY247" s="19" t="s">
        <v>185</v>
      </c>
      <c r="BE247" s="192">
        <f t="shared" si="44"/>
        <v>0</v>
      </c>
      <c r="BF247" s="192">
        <f t="shared" si="45"/>
        <v>0</v>
      </c>
      <c r="BG247" s="192">
        <f t="shared" si="46"/>
        <v>0</v>
      </c>
      <c r="BH247" s="192">
        <f t="shared" si="47"/>
        <v>0</v>
      </c>
      <c r="BI247" s="192">
        <f t="shared" si="48"/>
        <v>0</v>
      </c>
      <c r="BJ247" s="19" t="s">
        <v>80</v>
      </c>
      <c r="BK247" s="192">
        <f t="shared" si="49"/>
        <v>0</v>
      </c>
      <c r="BL247" s="19" t="s">
        <v>135</v>
      </c>
      <c r="BM247" s="191" t="s">
        <v>3775</v>
      </c>
    </row>
    <row r="248" spans="1:65" s="2" customFormat="1" ht="16.5" customHeight="1">
      <c r="A248" s="36"/>
      <c r="B248" s="37"/>
      <c r="C248" s="180" t="s">
        <v>73</v>
      </c>
      <c r="D248" s="180" t="s">
        <v>187</v>
      </c>
      <c r="E248" s="181" t="s">
        <v>3776</v>
      </c>
      <c r="F248" s="182" t="s">
        <v>3777</v>
      </c>
      <c r="G248" s="183" t="s">
        <v>1314</v>
      </c>
      <c r="H248" s="184">
        <v>1</v>
      </c>
      <c r="I248" s="185"/>
      <c r="J248" s="186">
        <f t="shared" si="40"/>
        <v>0</v>
      </c>
      <c r="K248" s="182" t="s">
        <v>19</v>
      </c>
      <c r="L248" s="41"/>
      <c r="M248" s="187" t="s">
        <v>19</v>
      </c>
      <c r="N248" s="188" t="s">
        <v>44</v>
      </c>
      <c r="O248" s="66"/>
      <c r="P248" s="189">
        <f t="shared" si="41"/>
        <v>0</v>
      </c>
      <c r="Q248" s="189">
        <v>0</v>
      </c>
      <c r="R248" s="189">
        <f t="shared" si="42"/>
        <v>0</v>
      </c>
      <c r="S248" s="189">
        <v>0</v>
      </c>
      <c r="T248" s="190">
        <f t="shared" si="43"/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135</v>
      </c>
      <c r="AT248" s="191" t="s">
        <v>187</v>
      </c>
      <c r="AU248" s="191" t="s">
        <v>80</v>
      </c>
      <c r="AY248" s="19" t="s">
        <v>185</v>
      </c>
      <c r="BE248" s="192">
        <f t="shared" si="44"/>
        <v>0</v>
      </c>
      <c r="BF248" s="192">
        <f t="shared" si="45"/>
        <v>0</v>
      </c>
      <c r="BG248" s="192">
        <f t="shared" si="46"/>
        <v>0</v>
      </c>
      <c r="BH248" s="192">
        <f t="shared" si="47"/>
        <v>0</v>
      </c>
      <c r="BI248" s="192">
        <f t="shared" si="48"/>
        <v>0</v>
      </c>
      <c r="BJ248" s="19" t="s">
        <v>80</v>
      </c>
      <c r="BK248" s="192">
        <f t="shared" si="49"/>
        <v>0</v>
      </c>
      <c r="BL248" s="19" t="s">
        <v>135</v>
      </c>
      <c r="BM248" s="191" t="s">
        <v>3778</v>
      </c>
    </row>
    <row r="249" spans="1:65" s="2" customFormat="1" ht="55.5" customHeight="1">
      <c r="A249" s="36"/>
      <c r="B249" s="37"/>
      <c r="C249" s="180" t="s">
        <v>73</v>
      </c>
      <c r="D249" s="180" t="s">
        <v>187</v>
      </c>
      <c r="E249" s="181" t="s">
        <v>3779</v>
      </c>
      <c r="F249" s="182" t="s">
        <v>3780</v>
      </c>
      <c r="G249" s="183" t="s">
        <v>3536</v>
      </c>
      <c r="H249" s="184">
        <v>1</v>
      </c>
      <c r="I249" s="185"/>
      <c r="J249" s="186">
        <f t="shared" si="40"/>
        <v>0</v>
      </c>
      <c r="K249" s="182" t="s">
        <v>19</v>
      </c>
      <c r="L249" s="41"/>
      <c r="M249" s="187" t="s">
        <v>19</v>
      </c>
      <c r="N249" s="188" t="s">
        <v>44</v>
      </c>
      <c r="O249" s="66"/>
      <c r="P249" s="189">
        <f t="shared" si="41"/>
        <v>0</v>
      </c>
      <c r="Q249" s="189">
        <v>0</v>
      </c>
      <c r="R249" s="189">
        <f t="shared" si="42"/>
        <v>0</v>
      </c>
      <c r="S249" s="189">
        <v>0</v>
      </c>
      <c r="T249" s="190">
        <f t="shared" si="43"/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135</v>
      </c>
      <c r="AT249" s="191" t="s">
        <v>187</v>
      </c>
      <c r="AU249" s="191" t="s">
        <v>80</v>
      </c>
      <c r="AY249" s="19" t="s">
        <v>185</v>
      </c>
      <c r="BE249" s="192">
        <f t="shared" si="44"/>
        <v>0</v>
      </c>
      <c r="BF249" s="192">
        <f t="shared" si="45"/>
        <v>0</v>
      </c>
      <c r="BG249" s="192">
        <f t="shared" si="46"/>
        <v>0</v>
      </c>
      <c r="BH249" s="192">
        <f t="shared" si="47"/>
        <v>0</v>
      </c>
      <c r="BI249" s="192">
        <f t="shared" si="48"/>
        <v>0</v>
      </c>
      <c r="BJ249" s="19" t="s">
        <v>80</v>
      </c>
      <c r="BK249" s="192">
        <f t="shared" si="49"/>
        <v>0</v>
      </c>
      <c r="BL249" s="19" t="s">
        <v>135</v>
      </c>
      <c r="BM249" s="191" t="s">
        <v>3781</v>
      </c>
    </row>
    <row r="250" spans="1:65" s="2" customFormat="1" ht="16.5" customHeight="1">
      <c r="A250" s="36"/>
      <c r="B250" s="37"/>
      <c r="C250" s="180" t="s">
        <v>73</v>
      </c>
      <c r="D250" s="180" t="s">
        <v>187</v>
      </c>
      <c r="E250" s="181" t="s">
        <v>3782</v>
      </c>
      <c r="F250" s="182" t="s">
        <v>3783</v>
      </c>
      <c r="G250" s="183" t="s">
        <v>448</v>
      </c>
      <c r="H250" s="184">
        <v>1</v>
      </c>
      <c r="I250" s="185"/>
      <c r="J250" s="186">
        <f t="shared" si="40"/>
        <v>0</v>
      </c>
      <c r="K250" s="182" t="s">
        <v>19</v>
      </c>
      <c r="L250" s="41"/>
      <c r="M250" s="187" t="s">
        <v>19</v>
      </c>
      <c r="N250" s="188" t="s">
        <v>44</v>
      </c>
      <c r="O250" s="66"/>
      <c r="P250" s="189">
        <f t="shared" si="41"/>
        <v>0</v>
      </c>
      <c r="Q250" s="189">
        <v>0</v>
      </c>
      <c r="R250" s="189">
        <f t="shared" si="42"/>
        <v>0</v>
      </c>
      <c r="S250" s="189">
        <v>0</v>
      </c>
      <c r="T250" s="190">
        <f t="shared" si="43"/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80</v>
      </c>
      <c r="AY250" s="19" t="s">
        <v>185</v>
      </c>
      <c r="BE250" s="192">
        <f t="shared" si="44"/>
        <v>0</v>
      </c>
      <c r="BF250" s="192">
        <f t="shared" si="45"/>
        <v>0</v>
      </c>
      <c r="BG250" s="192">
        <f t="shared" si="46"/>
        <v>0</v>
      </c>
      <c r="BH250" s="192">
        <f t="shared" si="47"/>
        <v>0</v>
      </c>
      <c r="BI250" s="192">
        <f t="shared" si="48"/>
        <v>0</v>
      </c>
      <c r="BJ250" s="19" t="s">
        <v>80</v>
      </c>
      <c r="BK250" s="192">
        <f t="shared" si="49"/>
        <v>0</v>
      </c>
      <c r="BL250" s="19" t="s">
        <v>135</v>
      </c>
      <c r="BM250" s="191" t="s">
        <v>3784</v>
      </c>
    </row>
    <row r="251" spans="1:65" s="2" customFormat="1" ht="16.5" customHeight="1">
      <c r="A251" s="36"/>
      <c r="B251" s="37"/>
      <c r="C251" s="180" t="s">
        <v>73</v>
      </c>
      <c r="D251" s="180" t="s">
        <v>187</v>
      </c>
      <c r="E251" s="181" t="s">
        <v>3785</v>
      </c>
      <c r="F251" s="182" t="s">
        <v>3786</v>
      </c>
      <c r="G251" s="183" t="s">
        <v>1314</v>
      </c>
      <c r="H251" s="184">
        <v>1</v>
      </c>
      <c r="I251" s="185"/>
      <c r="J251" s="186">
        <f t="shared" si="40"/>
        <v>0</v>
      </c>
      <c r="K251" s="182" t="s">
        <v>19</v>
      </c>
      <c r="L251" s="41"/>
      <c r="M251" s="187" t="s">
        <v>19</v>
      </c>
      <c r="N251" s="188" t="s">
        <v>44</v>
      </c>
      <c r="O251" s="66"/>
      <c r="P251" s="189">
        <f t="shared" si="41"/>
        <v>0</v>
      </c>
      <c r="Q251" s="189">
        <v>0</v>
      </c>
      <c r="R251" s="189">
        <f t="shared" si="42"/>
        <v>0</v>
      </c>
      <c r="S251" s="189">
        <v>0</v>
      </c>
      <c r="T251" s="190">
        <f t="shared" si="43"/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135</v>
      </c>
      <c r="AT251" s="191" t="s">
        <v>187</v>
      </c>
      <c r="AU251" s="191" t="s">
        <v>80</v>
      </c>
      <c r="AY251" s="19" t="s">
        <v>185</v>
      </c>
      <c r="BE251" s="192">
        <f t="shared" si="44"/>
        <v>0</v>
      </c>
      <c r="BF251" s="192">
        <f t="shared" si="45"/>
        <v>0</v>
      </c>
      <c r="BG251" s="192">
        <f t="shared" si="46"/>
        <v>0</v>
      </c>
      <c r="BH251" s="192">
        <f t="shared" si="47"/>
        <v>0</v>
      </c>
      <c r="BI251" s="192">
        <f t="shared" si="48"/>
        <v>0</v>
      </c>
      <c r="BJ251" s="19" t="s">
        <v>80</v>
      </c>
      <c r="BK251" s="192">
        <f t="shared" si="49"/>
        <v>0</v>
      </c>
      <c r="BL251" s="19" t="s">
        <v>135</v>
      </c>
      <c r="BM251" s="191" t="s">
        <v>3787</v>
      </c>
    </row>
    <row r="252" spans="1:65" s="2" customFormat="1" ht="24.2" customHeight="1">
      <c r="A252" s="36"/>
      <c r="B252" s="37"/>
      <c r="C252" s="180" t="s">
        <v>73</v>
      </c>
      <c r="D252" s="180" t="s">
        <v>187</v>
      </c>
      <c r="E252" s="181" t="s">
        <v>3788</v>
      </c>
      <c r="F252" s="182" t="s">
        <v>3789</v>
      </c>
      <c r="G252" s="183" t="s">
        <v>1314</v>
      </c>
      <c r="H252" s="184">
        <v>1</v>
      </c>
      <c r="I252" s="185"/>
      <c r="J252" s="186">
        <f t="shared" si="40"/>
        <v>0</v>
      </c>
      <c r="K252" s="182" t="s">
        <v>19</v>
      </c>
      <c r="L252" s="41"/>
      <c r="M252" s="187" t="s">
        <v>19</v>
      </c>
      <c r="N252" s="188" t="s">
        <v>44</v>
      </c>
      <c r="O252" s="66"/>
      <c r="P252" s="189">
        <f t="shared" si="41"/>
        <v>0</v>
      </c>
      <c r="Q252" s="189">
        <v>0</v>
      </c>
      <c r="R252" s="189">
        <f t="shared" si="42"/>
        <v>0</v>
      </c>
      <c r="S252" s="189">
        <v>0</v>
      </c>
      <c r="T252" s="190">
        <f t="shared" si="43"/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135</v>
      </c>
      <c r="AT252" s="191" t="s">
        <v>187</v>
      </c>
      <c r="AU252" s="191" t="s">
        <v>80</v>
      </c>
      <c r="AY252" s="19" t="s">
        <v>185</v>
      </c>
      <c r="BE252" s="192">
        <f t="shared" si="44"/>
        <v>0</v>
      </c>
      <c r="BF252" s="192">
        <f t="shared" si="45"/>
        <v>0</v>
      </c>
      <c r="BG252" s="192">
        <f t="shared" si="46"/>
        <v>0</v>
      </c>
      <c r="BH252" s="192">
        <f t="shared" si="47"/>
        <v>0</v>
      </c>
      <c r="BI252" s="192">
        <f t="shared" si="48"/>
        <v>0</v>
      </c>
      <c r="BJ252" s="19" t="s">
        <v>80</v>
      </c>
      <c r="BK252" s="192">
        <f t="shared" si="49"/>
        <v>0</v>
      </c>
      <c r="BL252" s="19" t="s">
        <v>135</v>
      </c>
      <c r="BM252" s="191" t="s">
        <v>3790</v>
      </c>
    </row>
    <row r="253" spans="1:65" s="2" customFormat="1" ht="16.5" customHeight="1">
      <c r="A253" s="36"/>
      <c r="B253" s="37"/>
      <c r="C253" s="180" t="s">
        <v>73</v>
      </c>
      <c r="D253" s="180" t="s">
        <v>187</v>
      </c>
      <c r="E253" s="181" t="s">
        <v>3791</v>
      </c>
      <c r="F253" s="182" t="s">
        <v>3792</v>
      </c>
      <c r="G253" s="183" t="s">
        <v>1314</v>
      </c>
      <c r="H253" s="184">
        <v>1</v>
      </c>
      <c r="I253" s="185"/>
      <c r="J253" s="186">
        <f t="shared" si="40"/>
        <v>0</v>
      </c>
      <c r="K253" s="182" t="s">
        <v>19</v>
      </c>
      <c r="L253" s="41"/>
      <c r="M253" s="187" t="s">
        <v>19</v>
      </c>
      <c r="N253" s="188" t="s">
        <v>44</v>
      </c>
      <c r="O253" s="66"/>
      <c r="P253" s="189">
        <f t="shared" si="41"/>
        <v>0</v>
      </c>
      <c r="Q253" s="189">
        <v>0</v>
      </c>
      <c r="R253" s="189">
        <f t="shared" si="42"/>
        <v>0</v>
      </c>
      <c r="S253" s="189">
        <v>0</v>
      </c>
      <c r="T253" s="190">
        <f t="shared" si="43"/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135</v>
      </c>
      <c r="AT253" s="191" t="s">
        <v>187</v>
      </c>
      <c r="AU253" s="191" t="s">
        <v>80</v>
      </c>
      <c r="AY253" s="19" t="s">
        <v>185</v>
      </c>
      <c r="BE253" s="192">
        <f t="shared" si="44"/>
        <v>0</v>
      </c>
      <c r="BF253" s="192">
        <f t="shared" si="45"/>
        <v>0</v>
      </c>
      <c r="BG253" s="192">
        <f t="shared" si="46"/>
        <v>0</v>
      </c>
      <c r="BH253" s="192">
        <f t="shared" si="47"/>
        <v>0</v>
      </c>
      <c r="BI253" s="192">
        <f t="shared" si="48"/>
        <v>0</v>
      </c>
      <c r="BJ253" s="19" t="s">
        <v>80</v>
      </c>
      <c r="BK253" s="192">
        <f t="shared" si="49"/>
        <v>0</v>
      </c>
      <c r="BL253" s="19" t="s">
        <v>135</v>
      </c>
      <c r="BM253" s="191" t="s">
        <v>3793</v>
      </c>
    </row>
    <row r="254" spans="1:65" s="2" customFormat="1" ht="16.5" customHeight="1">
      <c r="A254" s="36"/>
      <c r="B254" s="37"/>
      <c r="C254" s="180" t="s">
        <v>73</v>
      </c>
      <c r="D254" s="180" t="s">
        <v>187</v>
      </c>
      <c r="E254" s="181" t="s">
        <v>3794</v>
      </c>
      <c r="F254" s="182" t="s">
        <v>3795</v>
      </c>
      <c r="G254" s="183" t="s">
        <v>1314</v>
      </c>
      <c r="H254" s="184">
        <v>8</v>
      </c>
      <c r="I254" s="185"/>
      <c r="J254" s="186">
        <f t="shared" si="40"/>
        <v>0</v>
      </c>
      <c r="K254" s="182" t="s">
        <v>19</v>
      </c>
      <c r="L254" s="41"/>
      <c r="M254" s="187" t="s">
        <v>19</v>
      </c>
      <c r="N254" s="188" t="s">
        <v>44</v>
      </c>
      <c r="O254" s="66"/>
      <c r="P254" s="189">
        <f t="shared" si="41"/>
        <v>0</v>
      </c>
      <c r="Q254" s="189">
        <v>0</v>
      </c>
      <c r="R254" s="189">
        <f t="shared" si="42"/>
        <v>0</v>
      </c>
      <c r="S254" s="189">
        <v>0</v>
      </c>
      <c r="T254" s="190">
        <f t="shared" si="43"/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135</v>
      </c>
      <c r="AT254" s="191" t="s">
        <v>187</v>
      </c>
      <c r="AU254" s="191" t="s">
        <v>80</v>
      </c>
      <c r="AY254" s="19" t="s">
        <v>185</v>
      </c>
      <c r="BE254" s="192">
        <f t="shared" si="44"/>
        <v>0</v>
      </c>
      <c r="BF254" s="192">
        <f t="shared" si="45"/>
        <v>0</v>
      </c>
      <c r="BG254" s="192">
        <f t="shared" si="46"/>
        <v>0</v>
      </c>
      <c r="BH254" s="192">
        <f t="shared" si="47"/>
        <v>0</v>
      </c>
      <c r="BI254" s="192">
        <f t="shared" si="48"/>
        <v>0</v>
      </c>
      <c r="BJ254" s="19" t="s">
        <v>80</v>
      </c>
      <c r="BK254" s="192">
        <f t="shared" si="49"/>
        <v>0</v>
      </c>
      <c r="BL254" s="19" t="s">
        <v>135</v>
      </c>
      <c r="BM254" s="191" t="s">
        <v>3796</v>
      </c>
    </row>
    <row r="255" spans="1:65" s="2" customFormat="1" ht="16.5" customHeight="1">
      <c r="A255" s="36"/>
      <c r="B255" s="37"/>
      <c r="C255" s="180" t="s">
        <v>73</v>
      </c>
      <c r="D255" s="180" t="s">
        <v>187</v>
      </c>
      <c r="E255" s="181" t="s">
        <v>3797</v>
      </c>
      <c r="F255" s="182" t="s">
        <v>3798</v>
      </c>
      <c r="G255" s="183" t="s">
        <v>1314</v>
      </c>
      <c r="H255" s="184">
        <v>2</v>
      </c>
      <c r="I255" s="185"/>
      <c r="J255" s="186">
        <f t="shared" si="40"/>
        <v>0</v>
      </c>
      <c r="K255" s="182" t="s">
        <v>19</v>
      </c>
      <c r="L255" s="41"/>
      <c r="M255" s="187" t="s">
        <v>19</v>
      </c>
      <c r="N255" s="188" t="s">
        <v>44</v>
      </c>
      <c r="O255" s="66"/>
      <c r="P255" s="189">
        <f t="shared" si="41"/>
        <v>0</v>
      </c>
      <c r="Q255" s="189">
        <v>0</v>
      </c>
      <c r="R255" s="189">
        <f t="shared" si="42"/>
        <v>0</v>
      </c>
      <c r="S255" s="189">
        <v>0</v>
      </c>
      <c r="T255" s="190">
        <f t="shared" si="43"/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135</v>
      </c>
      <c r="AT255" s="191" t="s">
        <v>187</v>
      </c>
      <c r="AU255" s="191" t="s">
        <v>80</v>
      </c>
      <c r="AY255" s="19" t="s">
        <v>185</v>
      </c>
      <c r="BE255" s="192">
        <f t="shared" si="44"/>
        <v>0</v>
      </c>
      <c r="BF255" s="192">
        <f t="shared" si="45"/>
        <v>0</v>
      </c>
      <c r="BG255" s="192">
        <f t="shared" si="46"/>
        <v>0</v>
      </c>
      <c r="BH255" s="192">
        <f t="shared" si="47"/>
        <v>0</v>
      </c>
      <c r="BI255" s="192">
        <f t="shared" si="48"/>
        <v>0</v>
      </c>
      <c r="BJ255" s="19" t="s">
        <v>80</v>
      </c>
      <c r="BK255" s="192">
        <f t="shared" si="49"/>
        <v>0</v>
      </c>
      <c r="BL255" s="19" t="s">
        <v>135</v>
      </c>
      <c r="BM255" s="191" t="s">
        <v>3799</v>
      </c>
    </row>
    <row r="256" spans="1:65" s="2" customFormat="1" ht="16.5" customHeight="1">
      <c r="A256" s="36"/>
      <c r="B256" s="37"/>
      <c r="C256" s="180" t="s">
        <v>73</v>
      </c>
      <c r="D256" s="180" t="s">
        <v>187</v>
      </c>
      <c r="E256" s="181" t="s">
        <v>3800</v>
      </c>
      <c r="F256" s="182" t="s">
        <v>3801</v>
      </c>
      <c r="G256" s="183" t="s">
        <v>1314</v>
      </c>
      <c r="H256" s="184">
        <v>7</v>
      </c>
      <c r="I256" s="185"/>
      <c r="J256" s="186">
        <f t="shared" si="40"/>
        <v>0</v>
      </c>
      <c r="K256" s="182" t="s">
        <v>19</v>
      </c>
      <c r="L256" s="41"/>
      <c r="M256" s="187" t="s">
        <v>19</v>
      </c>
      <c r="N256" s="188" t="s">
        <v>44</v>
      </c>
      <c r="O256" s="66"/>
      <c r="P256" s="189">
        <f t="shared" si="41"/>
        <v>0</v>
      </c>
      <c r="Q256" s="189">
        <v>0</v>
      </c>
      <c r="R256" s="189">
        <f t="shared" si="42"/>
        <v>0</v>
      </c>
      <c r="S256" s="189">
        <v>0</v>
      </c>
      <c r="T256" s="190">
        <f t="shared" si="43"/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80</v>
      </c>
      <c r="AY256" s="19" t="s">
        <v>185</v>
      </c>
      <c r="BE256" s="192">
        <f t="shared" si="44"/>
        <v>0</v>
      </c>
      <c r="BF256" s="192">
        <f t="shared" si="45"/>
        <v>0</v>
      </c>
      <c r="BG256" s="192">
        <f t="shared" si="46"/>
        <v>0</v>
      </c>
      <c r="BH256" s="192">
        <f t="shared" si="47"/>
        <v>0</v>
      </c>
      <c r="BI256" s="192">
        <f t="shared" si="48"/>
        <v>0</v>
      </c>
      <c r="BJ256" s="19" t="s">
        <v>80</v>
      </c>
      <c r="BK256" s="192">
        <f t="shared" si="49"/>
        <v>0</v>
      </c>
      <c r="BL256" s="19" t="s">
        <v>135</v>
      </c>
      <c r="BM256" s="191" t="s">
        <v>3802</v>
      </c>
    </row>
    <row r="257" spans="1:65" s="2" customFormat="1" ht="16.5" customHeight="1">
      <c r="A257" s="36"/>
      <c r="B257" s="37"/>
      <c r="C257" s="180" t="s">
        <v>73</v>
      </c>
      <c r="D257" s="180" t="s">
        <v>187</v>
      </c>
      <c r="E257" s="181" t="s">
        <v>3803</v>
      </c>
      <c r="F257" s="182" t="s">
        <v>3804</v>
      </c>
      <c r="G257" s="183" t="s">
        <v>1314</v>
      </c>
      <c r="H257" s="184">
        <v>1</v>
      </c>
      <c r="I257" s="185"/>
      <c r="J257" s="186">
        <f t="shared" si="40"/>
        <v>0</v>
      </c>
      <c r="K257" s="182" t="s">
        <v>19</v>
      </c>
      <c r="L257" s="41"/>
      <c r="M257" s="187" t="s">
        <v>19</v>
      </c>
      <c r="N257" s="188" t="s">
        <v>44</v>
      </c>
      <c r="O257" s="66"/>
      <c r="P257" s="189">
        <f t="shared" si="41"/>
        <v>0</v>
      </c>
      <c r="Q257" s="189">
        <v>0</v>
      </c>
      <c r="R257" s="189">
        <f t="shared" si="42"/>
        <v>0</v>
      </c>
      <c r="S257" s="189">
        <v>0</v>
      </c>
      <c r="T257" s="190">
        <f t="shared" si="43"/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135</v>
      </c>
      <c r="AT257" s="191" t="s">
        <v>187</v>
      </c>
      <c r="AU257" s="191" t="s">
        <v>80</v>
      </c>
      <c r="AY257" s="19" t="s">
        <v>185</v>
      </c>
      <c r="BE257" s="192">
        <f t="shared" si="44"/>
        <v>0</v>
      </c>
      <c r="BF257" s="192">
        <f t="shared" si="45"/>
        <v>0</v>
      </c>
      <c r="BG257" s="192">
        <f t="shared" si="46"/>
        <v>0</v>
      </c>
      <c r="BH257" s="192">
        <f t="shared" si="47"/>
        <v>0</v>
      </c>
      <c r="BI257" s="192">
        <f t="shared" si="48"/>
        <v>0</v>
      </c>
      <c r="BJ257" s="19" t="s">
        <v>80</v>
      </c>
      <c r="BK257" s="192">
        <f t="shared" si="49"/>
        <v>0</v>
      </c>
      <c r="BL257" s="19" t="s">
        <v>135</v>
      </c>
      <c r="BM257" s="191" t="s">
        <v>3805</v>
      </c>
    </row>
    <row r="258" spans="1:65" s="2" customFormat="1" ht="16.5" customHeight="1">
      <c r="A258" s="36"/>
      <c r="B258" s="37"/>
      <c r="C258" s="180" t="s">
        <v>73</v>
      </c>
      <c r="D258" s="180" t="s">
        <v>187</v>
      </c>
      <c r="E258" s="181" t="s">
        <v>3806</v>
      </c>
      <c r="F258" s="182" t="s">
        <v>3807</v>
      </c>
      <c r="G258" s="183" t="s">
        <v>1314</v>
      </c>
      <c r="H258" s="184">
        <v>3</v>
      </c>
      <c r="I258" s="185"/>
      <c r="J258" s="186">
        <f t="shared" si="40"/>
        <v>0</v>
      </c>
      <c r="K258" s="182" t="s">
        <v>19</v>
      </c>
      <c r="L258" s="41"/>
      <c r="M258" s="187" t="s">
        <v>19</v>
      </c>
      <c r="N258" s="188" t="s">
        <v>44</v>
      </c>
      <c r="O258" s="66"/>
      <c r="P258" s="189">
        <f t="shared" si="41"/>
        <v>0</v>
      </c>
      <c r="Q258" s="189">
        <v>0</v>
      </c>
      <c r="R258" s="189">
        <f t="shared" si="42"/>
        <v>0</v>
      </c>
      <c r="S258" s="189">
        <v>0</v>
      </c>
      <c r="T258" s="190">
        <f t="shared" si="43"/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135</v>
      </c>
      <c r="AT258" s="191" t="s">
        <v>187</v>
      </c>
      <c r="AU258" s="191" t="s">
        <v>80</v>
      </c>
      <c r="AY258" s="19" t="s">
        <v>185</v>
      </c>
      <c r="BE258" s="192">
        <f t="shared" si="44"/>
        <v>0</v>
      </c>
      <c r="BF258" s="192">
        <f t="shared" si="45"/>
        <v>0</v>
      </c>
      <c r="BG258" s="192">
        <f t="shared" si="46"/>
        <v>0</v>
      </c>
      <c r="BH258" s="192">
        <f t="shared" si="47"/>
        <v>0</v>
      </c>
      <c r="BI258" s="192">
        <f t="shared" si="48"/>
        <v>0</v>
      </c>
      <c r="BJ258" s="19" t="s">
        <v>80</v>
      </c>
      <c r="BK258" s="192">
        <f t="shared" si="49"/>
        <v>0</v>
      </c>
      <c r="BL258" s="19" t="s">
        <v>135</v>
      </c>
      <c r="BM258" s="191" t="s">
        <v>3808</v>
      </c>
    </row>
    <row r="259" spans="1:65" s="2" customFormat="1" ht="16.5" customHeight="1">
      <c r="A259" s="36"/>
      <c r="B259" s="37"/>
      <c r="C259" s="180" t="s">
        <v>73</v>
      </c>
      <c r="D259" s="180" t="s">
        <v>187</v>
      </c>
      <c r="E259" s="181" t="s">
        <v>3809</v>
      </c>
      <c r="F259" s="182" t="s">
        <v>3810</v>
      </c>
      <c r="G259" s="183" t="s">
        <v>1314</v>
      </c>
      <c r="H259" s="184">
        <v>1</v>
      </c>
      <c r="I259" s="185"/>
      <c r="J259" s="186">
        <f t="shared" si="40"/>
        <v>0</v>
      </c>
      <c r="K259" s="182" t="s">
        <v>19</v>
      </c>
      <c r="L259" s="41"/>
      <c r="M259" s="187" t="s">
        <v>19</v>
      </c>
      <c r="N259" s="188" t="s">
        <v>44</v>
      </c>
      <c r="O259" s="66"/>
      <c r="P259" s="189">
        <f t="shared" si="41"/>
        <v>0</v>
      </c>
      <c r="Q259" s="189">
        <v>0</v>
      </c>
      <c r="R259" s="189">
        <f t="shared" si="42"/>
        <v>0</v>
      </c>
      <c r="S259" s="189">
        <v>0</v>
      </c>
      <c r="T259" s="190">
        <f t="shared" si="43"/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135</v>
      </c>
      <c r="AT259" s="191" t="s">
        <v>187</v>
      </c>
      <c r="AU259" s="191" t="s">
        <v>80</v>
      </c>
      <c r="AY259" s="19" t="s">
        <v>185</v>
      </c>
      <c r="BE259" s="192">
        <f t="shared" si="44"/>
        <v>0</v>
      </c>
      <c r="BF259" s="192">
        <f t="shared" si="45"/>
        <v>0</v>
      </c>
      <c r="BG259" s="192">
        <f t="shared" si="46"/>
        <v>0</v>
      </c>
      <c r="BH259" s="192">
        <f t="shared" si="47"/>
        <v>0</v>
      </c>
      <c r="BI259" s="192">
        <f t="shared" si="48"/>
        <v>0</v>
      </c>
      <c r="BJ259" s="19" t="s">
        <v>80</v>
      </c>
      <c r="BK259" s="192">
        <f t="shared" si="49"/>
        <v>0</v>
      </c>
      <c r="BL259" s="19" t="s">
        <v>135</v>
      </c>
      <c r="BM259" s="191" t="s">
        <v>3811</v>
      </c>
    </row>
    <row r="260" spans="1:65" s="2" customFormat="1" ht="16.5" customHeight="1">
      <c r="A260" s="36"/>
      <c r="B260" s="37"/>
      <c r="C260" s="180" t="s">
        <v>73</v>
      </c>
      <c r="D260" s="180" t="s">
        <v>187</v>
      </c>
      <c r="E260" s="181" t="s">
        <v>3812</v>
      </c>
      <c r="F260" s="182" t="s">
        <v>3813</v>
      </c>
      <c r="G260" s="183" t="s">
        <v>1314</v>
      </c>
      <c r="H260" s="184">
        <v>1</v>
      </c>
      <c r="I260" s="185"/>
      <c r="J260" s="186">
        <f t="shared" si="40"/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 t="shared" si="41"/>
        <v>0</v>
      </c>
      <c r="Q260" s="189">
        <v>0</v>
      </c>
      <c r="R260" s="189">
        <f t="shared" si="42"/>
        <v>0</v>
      </c>
      <c r="S260" s="189">
        <v>0</v>
      </c>
      <c r="T260" s="190">
        <f t="shared" si="43"/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135</v>
      </c>
      <c r="AT260" s="191" t="s">
        <v>187</v>
      </c>
      <c r="AU260" s="191" t="s">
        <v>80</v>
      </c>
      <c r="AY260" s="19" t="s">
        <v>185</v>
      </c>
      <c r="BE260" s="192">
        <f t="shared" si="44"/>
        <v>0</v>
      </c>
      <c r="BF260" s="192">
        <f t="shared" si="45"/>
        <v>0</v>
      </c>
      <c r="BG260" s="192">
        <f t="shared" si="46"/>
        <v>0</v>
      </c>
      <c r="BH260" s="192">
        <f t="shared" si="47"/>
        <v>0</v>
      </c>
      <c r="BI260" s="192">
        <f t="shared" si="48"/>
        <v>0</v>
      </c>
      <c r="BJ260" s="19" t="s">
        <v>80</v>
      </c>
      <c r="BK260" s="192">
        <f t="shared" si="49"/>
        <v>0</v>
      </c>
      <c r="BL260" s="19" t="s">
        <v>135</v>
      </c>
      <c r="BM260" s="191" t="s">
        <v>3814</v>
      </c>
    </row>
    <row r="261" spans="1:65" s="2" customFormat="1" ht="16.5" customHeight="1">
      <c r="A261" s="36"/>
      <c r="B261" s="37"/>
      <c r="C261" s="180" t="s">
        <v>73</v>
      </c>
      <c r="D261" s="180" t="s">
        <v>187</v>
      </c>
      <c r="E261" s="181" t="s">
        <v>3815</v>
      </c>
      <c r="F261" s="182" t="s">
        <v>3816</v>
      </c>
      <c r="G261" s="183" t="s">
        <v>1314</v>
      </c>
      <c r="H261" s="184">
        <v>1</v>
      </c>
      <c r="I261" s="185"/>
      <c r="J261" s="186">
        <f t="shared" ref="J261:J292" si="50">ROUND(I261*H261,2)</f>
        <v>0</v>
      </c>
      <c r="K261" s="182" t="s">
        <v>19</v>
      </c>
      <c r="L261" s="41"/>
      <c r="M261" s="187" t="s">
        <v>19</v>
      </c>
      <c r="N261" s="188" t="s">
        <v>44</v>
      </c>
      <c r="O261" s="66"/>
      <c r="P261" s="189">
        <f t="shared" ref="P261:P292" si="51">O261*H261</f>
        <v>0</v>
      </c>
      <c r="Q261" s="189">
        <v>0</v>
      </c>
      <c r="R261" s="189">
        <f t="shared" ref="R261:R292" si="52">Q261*H261</f>
        <v>0</v>
      </c>
      <c r="S261" s="189">
        <v>0</v>
      </c>
      <c r="T261" s="190">
        <f t="shared" ref="T261:T292" si="53"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135</v>
      </c>
      <c r="AT261" s="191" t="s">
        <v>187</v>
      </c>
      <c r="AU261" s="191" t="s">
        <v>80</v>
      </c>
      <c r="AY261" s="19" t="s">
        <v>185</v>
      </c>
      <c r="BE261" s="192">
        <f t="shared" ref="BE261:BE284" si="54">IF(N261="základní",J261,0)</f>
        <v>0</v>
      </c>
      <c r="BF261" s="192">
        <f t="shared" ref="BF261:BF284" si="55">IF(N261="snížená",J261,0)</f>
        <v>0</v>
      </c>
      <c r="BG261" s="192">
        <f t="shared" ref="BG261:BG284" si="56">IF(N261="zákl. přenesená",J261,0)</f>
        <v>0</v>
      </c>
      <c r="BH261" s="192">
        <f t="shared" ref="BH261:BH284" si="57">IF(N261="sníž. přenesená",J261,0)</f>
        <v>0</v>
      </c>
      <c r="BI261" s="192">
        <f t="shared" ref="BI261:BI284" si="58">IF(N261="nulová",J261,0)</f>
        <v>0</v>
      </c>
      <c r="BJ261" s="19" t="s">
        <v>80</v>
      </c>
      <c r="BK261" s="192">
        <f t="shared" ref="BK261:BK284" si="59">ROUND(I261*H261,2)</f>
        <v>0</v>
      </c>
      <c r="BL261" s="19" t="s">
        <v>135</v>
      </c>
      <c r="BM261" s="191" t="s">
        <v>3817</v>
      </c>
    </row>
    <row r="262" spans="1:65" s="2" customFormat="1" ht="21.75" customHeight="1">
      <c r="A262" s="36"/>
      <c r="B262" s="37"/>
      <c r="C262" s="180" t="s">
        <v>73</v>
      </c>
      <c r="D262" s="180" t="s">
        <v>187</v>
      </c>
      <c r="E262" s="181" t="s">
        <v>3818</v>
      </c>
      <c r="F262" s="182" t="s">
        <v>3819</v>
      </c>
      <c r="G262" s="183" t="s">
        <v>1314</v>
      </c>
      <c r="H262" s="184">
        <v>2</v>
      </c>
      <c r="I262" s="185"/>
      <c r="J262" s="186">
        <f t="shared" si="50"/>
        <v>0</v>
      </c>
      <c r="K262" s="182" t="s">
        <v>19</v>
      </c>
      <c r="L262" s="41"/>
      <c r="M262" s="187" t="s">
        <v>19</v>
      </c>
      <c r="N262" s="188" t="s">
        <v>44</v>
      </c>
      <c r="O262" s="66"/>
      <c r="P262" s="189">
        <f t="shared" si="51"/>
        <v>0</v>
      </c>
      <c r="Q262" s="189">
        <v>0</v>
      </c>
      <c r="R262" s="189">
        <f t="shared" si="52"/>
        <v>0</v>
      </c>
      <c r="S262" s="189">
        <v>0</v>
      </c>
      <c r="T262" s="190">
        <f t="shared" si="53"/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80</v>
      </c>
      <c r="AY262" s="19" t="s">
        <v>185</v>
      </c>
      <c r="BE262" s="192">
        <f t="shared" si="54"/>
        <v>0</v>
      </c>
      <c r="BF262" s="192">
        <f t="shared" si="55"/>
        <v>0</v>
      </c>
      <c r="BG262" s="192">
        <f t="shared" si="56"/>
        <v>0</v>
      </c>
      <c r="BH262" s="192">
        <f t="shared" si="57"/>
        <v>0</v>
      </c>
      <c r="BI262" s="192">
        <f t="shared" si="58"/>
        <v>0</v>
      </c>
      <c r="BJ262" s="19" t="s">
        <v>80</v>
      </c>
      <c r="BK262" s="192">
        <f t="shared" si="59"/>
        <v>0</v>
      </c>
      <c r="BL262" s="19" t="s">
        <v>135</v>
      </c>
      <c r="BM262" s="191" t="s">
        <v>3820</v>
      </c>
    </row>
    <row r="263" spans="1:65" s="2" customFormat="1" ht="21.75" customHeight="1">
      <c r="A263" s="36"/>
      <c r="B263" s="37"/>
      <c r="C263" s="180" t="s">
        <v>73</v>
      </c>
      <c r="D263" s="180" t="s">
        <v>187</v>
      </c>
      <c r="E263" s="181" t="s">
        <v>3821</v>
      </c>
      <c r="F263" s="182" t="s">
        <v>3822</v>
      </c>
      <c r="G263" s="183" t="s">
        <v>1314</v>
      </c>
      <c r="H263" s="184">
        <v>4</v>
      </c>
      <c r="I263" s="185"/>
      <c r="J263" s="186">
        <f t="shared" si="50"/>
        <v>0</v>
      </c>
      <c r="K263" s="182" t="s">
        <v>19</v>
      </c>
      <c r="L263" s="41"/>
      <c r="M263" s="187" t="s">
        <v>19</v>
      </c>
      <c r="N263" s="188" t="s">
        <v>44</v>
      </c>
      <c r="O263" s="66"/>
      <c r="P263" s="189">
        <f t="shared" si="51"/>
        <v>0</v>
      </c>
      <c r="Q263" s="189">
        <v>0</v>
      </c>
      <c r="R263" s="189">
        <f t="shared" si="52"/>
        <v>0</v>
      </c>
      <c r="S263" s="189">
        <v>0</v>
      </c>
      <c r="T263" s="190">
        <f t="shared" si="53"/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135</v>
      </c>
      <c r="AT263" s="191" t="s">
        <v>187</v>
      </c>
      <c r="AU263" s="191" t="s">
        <v>80</v>
      </c>
      <c r="AY263" s="19" t="s">
        <v>185</v>
      </c>
      <c r="BE263" s="192">
        <f t="shared" si="54"/>
        <v>0</v>
      </c>
      <c r="BF263" s="192">
        <f t="shared" si="55"/>
        <v>0</v>
      </c>
      <c r="BG263" s="192">
        <f t="shared" si="56"/>
        <v>0</v>
      </c>
      <c r="BH263" s="192">
        <f t="shared" si="57"/>
        <v>0</v>
      </c>
      <c r="BI263" s="192">
        <f t="shared" si="58"/>
        <v>0</v>
      </c>
      <c r="BJ263" s="19" t="s">
        <v>80</v>
      </c>
      <c r="BK263" s="192">
        <f t="shared" si="59"/>
        <v>0</v>
      </c>
      <c r="BL263" s="19" t="s">
        <v>135</v>
      </c>
      <c r="BM263" s="191" t="s">
        <v>3823</v>
      </c>
    </row>
    <row r="264" spans="1:65" s="2" customFormat="1" ht="16.5" customHeight="1">
      <c r="A264" s="36"/>
      <c r="B264" s="37"/>
      <c r="C264" s="180" t="s">
        <v>73</v>
      </c>
      <c r="D264" s="180" t="s">
        <v>187</v>
      </c>
      <c r="E264" s="181" t="s">
        <v>3824</v>
      </c>
      <c r="F264" s="182" t="s">
        <v>3825</v>
      </c>
      <c r="G264" s="183" t="s">
        <v>1314</v>
      </c>
      <c r="H264" s="184">
        <v>6</v>
      </c>
      <c r="I264" s="185"/>
      <c r="J264" s="186">
        <f t="shared" si="50"/>
        <v>0</v>
      </c>
      <c r="K264" s="182" t="s">
        <v>19</v>
      </c>
      <c r="L264" s="41"/>
      <c r="M264" s="187" t="s">
        <v>19</v>
      </c>
      <c r="N264" s="188" t="s">
        <v>44</v>
      </c>
      <c r="O264" s="66"/>
      <c r="P264" s="189">
        <f t="shared" si="51"/>
        <v>0</v>
      </c>
      <c r="Q264" s="189">
        <v>0</v>
      </c>
      <c r="R264" s="189">
        <f t="shared" si="52"/>
        <v>0</v>
      </c>
      <c r="S264" s="189">
        <v>0</v>
      </c>
      <c r="T264" s="190">
        <f t="shared" si="53"/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135</v>
      </c>
      <c r="AT264" s="191" t="s">
        <v>187</v>
      </c>
      <c r="AU264" s="191" t="s">
        <v>80</v>
      </c>
      <c r="AY264" s="19" t="s">
        <v>185</v>
      </c>
      <c r="BE264" s="192">
        <f t="shared" si="54"/>
        <v>0</v>
      </c>
      <c r="BF264" s="192">
        <f t="shared" si="55"/>
        <v>0</v>
      </c>
      <c r="BG264" s="192">
        <f t="shared" si="56"/>
        <v>0</v>
      </c>
      <c r="BH264" s="192">
        <f t="shared" si="57"/>
        <v>0</v>
      </c>
      <c r="BI264" s="192">
        <f t="shared" si="58"/>
        <v>0</v>
      </c>
      <c r="BJ264" s="19" t="s">
        <v>80</v>
      </c>
      <c r="BK264" s="192">
        <f t="shared" si="59"/>
        <v>0</v>
      </c>
      <c r="BL264" s="19" t="s">
        <v>135</v>
      </c>
      <c r="BM264" s="191" t="s">
        <v>3826</v>
      </c>
    </row>
    <row r="265" spans="1:65" s="2" customFormat="1" ht="16.5" customHeight="1">
      <c r="A265" s="36"/>
      <c r="B265" s="37"/>
      <c r="C265" s="180" t="s">
        <v>73</v>
      </c>
      <c r="D265" s="180" t="s">
        <v>187</v>
      </c>
      <c r="E265" s="181" t="s">
        <v>3827</v>
      </c>
      <c r="F265" s="182" t="s">
        <v>3828</v>
      </c>
      <c r="G265" s="183" t="s">
        <v>1314</v>
      </c>
      <c r="H265" s="184">
        <v>22</v>
      </c>
      <c r="I265" s="185"/>
      <c r="J265" s="186">
        <f t="shared" si="50"/>
        <v>0</v>
      </c>
      <c r="K265" s="182" t="s">
        <v>19</v>
      </c>
      <c r="L265" s="41"/>
      <c r="M265" s="187" t="s">
        <v>19</v>
      </c>
      <c r="N265" s="188" t="s">
        <v>44</v>
      </c>
      <c r="O265" s="66"/>
      <c r="P265" s="189">
        <f t="shared" si="51"/>
        <v>0</v>
      </c>
      <c r="Q265" s="189">
        <v>0</v>
      </c>
      <c r="R265" s="189">
        <f t="shared" si="52"/>
        <v>0</v>
      </c>
      <c r="S265" s="189">
        <v>0</v>
      </c>
      <c r="T265" s="190">
        <f t="shared" si="53"/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135</v>
      </c>
      <c r="AT265" s="191" t="s">
        <v>187</v>
      </c>
      <c r="AU265" s="191" t="s">
        <v>80</v>
      </c>
      <c r="AY265" s="19" t="s">
        <v>185</v>
      </c>
      <c r="BE265" s="192">
        <f t="shared" si="54"/>
        <v>0</v>
      </c>
      <c r="BF265" s="192">
        <f t="shared" si="55"/>
        <v>0</v>
      </c>
      <c r="BG265" s="192">
        <f t="shared" si="56"/>
        <v>0</v>
      </c>
      <c r="BH265" s="192">
        <f t="shared" si="57"/>
        <v>0</v>
      </c>
      <c r="BI265" s="192">
        <f t="shared" si="58"/>
        <v>0</v>
      </c>
      <c r="BJ265" s="19" t="s">
        <v>80</v>
      </c>
      <c r="BK265" s="192">
        <f t="shared" si="59"/>
        <v>0</v>
      </c>
      <c r="BL265" s="19" t="s">
        <v>135</v>
      </c>
      <c r="BM265" s="191" t="s">
        <v>3829</v>
      </c>
    </row>
    <row r="266" spans="1:65" s="2" customFormat="1" ht="16.5" customHeight="1">
      <c r="A266" s="36"/>
      <c r="B266" s="37"/>
      <c r="C266" s="180" t="s">
        <v>73</v>
      </c>
      <c r="D266" s="180" t="s">
        <v>187</v>
      </c>
      <c r="E266" s="181" t="s">
        <v>3830</v>
      </c>
      <c r="F266" s="182" t="s">
        <v>3831</v>
      </c>
      <c r="G266" s="183" t="s">
        <v>1314</v>
      </c>
      <c r="H266" s="184">
        <v>2</v>
      </c>
      <c r="I266" s="185"/>
      <c r="J266" s="186">
        <f t="shared" si="50"/>
        <v>0</v>
      </c>
      <c r="K266" s="182" t="s">
        <v>19</v>
      </c>
      <c r="L266" s="41"/>
      <c r="M266" s="187" t="s">
        <v>19</v>
      </c>
      <c r="N266" s="188" t="s">
        <v>44</v>
      </c>
      <c r="O266" s="66"/>
      <c r="P266" s="189">
        <f t="shared" si="51"/>
        <v>0</v>
      </c>
      <c r="Q266" s="189">
        <v>0</v>
      </c>
      <c r="R266" s="189">
        <f t="shared" si="52"/>
        <v>0</v>
      </c>
      <c r="S266" s="189">
        <v>0</v>
      </c>
      <c r="T266" s="190">
        <f t="shared" si="53"/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80</v>
      </c>
      <c r="AY266" s="19" t="s">
        <v>185</v>
      </c>
      <c r="BE266" s="192">
        <f t="shared" si="54"/>
        <v>0</v>
      </c>
      <c r="BF266" s="192">
        <f t="shared" si="55"/>
        <v>0</v>
      </c>
      <c r="BG266" s="192">
        <f t="shared" si="56"/>
        <v>0</v>
      </c>
      <c r="BH266" s="192">
        <f t="shared" si="57"/>
        <v>0</v>
      </c>
      <c r="BI266" s="192">
        <f t="shared" si="58"/>
        <v>0</v>
      </c>
      <c r="BJ266" s="19" t="s">
        <v>80</v>
      </c>
      <c r="BK266" s="192">
        <f t="shared" si="59"/>
        <v>0</v>
      </c>
      <c r="BL266" s="19" t="s">
        <v>135</v>
      </c>
      <c r="BM266" s="191" t="s">
        <v>3832</v>
      </c>
    </row>
    <row r="267" spans="1:65" s="2" customFormat="1" ht="16.5" customHeight="1">
      <c r="A267" s="36"/>
      <c r="B267" s="37"/>
      <c r="C267" s="180" t="s">
        <v>73</v>
      </c>
      <c r="D267" s="180" t="s">
        <v>187</v>
      </c>
      <c r="E267" s="181" t="s">
        <v>3833</v>
      </c>
      <c r="F267" s="182" t="s">
        <v>3834</v>
      </c>
      <c r="G267" s="183" t="s">
        <v>1314</v>
      </c>
      <c r="H267" s="184">
        <v>28</v>
      </c>
      <c r="I267" s="185"/>
      <c r="J267" s="186">
        <f t="shared" si="50"/>
        <v>0</v>
      </c>
      <c r="K267" s="182" t="s">
        <v>19</v>
      </c>
      <c r="L267" s="41"/>
      <c r="M267" s="187" t="s">
        <v>19</v>
      </c>
      <c r="N267" s="188" t="s">
        <v>44</v>
      </c>
      <c r="O267" s="66"/>
      <c r="P267" s="189">
        <f t="shared" si="51"/>
        <v>0</v>
      </c>
      <c r="Q267" s="189">
        <v>0</v>
      </c>
      <c r="R267" s="189">
        <f t="shared" si="52"/>
        <v>0</v>
      </c>
      <c r="S267" s="189">
        <v>0</v>
      </c>
      <c r="T267" s="190">
        <f t="shared" si="53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135</v>
      </c>
      <c r="AT267" s="191" t="s">
        <v>187</v>
      </c>
      <c r="AU267" s="191" t="s">
        <v>80</v>
      </c>
      <c r="AY267" s="19" t="s">
        <v>185</v>
      </c>
      <c r="BE267" s="192">
        <f t="shared" si="54"/>
        <v>0</v>
      </c>
      <c r="BF267" s="192">
        <f t="shared" si="55"/>
        <v>0</v>
      </c>
      <c r="BG267" s="192">
        <f t="shared" si="56"/>
        <v>0</v>
      </c>
      <c r="BH267" s="192">
        <f t="shared" si="57"/>
        <v>0</v>
      </c>
      <c r="BI267" s="192">
        <f t="shared" si="58"/>
        <v>0</v>
      </c>
      <c r="BJ267" s="19" t="s">
        <v>80</v>
      </c>
      <c r="BK267" s="192">
        <f t="shared" si="59"/>
        <v>0</v>
      </c>
      <c r="BL267" s="19" t="s">
        <v>135</v>
      </c>
      <c r="BM267" s="191" t="s">
        <v>3835</v>
      </c>
    </row>
    <row r="268" spans="1:65" s="2" customFormat="1" ht="16.5" customHeight="1">
      <c r="A268" s="36"/>
      <c r="B268" s="37"/>
      <c r="C268" s="180" t="s">
        <v>73</v>
      </c>
      <c r="D268" s="180" t="s">
        <v>187</v>
      </c>
      <c r="E268" s="181" t="s">
        <v>3836</v>
      </c>
      <c r="F268" s="182" t="s">
        <v>3837</v>
      </c>
      <c r="G268" s="183" t="s">
        <v>1314</v>
      </c>
      <c r="H268" s="184">
        <v>2</v>
      </c>
      <c r="I268" s="185"/>
      <c r="J268" s="186">
        <f t="shared" si="50"/>
        <v>0</v>
      </c>
      <c r="K268" s="182" t="s">
        <v>19</v>
      </c>
      <c r="L268" s="41"/>
      <c r="M268" s="187" t="s">
        <v>19</v>
      </c>
      <c r="N268" s="188" t="s">
        <v>44</v>
      </c>
      <c r="O268" s="66"/>
      <c r="P268" s="189">
        <f t="shared" si="51"/>
        <v>0</v>
      </c>
      <c r="Q268" s="189">
        <v>0</v>
      </c>
      <c r="R268" s="189">
        <f t="shared" si="52"/>
        <v>0</v>
      </c>
      <c r="S268" s="189">
        <v>0</v>
      </c>
      <c r="T268" s="190">
        <f t="shared" si="5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135</v>
      </c>
      <c r="AT268" s="191" t="s">
        <v>187</v>
      </c>
      <c r="AU268" s="191" t="s">
        <v>80</v>
      </c>
      <c r="AY268" s="19" t="s">
        <v>185</v>
      </c>
      <c r="BE268" s="192">
        <f t="shared" si="54"/>
        <v>0</v>
      </c>
      <c r="BF268" s="192">
        <f t="shared" si="55"/>
        <v>0</v>
      </c>
      <c r="BG268" s="192">
        <f t="shared" si="56"/>
        <v>0</v>
      </c>
      <c r="BH268" s="192">
        <f t="shared" si="57"/>
        <v>0</v>
      </c>
      <c r="BI268" s="192">
        <f t="shared" si="58"/>
        <v>0</v>
      </c>
      <c r="BJ268" s="19" t="s">
        <v>80</v>
      </c>
      <c r="BK268" s="192">
        <f t="shared" si="59"/>
        <v>0</v>
      </c>
      <c r="BL268" s="19" t="s">
        <v>135</v>
      </c>
      <c r="BM268" s="191" t="s">
        <v>3838</v>
      </c>
    </row>
    <row r="269" spans="1:65" s="2" customFormat="1" ht="16.5" customHeight="1">
      <c r="A269" s="36"/>
      <c r="B269" s="37"/>
      <c r="C269" s="180" t="s">
        <v>73</v>
      </c>
      <c r="D269" s="180" t="s">
        <v>187</v>
      </c>
      <c r="E269" s="181" t="s">
        <v>3839</v>
      </c>
      <c r="F269" s="182" t="s">
        <v>3840</v>
      </c>
      <c r="G269" s="183" t="s">
        <v>1314</v>
      </c>
      <c r="H269" s="184">
        <v>1</v>
      </c>
      <c r="I269" s="185"/>
      <c r="J269" s="186">
        <f t="shared" si="50"/>
        <v>0</v>
      </c>
      <c r="K269" s="182" t="s">
        <v>19</v>
      </c>
      <c r="L269" s="41"/>
      <c r="M269" s="187" t="s">
        <v>19</v>
      </c>
      <c r="N269" s="188" t="s">
        <v>44</v>
      </c>
      <c r="O269" s="66"/>
      <c r="P269" s="189">
        <f t="shared" si="51"/>
        <v>0</v>
      </c>
      <c r="Q269" s="189">
        <v>0</v>
      </c>
      <c r="R269" s="189">
        <f t="shared" si="52"/>
        <v>0</v>
      </c>
      <c r="S269" s="189">
        <v>0</v>
      </c>
      <c r="T269" s="190">
        <f t="shared" si="5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80</v>
      </c>
      <c r="AY269" s="19" t="s">
        <v>185</v>
      </c>
      <c r="BE269" s="192">
        <f t="shared" si="54"/>
        <v>0</v>
      </c>
      <c r="BF269" s="192">
        <f t="shared" si="55"/>
        <v>0</v>
      </c>
      <c r="BG269" s="192">
        <f t="shared" si="56"/>
        <v>0</v>
      </c>
      <c r="BH269" s="192">
        <f t="shared" si="57"/>
        <v>0</v>
      </c>
      <c r="BI269" s="192">
        <f t="shared" si="58"/>
        <v>0</v>
      </c>
      <c r="BJ269" s="19" t="s">
        <v>80</v>
      </c>
      <c r="BK269" s="192">
        <f t="shared" si="59"/>
        <v>0</v>
      </c>
      <c r="BL269" s="19" t="s">
        <v>135</v>
      </c>
      <c r="BM269" s="191" t="s">
        <v>3841</v>
      </c>
    </row>
    <row r="270" spans="1:65" s="2" customFormat="1" ht="16.5" customHeight="1">
      <c r="A270" s="36"/>
      <c r="B270" s="37"/>
      <c r="C270" s="180" t="s">
        <v>73</v>
      </c>
      <c r="D270" s="180" t="s">
        <v>187</v>
      </c>
      <c r="E270" s="181" t="s">
        <v>3773</v>
      </c>
      <c r="F270" s="182" t="s">
        <v>3774</v>
      </c>
      <c r="G270" s="183" t="s">
        <v>1314</v>
      </c>
      <c r="H270" s="184">
        <v>13</v>
      </c>
      <c r="I270" s="185"/>
      <c r="J270" s="186">
        <f t="shared" si="50"/>
        <v>0</v>
      </c>
      <c r="K270" s="182" t="s">
        <v>19</v>
      </c>
      <c r="L270" s="41"/>
      <c r="M270" s="187" t="s">
        <v>19</v>
      </c>
      <c r="N270" s="188" t="s">
        <v>44</v>
      </c>
      <c r="O270" s="66"/>
      <c r="P270" s="189">
        <f t="shared" si="51"/>
        <v>0</v>
      </c>
      <c r="Q270" s="189">
        <v>0</v>
      </c>
      <c r="R270" s="189">
        <f t="shared" si="52"/>
        <v>0</v>
      </c>
      <c r="S270" s="189">
        <v>0</v>
      </c>
      <c r="T270" s="190">
        <f t="shared" si="5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135</v>
      </c>
      <c r="AT270" s="191" t="s">
        <v>187</v>
      </c>
      <c r="AU270" s="191" t="s">
        <v>80</v>
      </c>
      <c r="AY270" s="19" t="s">
        <v>185</v>
      </c>
      <c r="BE270" s="192">
        <f t="shared" si="54"/>
        <v>0</v>
      </c>
      <c r="BF270" s="192">
        <f t="shared" si="55"/>
        <v>0</v>
      </c>
      <c r="BG270" s="192">
        <f t="shared" si="56"/>
        <v>0</v>
      </c>
      <c r="BH270" s="192">
        <f t="shared" si="57"/>
        <v>0</v>
      </c>
      <c r="BI270" s="192">
        <f t="shared" si="58"/>
        <v>0</v>
      </c>
      <c r="BJ270" s="19" t="s">
        <v>80</v>
      </c>
      <c r="BK270" s="192">
        <f t="shared" si="59"/>
        <v>0</v>
      </c>
      <c r="BL270" s="19" t="s">
        <v>135</v>
      </c>
      <c r="BM270" s="191" t="s">
        <v>3842</v>
      </c>
    </row>
    <row r="271" spans="1:65" s="2" customFormat="1" ht="16.5" customHeight="1">
      <c r="A271" s="36"/>
      <c r="B271" s="37"/>
      <c r="C271" s="180" t="s">
        <v>73</v>
      </c>
      <c r="D271" s="180" t="s">
        <v>187</v>
      </c>
      <c r="E271" s="181" t="s">
        <v>3843</v>
      </c>
      <c r="F271" s="182" t="s">
        <v>3844</v>
      </c>
      <c r="G271" s="183" t="s">
        <v>1314</v>
      </c>
      <c r="H271" s="184">
        <v>2</v>
      </c>
      <c r="I271" s="185"/>
      <c r="J271" s="186">
        <f t="shared" si="50"/>
        <v>0</v>
      </c>
      <c r="K271" s="182" t="s">
        <v>19</v>
      </c>
      <c r="L271" s="41"/>
      <c r="M271" s="187" t="s">
        <v>19</v>
      </c>
      <c r="N271" s="188" t="s">
        <v>44</v>
      </c>
      <c r="O271" s="66"/>
      <c r="P271" s="189">
        <f t="shared" si="51"/>
        <v>0</v>
      </c>
      <c r="Q271" s="189">
        <v>0</v>
      </c>
      <c r="R271" s="189">
        <f t="shared" si="52"/>
        <v>0</v>
      </c>
      <c r="S271" s="189">
        <v>0</v>
      </c>
      <c r="T271" s="190">
        <f t="shared" si="5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80</v>
      </c>
      <c r="AY271" s="19" t="s">
        <v>185</v>
      </c>
      <c r="BE271" s="192">
        <f t="shared" si="54"/>
        <v>0</v>
      </c>
      <c r="BF271" s="192">
        <f t="shared" si="55"/>
        <v>0</v>
      </c>
      <c r="BG271" s="192">
        <f t="shared" si="56"/>
        <v>0</v>
      </c>
      <c r="BH271" s="192">
        <f t="shared" si="57"/>
        <v>0</v>
      </c>
      <c r="BI271" s="192">
        <f t="shared" si="58"/>
        <v>0</v>
      </c>
      <c r="BJ271" s="19" t="s">
        <v>80</v>
      </c>
      <c r="BK271" s="192">
        <f t="shared" si="59"/>
        <v>0</v>
      </c>
      <c r="BL271" s="19" t="s">
        <v>135</v>
      </c>
      <c r="BM271" s="191" t="s">
        <v>3845</v>
      </c>
    </row>
    <row r="272" spans="1:65" s="2" customFormat="1" ht="16.5" customHeight="1">
      <c r="A272" s="36"/>
      <c r="B272" s="37"/>
      <c r="C272" s="180" t="s">
        <v>73</v>
      </c>
      <c r="D272" s="180" t="s">
        <v>187</v>
      </c>
      <c r="E272" s="181" t="s">
        <v>3846</v>
      </c>
      <c r="F272" s="182" t="s">
        <v>3847</v>
      </c>
      <c r="G272" s="183" t="s">
        <v>1314</v>
      </c>
      <c r="H272" s="184">
        <v>11</v>
      </c>
      <c r="I272" s="185"/>
      <c r="J272" s="186">
        <f t="shared" si="50"/>
        <v>0</v>
      </c>
      <c r="K272" s="182" t="s">
        <v>19</v>
      </c>
      <c r="L272" s="41"/>
      <c r="M272" s="187" t="s">
        <v>19</v>
      </c>
      <c r="N272" s="188" t="s">
        <v>44</v>
      </c>
      <c r="O272" s="66"/>
      <c r="P272" s="189">
        <f t="shared" si="51"/>
        <v>0</v>
      </c>
      <c r="Q272" s="189">
        <v>0</v>
      </c>
      <c r="R272" s="189">
        <f t="shared" si="52"/>
        <v>0</v>
      </c>
      <c r="S272" s="189">
        <v>0</v>
      </c>
      <c r="T272" s="190">
        <f t="shared" si="5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135</v>
      </c>
      <c r="AT272" s="191" t="s">
        <v>187</v>
      </c>
      <c r="AU272" s="191" t="s">
        <v>80</v>
      </c>
      <c r="AY272" s="19" t="s">
        <v>185</v>
      </c>
      <c r="BE272" s="192">
        <f t="shared" si="54"/>
        <v>0</v>
      </c>
      <c r="BF272" s="192">
        <f t="shared" si="55"/>
        <v>0</v>
      </c>
      <c r="BG272" s="192">
        <f t="shared" si="56"/>
        <v>0</v>
      </c>
      <c r="BH272" s="192">
        <f t="shared" si="57"/>
        <v>0</v>
      </c>
      <c r="BI272" s="192">
        <f t="shared" si="58"/>
        <v>0</v>
      </c>
      <c r="BJ272" s="19" t="s">
        <v>80</v>
      </c>
      <c r="BK272" s="192">
        <f t="shared" si="59"/>
        <v>0</v>
      </c>
      <c r="BL272" s="19" t="s">
        <v>135</v>
      </c>
      <c r="BM272" s="191" t="s">
        <v>3848</v>
      </c>
    </row>
    <row r="273" spans="1:65" s="2" customFormat="1" ht="16.5" customHeight="1">
      <c r="A273" s="36"/>
      <c r="B273" s="37"/>
      <c r="C273" s="180" t="s">
        <v>73</v>
      </c>
      <c r="D273" s="180" t="s">
        <v>187</v>
      </c>
      <c r="E273" s="181" t="s">
        <v>3849</v>
      </c>
      <c r="F273" s="182" t="s">
        <v>3850</v>
      </c>
      <c r="G273" s="183" t="s">
        <v>1314</v>
      </c>
      <c r="H273" s="184">
        <v>6</v>
      </c>
      <c r="I273" s="185"/>
      <c r="J273" s="186">
        <f t="shared" si="50"/>
        <v>0</v>
      </c>
      <c r="K273" s="182" t="s">
        <v>19</v>
      </c>
      <c r="L273" s="41"/>
      <c r="M273" s="187" t="s">
        <v>19</v>
      </c>
      <c r="N273" s="188" t="s">
        <v>44</v>
      </c>
      <c r="O273" s="66"/>
      <c r="P273" s="189">
        <f t="shared" si="51"/>
        <v>0</v>
      </c>
      <c r="Q273" s="189">
        <v>0</v>
      </c>
      <c r="R273" s="189">
        <f t="shared" si="52"/>
        <v>0</v>
      </c>
      <c r="S273" s="189">
        <v>0</v>
      </c>
      <c r="T273" s="190">
        <f t="shared" si="5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135</v>
      </c>
      <c r="AT273" s="191" t="s">
        <v>187</v>
      </c>
      <c r="AU273" s="191" t="s">
        <v>80</v>
      </c>
      <c r="AY273" s="19" t="s">
        <v>185</v>
      </c>
      <c r="BE273" s="192">
        <f t="shared" si="54"/>
        <v>0</v>
      </c>
      <c r="BF273" s="192">
        <f t="shared" si="55"/>
        <v>0</v>
      </c>
      <c r="BG273" s="192">
        <f t="shared" si="56"/>
        <v>0</v>
      </c>
      <c r="BH273" s="192">
        <f t="shared" si="57"/>
        <v>0</v>
      </c>
      <c r="BI273" s="192">
        <f t="shared" si="58"/>
        <v>0</v>
      </c>
      <c r="BJ273" s="19" t="s">
        <v>80</v>
      </c>
      <c r="BK273" s="192">
        <f t="shared" si="59"/>
        <v>0</v>
      </c>
      <c r="BL273" s="19" t="s">
        <v>135</v>
      </c>
      <c r="BM273" s="191" t="s">
        <v>3851</v>
      </c>
    </row>
    <row r="274" spans="1:65" s="2" customFormat="1" ht="16.5" customHeight="1">
      <c r="A274" s="36"/>
      <c r="B274" s="37"/>
      <c r="C274" s="180" t="s">
        <v>73</v>
      </c>
      <c r="D274" s="180" t="s">
        <v>187</v>
      </c>
      <c r="E274" s="181" t="s">
        <v>3852</v>
      </c>
      <c r="F274" s="182" t="s">
        <v>3853</v>
      </c>
      <c r="G274" s="183" t="s">
        <v>1761</v>
      </c>
      <c r="H274" s="184">
        <v>6</v>
      </c>
      <c r="I274" s="185"/>
      <c r="J274" s="186">
        <f t="shared" si="50"/>
        <v>0</v>
      </c>
      <c r="K274" s="182" t="s">
        <v>19</v>
      </c>
      <c r="L274" s="41"/>
      <c r="M274" s="187" t="s">
        <v>19</v>
      </c>
      <c r="N274" s="188" t="s">
        <v>44</v>
      </c>
      <c r="O274" s="66"/>
      <c r="P274" s="189">
        <f t="shared" si="51"/>
        <v>0</v>
      </c>
      <c r="Q274" s="189">
        <v>0</v>
      </c>
      <c r="R274" s="189">
        <f t="shared" si="52"/>
        <v>0</v>
      </c>
      <c r="S274" s="189">
        <v>0</v>
      </c>
      <c r="T274" s="190">
        <f t="shared" si="53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135</v>
      </c>
      <c r="AT274" s="191" t="s">
        <v>187</v>
      </c>
      <c r="AU274" s="191" t="s">
        <v>80</v>
      </c>
      <c r="AY274" s="19" t="s">
        <v>185</v>
      </c>
      <c r="BE274" s="192">
        <f t="shared" si="54"/>
        <v>0</v>
      </c>
      <c r="BF274" s="192">
        <f t="shared" si="55"/>
        <v>0</v>
      </c>
      <c r="BG274" s="192">
        <f t="shared" si="56"/>
        <v>0</v>
      </c>
      <c r="BH274" s="192">
        <f t="shared" si="57"/>
        <v>0</v>
      </c>
      <c r="BI274" s="192">
        <f t="shared" si="58"/>
        <v>0</v>
      </c>
      <c r="BJ274" s="19" t="s">
        <v>80</v>
      </c>
      <c r="BK274" s="192">
        <f t="shared" si="59"/>
        <v>0</v>
      </c>
      <c r="BL274" s="19" t="s">
        <v>135</v>
      </c>
      <c r="BM274" s="191" t="s">
        <v>3854</v>
      </c>
    </row>
    <row r="275" spans="1:65" s="2" customFormat="1" ht="16.5" customHeight="1">
      <c r="A275" s="36"/>
      <c r="B275" s="37"/>
      <c r="C275" s="180" t="s">
        <v>73</v>
      </c>
      <c r="D275" s="180" t="s">
        <v>187</v>
      </c>
      <c r="E275" s="181" t="s">
        <v>3855</v>
      </c>
      <c r="F275" s="182" t="s">
        <v>3509</v>
      </c>
      <c r="G275" s="183" t="s">
        <v>342</v>
      </c>
      <c r="H275" s="184">
        <v>0.2</v>
      </c>
      <c r="I275" s="185"/>
      <c r="J275" s="186">
        <f t="shared" si="50"/>
        <v>0</v>
      </c>
      <c r="K275" s="182" t="s">
        <v>19</v>
      </c>
      <c r="L275" s="41"/>
      <c r="M275" s="187" t="s">
        <v>19</v>
      </c>
      <c r="N275" s="188" t="s">
        <v>44</v>
      </c>
      <c r="O275" s="66"/>
      <c r="P275" s="189">
        <f t="shared" si="51"/>
        <v>0</v>
      </c>
      <c r="Q275" s="189">
        <v>0</v>
      </c>
      <c r="R275" s="189">
        <f t="shared" si="52"/>
        <v>0</v>
      </c>
      <c r="S275" s="189">
        <v>0</v>
      </c>
      <c r="T275" s="190">
        <f t="shared" si="53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135</v>
      </c>
      <c r="AT275" s="191" t="s">
        <v>187</v>
      </c>
      <c r="AU275" s="191" t="s">
        <v>80</v>
      </c>
      <c r="AY275" s="19" t="s">
        <v>185</v>
      </c>
      <c r="BE275" s="192">
        <f t="shared" si="54"/>
        <v>0</v>
      </c>
      <c r="BF275" s="192">
        <f t="shared" si="55"/>
        <v>0</v>
      </c>
      <c r="BG275" s="192">
        <f t="shared" si="56"/>
        <v>0</v>
      </c>
      <c r="BH275" s="192">
        <f t="shared" si="57"/>
        <v>0</v>
      </c>
      <c r="BI275" s="192">
        <f t="shared" si="58"/>
        <v>0</v>
      </c>
      <c r="BJ275" s="19" t="s">
        <v>80</v>
      </c>
      <c r="BK275" s="192">
        <f t="shared" si="59"/>
        <v>0</v>
      </c>
      <c r="BL275" s="19" t="s">
        <v>135</v>
      </c>
      <c r="BM275" s="191" t="s">
        <v>3856</v>
      </c>
    </row>
    <row r="276" spans="1:65" s="2" customFormat="1" ht="16.5" customHeight="1">
      <c r="A276" s="36"/>
      <c r="B276" s="37"/>
      <c r="C276" s="180" t="s">
        <v>73</v>
      </c>
      <c r="D276" s="180" t="s">
        <v>187</v>
      </c>
      <c r="E276" s="181" t="s">
        <v>3510</v>
      </c>
      <c r="F276" s="182" t="s">
        <v>3476</v>
      </c>
      <c r="G276" s="183" t="s">
        <v>342</v>
      </c>
      <c r="H276" s="184">
        <v>0.2</v>
      </c>
      <c r="I276" s="185"/>
      <c r="J276" s="186">
        <f t="shared" si="50"/>
        <v>0</v>
      </c>
      <c r="K276" s="182" t="s">
        <v>19</v>
      </c>
      <c r="L276" s="41"/>
      <c r="M276" s="187" t="s">
        <v>19</v>
      </c>
      <c r="N276" s="188" t="s">
        <v>44</v>
      </c>
      <c r="O276" s="66"/>
      <c r="P276" s="189">
        <f t="shared" si="51"/>
        <v>0</v>
      </c>
      <c r="Q276" s="189">
        <v>0</v>
      </c>
      <c r="R276" s="189">
        <f t="shared" si="52"/>
        <v>0</v>
      </c>
      <c r="S276" s="189">
        <v>0</v>
      </c>
      <c r="T276" s="190">
        <f t="shared" si="53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135</v>
      </c>
      <c r="AT276" s="191" t="s">
        <v>187</v>
      </c>
      <c r="AU276" s="191" t="s">
        <v>80</v>
      </c>
      <c r="AY276" s="19" t="s">
        <v>185</v>
      </c>
      <c r="BE276" s="192">
        <f t="shared" si="54"/>
        <v>0</v>
      </c>
      <c r="BF276" s="192">
        <f t="shared" si="55"/>
        <v>0</v>
      </c>
      <c r="BG276" s="192">
        <f t="shared" si="56"/>
        <v>0</v>
      </c>
      <c r="BH276" s="192">
        <f t="shared" si="57"/>
        <v>0</v>
      </c>
      <c r="BI276" s="192">
        <f t="shared" si="58"/>
        <v>0</v>
      </c>
      <c r="BJ276" s="19" t="s">
        <v>80</v>
      </c>
      <c r="BK276" s="192">
        <f t="shared" si="59"/>
        <v>0</v>
      </c>
      <c r="BL276" s="19" t="s">
        <v>135</v>
      </c>
      <c r="BM276" s="191" t="s">
        <v>3857</v>
      </c>
    </row>
    <row r="277" spans="1:65" s="2" customFormat="1" ht="16.5" customHeight="1">
      <c r="A277" s="36"/>
      <c r="B277" s="37"/>
      <c r="C277" s="180" t="s">
        <v>73</v>
      </c>
      <c r="D277" s="180" t="s">
        <v>187</v>
      </c>
      <c r="E277" s="181" t="s">
        <v>3858</v>
      </c>
      <c r="F277" s="182" t="s">
        <v>3859</v>
      </c>
      <c r="G277" s="183" t="s">
        <v>342</v>
      </c>
      <c r="H277" s="184">
        <v>0.3</v>
      </c>
      <c r="I277" s="185"/>
      <c r="J277" s="186">
        <f t="shared" si="50"/>
        <v>0</v>
      </c>
      <c r="K277" s="182" t="s">
        <v>19</v>
      </c>
      <c r="L277" s="41"/>
      <c r="M277" s="187" t="s">
        <v>19</v>
      </c>
      <c r="N277" s="188" t="s">
        <v>44</v>
      </c>
      <c r="O277" s="66"/>
      <c r="P277" s="189">
        <f t="shared" si="51"/>
        <v>0</v>
      </c>
      <c r="Q277" s="189">
        <v>0</v>
      </c>
      <c r="R277" s="189">
        <f t="shared" si="52"/>
        <v>0</v>
      </c>
      <c r="S277" s="189">
        <v>0</v>
      </c>
      <c r="T277" s="190">
        <f t="shared" si="53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135</v>
      </c>
      <c r="AT277" s="191" t="s">
        <v>187</v>
      </c>
      <c r="AU277" s="191" t="s">
        <v>80</v>
      </c>
      <c r="AY277" s="19" t="s">
        <v>185</v>
      </c>
      <c r="BE277" s="192">
        <f t="shared" si="54"/>
        <v>0</v>
      </c>
      <c r="BF277" s="192">
        <f t="shared" si="55"/>
        <v>0</v>
      </c>
      <c r="BG277" s="192">
        <f t="shared" si="56"/>
        <v>0</v>
      </c>
      <c r="BH277" s="192">
        <f t="shared" si="57"/>
        <v>0</v>
      </c>
      <c r="BI277" s="192">
        <f t="shared" si="58"/>
        <v>0</v>
      </c>
      <c r="BJ277" s="19" t="s">
        <v>80</v>
      </c>
      <c r="BK277" s="192">
        <f t="shared" si="59"/>
        <v>0</v>
      </c>
      <c r="BL277" s="19" t="s">
        <v>135</v>
      </c>
      <c r="BM277" s="191" t="s">
        <v>3860</v>
      </c>
    </row>
    <row r="278" spans="1:65" s="2" customFormat="1" ht="16.5" customHeight="1">
      <c r="A278" s="36"/>
      <c r="B278" s="37"/>
      <c r="C278" s="180" t="s">
        <v>73</v>
      </c>
      <c r="D278" s="180" t="s">
        <v>187</v>
      </c>
      <c r="E278" s="181" t="s">
        <v>3861</v>
      </c>
      <c r="F278" s="182" t="s">
        <v>3476</v>
      </c>
      <c r="G278" s="183" t="s">
        <v>342</v>
      </c>
      <c r="H278" s="184">
        <v>0.3</v>
      </c>
      <c r="I278" s="185"/>
      <c r="J278" s="186">
        <f t="shared" si="50"/>
        <v>0</v>
      </c>
      <c r="K278" s="182" t="s">
        <v>19</v>
      </c>
      <c r="L278" s="41"/>
      <c r="M278" s="187" t="s">
        <v>19</v>
      </c>
      <c r="N278" s="188" t="s">
        <v>44</v>
      </c>
      <c r="O278" s="66"/>
      <c r="P278" s="189">
        <f t="shared" si="51"/>
        <v>0</v>
      </c>
      <c r="Q278" s="189">
        <v>0</v>
      </c>
      <c r="R278" s="189">
        <f t="shared" si="52"/>
        <v>0</v>
      </c>
      <c r="S278" s="189">
        <v>0</v>
      </c>
      <c r="T278" s="190">
        <f t="shared" si="5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135</v>
      </c>
      <c r="AT278" s="191" t="s">
        <v>187</v>
      </c>
      <c r="AU278" s="191" t="s">
        <v>80</v>
      </c>
      <c r="AY278" s="19" t="s">
        <v>185</v>
      </c>
      <c r="BE278" s="192">
        <f t="shared" si="54"/>
        <v>0</v>
      </c>
      <c r="BF278" s="192">
        <f t="shared" si="55"/>
        <v>0</v>
      </c>
      <c r="BG278" s="192">
        <f t="shared" si="56"/>
        <v>0</v>
      </c>
      <c r="BH278" s="192">
        <f t="shared" si="57"/>
        <v>0</v>
      </c>
      <c r="BI278" s="192">
        <f t="shared" si="58"/>
        <v>0</v>
      </c>
      <c r="BJ278" s="19" t="s">
        <v>80</v>
      </c>
      <c r="BK278" s="192">
        <f t="shared" si="59"/>
        <v>0</v>
      </c>
      <c r="BL278" s="19" t="s">
        <v>135</v>
      </c>
      <c r="BM278" s="191" t="s">
        <v>3862</v>
      </c>
    </row>
    <row r="279" spans="1:65" s="2" customFormat="1" ht="24.2" customHeight="1">
      <c r="A279" s="36"/>
      <c r="B279" s="37"/>
      <c r="C279" s="180" t="s">
        <v>73</v>
      </c>
      <c r="D279" s="180" t="s">
        <v>187</v>
      </c>
      <c r="E279" s="181" t="s">
        <v>3863</v>
      </c>
      <c r="F279" s="182" t="s">
        <v>3864</v>
      </c>
      <c r="G279" s="183" t="s">
        <v>1761</v>
      </c>
      <c r="H279" s="184">
        <v>1</v>
      </c>
      <c r="I279" s="185"/>
      <c r="J279" s="186">
        <f t="shared" si="50"/>
        <v>0</v>
      </c>
      <c r="K279" s="182" t="s">
        <v>19</v>
      </c>
      <c r="L279" s="41"/>
      <c r="M279" s="187" t="s">
        <v>19</v>
      </c>
      <c r="N279" s="188" t="s">
        <v>44</v>
      </c>
      <c r="O279" s="66"/>
      <c r="P279" s="189">
        <f t="shared" si="51"/>
        <v>0</v>
      </c>
      <c r="Q279" s="189">
        <v>0</v>
      </c>
      <c r="R279" s="189">
        <f t="shared" si="52"/>
        <v>0</v>
      </c>
      <c r="S279" s="189">
        <v>0</v>
      </c>
      <c r="T279" s="190">
        <f t="shared" si="5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80</v>
      </c>
      <c r="AY279" s="19" t="s">
        <v>185</v>
      </c>
      <c r="BE279" s="192">
        <f t="shared" si="54"/>
        <v>0</v>
      </c>
      <c r="BF279" s="192">
        <f t="shared" si="55"/>
        <v>0</v>
      </c>
      <c r="BG279" s="192">
        <f t="shared" si="56"/>
        <v>0</v>
      </c>
      <c r="BH279" s="192">
        <f t="shared" si="57"/>
        <v>0</v>
      </c>
      <c r="BI279" s="192">
        <f t="shared" si="58"/>
        <v>0</v>
      </c>
      <c r="BJ279" s="19" t="s">
        <v>80</v>
      </c>
      <c r="BK279" s="192">
        <f t="shared" si="59"/>
        <v>0</v>
      </c>
      <c r="BL279" s="19" t="s">
        <v>135</v>
      </c>
      <c r="BM279" s="191" t="s">
        <v>3865</v>
      </c>
    </row>
    <row r="280" spans="1:65" s="2" customFormat="1" ht="16.5" customHeight="1">
      <c r="A280" s="36"/>
      <c r="B280" s="37"/>
      <c r="C280" s="180" t="s">
        <v>73</v>
      </c>
      <c r="D280" s="180" t="s">
        <v>187</v>
      </c>
      <c r="E280" s="181" t="s">
        <v>3633</v>
      </c>
      <c r="F280" s="182" t="s">
        <v>3505</v>
      </c>
      <c r="G280" s="183" t="s">
        <v>1358</v>
      </c>
      <c r="H280" s="184">
        <v>80</v>
      </c>
      <c r="I280" s="185"/>
      <c r="J280" s="186">
        <f t="shared" si="50"/>
        <v>0</v>
      </c>
      <c r="K280" s="182" t="s">
        <v>19</v>
      </c>
      <c r="L280" s="41"/>
      <c r="M280" s="187" t="s">
        <v>19</v>
      </c>
      <c r="N280" s="188" t="s">
        <v>44</v>
      </c>
      <c r="O280" s="66"/>
      <c r="P280" s="189">
        <f t="shared" si="51"/>
        <v>0</v>
      </c>
      <c r="Q280" s="189">
        <v>0</v>
      </c>
      <c r="R280" s="189">
        <f t="shared" si="52"/>
        <v>0</v>
      </c>
      <c r="S280" s="189">
        <v>0</v>
      </c>
      <c r="T280" s="190">
        <f t="shared" si="5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135</v>
      </c>
      <c r="AT280" s="191" t="s">
        <v>187</v>
      </c>
      <c r="AU280" s="191" t="s">
        <v>80</v>
      </c>
      <c r="AY280" s="19" t="s">
        <v>185</v>
      </c>
      <c r="BE280" s="192">
        <f t="shared" si="54"/>
        <v>0</v>
      </c>
      <c r="BF280" s="192">
        <f t="shared" si="55"/>
        <v>0</v>
      </c>
      <c r="BG280" s="192">
        <f t="shared" si="56"/>
        <v>0</v>
      </c>
      <c r="BH280" s="192">
        <f t="shared" si="57"/>
        <v>0</v>
      </c>
      <c r="BI280" s="192">
        <f t="shared" si="58"/>
        <v>0</v>
      </c>
      <c r="BJ280" s="19" t="s">
        <v>80</v>
      </c>
      <c r="BK280" s="192">
        <f t="shared" si="59"/>
        <v>0</v>
      </c>
      <c r="BL280" s="19" t="s">
        <v>135</v>
      </c>
      <c r="BM280" s="191" t="s">
        <v>3866</v>
      </c>
    </row>
    <row r="281" spans="1:65" s="2" customFormat="1" ht="16.5" customHeight="1">
      <c r="A281" s="36"/>
      <c r="B281" s="37"/>
      <c r="C281" s="180" t="s">
        <v>73</v>
      </c>
      <c r="D281" s="180" t="s">
        <v>187</v>
      </c>
      <c r="E281" s="181" t="s">
        <v>3634</v>
      </c>
      <c r="F281" s="182" t="s">
        <v>3507</v>
      </c>
      <c r="G281" s="183" t="s">
        <v>1358</v>
      </c>
      <c r="H281" s="184">
        <v>80</v>
      </c>
      <c r="I281" s="185"/>
      <c r="J281" s="186">
        <f t="shared" si="50"/>
        <v>0</v>
      </c>
      <c r="K281" s="182" t="s">
        <v>19</v>
      </c>
      <c r="L281" s="41"/>
      <c r="M281" s="187" t="s">
        <v>19</v>
      </c>
      <c r="N281" s="188" t="s">
        <v>44</v>
      </c>
      <c r="O281" s="66"/>
      <c r="P281" s="189">
        <f t="shared" si="51"/>
        <v>0</v>
      </c>
      <c r="Q281" s="189">
        <v>0</v>
      </c>
      <c r="R281" s="189">
        <f t="shared" si="52"/>
        <v>0</v>
      </c>
      <c r="S281" s="189">
        <v>0</v>
      </c>
      <c r="T281" s="190">
        <f t="shared" si="53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135</v>
      </c>
      <c r="AT281" s="191" t="s">
        <v>187</v>
      </c>
      <c r="AU281" s="191" t="s">
        <v>80</v>
      </c>
      <c r="AY281" s="19" t="s">
        <v>185</v>
      </c>
      <c r="BE281" s="192">
        <f t="shared" si="54"/>
        <v>0</v>
      </c>
      <c r="BF281" s="192">
        <f t="shared" si="55"/>
        <v>0</v>
      </c>
      <c r="BG281" s="192">
        <f t="shared" si="56"/>
        <v>0</v>
      </c>
      <c r="BH281" s="192">
        <f t="shared" si="57"/>
        <v>0</v>
      </c>
      <c r="BI281" s="192">
        <f t="shared" si="58"/>
        <v>0</v>
      </c>
      <c r="BJ281" s="19" t="s">
        <v>80</v>
      </c>
      <c r="BK281" s="192">
        <f t="shared" si="59"/>
        <v>0</v>
      </c>
      <c r="BL281" s="19" t="s">
        <v>135</v>
      </c>
      <c r="BM281" s="191" t="s">
        <v>3867</v>
      </c>
    </row>
    <row r="282" spans="1:65" s="2" customFormat="1" ht="16.5" customHeight="1">
      <c r="A282" s="36"/>
      <c r="B282" s="37"/>
      <c r="C282" s="180" t="s">
        <v>73</v>
      </c>
      <c r="D282" s="180" t="s">
        <v>187</v>
      </c>
      <c r="E282" s="181" t="s">
        <v>3868</v>
      </c>
      <c r="F282" s="182" t="s">
        <v>3869</v>
      </c>
      <c r="G282" s="183" t="s">
        <v>1761</v>
      </c>
      <c r="H282" s="184">
        <v>1</v>
      </c>
      <c r="I282" s="185"/>
      <c r="J282" s="186">
        <f t="shared" si="50"/>
        <v>0</v>
      </c>
      <c r="K282" s="182" t="s">
        <v>19</v>
      </c>
      <c r="L282" s="41"/>
      <c r="M282" s="187" t="s">
        <v>19</v>
      </c>
      <c r="N282" s="188" t="s">
        <v>44</v>
      </c>
      <c r="O282" s="66"/>
      <c r="P282" s="189">
        <f t="shared" si="51"/>
        <v>0</v>
      </c>
      <c r="Q282" s="189">
        <v>0</v>
      </c>
      <c r="R282" s="189">
        <f t="shared" si="52"/>
        <v>0</v>
      </c>
      <c r="S282" s="189">
        <v>0</v>
      </c>
      <c r="T282" s="190">
        <f t="shared" si="53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135</v>
      </c>
      <c r="AT282" s="191" t="s">
        <v>187</v>
      </c>
      <c r="AU282" s="191" t="s">
        <v>80</v>
      </c>
      <c r="AY282" s="19" t="s">
        <v>185</v>
      </c>
      <c r="BE282" s="192">
        <f t="shared" si="54"/>
        <v>0</v>
      </c>
      <c r="BF282" s="192">
        <f t="shared" si="55"/>
        <v>0</v>
      </c>
      <c r="BG282" s="192">
        <f t="shared" si="56"/>
        <v>0</v>
      </c>
      <c r="BH282" s="192">
        <f t="shared" si="57"/>
        <v>0</v>
      </c>
      <c r="BI282" s="192">
        <f t="shared" si="58"/>
        <v>0</v>
      </c>
      <c r="BJ282" s="19" t="s">
        <v>80</v>
      </c>
      <c r="BK282" s="192">
        <f t="shared" si="59"/>
        <v>0</v>
      </c>
      <c r="BL282" s="19" t="s">
        <v>135</v>
      </c>
      <c r="BM282" s="191" t="s">
        <v>3870</v>
      </c>
    </row>
    <row r="283" spans="1:65" s="2" customFormat="1" ht="55.5" customHeight="1">
      <c r="A283" s="36"/>
      <c r="B283" s="37"/>
      <c r="C283" s="180" t="s">
        <v>73</v>
      </c>
      <c r="D283" s="180" t="s">
        <v>187</v>
      </c>
      <c r="E283" s="181" t="s">
        <v>3871</v>
      </c>
      <c r="F283" s="182" t="s">
        <v>3872</v>
      </c>
      <c r="G283" s="183" t="s">
        <v>1314</v>
      </c>
      <c r="H283" s="184">
        <v>1</v>
      </c>
      <c r="I283" s="185"/>
      <c r="J283" s="186">
        <f t="shared" si="50"/>
        <v>0</v>
      </c>
      <c r="K283" s="182" t="s">
        <v>19</v>
      </c>
      <c r="L283" s="41"/>
      <c r="M283" s="187" t="s">
        <v>19</v>
      </c>
      <c r="N283" s="188" t="s">
        <v>44</v>
      </c>
      <c r="O283" s="66"/>
      <c r="P283" s="189">
        <f t="shared" si="51"/>
        <v>0</v>
      </c>
      <c r="Q283" s="189">
        <v>0</v>
      </c>
      <c r="R283" s="189">
        <f t="shared" si="52"/>
        <v>0</v>
      </c>
      <c r="S283" s="189">
        <v>0</v>
      </c>
      <c r="T283" s="190">
        <f t="shared" si="5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135</v>
      </c>
      <c r="AT283" s="191" t="s">
        <v>187</v>
      </c>
      <c r="AU283" s="191" t="s">
        <v>80</v>
      </c>
      <c r="AY283" s="19" t="s">
        <v>185</v>
      </c>
      <c r="BE283" s="192">
        <f t="shared" si="54"/>
        <v>0</v>
      </c>
      <c r="BF283" s="192">
        <f t="shared" si="55"/>
        <v>0</v>
      </c>
      <c r="BG283" s="192">
        <f t="shared" si="56"/>
        <v>0</v>
      </c>
      <c r="BH283" s="192">
        <f t="shared" si="57"/>
        <v>0</v>
      </c>
      <c r="BI283" s="192">
        <f t="shared" si="58"/>
        <v>0</v>
      </c>
      <c r="BJ283" s="19" t="s">
        <v>80</v>
      </c>
      <c r="BK283" s="192">
        <f t="shared" si="59"/>
        <v>0</v>
      </c>
      <c r="BL283" s="19" t="s">
        <v>135</v>
      </c>
      <c r="BM283" s="191" t="s">
        <v>3873</v>
      </c>
    </row>
    <row r="284" spans="1:65" s="2" customFormat="1" ht="16.5" customHeight="1">
      <c r="A284" s="36"/>
      <c r="B284" s="37"/>
      <c r="C284" s="180" t="s">
        <v>73</v>
      </c>
      <c r="D284" s="180" t="s">
        <v>187</v>
      </c>
      <c r="E284" s="181" t="s">
        <v>3874</v>
      </c>
      <c r="F284" s="182" t="s">
        <v>3875</v>
      </c>
      <c r="G284" s="183" t="s">
        <v>448</v>
      </c>
      <c r="H284" s="184">
        <v>72</v>
      </c>
      <c r="I284" s="185"/>
      <c r="J284" s="186">
        <f t="shared" si="50"/>
        <v>0</v>
      </c>
      <c r="K284" s="182" t="s">
        <v>19</v>
      </c>
      <c r="L284" s="41"/>
      <c r="M284" s="187" t="s">
        <v>19</v>
      </c>
      <c r="N284" s="188" t="s">
        <v>44</v>
      </c>
      <c r="O284" s="66"/>
      <c r="P284" s="189">
        <f t="shared" si="51"/>
        <v>0</v>
      </c>
      <c r="Q284" s="189">
        <v>0</v>
      </c>
      <c r="R284" s="189">
        <f t="shared" si="52"/>
        <v>0</v>
      </c>
      <c r="S284" s="189">
        <v>0</v>
      </c>
      <c r="T284" s="190">
        <f t="shared" si="5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135</v>
      </c>
      <c r="AT284" s="191" t="s">
        <v>187</v>
      </c>
      <c r="AU284" s="191" t="s">
        <v>80</v>
      </c>
      <c r="AY284" s="19" t="s">
        <v>185</v>
      </c>
      <c r="BE284" s="192">
        <f t="shared" si="54"/>
        <v>0</v>
      </c>
      <c r="BF284" s="192">
        <f t="shared" si="55"/>
        <v>0</v>
      </c>
      <c r="BG284" s="192">
        <f t="shared" si="56"/>
        <v>0</v>
      </c>
      <c r="BH284" s="192">
        <f t="shared" si="57"/>
        <v>0</v>
      </c>
      <c r="BI284" s="192">
        <f t="shared" si="58"/>
        <v>0</v>
      </c>
      <c r="BJ284" s="19" t="s">
        <v>80</v>
      </c>
      <c r="BK284" s="192">
        <f t="shared" si="59"/>
        <v>0</v>
      </c>
      <c r="BL284" s="19" t="s">
        <v>135</v>
      </c>
      <c r="BM284" s="191" t="s">
        <v>3876</v>
      </c>
    </row>
    <row r="285" spans="1:65" s="12" customFormat="1" ht="25.9" customHeight="1">
      <c r="B285" s="164"/>
      <c r="C285" s="165"/>
      <c r="D285" s="166" t="s">
        <v>72</v>
      </c>
      <c r="E285" s="167" t="s">
        <v>255</v>
      </c>
      <c r="F285" s="167" t="s">
        <v>3877</v>
      </c>
      <c r="G285" s="165"/>
      <c r="H285" s="165"/>
      <c r="I285" s="168"/>
      <c r="J285" s="169">
        <f>BK285</f>
        <v>0</v>
      </c>
      <c r="K285" s="165"/>
      <c r="L285" s="170"/>
      <c r="M285" s="171"/>
      <c r="N285" s="172"/>
      <c r="O285" s="172"/>
      <c r="P285" s="173">
        <f>SUM(P286:P294)</f>
        <v>0</v>
      </c>
      <c r="Q285" s="172"/>
      <c r="R285" s="173">
        <f>SUM(R286:R294)</f>
        <v>0</v>
      </c>
      <c r="S285" s="172"/>
      <c r="T285" s="174">
        <f>SUM(T286:T294)</f>
        <v>0</v>
      </c>
      <c r="AR285" s="175" t="s">
        <v>80</v>
      </c>
      <c r="AT285" s="176" t="s">
        <v>72</v>
      </c>
      <c r="AU285" s="176" t="s">
        <v>73</v>
      </c>
      <c r="AY285" s="175" t="s">
        <v>185</v>
      </c>
      <c r="BK285" s="177">
        <f>SUM(BK286:BK294)</f>
        <v>0</v>
      </c>
    </row>
    <row r="286" spans="1:65" s="2" customFormat="1" ht="21.75" customHeight="1">
      <c r="A286" s="36"/>
      <c r="B286" s="37"/>
      <c r="C286" s="180" t="s">
        <v>73</v>
      </c>
      <c r="D286" s="180" t="s">
        <v>187</v>
      </c>
      <c r="E286" s="181" t="s">
        <v>3878</v>
      </c>
      <c r="F286" s="182" t="s">
        <v>3879</v>
      </c>
      <c r="G286" s="183" t="s">
        <v>1761</v>
      </c>
      <c r="H286" s="184">
        <v>1</v>
      </c>
      <c r="I286" s="185"/>
      <c r="J286" s="186">
        <f t="shared" ref="J286:J294" si="60">ROUND(I286*H286,2)</f>
        <v>0</v>
      </c>
      <c r="K286" s="182" t="s">
        <v>19</v>
      </c>
      <c r="L286" s="41"/>
      <c r="M286" s="187" t="s">
        <v>19</v>
      </c>
      <c r="N286" s="188" t="s">
        <v>44</v>
      </c>
      <c r="O286" s="66"/>
      <c r="P286" s="189">
        <f t="shared" ref="P286:P294" si="61">O286*H286</f>
        <v>0</v>
      </c>
      <c r="Q286" s="189">
        <v>0</v>
      </c>
      <c r="R286" s="189">
        <f t="shared" ref="R286:R294" si="62">Q286*H286</f>
        <v>0</v>
      </c>
      <c r="S286" s="189">
        <v>0</v>
      </c>
      <c r="T286" s="190">
        <f t="shared" ref="T286:T294" si="63"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135</v>
      </c>
      <c r="AT286" s="191" t="s">
        <v>187</v>
      </c>
      <c r="AU286" s="191" t="s">
        <v>80</v>
      </c>
      <c r="AY286" s="19" t="s">
        <v>185</v>
      </c>
      <c r="BE286" s="192">
        <f t="shared" ref="BE286:BE294" si="64">IF(N286="základní",J286,0)</f>
        <v>0</v>
      </c>
      <c r="BF286" s="192">
        <f t="shared" ref="BF286:BF294" si="65">IF(N286="snížená",J286,0)</f>
        <v>0</v>
      </c>
      <c r="BG286" s="192">
        <f t="shared" ref="BG286:BG294" si="66">IF(N286="zákl. přenesená",J286,0)</f>
        <v>0</v>
      </c>
      <c r="BH286" s="192">
        <f t="shared" ref="BH286:BH294" si="67">IF(N286="sníž. přenesená",J286,0)</f>
        <v>0</v>
      </c>
      <c r="BI286" s="192">
        <f t="shared" ref="BI286:BI294" si="68">IF(N286="nulová",J286,0)</f>
        <v>0</v>
      </c>
      <c r="BJ286" s="19" t="s">
        <v>80</v>
      </c>
      <c r="BK286" s="192">
        <f t="shared" ref="BK286:BK294" si="69">ROUND(I286*H286,2)</f>
        <v>0</v>
      </c>
      <c r="BL286" s="19" t="s">
        <v>135</v>
      </c>
      <c r="BM286" s="191" t="s">
        <v>3880</v>
      </c>
    </row>
    <row r="287" spans="1:65" s="2" customFormat="1" ht="16.5" customHeight="1">
      <c r="A287" s="36"/>
      <c r="B287" s="37"/>
      <c r="C287" s="180" t="s">
        <v>73</v>
      </c>
      <c r="D287" s="180" t="s">
        <v>187</v>
      </c>
      <c r="E287" s="181" t="s">
        <v>3881</v>
      </c>
      <c r="F287" s="182" t="s">
        <v>3882</v>
      </c>
      <c r="G287" s="183" t="s">
        <v>1761</v>
      </c>
      <c r="H287" s="184">
        <v>1</v>
      </c>
      <c r="I287" s="185"/>
      <c r="J287" s="186">
        <f t="shared" si="60"/>
        <v>0</v>
      </c>
      <c r="K287" s="182" t="s">
        <v>19</v>
      </c>
      <c r="L287" s="41"/>
      <c r="M287" s="187" t="s">
        <v>19</v>
      </c>
      <c r="N287" s="188" t="s">
        <v>44</v>
      </c>
      <c r="O287" s="66"/>
      <c r="P287" s="189">
        <f t="shared" si="61"/>
        <v>0</v>
      </c>
      <c r="Q287" s="189">
        <v>0</v>
      </c>
      <c r="R287" s="189">
        <f t="shared" si="62"/>
        <v>0</v>
      </c>
      <c r="S287" s="189">
        <v>0</v>
      </c>
      <c r="T287" s="190">
        <f t="shared" si="63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135</v>
      </c>
      <c r="AT287" s="191" t="s">
        <v>187</v>
      </c>
      <c r="AU287" s="191" t="s">
        <v>80</v>
      </c>
      <c r="AY287" s="19" t="s">
        <v>185</v>
      </c>
      <c r="BE287" s="192">
        <f t="shared" si="64"/>
        <v>0</v>
      </c>
      <c r="BF287" s="192">
        <f t="shared" si="65"/>
        <v>0</v>
      </c>
      <c r="BG287" s="192">
        <f t="shared" si="66"/>
        <v>0</v>
      </c>
      <c r="BH287" s="192">
        <f t="shared" si="67"/>
        <v>0</v>
      </c>
      <c r="BI287" s="192">
        <f t="shared" si="68"/>
        <v>0</v>
      </c>
      <c r="BJ287" s="19" t="s">
        <v>80</v>
      </c>
      <c r="BK287" s="192">
        <f t="shared" si="69"/>
        <v>0</v>
      </c>
      <c r="BL287" s="19" t="s">
        <v>135</v>
      </c>
      <c r="BM287" s="191" t="s">
        <v>3883</v>
      </c>
    </row>
    <row r="288" spans="1:65" s="2" customFormat="1" ht="16.5" customHeight="1">
      <c r="A288" s="36"/>
      <c r="B288" s="37"/>
      <c r="C288" s="180" t="s">
        <v>73</v>
      </c>
      <c r="D288" s="180" t="s">
        <v>187</v>
      </c>
      <c r="E288" s="181" t="s">
        <v>3884</v>
      </c>
      <c r="F288" s="182" t="s">
        <v>3885</v>
      </c>
      <c r="G288" s="183" t="s">
        <v>448</v>
      </c>
      <c r="H288" s="184">
        <v>2</v>
      </c>
      <c r="I288" s="185"/>
      <c r="J288" s="186">
        <f t="shared" si="60"/>
        <v>0</v>
      </c>
      <c r="K288" s="182" t="s">
        <v>19</v>
      </c>
      <c r="L288" s="41"/>
      <c r="M288" s="187" t="s">
        <v>19</v>
      </c>
      <c r="N288" s="188" t="s">
        <v>44</v>
      </c>
      <c r="O288" s="66"/>
      <c r="P288" s="189">
        <f t="shared" si="61"/>
        <v>0</v>
      </c>
      <c r="Q288" s="189">
        <v>0</v>
      </c>
      <c r="R288" s="189">
        <f t="shared" si="62"/>
        <v>0</v>
      </c>
      <c r="S288" s="189">
        <v>0</v>
      </c>
      <c r="T288" s="190">
        <f t="shared" si="63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135</v>
      </c>
      <c r="AT288" s="191" t="s">
        <v>187</v>
      </c>
      <c r="AU288" s="191" t="s">
        <v>80</v>
      </c>
      <c r="AY288" s="19" t="s">
        <v>185</v>
      </c>
      <c r="BE288" s="192">
        <f t="shared" si="64"/>
        <v>0</v>
      </c>
      <c r="BF288" s="192">
        <f t="shared" si="65"/>
        <v>0</v>
      </c>
      <c r="BG288" s="192">
        <f t="shared" si="66"/>
        <v>0</v>
      </c>
      <c r="BH288" s="192">
        <f t="shared" si="67"/>
        <v>0</v>
      </c>
      <c r="BI288" s="192">
        <f t="shared" si="68"/>
        <v>0</v>
      </c>
      <c r="BJ288" s="19" t="s">
        <v>80</v>
      </c>
      <c r="BK288" s="192">
        <f t="shared" si="69"/>
        <v>0</v>
      </c>
      <c r="BL288" s="19" t="s">
        <v>135</v>
      </c>
      <c r="BM288" s="191" t="s">
        <v>3886</v>
      </c>
    </row>
    <row r="289" spans="1:65" s="2" customFormat="1" ht="24.2" customHeight="1">
      <c r="A289" s="36"/>
      <c r="B289" s="37"/>
      <c r="C289" s="180" t="s">
        <v>73</v>
      </c>
      <c r="D289" s="180" t="s">
        <v>187</v>
      </c>
      <c r="E289" s="181" t="s">
        <v>3887</v>
      </c>
      <c r="F289" s="182" t="s">
        <v>3888</v>
      </c>
      <c r="G289" s="183" t="s">
        <v>1761</v>
      </c>
      <c r="H289" s="184">
        <v>1</v>
      </c>
      <c r="I289" s="185"/>
      <c r="J289" s="186">
        <f t="shared" si="60"/>
        <v>0</v>
      </c>
      <c r="K289" s="182" t="s">
        <v>19</v>
      </c>
      <c r="L289" s="41"/>
      <c r="M289" s="187" t="s">
        <v>19</v>
      </c>
      <c r="N289" s="188" t="s">
        <v>44</v>
      </c>
      <c r="O289" s="66"/>
      <c r="P289" s="189">
        <f t="shared" si="61"/>
        <v>0</v>
      </c>
      <c r="Q289" s="189">
        <v>0</v>
      </c>
      <c r="R289" s="189">
        <f t="shared" si="62"/>
        <v>0</v>
      </c>
      <c r="S289" s="189">
        <v>0</v>
      </c>
      <c r="T289" s="190">
        <f t="shared" si="63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135</v>
      </c>
      <c r="AT289" s="191" t="s">
        <v>187</v>
      </c>
      <c r="AU289" s="191" t="s">
        <v>80</v>
      </c>
      <c r="AY289" s="19" t="s">
        <v>185</v>
      </c>
      <c r="BE289" s="192">
        <f t="shared" si="64"/>
        <v>0</v>
      </c>
      <c r="BF289" s="192">
        <f t="shared" si="65"/>
        <v>0</v>
      </c>
      <c r="BG289" s="192">
        <f t="shared" si="66"/>
        <v>0</v>
      </c>
      <c r="BH289" s="192">
        <f t="shared" si="67"/>
        <v>0</v>
      </c>
      <c r="BI289" s="192">
        <f t="shared" si="68"/>
        <v>0</v>
      </c>
      <c r="BJ289" s="19" t="s">
        <v>80</v>
      </c>
      <c r="BK289" s="192">
        <f t="shared" si="69"/>
        <v>0</v>
      </c>
      <c r="BL289" s="19" t="s">
        <v>135</v>
      </c>
      <c r="BM289" s="191" t="s">
        <v>3889</v>
      </c>
    </row>
    <row r="290" spans="1:65" s="2" customFormat="1" ht="16.5" customHeight="1">
      <c r="A290" s="36"/>
      <c r="B290" s="37"/>
      <c r="C290" s="180" t="s">
        <v>73</v>
      </c>
      <c r="D290" s="180" t="s">
        <v>187</v>
      </c>
      <c r="E290" s="181" t="s">
        <v>3890</v>
      </c>
      <c r="F290" s="182" t="s">
        <v>3891</v>
      </c>
      <c r="G290" s="183" t="s">
        <v>1761</v>
      </c>
      <c r="H290" s="184">
        <v>1</v>
      </c>
      <c r="I290" s="185"/>
      <c r="J290" s="186">
        <f t="shared" si="60"/>
        <v>0</v>
      </c>
      <c r="K290" s="182" t="s">
        <v>19</v>
      </c>
      <c r="L290" s="41"/>
      <c r="M290" s="187" t="s">
        <v>19</v>
      </c>
      <c r="N290" s="188" t="s">
        <v>44</v>
      </c>
      <c r="O290" s="66"/>
      <c r="P290" s="189">
        <f t="shared" si="61"/>
        <v>0</v>
      </c>
      <c r="Q290" s="189">
        <v>0</v>
      </c>
      <c r="R290" s="189">
        <f t="shared" si="62"/>
        <v>0</v>
      </c>
      <c r="S290" s="189">
        <v>0</v>
      </c>
      <c r="T290" s="190">
        <f t="shared" si="63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135</v>
      </c>
      <c r="AT290" s="191" t="s">
        <v>187</v>
      </c>
      <c r="AU290" s="191" t="s">
        <v>80</v>
      </c>
      <c r="AY290" s="19" t="s">
        <v>185</v>
      </c>
      <c r="BE290" s="192">
        <f t="shared" si="64"/>
        <v>0</v>
      </c>
      <c r="BF290" s="192">
        <f t="shared" si="65"/>
        <v>0</v>
      </c>
      <c r="BG290" s="192">
        <f t="shared" si="66"/>
        <v>0</v>
      </c>
      <c r="BH290" s="192">
        <f t="shared" si="67"/>
        <v>0</v>
      </c>
      <c r="BI290" s="192">
        <f t="shared" si="68"/>
        <v>0</v>
      </c>
      <c r="BJ290" s="19" t="s">
        <v>80</v>
      </c>
      <c r="BK290" s="192">
        <f t="shared" si="69"/>
        <v>0</v>
      </c>
      <c r="BL290" s="19" t="s">
        <v>135</v>
      </c>
      <c r="BM290" s="191" t="s">
        <v>3892</v>
      </c>
    </row>
    <row r="291" spans="1:65" s="2" customFormat="1" ht="16.5" customHeight="1">
      <c r="A291" s="36"/>
      <c r="B291" s="37"/>
      <c r="C291" s="180" t="s">
        <v>73</v>
      </c>
      <c r="D291" s="180" t="s">
        <v>187</v>
      </c>
      <c r="E291" s="181" t="s">
        <v>3893</v>
      </c>
      <c r="F291" s="182" t="s">
        <v>3894</v>
      </c>
      <c r="G291" s="183" t="s">
        <v>1761</v>
      </c>
      <c r="H291" s="184">
        <v>1</v>
      </c>
      <c r="I291" s="185"/>
      <c r="J291" s="186">
        <f t="shared" si="60"/>
        <v>0</v>
      </c>
      <c r="K291" s="182" t="s">
        <v>19</v>
      </c>
      <c r="L291" s="41"/>
      <c r="M291" s="187" t="s">
        <v>19</v>
      </c>
      <c r="N291" s="188" t="s">
        <v>44</v>
      </c>
      <c r="O291" s="66"/>
      <c r="P291" s="189">
        <f t="shared" si="61"/>
        <v>0</v>
      </c>
      <c r="Q291" s="189">
        <v>0</v>
      </c>
      <c r="R291" s="189">
        <f t="shared" si="62"/>
        <v>0</v>
      </c>
      <c r="S291" s="189">
        <v>0</v>
      </c>
      <c r="T291" s="190">
        <f t="shared" si="63"/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135</v>
      </c>
      <c r="AT291" s="191" t="s">
        <v>187</v>
      </c>
      <c r="AU291" s="191" t="s">
        <v>80</v>
      </c>
      <c r="AY291" s="19" t="s">
        <v>185</v>
      </c>
      <c r="BE291" s="192">
        <f t="shared" si="64"/>
        <v>0</v>
      </c>
      <c r="BF291" s="192">
        <f t="shared" si="65"/>
        <v>0</v>
      </c>
      <c r="BG291" s="192">
        <f t="shared" si="66"/>
        <v>0</v>
      </c>
      <c r="BH291" s="192">
        <f t="shared" si="67"/>
        <v>0</v>
      </c>
      <c r="BI291" s="192">
        <f t="shared" si="68"/>
        <v>0</v>
      </c>
      <c r="BJ291" s="19" t="s">
        <v>80</v>
      </c>
      <c r="BK291" s="192">
        <f t="shared" si="69"/>
        <v>0</v>
      </c>
      <c r="BL291" s="19" t="s">
        <v>135</v>
      </c>
      <c r="BM291" s="191" t="s">
        <v>3895</v>
      </c>
    </row>
    <row r="292" spans="1:65" s="2" customFormat="1" ht="37.9" customHeight="1">
      <c r="A292" s="36"/>
      <c r="B292" s="37"/>
      <c r="C292" s="180" t="s">
        <v>73</v>
      </c>
      <c r="D292" s="180" t="s">
        <v>187</v>
      </c>
      <c r="E292" s="181" t="s">
        <v>3896</v>
      </c>
      <c r="F292" s="182" t="s">
        <v>3897</v>
      </c>
      <c r="G292" s="183" t="s">
        <v>1761</v>
      </c>
      <c r="H292" s="184">
        <v>1</v>
      </c>
      <c r="I292" s="185"/>
      <c r="J292" s="186">
        <f t="shared" si="60"/>
        <v>0</v>
      </c>
      <c r="K292" s="182" t="s">
        <v>19</v>
      </c>
      <c r="L292" s="41"/>
      <c r="M292" s="187" t="s">
        <v>19</v>
      </c>
      <c r="N292" s="188" t="s">
        <v>44</v>
      </c>
      <c r="O292" s="66"/>
      <c r="P292" s="189">
        <f t="shared" si="61"/>
        <v>0</v>
      </c>
      <c r="Q292" s="189">
        <v>0</v>
      </c>
      <c r="R292" s="189">
        <f t="shared" si="62"/>
        <v>0</v>
      </c>
      <c r="S292" s="189">
        <v>0</v>
      </c>
      <c r="T292" s="190">
        <f t="shared" si="63"/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135</v>
      </c>
      <c r="AT292" s="191" t="s">
        <v>187</v>
      </c>
      <c r="AU292" s="191" t="s">
        <v>80</v>
      </c>
      <c r="AY292" s="19" t="s">
        <v>185</v>
      </c>
      <c r="BE292" s="192">
        <f t="shared" si="64"/>
        <v>0</v>
      </c>
      <c r="BF292" s="192">
        <f t="shared" si="65"/>
        <v>0</v>
      </c>
      <c r="BG292" s="192">
        <f t="shared" si="66"/>
        <v>0</v>
      </c>
      <c r="BH292" s="192">
        <f t="shared" si="67"/>
        <v>0</v>
      </c>
      <c r="BI292" s="192">
        <f t="shared" si="68"/>
        <v>0</v>
      </c>
      <c r="BJ292" s="19" t="s">
        <v>80</v>
      </c>
      <c r="BK292" s="192">
        <f t="shared" si="69"/>
        <v>0</v>
      </c>
      <c r="BL292" s="19" t="s">
        <v>135</v>
      </c>
      <c r="BM292" s="191" t="s">
        <v>3898</v>
      </c>
    </row>
    <row r="293" spans="1:65" s="2" customFormat="1" ht="37.9" customHeight="1">
      <c r="A293" s="36"/>
      <c r="B293" s="37"/>
      <c r="C293" s="180" t="s">
        <v>73</v>
      </c>
      <c r="D293" s="180" t="s">
        <v>187</v>
      </c>
      <c r="E293" s="181" t="s">
        <v>3899</v>
      </c>
      <c r="F293" s="182" t="s">
        <v>3900</v>
      </c>
      <c r="G293" s="183" t="s">
        <v>1761</v>
      </c>
      <c r="H293" s="184">
        <v>1</v>
      </c>
      <c r="I293" s="185"/>
      <c r="J293" s="186">
        <f t="shared" si="60"/>
        <v>0</v>
      </c>
      <c r="K293" s="182" t="s">
        <v>19</v>
      </c>
      <c r="L293" s="41"/>
      <c r="M293" s="187" t="s">
        <v>19</v>
      </c>
      <c r="N293" s="188" t="s">
        <v>44</v>
      </c>
      <c r="O293" s="66"/>
      <c r="P293" s="189">
        <f t="shared" si="61"/>
        <v>0</v>
      </c>
      <c r="Q293" s="189">
        <v>0</v>
      </c>
      <c r="R293" s="189">
        <f t="shared" si="62"/>
        <v>0</v>
      </c>
      <c r="S293" s="189">
        <v>0</v>
      </c>
      <c r="T293" s="190">
        <f t="shared" si="63"/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91" t="s">
        <v>135</v>
      </c>
      <c r="AT293" s="191" t="s">
        <v>187</v>
      </c>
      <c r="AU293" s="191" t="s">
        <v>80</v>
      </c>
      <c r="AY293" s="19" t="s">
        <v>185</v>
      </c>
      <c r="BE293" s="192">
        <f t="shared" si="64"/>
        <v>0</v>
      </c>
      <c r="BF293" s="192">
        <f t="shared" si="65"/>
        <v>0</v>
      </c>
      <c r="BG293" s="192">
        <f t="shared" si="66"/>
        <v>0</v>
      </c>
      <c r="BH293" s="192">
        <f t="shared" si="67"/>
        <v>0</v>
      </c>
      <c r="BI293" s="192">
        <f t="shared" si="68"/>
        <v>0</v>
      </c>
      <c r="BJ293" s="19" t="s">
        <v>80</v>
      </c>
      <c r="BK293" s="192">
        <f t="shared" si="69"/>
        <v>0</v>
      </c>
      <c r="BL293" s="19" t="s">
        <v>135</v>
      </c>
      <c r="BM293" s="191" t="s">
        <v>3901</v>
      </c>
    </row>
    <row r="294" spans="1:65" s="2" customFormat="1" ht="24.2" customHeight="1">
      <c r="A294" s="36"/>
      <c r="B294" s="37"/>
      <c r="C294" s="180" t="s">
        <v>73</v>
      </c>
      <c r="D294" s="180" t="s">
        <v>187</v>
      </c>
      <c r="E294" s="181" t="s">
        <v>3902</v>
      </c>
      <c r="F294" s="182" t="s">
        <v>3903</v>
      </c>
      <c r="G294" s="183" t="s">
        <v>1761</v>
      </c>
      <c r="H294" s="184">
        <v>1</v>
      </c>
      <c r="I294" s="185"/>
      <c r="J294" s="186">
        <f t="shared" si="60"/>
        <v>0</v>
      </c>
      <c r="K294" s="182" t="s">
        <v>19</v>
      </c>
      <c r="L294" s="41"/>
      <c r="M294" s="187" t="s">
        <v>19</v>
      </c>
      <c r="N294" s="188" t="s">
        <v>44</v>
      </c>
      <c r="O294" s="66"/>
      <c r="P294" s="189">
        <f t="shared" si="61"/>
        <v>0</v>
      </c>
      <c r="Q294" s="189">
        <v>0</v>
      </c>
      <c r="R294" s="189">
        <f t="shared" si="62"/>
        <v>0</v>
      </c>
      <c r="S294" s="189">
        <v>0</v>
      </c>
      <c r="T294" s="190">
        <f t="shared" si="63"/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135</v>
      </c>
      <c r="AT294" s="191" t="s">
        <v>187</v>
      </c>
      <c r="AU294" s="191" t="s">
        <v>80</v>
      </c>
      <c r="AY294" s="19" t="s">
        <v>185</v>
      </c>
      <c r="BE294" s="192">
        <f t="shared" si="64"/>
        <v>0</v>
      </c>
      <c r="BF294" s="192">
        <f t="shared" si="65"/>
        <v>0</v>
      </c>
      <c r="BG294" s="192">
        <f t="shared" si="66"/>
        <v>0</v>
      </c>
      <c r="BH294" s="192">
        <f t="shared" si="67"/>
        <v>0</v>
      </c>
      <c r="BI294" s="192">
        <f t="shared" si="68"/>
        <v>0</v>
      </c>
      <c r="BJ294" s="19" t="s">
        <v>80</v>
      </c>
      <c r="BK294" s="192">
        <f t="shared" si="69"/>
        <v>0</v>
      </c>
      <c r="BL294" s="19" t="s">
        <v>135</v>
      </c>
      <c r="BM294" s="191" t="s">
        <v>3904</v>
      </c>
    </row>
    <row r="295" spans="1:65" s="12" customFormat="1" ht="25.9" customHeight="1">
      <c r="B295" s="164"/>
      <c r="C295" s="165"/>
      <c r="D295" s="166" t="s">
        <v>72</v>
      </c>
      <c r="E295" s="167" t="s">
        <v>443</v>
      </c>
      <c r="F295" s="167" t="s">
        <v>444</v>
      </c>
      <c r="G295" s="165"/>
      <c r="H295" s="165"/>
      <c r="I295" s="168"/>
      <c r="J295" s="169">
        <f>BK295</f>
        <v>0</v>
      </c>
      <c r="K295" s="165"/>
      <c r="L295" s="170"/>
      <c r="M295" s="171"/>
      <c r="N295" s="172"/>
      <c r="O295" s="172"/>
      <c r="P295" s="173">
        <f>P296</f>
        <v>0</v>
      </c>
      <c r="Q295" s="172"/>
      <c r="R295" s="173">
        <f>R296</f>
        <v>0</v>
      </c>
      <c r="S295" s="172"/>
      <c r="T295" s="174">
        <f>T296</f>
        <v>0</v>
      </c>
      <c r="AR295" s="175" t="s">
        <v>135</v>
      </c>
      <c r="AT295" s="176" t="s">
        <v>72</v>
      </c>
      <c r="AU295" s="176" t="s">
        <v>73</v>
      </c>
      <c r="AY295" s="175" t="s">
        <v>185</v>
      </c>
      <c r="BK295" s="177">
        <f>BK296</f>
        <v>0</v>
      </c>
    </row>
    <row r="296" spans="1:65" s="2" customFormat="1" ht="16.5" customHeight="1">
      <c r="A296" s="36"/>
      <c r="B296" s="37"/>
      <c r="C296" s="180" t="s">
        <v>80</v>
      </c>
      <c r="D296" s="180" t="s">
        <v>187</v>
      </c>
      <c r="E296" s="181" t="s">
        <v>446</v>
      </c>
      <c r="F296" s="182" t="s">
        <v>3905</v>
      </c>
      <c r="G296" s="183" t="s">
        <v>3536</v>
      </c>
      <c r="H296" s="184">
        <v>1</v>
      </c>
      <c r="I296" s="185"/>
      <c r="J296" s="186">
        <f>ROUND(I296*H296,2)</f>
        <v>0</v>
      </c>
      <c r="K296" s="182" t="s">
        <v>19</v>
      </c>
      <c r="L296" s="41"/>
      <c r="M296" s="232" t="s">
        <v>19</v>
      </c>
      <c r="N296" s="233" t="s">
        <v>44</v>
      </c>
      <c r="O296" s="234"/>
      <c r="P296" s="235">
        <f>O296*H296</f>
        <v>0</v>
      </c>
      <c r="Q296" s="235">
        <v>0</v>
      </c>
      <c r="R296" s="235">
        <f>Q296*H296</f>
        <v>0</v>
      </c>
      <c r="S296" s="235">
        <v>0</v>
      </c>
      <c r="T296" s="236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450</v>
      </c>
      <c r="AT296" s="191" t="s">
        <v>187</v>
      </c>
      <c r="AU296" s="191" t="s">
        <v>80</v>
      </c>
      <c r="AY296" s="19" t="s">
        <v>185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19" t="s">
        <v>80</v>
      </c>
      <c r="BK296" s="192">
        <f>ROUND(I296*H296,2)</f>
        <v>0</v>
      </c>
      <c r="BL296" s="19" t="s">
        <v>450</v>
      </c>
      <c r="BM296" s="191" t="s">
        <v>3906</v>
      </c>
    </row>
    <row r="297" spans="1:65" s="2" customFormat="1" ht="6.95" customHeight="1">
      <c r="A297" s="36"/>
      <c r="B297" s="49"/>
      <c r="C297" s="50"/>
      <c r="D297" s="50"/>
      <c r="E297" s="50"/>
      <c r="F297" s="50"/>
      <c r="G297" s="50"/>
      <c r="H297" s="50"/>
      <c r="I297" s="50"/>
      <c r="J297" s="50"/>
      <c r="K297" s="50"/>
      <c r="L297" s="41"/>
      <c r="M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</sheetData>
  <sheetProtection algorithmName="SHA-512" hashValue="MxnIi9cjRJnC1lvV79Uagk1qyd+g9mQjQqj3CStwVuCw0CinhttDZK7UCQCawC2tk5+juR2pmFSjmBGC0/7yEQ==" saltValue="hWW5lWn7rwtUR8U8SK0y1JjlRAfCyZAx1/1x2qfzcP1xcLLiImtLptfeiwINxTYW7DCrmgROUy6LhVaHtGlpnQ==" spinCount="100000" sheet="1" objects="1" scenarios="1" formatColumns="0" formatRows="0" autoFilter="0"/>
  <autoFilter ref="C91:K296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117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3907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tr">
        <f>IF('Rekapitulace stavby'!AN10="","",'Rekapitulace stavby'!AN10)</f>
        <v>61988987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tr">
        <f>IF('Rekapitulace stavby'!E11="","",'Rekapitulace stavby'!E11)</f>
        <v>Ostravská univerzita, Dvořákova 138/7, Ostrava</v>
      </c>
      <c r="F17" s="36"/>
      <c r="G17" s="36"/>
      <c r="H17" s="36"/>
      <c r="I17" s="114" t="s">
        <v>29</v>
      </c>
      <c r="J17" s="105" t="str">
        <f>IF('Rekapitulace stavby'!AN11="","",'Rekapitulace stavby'!AN11)</f>
        <v/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tr">
        <f>IF('Rekapitulace stavby'!AN16="","",'Rekapitulace stavby'!AN16)</f>
        <v>60766859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tr">
        <f>IF('Rekapitulace stavby'!E17="","",'Rekapitulace stavby'!E17)</f>
        <v>Ing.arch.Martin Janda,Lomná 1895, Frenštát p.R.</v>
      </c>
      <c r="F23" s="36"/>
      <c r="G23" s="36"/>
      <c r="H23" s="36"/>
      <c r="I23" s="114" t="s">
        <v>29</v>
      </c>
      <c r="J23" s="105" t="str">
        <f>IF('Rekapitulace stavby'!AN17="","",'Rekapitulace stavby'!AN17)</f>
        <v/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ROUND(J90,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ROUND((SUM(BE90:BE197)),  2)</f>
        <v>0</v>
      </c>
      <c r="G35" s="36"/>
      <c r="H35" s="36"/>
      <c r="I35" s="126">
        <v>0.21</v>
      </c>
      <c r="J35" s="125">
        <f>ROUND(((SUM(BE90:BE197))*I35),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ROUND((SUM(BF90:BF197)),  2)</f>
        <v>0</v>
      </c>
      <c r="G36" s="36"/>
      <c r="H36" s="36"/>
      <c r="I36" s="126">
        <v>0.15</v>
      </c>
      <c r="J36" s="125">
        <f>ROUND(((SUM(BF90:BF197))*I36),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ROUND((SUM(BG90:BG197)),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ROUND((SUM(BH90:BH197)),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ROUND((SUM(BI90:BI197)),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012 - Zdravotechnika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J90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3908</v>
      </c>
      <c r="E64" s="145"/>
      <c r="F64" s="145"/>
      <c r="G64" s="145"/>
      <c r="H64" s="145"/>
      <c r="I64" s="145"/>
      <c r="J64" s="146">
        <f>J91</f>
        <v>0</v>
      </c>
      <c r="K64" s="143"/>
      <c r="L64" s="147"/>
    </row>
    <row r="65" spans="1:31" s="9" customFormat="1" ht="24.95" customHeight="1">
      <c r="B65" s="142"/>
      <c r="C65" s="143"/>
      <c r="D65" s="144" t="s">
        <v>3909</v>
      </c>
      <c r="E65" s="145"/>
      <c r="F65" s="145"/>
      <c r="G65" s="145"/>
      <c r="H65" s="145"/>
      <c r="I65" s="145"/>
      <c r="J65" s="146">
        <f>J104</f>
        <v>0</v>
      </c>
      <c r="K65" s="143"/>
      <c r="L65" s="147"/>
    </row>
    <row r="66" spans="1:31" s="9" customFormat="1" ht="24.95" customHeight="1">
      <c r="B66" s="142"/>
      <c r="C66" s="143"/>
      <c r="D66" s="144" t="s">
        <v>3910</v>
      </c>
      <c r="E66" s="145"/>
      <c r="F66" s="145"/>
      <c r="G66" s="145"/>
      <c r="H66" s="145"/>
      <c r="I66" s="145"/>
      <c r="J66" s="146">
        <f>J107</f>
        <v>0</v>
      </c>
      <c r="K66" s="143"/>
      <c r="L66" s="147"/>
    </row>
    <row r="67" spans="1:31" s="9" customFormat="1" ht="24.95" customHeight="1">
      <c r="B67" s="142"/>
      <c r="C67" s="143"/>
      <c r="D67" s="144" t="s">
        <v>3911</v>
      </c>
      <c r="E67" s="145"/>
      <c r="F67" s="145"/>
      <c r="G67" s="145"/>
      <c r="H67" s="145"/>
      <c r="I67" s="145"/>
      <c r="J67" s="146">
        <f>J134</f>
        <v>0</v>
      </c>
      <c r="K67" s="143"/>
      <c r="L67" s="147"/>
    </row>
    <row r="68" spans="1:31" s="9" customFormat="1" ht="24.95" customHeight="1">
      <c r="B68" s="142"/>
      <c r="C68" s="143"/>
      <c r="D68" s="144" t="s">
        <v>3912</v>
      </c>
      <c r="E68" s="145"/>
      <c r="F68" s="145"/>
      <c r="G68" s="145"/>
      <c r="H68" s="145"/>
      <c r="I68" s="145"/>
      <c r="J68" s="146">
        <f>J167</f>
        <v>0</v>
      </c>
      <c r="K68" s="143"/>
      <c r="L68" s="147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170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92" t="str">
        <f>E7</f>
        <v>OU - stavební úpravy objektu ZW - děkanát Lékařské fakulty</v>
      </c>
      <c r="F78" s="393"/>
      <c r="G78" s="393"/>
      <c r="H78" s="393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1" customFormat="1" ht="12" customHeight="1">
      <c r="B79" s="23"/>
      <c r="C79" s="31" t="s">
        <v>150</v>
      </c>
      <c r="D79" s="24"/>
      <c r="E79" s="24"/>
      <c r="F79" s="24"/>
      <c r="G79" s="24"/>
      <c r="H79" s="24"/>
      <c r="I79" s="24"/>
      <c r="J79" s="24"/>
      <c r="K79" s="24"/>
      <c r="L79" s="22"/>
    </row>
    <row r="80" spans="1:31" s="2" customFormat="1" ht="16.5" customHeight="1">
      <c r="A80" s="36"/>
      <c r="B80" s="37"/>
      <c r="C80" s="38"/>
      <c r="D80" s="38"/>
      <c r="E80" s="392" t="s">
        <v>151</v>
      </c>
      <c r="F80" s="394"/>
      <c r="G80" s="394"/>
      <c r="H80" s="394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152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340" t="str">
        <f>E11</f>
        <v>012 - Zdravotechnika</v>
      </c>
      <c r="F82" s="394"/>
      <c r="G82" s="394"/>
      <c r="H82" s="394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21</v>
      </c>
      <c r="D84" s="38"/>
      <c r="E84" s="38"/>
      <c r="F84" s="29" t="str">
        <f>F14</f>
        <v xml:space="preserve"> </v>
      </c>
      <c r="G84" s="38"/>
      <c r="H84" s="38"/>
      <c r="I84" s="31" t="s">
        <v>23</v>
      </c>
      <c r="J84" s="61" t="str">
        <f>IF(J14="","",J14)</f>
        <v>16. 9. 2021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40.15" customHeight="1">
      <c r="A86" s="36"/>
      <c r="B86" s="37"/>
      <c r="C86" s="31" t="s">
        <v>25</v>
      </c>
      <c r="D86" s="38"/>
      <c r="E86" s="38"/>
      <c r="F86" s="29" t="str">
        <f>E17</f>
        <v>Ostravská univerzita, Dvořákova 138/7, Ostrava</v>
      </c>
      <c r="G86" s="38"/>
      <c r="H86" s="38"/>
      <c r="I86" s="31" t="s">
        <v>32</v>
      </c>
      <c r="J86" s="34" t="str">
        <f>E23</f>
        <v>Ing.arch.Martin Janda,Lomná 1895, Frenštát p.R.</v>
      </c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5.2" customHeight="1">
      <c r="A87" s="36"/>
      <c r="B87" s="37"/>
      <c r="C87" s="31" t="s">
        <v>30</v>
      </c>
      <c r="D87" s="38"/>
      <c r="E87" s="38"/>
      <c r="F87" s="29" t="str">
        <f>IF(E20="","",E20)</f>
        <v>Vyplň údaj</v>
      </c>
      <c r="G87" s="38"/>
      <c r="H87" s="38"/>
      <c r="I87" s="31" t="s">
        <v>36</v>
      </c>
      <c r="J87" s="34" t="str">
        <f>E26</f>
        <v xml:space="preserve"> </v>
      </c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0.3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11" customFormat="1" ht="29.25" customHeight="1">
      <c r="A89" s="153"/>
      <c r="B89" s="154"/>
      <c r="C89" s="155" t="s">
        <v>171</v>
      </c>
      <c r="D89" s="156" t="s">
        <v>58</v>
      </c>
      <c r="E89" s="156" t="s">
        <v>54</v>
      </c>
      <c r="F89" s="156" t="s">
        <v>55</v>
      </c>
      <c r="G89" s="156" t="s">
        <v>172</v>
      </c>
      <c r="H89" s="156" t="s">
        <v>173</v>
      </c>
      <c r="I89" s="156" t="s">
        <v>174</v>
      </c>
      <c r="J89" s="156" t="s">
        <v>156</v>
      </c>
      <c r="K89" s="157" t="s">
        <v>175</v>
      </c>
      <c r="L89" s="158"/>
      <c r="M89" s="70" t="s">
        <v>19</v>
      </c>
      <c r="N89" s="71" t="s">
        <v>43</v>
      </c>
      <c r="O89" s="71" t="s">
        <v>176</v>
      </c>
      <c r="P89" s="71" t="s">
        <v>177</v>
      </c>
      <c r="Q89" s="71" t="s">
        <v>178</v>
      </c>
      <c r="R89" s="71" t="s">
        <v>179</v>
      </c>
      <c r="S89" s="71" t="s">
        <v>180</v>
      </c>
      <c r="T89" s="72" t="s">
        <v>181</v>
      </c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</row>
    <row r="90" spans="1:65" s="2" customFormat="1" ht="22.9" customHeight="1">
      <c r="A90" s="36"/>
      <c r="B90" s="37"/>
      <c r="C90" s="77" t="s">
        <v>182</v>
      </c>
      <c r="D90" s="38"/>
      <c r="E90" s="38"/>
      <c r="F90" s="38"/>
      <c r="G90" s="38"/>
      <c r="H90" s="38"/>
      <c r="I90" s="38"/>
      <c r="J90" s="159">
        <f>BK90</f>
        <v>0</v>
      </c>
      <c r="K90" s="38"/>
      <c r="L90" s="41"/>
      <c r="M90" s="73"/>
      <c r="N90" s="160"/>
      <c r="O90" s="74"/>
      <c r="P90" s="161">
        <f>P91+P104+P107+P134+P167</f>
        <v>0</v>
      </c>
      <c r="Q90" s="74"/>
      <c r="R90" s="161">
        <f>R91+R104+R107+R134+R167</f>
        <v>0</v>
      </c>
      <c r="S90" s="74"/>
      <c r="T90" s="162">
        <f>T91+T104+T107+T134+T167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72</v>
      </c>
      <c r="AU90" s="19" t="s">
        <v>157</v>
      </c>
      <c r="BK90" s="163">
        <f>BK91+BK104+BK107+BK134+BK167</f>
        <v>0</v>
      </c>
    </row>
    <row r="91" spans="1:65" s="12" customFormat="1" ht="25.9" customHeight="1">
      <c r="B91" s="164"/>
      <c r="C91" s="165"/>
      <c r="D91" s="166" t="s">
        <v>72</v>
      </c>
      <c r="E91" s="167" t="s">
        <v>265</v>
      </c>
      <c r="F91" s="167" t="s">
        <v>3913</v>
      </c>
      <c r="G91" s="165"/>
      <c r="H91" s="165"/>
      <c r="I91" s="168"/>
      <c r="J91" s="169">
        <f>BK91</f>
        <v>0</v>
      </c>
      <c r="K91" s="165"/>
      <c r="L91" s="170"/>
      <c r="M91" s="171"/>
      <c r="N91" s="172"/>
      <c r="O91" s="172"/>
      <c r="P91" s="173">
        <f>SUM(P92:P103)</f>
        <v>0</v>
      </c>
      <c r="Q91" s="172"/>
      <c r="R91" s="173">
        <f>SUM(R92:R103)</f>
        <v>0</v>
      </c>
      <c r="S91" s="172"/>
      <c r="T91" s="174">
        <f>SUM(T92:T103)</f>
        <v>0</v>
      </c>
      <c r="AR91" s="175" t="s">
        <v>80</v>
      </c>
      <c r="AT91" s="176" t="s">
        <v>72</v>
      </c>
      <c r="AU91" s="176" t="s">
        <v>73</v>
      </c>
      <c r="AY91" s="175" t="s">
        <v>185</v>
      </c>
      <c r="BK91" s="177">
        <f>SUM(BK92:BK103)</f>
        <v>0</v>
      </c>
    </row>
    <row r="92" spans="1:65" s="2" customFormat="1" ht="16.5" customHeight="1">
      <c r="A92" s="36"/>
      <c r="B92" s="37"/>
      <c r="C92" s="180" t="s">
        <v>80</v>
      </c>
      <c r="D92" s="180" t="s">
        <v>187</v>
      </c>
      <c r="E92" s="181" t="s">
        <v>3914</v>
      </c>
      <c r="F92" s="182" t="s">
        <v>3915</v>
      </c>
      <c r="G92" s="183" t="s">
        <v>499</v>
      </c>
      <c r="H92" s="184">
        <v>4</v>
      </c>
      <c r="I92" s="185"/>
      <c r="J92" s="186">
        <f t="shared" ref="J92:J103" si="0">ROUND(I92*H92,2)</f>
        <v>0</v>
      </c>
      <c r="K92" s="182" t="s">
        <v>19</v>
      </c>
      <c r="L92" s="41"/>
      <c r="M92" s="187" t="s">
        <v>19</v>
      </c>
      <c r="N92" s="188" t="s">
        <v>44</v>
      </c>
      <c r="O92" s="66"/>
      <c r="P92" s="189">
        <f t="shared" ref="P92:P103" si="1">O92*H92</f>
        <v>0</v>
      </c>
      <c r="Q92" s="189">
        <v>0</v>
      </c>
      <c r="R92" s="189">
        <f t="shared" ref="R92:R103" si="2">Q92*H92</f>
        <v>0</v>
      </c>
      <c r="S92" s="189">
        <v>0</v>
      </c>
      <c r="T92" s="190">
        <f t="shared" ref="T92:T103" si="3"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135</v>
      </c>
      <c r="AT92" s="191" t="s">
        <v>187</v>
      </c>
      <c r="AU92" s="191" t="s">
        <v>80</v>
      </c>
      <c r="AY92" s="19" t="s">
        <v>185</v>
      </c>
      <c r="BE92" s="192">
        <f t="shared" ref="BE92:BE103" si="4">IF(N92="základní",J92,0)</f>
        <v>0</v>
      </c>
      <c r="BF92" s="192">
        <f t="shared" ref="BF92:BF103" si="5">IF(N92="snížená",J92,0)</f>
        <v>0</v>
      </c>
      <c r="BG92" s="192">
        <f t="shared" ref="BG92:BG103" si="6">IF(N92="zákl. přenesená",J92,0)</f>
        <v>0</v>
      </c>
      <c r="BH92" s="192">
        <f t="shared" ref="BH92:BH103" si="7">IF(N92="sníž. přenesená",J92,0)</f>
        <v>0</v>
      </c>
      <c r="BI92" s="192">
        <f t="shared" ref="BI92:BI103" si="8">IF(N92="nulová",J92,0)</f>
        <v>0</v>
      </c>
      <c r="BJ92" s="19" t="s">
        <v>80</v>
      </c>
      <c r="BK92" s="192">
        <f t="shared" ref="BK92:BK103" si="9">ROUND(I92*H92,2)</f>
        <v>0</v>
      </c>
      <c r="BL92" s="19" t="s">
        <v>135</v>
      </c>
      <c r="BM92" s="191" t="s">
        <v>82</v>
      </c>
    </row>
    <row r="93" spans="1:65" s="2" customFormat="1" ht="16.5" customHeight="1">
      <c r="A93" s="36"/>
      <c r="B93" s="37"/>
      <c r="C93" s="180" t="s">
        <v>82</v>
      </c>
      <c r="D93" s="180" t="s">
        <v>187</v>
      </c>
      <c r="E93" s="181" t="s">
        <v>3916</v>
      </c>
      <c r="F93" s="182" t="s">
        <v>3917</v>
      </c>
      <c r="G93" s="183" t="s">
        <v>499</v>
      </c>
      <c r="H93" s="184">
        <v>4</v>
      </c>
      <c r="I93" s="185"/>
      <c r="J93" s="186">
        <f t="shared" si="0"/>
        <v>0</v>
      </c>
      <c r="K93" s="182" t="s">
        <v>19</v>
      </c>
      <c r="L93" s="41"/>
      <c r="M93" s="187" t="s">
        <v>19</v>
      </c>
      <c r="N93" s="188" t="s">
        <v>44</v>
      </c>
      <c r="O93" s="66"/>
      <c r="P93" s="189">
        <f t="shared" si="1"/>
        <v>0</v>
      </c>
      <c r="Q93" s="189">
        <v>0</v>
      </c>
      <c r="R93" s="189">
        <f t="shared" si="2"/>
        <v>0</v>
      </c>
      <c r="S93" s="189">
        <v>0</v>
      </c>
      <c r="T93" s="190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135</v>
      </c>
      <c r="AT93" s="191" t="s">
        <v>187</v>
      </c>
      <c r="AU93" s="191" t="s">
        <v>80</v>
      </c>
      <c r="AY93" s="19" t="s">
        <v>185</v>
      </c>
      <c r="BE93" s="192">
        <f t="shared" si="4"/>
        <v>0</v>
      </c>
      <c r="BF93" s="192">
        <f t="shared" si="5"/>
        <v>0</v>
      </c>
      <c r="BG93" s="192">
        <f t="shared" si="6"/>
        <v>0</v>
      </c>
      <c r="BH93" s="192">
        <f t="shared" si="7"/>
        <v>0</v>
      </c>
      <c r="BI93" s="192">
        <f t="shared" si="8"/>
        <v>0</v>
      </c>
      <c r="BJ93" s="19" t="s">
        <v>80</v>
      </c>
      <c r="BK93" s="192">
        <f t="shared" si="9"/>
        <v>0</v>
      </c>
      <c r="BL93" s="19" t="s">
        <v>135</v>
      </c>
      <c r="BM93" s="191" t="s">
        <v>135</v>
      </c>
    </row>
    <row r="94" spans="1:65" s="2" customFormat="1" ht="16.5" customHeight="1">
      <c r="A94" s="36"/>
      <c r="B94" s="37"/>
      <c r="C94" s="180" t="s">
        <v>129</v>
      </c>
      <c r="D94" s="180" t="s">
        <v>187</v>
      </c>
      <c r="E94" s="181" t="s">
        <v>3918</v>
      </c>
      <c r="F94" s="182" t="s">
        <v>3919</v>
      </c>
      <c r="G94" s="183" t="s">
        <v>439</v>
      </c>
      <c r="H94" s="184">
        <v>1</v>
      </c>
      <c r="I94" s="185"/>
      <c r="J94" s="186">
        <f t="shared" si="0"/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 t="shared" si="1"/>
        <v>0</v>
      </c>
      <c r="Q94" s="189">
        <v>0</v>
      </c>
      <c r="R94" s="189">
        <f t="shared" si="2"/>
        <v>0</v>
      </c>
      <c r="S94" s="189">
        <v>0</v>
      </c>
      <c r="T94" s="190">
        <f t="shared" si="3"/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135</v>
      </c>
      <c r="AT94" s="191" t="s">
        <v>187</v>
      </c>
      <c r="AU94" s="191" t="s">
        <v>80</v>
      </c>
      <c r="AY94" s="19" t="s">
        <v>185</v>
      </c>
      <c r="BE94" s="192">
        <f t="shared" si="4"/>
        <v>0</v>
      </c>
      <c r="BF94" s="192">
        <f t="shared" si="5"/>
        <v>0</v>
      </c>
      <c r="BG94" s="192">
        <f t="shared" si="6"/>
        <v>0</v>
      </c>
      <c r="BH94" s="192">
        <f t="shared" si="7"/>
        <v>0</v>
      </c>
      <c r="BI94" s="192">
        <f t="shared" si="8"/>
        <v>0</v>
      </c>
      <c r="BJ94" s="19" t="s">
        <v>80</v>
      </c>
      <c r="BK94" s="192">
        <f t="shared" si="9"/>
        <v>0</v>
      </c>
      <c r="BL94" s="19" t="s">
        <v>135</v>
      </c>
      <c r="BM94" s="191" t="s">
        <v>255</v>
      </c>
    </row>
    <row r="95" spans="1:65" s="2" customFormat="1" ht="16.5" customHeight="1">
      <c r="A95" s="36"/>
      <c r="B95" s="37"/>
      <c r="C95" s="180" t="s">
        <v>135</v>
      </c>
      <c r="D95" s="180" t="s">
        <v>187</v>
      </c>
      <c r="E95" s="181" t="s">
        <v>3920</v>
      </c>
      <c r="F95" s="182" t="s">
        <v>3921</v>
      </c>
      <c r="G95" s="183" t="s">
        <v>439</v>
      </c>
      <c r="H95" s="184">
        <v>4</v>
      </c>
      <c r="I95" s="185"/>
      <c r="J95" s="186">
        <f t="shared" si="0"/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si="1"/>
        <v>0</v>
      </c>
      <c r="Q95" s="189">
        <v>0</v>
      </c>
      <c r="R95" s="189">
        <f t="shared" si="2"/>
        <v>0</v>
      </c>
      <c r="S95" s="189">
        <v>0</v>
      </c>
      <c r="T95" s="190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135</v>
      </c>
      <c r="AT95" s="191" t="s">
        <v>187</v>
      </c>
      <c r="AU95" s="191" t="s">
        <v>80</v>
      </c>
      <c r="AY95" s="19" t="s">
        <v>185</v>
      </c>
      <c r="BE95" s="192">
        <f t="shared" si="4"/>
        <v>0</v>
      </c>
      <c r="BF95" s="192">
        <f t="shared" si="5"/>
        <v>0</v>
      </c>
      <c r="BG95" s="192">
        <f t="shared" si="6"/>
        <v>0</v>
      </c>
      <c r="BH95" s="192">
        <f t="shared" si="7"/>
        <v>0</v>
      </c>
      <c r="BI95" s="192">
        <f t="shared" si="8"/>
        <v>0</v>
      </c>
      <c r="BJ95" s="19" t="s">
        <v>80</v>
      </c>
      <c r="BK95" s="192">
        <f t="shared" si="9"/>
        <v>0</v>
      </c>
      <c r="BL95" s="19" t="s">
        <v>135</v>
      </c>
      <c r="BM95" s="191" t="s">
        <v>265</v>
      </c>
    </row>
    <row r="96" spans="1:65" s="2" customFormat="1" ht="16.5" customHeight="1">
      <c r="A96" s="36"/>
      <c r="B96" s="37"/>
      <c r="C96" s="180" t="s">
        <v>250</v>
      </c>
      <c r="D96" s="180" t="s">
        <v>187</v>
      </c>
      <c r="E96" s="181" t="s">
        <v>3922</v>
      </c>
      <c r="F96" s="182" t="s">
        <v>3923</v>
      </c>
      <c r="G96" s="183" t="s">
        <v>439</v>
      </c>
      <c r="H96" s="184">
        <v>2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135</v>
      </c>
      <c r="AT96" s="191" t="s">
        <v>187</v>
      </c>
      <c r="AU96" s="191" t="s">
        <v>80</v>
      </c>
      <c r="AY96" s="19" t="s">
        <v>185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80</v>
      </c>
      <c r="BK96" s="192">
        <f t="shared" si="9"/>
        <v>0</v>
      </c>
      <c r="BL96" s="19" t="s">
        <v>135</v>
      </c>
      <c r="BM96" s="191" t="s">
        <v>283</v>
      </c>
    </row>
    <row r="97" spans="1:65" s="2" customFormat="1" ht="16.5" customHeight="1">
      <c r="A97" s="36"/>
      <c r="B97" s="37"/>
      <c r="C97" s="180" t="s">
        <v>255</v>
      </c>
      <c r="D97" s="180" t="s">
        <v>187</v>
      </c>
      <c r="E97" s="181" t="s">
        <v>3924</v>
      </c>
      <c r="F97" s="182" t="s">
        <v>3925</v>
      </c>
      <c r="G97" s="183" t="s">
        <v>439</v>
      </c>
      <c r="H97" s="184">
        <v>1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80</v>
      </c>
      <c r="AY97" s="19" t="s">
        <v>185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80</v>
      </c>
      <c r="BK97" s="192">
        <f t="shared" si="9"/>
        <v>0</v>
      </c>
      <c r="BL97" s="19" t="s">
        <v>135</v>
      </c>
      <c r="BM97" s="191" t="s">
        <v>302</v>
      </c>
    </row>
    <row r="98" spans="1:65" s="2" customFormat="1" ht="16.5" customHeight="1">
      <c r="A98" s="36"/>
      <c r="B98" s="37"/>
      <c r="C98" s="180" t="s">
        <v>260</v>
      </c>
      <c r="D98" s="180" t="s">
        <v>187</v>
      </c>
      <c r="E98" s="181" t="s">
        <v>3926</v>
      </c>
      <c r="F98" s="182" t="s">
        <v>3927</v>
      </c>
      <c r="G98" s="183" t="s">
        <v>439</v>
      </c>
      <c r="H98" s="184">
        <v>1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80</v>
      </c>
      <c r="BK98" s="192">
        <f t="shared" si="9"/>
        <v>0</v>
      </c>
      <c r="BL98" s="19" t="s">
        <v>135</v>
      </c>
      <c r="BM98" s="191" t="s">
        <v>318</v>
      </c>
    </row>
    <row r="99" spans="1:65" s="2" customFormat="1" ht="16.5" customHeight="1">
      <c r="A99" s="36"/>
      <c r="B99" s="37"/>
      <c r="C99" s="180" t="s">
        <v>265</v>
      </c>
      <c r="D99" s="180" t="s">
        <v>187</v>
      </c>
      <c r="E99" s="181" t="s">
        <v>3928</v>
      </c>
      <c r="F99" s="182" t="s">
        <v>3929</v>
      </c>
      <c r="G99" s="183" t="s">
        <v>439</v>
      </c>
      <c r="H99" s="184">
        <v>1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339</v>
      </c>
    </row>
    <row r="100" spans="1:65" s="2" customFormat="1" ht="16.5" customHeight="1">
      <c r="A100" s="36"/>
      <c r="B100" s="37"/>
      <c r="C100" s="180" t="s">
        <v>236</v>
      </c>
      <c r="D100" s="180" t="s">
        <v>187</v>
      </c>
      <c r="E100" s="181" t="s">
        <v>3930</v>
      </c>
      <c r="F100" s="182" t="s">
        <v>3931</v>
      </c>
      <c r="G100" s="183" t="s">
        <v>439</v>
      </c>
      <c r="H100" s="184">
        <v>1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352</v>
      </c>
    </row>
    <row r="101" spans="1:65" s="2" customFormat="1" ht="16.5" customHeight="1">
      <c r="A101" s="36"/>
      <c r="B101" s="37"/>
      <c r="C101" s="180" t="s">
        <v>283</v>
      </c>
      <c r="D101" s="180" t="s">
        <v>187</v>
      </c>
      <c r="E101" s="181" t="s">
        <v>3932</v>
      </c>
      <c r="F101" s="182" t="s">
        <v>3933</v>
      </c>
      <c r="G101" s="183" t="s">
        <v>499</v>
      </c>
      <c r="H101" s="184">
        <v>4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372</v>
      </c>
    </row>
    <row r="102" spans="1:65" s="2" customFormat="1" ht="16.5" customHeight="1">
      <c r="A102" s="36"/>
      <c r="B102" s="37"/>
      <c r="C102" s="180" t="s">
        <v>293</v>
      </c>
      <c r="D102" s="180" t="s">
        <v>187</v>
      </c>
      <c r="E102" s="181" t="s">
        <v>3934</v>
      </c>
      <c r="F102" s="182" t="s">
        <v>3935</v>
      </c>
      <c r="G102" s="183" t="s">
        <v>499</v>
      </c>
      <c r="H102" s="184">
        <v>6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386</v>
      </c>
    </row>
    <row r="103" spans="1:65" s="2" customFormat="1" ht="16.5" customHeight="1">
      <c r="A103" s="36"/>
      <c r="B103" s="37"/>
      <c r="C103" s="180" t="s">
        <v>302</v>
      </c>
      <c r="D103" s="180" t="s">
        <v>187</v>
      </c>
      <c r="E103" s="181" t="s">
        <v>3936</v>
      </c>
      <c r="F103" s="182" t="s">
        <v>3937</v>
      </c>
      <c r="G103" s="183" t="s">
        <v>499</v>
      </c>
      <c r="H103" s="184">
        <v>3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400</v>
      </c>
    </row>
    <row r="104" spans="1:65" s="12" customFormat="1" ht="25.9" customHeight="1">
      <c r="B104" s="164"/>
      <c r="C104" s="165"/>
      <c r="D104" s="166" t="s">
        <v>72</v>
      </c>
      <c r="E104" s="167" t="s">
        <v>1866</v>
      </c>
      <c r="F104" s="167" t="s">
        <v>3938</v>
      </c>
      <c r="G104" s="165"/>
      <c r="H104" s="165"/>
      <c r="I104" s="168"/>
      <c r="J104" s="169">
        <f>BK104</f>
        <v>0</v>
      </c>
      <c r="K104" s="165"/>
      <c r="L104" s="170"/>
      <c r="M104" s="171"/>
      <c r="N104" s="172"/>
      <c r="O104" s="172"/>
      <c r="P104" s="173">
        <f>SUM(P105:P106)</f>
        <v>0</v>
      </c>
      <c r="Q104" s="172"/>
      <c r="R104" s="173">
        <f>SUM(R105:R106)</f>
        <v>0</v>
      </c>
      <c r="S104" s="172"/>
      <c r="T104" s="174">
        <f>SUM(T105:T106)</f>
        <v>0</v>
      </c>
      <c r="AR104" s="175" t="s">
        <v>80</v>
      </c>
      <c r="AT104" s="176" t="s">
        <v>72</v>
      </c>
      <c r="AU104" s="176" t="s">
        <v>73</v>
      </c>
      <c r="AY104" s="175" t="s">
        <v>185</v>
      </c>
      <c r="BK104" s="177">
        <f>SUM(BK105:BK106)</f>
        <v>0</v>
      </c>
    </row>
    <row r="105" spans="1:65" s="2" customFormat="1" ht="16.5" customHeight="1">
      <c r="A105" s="36"/>
      <c r="B105" s="37"/>
      <c r="C105" s="180" t="s">
        <v>309</v>
      </c>
      <c r="D105" s="180" t="s">
        <v>187</v>
      </c>
      <c r="E105" s="181" t="s">
        <v>3939</v>
      </c>
      <c r="F105" s="182" t="s">
        <v>3940</v>
      </c>
      <c r="G105" s="183" t="s">
        <v>499</v>
      </c>
      <c r="H105" s="184">
        <v>0.5</v>
      </c>
      <c r="I105" s="185"/>
      <c r="J105" s="186">
        <f>ROUND(I105*H105,2)</f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80</v>
      </c>
      <c r="BK105" s="192">
        <f>ROUND(I105*H105,2)</f>
        <v>0</v>
      </c>
      <c r="BL105" s="19" t="s">
        <v>135</v>
      </c>
      <c r="BM105" s="191" t="s">
        <v>417</v>
      </c>
    </row>
    <row r="106" spans="1:65" s="2" customFormat="1" ht="16.5" customHeight="1">
      <c r="A106" s="36"/>
      <c r="B106" s="37"/>
      <c r="C106" s="180" t="s">
        <v>318</v>
      </c>
      <c r="D106" s="180" t="s">
        <v>187</v>
      </c>
      <c r="E106" s="181" t="s">
        <v>3941</v>
      </c>
      <c r="F106" s="182" t="s">
        <v>3942</v>
      </c>
      <c r="G106" s="183" t="s">
        <v>499</v>
      </c>
      <c r="H106" s="184">
        <v>0.5</v>
      </c>
      <c r="I106" s="185"/>
      <c r="J106" s="186">
        <f>ROUND(I106*H106,2)</f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19" t="s">
        <v>80</v>
      </c>
      <c r="BK106" s="192">
        <f>ROUND(I106*H106,2)</f>
        <v>0</v>
      </c>
      <c r="BL106" s="19" t="s">
        <v>135</v>
      </c>
      <c r="BM106" s="191" t="s">
        <v>445</v>
      </c>
    </row>
    <row r="107" spans="1:65" s="12" customFormat="1" ht="25.9" customHeight="1">
      <c r="B107" s="164"/>
      <c r="C107" s="165"/>
      <c r="D107" s="166" t="s">
        <v>72</v>
      </c>
      <c r="E107" s="167" t="s">
        <v>1209</v>
      </c>
      <c r="F107" s="167" t="s">
        <v>3943</v>
      </c>
      <c r="G107" s="165"/>
      <c r="H107" s="165"/>
      <c r="I107" s="168"/>
      <c r="J107" s="169">
        <f>BK107</f>
        <v>0</v>
      </c>
      <c r="K107" s="165"/>
      <c r="L107" s="170"/>
      <c r="M107" s="171"/>
      <c r="N107" s="172"/>
      <c r="O107" s="172"/>
      <c r="P107" s="173">
        <f>SUM(P108:P133)</f>
        <v>0</v>
      </c>
      <c r="Q107" s="172"/>
      <c r="R107" s="173">
        <f>SUM(R108:R133)</f>
        <v>0</v>
      </c>
      <c r="S107" s="172"/>
      <c r="T107" s="174">
        <f>SUM(T108:T133)</f>
        <v>0</v>
      </c>
      <c r="AR107" s="175" t="s">
        <v>82</v>
      </c>
      <c r="AT107" s="176" t="s">
        <v>72</v>
      </c>
      <c r="AU107" s="176" t="s">
        <v>73</v>
      </c>
      <c r="AY107" s="175" t="s">
        <v>185</v>
      </c>
      <c r="BK107" s="177">
        <f>SUM(BK108:BK133)</f>
        <v>0</v>
      </c>
    </row>
    <row r="108" spans="1:65" s="2" customFormat="1" ht="16.5" customHeight="1">
      <c r="A108" s="36"/>
      <c r="B108" s="37"/>
      <c r="C108" s="180" t="s">
        <v>8</v>
      </c>
      <c r="D108" s="180" t="s">
        <v>187</v>
      </c>
      <c r="E108" s="181" t="s">
        <v>3944</v>
      </c>
      <c r="F108" s="182" t="s">
        <v>3945</v>
      </c>
      <c r="G108" s="183" t="s">
        <v>499</v>
      </c>
      <c r="H108" s="184">
        <v>8</v>
      </c>
      <c r="I108" s="185"/>
      <c r="J108" s="186">
        <f t="shared" ref="J108:J133" si="10">ROUND(I108*H108,2)</f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ref="P108:P133" si="11">O108*H108</f>
        <v>0</v>
      </c>
      <c r="Q108" s="189">
        <v>0</v>
      </c>
      <c r="R108" s="189">
        <f t="shared" ref="R108:R133" si="12">Q108*H108</f>
        <v>0</v>
      </c>
      <c r="S108" s="189">
        <v>0</v>
      </c>
      <c r="T108" s="190">
        <f t="shared" ref="T108:T133" si="13"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339</v>
      </c>
      <c r="AT108" s="191" t="s">
        <v>187</v>
      </c>
      <c r="AU108" s="191" t="s">
        <v>80</v>
      </c>
      <c r="AY108" s="19" t="s">
        <v>185</v>
      </c>
      <c r="BE108" s="192">
        <f t="shared" ref="BE108:BE133" si="14">IF(N108="základní",J108,0)</f>
        <v>0</v>
      </c>
      <c r="BF108" s="192">
        <f t="shared" ref="BF108:BF133" si="15">IF(N108="snížená",J108,0)</f>
        <v>0</v>
      </c>
      <c r="BG108" s="192">
        <f t="shared" ref="BG108:BG133" si="16">IF(N108="zákl. přenesená",J108,0)</f>
        <v>0</v>
      </c>
      <c r="BH108" s="192">
        <f t="shared" ref="BH108:BH133" si="17">IF(N108="sníž. přenesená",J108,0)</f>
        <v>0</v>
      </c>
      <c r="BI108" s="192">
        <f t="shared" ref="BI108:BI133" si="18">IF(N108="nulová",J108,0)</f>
        <v>0</v>
      </c>
      <c r="BJ108" s="19" t="s">
        <v>80</v>
      </c>
      <c r="BK108" s="192">
        <f t="shared" ref="BK108:BK133" si="19">ROUND(I108*H108,2)</f>
        <v>0</v>
      </c>
      <c r="BL108" s="19" t="s">
        <v>339</v>
      </c>
      <c r="BM108" s="191" t="s">
        <v>630</v>
      </c>
    </row>
    <row r="109" spans="1:65" s="2" customFormat="1" ht="16.5" customHeight="1">
      <c r="A109" s="36"/>
      <c r="B109" s="37"/>
      <c r="C109" s="180" t="s">
        <v>339</v>
      </c>
      <c r="D109" s="180" t="s">
        <v>187</v>
      </c>
      <c r="E109" s="181" t="s">
        <v>3946</v>
      </c>
      <c r="F109" s="182" t="s">
        <v>3947</v>
      </c>
      <c r="G109" s="183" t="s">
        <v>499</v>
      </c>
      <c r="H109" s="184">
        <v>59</v>
      </c>
      <c r="I109" s="185"/>
      <c r="J109" s="186">
        <f t="shared" si="1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1"/>
        <v>0</v>
      </c>
      <c r="Q109" s="189">
        <v>0</v>
      </c>
      <c r="R109" s="189">
        <f t="shared" si="12"/>
        <v>0</v>
      </c>
      <c r="S109" s="189">
        <v>0</v>
      </c>
      <c r="T109" s="190">
        <f t="shared" si="1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339</v>
      </c>
      <c r="AT109" s="191" t="s">
        <v>187</v>
      </c>
      <c r="AU109" s="191" t="s">
        <v>80</v>
      </c>
      <c r="AY109" s="19" t="s">
        <v>185</v>
      </c>
      <c r="BE109" s="192">
        <f t="shared" si="14"/>
        <v>0</v>
      </c>
      <c r="BF109" s="192">
        <f t="shared" si="15"/>
        <v>0</v>
      </c>
      <c r="BG109" s="192">
        <f t="shared" si="16"/>
        <v>0</v>
      </c>
      <c r="BH109" s="192">
        <f t="shared" si="17"/>
        <v>0</v>
      </c>
      <c r="BI109" s="192">
        <f t="shared" si="18"/>
        <v>0</v>
      </c>
      <c r="BJ109" s="19" t="s">
        <v>80</v>
      </c>
      <c r="BK109" s="192">
        <f t="shared" si="19"/>
        <v>0</v>
      </c>
      <c r="BL109" s="19" t="s">
        <v>339</v>
      </c>
      <c r="BM109" s="191" t="s">
        <v>627</v>
      </c>
    </row>
    <row r="110" spans="1:65" s="2" customFormat="1" ht="16.5" customHeight="1">
      <c r="A110" s="36"/>
      <c r="B110" s="37"/>
      <c r="C110" s="180" t="s">
        <v>345</v>
      </c>
      <c r="D110" s="180" t="s">
        <v>187</v>
      </c>
      <c r="E110" s="181" t="s">
        <v>3948</v>
      </c>
      <c r="F110" s="182" t="s">
        <v>3949</v>
      </c>
      <c r="G110" s="183" t="s">
        <v>499</v>
      </c>
      <c r="H110" s="184">
        <v>10</v>
      </c>
      <c r="I110" s="185"/>
      <c r="J110" s="186">
        <f t="shared" si="1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1"/>
        <v>0</v>
      </c>
      <c r="Q110" s="189">
        <v>0</v>
      </c>
      <c r="R110" s="189">
        <f t="shared" si="12"/>
        <v>0</v>
      </c>
      <c r="S110" s="189">
        <v>0</v>
      </c>
      <c r="T110" s="190">
        <f t="shared" si="1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339</v>
      </c>
      <c r="AT110" s="191" t="s">
        <v>187</v>
      </c>
      <c r="AU110" s="191" t="s">
        <v>80</v>
      </c>
      <c r="AY110" s="19" t="s">
        <v>185</v>
      </c>
      <c r="BE110" s="192">
        <f t="shared" si="14"/>
        <v>0</v>
      </c>
      <c r="BF110" s="192">
        <f t="shared" si="15"/>
        <v>0</v>
      </c>
      <c r="BG110" s="192">
        <f t="shared" si="16"/>
        <v>0</v>
      </c>
      <c r="BH110" s="192">
        <f t="shared" si="17"/>
        <v>0</v>
      </c>
      <c r="BI110" s="192">
        <f t="shared" si="18"/>
        <v>0</v>
      </c>
      <c r="BJ110" s="19" t="s">
        <v>80</v>
      </c>
      <c r="BK110" s="192">
        <f t="shared" si="19"/>
        <v>0</v>
      </c>
      <c r="BL110" s="19" t="s">
        <v>339</v>
      </c>
      <c r="BM110" s="191" t="s">
        <v>888</v>
      </c>
    </row>
    <row r="111" spans="1:65" s="2" customFormat="1" ht="16.5" customHeight="1">
      <c r="A111" s="36"/>
      <c r="B111" s="37"/>
      <c r="C111" s="180" t="s">
        <v>352</v>
      </c>
      <c r="D111" s="180" t="s">
        <v>187</v>
      </c>
      <c r="E111" s="181" t="s">
        <v>3950</v>
      </c>
      <c r="F111" s="182" t="s">
        <v>3951</v>
      </c>
      <c r="G111" s="183" t="s">
        <v>499</v>
      </c>
      <c r="H111" s="184">
        <v>33</v>
      </c>
      <c r="I111" s="185"/>
      <c r="J111" s="186">
        <f t="shared" si="1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1"/>
        <v>0</v>
      </c>
      <c r="Q111" s="189">
        <v>0</v>
      </c>
      <c r="R111" s="189">
        <f t="shared" si="12"/>
        <v>0</v>
      </c>
      <c r="S111" s="189">
        <v>0</v>
      </c>
      <c r="T111" s="190">
        <f t="shared" si="1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339</v>
      </c>
      <c r="AT111" s="191" t="s">
        <v>187</v>
      </c>
      <c r="AU111" s="191" t="s">
        <v>80</v>
      </c>
      <c r="AY111" s="19" t="s">
        <v>185</v>
      </c>
      <c r="BE111" s="192">
        <f t="shared" si="14"/>
        <v>0</v>
      </c>
      <c r="BF111" s="192">
        <f t="shared" si="15"/>
        <v>0</v>
      </c>
      <c r="BG111" s="192">
        <f t="shared" si="16"/>
        <v>0</v>
      </c>
      <c r="BH111" s="192">
        <f t="shared" si="17"/>
        <v>0</v>
      </c>
      <c r="BI111" s="192">
        <f t="shared" si="18"/>
        <v>0</v>
      </c>
      <c r="BJ111" s="19" t="s">
        <v>80</v>
      </c>
      <c r="BK111" s="192">
        <f t="shared" si="19"/>
        <v>0</v>
      </c>
      <c r="BL111" s="19" t="s">
        <v>339</v>
      </c>
      <c r="BM111" s="191" t="s">
        <v>898</v>
      </c>
    </row>
    <row r="112" spans="1:65" s="2" customFormat="1" ht="16.5" customHeight="1">
      <c r="A112" s="36"/>
      <c r="B112" s="37"/>
      <c r="C112" s="180" t="s">
        <v>358</v>
      </c>
      <c r="D112" s="180" t="s">
        <v>187</v>
      </c>
      <c r="E112" s="181" t="s">
        <v>3952</v>
      </c>
      <c r="F112" s="182" t="s">
        <v>3953</v>
      </c>
      <c r="G112" s="183" t="s">
        <v>499</v>
      </c>
      <c r="H112" s="184">
        <v>35</v>
      </c>
      <c r="I112" s="185"/>
      <c r="J112" s="186">
        <f t="shared" si="1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1"/>
        <v>0</v>
      </c>
      <c r="Q112" s="189">
        <v>0</v>
      </c>
      <c r="R112" s="189">
        <f t="shared" si="12"/>
        <v>0</v>
      </c>
      <c r="S112" s="189">
        <v>0</v>
      </c>
      <c r="T112" s="190">
        <f t="shared" si="1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339</v>
      </c>
      <c r="AT112" s="191" t="s">
        <v>187</v>
      </c>
      <c r="AU112" s="191" t="s">
        <v>80</v>
      </c>
      <c r="AY112" s="19" t="s">
        <v>185</v>
      </c>
      <c r="BE112" s="192">
        <f t="shared" si="14"/>
        <v>0</v>
      </c>
      <c r="BF112" s="192">
        <f t="shared" si="15"/>
        <v>0</v>
      </c>
      <c r="BG112" s="192">
        <f t="shared" si="16"/>
        <v>0</v>
      </c>
      <c r="BH112" s="192">
        <f t="shared" si="17"/>
        <v>0</v>
      </c>
      <c r="BI112" s="192">
        <f t="shared" si="18"/>
        <v>0</v>
      </c>
      <c r="BJ112" s="19" t="s">
        <v>80</v>
      </c>
      <c r="BK112" s="192">
        <f t="shared" si="19"/>
        <v>0</v>
      </c>
      <c r="BL112" s="19" t="s">
        <v>339</v>
      </c>
      <c r="BM112" s="191" t="s">
        <v>913</v>
      </c>
    </row>
    <row r="113" spans="1:65" s="2" customFormat="1" ht="16.5" customHeight="1">
      <c r="A113" s="36"/>
      <c r="B113" s="37"/>
      <c r="C113" s="180" t="s">
        <v>372</v>
      </c>
      <c r="D113" s="180" t="s">
        <v>187</v>
      </c>
      <c r="E113" s="181" t="s">
        <v>3954</v>
      </c>
      <c r="F113" s="182" t="s">
        <v>3955</v>
      </c>
      <c r="G113" s="183" t="s">
        <v>499</v>
      </c>
      <c r="H113" s="184">
        <v>6</v>
      </c>
      <c r="I113" s="185"/>
      <c r="J113" s="186">
        <f t="shared" si="1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1"/>
        <v>0</v>
      </c>
      <c r="Q113" s="189">
        <v>0</v>
      </c>
      <c r="R113" s="189">
        <f t="shared" si="12"/>
        <v>0</v>
      </c>
      <c r="S113" s="189">
        <v>0</v>
      </c>
      <c r="T113" s="190">
        <f t="shared" si="1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339</v>
      </c>
      <c r="AT113" s="191" t="s">
        <v>187</v>
      </c>
      <c r="AU113" s="191" t="s">
        <v>80</v>
      </c>
      <c r="AY113" s="19" t="s">
        <v>185</v>
      </c>
      <c r="BE113" s="192">
        <f t="shared" si="14"/>
        <v>0</v>
      </c>
      <c r="BF113" s="192">
        <f t="shared" si="15"/>
        <v>0</v>
      </c>
      <c r="BG113" s="192">
        <f t="shared" si="16"/>
        <v>0</v>
      </c>
      <c r="BH113" s="192">
        <f t="shared" si="17"/>
        <v>0</v>
      </c>
      <c r="BI113" s="192">
        <f t="shared" si="18"/>
        <v>0</v>
      </c>
      <c r="BJ113" s="19" t="s">
        <v>80</v>
      </c>
      <c r="BK113" s="192">
        <f t="shared" si="19"/>
        <v>0</v>
      </c>
      <c r="BL113" s="19" t="s">
        <v>339</v>
      </c>
      <c r="BM113" s="191" t="s">
        <v>935</v>
      </c>
    </row>
    <row r="114" spans="1:65" s="2" customFormat="1" ht="16.5" customHeight="1">
      <c r="A114" s="36"/>
      <c r="B114" s="37"/>
      <c r="C114" s="180" t="s">
        <v>7</v>
      </c>
      <c r="D114" s="180" t="s">
        <v>187</v>
      </c>
      <c r="E114" s="181" t="s">
        <v>3956</v>
      </c>
      <c r="F114" s="182" t="s">
        <v>3957</v>
      </c>
      <c r="G114" s="183" t="s">
        <v>499</v>
      </c>
      <c r="H114" s="184">
        <v>26</v>
      </c>
      <c r="I114" s="185"/>
      <c r="J114" s="186">
        <f t="shared" si="1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1"/>
        <v>0</v>
      </c>
      <c r="Q114" s="189">
        <v>0</v>
      </c>
      <c r="R114" s="189">
        <f t="shared" si="12"/>
        <v>0</v>
      </c>
      <c r="S114" s="189">
        <v>0</v>
      </c>
      <c r="T114" s="190">
        <f t="shared" si="1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339</v>
      </c>
      <c r="AT114" s="191" t="s">
        <v>187</v>
      </c>
      <c r="AU114" s="191" t="s">
        <v>80</v>
      </c>
      <c r="AY114" s="19" t="s">
        <v>185</v>
      </c>
      <c r="BE114" s="192">
        <f t="shared" si="14"/>
        <v>0</v>
      </c>
      <c r="BF114" s="192">
        <f t="shared" si="15"/>
        <v>0</v>
      </c>
      <c r="BG114" s="192">
        <f t="shared" si="16"/>
        <v>0</v>
      </c>
      <c r="BH114" s="192">
        <f t="shared" si="17"/>
        <v>0</v>
      </c>
      <c r="BI114" s="192">
        <f t="shared" si="18"/>
        <v>0</v>
      </c>
      <c r="BJ114" s="19" t="s">
        <v>80</v>
      </c>
      <c r="BK114" s="192">
        <f t="shared" si="19"/>
        <v>0</v>
      </c>
      <c r="BL114" s="19" t="s">
        <v>339</v>
      </c>
      <c r="BM114" s="191" t="s">
        <v>949</v>
      </c>
    </row>
    <row r="115" spans="1:65" s="2" customFormat="1" ht="16.5" customHeight="1">
      <c r="A115" s="36"/>
      <c r="B115" s="37"/>
      <c r="C115" s="180" t="s">
        <v>386</v>
      </c>
      <c r="D115" s="180" t="s">
        <v>187</v>
      </c>
      <c r="E115" s="181" t="s">
        <v>3958</v>
      </c>
      <c r="F115" s="182" t="s">
        <v>3959</v>
      </c>
      <c r="G115" s="183" t="s">
        <v>499</v>
      </c>
      <c r="H115" s="184">
        <v>21</v>
      </c>
      <c r="I115" s="185"/>
      <c r="J115" s="186">
        <f t="shared" si="1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1"/>
        <v>0</v>
      </c>
      <c r="Q115" s="189">
        <v>0</v>
      </c>
      <c r="R115" s="189">
        <f t="shared" si="12"/>
        <v>0</v>
      </c>
      <c r="S115" s="189">
        <v>0</v>
      </c>
      <c r="T115" s="190">
        <f t="shared" si="1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339</v>
      </c>
      <c r="AT115" s="191" t="s">
        <v>187</v>
      </c>
      <c r="AU115" s="191" t="s">
        <v>80</v>
      </c>
      <c r="AY115" s="19" t="s">
        <v>185</v>
      </c>
      <c r="BE115" s="192">
        <f t="shared" si="14"/>
        <v>0</v>
      </c>
      <c r="BF115" s="192">
        <f t="shared" si="15"/>
        <v>0</v>
      </c>
      <c r="BG115" s="192">
        <f t="shared" si="16"/>
        <v>0</v>
      </c>
      <c r="BH115" s="192">
        <f t="shared" si="17"/>
        <v>0</v>
      </c>
      <c r="BI115" s="192">
        <f t="shared" si="18"/>
        <v>0</v>
      </c>
      <c r="BJ115" s="19" t="s">
        <v>80</v>
      </c>
      <c r="BK115" s="192">
        <f t="shared" si="19"/>
        <v>0</v>
      </c>
      <c r="BL115" s="19" t="s">
        <v>339</v>
      </c>
      <c r="BM115" s="191" t="s">
        <v>968</v>
      </c>
    </row>
    <row r="116" spans="1:65" s="2" customFormat="1" ht="16.5" customHeight="1">
      <c r="A116" s="36"/>
      <c r="B116" s="37"/>
      <c r="C116" s="180" t="s">
        <v>393</v>
      </c>
      <c r="D116" s="180" t="s">
        <v>187</v>
      </c>
      <c r="E116" s="181" t="s">
        <v>3960</v>
      </c>
      <c r="F116" s="182" t="s">
        <v>3961</v>
      </c>
      <c r="G116" s="183" t="s">
        <v>499</v>
      </c>
      <c r="H116" s="184">
        <v>5</v>
      </c>
      <c r="I116" s="185"/>
      <c r="J116" s="186">
        <f t="shared" si="1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1"/>
        <v>0</v>
      </c>
      <c r="Q116" s="189">
        <v>0</v>
      </c>
      <c r="R116" s="189">
        <f t="shared" si="12"/>
        <v>0</v>
      </c>
      <c r="S116" s="189">
        <v>0</v>
      </c>
      <c r="T116" s="190">
        <f t="shared" si="1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339</v>
      </c>
      <c r="AT116" s="191" t="s">
        <v>187</v>
      </c>
      <c r="AU116" s="191" t="s">
        <v>80</v>
      </c>
      <c r="AY116" s="19" t="s">
        <v>185</v>
      </c>
      <c r="BE116" s="192">
        <f t="shared" si="14"/>
        <v>0</v>
      </c>
      <c r="BF116" s="192">
        <f t="shared" si="15"/>
        <v>0</v>
      </c>
      <c r="BG116" s="192">
        <f t="shared" si="16"/>
        <v>0</v>
      </c>
      <c r="BH116" s="192">
        <f t="shared" si="17"/>
        <v>0</v>
      </c>
      <c r="BI116" s="192">
        <f t="shared" si="18"/>
        <v>0</v>
      </c>
      <c r="BJ116" s="19" t="s">
        <v>80</v>
      </c>
      <c r="BK116" s="192">
        <f t="shared" si="19"/>
        <v>0</v>
      </c>
      <c r="BL116" s="19" t="s">
        <v>339</v>
      </c>
      <c r="BM116" s="191" t="s">
        <v>980</v>
      </c>
    </row>
    <row r="117" spans="1:65" s="2" customFormat="1" ht="16.5" customHeight="1">
      <c r="A117" s="36"/>
      <c r="B117" s="37"/>
      <c r="C117" s="180" t="s">
        <v>400</v>
      </c>
      <c r="D117" s="180" t="s">
        <v>187</v>
      </c>
      <c r="E117" s="181" t="s">
        <v>3962</v>
      </c>
      <c r="F117" s="182" t="s">
        <v>3963</v>
      </c>
      <c r="G117" s="183" t="s">
        <v>499</v>
      </c>
      <c r="H117" s="184">
        <v>37</v>
      </c>
      <c r="I117" s="185"/>
      <c r="J117" s="186">
        <f t="shared" si="1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1"/>
        <v>0</v>
      </c>
      <c r="Q117" s="189">
        <v>0</v>
      </c>
      <c r="R117" s="189">
        <f t="shared" si="12"/>
        <v>0</v>
      </c>
      <c r="S117" s="189">
        <v>0</v>
      </c>
      <c r="T117" s="190">
        <f t="shared" si="1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339</v>
      </c>
      <c r="AT117" s="191" t="s">
        <v>187</v>
      </c>
      <c r="AU117" s="191" t="s">
        <v>80</v>
      </c>
      <c r="AY117" s="19" t="s">
        <v>185</v>
      </c>
      <c r="BE117" s="192">
        <f t="shared" si="14"/>
        <v>0</v>
      </c>
      <c r="BF117" s="192">
        <f t="shared" si="15"/>
        <v>0</v>
      </c>
      <c r="BG117" s="192">
        <f t="shared" si="16"/>
        <v>0</v>
      </c>
      <c r="BH117" s="192">
        <f t="shared" si="17"/>
        <v>0</v>
      </c>
      <c r="BI117" s="192">
        <f t="shared" si="18"/>
        <v>0</v>
      </c>
      <c r="BJ117" s="19" t="s">
        <v>80</v>
      </c>
      <c r="BK117" s="192">
        <f t="shared" si="19"/>
        <v>0</v>
      </c>
      <c r="BL117" s="19" t="s">
        <v>339</v>
      </c>
      <c r="BM117" s="191" t="s">
        <v>987</v>
      </c>
    </row>
    <row r="118" spans="1:65" s="2" customFormat="1" ht="16.5" customHeight="1">
      <c r="A118" s="36"/>
      <c r="B118" s="37"/>
      <c r="C118" s="180" t="s">
        <v>409</v>
      </c>
      <c r="D118" s="180" t="s">
        <v>187</v>
      </c>
      <c r="E118" s="181" t="s">
        <v>3964</v>
      </c>
      <c r="F118" s="182" t="s">
        <v>3965</v>
      </c>
      <c r="G118" s="183" t="s">
        <v>499</v>
      </c>
      <c r="H118" s="184">
        <v>75</v>
      </c>
      <c r="I118" s="185"/>
      <c r="J118" s="186">
        <f t="shared" si="1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1"/>
        <v>0</v>
      </c>
      <c r="Q118" s="189">
        <v>0</v>
      </c>
      <c r="R118" s="189">
        <f t="shared" si="12"/>
        <v>0</v>
      </c>
      <c r="S118" s="189">
        <v>0</v>
      </c>
      <c r="T118" s="190">
        <f t="shared" si="1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339</v>
      </c>
      <c r="AT118" s="191" t="s">
        <v>187</v>
      </c>
      <c r="AU118" s="191" t="s">
        <v>80</v>
      </c>
      <c r="AY118" s="19" t="s">
        <v>185</v>
      </c>
      <c r="BE118" s="192">
        <f t="shared" si="14"/>
        <v>0</v>
      </c>
      <c r="BF118" s="192">
        <f t="shared" si="15"/>
        <v>0</v>
      </c>
      <c r="BG118" s="192">
        <f t="shared" si="16"/>
        <v>0</v>
      </c>
      <c r="BH118" s="192">
        <f t="shared" si="17"/>
        <v>0</v>
      </c>
      <c r="BI118" s="192">
        <f t="shared" si="18"/>
        <v>0</v>
      </c>
      <c r="BJ118" s="19" t="s">
        <v>80</v>
      </c>
      <c r="BK118" s="192">
        <f t="shared" si="19"/>
        <v>0</v>
      </c>
      <c r="BL118" s="19" t="s">
        <v>339</v>
      </c>
      <c r="BM118" s="191" t="s">
        <v>996</v>
      </c>
    </row>
    <row r="119" spans="1:65" s="2" customFormat="1" ht="16.5" customHeight="1">
      <c r="A119" s="36"/>
      <c r="B119" s="37"/>
      <c r="C119" s="180" t="s">
        <v>417</v>
      </c>
      <c r="D119" s="180" t="s">
        <v>187</v>
      </c>
      <c r="E119" s="181" t="s">
        <v>3966</v>
      </c>
      <c r="F119" s="182" t="s">
        <v>3967</v>
      </c>
      <c r="G119" s="183" t="s">
        <v>499</v>
      </c>
      <c r="H119" s="184">
        <v>9</v>
      </c>
      <c r="I119" s="185"/>
      <c r="J119" s="186">
        <f t="shared" si="1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1"/>
        <v>0</v>
      </c>
      <c r="Q119" s="189">
        <v>0</v>
      </c>
      <c r="R119" s="189">
        <f t="shared" si="12"/>
        <v>0</v>
      </c>
      <c r="S119" s="189">
        <v>0</v>
      </c>
      <c r="T119" s="190">
        <f t="shared" si="1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339</v>
      </c>
      <c r="AT119" s="191" t="s">
        <v>187</v>
      </c>
      <c r="AU119" s="191" t="s">
        <v>80</v>
      </c>
      <c r="AY119" s="19" t="s">
        <v>185</v>
      </c>
      <c r="BE119" s="192">
        <f t="shared" si="14"/>
        <v>0</v>
      </c>
      <c r="BF119" s="192">
        <f t="shared" si="15"/>
        <v>0</v>
      </c>
      <c r="BG119" s="192">
        <f t="shared" si="16"/>
        <v>0</v>
      </c>
      <c r="BH119" s="192">
        <f t="shared" si="17"/>
        <v>0</v>
      </c>
      <c r="BI119" s="192">
        <f t="shared" si="18"/>
        <v>0</v>
      </c>
      <c r="BJ119" s="19" t="s">
        <v>80</v>
      </c>
      <c r="BK119" s="192">
        <f t="shared" si="19"/>
        <v>0</v>
      </c>
      <c r="BL119" s="19" t="s">
        <v>339</v>
      </c>
      <c r="BM119" s="191" t="s">
        <v>1007</v>
      </c>
    </row>
    <row r="120" spans="1:65" s="2" customFormat="1" ht="16.5" customHeight="1">
      <c r="A120" s="36"/>
      <c r="B120" s="37"/>
      <c r="C120" s="180" t="s">
        <v>436</v>
      </c>
      <c r="D120" s="180" t="s">
        <v>187</v>
      </c>
      <c r="E120" s="181" t="s">
        <v>3968</v>
      </c>
      <c r="F120" s="182" t="s">
        <v>3969</v>
      </c>
      <c r="G120" s="183" t="s">
        <v>499</v>
      </c>
      <c r="H120" s="184">
        <v>29</v>
      </c>
      <c r="I120" s="185"/>
      <c r="J120" s="186">
        <f t="shared" si="1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1"/>
        <v>0</v>
      </c>
      <c r="Q120" s="189">
        <v>0</v>
      </c>
      <c r="R120" s="189">
        <f t="shared" si="12"/>
        <v>0</v>
      </c>
      <c r="S120" s="189">
        <v>0</v>
      </c>
      <c r="T120" s="190">
        <f t="shared" si="1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339</v>
      </c>
      <c r="AT120" s="191" t="s">
        <v>187</v>
      </c>
      <c r="AU120" s="191" t="s">
        <v>80</v>
      </c>
      <c r="AY120" s="19" t="s">
        <v>185</v>
      </c>
      <c r="BE120" s="192">
        <f t="shared" si="14"/>
        <v>0</v>
      </c>
      <c r="BF120" s="192">
        <f t="shared" si="15"/>
        <v>0</v>
      </c>
      <c r="BG120" s="192">
        <f t="shared" si="16"/>
        <v>0</v>
      </c>
      <c r="BH120" s="192">
        <f t="shared" si="17"/>
        <v>0</v>
      </c>
      <c r="BI120" s="192">
        <f t="shared" si="18"/>
        <v>0</v>
      </c>
      <c r="BJ120" s="19" t="s">
        <v>80</v>
      </c>
      <c r="BK120" s="192">
        <f t="shared" si="19"/>
        <v>0</v>
      </c>
      <c r="BL120" s="19" t="s">
        <v>339</v>
      </c>
      <c r="BM120" s="191" t="s">
        <v>1012</v>
      </c>
    </row>
    <row r="121" spans="1:65" s="2" customFormat="1" ht="16.5" customHeight="1">
      <c r="A121" s="36"/>
      <c r="B121" s="37"/>
      <c r="C121" s="180" t="s">
        <v>445</v>
      </c>
      <c r="D121" s="180" t="s">
        <v>187</v>
      </c>
      <c r="E121" s="181" t="s">
        <v>3970</v>
      </c>
      <c r="F121" s="182" t="s">
        <v>3971</v>
      </c>
      <c r="G121" s="183" t="s">
        <v>499</v>
      </c>
      <c r="H121" s="184">
        <v>41</v>
      </c>
      <c r="I121" s="185"/>
      <c r="J121" s="186">
        <f t="shared" si="1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1"/>
        <v>0</v>
      </c>
      <c r="Q121" s="189">
        <v>0</v>
      </c>
      <c r="R121" s="189">
        <f t="shared" si="12"/>
        <v>0</v>
      </c>
      <c r="S121" s="189">
        <v>0</v>
      </c>
      <c r="T121" s="190">
        <f t="shared" si="1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339</v>
      </c>
      <c r="AT121" s="191" t="s">
        <v>187</v>
      </c>
      <c r="AU121" s="191" t="s">
        <v>80</v>
      </c>
      <c r="AY121" s="19" t="s">
        <v>185</v>
      </c>
      <c r="BE121" s="192">
        <f t="shared" si="14"/>
        <v>0</v>
      </c>
      <c r="BF121" s="192">
        <f t="shared" si="15"/>
        <v>0</v>
      </c>
      <c r="BG121" s="192">
        <f t="shared" si="16"/>
        <v>0</v>
      </c>
      <c r="BH121" s="192">
        <f t="shared" si="17"/>
        <v>0</v>
      </c>
      <c r="BI121" s="192">
        <f t="shared" si="18"/>
        <v>0</v>
      </c>
      <c r="BJ121" s="19" t="s">
        <v>80</v>
      </c>
      <c r="BK121" s="192">
        <f t="shared" si="19"/>
        <v>0</v>
      </c>
      <c r="BL121" s="19" t="s">
        <v>339</v>
      </c>
      <c r="BM121" s="191" t="s">
        <v>1020</v>
      </c>
    </row>
    <row r="122" spans="1:65" s="2" customFormat="1" ht="16.5" customHeight="1">
      <c r="A122" s="36"/>
      <c r="B122" s="37"/>
      <c r="C122" s="180" t="s">
        <v>454</v>
      </c>
      <c r="D122" s="180" t="s">
        <v>187</v>
      </c>
      <c r="E122" s="181" t="s">
        <v>3972</v>
      </c>
      <c r="F122" s="182" t="s">
        <v>3973</v>
      </c>
      <c r="G122" s="183" t="s">
        <v>499</v>
      </c>
      <c r="H122" s="184">
        <v>33</v>
      </c>
      <c r="I122" s="185"/>
      <c r="J122" s="186">
        <f t="shared" si="1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1"/>
        <v>0</v>
      </c>
      <c r="Q122" s="189">
        <v>0</v>
      </c>
      <c r="R122" s="189">
        <f t="shared" si="12"/>
        <v>0</v>
      </c>
      <c r="S122" s="189">
        <v>0</v>
      </c>
      <c r="T122" s="190">
        <f t="shared" si="1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339</v>
      </c>
      <c r="AT122" s="191" t="s">
        <v>187</v>
      </c>
      <c r="AU122" s="191" t="s">
        <v>80</v>
      </c>
      <c r="AY122" s="19" t="s">
        <v>185</v>
      </c>
      <c r="BE122" s="192">
        <f t="shared" si="14"/>
        <v>0</v>
      </c>
      <c r="BF122" s="192">
        <f t="shared" si="15"/>
        <v>0</v>
      </c>
      <c r="BG122" s="192">
        <f t="shared" si="16"/>
        <v>0</v>
      </c>
      <c r="BH122" s="192">
        <f t="shared" si="17"/>
        <v>0</v>
      </c>
      <c r="BI122" s="192">
        <f t="shared" si="18"/>
        <v>0</v>
      </c>
      <c r="BJ122" s="19" t="s">
        <v>80</v>
      </c>
      <c r="BK122" s="192">
        <f t="shared" si="19"/>
        <v>0</v>
      </c>
      <c r="BL122" s="19" t="s">
        <v>339</v>
      </c>
      <c r="BM122" s="191" t="s">
        <v>1030</v>
      </c>
    </row>
    <row r="123" spans="1:65" s="2" customFormat="1" ht="16.5" customHeight="1">
      <c r="A123" s="36"/>
      <c r="B123" s="37"/>
      <c r="C123" s="180" t="s">
        <v>630</v>
      </c>
      <c r="D123" s="180" t="s">
        <v>187</v>
      </c>
      <c r="E123" s="181" t="s">
        <v>3974</v>
      </c>
      <c r="F123" s="182" t="s">
        <v>3975</v>
      </c>
      <c r="G123" s="183" t="s">
        <v>439</v>
      </c>
      <c r="H123" s="184">
        <v>19</v>
      </c>
      <c r="I123" s="185"/>
      <c r="J123" s="186">
        <f t="shared" si="1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1"/>
        <v>0</v>
      </c>
      <c r="Q123" s="189">
        <v>0</v>
      </c>
      <c r="R123" s="189">
        <f t="shared" si="12"/>
        <v>0</v>
      </c>
      <c r="S123" s="189">
        <v>0</v>
      </c>
      <c r="T123" s="190">
        <f t="shared" si="1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339</v>
      </c>
      <c r="AT123" s="191" t="s">
        <v>187</v>
      </c>
      <c r="AU123" s="191" t="s">
        <v>80</v>
      </c>
      <c r="AY123" s="19" t="s">
        <v>185</v>
      </c>
      <c r="BE123" s="192">
        <f t="shared" si="14"/>
        <v>0</v>
      </c>
      <c r="BF123" s="192">
        <f t="shared" si="15"/>
        <v>0</v>
      </c>
      <c r="BG123" s="192">
        <f t="shared" si="16"/>
        <v>0</v>
      </c>
      <c r="BH123" s="192">
        <f t="shared" si="17"/>
        <v>0</v>
      </c>
      <c r="BI123" s="192">
        <f t="shared" si="18"/>
        <v>0</v>
      </c>
      <c r="BJ123" s="19" t="s">
        <v>80</v>
      </c>
      <c r="BK123" s="192">
        <f t="shared" si="19"/>
        <v>0</v>
      </c>
      <c r="BL123" s="19" t="s">
        <v>339</v>
      </c>
      <c r="BM123" s="191" t="s">
        <v>1279</v>
      </c>
    </row>
    <row r="124" spans="1:65" s="2" customFormat="1" ht="16.5" customHeight="1">
      <c r="A124" s="36"/>
      <c r="B124" s="37"/>
      <c r="C124" s="180" t="s">
        <v>635</v>
      </c>
      <c r="D124" s="180" t="s">
        <v>187</v>
      </c>
      <c r="E124" s="181" t="s">
        <v>3976</v>
      </c>
      <c r="F124" s="182" t="s">
        <v>3977</v>
      </c>
      <c r="G124" s="183" t="s">
        <v>439</v>
      </c>
      <c r="H124" s="184">
        <v>20</v>
      </c>
      <c r="I124" s="185"/>
      <c r="J124" s="186">
        <f t="shared" si="1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1"/>
        <v>0</v>
      </c>
      <c r="Q124" s="189">
        <v>0</v>
      </c>
      <c r="R124" s="189">
        <f t="shared" si="12"/>
        <v>0</v>
      </c>
      <c r="S124" s="189">
        <v>0</v>
      </c>
      <c r="T124" s="190">
        <f t="shared" si="1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339</v>
      </c>
      <c r="AT124" s="191" t="s">
        <v>187</v>
      </c>
      <c r="AU124" s="191" t="s">
        <v>80</v>
      </c>
      <c r="AY124" s="19" t="s">
        <v>185</v>
      </c>
      <c r="BE124" s="192">
        <f t="shared" si="14"/>
        <v>0</v>
      </c>
      <c r="BF124" s="192">
        <f t="shared" si="15"/>
        <v>0</v>
      </c>
      <c r="BG124" s="192">
        <f t="shared" si="16"/>
        <v>0</v>
      </c>
      <c r="BH124" s="192">
        <f t="shared" si="17"/>
        <v>0</v>
      </c>
      <c r="BI124" s="192">
        <f t="shared" si="18"/>
        <v>0</v>
      </c>
      <c r="BJ124" s="19" t="s">
        <v>80</v>
      </c>
      <c r="BK124" s="192">
        <f t="shared" si="19"/>
        <v>0</v>
      </c>
      <c r="BL124" s="19" t="s">
        <v>339</v>
      </c>
      <c r="BM124" s="191" t="s">
        <v>1294</v>
      </c>
    </row>
    <row r="125" spans="1:65" s="2" customFormat="1" ht="16.5" customHeight="1">
      <c r="A125" s="36"/>
      <c r="B125" s="37"/>
      <c r="C125" s="180" t="s">
        <v>627</v>
      </c>
      <c r="D125" s="180" t="s">
        <v>187</v>
      </c>
      <c r="E125" s="181" t="s">
        <v>3978</v>
      </c>
      <c r="F125" s="182" t="s">
        <v>3979</v>
      </c>
      <c r="G125" s="183" t="s">
        <v>439</v>
      </c>
      <c r="H125" s="184">
        <v>24</v>
      </c>
      <c r="I125" s="185"/>
      <c r="J125" s="186">
        <f t="shared" si="1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1"/>
        <v>0</v>
      </c>
      <c r="Q125" s="189">
        <v>0</v>
      </c>
      <c r="R125" s="189">
        <f t="shared" si="12"/>
        <v>0</v>
      </c>
      <c r="S125" s="189">
        <v>0</v>
      </c>
      <c r="T125" s="190">
        <f t="shared" si="1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339</v>
      </c>
      <c r="AT125" s="191" t="s">
        <v>187</v>
      </c>
      <c r="AU125" s="191" t="s">
        <v>80</v>
      </c>
      <c r="AY125" s="19" t="s">
        <v>185</v>
      </c>
      <c r="BE125" s="192">
        <f t="shared" si="14"/>
        <v>0</v>
      </c>
      <c r="BF125" s="192">
        <f t="shared" si="15"/>
        <v>0</v>
      </c>
      <c r="BG125" s="192">
        <f t="shared" si="16"/>
        <v>0</v>
      </c>
      <c r="BH125" s="192">
        <f t="shared" si="17"/>
        <v>0</v>
      </c>
      <c r="BI125" s="192">
        <f t="shared" si="18"/>
        <v>0</v>
      </c>
      <c r="BJ125" s="19" t="s">
        <v>80</v>
      </c>
      <c r="BK125" s="192">
        <f t="shared" si="19"/>
        <v>0</v>
      </c>
      <c r="BL125" s="19" t="s">
        <v>339</v>
      </c>
      <c r="BM125" s="191" t="s">
        <v>1307</v>
      </c>
    </row>
    <row r="126" spans="1:65" s="2" customFormat="1" ht="16.5" customHeight="1">
      <c r="A126" s="36"/>
      <c r="B126" s="37"/>
      <c r="C126" s="180" t="s">
        <v>644</v>
      </c>
      <c r="D126" s="180" t="s">
        <v>187</v>
      </c>
      <c r="E126" s="181" t="s">
        <v>3980</v>
      </c>
      <c r="F126" s="182" t="s">
        <v>3981</v>
      </c>
      <c r="G126" s="183" t="s">
        <v>439</v>
      </c>
      <c r="H126" s="184">
        <v>8</v>
      </c>
      <c r="I126" s="185"/>
      <c r="J126" s="186">
        <f t="shared" si="1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1"/>
        <v>0</v>
      </c>
      <c r="Q126" s="189">
        <v>0</v>
      </c>
      <c r="R126" s="189">
        <f t="shared" si="12"/>
        <v>0</v>
      </c>
      <c r="S126" s="189">
        <v>0</v>
      </c>
      <c r="T126" s="190">
        <f t="shared" si="1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339</v>
      </c>
      <c r="AT126" s="191" t="s">
        <v>187</v>
      </c>
      <c r="AU126" s="191" t="s">
        <v>80</v>
      </c>
      <c r="AY126" s="19" t="s">
        <v>185</v>
      </c>
      <c r="BE126" s="192">
        <f t="shared" si="14"/>
        <v>0</v>
      </c>
      <c r="BF126" s="192">
        <f t="shared" si="15"/>
        <v>0</v>
      </c>
      <c r="BG126" s="192">
        <f t="shared" si="16"/>
        <v>0</v>
      </c>
      <c r="BH126" s="192">
        <f t="shared" si="17"/>
        <v>0</v>
      </c>
      <c r="BI126" s="192">
        <f t="shared" si="18"/>
        <v>0</v>
      </c>
      <c r="BJ126" s="19" t="s">
        <v>80</v>
      </c>
      <c r="BK126" s="192">
        <f t="shared" si="19"/>
        <v>0</v>
      </c>
      <c r="BL126" s="19" t="s">
        <v>339</v>
      </c>
      <c r="BM126" s="191" t="s">
        <v>1317</v>
      </c>
    </row>
    <row r="127" spans="1:65" s="2" customFormat="1" ht="16.5" customHeight="1">
      <c r="A127" s="36"/>
      <c r="B127" s="37"/>
      <c r="C127" s="180" t="s">
        <v>888</v>
      </c>
      <c r="D127" s="180" t="s">
        <v>187</v>
      </c>
      <c r="E127" s="181" t="s">
        <v>3982</v>
      </c>
      <c r="F127" s="182" t="s">
        <v>3983</v>
      </c>
      <c r="G127" s="183" t="s">
        <v>439</v>
      </c>
      <c r="H127" s="184">
        <v>2</v>
      </c>
      <c r="I127" s="185"/>
      <c r="J127" s="186">
        <f t="shared" si="1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1"/>
        <v>0</v>
      </c>
      <c r="Q127" s="189">
        <v>0</v>
      </c>
      <c r="R127" s="189">
        <f t="shared" si="12"/>
        <v>0</v>
      </c>
      <c r="S127" s="189">
        <v>0</v>
      </c>
      <c r="T127" s="190">
        <f t="shared" si="1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339</v>
      </c>
      <c r="AT127" s="191" t="s">
        <v>187</v>
      </c>
      <c r="AU127" s="191" t="s">
        <v>80</v>
      </c>
      <c r="AY127" s="19" t="s">
        <v>185</v>
      </c>
      <c r="BE127" s="192">
        <f t="shared" si="14"/>
        <v>0</v>
      </c>
      <c r="BF127" s="192">
        <f t="shared" si="15"/>
        <v>0</v>
      </c>
      <c r="BG127" s="192">
        <f t="shared" si="16"/>
        <v>0</v>
      </c>
      <c r="BH127" s="192">
        <f t="shared" si="17"/>
        <v>0</v>
      </c>
      <c r="BI127" s="192">
        <f t="shared" si="18"/>
        <v>0</v>
      </c>
      <c r="BJ127" s="19" t="s">
        <v>80</v>
      </c>
      <c r="BK127" s="192">
        <f t="shared" si="19"/>
        <v>0</v>
      </c>
      <c r="BL127" s="19" t="s">
        <v>339</v>
      </c>
      <c r="BM127" s="191" t="s">
        <v>1326</v>
      </c>
    </row>
    <row r="128" spans="1:65" s="2" customFormat="1" ht="16.5" customHeight="1">
      <c r="A128" s="36"/>
      <c r="B128" s="37"/>
      <c r="C128" s="180" t="s">
        <v>893</v>
      </c>
      <c r="D128" s="180" t="s">
        <v>187</v>
      </c>
      <c r="E128" s="181" t="s">
        <v>3984</v>
      </c>
      <c r="F128" s="182" t="s">
        <v>3985</v>
      </c>
      <c r="G128" s="183" t="s">
        <v>439</v>
      </c>
      <c r="H128" s="184">
        <v>4</v>
      </c>
      <c r="I128" s="185"/>
      <c r="J128" s="186">
        <f t="shared" si="10"/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si="11"/>
        <v>0</v>
      </c>
      <c r="Q128" s="189">
        <v>0</v>
      </c>
      <c r="R128" s="189">
        <f t="shared" si="12"/>
        <v>0</v>
      </c>
      <c r="S128" s="189">
        <v>0</v>
      </c>
      <c r="T128" s="190">
        <f t="shared" si="1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339</v>
      </c>
      <c r="AT128" s="191" t="s">
        <v>187</v>
      </c>
      <c r="AU128" s="191" t="s">
        <v>80</v>
      </c>
      <c r="AY128" s="19" t="s">
        <v>185</v>
      </c>
      <c r="BE128" s="192">
        <f t="shared" si="14"/>
        <v>0</v>
      </c>
      <c r="BF128" s="192">
        <f t="shared" si="15"/>
        <v>0</v>
      </c>
      <c r="BG128" s="192">
        <f t="shared" si="16"/>
        <v>0</v>
      </c>
      <c r="BH128" s="192">
        <f t="shared" si="17"/>
        <v>0</v>
      </c>
      <c r="BI128" s="192">
        <f t="shared" si="18"/>
        <v>0</v>
      </c>
      <c r="BJ128" s="19" t="s">
        <v>80</v>
      </c>
      <c r="BK128" s="192">
        <f t="shared" si="19"/>
        <v>0</v>
      </c>
      <c r="BL128" s="19" t="s">
        <v>339</v>
      </c>
      <c r="BM128" s="191" t="s">
        <v>1335</v>
      </c>
    </row>
    <row r="129" spans="1:65" s="2" customFormat="1" ht="16.5" customHeight="1">
      <c r="A129" s="36"/>
      <c r="B129" s="37"/>
      <c r="C129" s="180" t="s">
        <v>898</v>
      </c>
      <c r="D129" s="180" t="s">
        <v>187</v>
      </c>
      <c r="E129" s="181" t="s">
        <v>3986</v>
      </c>
      <c r="F129" s="182" t="s">
        <v>3987</v>
      </c>
      <c r="G129" s="183" t="s">
        <v>439</v>
      </c>
      <c r="H129" s="184">
        <v>2</v>
      </c>
      <c r="I129" s="185"/>
      <c r="J129" s="186">
        <f t="shared" si="1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1"/>
        <v>0</v>
      </c>
      <c r="Q129" s="189">
        <v>0</v>
      </c>
      <c r="R129" s="189">
        <f t="shared" si="12"/>
        <v>0</v>
      </c>
      <c r="S129" s="189">
        <v>0</v>
      </c>
      <c r="T129" s="190">
        <f t="shared" si="1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339</v>
      </c>
      <c r="AT129" s="191" t="s">
        <v>187</v>
      </c>
      <c r="AU129" s="191" t="s">
        <v>80</v>
      </c>
      <c r="AY129" s="19" t="s">
        <v>185</v>
      </c>
      <c r="BE129" s="192">
        <f t="shared" si="14"/>
        <v>0</v>
      </c>
      <c r="BF129" s="192">
        <f t="shared" si="15"/>
        <v>0</v>
      </c>
      <c r="BG129" s="192">
        <f t="shared" si="16"/>
        <v>0</v>
      </c>
      <c r="BH129" s="192">
        <f t="shared" si="17"/>
        <v>0</v>
      </c>
      <c r="BI129" s="192">
        <f t="shared" si="18"/>
        <v>0</v>
      </c>
      <c r="BJ129" s="19" t="s">
        <v>80</v>
      </c>
      <c r="BK129" s="192">
        <f t="shared" si="19"/>
        <v>0</v>
      </c>
      <c r="BL129" s="19" t="s">
        <v>339</v>
      </c>
      <c r="BM129" s="191" t="s">
        <v>1351</v>
      </c>
    </row>
    <row r="130" spans="1:65" s="2" customFormat="1" ht="16.5" customHeight="1">
      <c r="A130" s="36"/>
      <c r="B130" s="37"/>
      <c r="C130" s="180" t="s">
        <v>904</v>
      </c>
      <c r="D130" s="180" t="s">
        <v>187</v>
      </c>
      <c r="E130" s="181" t="s">
        <v>3988</v>
      </c>
      <c r="F130" s="182" t="s">
        <v>3989</v>
      </c>
      <c r="G130" s="183" t="s">
        <v>499</v>
      </c>
      <c r="H130" s="184">
        <v>67</v>
      </c>
      <c r="I130" s="185"/>
      <c r="J130" s="186">
        <f t="shared" si="10"/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 t="shared" si="11"/>
        <v>0</v>
      </c>
      <c r="Q130" s="189">
        <v>0</v>
      </c>
      <c r="R130" s="189">
        <f t="shared" si="12"/>
        <v>0</v>
      </c>
      <c r="S130" s="189">
        <v>0</v>
      </c>
      <c r="T130" s="190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339</v>
      </c>
      <c r="AT130" s="191" t="s">
        <v>187</v>
      </c>
      <c r="AU130" s="191" t="s">
        <v>80</v>
      </c>
      <c r="AY130" s="19" t="s">
        <v>185</v>
      </c>
      <c r="BE130" s="192">
        <f t="shared" si="14"/>
        <v>0</v>
      </c>
      <c r="BF130" s="192">
        <f t="shared" si="15"/>
        <v>0</v>
      </c>
      <c r="BG130" s="192">
        <f t="shared" si="16"/>
        <v>0</v>
      </c>
      <c r="BH130" s="192">
        <f t="shared" si="17"/>
        <v>0</v>
      </c>
      <c r="BI130" s="192">
        <f t="shared" si="18"/>
        <v>0</v>
      </c>
      <c r="BJ130" s="19" t="s">
        <v>80</v>
      </c>
      <c r="BK130" s="192">
        <f t="shared" si="19"/>
        <v>0</v>
      </c>
      <c r="BL130" s="19" t="s">
        <v>339</v>
      </c>
      <c r="BM130" s="191" t="s">
        <v>1369</v>
      </c>
    </row>
    <row r="131" spans="1:65" s="2" customFormat="1" ht="16.5" customHeight="1">
      <c r="A131" s="36"/>
      <c r="B131" s="37"/>
      <c r="C131" s="180" t="s">
        <v>913</v>
      </c>
      <c r="D131" s="180" t="s">
        <v>187</v>
      </c>
      <c r="E131" s="181" t="s">
        <v>3990</v>
      </c>
      <c r="F131" s="182" t="s">
        <v>3991</v>
      </c>
      <c r="G131" s="183" t="s">
        <v>499</v>
      </c>
      <c r="H131" s="184">
        <v>43</v>
      </c>
      <c r="I131" s="185"/>
      <c r="J131" s="186">
        <f t="shared" si="10"/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si="11"/>
        <v>0</v>
      </c>
      <c r="Q131" s="189">
        <v>0</v>
      </c>
      <c r="R131" s="189">
        <f t="shared" si="12"/>
        <v>0</v>
      </c>
      <c r="S131" s="189">
        <v>0</v>
      </c>
      <c r="T131" s="190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339</v>
      </c>
      <c r="AT131" s="191" t="s">
        <v>187</v>
      </c>
      <c r="AU131" s="191" t="s">
        <v>80</v>
      </c>
      <c r="AY131" s="19" t="s">
        <v>185</v>
      </c>
      <c r="BE131" s="192">
        <f t="shared" si="14"/>
        <v>0</v>
      </c>
      <c r="BF131" s="192">
        <f t="shared" si="15"/>
        <v>0</v>
      </c>
      <c r="BG131" s="192">
        <f t="shared" si="16"/>
        <v>0</v>
      </c>
      <c r="BH131" s="192">
        <f t="shared" si="17"/>
        <v>0</v>
      </c>
      <c r="BI131" s="192">
        <f t="shared" si="18"/>
        <v>0</v>
      </c>
      <c r="BJ131" s="19" t="s">
        <v>80</v>
      </c>
      <c r="BK131" s="192">
        <f t="shared" si="19"/>
        <v>0</v>
      </c>
      <c r="BL131" s="19" t="s">
        <v>339</v>
      </c>
      <c r="BM131" s="191" t="s">
        <v>1379</v>
      </c>
    </row>
    <row r="132" spans="1:65" s="2" customFormat="1" ht="16.5" customHeight="1">
      <c r="A132" s="36"/>
      <c r="B132" s="37"/>
      <c r="C132" s="180" t="s">
        <v>929</v>
      </c>
      <c r="D132" s="180" t="s">
        <v>187</v>
      </c>
      <c r="E132" s="181" t="s">
        <v>3992</v>
      </c>
      <c r="F132" s="182" t="s">
        <v>3993</v>
      </c>
      <c r="G132" s="183" t="s">
        <v>499</v>
      </c>
      <c r="H132" s="184">
        <v>317</v>
      </c>
      <c r="I132" s="185"/>
      <c r="J132" s="186">
        <f t="shared" si="1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1"/>
        <v>0</v>
      </c>
      <c r="Q132" s="189">
        <v>0</v>
      </c>
      <c r="R132" s="189">
        <f t="shared" si="12"/>
        <v>0</v>
      </c>
      <c r="S132" s="189">
        <v>0</v>
      </c>
      <c r="T132" s="190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339</v>
      </c>
      <c r="AT132" s="191" t="s">
        <v>187</v>
      </c>
      <c r="AU132" s="191" t="s">
        <v>80</v>
      </c>
      <c r="AY132" s="19" t="s">
        <v>185</v>
      </c>
      <c r="BE132" s="192">
        <f t="shared" si="14"/>
        <v>0</v>
      </c>
      <c r="BF132" s="192">
        <f t="shared" si="15"/>
        <v>0</v>
      </c>
      <c r="BG132" s="192">
        <f t="shared" si="16"/>
        <v>0</v>
      </c>
      <c r="BH132" s="192">
        <f t="shared" si="17"/>
        <v>0</v>
      </c>
      <c r="BI132" s="192">
        <f t="shared" si="18"/>
        <v>0</v>
      </c>
      <c r="BJ132" s="19" t="s">
        <v>80</v>
      </c>
      <c r="BK132" s="192">
        <f t="shared" si="19"/>
        <v>0</v>
      </c>
      <c r="BL132" s="19" t="s">
        <v>339</v>
      </c>
      <c r="BM132" s="191" t="s">
        <v>1391</v>
      </c>
    </row>
    <row r="133" spans="1:65" s="2" customFormat="1" ht="16.5" customHeight="1">
      <c r="A133" s="36"/>
      <c r="B133" s="37"/>
      <c r="C133" s="180" t="s">
        <v>935</v>
      </c>
      <c r="D133" s="180" t="s">
        <v>187</v>
      </c>
      <c r="E133" s="181" t="s">
        <v>3994</v>
      </c>
      <c r="F133" s="182" t="s">
        <v>3995</v>
      </c>
      <c r="G133" s="183" t="s">
        <v>342</v>
      </c>
      <c r="H133" s="184">
        <v>0.80100000000000005</v>
      </c>
      <c r="I133" s="185"/>
      <c r="J133" s="186">
        <f t="shared" si="1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1"/>
        <v>0</v>
      </c>
      <c r="Q133" s="189">
        <v>0</v>
      </c>
      <c r="R133" s="189">
        <f t="shared" si="12"/>
        <v>0</v>
      </c>
      <c r="S133" s="189">
        <v>0</v>
      </c>
      <c r="T133" s="190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339</v>
      </c>
      <c r="AT133" s="191" t="s">
        <v>187</v>
      </c>
      <c r="AU133" s="191" t="s">
        <v>80</v>
      </c>
      <c r="AY133" s="19" t="s">
        <v>185</v>
      </c>
      <c r="BE133" s="192">
        <f t="shared" si="14"/>
        <v>0</v>
      </c>
      <c r="BF133" s="192">
        <f t="shared" si="15"/>
        <v>0</v>
      </c>
      <c r="BG133" s="192">
        <f t="shared" si="16"/>
        <v>0</v>
      </c>
      <c r="BH133" s="192">
        <f t="shared" si="17"/>
        <v>0</v>
      </c>
      <c r="BI133" s="192">
        <f t="shared" si="18"/>
        <v>0</v>
      </c>
      <c r="BJ133" s="19" t="s">
        <v>80</v>
      </c>
      <c r="BK133" s="192">
        <f t="shared" si="19"/>
        <v>0</v>
      </c>
      <c r="BL133" s="19" t="s">
        <v>339</v>
      </c>
      <c r="BM133" s="191" t="s">
        <v>1403</v>
      </c>
    </row>
    <row r="134" spans="1:65" s="12" customFormat="1" ht="25.9" customHeight="1">
      <c r="B134" s="164"/>
      <c r="C134" s="165"/>
      <c r="D134" s="166" t="s">
        <v>72</v>
      </c>
      <c r="E134" s="167" t="s">
        <v>3996</v>
      </c>
      <c r="F134" s="167" t="s">
        <v>3997</v>
      </c>
      <c r="G134" s="165"/>
      <c r="H134" s="165"/>
      <c r="I134" s="168"/>
      <c r="J134" s="169">
        <f>BK134</f>
        <v>0</v>
      </c>
      <c r="K134" s="165"/>
      <c r="L134" s="170"/>
      <c r="M134" s="171"/>
      <c r="N134" s="172"/>
      <c r="O134" s="172"/>
      <c r="P134" s="173">
        <f>SUM(P135:P166)</f>
        <v>0</v>
      </c>
      <c r="Q134" s="172"/>
      <c r="R134" s="173">
        <f>SUM(R135:R166)</f>
        <v>0</v>
      </c>
      <c r="S134" s="172"/>
      <c r="T134" s="174">
        <f>SUM(T135:T166)</f>
        <v>0</v>
      </c>
      <c r="AR134" s="175" t="s">
        <v>82</v>
      </c>
      <c r="AT134" s="176" t="s">
        <v>72</v>
      </c>
      <c r="AU134" s="176" t="s">
        <v>73</v>
      </c>
      <c r="AY134" s="175" t="s">
        <v>185</v>
      </c>
      <c r="BK134" s="177">
        <f>SUM(BK135:BK166)</f>
        <v>0</v>
      </c>
    </row>
    <row r="135" spans="1:65" s="2" customFormat="1" ht="16.5" customHeight="1">
      <c r="A135" s="36"/>
      <c r="B135" s="37"/>
      <c r="C135" s="180" t="s">
        <v>944</v>
      </c>
      <c r="D135" s="180" t="s">
        <v>187</v>
      </c>
      <c r="E135" s="181" t="s">
        <v>3998</v>
      </c>
      <c r="F135" s="182" t="s">
        <v>3999</v>
      </c>
      <c r="G135" s="183" t="s">
        <v>439</v>
      </c>
      <c r="H135" s="184">
        <v>1</v>
      </c>
      <c r="I135" s="185"/>
      <c r="J135" s="186">
        <f t="shared" ref="J135:J166" si="20">ROUND(I135*H135,2)</f>
        <v>0</v>
      </c>
      <c r="K135" s="182" t="s">
        <v>19</v>
      </c>
      <c r="L135" s="41"/>
      <c r="M135" s="187" t="s">
        <v>19</v>
      </c>
      <c r="N135" s="188" t="s">
        <v>44</v>
      </c>
      <c r="O135" s="66"/>
      <c r="P135" s="189">
        <f t="shared" ref="P135:P166" si="21">O135*H135</f>
        <v>0</v>
      </c>
      <c r="Q135" s="189">
        <v>0</v>
      </c>
      <c r="R135" s="189">
        <f t="shared" ref="R135:R166" si="22">Q135*H135</f>
        <v>0</v>
      </c>
      <c r="S135" s="189">
        <v>0</v>
      </c>
      <c r="T135" s="190">
        <f t="shared" ref="T135:T166" si="23"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339</v>
      </c>
      <c r="AT135" s="191" t="s">
        <v>187</v>
      </c>
      <c r="AU135" s="191" t="s">
        <v>80</v>
      </c>
      <c r="AY135" s="19" t="s">
        <v>185</v>
      </c>
      <c r="BE135" s="192">
        <f t="shared" ref="BE135:BE166" si="24">IF(N135="základní",J135,0)</f>
        <v>0</v>
      </c>
      <c r="BF135" s="192">
        <f t="shared" ref="BF135:BF166" si="25">IF(N135="snížená",J135,0)</f>
        <v>0</v>
      </c>
      <c r="BG135" s="192">
        <f t="shared" ref="BG135:BG166" si="26">IF(N135="zákl. přenesená",J135,0)</f>
        <v>0</v>
      </c>
      <c r="BH135" s="192">
        <f t="shared" ref="BH135:BH166" si="27">IF(N135="sníž. přenesená",J135,0)</f>
        <v>0</v>
      </c>
      <c r="BI135" s="192">
        <f t="shared" ref="BI135:BI166" si="28">IF(N135="nulová",J135,0)</f>
        <v>0</v>
      </c>
      <c r="BJ135" s="19" t="s">
        <v>80</v>
      </c>
      <c r="BK135" s="192">
        <f t="shared" ref="BK135:BK166" si="29">ROUND(I135*H135,2)</f>
        <v>0</v>
      </c>
      <c r="BL135" s="19" t="s">
        <v>339</v>
      </c>
      <c r="BM135" s="191" t="s">
        <v>1419</v>
      </c>
    </row>
    <row r="136" spans="1:65" s="2" customFormat="1" ht="16.5" customHeight="1">
      <c r="A136" s="36"/>
      <c r="B136" s="37"/>
      <c r="C136" s="180" t="s">
        <v>949</v>
      </c>
      <c r="D136" s="180" t="s">
        <v>187</v>
      </c>
      <c r="E136" s="181" t="s">
        <v>4000</v>
      </c>
      <c r="F136" s="182" t="s">
        <v>4001</v>
      </c>
      <c r="G136" s="183" t="s">
        <v>439</v>
      </c>
      <c r="H136" s="184">
        <v>2</v>
      </c>
      <c r="I136" s="185"/>
      <c r="J136" s="186">
        <f t="shared" si="20"/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si="21"/>
        <v>0</v>
      </c>
      <c r="Q136" s="189">
        <v>0</v>
      </c>
      <c r="R136" s="189">
        <f t="shared" si="22"/>
        <v>0</v>
      </c>
      <c r="S136" s="189">
        <v>0</v>
      </c>
      <c r="T136" s="190">
        <f t="shared" si="2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339</v>
      </c>
      <c r="AT136" s="191" t="s">
        <v>187</v>
      </c>
      <c r="AU136" s="191" t="s">
        <v>80</v>
      </c>
      <c r="AY136" s="19" t="s">
        <v>185</v>
      </c>
      <c r="BE136" s="192">
        <f t="shared" si="24"/>
        <v>0</v>
      </c>
      <c r="BF136" s="192">
        <f t="shared" si="25"/>
        <v>0</v>
      </c>
      <c r="BG136" s="192">
        <f t="shared" si="26"/>
        <v>0</v>
      </c>
      <c r="BH136" s="192">
        <f t="shared" si="27"/>
        <v>0</v>
      </c>
      <c r="BI136" s="192">
        <f t="shared" si="28"/>
        <v>0</v>
      </c>
      <c r="BJ136" s="19" t="s">
        <v>80</v>
      </c>
      <c r="BK136" s="192">
        <f t="shared" si="29"/>
        <v>0</v>
      </c>
      <c r="BL136" s="19" t="s">
        <v>339</v>
      </c>
      <c r="BM136" s="191" t="s">
        <v>1429</v>
      </c>
    </row>
    <row r="137" spans="1:65" s="2" customFormat="1" ht="16.5" customHeight="1">
      <c r="A137" s="36"/>
      <c r="B137" s="37"/>
      <c r="C137" s="180" t="s">
        <v>963</v>
      </c>
      <c r="D137" s="180" t="s">
        <v>187</v>
      </c>
      <c r="E137" s="181" t="s">
        <v>4002</v>
      </c>
      <c r="F137" s="182" t="s">
        <v>4003</v>
      </c>
      <c r="G137" s="183" t="s">
        <v>439</v>
      </c>
      <c r="H137" s="184">
        <v>1</v>
      </c>
      <c r="I137" s="185"/>
      <c r="J137" s="186">
        <f t="shared" si="2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21"/>
        <v>0</v>
      </c>
      <c r="Q137" s="189">
        <v>0</v>
      </c>
      <c r="R137" s="189">
        <f t="shared" si="22"/>
        <v>0</v>
      </c>
      <c r="S137" s="189">
        <v>0</v>
      </c>
      <c r="T137" s="190">
        <f t="shared" si="2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339</v>
      </c>
      <c r="AT137" s="191" t="s">
        <v>187</v>
      </c>
      <c r="AU137" s="191" t="s">
        <v>80</v>
      </c>
      <c r="AY137" s="19" t="s">
        <v>185</v>
      </c>
      <c r="BE137" s="192">
        <f t="shared" si="24"/>
        <v>0</v>
      </c>
      <c r="BF137" s="192">
        <f t="shared" si="25"/>
        <v>0</v>
      </c>
      <c r="BG137" s="192">
        <f t="shared" si="26"/>
        <v>0</v>
      </c>
      <c r="BH137" s="192">
        <f t="shared" si="27"/>
        <v>0</v>
      </c>
      <c r="BI137" s="192">
        <f t="shared" si="28"/>
        <v>0</v>
      </c>
      <c r="BJ137" s="19" t="s">
        <v>80</v>
      </c>
      <c r="BK137" s="192">
        <f t="shared" si="29"/>
        <v>0</v>
      </c>
      <c r="BL137" s="19" t="s">
        <v>339</v>
      </c>
      <c r="BM137" s="191" t="s">
        <v>1441</v>
      </c>
    </row>
    <row r="138" spans="1:65" s="2" customFormat="1" ht="16.5" customHeight="1">
      <c r="A138" s="36"/>
      <c r="B138" s="37"/>
      <c r="C138" s="180" t="s">
        <v>968</v>
      </c>
      <c r="D138" s="180" t="s">
        <v>187</v>
      </c>
      <c r="E138" s="181" t="s">
        <v>4004</v>
      </c>
      <c r="F138" s="182" t="s">
        <v>4005</v>
      </c>
      <c r="G138" s="183" t="s">
        <v>439</v>
      </c>
      <c r="H138" s="184">
        <v>2</v>
      </c>
      <c r="I138" s="185"/>
      <c r="J138" s="186">
        <f t="shared" si="2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21"/>
        <v>0</v>
      </c>
      <c r="Q138" s="189">
        <v>0</v>
      </c>
      <c r="R138" s="189">
        <f t="shared" si="22"/>
        <v>0</v>
      </c>
      <c r="S138" s="189">
        <v>0</v>
      </c>
      <c r="T138" s="190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339</v>
      </c>
      <c r="AT138" s="191" t="s">
        <v>187</v>
      </c>
      <c r="AU138" s="191" t="s">
        <v>80</v>
      </c>
      <c r="AY138" s="19" t="s">
        <v>185</v>
      </c>
      <c r="BE138" s="192">
        <f t="shared" si="24"/>
        <v>0</v>
      </c>
      <c r="BF138" s="192">
        <f t="shared" si="25"/>
        <v>0</v>
      </c>
      <c r="BG138" s="192">
        <f t="shared" si="26"/>
        <v>0</v>
      </c>
      <c r="BH138" s="192">
        <f t="shared" si="27"/>
        <v>0</v>
      </c>
      <c r="BI138" s="192">
        <f t="shared" si="28"/>
        <v>0</v>
      </c>
      <c r="BJ138" s="19" t="s">
        <v>80</v>
      </c>
      <c r="BK138" s="192">
        <f t="shared" si="29"/>
        <v>0</v>
      </c>
      <c r="BL138" s="19" t="s">
        <v>339</v>
      </c>
      <c r="BM138" s="191" t="s">
        <v>1453</v>
      </c>
    </row>
    <row r="139" spans="1:65" s="2" customFormat="1" ht="16.5" customHeight="1">
      <c r="A139" s="36"/>
      <c r="B139" s="37"/>
      <c r="C139" s="180" t="s">
        <v>975</v>
      </c>
      <c r="D139" s="180" t="s">
        <v>187</v>
      </c>
      <c r="E139" s="181" t="s">
        <v>4006</v>
      </c>
      <c r="F139" s="182" t="s">
        <v>4007</v>
      </c>
      <c r="G139" s="183" t="s">
        <v>439</v>
      </c>
      <c r="H139" s="184">
        <v>1</v>
      </c>
      <c r="I139" s="185"/>
      <c r="J139" s="186">
        <f t="shared" si="2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21"/>
        <v>0</v>
      </c>
      <c r="Q139" s="189">
        <v>0</v>
      </c>
      <c r="R139" s="189">
        <f t="shared" si="22"/>
        <v>0</v>
      </c>
      <c r="S139" s="189">
        <v>0</v>
      </c>
      <c r="T139" s="190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339</v>
      </c>
      <c r="AT139" s="191" t="s">
        <v>187</v>
      </c>
      <c r="AU139" s="191" t="s">
        <v>80</v>
      </c>
      <c r="AY139" s="19" t="s">
        <v>185</v>
      </c>
      <c r="BE139" s="192">
        <f t="shared" si="24"/>
        <v>0</v>
      </c>
      <c r="BF139" s="192">
        <f t="shared" si="25"/>
        <v>0</v>
      </c>
      <c r="BG139" s="192">
        <f t="shared" si="26"/>
        <v>0</v>
      </c>
      <c r="BH139" s="192">
        <f t="shared" si="27"/>
        <v>0</v>
      </c>
      <c r="BI139" s="192">
        <f t="shared" si="28"/>
        <v>0</v>
      </c>
      <c r="BJ139" s="19" t="s">
        <v>80</v>
      </c>
      <c r="BK139" s="192">
        <f t="shared" si="29"/>
        <v>0</v>
      </c>
      <c r="BL139" s="19" t="s">
        <v>339</v>
      </c>
      <c r="BM139" s="191" t="s">
        <v>1473</v>
      </c>
    </row>
    <row r="140" spans="1:65" s="2" customFormat="1" ht="16.5" customHeight="1">
      <c r="A140" s="36"/>
      <c r="B140" s="37"/>
      <c r="C140" s="180" t="s">
        <v>980</v>
      </c>
      <c r="D140" s="180" t="s">
        <v>187</v>
      </c>
      <c r="E140" s="181" t="s">
        <v>4008</v>
      </c>
      <c r="F140" s="182" t="s">
        <v>4009</v>
      </c>
      <c r="G140" s="183" t="s">
        <v>439</v>
      </c>
      <c r="H140" s="184">
        <v>2</v>
      </c>
      <c r="I140" s="185"/>
      <c r="J140" s="186">
        <f t="shared" si="2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21"/>
        <v>0</v>
      </c>
      <c r="Q140" s="189">
        <v>0</v>
      </c>
      <c r="R140" s="189">
        <f t="shared" si="22"/>
        <v>0</v>
      </c>
      <c r="S140" s="189">
        <v>0</v>
      </c>
      <c r="T140" s="190">
        <f t="shared" si="2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339</v>
      </c>
      <c r="AT140" s="191" t="s">
        <v>187</v>
      </c>
      <c r="AU140" s="191" t="s">
        <v>80</v>
      </c>
      <c r="AY140" s="19" t="s">
        <v>185</v>
      </c>
      <c r="BE140" s="192">
        <f t="shared" si="24"/>
        <v>0</v>
      </c>
      <c r="BF140" s="192">
        <f t="shared" si="25"/>
        <v>0</v>
      </c>
      <c r="BG140" s="192">
        <f t="shared" si="26"/>
        <v>0</v>
      </c>
      <c r="BH140" s="192">
        <f t="shared" si="27"/>
        <v>0</v>
      </c>
      <c r="BI140" s="192">
        <f t="shared" si="28"/>
        <v>0</v>
      </c>
      <c r="BJ140" s="19" t="s">
        <v>80</v>
      </c>
      <c r="BK140" s="192">
        <f t="shared" si="29"/>
        <v>0</v>
      </c>
      <c r="BL140" s="19" t="s">
        <v>339</v>
      </c>
      <c r="BM140" s="191" t="s">
        <v>1883</v>
      </c>
    </row>
    <row r="141" spans="1:65" s="2" customFormat="1" ht="16.5" customHeight="1">
      <c r="A141" s="36"/>
      <c r="B141" s="37"/>
      <c r="C141" s="180" t="s">
        <v>984</v>
      </c>
      <c r="D141" s="180" t="s">
        <v>187</v>
      </c>
      <c r="E141" s="181" t="s">
        <v>4010</v>
      </c>
      <c r="F141" s="182" t="s">
        <v>4011</v>
      </c>
      <c r="G141" s="183" t="s">
        <v>439</v>
      </c>
      <c r="H141" s="184">
        <v>2</v>
      </c>
      <c r="I141" s="185"/>
      <c r="J141" s="186">
        <f t="shared" si="2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21"/>
        <v>0</v>
      </c>
      <c r="Q141" s="189">
        <v>0</v>
      </c>
      <c r="R141" s="189">
        <f t="shared" si="22"/>
        <v>0</v>
      </c>
      <c r="S141" s="189">
        <v>0</v>
      </c>
      <c r="T141" s="190">
        <f t="shared" si="2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339</v>
      </c>
      <c r="AT141" s="191" t="s">
        <v>187</v>
      </c>
      <c r="AU141" s="191" t="s">
        <v>80</v>
      </c>
      <c r="AY141" s="19" t="s">
        <v>185</v>
      </c>
      <c r="BE141" s="192">
        <f t="shared" si="24"/>
        <v>0</v>
      </c>
      <c r="BF141" s="192">
        <f t="shared" si="25"/>
        <v>0</v>
      </c>
      <c r="BG141" s="192">
        <f t="shared" si="26"/>
        <v>0</v>
      </c>
      <c r="BH141" s="192">
        <f t="shared" si="27"/>
        <v>0</v>
      </c>
      <c r="BI141" s="192">
        <f t="shared" si="28"/>
        <v>0</v>
      </c>
      <c r="BJ141" s="19" t="s">
        <v>80</v>
      </c>
      <c r="BK141" s="192">
        <f t="shared" si="29"/>
        <v>0</v>
      </c>
      <c r="BL141" s="19" t="s">
        <v>339</v>
      </c>
      <c r="BM141" s="191" t="s">
        <v>1891</v>
      </c>
    </row>
    <row r="142" spans="1:65" s="2" customFormat="1" ht="16.5" customHeight="1">
      <c r="A142" s="36"/>
      <c r="B142" s="37"/>
      <c r="C142" s="180" t="s">
        <v>987</v>
      </c>
      <c r="D142" s="180" t="s">
        <v>187</v>
      </c>
      <c r="E142" s="181" t="s">
        <v>4012</v>
      </c>
      <c r="F142" s="182" t="s">
        <v>4013</v>
      </c>
      <c r="G142" s="183" t="s">
        <v>439</v>
      </c>
      <c r="H142" s="184">
        <v>6</v>
      </c>
      <c r="I142" s="185"/>
      <c r="J142" s="186">
        <f t="shared" si="2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21"/>
        <v>0</v>
      </c>
      <c r="Q142" s="189">
        <v>0</v>
      </c>
      <c r="R142" s="189">
        <f t="shared" si="22"/>
        <v>0</v>
      </c>
      <c r="S142" s="189">
        <v>0</v>
      </c>
      <c r="T142" s="190">
        <f t="shared" si="2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339</v>
      </c>
      <c r="AT142" s="191" t="s">
        <v>187</v>
      </c>
      <c r="AU142" s="191" t="s">
        <v>80</v>
      </c>
      <c r="AY142" s="19" t="s">
        <v>185</v>
      </c>
      <c r="BE142" s="192">
        <f t="shared" si="24"/>
        <v>0</v>
      </c>
      <c r="BF142" s="192">
        <f t="shared" si="25"/>
        <v>0</v>
      </c>
      <c r="BG142" s="192">
        <f t="shared" si="26"/>
        <v>0</v>
      </c>
      <c r="BH142" s="192">
        <f t="shared" si="27"/>
        <v>0</v>
      </c>
      <c r="BI142" s="192">
        <f t="shared" si="28"/>
        <v>0</v>
      </c>
      <c r="BJ142" s="19" t="s">
        <v>80</v>
      </c>
      <c r="BK142" s="192">
        <f t="shared" si="29"/>
        <v>0</v>
      </c>
      <c r="BL142" s="19" t="s">
        <v>339</v>
      </c>
      <c r="BM142" s="191" t="s">
        <v>1895</v>
      </c>
    </row>
    <row r="143" spans="1:65" s="2" customFormat="1" ht="16.5" customHeight="1">
      <c r="A143" s="36"/>
      <c r="B143" s="37"/>
      <c r="C143" s="180" t="s">
        <v>989</v>
      </c>
      <c r="D143" s="180" t="s">
        <v>187</v>
      </c>
      <c r="E143" s="181" t="s">
        <v>4014</v>
      </c>
      <c r="F143" s="182" t="s">
        <v>4015</v>
      </c>
      <c r="G143" s="183" t="s">
        <v>439</v>
      </c>
      <c r="H143" s="184">
        <v>1</v>
      </c>
      <c r="I143" s="185"/>
      <c r="J143" s="186">
        <f t="shared" si="2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21"/>
        <v>0</v>
      </c>
      <c r="Q143" s="189">
        <v>0</v>
      </c>
      <c r="R143" s="189">
        <f t="shared" si="22"/>
        <v>0</v>
      </c>
      <c r="S143" s="189">
        <v>0</v>
      </c>
      <c r="T143" s="190">
        <f t="shared" si="2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339</v>
      </c>
      <c r="AT143" s="191" t="s">
        <v>187</v>
      </c>
      <c r="AU143" s="191" t="s">
        <v>80</v>
      </c>
      <c r="AY143" s="19" t="s">
        <v>185</v>
      </c>
      <c r="BE143" s="192">
        <f t="shared" si="24"/>
        <v>0</v>
      </c>
      <c r="BF143" s="192">
        <f t="shared" si="25"/>
        <v>0</v>
      </c>
      <c r="BG143" s="192">
        <f t="shared" si="26"/>
        <v>0</v>
      </c>
      <c r="BH143" s="192">
        <f t="shared" si="27"/>
        <v>0</v>
      </c>
      <c r="BI143" s="192">
        <f t="shared" si="28"/>
        <v>0</v>
      </c>
      <c r="BJ143" s="19" t="s">
        <v>80</v>
      </c>
      <c r="BK143" s="192">
        <f t="shared" si="29"/>
        <v>0</v>
      </c>
      <c r="BL143" s="19" t="s">
        <v>339</v>
      </c>
      <c r="BM143" s="191" t="s">
        <v>1903</v>
      </c>
    </row>
    <row r="144" spans="1:65" s="2" customFormat="1" ht="16.5" customHeight="1">
      <c r="A144" s="36"/>
      <c r="B144" s="37"/>
      <c r="C144" s="180" t="s">
        <v>996</v>
      </c>
      <c r="D144" s="180" t="s">
        <v>187</v>
      </c>
      <c r="E144" s="181" t="s">
        <v>4016</v>
      </c>
      <c r="F144" s="182" t="s">
        <v>4017</v>
      </c>
      <c r="G144" s="183" t="s">
        <v>439</v>
      </c>
      <c r="H144" s="184">
        <v>4</v>
      </c>
      <c r="I144" s="185"/>
      <c r="J144" s="186">
        <f t="shared" si="20"/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 t="shared" si="21"/>
        <v>0</v>
      </c>
      <c r="Q144" s="189">
        <v>0</v>
      </c>
      <c r="R144" s="189">
        <f t="shared" si="22"/>
        <v>0</v>
      </c>
      <c r="S144" s="189">
        <v>0</v>
      </c>
      <c r="T144" s="190">
        <f t="shared" si="2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339</v>
      </c>
      <c r="AT144" s="191" t="s">
        <v>187</v>
      </c>
      <c r="AU144" s="191" t="s">
        <v>80</v>
      </c>
      <c r="AY144" s="19" t="s">
        <v>185</v>
      </c>
      <c r="BE144" s="192">
        <f t="shared" si="24"/>
        <v>0</v>
      </c>
      <c r="BF144" s="192">
        <f t="shared" si="25"/>
        <v>0</v>
      </c>
      <c r="BG144" s="192">
        <f t="shared" si="26"/>
        <v>0</v>
      </c>
      <c r="BH144" s="192">
        <f t="shared" si="27"/>
        <v>0</v>
      </c>
      <c r="BI144" s="192">
        <f t="shared" si="28"/>
        <v>0</v>
      </c>
      <c r="BJ144" s="19" t="s">
        <v>80</v>
      </c>
      <c r="BK144" s="192">
        <f t="shared" si="29"/>
        <v>0</v>
      </c>
      <c r="BL144" s="19" t="s">
        <v>339</v>
      </c>
      <c r="BM144" s="191" t="s">
        <v>1913</v>
      </c>
    </row>
    <row r="145" spans="1:65" s="2" customFormat="1" ht="16.5" customHeight="1">
      <c r="A145" s="36"/>
      <c r="B145" s="37"/>
      <c r="C145" s="180" t="s">
        <v>1002</v>
      </c>
      <c r="D145" s="180" t="s">
        <v>187</v>
      </c>
      <c r="E145" s="181" t="s">
        <v>4018</v>
      </c>
      <c r="F145" s="182" t="s">
        <v>4019</v>
      </c>
      <c r="G145" s="183" t="s">
        <v>499</v>
      </c>
      <c r="H145" s="184">
        <v>51</v>
      </c>
      <c r="I145" s="185"/>
      <c r="J145" s="186">
        <f t="shared" si="20"/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si="21"/>
        <v>0</v>
      </c>
      <c r="Q145" s="189">
        <v>0</v>
      </c>
      <c r="R145" s="189">
        <f t="shared" si="22"/>
        <v>0</v>
      </c>
      <c r="S145" s="189">
        <v>0</v>
      </c>
      <c r="T145" s="190">
        <f t="shared" si="2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339</v>
      </c>
      <c r="AT145" s="191" t="s">
        <v>187</v>
      </c>
      <c r="AU145" s="191" t="s">
        <v>80</v>
      </c>
      <c r="AY145" s="19" t="s">
        <v>185</v>
      </c>
      <c r="BE145" s="192">
        <f t="shared" si="24"/>
        <v>0</v>
      </c>
      <c r="BF145" s="192">
        <f t="shared" si="25"/>
        <v>0</v>
      </c>
      <c r="BG145" s="192">
        <f t="shared" si="26"/>
        <v>0</v>
      </c>
      <c r="BH145" s="192">
        <f t="shared" si="27"/>
        <v>0</v>
      </c>
      <c r="BI145" s="192">
        <f t="shared" si="28"/>
        <v>0</v>
      </c>
      <c r="BJ145" s="19" t="s">
        <v>80</v>
      </c>
      <c r="BK145" s="192">
        <f t="shared" si="29"/>
        <v>0</v>
      </c>
      <c r="BL145" s="19" t="s">
        <v>339</v>
      </c>
      <c r="BM145" s="191" t="s">
        <v>1920</v>
      </c>
    </row>
    <row r="146" spans="1:65" s="2" customFormat="1" ht="16.5" customHeight="1">
      <c r="A146" s="36"/>
      <c r="B146" s="37"/>
      <c r="C146" s="180" t="s">
        <v>1007</v>
      </c>
      <c r="D146" s="180" t="s">
        <v>187</v>
      </c>
      <c r="E146" s="181" t="s">
        <v>4020</v>
      </c>
      <c r="F146" s="182" t="s">
        <v>4021</v>
      </c>
      <c r="G146" s="183" t="s">
        <v>499</v>
      </c>
      <c r="H146" s="184">
        <v>15</v>
      </c>
      <c r="I146" s="185"/>
      <c r="J146" s="186">
        <f t="shared" si="20"/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 t="shared" si="21"/>
        <v>0</v>
      </c>
      <c r="Q146" s="189">
        <v>0</v>
      </c>
      <c r="R146" s="189">
        <f t="shared" si="22"/>
        <v>0</v>
      </c>
      <c r="S146" s="189">
        <v>0</v>
      </c>
      <c r="T146" s="190">
        <f t="shared" si="2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339</v>
      </c>
      <c r="AT146" s="191" t="s">
        <v>187</v>
      </c>
      <c r="AU146" s="191" t="s">
        <v>80</v>
      </c>
      <c r="AY146" s="19" t="s">
        <v>185</v>
      </c>
      <c r="BE146" s="192">
        <f t="shared" si="24"/>
        <v>0</v>
      </c>
      <c r="BF146" s="192">
        <f t="shared" si="25"/>
        <v>0</v>
      </c>
      <c r="BG146" s="192">
        <f t="shared" si="26"/>
        <v>0</v>
      </c>
      <c r="BH146" s="192">
        <f t="shared" si="27"/>
        <v>0</v>
      </c>
      <c r="BI146" s="192">
        <f t="shared" si="28"/>
        <v>0</v>
      </c>
      <c r="BJ146" s="19" t="s">
        <v>80</v>
      </c>
      <c r="BK146" s="192">
        <f t="shared" si="29"/>
        <v>0</v>
      </c>
      <c r="BL146" s="19" t="s">
        <v>339</v>
      </c>
      <c r="BM146" s="191" t="s">
        <v>1932</v>
      </c>
    </row>
    <row r="147" spans="1:65" s="2" customFormat="1" ht="16.5" customHeight="1">
      <c r="A147" s="36"/>
      <c r="B147" s="37"/>
      <c r="C147" s="180" t="s">
        <v>1009</v>
      </c>
      <c r="D147" s="180" t="s">
        <v>187</v>
      </c>
      <c r="E147" s="181" t="s">
        <v>4022</v>
      </c>
      <c r="F147" s="182" t="s">
        <v>4023</v>
      </c>
      <c r="G147" s="183" t="s">
        <v>499</v>
      </c>
      <c r="H147" s="184">
        <v>21</v>
      </c>
      <c r="I147" s="185"/>
      <c r="J147" s="186">
        <f t="shared" si="20"/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si="21"/>
        <v>0</v>
      </c>
      <c r="Q147" s="189">
        <v>0</v>
      </c>
      <c r="R147" s="189">
        <f t="shared" si="22"/>
        <v>0</v>
      </c>
      <c r="S147" s="189">
        <v>0</v>
      </c>
      <c r="T147" s="190">
        <f t="shared" si="2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339</v>
      </c>
      <c r="AT147" s="191" t="s">
        <v>187</v>
      </c>
      <c r="AU147" s="191" t="s">
        <v>80</v>
      </c>
      <c r="AY147" s="19" t="s">
        <v>185</v>
      </c>
      <c r="BE147" s="192">
        <f t="shared" si="24"/>
        <v>0</v>
      </c>
      <c r="BF147" s="192">
        <f t="shared" si="25"/>
        <v>0</v>
      </c>
      <c r="BG147" s="192">
        <f t="shared" si="26"/>
        <v>0</v>
      </c>
      <c r="BH147" s="192">
        <f t="shared" si="27"/>
        <v>0</v>
      </c>
      <c r="BI147" s="192">
        <f t="shared" si="28"/>
        <v>0</v>
      </c>
      <c r="BJ147" s="19" t="s">
        <v>80</v>
      </c>
      <c r="BK147" s="192">
        <f t="shared" si="29"/>
        <v>0</v>
      </c>
      <c r="BL147" s="19" t="s">
        <v>339</v>
      </c>
      <c r="BM147" s="191" t="s">
        <v>1940</v>
      </c>
    </row>
    <row r="148" spans="1:65" s="2" customFormat="1" ht="16.5" customHeight="1">
      <c r="A148" s="36"/>
      <c r="B148" s="37"/>
      <c r="C148" s="180" t="s">
        <v>1012</v>
      </c>
      <c r="D148" s="180" t="s">
        <v>187</v>
      </c>
      <c r="E148" s="181" t="s">
        <v>4024</v>
      </c>
      <c r="F148" s="182" t="s">
        <v>4025</v>
      </c>
      <c r="G148" s="183" t="s">
        <v>499</v>
      </c>
      <c r="H148" s="184">
        <v>67</v>
      </c>
      <c r="I148" s="185"/>
      <c r="J148" s="186">
        <f t="shared" si="2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21"/>
        <v>0</v>
      </c>
      <c r="Q148" s="189">
        <v>0</v>
      </c>
      <c r="R148" s="189">
        <f t="shared" si="22"/>
        <v>0</v>
      </c>
      <c r="S148" s="189">
        <v>0</v>
      </c>
      <c r="T148" s="190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339</v>
      </c>
      <c r="AT148" s="191" t="s">
        <v>187</v>
      </c>
      <c r="AU148" s="191" t="s">
        <v>80</v>
      </c>
      <c r="AY148" s="19" t="s">
        <v>185</v>
      </c>
      <c r="BE148" s="192">
        <f t="shared" si="24"/>
        <v>0</v>
      </c>
      <c r="BF148" s="192">
        <f t="shared" si="25"/>
        <v>0</v>
      </c>
      <c r="BG148" s="192">
        <f t="shared" si="26"/>
        <v>0</v>
      </c>
      <c r="BH148" s="192">
        <f t="shared" si="27"/>
        <v>0</v>
      </c>
      <c r="BI148" s="192">
        <f t="shared" si="28"/>
        <v>0</v>
      </c>
      <c r="BJ148" s="19" t="s">
        <v>80</v>
      </c>
      <c r="BK148" s="192">
        <f t="shared" si="29"/>
        <v>0</v>
      </c>
      <c r="BL148" s="19" t="s">
        <v>339</v>
      </c>
      <c r="BM148" s="191" t="s">
        <v>1952</v>
      </c>
    </row>
    <row r="149" spans="1:65" s="2" customFormat="1" ht="16.5" customHeight="1">
      <c r="A149" s="36"/>
      <c r="B149" s="37"/>
      <c r="C149" s="180" t="s">
        <v>1014</v>
      </c>
      <c r="D149" s="180" t="s">
        <v>187</v>
      </c>
      <c r="E149" s="181" t="s">
        <v>4026</v>
      </c>
      <c r="F149" s="182" t="s">
        <v>4027</v>
      </c>
      <c r="G149" s="183" t="s">
        <v>499</v>
      </c>
      <c r="H149" s="184">
        <v>61</v>
      </c>
      <c r="I149" s="185"/>
      <c r="J149" s="186">
        <f t="shared" si="2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21"/>
        <v>0</v>
      </c>
      <c r="Q149" s="189">
        <v>0</v>
      </c>
      <c r="R149" s="189">
        <f t="shared" si="22"/>
        <v>0</v>
      </c>
      <c r="S149" s="189">
        <v>0</v>
      </c>
      <c r="T149" s="190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339</v>
      </c>
      <c r="AT149" s="191" t="s">
        <v>187</v>
      </c>
      <c r="AU149" s="191" t="s">
        <v>80</v>
      </c>
      <c r="AY149" s="19" t="s">
        <v>185</v>
      </c>
      <c r="BE149" s="192">
        <f t="shared" si="24"/>
        <v>0</v>
      </c>
      <c r="BF149" s="192">
        <f t="shared" si="25"/>
        <v>0</v>
      </c>
      <c r="BG149" s="192">
        <f t="shared" si="26"/>
        <v>0</v>
      </c>
      <c r="BH149" s="192">
        <f t="shared" si="27"/>
        <v>0</v>
      </c>
      <c r="BI149" s="192">
        <f t="shared" si="28"/>
        <v>0</v>
      </c>
      <c r="BJ149" s="19" t="s">
        <v>80</v>
      </c>
      <c r="BK149" s="192">
        <f t="shared" si="29"/>
        <v>0</v>
      </c>
      <c r="BL149" s="19" t="s">
        <v>339</v>
      </c>
      <c r="BM149" s="191" t="s">
        <v>1962</v>
      </c>
    </row>
    <row r="150" spans="1:65" s="2" customFormat="1" ht="16.5" customHeight="1">
      <c r="A150" s="36"/>
      <c r="B150" s="37"/>
      <c r="C150" s="180" t="s">
        <v>1020</v>
      </c>
      <c r="D150" s="180" t="s">
        <v>187</v>
      </c>
      <c r="E150" s="181" t="s">
        <v>4028</v>
      </c>
      <c r="F150" s="182" t="s">
        <v>4029</v>
      </c>
      <c r="G150" s="183" t="s">
        <v>499</v>
      </c>
      <c r="H150" s="184">
        <v>161</v>
      </c>
      <c r="I150" s="185"/>
      <c r="J150" s="186">
        <f t="shared" si="2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21"/>
        <v>0</v>
      </c>
      <c r="Q150" s="189">
        <v>0</v>
      </c>
      <c r="R150" s="189">
        <f t="shared" si="22"/>
        <v>0</v>
      </c>
      <c r="S150" s="189">
        <v>0</v>
      </c>
      <c r="T150" s="190">
        <f t="shared" si="2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339</v>
      </c>
      <c r="AT150" s="191" t="s">
        <v>187</v>
      </c>
      <c r="AU150" s="191" t="s">
        <v>80</v>
      </c>
      <c r="AY150" s="19" t="s">
        <v>185</v>
      </c>
      <c r="BE150" s="192">
        <f t="shared" si="24"/>
        <v>0</v>
      </c>
      <c r="BF150" s="192">
        <f t="shared" si="25"/>
        <v>0</v>
      </c>
      <c r="BG150" s="192">
        <f t="shared" si="26"/>
        <v>0</v>
      </c>
      <c r="BH150" s="192">
        <f t="shared" si="27"/>
        <v>0</v>
      </c>
      <c r="BI150" s="192">
        <f t="shared" si="28"/>
        <v>0</v>
      </c>
      <c r="BJ150" s="19" t="s">
        <v>80</v>
      </c>
      <c r="BK150" s="192">
        <f t="shared" si="29"/>
        <v>0</v>
      </c>
      <c r="BL150" s="19" t="s">
        <v>339</v>
      </c>
      <c r="BM150" s="191" t="s">
        <v>1973</v>
      </c>
    </row>
    <row r="151" spans="1:65" s="2" customFormat="1" ht="16.5" customHeight="1">
      <c r="A151" s="36"/>
      <c r="B151" s="37"/>
      <c r="C151" s="180" t="s">
        <v>1026</v>
      </c>
      <c r="D151" s="180" t="s">
        <v>187</v>
      </c>
      <c r="E151" s="181" t="s">
        <v>4030</v>
      </c>
      <c r="F151" s="182" t="s">
        <v>4031</v>
      </c>
      <c r="G151" s="183" t="s">
        <v>499</v>
      </c>
      <c r="H151" s="184">
        <v>91</v>
      </c>
      <c r="I151" s="185"/>
      <c r="J151" s="186">
        <f t="shared" si="2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21"/>
        <v>0</v>
      </c>
      <c r="Q151" s="189">
        <v>0</v>
      </c>
      <c r="R151" s="189">
        <f t="shared" si="22"/>
        <v>0</v>
      </c>
      <c r="S151" s="189">
        <v>0</v>
      </c>
      <c r="T151" s="190">
        <f t="shared" si="2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339</v>
      </c>
      <c r="AT151" s="191" t="s">
        <v>187</v>
      </c>
      <c r="AU151" s="191" t="s">
        <v>80</v>
      </c>
      <c r="AY151" s="19" t="s">
        <v>185</v>
      </c>
      <c r="BE151" s="192">
        <f t="shared" si="24"/>
        <v>0</v>
      </c>
      <c r="BF151" s="192">
        <f t="shared" si="25"/>
        <v>0</v>
      </c>
      <c r="BG151" s="192">
        <f t="shared" si="26"/>
        <v>0</v>
      </c>
      <c r="BH151" s="192">
        <f t="shared" si="27"/>
        <v>0</v>
      </c>
      <c r="BI151" s="192">
        <f t="shared" si="28"/>
        <v>0</v>
      </c>
      <c r="BJ151" s="19" t="s">
        <v>80</v>
      </c>
      <c r="BK151" s="192">
        <f t="shared" si="29"/>
        <v>0</v>
      </c>
      <c r="BL151" s="19" t="s">
        <v>339</v>
      </c>
      <c r="BM151" s="191" t="s">
        <v>1979</v>
      </c>
    </row>
    <row r="152" spans="1:65" s="2" customFormat="1" ht="16.5" customHeight="1">
      <c r="A152" s="36"/>
      <c r="B152" s="37"/>
      <c r="C152" s="180" t="s">
        <v>1030</v>
      </c>
      <c r="D152" s="180" t="s">
        <v>187</v>
      </c>
      <c r="E152" s="181" t="s">
        <v>4032</v>
      </c>
      <c r="F152" s="182" t="s">
        <v>4033</v>
      </c>
      <c r="G152" s="183" t="s">
        <v>499</v>
      </c>
      <c r="H152" s="184">
        <v>61</v>
      </c>
      <c r="I152" s="185"/>
      <c r="J152" s="186">
        <f t="shared" si="2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21"/>
        <v>0</v>
      </c>
      <c r="Q152" s="189">
        <v>0</v>
      </c>
      <c r="R152" s="189">
        <f t="shared" si="22"/>
        <v>0</v>
      </c>
      <c r="S152" s="189">
        <v>0</v>
      </c>
      <c r="T152" s="190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339</v>
      </c>
      <c r="AT152" s="191" t="s">
        <v>187</v>
      </c>
      <c r="AU152" s="191" t="s">
        <v>80</v>
      </c>
      <c r="AY152" s="19" t="s">
        <v>185</v>
      </c>
      <c r="BE152" s="192">
        <f t="shared" si="24"/>
        <v>0</v>
      </c>
      <c r="BF152" s="192">
        <f t="shared" si="25"/>
        <v>0</v>
      </c>
      <c r="BG152" s="192">
        <f t="shared" si="26"/>
        <v>0</v>
      </c>
      <c r="BH152" s="192">
        <f t="shared" si="27"/>
        <v>0</v>
      </c>
      <c r="BI152" s="192">
        <f t="shared" si="28"/>
        <v>0</v>
      </c>
      <c r="BJ152" s="19" t="s">
        <v>80</v>
      </c>
      <c r="BK152" s="192">
        <f t="shared" si="29"/>
        <v>0</v>
      </c>
      <c r="BL152" s="19" t="s">
        <v>339</v>
      </c>
      <c r="BM152" s="191" t="s">
        <v>1986</v>
      </c>
    </row>
    <row r="153" spans="1:65" s="2" customFormat="1" ht="16.5" customHeight="1">
      <c r="A153" s="36"/>
      <c r="B153" s="37"/>
      <c r="C153" s="180" t="s">
        <v>1032</v>
      </c>
      <c r="D153" s="180" t="s">
        <v>187</v>
      </c>
      <c r="E153" s="181" t="s">
        <v>4034</v>
      </c>
      <c r="F153" s="182" t="s">
        <v>4035</v>
      </c>
      <c r="G153" s="183" t="s">
        <v>499</v>
      </c>
      <c r="H153" s="184">
        <v>67</v>
      </c>
      <c r="I153" s="185"/>
      <c r="J153" s="186">
        <f t="shared" si="2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21"/>
        <v>0</v>
      </c>
      <c r="Q153" s="189">
        <v>0</v>
      </c>
      <c r="R153" s="189">
        <f t="shared" si="22"/>
        <v>0</v>
      </c>
      <c r="S153" s="189">
        <v>0</v>
      </c>
      <c r="T153" s="190">
        <f t="shared" si="2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339</v>
      </c>
      <c r="AT153" s="191" t="s">
        <v>187</v>
      </c>
      <c r="AU153" s="191" t="s">
        <v>80</v>
      </c>
      <c r="AY153" s="19" t="s">
        <v>185</v>
      </c>
      <c r="BE153" s="192">
        <f t="shared" si="24"/>
        <v>0</v>
      </c>
      <c r="BF153" s="192">
        <f t="shared" si="25"/>
        <v>0</v>
      </c>
      <c r="BG153" s="192">
        <f t="shared" si="26"/>
        <v>0</v>
      </c>
      <c r="BH153" s="192">
        <f t="shared" si="27"/>
        <v>0</v>
      </c>
      <c r="BI153" s="192">
        <f t="shared" si="28"/>
        <v>0</v>
      </c>
      <c r="BJ153" s="19" t="s">
        <v>80</v>
      </c>
      <c r="BK153" s="192">
        <f t="shared" si="29"/>
        <v>0</v>
      </c>
      <c r="BL153" s="19" t="s">
        <v>339</v>
      </c>
      <c r="BM153" s="191" t="s">
        <v>1990</v>
      </c>
    </row>
    <row r="154" spans="1:65" s="2" customFormat="1" ht="16.5" customHeight="1">
      <c r="A154" s="36"/>
      <c r="B154" s="37"/>
      <c r="C154" s="180" t="s">
        <v>1279</v>
      </c>
      <c r="D154" s="180" t="s">
        <v>187</v>
      </c>
      <c r="E154" s="181" t="s">
        <v>4036</v>
      </c>
      <c r="F154" s="182" t="s">
        <v>4037</v>
      </c>
      <c r="G154" s="183" t="s">
        <v>499</v>
      </c>
      <c r="H154" s="184">
        <v>21</v>
      </c>
      <c r="I154" s="185"/>
      <c r="J154" s="186">
        <f t="shared" si="2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21"/>
        <v>0</v>
      </c>
      <c r="Q154" s="189">
        <v>0</v>
      </c>
      <c r="R154" s="189">
        <f t="shared" si="22"/>
        <v>0</v>
      </c>
      <c r="S154" s="189">
        <v>0</v>
      </c>
      <c r="T154" s="190">
        <f t="shared" si="2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339</v>
      </c>
      <c r="AT154" s="191" t="s">
        <v>187</v>
      </c>
      <c r="AU154" s="191" t="s">
        <v>80</v>
      </c>
      <c r="AY154" s="19" t="s">
        <v>185</v>
      </c>
      <c r="BE154" s="192">
        <f t="shared" si="24"/>
        <v>0</v>
      </c>
      <c r="BF154" s="192">
        <f t="shared" si="25"/>
        <v>0</v>
      </c>
      <c r="BG154" s="192">
        <f t="shared" si="26"/>
        <v>0</v>
      </c>
      <c r="BH154" s="192">
        <f t="shared" si="27"/>
        <v>0</v>
      </c>
      <c r="BI154" s="192">
        <f t="shared" si="28"/>
        <v>0</v>
      </c>
      <c r="BJ154" s="19" t="s">
        <v>80</v>
      </c>
      <c r="BK154" s="192">
        <f t="shared" si="29"/>
        <v>0</v>
      </c>
      <c r="BL154" s="19" t="s">
        <v>339</v>
      </c>
      <c r="BM154" s="191" t="s">
        <v>1994</v>
      </c>
    </row>
    <row r="155" spans="1:65" s="2" customFormat="1" ht="16.5" customHeight="1">
      <c r="A155" s="36"/>
      <c r="B155" s="37"/>
      <c r="C155" s="180" t="s">
        <v>1289</v>
      </c>
      <c r="D155" s="180" t="s">
        <v>187</v>
      </c>
      <c r="E155" s="181" t="s">
        <v>4038</v>
      </c>
      <c r="F155" s="182" t="s">
        <v>4039</v>
      </c>
      <c r="G155" s="183" t="s">
        <v>499</v>
      </c>
      <c r="H155" s="184">
        <v>15</v>
      </c>
      <c r="I155" s="185"/>
      <c r="J155" s="186">
        <f t="shared" si="20"/>
        <v>0</v>
      </c>
      <c r="K155" s="182" t="s">
        <v>19</v>
      </c>
      <c r="L155" s="41"/>
      <c r="M155" s="187" t="s">
        <v>19</v>
      </c>
      <c r="N155" s="188" t="s">
        <v>44</v>
      </c>
      <c r="O155" s="66"/>
      <c r="P155" s="189">
        <f t="shared" si="21"/>
        <v>0</v>
      </c>
      <c r="Q155" s="189">
        <v>0</v>
      </c>
      <c r="R155" s="189">
        <f t="shared" si="22"/>
        <v>0</v>
      </c>
      <c r="S155" s="189">
        <v>0</v>
      </c>
      <c r="T155" s="190">
        <f t="shared" si="2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339</v>
      </c>
      <c r="AT155" s="191" t="s">
        <v>187</v>
      </c>
      <c r="AU155" s="191" t="s">
        <v>80</v>
      </c>
      <c r="AY155" s="19" t="s">
        <v>185</v>
      </c>
      <c r="BE155" s="192">
        <f t="shared" si="24"/>
        <v>0</v>
      </c>
      <c r="BF155" s="192">
        <f t="shared" si="25"/>
        <v>0</v>
      </c>
      <c r="BG155" s="192">
        <f t="shared" si="26"/>
        <v>0</v>
      </c>
      <c r="BH155" s="192">
        <f t="shared" si="27"/>
        <v>0</v>
      </c>
      <c r="BI155" s="192">
        <f t="shared" si="28"/>
        <v>0</v>
      </c>
      <c r="BJ155" s="19" t="s">
        <v>80</v>
      </c>
      <c r="BK155" s="192">
        <f t="shared" si="29"/>
        <v>0</v>
      </c>
      <c r="BL155" s="19" t="s">
        <v>339</v>
      </c>
      <c r="BM155" s="191" t="s">
        <v>2002</v>
      </c>
    </row>
    <row r="156" spans="1:65" s="2" customFormat="1" ht="16.5" customHeight="1">
      <c r="A156" s="36"/>
      <c r="B156" s="37"/>
      <c r="C156" s="180" t="s">
        <v>1294</v>
      </c>
      <c r="D156" s="180" t="s">
        <v>187</v>
      </c>
      <c r="E156" s="181" t="s">
        <v>4040</v>
      </c>
      <c r="F156" s="182" t="s">
        <v>4041</v>
      </c>
      <c r="G156" s="183" t="s">
        <v>499</v>
      </c>
      <c r="H156" s="184">
        <v>51</v>
      </c>
      <c r="I156" s="185"/>
      <c r="J156" s="186">
        <f t="shared" si="20"/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 t="shared" si="21"/>
        <v>0</v>
      </c>
      <c r="Q156" s="189">
        <v>0</v>
      </c>
      <c r="R156" s="189">
        <f t="shared" si="22"/>
        <v>0</v>
      </c>
      <c r="S156" s="189">
        <v>0</v>
      </c>
      <c r="T156" s="190">
        <f t="shared" si="2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339</v>
      </c>
      <c r="AT156" s="191" t="s">
        <v>187</v>
      </c>
      <c r="AU156" s="191" t="s">
        <v>80</v>
      </c>
      <c r="AY156" s="19" t="s">
        <v>185</v>
      </c>
      <c r="BE156" s="192">
        <f t="shared" si="24"/>
        <v>0</v>
      </c>
      <c r="BF156" s="192">
        <f t="shared" si="25"/>
        <v>0</v>
      </c>
      <c r="BG156" s="192">
        <f t="shared" si="26"/>
        <v>0</v>
      </c>
      <c r="BH156" s="192">
        <f t="shared" si="27"/>
        <v>0</v>
      </c>
      <c r="BI156" s="192">
        <f t="shared" si="28"/>
        <v>0</v>
      </c>
      <c r="BJ156" s="19" t="s">
        <v>80</v>
      </c>
      <c r="BK156" s="192">
        <f t="shared" si="29"/>
        <v>0</v>
      </c>
      <c r="BL156" s="19" t="s">
        <v>339</v>
      </c>
      <c r="BM156" s="191" t="s">
        <v>2014</v>
      </c>
    </row>
    <row r="157" spans="1:65" s="2" customFormat="1" ht="16.5" customHeight="1">
      <c r="A157" s="36"/>
      <c r="B157" s="37"/>
      <c r="C157" s="180" t="s">
        <v>1299</v>
      </c>
      <c r="D157" s="180" t="s">
        <v>187</v>
      </c>
      <c r="E157" s="181" t="s">
        <v>4042</v>
      </c>
      <c r="F157" s="182" t="s">
        <v>4043</v>
      </c>
      <c r="G157" s="183" t="s">
        <v>499</v>
      </c>
      <c r="H157" s="184">
        <v>70</v>
      </c>
      <c r="I157" s="185"/>
      <c r="J157" s="186">
        <f t="shared" si="20"/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 t="shared" si="21"/>
        <v>0</v>
      </c>
      <c r="Q157" s="189">
        <v>0</v>
      </c>
      <c r="R157" s="189">
        <f t="shared" si="22"/>
        <v>0</v>
      </c>
      <c r="S157" s="189">
        <v>0</v>
      </c>
      <c r="T157" s="190">
        <f t="shared" si="2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339</v>
      </c>
      <c r="AT157" s="191" t="s">
        <v>187</v>
      </c>
      <c r="AU157" s="191" t="s">
        <v>80</v>
      </c>
      <c r="AY157" s="19" t="s">
        <v>185</v>
      </c>
      <c r="BE157" s="192">
        <f t="shared" si="24"/>
        <v>0</v>
      </c>
      <c r="BF157" s="192">
        <f t="shared" si="25"/>
        <v>0</v>
      </c>
      <c r="BG157" s="192">
        <f t="shared" si="26"/>
        <v>0</v>
      </c>
      <c r="BH157" s="192">
        <f t="shared" si="27"/>
        <v>0</v>
      </c>
      <c r="BI157" s="192">
        <f t="shared" si="28"/>
        <v>0</v>
      </c>
      <c r="BJ157" s="19" t="s">
        <v>80</v>
      </c>
      <c r="BK157" s="192">
        <f t="shared" si="29"/>
        <v>0</v>
      </c>
      <c r="BL157" s="19" t="s">
        <v>339</v>
      </c>
      <c r="BM157" s="191" t="s">
        <v>2024</v>
      </c>
    </row>
    <row r="158" spans="1:65" s="2" customFormat="1" ht="16.5" customHeight="1">
      <c r="A158" s="36"/>
      <c r="B158" s="37"/>
      <c r="C158" s="180" t="s">
        <v>1307</v>
      </c>
      <c r="D158" s="180" t="s">
        <v>187</v>
      </c>
      <c r="E158" s="181" t="s">
        <v>4044</v>
      </c>
      <c r="F158" s="182" t="s">
        <v>4045</v>
      </c>
      <c r="G158" s="183" t="s">
        <v>1761</v>
      </c>
      <c r="H158" s="184">
        <v>4</v>
      </c>
      <c r="I158" s="185"/>
      <c r="J158" s="186">
        <f t="shared" si="20"/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 t="shared" si="21"/>
        <v>0</v>
      </c>
      <c r="Q158" s="189">
        <v>0</v>
      </c>
      <c r="R158" s="189">
        <f t="shared" si="22"/>
        <v>0</v>
      </c>
      <c r="S158" s="189">
        <v>0</v>
      </c>
      <c r="T158" s="190">
        <f t="shared" si="2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339</v>
      </c>
      <c r="AT158" s="191" t="s">
        <v>187</v>
      </c>
      <c r="AU158" s="191" t="s">
        <v>80</v>
      </c>
      <c r="AY158" s="19" t="s">
        <v>185</v>
      </c>
      <c r="BE158" s="192">
        <f t="shared" si="24"/>
        <v>0</v>
      </c>
      <c r="BF158" s="192">
        <f t="shared" si="25"/>
        <v>0</v>
      </c>
      <c r="BG158" s="192">
        <f t="shared" si="26"/>
        <v>0</v>
      </c>
      <c r="BH158" s="192">
        <f t="shared" si="27"/>
        <v>0</v>
      </c>
      <c r="BI158" s="192">
        <f t="shared" si="28"/>
        <v>0</v>
      </c>
      <c r="BJ158" s="19" t="s">
        <v>80</v>
      </c>
      <c r="BK158" s="192">
        <f t="shared" si="29"/>
        <v>0</v>
      </c>
      <c r="BL158" s="19" t="s">
        <v>339</v>
      </c>
      <c r="BM158" s="191" t="s">
        <v>2034</v>
      </c>
    </row>
    <row r="159" spans="1:65" s="2" customFormat="1" ht="16.5" customHeight="1">
      <c r="A159" s="36"/>
      <c r="B159" s="37"/>
      <c r="C159" s="180" t="s">
        <v>1311</v>
      </c>
      <c r="D159" s="180" t="s">
        <v>187</v>
      </c>
      <c r="E159" s="181" t="s">
        <v>4046</v>
      </c>
      <c r="F159" s="182" t="s">
        <v>4047</v>
      </c>
      <c r="G159" s="183" t="s">
        <v>1761</v>
      </c>
      <c r="H159" s="184">
        <v>9</v>
      </c>
      <c r="I159" s="185"/>
      <c r="J159" s="186">
        <f t="shared" si="20"/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 t="shared" si="21"/>
        <v>0</v>
      </c>
      <c r="Q159" s="189">
        <v>0</v>
      </c>
      <c r="R159" s="189">
        <f t="shared" si="22"/>
        <v>0</v>
      </c>
      <c r="S159" s="189">
        <v>0</v>
      </c>
      <c r="T159" s="190">
        <f t="shared" si="2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339</v>
      </c>
      <c r="AT159" s="191" t="s">
        <v>187</v>
      </c>
      <c r="AU159" s="191" t="s">
        <v>80</v>
      </c>
      <c r="AY159" s="19" t="s">
        <v>185</v>
      </c>
      <c r="BE159" s="192">
        <f t="shared" si="24"/>
        <v>0</v>
      </c>
      <c r="BF159" s="192">
        <f t="shared" si="25"/>
        <v>0</v>
      </c>
      <c r="BG159" s="192">
        <f t="shared" si="26"/>
        <v>0</v>
      </c>
      <c r="BH159" s="192">
        <f t="shared" si="27"/>
        <v>0</v>
      </c>
      <c r="BI159" s="192">
        <f t="shared" si="28"/>
        <v>0</v>
      </c>
      <c r="BJ159" s="19" t="s">
        <v>80</v>
      </c>
      <c r="BK159" s="192">
        <f t="shared" si="29"/>
        <v>0</v>
      </c>
      <c r="BL159" s="19" t="s">
        <v>339</v>
      </c>
      <c r="BM159" s="191" t="s">
        <v>2047</v>
      </c>
    </row>
    <row r="160" spans="1:65" s="2" customFormat="1" ht="16.5" customHeight="1">
      <c r="A160" s="36"/>
      <c r="B160" s="37"/>
      <c r="C160" s="180" t="s">
        <v>1317</v>
      </c>
      <c r="D160" s="180" t="s">
        <v>187</v>
      </c>
      <c r="E160" s="181" t="s">
        <v>4048</v>
      </c>
      <c r="F160" s="182" t="s">
        <v>4049</v>
      </c>
      <c r="G160" s="183" t="s">
        <v>1761</v>
      </c>
      <c r="H160" s="184">
        <v>4</v>
      </c>
      <c r="I160" s="185"/>
      <c r="J160" s="186">
        <f t="shared" si="20"/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 t="shared" si="21"/>
        <v>0</v>
      </c>
      <c r="Q160" s="189">
        <v>0</v>
      </c>
      <c r="R160" s="189">
        <f t="shared" si="22"/>
        <v>0</v>
      </c>
      <c r="S160" s="189">
        <v>0</v>
      </c>
      <c r="T160" s="190">
        <f t="shared" si="2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339</v>
      </c>
      <c r="AT160" s="191" t="s">
        <v>187</v>
      </c>
      <c r="AU160" s="191" t="s">
        <v>80</v>
      </c>
      <c r="AY160" s="19" t="s">
        <v>185</v>
      </c>
      <c r="BE160" s="192">
        <f t="shared" si="24"/>
        <v>0</v>
      </c>
      <c r="BF160" s="192">
        <f t="shared" si="25"/>
        <v>0</v>
      </c>
      <c r="BG160" s="192">
        <f t="shared" si="26"/>
        <v>0</v>
      </c>
      <c r="BH160" s="192">
        <f t="shared" si="27"/>
        <v>0</v>
      </c>
      <c r="BI160" s="192">
        <f t="shared" si="28"/>
        <v>0</v>
      </c>
      <c r="BJ160" s="19" t="s">
        <v>80</v>
      </c>
      <c r="BK160" s="192">
        <f t="shared" si="29"/>
        <v>0</v>
      </c>
      <c r="BL160" s="19" t="s">
        <v>339</v>
      </c>
      <c r="BM160" s="191" t="s">
        <v>2058</v>
      </c>
    </row>
    <row r="161" spans="1:65" s="2" customFormat="1" ht="16.5" customHeight="1">
      <c r="A161" s="36"/>
      <c r="B161" s="37"/>
      <c r="C161" s="180" t="s">
        <v>1322</v>
      </c>
      <c r="D161" s="180" t="s">
        <v>187</v>
      </c>
      <c r="E161" s="181" t="s">
        <v>4050</v>
      </c>
      <c r="F161" s="182" t="s">
        <v>4051</v>
      </c>
      <c r="G161" s="183" t="s">
        <v>439</v>
      </c>
      <c r="H161" s="184">
        <v>93</v>
      </c>
      <c r="I161" s="185"/>
      <c r="J161" s="186">
        <f t="shared" si="20"/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 t="shared" si="21"/>
        <v>0</v>
      </c>
      <c r="Q161" s="189">
        <v>0</v>
      </c>
      <c r="R161" s="189">
        <f t="shared" si="22"/>
        <v>0</v>
      </c>
      <c r="S161" s="189">
        <v>0</v>
      </c>
      <c r="T161" s="190">
        <f t="shared" si="2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339</v>
      </c>
      <c r="AT161" s="191" t="s">
        <v>187</v>
      </c>
      <c r="AU161" s="191" t="s">
        <v>80</v>
      </c>
      <c r="AY161" s="19" t="s">
        <v>185</v>
      </c>
      <c r="BE161" s="192">
        <f t="shared" si="24"/>
        <v>0</v>
      </c>
      <c r="BF161" s="192">
        <f t="shared" si="25"/>
        <v>0</v>
      </c>
      <c r="BG161" s="192">
        <f t="shared" si="26"/>
        <v>0</v>
      </c>
      <c r="BH161" s="192">
        <f t="shared" si="27"/>
        <v>0</v>
      </c>
      <c r="BI161" s="192">
        <f t="shared" si="28"/>
        <v>0</v>
      </c>
      <c r="BJ161" s="19" t="s">
        <v>80</v>
      </c>
      <c r="BK161" s="192">
        <f t="shared" si="29"/>
        <v>0</v>
      </c>
      <c r="BL161" s="19" t="s">
        <v>339</v>
      </c>
      <c r="BM161" s="191" t="s">
        <v>2069</v>
      </c>
    </row>
    <row r="162" spans="1:65" s="2" customFormat="1" ht="16.5" customHeight="1">
      <c r="A162" s="36"/>
      <c r="B162" s="37"/>
      <c r="C162" s="180" t="s">
        <v>1326</v>
      </c>
      <c r="D162" s="180" t="s">
        <v>187</v>
      </c>
      <c r="E162" s="181" t="s">
        <v>4052</v>
      </c>
      <c r="F162" s="182" t="s">
        <v>4053</v>
      </c>
      <c r="G162" s="183" t="s">
        <v>499</v>
      </c>
      <c r="H162" s="184">
        <v>310</v>
      </c>
      <c r="I162" s="185"/>
      <c r="J162" s="186">
        <f t="shared" si="20"/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 t="shared" si="21"/>
        <v>0</v>
      </c>
      <c r="Q162" s="189">
        <v>0</v>
      </c>
      <c r="R162" s="189">
        <f t="shared" si="22"/>
        <v>0</v>
      </c>
      <c r="S162" s="189">
        <v>0</v>
      </c>
      <c r="T162" s="190">
        <f t="shared" si="2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339</v>
      </c>
      <c r="AT162" s="191" t="s">
        <v>187</v>
      </c>
      <c r="AU162" s="191" t="s">
        <v>80</v>
      </c>
      <c r="AY162" s="19" t="s">
        <v>185</v>
      </c>
      <c r="BE162" s="192">
        <f t="shared" si="24"/>
        <v>0</v>
      </c>
      <c r="BF162" s="192">
        <f t="shared" si="25"/>
        <v>0</v>
      </c>
      <c r="BG162" s="192">
        <f t="shared" si="26"/>
        <v>0</v>
      </c>
      <c r="BH162" s="192">
        <f t="shared" si="27"/>
        <v>0</v>
      </c>
      <c r="BI162" s="192">
        <f t="shared" si="28"/>
        <v>0</v>
      </c>
      <c r="BJ162" s="19" t="s">
        <v>80</v>
      </c>
      <c r="BK162" s="192">
        <f t="shared" si="29"/>
        <v>0</v>
      </c>
      <c r="BL162" s="19" t="s">
        <v>339</v>
      </c>
      <c r="BM162" s="191" t="s">
        <v>2088</v>
      </c>
    </row>
    <row r="163" spans="1:65" s="2" customFormat="1" ht="16.5" customHeight="1">
      <c r="A163" s="36"/>
      <c r="B163" s="37"/>
      <c r="C163" s="180" t="s">
        <v>1331</v>
      </c>
      <c r="D163" s="180" t="s">
        <v>187</v>
      </c>
      <c r="E163" s="181" t="s">
        <v>4054</v>
      </c>
      <c r="F163" s="182" t="s">
        <v>4055</v>
      </c>
      <c r="G163" s="183" t="s">
        <v>499</v>
      </c>
      <c r="H163" s="184">
        <v>15</v>
      </c>
      <c r="I163" s="185"/>
      <c r="J163" s="186">
        <f t="shared" si="20"/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 t="shared" si="21"/>
        <v>0</v>
      </c>
      <c r="Q163" s="189">
        <v>0</v>
      </c>
      <c r="R163" s="189">
        <f t="shared" si="22"/>
        <v>0</v>
      </c>
      <c r="S163" s="189">
        <v>0</v>
      </c>
      <c r="T163" s="190">
        <f t="shared" si="2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339</v>
      </c>
      <c r="AT163" s="191" t="s">
        <v>187</v>
      </c>
      <c r="AU163" s="191" t="s">
        <v>80</v>
      </c>
      <c r="AY163" s="19" t="s">
        <v>185</v>
      </c>
      <c r="BE163" s="192">
        <f t="shared" si="24"/>
        <v>0</v>
      </c>
      <c r="BF163" s="192">
        <f t="shared" si="25"/>
        <v>0</v>
      </c>
      <c r="BG163" s="192">
        <f t="shared" si="26"/>
        <v>0</v>
      </c>
      <c r="BH163" s="192">
        <f t="shared" si="27"/>
        <v>0</v>
      </c>
      <c r="BI163" s="192">
        <f t="shared" si="28"/>
        <v>0</v>
      </c>
      <c r="BJ163" s="19" t="s">
        <v>80</v>
      </c>
      <c r="BK163" s="192">
        <f t="shared" si="29"/>
        <v>0</v>
      </c>
      <c r="BL163" s="19" t="s">
        <v>339</v>
      </c>
      <c r="BM163" s="191" t="s">
        <v>2098</v>
      </c>
    </row>
    <row r="164" spans="1:65" s="2" customFormat="1" ht="16.5" customHeight="1">
      <c r="A164" s="36"/>
      <c r="B164" s="37"/>
      <c r="C164" s="180" t="s">
        <v>1335</v>
      </c>
      <c r="D164" s="180" t="s">
        <v>187</v>
      </c>
      <c r="E164" s="181" t="s">
        <v>4056</v>
      </c>
      <c r="F164" s="182" t="s">
        <v>4057</v>
      </c>
      <c r="G164" s="183" t="s">
        <v>499</v>
      </c>
      <c r="H164" s="184">
        <v>51</v>
      </c>
      <c r="I164" s="185"/>
      <c r="J164" s="186">
        <f t="shared" si="20"/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 t="shared" si="21"/>
        <v>0</v>
      </c>
      <c r="Q164" s="189">
        <v>0</v>
      </c>
      <c r="R164" s="189">
        <f t="shared" si="22"/>
        <v>0</v>
      </c>
      <c r="S164" s="189">
        <v>0</v>
      </c>
      <c r="T164" s="190">
        <f t="shared" si="2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339</v>
      </c>
      <c r="AT164" s="191" t="s">
        <v>187</v>
      </c>
      <c r="AU164" s="191" t="s">
        <v>80</v>
      </c>
      <c r="AY164" s="19" t="s">
        <v>185</v>
      </c>
      <c r="BE164" s="192">
        <f t="shared" si="24"/>
        <v>0</v>
      </c>
      <c r="BF164" s="192">
        <f t="shared" si="25"/>
        <v>0</v>
      </c>
      <c r="BG164" s="192">
        <f t="shared" si="26"/>
        <v>0</v>
      </c>
      <c r="BH164" s="192">
        <f t="shared" si="27"/>
        <v>0</v>
      </c>
      <c r="BI164" s="192">
        <f t="shared" si="28"/>
        <v>0</v>
      </c>
      <c r="BJ164" s="19" t="s">
        <v>80</v>
      </c>
      <c r="BK164" s="192">
        <f t="shared" si="29"/>
        <v>0</v>
      </c>
      <c r="BL164" s="19" t="s">
        <v>339</v>
      </c>
      <c r="BM164" s="191" t="s">
        <v>2110</v>
      </c>
    </row>
    <row r="165" spans="1:65" s="2" customFormat="1" ht="16.5" customHeight="1">
      <c r="A165" s="36"/>
      <c r="B165" s="37"/>
      <c r="C165" s="180" t="s">
        <v>1342</v>
      </c>
      <c r="D165" s="180" t="s">
        <v>187</v>
      </c>
      <c r="E165" s="181" t="s">
        <v>4058</v>
      </c>
      <c r="F165" s="182" t="s">
        <v>4059</v>
      </c>
      <c r="G165" s="183" t="s">
        <v>499</v>
      </c>
      <c r="H165" s="184">
        <v>376</v>
      </c>
      <c r="I165" s="185"/>
      <c r="J165" s="186">
        <f t="shared" si="20"/>
        <v>0</v>
      </c>
      <c r="K165" s="182" t="s">
        <v>19</v>
      </c>
      <c r="L165" s="41"/>
      <c r="M165" s="187" t="s">
        <v>19</v>
      </c>
      <c r="N165" s="188" t="s">
        <v>44</v>
      </c>
      <c r="O165" s="66"/>
      <c r="P165" s="189">
        <f t="shared" si="21"/>
        <v>0</v>
      </c>
      <c r="Q165" s="189">
        <v>0</v>
      </c>
      <c r="R165" s="189">
        <f t="shared" si="22"/>
        <v>0</v>
      </c>
      <c r="S165" s="189">
        <v>0</v>
      </c>
      <c r="T165" s="190">
        <f t="shared" si="2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339</v>
      </c>
      <c r="AT165" s="191" t="s">
        <v>187</v>
      </c>
      <c r="AU165" s="191" t="s">
        <v>80</v>
      </c>
      <c r="AY165" s="19" t="s">
        <v>185</v>
      </c>
      <c r="BE165" s="192">
        <f t="shared" si="24"/>
        <v>0</v>
      </c>
      <c r="BF165" s="192">
        <f t="shared" si="25"/>
        <v>0</v>
      </c>
      <c r="BG165" s="192">
        <f t="shared" si="26"/>
        <v>0</v>
      </c>
      <c r="BH165" s="192">
        <f t="shared" si="27"/>
        <v>0</v>
      </c>
      <c r="BI165" s="192">
        <f t="shared" si="28"/>
        <v>0</v>
      </c>
      <c r="BJ165" s="19" t="s">
        <v>80</v>
      </c>
      <c r="BK165" s="192">
        <f t="shared" si="29"/>
        <v>0</v>
      </c>
      <c r="BL165" s="19" t="s">
        <v>339</v>
      </c>
      <c r="BM165" s="191" t="s">
        <v>2114</v>
      </c>
    </row>
    <row r="166" spans="1:65" s="2" customFormat="1" ht="16.5" customHeight="1">
      <c r="A166" s="36"/>
      <c r="B166" s="37"/>
      <c r="C166" s="180" t="s">
        <v>1351</v>
      </c>
      <c r="D166" s="180" t="s">
        <v>187</v>
      </c>
      <c r="E166" s="181" t="s">
        <v>4060</v>
      </c>
      <c r="F166" s="182" t="s">
        <v>4061</v>
      </c>
      <c r="G166" s="183" t="s">
        <v>342</v>
      </c>
      <c r="H166" s="184">
        <v>0.95199999999999996</v>
      </c>
      <c r="I166" s="185"/>
      <c r="J166" s="186">
        <f t="shared" si="20"/>
        <v>0</v>
      </c>
      <c r="K166" s="182" t="s">
        <v>19</v>
      </c>
      <c r="L166" s="41"/>
      <c r="M166" s="187" t="s">
        <v>19</v>
      </c>
      <c r="N166" s="188" t="s">
        <v>44</v>
      </c>
      <c r="O166" s="66"/>
      <c r="P166" s="189">
        <f t="shared" si="21"/>
        <v>0</v>
      </c>
      <c r="Q166" s="189">
        <v>0</v>
      </c>
      <c r="R166" s="189">
        <f t="shared" si="22"/>
        <v>0</v>
      </c>
      <c r="S166" s="189">
        <v>0</v>
      </c>
      <c r="T166" s="190">
        <f t="shared" si="2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339</v>
      </c>
      <c r="AT166" s="191" t="s">
        <v>187</v>
      </c>
      <c r="AU166" s="191" t="s">
        <v>80</v>
      </c>
      <c r="AY166" s="19" t="s">
        <v>185</v>
      </c>
      <c r="BE166" s="192">
        <f t="shared" si="24"/>
        <v>0</v>
      </c>
      <c r="BF166" s="192">
        <f t="shared" si="25"/>
        <v>0</v>
      </c>
      <c r="BG166" s="192">
        <f t="shared" si="26"/>
        <v>0</v>
      </c>
      <c r="BH166" s="192">
        <f t="shared" si="27"/>
        <v>0</v>
      </c>
      <c r="BI166" s="192">
        <f t="shared" si="28"/>
        <v>0</v>
      </c>
      <c r="BJ166" s="19" t="s">
        <v>80</v>
      </c>
      <c r="BK166" s="192">
        <f t="shared" si="29"/>
        <v>0</v>
      </c>
      <c r="BL166" s="19" t="s">
        <v>339</v>
      </c>
      <c r="BM166" s="191" t="s">
        <v>2118</v>
      </c>
    </row>
    <row r="167" spans="1:65" s="12" customFormat="1" ht="25.9" customHeight="1">
      <c r="B167" s="164"/>
      <c r="C167" s="165"/>
      <c r="D167" s="166" t="s">
        <v>72</v>
      </c>
      <c r="E167" s="167" t="s">
        <v>1757</v>
      </c>
      <c r="F167" s="167" t="s">
        <v>4062</v>
      </c>
      <c r="G167" s="165"/>
      <c r="H167" s="165"/>
      <c r="I167" s="168"/>
      <c r="J167" s="169">
        <f>BK167</f>
        <v>0</v>
      </c>
      <c r="K167" s="165"/>
      <c r="L167" s="170"/>
      <c r="M167" s="171"/>
      <c r="N167" s="172"/>
      <c r="O167" s="172"/>
      <c r="P167" s="173">
        <f>SUM(P168:P197)</f>
        <v>0</v>
      </c>
      <c r="Q167" s="172"/>
      <c r="R167" s="173">
        <f>SUM(R168:R197)</f>
        <v>0</v>
      </c>
      <c r="S167" s="172"/>
      <c r="T167" s="174">
        <f>SUM(T168:T197)</f>
        <v>0</v>
      </c>
      <c r="AR167" s="175" t="s">
        <v>82</v>
      </c>
      <c r="AT167" s="176" t="s">
        <v>72</v>
      </c>
      <c r="AU167" s="176" t="s">
        <v>73</v>
      </c>
      <c r="AY167" s="175" t="s">
        <v>185</v>
      </c>
      <c r="BK167" s="177">
        <f>SUM(BK168:BK197)</f>
        <v>0</v>
      </c>
    </row>
    <row r="168" spans="1:65" s="2" customFormat="1" ht="16.5" customHeight="1">
      <c r="A168" s="36"/>
      <c r="B168" s="37"/>
      <c r="C168" s="180" t="s">
        <v>1355</v>
      </c>
      <c r="D168" s="180" t="s">
        <v>187</v>
      </c>
      <c r="E168" s="181" t="s">
        <v>4063</v>
      </c>
      <c r="F168" s="182" t="s">
        <v>4064</v>
      </c>
      <c r="G168" s="183" t="s">
        <v>1761</v>
      </c>
      <c r="H168" s="184">
        <v>12</v>
      </c>
      <c r="I168" s="185"/>
      <c r="J168" s="186">
        <f t="shared" ref="J168:J197" si="30">ROUND(I168*H168,2)</f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ref="P168:P197" si="31">O168*H168</f>
        <v>0</v>
      </c>
      <c r="Q168" s="189">
        <v>0</v>
      </c>
      <c r="R168" s="189">
        <f t="shared" ref="R168:R197" si="32">Q168*H168</f>
        <v>0</v>
      </c>
      <c r="S168" s="189">
        <v>0</v>
      </c>
      <c r="T168" s="190">
        <f t="shared" ref="T168:T197" si="33"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339</v>
      </c>
      <c r="AT168" s="191" t="s">
        <v>187</v>
      </c>
      <c r="AU168" s="191" t="s">
        <v>80</v>
      </c>
      <c r="AY168" s="19" t="s">
        <v>185</v>
      </c>
      <c r="BE168" s="192">
        <f t="shared" ref="BE168:BE197" si="34">IF(N168="základní",J168,0)</f>
        <v>0</v>
      </c>
      <c r="BF168" s="192">
        <f t="shared" ref="BF168:BF197" si="35">IF(N168="snížená",J168,0)</f>
        <v>0</v>
      </c>
      <c r="BG168" s="192">
        <f t="shared" ref="BG168:BG197" si="36">IF(N168="zákl. přenesená",J168,0)</f>
        <v>0</v>
      </c>
      <c r="BH168" s="192">
        <f t="shared" ref="BH168:BH197" si="37">IF(N168="sníž. přenesená",J168,0)</f>
        <v>0</v>
      </c>
      <c r="BI168" s="192">
        <f t="shared" ref="BI168:BI197" si="38">IF(N168="nulová",J168,0)</f>
        <v>0</v>
      </c>
      <c r="BJ168" s="19" t="s">
        <v>80</v>
      </c>
      <c r="BK168" s="192">
        <f t="shared" ref="BK168:BK197" si="39">ROUND(I168*H168,2)</f>
        <v>0</v>
      </c>
      <c r="BL168" s="19" t="s">
        <v>339</v>
      </c>
      <c r="BM168" s="191" t="s">
        <v>2127</v>
      </c>
    </row>
    <row r="169" spans="1:65" s="2" customFormat="1" ht="16.5" customHeight="1">
      <c r="A169" s="36"/>
      <c r="B169" s="37"/>
      <c r="C169" s="180" t="s">
        <v>1369</v>
      </c>
      <c r="D169" s="180" t="s">
        <v>187</v>
      </c>
      <c r="E169" s="181" t="s">
        <v>4065</v>
      </c>
      <c r="F169" s="182" t="s">
        <v>4066</v>
      </c>
      <c r="G169" s="183" t="s">
        <v>1761</v>
      </c>
      <c r="H169" s="184">
        <v>7</v>
      </c>
      <c r="I169" s="185"/>
      <c r="J169" s="186">
        <f t="shared" si="3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31"/>
        <v>0</v>
      </c>
      <c r="Q169" s="189">
        <v>0</v>
      </c>
      <c r="R169" s="189">
        <f t="shared" si="32"/>
        <v>0</v>
      </c>
      <c r="S169" s="189">
        <v>0</v>
      </c>
      <c r="T169" s="190">
        <f t="shared" si="3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339</v>
      </c>
      <c r="AT169" s="191" t="s">
        <v>187</v>
      </c>
      <c r="AU169" s="191" t="s">
        <v>80</v>
      </c>
      <c r="AY169" s="19" t="s">
        <v>185</v>
      </c>
      <c r="BE169" s="192">
        <f t="shared" si="34"/>
        <v>0</v>
      </c>
      <c r="BF169" s="192">
        <f t="shared" si="35"/>
        <v>0</v>
      </c>
      <c r="BG169" s="192">
        <f t="shared" si="36"/>
        <v>0</v>
      </c>
      <c r="BH169" s="192">
        <f t="shared" si="37"/>
        <v>0</v>
      </c>
      <c r="BI169" s="192">
        <f t="shared" si="38"/>
        <v>0</v>
      </c>
      <c r="BJ169" s="19" t="s">
        <v>80</v>
      </c>
      <c r="BK169" s="192">
        <f t="shared" si="39"/>
        <v>0</v>
      </c>
      <c r="BL169" s="19" t="s">
        <v>339</v>
      </c>
      <c r="BM169" s="191" t="s">
        <v>2138</v>
      </c>
    </row>
    <row r="170" spans="1:65" s="2" customFormat="1" ht="16.5" customHeight="1">
      <c r="A170" s="36"/>
      <c r="B170" s="37"/>
      <c r="C170" s="180" t="s">
        <v>1374</v>
      </c>
      <c r="D170" s="180" t="s">
        <v>187</v>
      </c>
      <c r="E170" s="181" t="s">
        <v>4067</v>
      </c>
      <c r="F170" s="182" t="s">
        <v>4068</v>
      </c>
      <c r="G170" s="183" t="s">
        <v>1761</v>
      </c>
      <c r="H170" s="184">
        <v>1</v>
      </c>
      <c r="I170" s="185"/>
      <c r="J170" s="186">
        <f t="shared" si="3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31"/>
        <v>0</v>
      </c>
      <c r="Q170" s="189">
        <v>0</v>
      </c>
      <c r="R170" s="189">
        <f t="shared" si="32"/>
        <v>0</v>
      </c>
      <c r="S170" s="189">
        <v>0</v>
      </c>
      <c r="T170" s="190">
        <f t="shared" si="3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339</v>
      </c>
      <c r="AT170" s="191" t="s">
        <v>187</v>
      </c>
      <c r="AU170" s="191" t="s">
        <v>80</v>
      </c>
      <c r="AY170" s="19" t="s">
        <v>185</v>
      </c>
      <c r="BE170" s="192">
        <f t="shared" si="34"/>
        <v>0</v>
      </c>
      <c r="BF170" s="192">
        <f t="shared" si="35"/>
        <v>0</v>
      </c>
      <c r="BG170" s="192">
        <f t="shared" si="36"/>
        <v>0</v>
      </c>
      <c r="BH170" s="192">
        <f t="shared" si="37"/>
        <v>0</v>
      </c>
      <c r="BI170" s="192">
        <f t="shared" si="38"/>
        <v>0</v>
      </c>
      <c r="BJ170" s="19" t="s">
        <v>80</v>
      </c>
      <c r="BK170" s="192">
        <f t="shared" si="39"/>
        <v>0</v>
      </c>
      <c r="BL170" s="19" t="s">
        <v>339</v>
      </c>
      <c r="BM170" s="191" t="s">
        <v>2153</v>
      </c>
    </row>
    <row r="171" spans="1:65" s="2" customFormat="1" ht="16.5" customHeight="1">
      <c r="A171" s="36"/>
      <c r="B171" s="37"/>
      <c r="C171" s="180" t="s">
        <v>1379</v>
      </c>
      <c r="D171" s="180" t="s">
        <v>187</v>
      </c>
      <c r="E171" s="181" t="s">
        <v>4069</v>
      </c>
      <c r="F171" s="182" t="s">
        <v>4070</v>
      </c>
      <c r="G171" s="183" t="s">
        <v>439</v>
      </c>
      <c r="H171" s="184">
        <v>1</v>
      </c>
      <c r="I171" s="185"/>
      <c r="J171" s="186">
        <f t="shared" si="3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31"/>
        <v>0</v>
      </c>
      <c r="Q171" s="189">
        <v>0</v>
      </c>
      <c r="R171" s="189">
        <f t="shared" si="32"/>
        <v>0</v>
      </c>
      <c r="S171" s="189">
        <v>0</v>
      </c>
      <c r="T171" s="190">
        <f t="shared" si="3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339</v>
      </c>
      <c r="AT171" s="191" t="s">
        <v>187</v>
      </c>
      <c r="AU171" s="191" t="s">
        <v>80</v>
      </c>
      <c r="AY171" s="19" t="s">
        <v>185</v>
      </c>
      <c r="BE171" s="192">
        <f t="shared" si="34"/>
        <v>0</v>
      </c>
      <c r="BF171" s="192">
        <f t="shared" si="35"/>
        <v>0</v>
      </c>
      <c r="BG171" s="192">
        <f t="shared" si="36"/>
        <v>0</v>
      </c>
      <c r="BH171" s="192">
        <f t="shared" si="37"/>
        <v>0</v>
      </c>
      <c r="BI171" s="192">
        <f t="shared" si="38"/>
        <v>0</v>
      </c>
      <c r="BJ171" s="19" t="s">
        <v>80</v>
      </c>
      <c r="BK171" s="192">
        <f t="shared" si="39"/>
        <v>0</v>
      </c>
      <c r="BL171" s="19" t="s">
        <v>339</v>
      </c>
      <c r="BM171" s="191" t="s">
        <v>2198</v>
      </c>
    </row>
    <row r="172" spans="1:65" s="2" customFormat="1" ht="16.5" customHeight="1">
      <c r="A172" s="36"/>
      <c r="B172" s="37"/>
      <c r="C172" s="180" t="s">
        <v>1384</v>
      </c>
      <c r="D172" s="180" t="s">
        <v>187</v>
      </c>
      <c r="E172" s="181" t="s">
        <v>4071</v>
      </c>
      <c r="F172" s="182" t="s">
        <v>4072</v>
      </c>
      <c r="G172" s="183" t="s">
        <v>1761</v>
      </c>
      <c r="H172" s="184">
        <v>1</v>
      </c>
      <c r="I172" s="185"/>
      <c r="J172" s="186">
        <f t="shared" si="3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31"/>
        <v>0</v>
      </c>
      <c r="Q172" s="189">
        <v>0</v>
      </c>
      <c r="R172" s="189">
        <f t="shared" si="32"/>
        <v>0</v>
      </c>
      <c r="S172" s="189">
        <v>0</v>
      </c>
      <c r="T172" s="190">
        <f t="shared" si="3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339</v>
      </c>
      <c r="AT172" s="191" t="s">
        <v>187</v>
      </c>
      <c r="AU172" s="191" t="s">
        <v>80</v>
      </c>
      <c r="AY172" s="19" t="s">
        <v>185</v>
      </c>
      <c r="BE172" s="192">
        <f t="shared" si="34"/>
        <v>0</v>
      </c>
      <c r="BF172" s="192">
        <f t="shared" si="35"/>
        <v>0</v>
      </c>
      <c r="BG172" s="192">
        <f t="shared" si="36"/>
        <v>0</v>
      </c>
      <c r="BH172" s="192">
        <f t="shared" si="37"/>
        <v>0</v>
      </c>
      <c r="BI172" s="192">
        <f t="shared" si="38"/>
        <v>0</v>
      </c>
      <c r="BJ172" s="19" t="s">
        <v>80</v>
      </c>
      <c r="BK172" s="192">
        <f t="shared" si="39"/>
        <v>0</v>
      </c>
      <c r="BL172" s="19" t="s">
        <v>339</v>
      </c>
      <c r="BM172" s="191" t="s">
        <v>2685</v>
      </c>
    </row>
    <row r="173" spans="1:65" s="2" customFormat="1" ht="21.75" customHeight="1">
      <c r="A173" s="36"/>
      <c r="B173" s="37"/>
      <c r="C173" s="180" t="s">
        <v>1391</v>
      </c>
      <c r="D173" s="180" t="s">
        <v>187</v>
      </c>
      <c r="E173" s="181" t="s">
        <v>4073</v>
      </c>
      <c r="F173" s="182" t="s">
        <v>4074</v>
      </c>
      <c r="G173" s="183" t="s">
        <v>1761</v>
      </c>
      <c r="H173" s="184">
        <v>1</v>
      </c>
      <c r="I173" s="185"/>
      <c r="J173" s="186">
        <f t="shared" si="3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31"/>
        <v>0</v>
      </c>
      <c r="Q173" s="189">
        <v>0</v>
      </c>
      <c r="R173" s="189">
        <f t="shared" si="32"/>
        <v>0</v>
      </c>
      <c r="S173" s="189">
        <v>0</v>
      </c>
      <c r="T173" s="190">
        <f t="shared" si="3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339</v>
      </c>
      <c r="AT173" s="191" t="s">
        <v>187</v>
      </c>
      <c r="AU173" s="191" t="s">
        <v>80</v>
      </c>
      <c r="AY173" s="19" t="s">
        <v>185</v>
      </c>
      <c r="BE173" s="192">
        <f t="shared" si="34"/>
        <v>0</v>
      </c>
      <c r="BF173" s="192">
        <f t="shared" si="35"/>
        <v>0</v>
      </c>
      <c r="BG173" s="192">
        <f t="shared" si="36"/>
        <v>0</v>
      </c>
      <c r="BH173" s="192">
        <f t="shared" si="37"/>
        <v>0</v>
      </c>
      <c r="BI173" s="192">
        <f t="shared" si="38"/>
        <v>0</v>
      </c>
      <c r="BJ173" s="19" t="s">
        <v>80</v>
      </c>
      <c r="BK173" s="192">
        <f t="shared" si="39"/>
        <v>0</v>
      </c>
      <c r="BL173" s="19" t="s">
        <v>339</v>
      </c>
      <c r="BM173" s="191" t="s">
        <v>2691</v>
      </c>
    </row>
    <row r="174" spans="1:65" s="2" customFormat="1" ht="16.5" customHeight="1">
      <c r="A174" s="36"/>
      <c r="B174" s="37"/>
      <c r="C174" s="180" t="s">
        <v>1396</v>
      </c>
      <c r="D174" s="180" t="s">
        <v>187</v>
      </c>
      <c r="E174" s="181" t="s">
        <v>4075</v>
      </c>
      <c r="F174" s="182" t="s">
        <v>4076</v>
      </c>
      <c r="G174" s="183" t="s">
        <v>1761</v>
      </c>
      <c r="H174" s="184">
        <v>2</v>
      </c>
      <c r="I174" s="185"/>
      <c r="J174" s="186">
        <f t="shared" si="30"/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 t="shared" si="31"/>
        <v>0</v>
      </c>
      <c r="Q174" s="189">
        <v>0</v>
      </c>
      <c r="R174" s="189">
        <f t="shared" si="32"/>
        <v>0</v>
      </c>
      <c r="S174" s="189">
        <v>0</v>
      </c>
      <c r="T174" s="190">
        <f t="shared" si="3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339</v>
      </c>
      <c r="AT174" s="191" t="s">
        <v>187</v>
      </c>
      <c r="AU174" s="191" t="s">
        <v>80</v>
      </c>
      <c r="AY174" s="19" t="s">
        <v>185</v>
      </c>
      <c r="BE174" s="192">
        <f t="shared" si="34"/>
        <v>0</v>
      </c>
      <c r="BF174" s="192">
        <f t="shared" si="35"/>
        <v>0</v>
      </c>
      <c r="BG174" s="192">
        <f t="shared" si="36"/>
        <v>0</v>
      </c>
      <c r="BH174" s="192">
        <f t="shared" si="37"/>
        <v>0</v>
      </c>
      <c r="BI174" s="192">
        <f t="shared" si="38"/>
        <v>0</v>
      </c>
      <c r="BJ174" s="19" t="s">
        <v>80</v>
      </c>
      <c r="BK174" s="192">
        <f t="shared" si="39"/>
        <v>0</v>
      </c>
      <c r="BL174" s="19" t="s">
        <v>339</v>
      </c>
      <c r="BM174" s="191" t="s">
        <v>2696</v>
      </c>
    </row>
    <row r="175" spans="1:65" s="2" customFormat="1" ht="16.5" customHeight="1">
      <c r="A175" s="36"/>
      <c r="B175" s="37"/>
      <c r="C175" s="180" t="s">
        <v>1403</v>
      </c>
      <c r="D175" s="180" t="s">
        <v>187</v>
      </c>
      <c r="E175" s="181" t="s">
        <v>4077</v>
      </c>
      <c r="F175" s="182" t="s">
        <v>4078</v>
      </c>
      <c r="G175" s="183" t="s">
        <v>439</v>
      </c>
      <c r="H175" s="184">
        <v>2</v>
      </c>
      <c r="I175" s="185"/>
      <c r="J175" s="186">
        <f t="shared" si="30"/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si="31"/>
        <v>0</v>
      </c>
      <c r="Q175" s="189">
        <v>0</v>
      </c>
      <c r="R175" s="189">
        <f t="shared" si="32"/>
        <v>0</v>
      </c>
      <c r="S175" s="189">
        <v>0</v>
      </c>
      <c r="T175" s="190">
        <f t="shared" si="3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339</v>
      </c>
      <c r="AT175" s="191" t="s">
        <v>187</v>
      </c>
      <c r="AU175" s="191" t="s">
        <v>80</v>
      </c>
      <c r="AY175" s="19" t="s">
        <v>185</v>
      </c>
      <c r="BE175" s="192">
        <f t="shared" si="34"/>
        <v>0</v>
      </c>
      <c r="BF175" s="192">
        <f t="shared" si="35"/>
        <v>0</v>
      </c>
      <c r="BG175" s="192">
        <f t="shared" si="36"/>
        <v>0</v>
      </c>
      <c r="BH175" s="192">
        <f t="shared" si="37"/>
        <v>0</v>
      </c>
      <c r="BI175" s="192">
        <f t="shared" si="38"/>
        <v>0</v>
      </c>
      <c r="BJ175" s="19" t="s">
        <v>80</v>
      </c>
      <c r="BK175" s="192">
        <f t="shared" si="39"/>
        <v>0</v>
      </c>
      <c r="BL175" s="19" t="s">
        <v>339</v>
      </c>
      <c r="BM175" s="191" t="s">
        <v>2701</v>
      </c>
    </row>
    <row r="176" spans="1:65" s="2" customFormat="1" ht="16.5" customHeight="1">
      <c r="A176" s="36"/>
      <c r="B176" s="37"/>
      <c r="C176" s="180" t="s">
        <v>1410</v>
      </c>
      <c r="D176" s="180" t="s">
        <v>187</v>
      </c>
      <c r="E176" s="181" t="s">
        <v>4079</v>
      </c>
      <c r="F176" s="182" t="s">
        <v>4080</v>
      </c>
      <c r="G176" s="183" t="s">
        <v>439</v>
      </c>
      <c r="H176" s="184">
        <v>2</v>
      </c>
      <c r="I176" s="185"/>
      <c r="J176" s="186">
        <f t="shared" si="3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31"/>
        <v>0</v>
      </c>
      <c r="Q176" s="189">
        <v>0</v>
      </c>
      <c r="R176" s="189">
        <f t="shared" si="32"/>
        <v>0</v>
      </c>
      <c r="S176" s="189">
        <v>0</v>
      </c>
      <c r="T176" s="190">
        <f t="shared" si="3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339</v>
      </c>
      <c r="AT176" s="191" t="s">
        <v>187</v>
      </c>
      <c r="AU176" s="191" t="s">
        <v>80</v>
      </c>
      <c r="AY176" s="19" t="s">
        <v>185</v>
      </c>
      <c r="BE176" s="192">
        <f t="shared" si="34"/>
        <v>0</v>
      </c>
      <c r="BF176" s="192">
        <f t="shared" si="35"/>
        <v>0</v>
      </c>
      <c r="BG176" s="192">
        <f t="shared" si="36"/>
        <v>0</v>
      </c>
      <c r="BH176" s="192">
        <f t="shared" si="37"/>
        <v>0</v>
      </c>
      <c r="BI176" s="192">
        <f t="shared" si="38"/>
        <v>0</v>
      </c>
      <c r="BJ176" s="19" t="s">
        <v>80</v>
      </c>
      <c r="BK176" s="192">
        <f t="shared" si="39"/>
        <v>0</v>
      </c>
      <c r="BL176" s="19" t="s">
        <v>339</v>
      </c>
      <c r="BM176" s="191" t="s">
        <v>2705</v>
      </c>
    </row>
    <row r="177" spans="1:65" s="2" customFormat="1" ht="16.5" customHeight="1">
      <c r="A177" s="36"/>
      <c r="B177" s="37"/>
      <c r="C177" s="180" t="s">
        <v>1419</v>
      </c>
      <c r="D177" s="180" t="s">
        <v>187</v>
      </c>
      <c r="E177" s="181" t="s">
        <v>4081</v>
      </c>
      <c r="F177" s="182" t="s">
        <v>4082</v>
      </c>
      <c r="G177" s="183" t="s">
        <v>1761</v>
      </c>
      <c r="H177" s="184">
        <v>2</v>
      </c>
      <c r="I177" s="185"/>
      <c r="J177" s="186">
        <f t="shared" si="3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31"/>
        <v>0</v>
      </c>
      <c r="Q177" s="189">
        <v>0</v>
      </c>
      <c r="R177" s="189">
        <f t="shared" si="32"/>
        <v>0</v>
      </c>
      <c r="S177" s="189">
        <v>0</v>
      </c>
      <c r="T177" s="190">
        <f t="shared" si="3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339</v>
      </c>
      <c r="AT177" s="191" t="s">
        <v>187</v>
      </c>
      <c r="AU177" s="191" t="s">
        <v>80</v>
      </c>
      <c r="AY177" s="19" t="s">
        <v>185</v>
      </c>
      <c r="BE177" s="192">
        <f t="shared" si="34"/>
        <v>0</v>
      </c>
      <c r="BF177" s="192">
        <f t="shared" si="35"/>
        <v>0</v>
      </c>
      <c r="BG177" s="192">
        <f t="shared" si="36"/>
        <v>0</v>
      </c>
      <c r="BH177" s="192">
        <f t="shared" si="37"/>
        <v>0</v>
      </c>
      <c r="BI177" s="192">
        <f t="shared" si="38"/>
        <v>0</v>
      </c>
      <c r="BJ177" s="19" t="s">
        <v>80</v>
      </c>
      <c r="BK177" s="192">
        <f t="shared" si="39"/>
        <v>0</v>
      </c>
      <c r="BL177" s="19" t="s">
        <v>339</v>
      </c>
      <c r="BM177" s="191" t="s">
        <v>2709</v>
      </c>
    </row>
    <row r="178" spans="1:65" s="2" customFormat="1" ht="16.5" customHeight="1">
      <c r="A178" s="36"/>
      <c r="B178" s="37"/>
      <c r="C178" s="180" t="s">
        <v>1424</v>
      </c>
      <c r="D178" s="180" t="s">
        <v>187</v>
      </c>
      <c r="E178" s="181" t="s">
        <v>4083</v>
      </c>
      <c r="F178" s="182" t="s">
        <v>4084</v>
      </c>
      <c r="G178" s="183" t="s">
        <v>439</v>
      </c>
      <c r="H178" s="184">
        <v>2</v>
      </c>
      <c r="I178" s="185"/>
      <c r="J178" s="186">
        <f t="shared" si="30"/>
        <v>0</v>
      </c>
      <c r="K178" s="182" t="s">
        <v>19</v>
      </c>
      <c r="L178" s="41"/>
      <c r="M178" s="187" t="s">
        <v>19</v>
      </c>
      <c r="N178" s="188" t="s">
        <v>44</v>
      </c>
      <c r="O178" s="66"/>
      <c r="P178" s="189">
        <f t="shared" si="31"/>
        <v>0</v>
      </c>
      <c r="Q178" s="189">
        <v>0</v>
      </c>
      <c r="R178" s="189">
        <f t="shared" si="32"/>
        <v>0</v>
      </c>
      <c r="S178" s="189">
        <v>0</v>
      </c>
      <c r="T178" s="190">
        <f t="shared" si="3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339</v>
      </c>
      <c r="AT178" s="191" t="s">
        <v>187</v>
      </c>
      <c r="AU178" s="191" t="s">
        <v>80</v>
      </c>
      <c r="AY178" s="19" t="s">
        <v>185</v>
      </c>
      <c r="BE178" s="192">
        <f t="shared" si="34"/>
        <v>0</v>
      </c>
      <c r="BF178" s="192">
        <f t="shared" si="35"/>
        <v>0</v>
      </c>
      <c r="BG178" s="192">
        <f t="shared" si="36"/>
        <v>0</v>
      </c>
      <c r="BH178" s="192">
        <f t="shared" si="37"/>
        <v>0</v>
      </c>
      <c r="BI178" s="192">
        <f t="shared" si="38"/>
        <v>0</v>
      </c>
      <c r="BJ178" s="19" t="s">
        <v>80</v>
      </c>
      <c r="BK178" s="192">
        <f t="shared" si="39"/>
        <v>0</v>
      </c>
      <c r="BL178" s="19" t="s">
        <v>339</v>
      </c>
      <c r="BM178" s="191" t="s">
        <v>2715</v>
      </c>
    </row>
    <row r="179" spans="1:65" s="2" customFormat="1" ht="16.5" customHeight="1">
      <c r="A179" s="36"/>
      <c r="B179" s="37"/>
      <c r="C179" s="180" t="s">
        <v>1429</v>
      </c>
      <c r="D179" s="180" t="s">
        <v>187</v>
      </c>
      <c r="E179" s="181" t="s">
        <v>4085</v>
      </c>
      <c r="F179" s="182" t="s">
        <v>4086</v>
      </c>
      <c r="G179" s="183" t="s">
        <v>1761</v>
      </c>
      <c r="H179" s="184">
        <v>2</v>
      </c>
      <c r="I179" s="185"/>
      <c r="J179" s="186">
        <f t="shared" si="30"/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si="31"/>
        <v>0</v>
      </c>
      <c r="Q179" s="189">
        <v>0</v>
      </c>
      <c r="R179" s="189">
        <f t="shared" si="32"/>
        <v>0</v>
      </c>
      <c r="S179" s="189">
        <v>0</v>
      </c>
      <c r="T179" s="190">
        <f t="shared" si="3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339</v>
      </c>
      <c r="AT179" s="191" t="s">
        <v>187</v>
      </c>
      <c r="AU179" s="191" t="s">
        <v>80</v>
      </c>
      <c r="AY179" s="19" t="s">
        <v>185</v>
      </c>
      <c r="BE179" s="192">
        <f t="shared" si="34"/>
        <v>0</v>
      </c>
      <c r="BF179" s="192">
        <f t="shared" si="35"/>
        <v>0</v>
      </c>
      <c r="BG179" s="192">
        <f t="shared" si="36"/>
        <v>0</v>
      </c>
      <c r="BH179" s="192">
        <f t="shared" si="37"/>
        <v>0</v>
      </c>
      <c r="BI179" s="192">
        <f t="shared" si="38"/>
        <v>0</v>
      </c>
      <c r="BJ179" s="19" t="s">
        <v>80</v>
      </c>
      <c r="BK179" s="192">
        <f t="shared" si="39"/>
        <v>0</v>
      </c>
      <c r="BL179" s="19" t="s">
        <v>339</v>
      </c>
      <c r="BM179" s="191" t="s">
        <v>2724</v>
      </c>
    </row>
    <row r="180" spans="1:65" s="2" customFormat="1" ht="16.5" customHeight="1">
      <c r="A180" s="36"/>
      <c r="B180" s="37"/>
      <c r="C180" s="180" t="s">
        <v>1435</v>
      </c>
      <c r="D180" s="180" t="s">
        <v>187</v>
      </c>
      <c r="E180" s="181" t="s">
        <v>4087</v>
      </c>
      <c r="F180" s="182" t="s">
        <v>4088</v>
      </c>
      <c r="G180" s="183" t="s">
        <v>1761</v>
      </c>
      <c r="H180" s="184">
        <v>10</v>
      </c>
      <c r="I180" s="185"/>
      <c r="J180" s="186">
        <f t="shared" si="3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31"/>
        <v>0</v>
      </c>
      <c r="Q180" s="189">
        <v>0</v>
      </c>
      <c r="R180" s="189">
        <f t="shared" si="32"/>
        <v>0</v>
      </c>
      <c r="S180" s="189">
        <v>0</v>
      </c>
      <c r="T180" s="190">
        <f t="shared" si="3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339</v>
      </c>
      <c r="AT180" s="191" t="s">
        <v>187</v>
      </c>
      <c r="AU180" s="191" t="s">
        <v>80</v>
      </c>
      <c r="AY180" s="19" t="s">
        <v>185</v>
      </c>
      <c r="BE180" s="192">
        <f t="shared" si="34"/>
        <v>0</v>
      </c>
      <c r="BF180" s="192">
        <f t="shared" si="35"/>
        <v>0</v>
      </c>
      <c r="BG180" s="192">
        <f t="shared" si="36"/>
        <v>0</v>
      </c>
      <c r="BH180" s="192">
        <f t="shared" si="37"/>
        <v>0</v>
      </c>
      <c r="BI180" s="192">
        <f t="shared" si="38"/>
        <v>0</v>
      </c>
      <c r="BJ180" s="19" t="s">
        <v>80</v>
      </c>
      <c r="BK180" s="192">
        <f t="shared" si="39"/>
        <v>0</v>
      </c>
      <c r="BL180" s="19" t="s">
        <v>339</v>
      </c>
      <c r="BM180" s="191" t="s">
        <v>2739</v>
      </c>
    </row>
    <row r="181" spans="1:65" s="2" customFormat="1" ht="16.5" customHeight="1">
      <c r="A181" s="36"/>
      <c r="B181" s="37"/>
      <c r="C181" s="180" t="s">
        <v>1441</v>
      </c>
      <c r="D181" s="180" t="s">
        <v>187</v>
      </c>
      <c r="E181" s="181" t="s">
        <v>4089</v>
      </c>
      <c r="F181" s="182" t="s">
        <v>4090</v>
      </c>
      <c r="G181" s="183" t="s">
        <v>1761</v>
      </c>
      <c r="H181" s="184">
        <v>4</v>
      </c>
      <c r="I181" s="185"/>
      <c r="J181" s="186">
        <f t="shared" si="3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31"/>
        <v>0</v>
      </c>
      <c r="Q181" s="189">
        <v>0</v>
      </c>
      <c r="R181" s="189">
        <f t="shared" si="32"/>
        <v>0</v>
      </c>
      <c r="S181" s="189">
        <v>0</v>
      </c>
      <c r="T181" s="190">
        <f t="shared" si="3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339</v>
      </c>
      <c r="AT181" s="191" t="s">
        <v>187</v>
      </c>
      <c r="AU181" s="191" t="s">
        <v>80</v>
      </c>
      <c r="AY181" s="19" t="s">
        <v>185</v>
      </c>
      <c r="BE181" s="192">
        <f t="shared" si="34"/>
        <v>0</v>
      </c>
      <c r="BF181" s="192">
        <f t="shared" si="35"/>
        <v>0</v>
      </c>
      <c r="BG181" s="192">
        <f t="shared" si="36"/>
        <v>0</v>
      </c>
      <c r="BH181" s="192">
        <f t="shared" si="37"/>
        <v>0</v>
      </c>
      <c r="BI181" s="192">
        <f t="shared" si="38"/>
        <v>0</v>
      </c>
      <c r="BJ181" s="19" t="s">
        <v>80</v>
      </c>
      <c r="BK181" s="192">
        <f t="shared" si="39"/>
        <v>0</v>
      </c>
      <c r="BL181" s="19" t="s">
        <v>339</v>
      </c>
      <c r="BM181" s="191" t="s">
        <v>2744</v>
      </c>
    </row>
    <row r="182" spans="1:65" s="2" customFormat="1" ht="16.5" customHeight="1">
      <c r="A182" s="36"/>
      <c r="B182" s="37"/>
      <c r="C182" s="180" t="s">
        <v>1446</v>
      </c>
      <c r="D182" s="180" t="s">
        <v>187</v>
      </c>
      <c r="E182" s="181" t="s">
        <v>4091</v>
      </c>
      <c r="F182" s="182" t="s">
        <v>4092</v>
      </c>
      <c r="G182" s="183" t="s">
        <v>1761</v>
      </c>
      <c r="H182" s="184">
        <v>9</v>
      </c>
      <c r="I182" s="185"/>
      <c r="J182" s="186">
        <f t="shared" si="3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31"/>
        <v>0</v>
      </c>
      <c r="Q182" s="189">
        <v>0</v>
      </c>
      <c r="R182" s="189">
        <f t="shared" si="32"/>
        <v>0</v>
      </c>
      <c r="S182" s="189">
        <v>0</v>
      </c>
      <c r="T182" s="190">
        <f t="shared" si="3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339</v>
      </c>
      <c r="AT182" s="191" t="s">
        <v>187</v>
      </c>
      <c r="AU182" s="191" t="s">
        <v>80</v>
      </c>
      <c r="AY182" s="19" t="s">
        <v>185</v>
      </c>
      <c r="BE182" s="192">
        <f t="shared" si="34"/>
        <v>0</v>
      </c>
      <c r="BF182" s="192">
        <f t="shared" si="35"/>
        <v>0</v>
      </c>
      <c r="BG182" s="192">
        <f t="shared" si="36"/>
        <v>0</v>
      </c>
      <c r="BH182" s="192">
        <f t="shared" si="37"/>
        <v>0</v>
      </c>
      <c r="BI182" s="192">
        <f t="shared" si="38"/>
        <v>0</v>
      </c>
      <c r="BJ182" s="19" t="s">
        <v>80</v>
      </c>
      <c r="BK182" s="192">
        <f t="shared" si="39"/>
        <v>0</v>
      </c>
      <c r="BL182" s="19" t="s">
        <v>339</v>
      </c>
      <c r="BM182" s="191" t="s">
        <v>2750</v>
      </c>
    </row>
    <row r="183" spans="1:65" s="2" customFormat="1" ht="16.5" customHeight="1">
      <c r="A183" s="36"/>
      <c r="B183" s="37"/>
      <c r="C183" s="180" t="s">
        <v>1453</v>
      </c>
      <c r="D183" s="180" t="s">
        <v>187</v>
      </c>
      <c r="E183" s="181" t="s">
        <v>4093</v>
      </c>
      <c r="F183" s="182" t="s">
        <v>4094</v>
      </c>
      <c r="G183" s="183" t="s">
        <v>1761</v>
      </c>
      <c r="H183" s="184">
        <v>78</v>
      </c>
      <c r="I183" s="185"/>
      <c r="J183" s="186">
        <f t="shared" si="3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31"/>
        <v>0</v>
      </c>
      <c r="Q183" s="189">
        <v>0</v>
      </c>
      <c r="R183" s="189">
        <f t="shared" si="32"/>
        <v>0</v>
      </c>
      <c r="S183" s="189">
        <v>0</v>
      </c>
      <c r="T183" s="190">
        <f t="shared" si="3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339</v>
      </c>
      <c r="AT183" s="191" t="s">
        <v>187</v>
      </c>
      <c r="AU183" s="191" t="s">
        <v>80</v>
      </c>
      <c r="AY183" s="19" t="s">
        <v>185</v>
      </c>
      <c r="BE183" s="192">
        <f t="shared" si="34"/>
        <v>0</v>
      </c>
      <c r="BF183" s="192">
        <f t="shared" si="35"/>
        <v>0</v>
      </c>
      <c r="BG183" s="192">
        <f t="shared" si="36"/>
        <v>0</v>
      </c>
      <c r="BH183" s="192">
        <f t="shared" si="37"/>
        <v>0</v>
      </c>
      <c r="BI183" s="192">
        <f t="shared" si="38"/>
        <v>0</v>
      </c>
      <c r="BJ183" s="19" t="s">
        <v>80</v>
      </c>
      <c r="BK183" s="192">
        <f t="shared" si="39"/>
        <v>0</v>
      </c>
      <c r="BL183" s="19" t="s">
        <v>339</v>
      </c>
      <c r="BM183" s="191" t="s">
        <v>2754</v>
      </c>
    </row>
    <row r="184" spans="1:65" s="2" customFormat="1" ht="16.5" customHeight="1">
      <c r="A184" s="36"/>
      <c r="B184" s="37"/>
      <c r="C184" s="180" t="s">
        <v>1468</v>
      </c>
      <c r="D184" s="180" t="s">
        <v>187</v>
      </c>
      <c r="E184" s="181" t="s">
        <v>4095</v>
      </c>
      <c r="F184" s="182" t="s">
        <v>4096</v>
      </c>
      <c r="G184" s="183" t="s">
        <v>439</v>
      </c>
      <c r="H184" s="184">
        <v>10</v>
      </c>
      <c r="I184" s="185"/>
      <c r="J184" s="186">
        <f t="shared" si="3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31"/>
        <v>0</v>
      </c>
      <c r="Q184" s="189">
        <v>0</v>
      </c>
      <c r="R184" s="189">
        <f t="shared" si="32"/>
        <v>0</v>
      </c>
      <c r="S184" s="189">
        <v>0</v>
      </c>
      <c r="T184" s="190">
        <f t="shared" si="3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339</v>
      </c>
      <c r="AT184" s="191" t="s">
        <v>187</v>
      </c>
      <c r="AU184" s="191" t="s">
        <v>80</v>
      </c>
      <c r="AY184" s="19" t="s">
        <v>185</v>
      </c>
      <c r="BE184" s="192">
        <f t="shared" si="34"/>
        <v>0</v>
      </c>
      <c r="BF184" s="192">
        <f t="shared" si="35"/>
        <v>0</v>
      </c>
      <c r="BG184" s="192">
        <f t="shared" si="36"/>
        <v>0</v>
      </c>
      <c r="BH184" s="192">
        <f t="shared" si="37"/>
        <v>0</v>
      </c>
      <c r="BI184" s="192">
        <f t="shared" si="38"/>
        <v>0</v>
      </c>
      <c r="BJ184" s="19" t="s">
        <v>80</v>
      </c>
      <c r="BK184" s="192">
        <f t="shared" si="39"/>
        <v>0</v>
      </c>
      <c r="BL184" s="19" t="s">
        <v>339</v>
      </c>
      <c r="BM184" s="191" t="s">
        <v>2758</v>
      </c>
    </row>
    <row r="185" spans="1:65" s="2" customFormat="1" ht="16.5" customHeight="1">
      <c r="A185" s="36"/>
      <c r="B185" s="37"/>
      <c r="C185" s="180" t="s">
        <v>1473</v>
      </c>
      <c r="D185" s="180" t="s">
        <v>187</v>
      </c>
      <c r="E185" s="181" t="s">
        <v>4097</v>
      </c>
      <c r="F185" s="182" t="s">
        <v>4098</v>
      </c>
      <c r="G185" s="183" t="s">
        <v>439</v>
      </c>
      <c r="H185" s="184">
        <v>2</v>
      </c>
      <c r="I185" s="185"/>
      <c r="J185" s="186">
        <f t="shared" si="3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31"/>
        <v>0</v>
      </c>
      <c r="Q185" s="189">
        <v>0</v>
      </c>
      <c r="R185" s="189">
        <f t="shared" si="32"/>
        <v>0</v>
      </c>
      <c r="S185" s="189">
        <v>0</v>
      </c>
      <c r="T185" s="190">
        <f t="shared" si="3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339</v>
      </c>
      <c r="AT185" s="191" t="s">
        <v>187</v>
      </c>
      <c r="AU185" s="191" t="s">
        <v>80</v>
      </c>
      <c r="AY185" s="19" t="s">
        <v>185</v>
      </c>
      <c r="BE185" s="192">
        <f t="shared" si="34"/>
        <v>0</v>
      </c>
      <c r="BF185" s="192">
        <f t="shared" si="35"/>
        <v>0</v>
      </c>
      <c r="BG185" s="192">
        <f t="shared" si="36"/>
        <v>0</v>
      </c>
      <c r="BH185" s="192">
        <f t="shared" si="37"/>
        <v>0</v>
      </c>
      <c r="BI185" s="192">
        <f t="shared" si="38"/>
        <v>0</v>
      </c>
      <c r="BJ185" s="19" t="s">
        <v>80</v>
      </c>
      <c r="BK185" s="192">
        <f t="shared" si="39"/>
        <v>0</v>
      </c>
      <c r="BL185" s="19" t="s">
        <v>339</v>
      </c>
      <c r="BM185" s="191" t="s">
        <v>2762</v>
      </c>
    </row>
    <row r="186" spans="1:65" s="2" customFormat="1" ht="16.5" customHeight="1">
      <c r="A186" s="36"/>
      <c r="B186" s="37"/>
      <c r="C186" s="180" t="s">
        <v>1877</v>
      </c>
      <c r="D186" s="180" t="s">
        <v>187</v>
      </c>
      <c r="E186" s="181" t="s">
        <v>4099</v>
      </c>
      <c r="F186" s="182" t="s">
        <v>4100</v>
      </c>
      <c r="G186" s="183" t="s">
        <v>439</v>
      </c>
      <c r="H186" s="184">
        <v>2</v>
      </c>
      <c r="I186" s="185"/>
      <c r="J186" s="186">
        <f t="shared" si="3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31"/>
        <v>0</v>
      </c>
      <c r="Q186" s="189">
        <v>0</v>
      </c>
      <c r="R186" s="189">
        <f t="shared" si="32"/>
        <v>0</v>
      </c>
      <c r="S186" s="189">
        <v>0</v>
      </c>
      <c r="T186" s="190">
        <f t="shared" si="3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339</v>
      </c>
      <c r="AT186" s="191" t="s">
        <v>187</v>
      </c>
      <c r="AU186" s="191" t="s">
        <v>80</v>
      </c>
      <c r="AY186" s="19" t="s">
        <v>185</v>
      </c>
      <c r="BE186" s="192">
        <f t="shared" si="34"/>
        <v>0</v>
      </c>
      <c r="BF186" s="192">
        <f t="shared" si="35"/>
        <v>0</v>
      </c>
      <c r="BG186" s="192">
        <f t="shared" si="36"/>
        <v>0</v>
      </c>
      <c r="BH186" s="192">
        <f t="shared" si="37"/>
        <v>0</v>
      </c>
      <c r="BI186" s="192">
        <f t="shared" si="38"/>
        <v>0</v>
      </c>
      <c r="BJ186" s="19" t="s">
        <v>80</v>
      </c>
      <c r="BK186" s="192">
        <f t="shared" si="39"/>
        <v>0</v>
      </c>
      <c r="BL186" s="19" t="s">
        <v>339</v>
      </c>
      <c r="BM186" s="191" t="s">
        <v>2767</v>
      </c>
    </row>
    <row r="187" spans="1:65" s="2" customFormat="1" ht="16.5" customHeight="1">
      <c r="A187" s="36"/>
      <c r="B187" s="37"/>
      <c r="C187" s="180" t="s">
        <v>1883</v>
      </c>
      <c r="D187" s="180" t="s">
        <v>187</v>
      </c>
      <c r="E187" s="181" t="s">
        <v>4101</v>
      </c>
      <c r="F187" s="182" t="s">
        <v>4102</v>
      </c>
      <c r="G187" s="183" t="s">
        <v>439</v>
      </c>
      <c r="H187" s="184">
        <v>2</v>
      </c>
      <c r="I187" s="185"/>
      <c r="J187" s="186">
        <f t="shared" si="3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31"/>
        <v>0</v>
      </c>
      <c r="Q187" s="189">
        <v>0</v>
      </c>
      <c r="R187" s="189">
        <f t="shared" si="32"/>
        <v>0</v>
      </c>
      <c r="S187" s="189">
        <v>0</v>
      </c>
      <c r="T187" s="190">
        <f t="shared" si="3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339</v>
      </c>
      <c r="AT187" s="191" t="s">
        <v>187</v>
      </c>
      <c r="AU187" s="191" t="s">
        <v>80</v>
      </c>
      <c r="AY187" s="19" t="s">
        <v>185</v>
      </c>
      <c r="BE187" s="192">
        <f t="shared" si="34"/>
        <v>0</v>
      </c>
      <c r="BF187" s="192">
        <f t="shared" si="35"/>
        <v>0</v>
      </c>
      <c r="BG187" s="192">
        <f t="shared" si="36"/>
        <v>0</v>
      </c>
      <c r="BH187" s="192">
        <f t="shared" si="37"/>
        <v>0</v>
      </c>
      <c r="BI187" s="192">
        <f t="shared" si="38"/>
        <v>0</v>
      </c>
      <c r="BJ187" s="19" t="s">
        <v>80</v>
      </c>
      <c r="BK187" s="192">
        <f t="shared" si="39"/>
        <v>0</v>
      </c>
      <c r="BL187" s="19" t="s">
        <v>339</v>
      </c>
      <c r="BM187" s="191" t="s">
        <v>2775</v>
      </c>
    </row>
    <row r="188" spans="1:65" s="2" customFormat="1" ht="16.5" customHeight="1">
      <c r="A188" s="36"/>
      <c r="B188" s="37"/>
      <c r="C188" s="180" t="s">
        <v>1888</v>
      </c>
      <c r="D188" s="180" t="s">
        <v>187</v>
      </c>
      <c r="E188" s="181" t="s">
        <v>4097</v>
      </c>
      <c r="F188" s="182" t="s">
        <v>4098</v>
      </c>
      <c r="G188" s="183" t="s">
        <v>439</v>
      </c>
      <c r="H188" s="184">
        <v>9</v>
      </c>
      <c r="I188" s="185"/>
      <c r="J188" s="186">
        <f t="shared" si="3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31"/>
        <v>0</v>
      </c>
      <c r="Q188" s="189">
        <v>0</v>
      </c>
      <c r="R188" s="189">
        <f t="shared" si="32"/>
        <v>0</v>
      </c>
      <c r="S188" s="189">
        <v>0</v>
      </c>
      <c r="T188" s="190">
        <f t="shared" si="3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339</v>
      </c>
      <c r="AT188" s="191" t="s">
        <v>187</v>
      </c>
      <c r="AU188" s="191" t="s">
        <v>80</v>
      </c>
      <c r="AY188" s="19" t="s">
        <v>185</v>
      </c>
      <c r="BE188" s="192">
        <f t="shared" si="34"/>
        <v>0</v>
      </c>
      <c r="BF188" s="192">
        <f t="shared" si="35"/>
        <v>0</v>
      </c>
      <c r="BG188" s="192">
        <f t="shared" si="36"/>
        <v>0</v>
      </c>
      <c r="BH188" s="192">
        <f t="shared" si="37"/>
        <v>0</v>
      </c>
      <c r="BI188" s="192">
        <f t="shared" si="38"/>
        <v>0</v>
      </c>
      <c r="BJ188" s="19" t="s">
        <v>80</v>
      </c>
      <c r="BK188" s="192">
        <f t="shared" si="39"/>
        <v>0</v>
      </c>
      <c r="BL188" s="19" t="s">
        <v>339</v>
      </c>
      <c r="BM188" s="191" t="s">
        <v>2783</v>
      </c>
    </row>
    <row r="189" spans="1:65" s="2" customFormat="1" ht="16.5" customHeight="1">
      <c r="A189" s="36"/>
      <c r="B189" s="37"/>
      <c r="C189" s="180" t="s">
        <v>1891</v>
      </c>
      <c r="D189" s="180" t="s">
        <v>187</v>
      </c>
      <c r="E189" s="181" t="s">
        <v>4103</v>
      </c>
      <c r="F189" s="182" t="s">
        <v>4104</v>
      </c>
      <c r="G189" s="183" t="s">
        <v>4105</v>
      </c>
      <c r="H189" s="184">
        <v>9</v>
      </c>
      <c r="I189" s="185"/>
      <c r="J189" s="186">
        <f t="shared" si="30"/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 t="shared" si="31"/>
        <v>0</v>
      </c>
      <c r="Q189" s="189">
        <v>0</v>
      </c>
      <c r="R189" s="189">
        <f t="shared" si="32"/>
        <v>0</v>
      </c>
      <c r="S189" s="189">
        <v>0</v>
      </c>
      <c r="T189" s="190">
        <f t="shared" si="3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339</v>
      </c>
      <c r="AT189" s="191" t="s">
        <v>187</v>
      </c>
      <c r="AU189" s="191" t="s">
        <v>80</v>
      </c>
      <c r="AY189" s="19" t="s">
        <v>185</v>
      </c>
      <c r="BE189" s="192">
        <f t="shared" si="34"/>
        <v>0</v>
      </c>
      <c r="BF189" s="192">
        <f t="shared" si="35"/>
        <v>0</v>
      </c>
      <c r="BG189" s="192">
        <f t="shared" si="36"/>
        <v>0</v>
      </c>
      <c r="BH189" s="192">
        <f t="shared" si="37"/>
        <v>0</v>
      </c>
      <c r="BI189" s="192">
        <f t="shared" si="38"/>
        <v>0</v>
      </c>
      <c r="BJ189" s="19" t="s">
        <v>80</v>
      </c>
      <c r="BK189" s="192">
        <f t="shared" si="39"/>
        <v>0</v>
      </c>
      <c r="BL189" s="19" t="s">
        <v>339</v>
      </c>
      <c r="BM189" s="191" t="s">
        <v>2813</v>
      </c>
    </row>
    <row r="190" spans="1:65" s="2" customFormat="1" ht="16.5" customHeight="1">
      <c r="A190" s="36"/>
      <c r="B190" s="37"/>
      <c r="C190" s="180" t="s">
        <v>1893</v>
      </c>
      <c r="D190" s="180" t="s">
        <v>187</v>
      </c>
      <c r="E190" s="181" t="s">
        <v>4106</v>
      </c>
      <c r="F190" s="182" t="s">
        <v>4107</v>
      </c>
      <c r="G190" s="183" t="s">
        <v>439</v>
      </c>
      <c r="H190" s="184">
        <v>2</v>
      </c>
      <c r="I190" s="185"/>
      <c r="J190" s="186">
        <f t="shared" si="30"/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si="31"/>
        <v>0</v>
      </c>
      <c r="Q190" s="189">
        <v>0</v>
      </c>
      <c r="R190" s="189">
        <f t="shared" si="32"/>
        <v>0</v>
      </c>
      <c r="S190" s="189">
        <v>0</v>
      </c>
      <c r="T190" s="190">
        <f t="shared" si="3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339</v>
      </c>
      <c r="AT190" s="191" t="s">
        <v>187</v>
      </c>
      <c r="AU190" s="191" t="s">
        <v>80</v>
      </c>
      <c r="AY190" s="19" t="s">
        <v>185</v>
      </c>
      <c r="BE190" s="192">
        <f t="shared" si="34"/>
        <v>0</v>
      </c>
      <c r="BF190" s="192">
        <f t="shared" si="35"/>
        <v>0</v>
      </c>
      <c r="BG190" s="192">
        <f t="shared" si="36"/>
        <v>0</v>
      </c>
      <c r="BH190" s="192">
        <f t="shared" si="37"/>
        <v>0</v>
      </c>
      <c r="BI190" s="192">
        <f t="shared" si="38"/>
        <v>0</v>
      </c>
      <c r="BJ190" s="19" t="s">
        <v>80</v>
      </c>
      <c r="BK190" s="192">
        <f t="shared" si="39"/>
        <v>0</v>
      </c>
      <c r="BL190" s="19" t="s">
        <v>339</v>
      </c>
      <c r="BM190" s="191" t="s">
        <v>3621</v>
      </c>
    </row>
    <row r="191" spans="1:65" s="2" customFormat="1" ht="16.5" customHeight="1">
      <c r="A191" s="36"/>
      <c r="B191" s="37"/>
      <c r="C191" s="180" t="s">
        <v>1895</v>
      </c>
      <c r="D191" s="180" t="s">
        <v>187</v>
      </c>
      <c r="E191" s="181" t="s">
        <v>4108</v>
      </c>
      <c r="F191" s="182" t="s">
        <v>4109</v>
      </c>
      <c r="G191" s="183" t="s">
        <v>439</v>
      </c>
      <c r="H191" s="184">
        <v>1</v>
      </c>
      <c r="I191" s="185"/>
      <c r="J191" s="186">
        <f t="shared" si="30"/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si="31"/>
        <v>0</v>
      </c>
      <c r="Q191" s="189">
        <v>0</v>
      </c>
      <c r="R191" s="189">
        <f t="shared" si="32"/>
        <v>0</v>
      </c>
      <c r="S191" s="189">
        <v>0</v>
      </c>
      <c r="T191" s="190">
        <f t="shared" si="3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339</v>
      </c>
      <c r="AT191" s="191" t="s">
        <v>187</v>
      </c>
      <c r="AU191" s="191" t="s">
        <v>80</v>
      </c>
      <c r="AY191" s="19" t="s">
        <v>185</v>
      </c>
      <c r="BE191" s="192">
        <f t="shared" si="34"/>
        <v>0</v>
      </c>
      <c r="BF191" s="192">
        <f t="shared" si="35"/>
        <v>0</v>
      </c>
      <c r="BG191" s="192">
        <f t="shared" si="36"/>
        <v>0</v>
      </c>
      <c r="BH191" s="192">
        <f t="shared" si="37"/>
        <v>0</v>
      </c>
      <c r="BI191" s="192">
        <f t="shared" si="38"/>
        <v>0</v>
      </c>
      <c r="BJ191" s="19" t="s">
        <v>80</v>
      </c>
      <c r="BK191" s="192">
        <f t="shared" si="39"/>
        <v>0</v>
      </c>
      <c r="BL191" s="19" t="s">
        <v>339</v>
      </c>
      <c r="BM191" s="191" t="s">
        <v>3624</v>
      </c>
    </row>
    <row r="192" spans="1:65" s="2" customFormat="1" ht="16.5" customHeight="1">
      <c r="A192" s="36"/>
      <c r="B192" s="37"/>
      <c r="C192" s="180" t="s">
        <v>1866</v>
      </c>
      <c r="D192" s="180" t="s">
        <v>187</v>
      </c>
      <c r="E192" s="181" t="s">
        <v>4110</v>
      </c>
      <c r="F192" s="182" t="s">
        <v>4111</v>
      </c>
      <c r="G192" s="183" t="s">
        <v>1761</v>
      </c>
      <c r="H192" s="184">
        <v>1</v>
      </c>
      <c r="I192" s="185"/>
      <c r="J192" s="186">
        <f t="shared" si="30"/>
        <v>0</v>
      </c>
      <c r="K192" s="182" t="s">
        <v>19</v>
      </c>
      <c r="L192" s="41"/>
      <c r="M192" s="187" t="s">
        <v>19</v>
      </c>
      <c r="N192" s="188" t="s">
        <v>44</v>
      </c>
      <c r="O192" s="66"/>
      <c r="P192" s="189">
        <f t="shared" si="31"/>
        <v>0</v>
      </c>
      <c r="Q192" s="189">
        <v>0</v>
      </c>
      <c r="R192" s="189">
        <f t="shared" si="32"/>
        <v>0</v>
      </c>
      <c r="S192" s="189">
        <v>0</v>
      </c>
      <c r="T192" s="190">
        <f t="shared" si="3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339</v>
      </c>
      <c r="AT192" s="191" t="s">
        <v>187</v>
      </c>
      <c r="AU192" s="191" t="s">
        <v>80</v>
      </c>
      <c r="AY192" s="19" t="s">
        <v>185</v>
      </c>
      <c r="BE192" s="192">
        <f t="shared" si="34"/>
        <v>0</v>
      </c>
      <c r="BF192" s="192">
        <f t="shared" si="35"/>
        <v>0</v>
      </c>
      <c r="BG192" s="192">
        <f t="shared" si="36"/>
        <v>0</v>
      </c>
      <c r="BH192" s="192">
        <f t="shared" si="37"/>
        <v>0</v>
      </c>
      <c r="BI192" s="192">
        <f t="shared" si="38"/>
        <v>0</v>
      </c>
      <c r="BJ192" s="19" t="s">
        <v>80</v>
      </c>
      <c r="BK192" s="192">
        <f t="shared" si="39"/>
        <v>0</v>
      </c>
      <c r="BL192" s="19" t="s">
        <v>339</v>
      </c>
      <c r="BM192" s="191" t="s">
        <v>1402</v>
      </c>
    </row>
    <row r="193" spans="1:65" s="2" customFormat="1" ht="16.5" customHeight="1">
      <c r="A193" s="36"/>
      <c r="B193" s="37"/>
      <c r="C193" s="180" t="s">
        <v>1903</v>
      </c>
      <c r="D193" s="180" t="s">
        <v>187</v>
      </c>
      <c r="E193" s="181" t="s">
        <v>4112</v>
      </c>
      <c r="F193" s="182" t="s">
        <v>4113</v>
      </c>
      <c r="G193" s="183" t="s">
        <v>439</v>
      </c>
      <c r="H193" s="184">
        <v>12</v>
      </c>
      <c r="I193" s="185"/>
      <c r="J193" s="186">
        <f t="shared" si="30"/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si="31"/>
        <v>0</v>
      </c>
      <c r="Q193" s="189">
        <v>0</v>
      </c>
      <c r="R193" s="189">
        <f t="shared" si="32"/>
        <v>0</v>
      </c>
      <c r="S193" s="189">
        <v>0</v>
      </c>
      <c r="T193" s="190">
        <f t="shared" si="3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339</v>
      </c>
      <c r="AT193" s="191" t="s">
        <v>187</v>
      </c>
      <c r="AU193" s="191" t="s">
        <v>80</v>
      </c>
      <c r="AY193" s="19" t="s">
        <v>185</v>
      </c>
      <c r="BE193" s="192">
        <f t="shared" si="34"/>
        <v>0</v>
      </c>
      <c r="BF193" s="192">
        <f t="shared" si="35"/>
        <v>0</v>
      </c>
      <c r="BG193" s="192">
        <f t="shared" si="36"/>
        <v>0</v>
      </c>
      <c r="BH193" s="192">
        <f t="shared" si="37"/>
        <v>0</v>
      </c>
      <c r="BI193" s="192">
        <f t="shared" si="38"/>
        <v>0</v>
      </c>
      <c r="BJ193" s="19" t="s">
        <v>80</v>
      </c>
      <c r="BK193" s="192">
        <f t="shared" si="39"/>
        <v>0</v>
      </c>
      <c r="BL193" s="19" t="s">
        <v>339</v>
      </c>
      <c r="BM193" s="191" t="s">
        <v>3629</v>
      </c>
    </row>
    <row r="194" spans="1:65" s="2" customFormat="1" ht="16.5" customHeight="1">
      <c r="A194" s="36"/>
      <c r="B194" s="37"/>
      <c r="C194" s="180" t="s">
        <v>1909</v>
      </c>
      <c r="D194" s="180" t="s">
        <v>187</v>
      </c>
      <c r="E194" s="181" t="s">
        <v>4114</v>
      </c>
      <c r="F194" s="182" t="s">
        <v>4115</v>
      </c>
      <c r="G194" s="183" t="s">
        <v>439</v>
      </c>
      <c r="H194" s="184">
        <v>7</v>
      </c>
      <c r="I194" s="185"/>
      <c r="J194" s="186">
        <f t="shared" si="30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31"/>
        <v>0</v>
      </c>
      <c r="Q194" s="189">
        <v>0</v>
      </c>
      <c r="R194" s="189">
        <f t="shared" si="32"/>
        <v>0</v>
      </c>
      <c r="S194" s="189">
        <v>0</v>
      </c>
      <c r="T194" s="190">
        <f t="shared" si="3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339</v>
      </c>
      <c r="AT194" s="191" t="s">
        <v>187</v>
      </c>
      <c r="AU194" s="191" t="s">
        <v>80</v>
      </c>
      <c r="AY194" s="19" t="s">
        <v>185</v>
      </c>
      <c r="BE194" s="192">
        <f t="shared" si="34"/>
        <v>0</v>
      </c>
      <c r="BF194" s="192">
        <f t="shared" si="35"/>
        <v>0</v>
      </c>
      <c r="BG194" s="192">
        <f t="shared" si="36"/>
        <v>0</v>
      </c>
      <c r="BH194" s="192">
        <f t="shared" si="37"/>
        <v>0</v>
      </c>
      <c r="BI194" s="192">
        <f t="shared" si="38"/>
        <v>0</v>
      </c>
      <c r="BJ194" s="19" t="s">
        <v>80</v>
      </c>
      <c r="BK194" s="192">
        <f t="shared" si="39"/>
        <v>0</v>
      </c>
      <c r="BL194" s="19" t="s">
        <v>339</v>
      </c>
      <c r="BM194" s="191" t="s">
        <v>3632</v>
      </c>
    </row>
    <row r="195" spans="1:65" s="2" customFormat="1" ht="16.5" customHeight="1">
      <c r="A195" s="36"/>
      <c r="B195" s="37"/>
      <c r="C195" s="180" t="s">
        <v>1913</v>
      </c>
      <c r="D195" s="180" t="s">
        <v>187</v>
      </c>
      <c r="E195" s="181" t="s">
        <v>4116</v>
      </c>
      <c r="F195" s="182" t="s">
        <v>4117</v>
      </c>
      <c r="G195" s="183" t="s">
        <v>439</v>
      </c>
      <c r="H195" s="184">
        <v>1</v>
      </c>
      <c r="I195" s="185"/>
      <c r="J195" s="186">
        <f t="shared" si="30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31"/>
        <v>0</v>
      </c>
      <c r="Q195" s="189">
        <v>0</v>
      </c>
      <c r="R195" s="189">
        <f t="shared" si="32"/>
        <v>0</v>
      </c>
      <c r="S195" s="189">
        <v>0</v>
      </c>
      <c r="T195" s="190">
        <f t="shared" si="3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339</v>
      </c>
      <c r="AT195" s="191" t="s">
        <v>187</v>
      </c>
      <c r="AU195" s="191" t="s">
        <v>80</v>
      </c>
      <c r="AY195" s="19" t="s">
        <v>185</v>
      </c>
      <c r="BE195" s="192">
        <f t="shared" si="34"/>
        <v>0</v>
      </c>
      <c r="BF195" s="192">
        <f t="shared" si="35"/>
        <v>0</v>
      </c>
      <c r="BG195" s="192">
        <f t="shared" si="36"/>
        <v>0</v>
      </c>
      <c r="BH195" s="192">
        <f t="shared" si="37"/>
        <v>0</v>
      </c>
      <c r="BI195" s="192">
        <f t="shared" si="38"/>
        <v>0</v>
      </c>
      <c r="BJ195" s="19" t="s">
        <v>80</v>
      </c>
      <c r="BK195" s="192">
        <f t="shared" si="39"/>
        <v>0</v>
      </c>
      <c r="BL195" s="19" t="s">
        <v>339</v>
      </c>
      <c r="BM195" s="191" t="s">
        <v>2688</v>
      </c>
    </row>
    <row r="196" spans="1:65" s="2" customFormat="1" ht="16.5" customHeight="1">
      <c r="A196" s="36"/>
      <c r="B196" s="37"/>
      <c r="C196" s="180" t="s">
        <v>1916</v>
      </c>
      <c r="D196" s="180" t="s">
        <v>187</v>
      </c>
      <c r="E196" s="181" t="s">
        <v>4118</v>
      </c>
      <c r="F196" s="182" t="s">
        <v>4119</v>
      </c>
      <c r="G196" s="183" t="s">
        <v>439</v>
      </c>
      <c r="H196" s="184">
        <v>21</v>
      </c>
      <c r="I196" s="185"/>
      <c r="J196" s="186">
        <f t="shared" si="30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31"/>
        <v>0</v>
      </c>
      <c r="Q196" s="189">
        <v>0</v>
      </c>
      <c r="R196" s="189">
        <f t="shared" si="32"/>
        <v>0</v>
      </c>
      <c r="S196" s="189">
        <v>0</v>
      </c>
      <c r="T196" s="190">
        <f t="shared" si="3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339</v>
      </c>
      <c r="AT196" s="191" t="s">
        <v>187</v>
      </c>
      <c r="AU196" s="191" t="s">
        <v>80</v>
      </c>
      <c r="AY196" s="19" t="s">
        <v>185</v>
      </c>
      <c r="BE196" s="192">
        <f t="shared" si="34"/>
        <v>0</v>
      </c>
      <c r="BF196" s="192">
        <f t="shared" si="35"/>
        <v>0</v>
      </c>
      <c r="BG196" s="192">
        <f t="shared" si="36"/>
        <v>0</v>
      </c>
      <c r="BH196" s="192">
        <f t="shared" si="37"/>
        <v>0</v>
      </c>
      <c r="BI196" s="192">
        <f t="shared" si="38"/>
        <v>0</v>
      </c>
      <c r="BJ196" s="19" t="s">
        <v>80</v>
      </c>
      <c r="BK196" s="192">
        <f t="shared" si="39"/>
        <v>0</v>
      </c>
      <c r="BL196" s="19" t="s">
        <v>339</v>
      </c>
      <c r="BM196" s="191" t="s">
        <v>3635</v>
      </c>
    </row>
    <row r="197" spans="1:65" s="2" customFormat="1" ht="16.5" customHeight="1">
      <c r="A197" s="36"/>
      <c r="B197" s="37"/>
      <c r="C197" s="180" t="s">
        <v>1920</v>
      </c>
      <c r="D197" s="180" t="s">
        <v>187</v>
      </c>
      <c r="E197" s="181" t="s">
        <v>4120</v>
      </c>
      <c r="F197" s="182" t="s">
        <v>4121</v>
      </c>
      <c r="G197" s="183" t="s">
        <v>342</v>
      </c>
      <c r="H197" s="184">
        <v>1.1639999999999999</v>
      </c>
      <c r="I197" s="185"/>
      <c r="J197" s="186">
        <f t="shared" si="30"/>
        <v>0</v>
      </c>
      <c r="K197" s="182" t="s">
        <v>19</v>
      </c>
      <c r="L197" s="41"/>
      <c r="M197" s="232" t="s">
        <v>19</v>
      </c>
      <c r="N197" s="233" t="s">
        <v>44</v>
      </c>
      <c r="O197" s="234"/>
      <c r="P197" s="235">
        <f t="shared" si="31"/>
        <v>0</v>
      </c>
      <c r="Q197" s="235">
        <v>0</v>
      </c>
      <c r="R197" s="235">
        <f t="shared" si="32"/>
        <v>0</v>
      </c>
      <c r="S197" s="235">
        <v>0</v>
      </c>
      <c r="T197" s="236">
        <f t="shared" si="3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339</v>
      </c>
      <c r="AT197" s="191" t="s">
        <v>187</v>
      </c>
      <c r="AU197" s="191" t="s">
        <v>80</v>
      </c>
      <c r="AY197" s="19" t="s">
        <v>185</v>
      </c>
      <c r="BE197" s="192">
        <f t="shared" si="34"/>
        <v>0</v>
      </c>
      <c r="BF197" s="192">
        <f t="shared" si="35"/>
        <v>0</v>
      </c>
      <c r="BG197" s="192">
        <f t="shared" si="36"/>
        <v>0</v>
      </c>
      <c r="BH197" s="192">
        <f t="shared" si="37"/>
        <v>0</v>
      </c>
      <c r="BI197" s="192">
        <f t="shared" si="38"/>
        <v>0</v>
      </c>
      <c r="BJ197" s="19" t="s">
        <v>80</v>
      </c>
      <c r="BK197" s="192">
        <f t="shared" si="39"/>
        <v>0</v>
      </c>
      <c r="BL197" s="19" t="s">
        <v>339</v>
      </c>
      <c r="BM197" s="191" t="s">
        <v>3638</v>
      </c>
    </row>
    <row r="198" spans="1:65" s="2" customFormat="1" ht="6.95" customHeight="1">
      <c r="A198" s="36"/>
      <c r="B198" s="49"/>
      <c r="C198" s="50"/>
      <c r="D198" s="50"/>
      <c r="E198" s="50"/>
      <c r="F198" s="50"/>
      <c r="G198" s="50"/>
      <c r="H198" s="50"/>
      <c r="I198" s="50"/>
      <c r="J198" s="50"/>
      <c r="K198" s="50"/>
      <c r="L198" s="41"/>
      <c r="M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</sheetData>
  <sheetProtection algorithmName="SHA-512" hashValue="U6gixr7Azh23iadQjNgORWiVHfsztKv61S0BVsSxdOCInRN1W5n6YNsmXcbU4bDAJXsYli6cFKvhcn4jb0RCfQ==" saltValue="ZijQE+OImdj+z+dWl9vX1tsgE1//Qhr6iSpVzbuPg2F0aRi9j4Qwe6mEcyW7UoUvXsaaRPYvhKhBAZMcycRDiw==" spinCount="100000" sheet="1" objects="1" scenarios="1" formatColumns="0" formatRows="0" autoFilter="0"/>
  <autoFilter ref="C89:K197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93"/>
  <sheetViews>
    <sheetView showGridLines="0" tabSelected="1" topLeftCell="A454" workbookViewId="0">
      <selection activeCell="F467" sqref="F467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120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4122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ROUND(J108,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ROUND((SUM(BE108:BE492)),  2)</f>
        <v>0</v>
      </c>
      <c r="G35" s="36"/>
      <c r="H35" s="36"/>
      <c r="I35" s="126">
        <v>0.21</v>
      </c>
      <c r="J35" s="125">
        <f>ROUND(((SUM(BE108:BE492))*I35),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ROUND((SUM(BF108:BF492)),  2)</f>
        <v>0</v>
      </c>
      <c r="G36" s="36"/>
      <c r="H36" s="36"/>
      <c r="I36" s="126">
        <v>0.15</v>
      </c>
      <c r="J36" s="125">
        <f>ROUND(((SUM(BF108:BF492))*I36),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ROUND((SUM(BG108:BG492)),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ROUND((SUM(BH108:BH492)),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ROUND((SUM(BI108:BI492)),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013 - Elektroinstalace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J108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4123</v>
      </c>
      <c r="E64" s="145"/>
      <c r="F64" s="145"/>
      <c r="G64" s="145"/>
      <c r="H64" s="145"/>
      <c r="I64" s="145"/>
      <c r="J64" s="146">
        <f>J109</f>
        <v>0</v>
      </c>
      <c r="K64" s="143"/>
      <c r="L64" s="147"/>
    </row>
    <row r="65" spans="2:12" s="9" customFormat="1" ht="24.95" customHeight="1">
      <c r="B65" s="142"/>
      <c r="C65" s="143"/>
      <c r="D65" s="144" t="s">
        <v>4124</v>
      </c>
      <c r="E65" s="145"/>
      <c r="F65" s="145"/>
      <c r="G65" s="145"/>
      <c r="H65" s="145"/>
      <c r="I65" s="145"/>
      <c r="J65" s="146">
        <f>J112</f>
        <v>0</v>
      </c>
      <c r="K65" s="143"/>
      <c r="L65" s="147"/>
    </row>
    <row r="66" spans="2:12" s="9" customFormat="1" ht="24.95" customHeight="1">
      <c r="B66" s="142"/>
      <c r="C66" s="143"/>
      <c r="D66" s="144" t="s">
        <v>4125</v>
      </c>
      <c r="E66" s="145"/>
      <c r="F66" s="145"/>
      <c r="G66" s="145"/>
      <c r="H66" s="145"/>
      <c r="I66" s="145"/>
      <c r="J66" s="146">
        <f>J130</f>
        <v>0</v>
      </c>
      <c r="K66" s="143"/>
      <c r="L66" s="147"/>
    </row>
    <row r="67" spans="2:12" s="9" customFormat="1" ht="24.95" customHeight="1">
      <c r="B67" s="142"/>
      <c r="C67" s="143"/>
      <c r="D67" s="144" t="s">
        <v>4126</v>
      </c>
      <c r="E67" s="145"/>
      <c r="F67" s="145"/>
      <c r="G67" s="145"/>
      <c r="H67" s="145"/>
      <c r="I67" s="145"/>
      <c r="J67" s="146">
        <f>J146</f>
        <v>0</v>
      </c>
      <c r="K67" s="143"/>
      <c r="L67" s="147"/>
    </row>
    <row r="68" spans="2:12" s="9" customFormat="1" ht="24.95" customHeight="1">
      <c r="B68" s="142"/>
      <c r="C68" s="143"/>
      <c r="D68" s="144" t="s">
        <v>4127</v>
      </c>
      <c r="E68" s="145"/>
      <c r="F68" s="145"/>
      <c r="G68" s="145"/>
      <c r="H68" s="145"/>
      <c r="I68" s="145"/>
      <c r="J68" s="146">
        <f>J178</f>
        <v>0</v>
      </c>
      <c r="K68" s="143"/>
      <c r="L68" s="147"/>
    </row>
    <row r="69" spans="2:12" s="9" customFormat="1" ht="24.95" customHeight="1">
      <c r="B69" s="142"/>
      <c r="C69" s="143"/>
      <c r="D69" s="144" t="s">
        <v>4128</v>
      </c>
      <c r="E69" s="145"/>
      <c r="F69" s="145"/>
      <c r="G69" s="145"/>
      <c r="H69" s="145"/>
      <c r="I69" s="145"/>
      <c r="J69" s="146">
        <f>J205</f>
        <v>0</v>
      </c>
      <c r="K69" s="143"/>
      <c r="L69" s="147"/>
    </row>
    <row r="70" spans="2:12" s="9" customFormat="1" ht="24.95" customHeight="1">
      <c r="B70" s="142"/>
      <c r="C70" s="143"/>
      <c r="D70" s="144" t="s">
        <v>4129</v>
      </c>
      <c r="E70" s="145"/>
      <c r="F70" s="145"/>
      <c r="G70" s="145"/>
      <c r="H70" s="145"/>
      <c r="I70" s="145"/>
      <c r="J70" s="146">
        <f>J223</f>
        <v>0</v>
      </c>
      <c r="K70" s="143"/>
      <c r="L70" s="147"/>
    </row>
    <row r="71" spans="2:12" s="9" customFormat="1" ht="24.95" customHeight="1">
      <c r="B71" s="142"/>
      <c r="C71" s="143"/>
      <c r="D71" s="144" t="s">
        <v>4130</v>
      </c>
      <c r="E71" s="145"/>
      <c r="F71" s="145"/>
      <c r="G71" s="145"/>
      <c r="H71" s="145"/>
      <c r="I71" s="145"/>
      <c r="J71" s="146">
        <f>J227</f>
        <v>0</v>
      </c>
      <c r="K71" s="143"/>
      <c r="L71" s="147"/>
    </row>
    <row r="72" spans="2:12" s="9" customFormat="1" ht="24.95" customHeight="1">
      <c r="B72" s="142"/>
      <c r="C72" s="143"/>
      <c r="D72" s="144" t="s">
        <v>4131</v>
      </c>
      <c r="E72" s="145"/>
      <c r="F72" s="145"/>
      <c r="G72" s="145"/>
      <c r="H72" s="145"/>
      <c r="I72" s="145"/>
      <c r="J72" s="146">
        <f>J274</f>
        <v>0</v>
      </c>
      <c r="K72" s="143"/>
      <c r="L72" s="147"/>
    </row>
    <row r="73" spans="2:12" s="9" customFormat="1" ht="24.95" customHeight="1">
      <c r="B73" s="142"/>
      <c r="C73" s="143"/>
      <c r="D73" s="144" t="s">
        <v>4132</v>
      </c>
      <c r="E73" s="145"/>
      <c r="F73" s="145"/>
      <c r="G73" s="145"/>
      <c r="H73" s="145"/>
      <c r="I73" s="145"/>
      <c r="J73" s="146">
        <f>J293</f>
        <v>0</v>
      </c>
      <c r="K73" s="143"/>
      <c r="L73" s="147"/>
    </row>
    <row r="74" spans="2:12" s="9" customFormat="1" ht="24.95" customHeight="1">
      <c r="B74" s="142"/>
      <c r="C74" s="143"/>
      <c r="D74" s="144" t="s">
        <v>4133</v>
      </c>
      <c r="E74" s="145"/>
      <c r="F74" s="145"/>
      <c r="G74" s="145"/>
      <c r="H74" s="145"/>
      <c r="I74" s="145"/>
      <c r="J74" s="146">
        <f>J310</f>
        <v>0</v>
      </c>
      <c r="K74" s="143"/>
      <c r="L74" s="147"/>
    </row>
    <row r="75" spans="2:12" s="9" customFormat="1" ht="24.95" customHeight="1">
      <c r="B75" s="142"/>
      <c r="C75" s="143"/>
      <c r="D75" s="144" t="s">
        <v>4134</v>
      </c>
      <c r="E75" s="145"/>
      <c r="F75" s="145"/>
      <c r="G75" s="145"/>
      <c r="H75" s="145"/>
      <c r="I75" s="145"/>
      <c r="J75" s="146">
        <f>J315</f>
        <v>0</v>
      </c>
      <c r="K75" s="143"/>
      <c r="L75" s="147"/>
    </row>
    <row r="76" spans="2:12" s="9" customFormat="1" ht="24.95" customHeight="1">
      <c r="B76" s="142"/>
      <c r="C76" s="143"/>
      <c r="D76" s="144" t="s">
        <v>4135</v>
      </c>
      <c r="E76" s="145"/>
      <c r="F76" s="145"/>
      <c r="G76" s="145"/>
      <c r="H76" s="145"/>
      <c r="I76" s="145"/>
      <c r="J76" s="146">
        <f>J332</f>
        <v>0</v>
      </c>
      <c r="K76" s="143"/>
      <c r="L76" s="147"/>
    </row>
    <row r="77" spans="2:12" s="9" customFormat="1" ht="24.95" customHeight="1">
      <c r="B77" s="142"/>
      <c r="C77" s="143"/>
      <c r="D77" s="144" t="s">
        <v>4136</v>
      </c>
      <c r="E77" s="145"/>
      <c r="F77" s="145"/>
      <c r="G77" s="145"/>
      <c r="H77" s="145"/>
      <c r="I77" s="145"/>
      <c r="J77" s="146">
        <f>J347</f>
        <v>0</v>
      </c>
      <c r="K77" s="143"/>
      <c r="L77" s="147"/>
    </row>
    <row r="78" spans="2:12" s="9" customFormat="1" ht="24.95" customHeight="1">
      <c r="B78" s="142"/>
      <c r="C78" s="143"/>
      <c r="D78" s="144" t="s">
        <v>4137</v>
      </c>
      <c r="E78" s="145"/>
      <c r="F78" s="145"/>
      <c r="G78" s="145"/>
      <c r="H78" s="145"/>
      <c r="I78" s="145"/>
      <c r="J78" s="146">
        <f>J360</f>
        <v>0</v>
      </c>
      <c r="K78" s="143"/>
      <c r="L78" s="147"/>
    </row>
    <row r="79" spans="2:12" s="9" customFormat="1" ht="24.95" customHeight="1">
      <c r="B79" s="142"/>
      <c r="C79" s="143"/>
      <c r="D79" s="144" t="s">
        <v>4138</v>
      </c>
      <c r="E79" s="145"/>
      <c r="F79" s="145"/>
      <c r="G79" s="145"/>
      <c r="H79" s="145"/>
      <c r="I79" s="145"/>
      <c r="J79" s="146">
        <f>J371</f>
        <v>0</v>
      </c>
      <c r="K79" s="143"/>
      <c r="L79" s="147"/>
    </row>
    <row r="80" spans="2:12" s="9" customFormat="1" ht="24.95" customHeight="1">
      <c r="B80" s="142"/>
      <c r="C80" s="143"/>
      <c r="D80" s="144" t="s">
        <v>4139</v>
      </c>
      <c r="E80" s="145"/>
      <c r="F80" s="145"/>
      <c r="G80" s="145"/>
      <c r="H80" s="145"/>
      <c r="I80" s="145"/>
      <c r="J80" s="146">
        <f>J388</f>
        <v>0</v>
      </c>
      <c r="K80" s="143"/>
      <c r="L80" s="147"/>
    </row>
    <row r="81" spans="1:31" s="9" customFormat="1" ht="24.95" customHeight="1">
      <c r="B81" s="142"/>
      <c r="C81" s="143"/>
      <c r="D81" s="144" t="s">
        <v>4140</v>
      </c>
      <c r="E81" s="145"/>
      <c r="F81" s="145"/>
      <c r="G81" s="145"/>
      <c r="H81" s="145"/>
      <c r="I81" s="145"/>
      <c r="J81" s="146">
        <f>J405</f>
        <v>0</v>
      </c>
      <c r="K81" s="143"/>
      <c r="L81" s="147"/>
    </row>
    <row r="82" spans="1:31" s="9" customFormat="1" ht="24.95" customHeight="1">
      <c r="B82" s="142"/>
      <c r="C82" s="143"/>
      <c r="D82" s="144" t="s">
        <v>4141</v>
      </c>
      <c r="E82" s="145"/>
      <c r="F82" s="145"/>
      <c r="G82" s="145"/>
      <c r="H82" s="145"/>
      <c r="I82" s="145"/>
      <c r="J82" s="146">
        <f>J420</f>
        <v>0</v>
      </c>
      <c r="K82" s="143"/>
      <c r="L82" s="147"/>
    </row>
    <row r="83" spans="1:31" s="9" customFormat="1" ht="24.95" customHeight="1">
      <c r="B83" s="142"/>
      <c r="C83" s="143"/>
      <c r="D83" s="144" t="s">
        <v>4142</v>
      </c>
      <c r="E83" s="145"/>
      <c r="F83" s="145"/>
      <c r="G83" s="145"/>
      <c r="H83" s="145"/>
      <c r="I83" s="145"/>
      <c r="J83" s="146">
        <f>J436</f>
        <v>0</v>
      </c>
      <c r="K83" s="143"/>
      <c r="L83" s="147"/>
    </row>
    <row r="84" spans="1:31" s="9" customFormat="1" ht="24.95" customHeight="1">
      <c r="B84" s="142"/>
      <c r="C84" s="143"/>
      <c r="D84" s="144" t="s">
        <v>4143</v>
      </c>
      <c r="E84" s="145"/>
      <c r="F84" s="145"/>
      <c r="G84" s="145"/>
      <c r="H84" s="145"/>
      <c r="I84" s="145"/>
      <c r="J84" s="146">
        <f>J467</f>
        <v>0</v>
      </c>
      <c r="K84" s="143"/>
      <c r="L84" s="147"/>
    </row>
    <row r="85" spans="1:31" s="9" customFormat="1" ht="24.95" customHeight="1">
      <c r="B85" s="142"/>
      <c r="C85" s="143"/>
      <c r="D85" s="144" t="s">
        <v>4144</v>
      </c>
      <c r="E85" s="145"/>
      <c r="F85" s="145"/>
      <c r="G85" s="145"/>
      <c r="H85" s="145"/>
      <c r="I85" s="145"/>
      <c r="J85" s="146">
        <f>J487</f>
        <v>0</v>
      </c>
      <c r="K85" s="143"/>
      <c r="L85" s="147"/>
    </row>
    <row r="86" spans="1:31" s="9" customFormat="1" ht="24.95" customHeight="1">
      <c r="B86" s="142"/>
      <c r="C86" s="143"/>
      <c r="D86" s="144" t="s">
        <v>168</v>
      </c>
      <c r="E86" s="145"/>
      <c r="F86" s="145"/>
      <c r="G86" s="145"/>
      <c r="H86" s="145"/>
      <c r="I86" s="145"/>
      <c r="J86" s="146">
        <f>J490</f>
        <v>0</v>
      </c>
      <c r="K86" s="143"/>
      <c r="L86" s="147"/>
    </row>
    <row r="87" spans="1:31" s="2" customFormat="1" ht="21.7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6.95" customHeight="1">
      <c r="A88" s="36"/>
      <c r="B88" s="49"/>
      <c r="C88" s="50"/>
      <c r="D88" s="50"/>
      <c r="E88" s="50"/>
      <c r="F88" s="50"/>
      <c r="G88" s="50"/>
      <c r="H88" s="50"/>
      <c r="I88" s="50"/>
      <c r="J88" s="50"/>
      <c r="K88" s="50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92" spans="1:31" s="2" customFormat="1" ht="6.95" customHeight="1">
      <c r="A92" s="36"/>
      <c r="B92" s="51"/>
      <c r="C92" s="52"/>
      <c r="D92" s="52"/>
      <c r="E92" s="52"/>
      <c r="F92" s="52"/>
      <c r="G92" s="52"/>
      <c r="H92" s="52"/>
      <c r="I92" s="52"/>
      <c r="J92" s="52"/>
      <c r="K92" s="52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24.95" customHeight="1">
      <c r="A93" s="36"/>
      <c r="B93" s="37"/>
      <c r="C93" s="25" t="s">
        <v>170</v>
      </c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6.95" customHeight="1">
      <c r="A94" s="36"/>
      <c r="B94" s="37"/>
      <c r="C94" s="38"/>
      <c r="D94" s="38"/>
      <c r="E94" s="38"/>
      <c r="F94" s="38"/>
      <c r="G94" s="38"/>
      <c r="H94" s="38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2" customHeight="1">
      <c r="A95" s="36"/>
      <c r="B95" s="37"/>
      <c r="C95" s="31" t="s">
        <v>16</v>
      </c>
      <c r="D95" s="38"/>
      <c r="E95" s="38"/>
      <c r="F95" s="38"/>
      <c r="G95" s="38"/>
      <c r="H95" s="38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6.5" customHeight="1">
      <c r="A96" s="36"/>
      <c r="B96" s="37"/>
      <c r="C96" s="38"/>
      <c r="D96" s="38"/>
      <c r="E96" s="392" t="str">
        <f>E7</f>
        <v>OU - stavební úpravy objektu ZW - děkanát Lékařské fakulty</v>
      </c>
      <c r="F96" s="393"/>
      <c r="G96" s="393"/>
      <c r="H96" s="393"/>
      <c r="I96" s="38"/>
      <c r="J96" s="38"/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1" customFormat="1" ht="12" customHeight="1">
      <c r="B97" s="23"/>
      <c r="C97" s="31" t="s">
        <v>150</v>
      </c>
      <c r="D97" s="24"/>
      <c r="E97" s="24"/>
      <c r="F97" s="24"/>
      <c r="G97" s="24"/>
      <c r="H97" s="24"/>
      <c r="I97" s="24"/>
      <c r="J97" s="24"/>
      <c r="K97" s="24"/>
      <c r="L97" s="22"/>
    </row>
    <row r="98" spans="1:65" s="2" customFormat="1" ht="16.5" customHeight="1">
      <c r="A98" s="36"/>
      <c r="B98" s="37"/>
      <c r="C98" s="38"/>
      <c r="D98" s="38"/>
      <c r="E98" s="392" t="s">
        <v>151</v>
      </c>
      <c r="F98" s="394"/>
      <c r="G98" s="394"/>
      <c r="H98" s="394"/>
      <c r="I98" s="38"/>
      <c r="J98" s="38"/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12" customHeight="1">
      <c r="A99" s="36"/>
      <c r="B99" s="37"/>
      <c r="C99" s="31" t="s">
        <v>152</v>
      </c>
      <c r="D99" s="38"/>
      <c r="E99" s="38"/>
      <c r="F99" s="38"/>
      <c r="G99" s="38"/>
      <c r="H99" s="38"/>
      <c r="I99" s="38"/>
      <c r="J99" s="38"/>
      <c r="K99" s="38"/>
      <c r="L99" s="115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16.5" customHeight="1">
      <c r="A100" s="36"/>
      <c r="B100" s="37"/>
      <c r="C100" s="38"/>
      <c r="D100" s="38"/>
      <c r="E100" s="340" t="str">
        <f>E11</f>
        <v>013 - Elektroinstalace</v>
      </c>
      <c r="F100" s="394"/>
      <c r="G100" s="394"/>
      <c r="H100" s="394"/>
      <c r="I100" s="38"/>
      <c r="J100" s="38"/>
      <c r="K100" s="38"/>
      <c r="L100" s="115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6.95" customHeight="1">
      <c r="A101" s="36"/>
      <c r="B101" s="37"/>
      <c r="C101" s="38"/>
      <c r="D101" s="38"/>
      <c r="E101" s="38"/>
      <c r="F101" s="38"/>
      <c r="G101" s="38"/>
      <c r="H101" s="38"/>
      <c r="I101" s="38"/>
      <c r="J101" s="38"/>
      <c r="K101" s="38"/>
      <c r="L101" s="115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2" customFormat="1" ht="12" customHeight="1">
      <c r="A102" s="36"/>
      <c r="B102" s="37"/>
      <c r="C102" s="31" t="s">
        <v>21</v>
      </c>
      <c r="D102" s="38"/>
      <c r="E102" s="38"/>
      <c r="F102" s="29" t="str">
        <f>F14</f>
        <v xml:space="preserve"> </v>
      </c>
      <c r="G102" s="38"/>
      <c r="H102" s="38"/>
      <c r="I102" s="31" t="s">
        <v>23</v>
      </c>
      <c r="J102" s="61" t="str">
        <f>IF(J14="","",J14)</f>
        <v>16. 9. 2021</v>
      </c>
      <c r="K102" s="38"/>
      <c r="L102" s="115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5" s="2" customFormat="1" ht="6.95" customHeight="1">
      <c r="A103" s="36"/>
      <c r="B103" s="37"/>
      <c r="C103" s="38"/>
      <c r="D103" s="38"/>
      <c r="E103" s="38"/>
      <c r="F103" s="38"/>
      <c r="G103" s="38"/>
      <c r="H103" s="38"/>
      <c r="I103" s="38"/>
      <c r="J103" s="38"/>
      <c r="K103" s="38"/>
      <c r="L103" s="115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spans="1:65" s="2" customFormat="1" ht="40.15" customHeight="1">
      <c r="A104" s="36"/>
      <c r="B104" s="37"/>
      <c r="C104" s="31" t="s">
        <v>25</v>
      </c>
      <c r="D104" s="38"/>
      <c r="E104" s="38"/>
      <c r="F104" s="29" t="str">
        <f>E17</f>
        <v>Ostravská univerzita, Dvořákova 138/7, Ostrava</v>
      </c>
      <c r="G104" s="38"/>
      <c r="H104" s="38"/>
      <c r="I104" s="31" t="s">
        <v>32</v>
      </c>
      <c r="J104" s="34" t="str">
        <f>E23</f>
        <v>Ing.arch.Martin Janda,Lomná 1895, Frenštát p.R.</v>
      </c>
      <c r="K104" s="38"/>
      <c r="L104" s="115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spans="1:65" s="2" customFormat="1" ht="15.2" customHeight="1">
      <c r="A105" s="36"/>
      <c r="B105" s="37"/>
      <c r="C105" s="31" t="s">
        <v>30</v>
      </c>
      <c r="D105" s="38"/>
      <c r="E105" s="38"/>
      <c r="F105" s="29" t="str">
        <f>IF(E20="","",E20)</f>
        <v>Vyplň údaj</v>
      </c>
      <c r="G105" s="38"/>
      <c r="H105" s="38"/>
      <c r="I105" s="31" t="s">
        <v>36</v>
      </c>
      <c r="J105" s="34" t="str">
        <f>E26</f>
        <v xml:space="preserve"> </v>
      </c>
      <c r="K105" s="38"/>
      <c r="L105" s="115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spans="1:65" s="2" customFormat="1" ht="10.35" customHeight="1">
      <c r="A106" s="36"/>
      <c r="B106" s="37"/>
      <c r="C106" s="38"/>
      <c r="D106" s="38"/>
      <c r="E106" s="38"/>
      <c r="F106" s="38"/>
      <c r="G106" s="38"/>
      <c r="H106" s="38"/>
      <c r="I106" s="38"/>
      <c r="J106" s="38"/>
      <c r="K106" s="38"/>
      <c r="L106" s="115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spans="1:65" s="11" customFormat="1" ht="29.25" customHeight="1">
      <c r="A107" s="153"/>
      <c r="B107" s="154"/>
      <c r="C107" s="155" t="s">
        <v>171</v>
      </c>
      <c r="D107" s="156" t="s">
        <v>58</v>
      </c>
      <c r="E107" s="156" t="s">
        <v>54</v>
      </c>
      <c r="F107" s="156" t="s">
        <v>55</v>
      </c>
      <c r="G107" s="156" t="s">
        <v>172</v>
      </c>
      <c r="H107" s="156" t="s">
        <v>173</v>
      </c>
      <c r="I107" s="156" t="s">
        <v>174</v>
      </c>
      <c r="J107" s="156" t="s">
        <v>156</v>
      </c>
      <c r="K107" s="157" t="s">
        <v>175</v>
      </c>
      <c r="L107" s="158"/>
      <c r="M107" s="70" t="s">
        <v>19</v>
      </c>
      <c r="N107" s="71" t="s">
        <v>43</v>
      </c>
      <c r="O107" s="71" t="s">
        <v>176</v>
      </c>
      <c r="P107" s="71" t="s">
        <v>177</v>
      </c>
      <c r="Q107" s="71" t="s">
        <v>178</v>
      </c>
      <c r="R107" s="71" t="s">
        <v>179</v>
      </c>
      <c r="S107" s="71" t="s">
        <v>180</v>
      </c>
      <c r="T107" s="72" t="s">
        <v>181</v>
      </c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</row>
    <row r="108" spans="1:65" s="2" customFormat="1" ht="22.9" customHeight="1">
      <c r="A108" s="36"/>
      <c r="B108" s="37"/>
      <c r="C108" s="77" t="s">
        <v>182</v>
      </c>
      <c r="D108" s="38"/>
      <c r="E108" s="38"/>
      <c r="F108" s="38"/>
      <c r="G108" s="38"/>
      <c r="H108" s="38"/>
      <c r="I108" s="38"/>
      <c r="J108" s="159">
        <f>BK108</f>
        <v>0</v>
      </c>
      <c r="K108" s="38"/>
      <c r="L108" s="41"/>
      <c r="M108" s="73"/>
      <c r="N108" s="160"/>
      <c r="O108" s="74"/>
      <c r="P108" s="161">
        <f>P109+P112+P130+P146+P178+P205+P223+P227+P274+P293+P310+P315+P332+P347+P360+P371+P388+P405+P420+P436+P467+P487+P490</f>
        <v>0</v>
      </c>
      <c r="Q108" s="74"/>
      <c r="R108" s="161">
        <f>R109+R112+R130+R146+R178+R205+R223+R227+R274+R293+R310+R315+R332+R347+R360+R371+R388+R405+R420+R436+R467+R487+R490</f>
        <v>0</v>
      </c>
      <c r="S108" s="74"/>
      <c r="T108" s="162">
        <f>T109+T112+T130+T146+T178+T205+T223+T227+T274+T293+T310+T315+T332+T347+T360+T371+T388+T405+T420+T436+T467+T487+T490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72</v>
      </c>
      <c r="AU108" s="19" t="s">
        <v>157</v>
      </c>
      <c r="BK108" s="163">
        <f>BK109+BK112+BK130+BK146+BK178+BK205+BK223+BK227+BK274+BK293+BK310+BK315+BK332+BK347+BK360+BK371+BK388+BK405+BK420+BK436+BK467+BK487+BK490</f>
        <v>0</v>
      </c>
    </row>
    <row r="109" spans="1:65" s="12" customFormat="1" ht="25.9" customHeight="1">
      <c r="B109" s="164"/>
      <c r="C109" s="165"/>
      <c r="D109" s="166" t="s">
        <v>72</v>
      </c>
      <c r="E109" s="167" t="s">
        <v>4145</v>
      </c>
      <c r="F109" s="167" t="s">
        <v>4146</v>
      </c>
      <c r="G109" s="165"/>
      <c r="H109" s="165"/>
      <c r="I109" s="168"/>
      <c r="J109" s="169">
        <f>BK109</f>
        <v>0</v>
      </c>
      <c r="K109" s="165"/>
      <c r="L109" s="170"/>
      <c r="M109" s="171"/>
      <c r="N109" s="172"/>
      <c r="O109" s="172"/>
      <c r="P109" s="173">
        <f>SUM(P110:P111)</f>
        <v>0</v>
      </c>
      <c r="Q109" s="172"/>
      <c r="R109" s="173">
        <f>SUM(R110:R111)</f>
        <v>0</v>
      </c>
      <c r="S109" s="172"/>
      <c r="T109" s="174">
        <f>SUM(T110:T111)</f>
        <v>0</v>
      </c>
      <c r="AR109" s="175" t="s">
        <v>80</v>
      </c>
      <c r="AT109" s="176" t="s">
        <v>72</v>
      </c>
      <c r="AU109" s="176" t="s">
        <v>73</v>
      </c>
      <c r="AY109" s="175" t="s">
        <v>185</v>
      </c>
      <c r="BK109" s="177">
        <f>SUM(BK110:BK111)</f>
        <v>0</v>
      </c>
    </row>
    <row r="110" spans="1:65" s="2" customFormat="1" ht="16.5" customHeight="1">
      <c r="A110" s="36"/>
      <c r="B110" s="37"/>
      <c r="C110" s="180" t="s">
        <v>80</v>
      </c>
      <c r="D110" s="180" t="s">
        <v>187</v>
      </c>
      <c r="E110" s="181" t="s">
        <v>4145</v>
      </c>
      <c r="F110" s="182" t="s">
        <v>4147</v>
      </c>
      <c r="G110" s="183" t="s">
        <v>4148</v>
      </c>
      <c r="H110" s="184">
        <v>1</v>
      </c>
      <c r="I110" s="185"/>
      <c r="J110" s="186">
        <f>ROUND(I110*H110,2)</f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80</v>
      </c>
      <c r="BK110" s="192">
        <f>ROUND(I110*H110,2)</f>
        <v>0</v>
      </c>
      <c r="BL110" s="19" t="s">
        <v>135</v>
      </c>
      <c r="BM110" s="191" t="s">
        <v>4149</v>
      </c>
    </row>
    <row r="111" spans="1:65" s="2" customFormat="1" ht="16.5" customHeight="1">
      <c r="A111" s="36"/>
      <c r="B111" s="37"/>
      <c r="C111" s="180" t="s">
        <v>82</v>
      </c>
      <c r="D111" s="180" t="s">
        <v>187</v>
      </c>
      <c r="E111" s="181" t="s">
        <v>4150</v>
      </c>
      <c r="F111" s="182" t="s">
        <v>4151</v>
      </c>
      <c r="G111" s="183" t="s">
        <v>4148</v>
      </c>
      <c r="H111" s="184">
        <v>1</v>
      </c>
      <c r="I111" s="185"/>
      <c r="J111" s="186">
        <f>ROUND(I111*H111,2)</f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80</v>
      </c>
      <c r="BK111" s="192">
        <f>ROUND(I111*H111,2)</f>
        <v>0</v>
      </c>
      <c r="BL111" s="19" t="s">
        <v>135</v>
      </c>
      <c r="BM111" s="191" t="s">
        <v>4152</v>
      </c>
    </row>
    <row r="112" spans="1:65" s="12" customFormat="1" ht="25.9" customHeight="1">
      <c r="B112" s="164"/>
      <c r="C112" s="165"/>
      <c r="D112" s="166" t="s">
        <v>72</v>
      </c>
      <c r="E112" s="167" t="s">
        <v>4153</v>
      </c>
      <c r="F112" s="167" t="s">
        <v>4154</v>
      </c>
      <c r="G112" s="165"/>
      <c r="H112" s="165"/>
      <c r="I112" s="168"/>
      <c r="J112" s="169">
        <f>BK112</f>
        <v>0</v>
      </c>
      <c r="K112" s="165"/>
      <c r="L112" s="170"/>
      <c r="M112" s="171"/>
      <c r="N112" s="172"/>
      <c r="O112" s="172"/>
      <c r="P112" s="173">
        <f>SUM(P113:P129)</f>
        <v>0</v>
      </c>
      <c r="Q112" s="172"/>
      <c r="R112" s="173">
        <f>SUM(R113:R129)</f>
        <v>0</v>
      </c>
      <c r="S112" s="172"/>
      <c r="T112" s="174">
        <f>SUM(T113:T129)</f>
        <v>0</v>
      </c>
      <c r="AR112" s="175" t="s">
        <v>80</v>
      </c>
      <c r="AT112" s="176" t="s">
        <v>72</v>
      </c>
      <c r="AU112" s="176" t="s">
        <v>73</v>
      </c>
      <c r="AY112" s="175" t="s">
        <v>185</v>
      </c>
      <c r="BK112" s="177">
        <f>SUM(BK113:BK129)</f>
        <v>0</v>
      </c>
    </row>
    <row r="113" spans="1:65" s="2" customFormat="1" ht="24.2" customHeight="1">
      <c r="A113" s="36"/>
      <c r="B113" s="37"/>
      <c r="C113" s="180" t="s">
        <v>129</v>
      </c>
      <c r="D113" s="180" t="s">
        <v>187</v>
      </c>
      <c r="E113" s="181" t="s">
        <v>4155</v>
      </c>
      <c r="F113" s="182" t="s">
        <v>4156</v>
      </c>
      <c r="G113" s="183" t="s">
        <v>1314</v>
      </c>
      <c r="H113" s="184">
        <v>1</v>
      </c>
      <c r="I113" s="185"/>
      <c r="J113" s="186">
        <f t="shared" ref="J113:J129" si="0">ROUND(I113*H113,2)</f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ref="P113:P129" si="1">O113*H113</f>
        <v>0</v>
      </c>
      <c r="Q113" s="189">
        <v>0</v>
      </c>
      <c r="R113" s="189">
        <f t="shared" ref="R113:R129" si="2">Q113*H113</f>
        <v>0</v>
      </c>
      <c r="S113" s="189">
        <v>0</v>
      </c>
      <c r="T113" s="190">
        <f t="shared" ref="T113:T129" si="3"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ref="BE113:BE129" si="4">IF(N113="základní",J113,0)</f>
        <v>0</v>
      </c>
      <c r="BF113" s="192">
        <f t="shared" ref="BF113:BF129" si="5">IF(N113="snížená",J113,0)</f>
        <v>0</v>
      </c>
      <c r="BG113" s="192">
        <f t="shared" ref="BG113:BG129" si="6">IF(N113="zákl. přenesená",J113,0)</f>
        <v>0</v>
      </c>
      <c r="BH113" s="192">
        <f t="shared" ref="BH113:BH129" si="7">IF(N113="sníž. přenesená",J113,0)</f>
        <v>0</v>
      </c>
      <c r="BI113" s="192">
        <f t="shared" ref="BI113:BI129" si="8">IF(N113="nulová",J113,0)</f>
        <v>0</v>
      </c>
      <c r="BJ113" s="19" t="s">
        <v>80</v>
      </c>
      <c r="BK113" s="192">
        <f t="shared" ref="BK113:BK129" si="9">ROUND(I113*H113,2)</f>
        <v>0</v>
      </c>
      <c r="BL113" s="19" t="s">
        <v>135</v>
      </c>
      <c r="BM113" s="191" t="s">
        <v>4157</v>
      </c>
    </row>
    <row r="114" spans="1:65" s="2" customFormat="1" ht="16.5" customHeight="1">
      <c r="A114" s="36"/>
      <c r="B114" s="37"/>
      <c r="C114" s="180" t="s">
        <v>135</v>
      </c>
      <c r="D114" s="180" t="s">
        <v>187</v>
      </c>
      <c r="E114" s="181" t="s">
        <v>4158</v>
      </c>
      <c r="F114" s="182" t="s">
        <v>4159</v>
      </c>
      <c r="G114" s="183" t="s">
        <v>1314</v>
      </c>
      <c r="H114" s="184">
        <v>1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4160</v>
      </c>
    </row>
    <row r="115" spans="1:65" s="2" customFormat="1" ht="16.5" customHeight="1">
      <c r="A115" s="36"/>
      <c r="B115" s="37"/>
      <c r="C115" s="180" t="s">
        <v>250</v>
      </c>
      <c r="D115" s="180" t="s">
        <v>187</v>
      </c>
      <c r="E115" s="181" t="s">
        <v>4161</v>
      </c>
      <c r="F115" s="182" t="s">
        <v>4162</v>
      </c>
      <c r="G115" s="183" t="s">
        <v>1314</v>
      </c>
      <c r="H115" s="184">
        <v>1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4163</v>
      </c>
    </row>
    <row r="116" spans="1:65" s="2" customFormat="1" ht="16.5" customHeight="1">
      <c r="A116" s="36"/>
      <c r="B116" s="37"/>
      <c r="C116" s="180" t="s">
        <v>255</v>
      </c>
      <c r="D116" s="180" t="s">
        <v>187</v>
      </c>
      <c r="E116" s="181" t="s">
        <v>4164</v>
      </c>
      <c r="F116" s="182" t="s">
        <v>4165</v>
      </c>
      <c r="G116" s="183" t="s">
        <v>1314</v>
      </c>
      <c r="H116" s="184">
        <v>2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4166</v>
      </c>
    </row>
    <row r="117" spans="1:65" s="2" customFormat="1" ht="16.5" customHeight="1">
      <c r="A117" s="36"/>
      <c r="B117" s="37"/>
      <c r="C117" s="180" t="s">
        <v>260</v>
      </c>
      <c r="D117" s="180" t="s">
        <v>187</v>
      </c>
      <c r="E117" s="181" t="s">
        <v>4167</v>
      </c>
      <c r="F117" s="182" t="s">
        <v>4168</v>
      </c>
      <c r="G117" s="183" t="s">
        <v>1314</v>
      </c>
      <c r="H117" s="184">
        <v>1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4169</v>
      </c>
    </row>
    <row r="118" spans="1:65" s="2" customFormat="1" ht="16.5" customHeight="1">
      <c r="A118" s="36"/>
      <c r="B118" s="37"/>
      <c r="C118" s="180" t="s">
        <v>265</v>
      </c>
      <c r="D118" s="180" t="s">
        <v>187</v>
      </c>
      <c r="E118" s="181" t="s">
        <v>4170</v>
      </c>
      <c r="F118" s="182" t="s">
        <v>4171</v>
      </c>
      <c r="G118" s="183" t="s">
        <v>1314</v>
      </c>
      <c r="H118" s="184">
        <v>4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4172</v>
      </c>
    </row>
    <row r="119" spans="1:65" s="2" customFormat="1" ht="16.5" customHeight="1">
      <c r="A119" s="36"/>
      <c r="B119" s="37"/>
      <c r="C119" s="180" t="s">
        <v>236</v>
      </c>
      <c r="D119" s="180" t="s">
        <v>187</v>
      </c>
      <c r="E119" s="181" t="s">
        <v>4173</v>
      </c>
      <c r="F119" s="182" t="s">
        <v>4174</v>
      </c>
      <c r="G119" s="183" t="s">
        <v>1314</v>
      </c>
      <c r="H119" s="184">
        <v>1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4175</v>
      </c>
    </row>
    <row r="120" spans="1:65" s="2" customFormat="1" ht="16.5" customHeight="1">
      <c r="A120" s="36"/>
      <c r="B120" s="37"/>
      <c r="C120" s="180" t="s">
        <v>283</v>
      </c>
      <c r="D120" s="180" t="s">
        <v>187</v>
      </c>
      <c r="E120" s="181" t="s">
        <v>4176</v>
      </c>
      <c r="F120" s="182" t="s">
        <v>4177</v>
      </c>
      <c r="G120" s="183" t="s">
        <v>1314</v>
      </c>
      <c r="H120" s="184">
        <v>4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4178</v>
      </c>
    </row>
    <row r="121" spans="1:65" s="2" customFormat="1" ht="16.5" customHeight="1">
      <c r="A121" s="36"/>
      <c r="B121" s="37"/>
      <c r="C121" s="180" t="s">
        <v>293</v>
      </c>
      <c r="D121" s="180" t="s">
        <v>187</v>
      </c>
      <c r="E121" s="181" t="s">
        <v>4179</v>
      </c>
      <c r="F121" s="182" t="s">
        <v>4180</v>
      </c>
      <c r="G121" s="183" t="s">
        <v>1314</v>
      </c>
      <c r="H121" s="184">
        <v>1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4181</v>
      </c>
    </row>
    <row r="122" spans="1:65" s="2" customFormat="1" ht="16.5" customHeight="1">
      <c r="A122" s="36"/>
      <c r="B122" s="37"/>
      <c r="C122" s="180" t="s">
        <v>302</v>
      </c>
      <c r="D122" s="180" t="s">
        <v>187</v>
      </c>
      <c r="E122" s="181" t="s">
        <v>4182</v>
      </c>
      <c r="F122" s="182" t="s">
        <v>4183</v>
      </c>
      <c r="G122" s="183" t="s">
        <v>1314</v>
      </c>
      <c r="H122" s="184">
        <v>6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4184</v>
      </c>
    </row>
    <row r="123" spans="1:65" s="2" customFormat="1" ht="16.5" customHeight="1">
      <c r="A123" s="36"/>
      <c r="B123" s="37"/>
      <c r="C123" s="180" t="s">
        <v>309</v>
      </c>
      <c r="D123" s="180" t="s">
        <v>187</v>
      </c>
      <c r="E123" s="181" t="s">
        <v>4185</v>
      </c>
      <c r="F123" s="182" t="s">
        <v>4186</v>
      </c>
      <c r="G123" s="183" t="s">
        <v>1314</v>
      </c>
      <c r="H123" s="184">
        <v>4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4187</v>
      </c>
    </row>
    <row r="124" spans="1:65" s="2" customFormat="1" ht="16.5" customHeight="1">
      <c r="A124" s="36"/>
      <c r="B124" s="37"/>
      <c r="C124" s="180" t="s">
        <v>318</v>
      </c>
      <c r="D124" s="180" t="s">
        <v>187</v>
      </c>
      <c r="E124" s="181" t="s">
        <v>4188</v>
      </c>
      <c r="F124" s="182" t="s">
        <v>4189</v>
      </c>
      <c r="G124" s="183" t="s">
        <v>1314</v>
      </c>
      <c r="H124" s="184">
        <v>4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4190</v>
      </c>
    </row>
    <row r="125" spans="1:65" s="2" customFormat="1" ht="16.5" customHeight="1">
      <c r="A125" s="36"/>
      <c r="B125" s="37"/>
      <c r="C125" s="180" t="s">
        <v>8</v>
      </c>
      <c r="D125" s="180" t="s">
        <v>187</v>
      </c>
      <c r="E125" s="181" t="s">
        <v>4191</v>
      </c>
      <c r="F125" s="182" t="s">
        <v>4192</v>
      </c>
      <c r="G125" s="183" t="s">
        <v>1314</v>
      </c>
      <c r="H125" s="184">
        <v>1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80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4193</v>
      </c>
    </row>
    <row r="126" spans="1:65" s="2" customFormat="1" ht="16.5" customHeight="1">
      <c r="A126" s="36"/>
      <c r="B126" s="37"/>
      <c r="C126" s="180" t="s">
        <v>339</v>
      </c>
      <c r="D126" s="180" t="s">
        <v>187</v>
      </c>
      <c r="E126" s="181" t="s">
        <v>4194</v>
      </c>
      <c r="F126" s="182" t="s">
        <v>4195</v>
      </c>
      <c r="G126" s="183" t="s">
        <v>1314</v>
      </c>
      <c r="H126" s="184">
        <v>1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80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4196</v>
      </c>
    </row>
    <row r="127" spans="1:65" s="2" customFormat="1" ht="16.5" customHeight="1">
      <c r="A127" s="36"/>
      <c r="B127" s="37"/>
      <c r="C127" s="180" t="s">
        <v>345</v>
      </c>
      <c r="D127" s="180" t="s">
        <v>187</v>
      </c>
      <c r="E127" s="181" t="s">
        <v>4197</v>
      </c>
      <c r="F127" s="182" t="s">
        <v>4198</v>
      </c>
      <c r="G127" s="183" t="s">
        <v>1314</v>
      </c>
      <c r="H127" s="184">
        <v>3</v>
      </c>
      <c r="I127" s="185"/>
      <c r="J127" s="186">
        <f t="shared" si="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"/>
        <v>0</v>
      </c>
      <c r="Q127" s="189">
        <v>0</v>
      </c>
      <c r="R127" s="189">
        <f t="shared" si="2"/>
        <v>0</v>
      </c>
      <c r="S127" s="189">
        <v>0</v>
      </c>
      <c r="T127" s="190">
        <f t="shared" si="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80</v>
      </c>
      <c r="AY127" s="19" t="s">
        <v>185</v>
      </c>
      <c r="BE127" s="192">
        <f t="shared" si="4"/>
        <v>0</v>
      </c>
      <c r="BF127" s="192">
        <f t="shared" si="5"/>
        <v>0</v>
      </c>
      <c r="BG127" s="192">
        <f t="shared" si="6"/>
        <v>0</v>
      </c>
      <c r="BH127" s="192">
        <f t="shared" si="7"/>
        <v>0</v>
      </c>
      <c r="BI127" s="192">
        <f t="shared" si="8"/>
        <v>0</v>
      </c>
      <c r="BJ127" s="19" t="s">
        <v>80</v>
      </c>
      <c r="BK127" s="192">
        <f t="shared" si="9"/>
        <v>0</v>
      </c>
      <c r="BL127" s="19" t="s">
        <v>135</v>
      </c>
      <c r="BM127" s="191" t="s">
        <v>4199</v>
      </c>
    </row>
    <row r="128" spans="1:65" s="2" customFormat="1" ht="16.5" customHeight="1">
      <c r="A128" s="36"/>
      <c r="B128" s="37"/>
      <c r="C128" s="180" t="s">
        <v>352</v>
      </c>
      <c r="D128" s="180" t="s">
        <v>187</v>
      </c>
      <c r="E128" s="181" t="s">
        <v>4200</v>
      </c>
      <c r="F128" s="182" t="s">
        <v>4201</v>
      </c>
      <c r="G128" s="183" t="s">
        <v>1314</v>
      </c>
      <c r="H128" s="184">
        <v>4</v>
      </c>
      <c r="I128" s="185"/>
      <c r="J128" s="186">
        <f t="shared" si="0"/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si="1"/>
        <v>0</v>
      </c>
      <c r="Q128" s="189">
        <v>0</v>
      </c>
      <c r="R128" s="189">
        <f t="shared" si="2"/>
        <v>0</v>
      </c>
      <c r="S128" s="189">
        <v>0</v>
      </c>
      <c r="T128" s="190">
        <f t="shared" si="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80</v>
      </c>
      <c r="AY128" s="19" t="s">
        <v>185</v>
      </c>
      <c r="BE128" s="192">
        <f t="shared" si="4"/>
        <v>0</v>
      </c>
      <c r="BF128" s="192">
        <f t="shared" si="5"/>
        <v>0</v>
      </c>
      <c r="BG128" s="192">
        <f t="shared" si="6"/>
        <v>0</v>
      </c>
      <c r="BH128" s="192">
        <f t="shared" si="7"/>
        <v>0</v>
      </c>
      <c r="BI128" s="192">
        <f t="shared" si="8"/>
        <v>0</v>
      </c>
      <c r="BJ128" s="19" t="s">
        <v>80</v>
      </c>
      <c r="BK128" s="192">
        <f t="shared" si="9"/>
        <v>0</v>
      </c>
      <c r="BL128" s="19" t="s">
        <v>135</v>
      </c>
      <c r="BM128" s="191" t="s">
        <v>4202</v>
      </c>
    </row>
    <row r="129" spans="1:65" s="2" customFormat="1" ht="16.5" customHeight="1">
      <c r="A129" s="36"/>
      <c r="B129" s="37"/>
      <c r="C129" s="180" t="s">
        <v>358</v>
      </c>
      <c r="D129" s="180" t="s">
        <v>187</v>
      </c>
      <c r="E129" s="181" t="s">
        <v>4203</v>
      </c>
      <c r="F129" s="182" t="s">
        <v>4204</v>
      </c>
      <c r="G129" s="183" t="s">
        <v>1314</v>
      </c>
      <c r="H129" s="184">
        <v>1</v>
      </c>
      <c r="I129" s="185"/>
      <c r="J129" s="186">
        <f t="shared" si="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"/>
        <v>0</v>
      </c>
      <c r="Q129" s="189">
        <v>0</v>
      </c>
      <c r="R129" s="189">
        <f t="shared" si="2"/>
        <v>0</v>
      </c>
      <c r="S129" s="189">
        <v>0</v>
      </c>
      <c r="T129" s="190">
        <f t="shared" si="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80</v>
      </c>
      <c r="AY129" s="19" t="s">
        <v>185</v>
      </c>
      <c r="BE129" s="192">
        <f t="shared" si="4"/>
        <v>0</v>
      </c>
      <c r="BF129" s="192">
        <f t="shared" si="5"/>
        <v>0</v>
      </c>
      <c r="BG129" s="192">
        <f t="shared" si="6"/>
        <v>0</v>
      </c>
      <c r="BH129" s="192">
        <f t="shared" si="7"/>
        <v>0</v>
      </c>
      <c r="BI129" s="192">
        <f t="shared" si="8"/>
        <v>0</v>
      </c>
      <c r="BJ129" s="19" t="s">
        <v>80</v>
      </c>
      <c r="BK129" s="192">
        <f t="shared" si="9"/>
        <v>0</v>
      </c>
      <c r="BL129" s="19" t="s">
        <v>135</v>
      </c>
      <c r="BM129" s="191" t="s">
        <v>4205</v>
      </c>
    </row>
    <row r="130" spans="1:65" s="12" customFormat="1" ht="25.9" customHeight="1">
      <c r="B130" s="164"/>
      <c r="C130" s="165"/>
      <c r="D130" s="166" t="s">
        <v>72</v>
      </c>
      <c r="E130" s="167" t="s">
        <v>4206</v>
      </c>
      <c r="F130" s="167" t="s">
        <v>4207</v>
      </c>
      <c r="G130" s="165"/>
      <c r="H130" s="165"/>
      <c r="I130" s="168"/>
      <c r="J130" s="169">
        <f>BK130</f>
        <v>0</v>
      </c>
      <c r="K130" s="165"/>
      <c r="L130" s="170"/>
      <c r="M130" s="171"/>
      <c r="N130" s="172"/>
      <c r="O130" s="172"/>
      <c r="P130" s="173">
        <f>SUM(P131:P145)</f>
        <v>0</v>
      </c>
      <c r="Q130" s="172"/>
      <c r="R130" s="173">
        <f>SUM(R131:R145)</f>
        <v>0</v>
      </c>
      <c r="S130" s="172"/>
      <c r="T130" s="174">
        <f>SUM(T131:T145)</f>
        <v>0</v>
      </c>
      <c r="AR130" s="175" t="s">
        <v>80</v>
      </c>
      <c r="AT130" s="176" t="s">
        <v>72</v>
      </c>
      <c r="AU130" s="176" t="s">
        <v>73</v>
      </c>
      <c r="AY130" s="175" t="s">
        <v>185</v>
      </c>
      <c r="BK130" s="177">
        <f>SUM(BK131:BK145)</f>
        <v>0</v>
      </c>
    </row>
    <row r="131" spans="1:65" s="2" customFormat="1" ht="16.5" customHeight="1">
      <c r="A131" s="36"/>
      <c r="B131" s="37"/>
      <c r="C131" s="180" t="s">
        <v>372</v>
      </c>
      <c r="D131" s="180" t="s">
        <v>187</v>
      </c>
      <c r="E131" s="181" t="s">
        <v>4208</v>
      </c>
      <c r="F131" s="182" t="s">
        <v>4209</v>
      </c>
      <c r="G131" s="183" t="s">
        <v>1314</v>
      </c>
      <c r="H131" s="184">
        <v>54</v>
      </c>
      <c r="I131" s="185"/>
      <c r="J131" s="186">
        <f t="shared" ref="J131:J145" si="10">ROUND(I131*H131,2)</f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ref="P131:P145" si="11">O131*H131</f>
        <v>0</v>
      </c>
      <c r="Q131" s="189">
        <v>0</v>
      </c>
      <c r="R131" s="189">
        <f t="shared" ref="R131:R145" si="12">Q131*H131</f>
        <v>0</v>
      </c>
      <c r="S131" s="189">
        <v>0</v>
      </c>
      <c r="T131" s="190">
        <f t="shared" ref="T131:T145" si="13"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80</v>
      </c>
      <c r="AY131" s="19" t="s">
        <v>185</v>
      </c>
      <c r="BE131" s="192">
        <f t="shared" ref="BE131:BE145" si="14">IF(N131="základní",J131,0)</f>
        <v>0</v>
      </c>
      <c r="BF131" s="192">
        <f t="shared" ref="BF131:BF145" si="15">IF(N131="snížená",J131,0)</f>
        <v>0</v>
      </c>
      <c r="BG131" s="192">
        <f t="shared" ref="BG131:BG145" si="16">IF(N131="zákl. přenesená",J131,0)</f>
        <v>0</v>
      </c>
      <c r="BH131" s="192">
        <f t="shared" ref="BH131:BH145" si="17">IF(N131="sníž. přenesená",J131,0)</f>
        <v>0</v>
      </c>
      <c r="BI131" s="192">
        <f t="shared" ref="BI131:BI145" si="18">IF(N131="nulová",J131,0)</f>
        <v>0</v>
      </c>
      <c r="BJ131" s="19" t="s">
        <v>80</v>
      </c>
      <c r="BK131" s="192">
        <f t="shared" ref="BK131:BK145" si="19">ROUND(I131*H131,2)</f>
        <v>0</v>
      </c>
      <c r="BL131" s="19" t="s">
        <v>135</v>
      </c>
      <c r="BM131" s="191" t="s">
        <v>4210</v>
      </c>
    </row>
    <row r="132" spans="1:65" s="2" customFormat="1" ht="52.15" customHeight="1">
      <c r="A132" s="36"/>
      <c r="B132" s="37"/>
      <c r="C132" s="180" t="s">
        <v>7</v>
      </c>
      <c r="D132" s="180" t="s">
        <v>187</v>
      </c>
      <c r="E132" s="181" t="s">
        <v>4211</v>
      </c>
      <c r="F132" s="182" t="s">
        <v>4212</v>
      </c>
      <c r="G132" s="183" t="s">
        <v>1314</v>
      </c>
      <c r="H132" s="184">
        <v>72</v>
      </c>
      <c r="I132" s="185"/>
      <c r="J132" s="186">
        <f t="shared" si="1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1"/>
        <v>0</v>
      </c>
      <c r="Q132" s="189">
        <v>0</v>
      </c>
      <c r="R132" s="189">
        <f t="shared" si="12"/>
        <v>0</v>
      </c>
      <c r="S132" s="189">
        <v>0</v>
      </c>
      <c r="T132" s="190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80</v>
      </c>
      <c r="AY132" s="19" t="s">
        <v>185</v>
      </c>
      <c r="BE132" s="192">
        <f t="shared" si="14"/>
        <v>0</v>
      </c>
      <c r="BF132" s="192">
        <f t="shared" si="15"/>
        <v>0</v>
      </c>
      <c r="BG132" s="192">
        <f t="shared" si="16"/>
        <v>0</v>
      </c>
      <c r="BH132" s="192">
        <f t="shared" si="17"/>
        <v>0</v>
      </c>
      <c r="BI132" s="192">
        <f t="shared" si="18"/>
        <v>0</v>
      </c>
      <c r="BJ132" s="19" t="s">
        <v>80</v>
      </c>
      <c r="BK132" s="192">
        <f t="shared" si="19"/>
        <v>0</v>
      </c>
      <c r="BL132" s="19" t="s">
        <v>135</v>
      </c>
      <c r="BM132" s="191" t="s">
        <v>4213</v>
      </c>
    </row>
    <row r="133" spans="1:65" s="2" customFormat="1" ht="52.15" customHeight="1">
      <c r="A133" s="36"/>
      <c r="B133" s="37"/>
      <c r="C133" s="180" t="s">
        <v>386</v>
      </c>
      <c r="D133" s="180" t="s">
        <v>187</v>
      </c>
      <c r="E133" s="181" t="s">
        <v>4214</v>
      </c>
      <c r="F133" s="182" t="s">
        <v>4215</v>
      </c>
      <c r="G133" s="183" t="s">
        <v>1314</v>
      </c>
      <c r="H133" s="184">
        <v>52</v>
      </c>
      <c r="I133" s="185"/>
      <c r="J133" s="186">
        <f t="shared" si="1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1"/>
        <v>0</v>
      </c>
      <c r="Q133" s="189">
        <v>0</v>
      </c>
      <c r="R133" s="189">
        <f t="shared" si="12"/>
        <v>0</v>
      </c>
      <c r="S133" s="189">
        <v>0</v>
      </c>
      <c r="T133" s="190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80</v>
      </c>
      <c r="AY133" s="19" t="s">
        <v>185</v>
      </c>
      <c r="BE133" s="192">
        <f t="shared" si="14"/>
        <v>0</v>
      </c>
      <c r="BF133" s="192">
        <f t="shared" si="15"/>
        <v>0</v>
      </c>
      <c r="BG133" s="192">
        <f t="shared" si="16"/>
        <v>0</v>
      </c>
      <c r="BH133" s="192">
        <f t="shared" si="17"/>
        <v>0</v>
      </c>
      <c r="BI133" s="192">
        <f t="shared" si="18"/>
        <v>0</v>
      </c>
      <c r="BJ133" s="19" t="s">
        <v>80</v>
      </c>
      <c r="BK133" s="192">
        <f t="shared" si="19"/>
        <v>0</v>
      </c>
      <c r="BL133" s="19" t="s">
        <v>135</v>
      </c>
      <c r="BM133" s="191" t="s">
        <v>4216</v>
      </c>
    </row>
    <row r="134" spans="1:65" s="2" customFormat="1" ht="52.15" customHeight="1">
      <c r="A134" s="36"/>
      <c r="B134" s="37"/>
      <c r="C134" s="180" t="s">
        <v>393</v>
      </c>
      <c r="D134" s="180" t="s">
        <v>187</v>
      </c>
      <c r="E134" s="181" t="s">
        <v>4217</v>
      </c>
      <c r="F134" s="182" t="s">
        <v>4218</v>
      </c>
      <c r="G134" s="183" t="s">
        <v>1314</v>
      </c>
      <c r="H134" s="184">
        <v>140</v>
      </c>
      <c r="I134" s="185"/>
      <c r="J134" s="186">
        <f t="shared" si="10"/>
        <v>0</v>
      </c>
      <c r="K134" s="182" t="s">
        <v>19</v>
      </c>
      <c r="L134" s="41"/>
      <c r="M134" s="187" t="s">
        <v>19</v>
      </c>
      <c r="N134" s="188" t="s">
        <v>44</v>
      </c>
      <c r="O134" s="66"/>
      <c r="P134" s="189">
        <f t="shared" si="11"/>
        <v>0</v>
      </c>
      <c r="Q134" s="189">
        <v>0</v>
      </c>
      <c r="R134" s="189">
        <f t="shared" si="12"/>
        <v>0</v>
      </c>
      <c r="S134" s="189">
        <v>0</v>
      </c>
      <c r="T134" s="190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80</v>
      </c>
      <c r="AY134" s="19" t="s">
        <v>185</v>
      </c>
      <c r="BE134" s="192">
        <f t="shared" si="14"/>
        <v>0</v>
      </c>
      <c r="BF134" s="192">
        <f t="shared" si="15"/>
        <v>0</v>
      </c>
      <c r="BG134" s="192">
        <f t="shared" si="16"/>
        <v>0</v>
      </c>
      <c r="BH134" s="192">
        <f t="shared" si="17"/>
        <v>0</v>
      </c>
      <c r="BI134" s="192">
        <f t="shared" si="18"/>
        <v>0</v>
      </c>
      <c r="BJ134" s="19" t="s">
        <v>80</v>
      </c>
      <c r="BK134" s="192">
        <f t="shared" si="19"/>
        <v>0</v>
      </c>
      <c r="BL134" s="19" t="s">
        <v>135</v>
      </c>
      <c r="BM134" s="191" t="s">
        <v>4219</v>
      </c>
    </row>
    <row r="135" spans="1:65" s="2" customFormat="1" ht="52.15" customHeight="1">
      <c r="A135" s="36"/>
      <c r="B135" s="37"/>
      <c r="C135" s="180" t="s">
        <v>400</v>
      </c>
      <c r="D135" s="180" t="s">
        <v>187</v>
      </c>
      <c r="E135" s="181" t="s">
        <v>4220</v>
      </c>
      <c r="F135" s="182" t="s">
        <v>4221</v>
      </c>
      <c r="G135" s="183" t="s">
        <v>1314</v>
      </c>
      <c r="H135" s="184">
        <v>11</v>
      </c>
      <c r="I135" s="185"/>
      <c r="J135" s="186">
        <f t="shared" si="10"/>
        <v>0</v>
      </c>
      <c r="K135" s="182" t="s">
        <v>19</v>
      </c>
      <c r="L135" s="41"/>
      <c r="M135" s="187" t="s">
        <v>19</v>
      </c>
      <c r="N135" s="188" t="s">
        <v>44</v>
      </c>
      <c r="O135" s="66"/>
      <c r="P135" s="189">
        <f t="shared" si="11"/>
        <v>0</v>
      </c>
      <c r="Q135" s="189">
        <v>0</v>
      </c>
      <c r="R135" s="189">
        <f t="shared" si="12"/>
        <v>0</v>
      </c>
      <c r="S135" s="189">
        <v>0</v>
      </c>
      <c r="T135" s="190">
        <f t="shared" si="1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80</v>
      </c>
      <c r="AY135" s="19" t="s">
        <v>185</v>
      </c>
      <c r="BE135" s="192">
        <f t="shared" si="14"/>
        <v>0</v>
      </c>
      <c r="BF135" s="192">
        <f t="shared" si="15"/>
        <v>0</v>
      </c>
      <c r="BG135" s="192">
        <f t="shared" si="16"/>
        <v>0</v>
      </c>
      <c r="BH135" s="192">
        <f t="shared" si="17"/>
        <v>0</v>
      </c>
      <c r="BI135" s="192">
        <f t="shared" si="18"/>
        <v>0</v>
      </c>
      <c r="BJ135" s="19" t="s">
        <v>80</v>
      </c>
      <c r="BK135" s="192">
        <f t="shared" si="19"/>
        <v>0</v>
      </c>
      <c r="BL135" s="19" t="s">
        <v>135</v>
      </c>
      <c r="BM135" s="191" t="s">
        <v>4222</v>
      </c>
    </row>
    <row r="136" spans="1:65" s="2" customFormat="1" ht="52.15" customHeight="1">
      <c r="A136" s="36"/>
      <c r="B136" s="37"/>
      <c r="C136" s="180" t="s">
        <v>409</v>
      </c>
      <c r="D136" s="180" t="s">
        <v>187</v>
      </c>
      <c r="E136" s="181" t="s">
        <v>4223</v>
      </c>
      <c r="F136" s="182" t="s">
        <v>4224</v>
      </c>
      <c r="G136" s="183" t="s">
        <v>1314</v>
      </c>
      <c r="H136" s="184">
        <v>10</v>
      </c>
      <c r="I136" s="185"/>
      <c r="J136" s="186">
        <f t="shared" si="10"/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si="11"/>
        <v>0</v>
      </c>
      <c r="Q136" s="189">
        <v>0</v>
      </c>
      <c r="R136" s="189">
        <f t="shared" si="12"/>
        <v>0</v>
      </c>
      <c r="S136" s="189">
        <v>0</v>
      </c>
      <c r="T136" s="190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80</v>
      </c>
      <c r="AY136" s="19" t="s">
        <v>185</v>
      </c>
      <c r="BE136" s="192">
        <f t="shared" si="14"/>
        <v>0</v>
      </c>
      <c r="BF136" s="192">
        <f t="shared" si="15"/>
        <v>0</v>
      </c>
      <c r="BG136" s="192">
        <f t="shared" si="16"/>
        <v>0</v>
      </c>
      <c r="BH136" s="192">
        <f t="shared" si="17"/>
        <v>0</v>
      </c>
      <c r="BI136" s="192">
        <f t="shared" si="18"/>
        <v>0</v>
      </c>
      <c r="BJ136" s="19" t="s">
        <v>80</v>
      </c>
      <c r="BK136" s="192">
        <f t="shared" si="19"/>
        <v>0</v>
      </c>
      <c r="BL136" s="19" t="s">
        <v>135</v>
      </c>
      <c r="BM136" s="191" t="s">
        <v>4225</v>
      </c>
    </row>
    <row r="137" spans="1:65" s="2" customFormat="1" ht="52.15" customHeight="1">
      <c r="A137" s="36"/>
      <c r="B137" s="37"/>
      <c r="C137" s="180" t="s">
        <v>417</v>
      </c>
      <c r="D137" s="180" t="s">
        <v>187</v>
      </c>
      <c r="E137" s="181" t="s">
        <v>4226</v>
      </c>
      <c r="F137" s="182" t="s">
        <v>4227</v>
      </c>
      <c r="G137" s="183" t="s">
        <v>1314</v>
      </c>
      <c r="H137" s="184">
        <v>2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80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4228</v>
      </c>
    </row>
    <row r="138" spans="1:65" s="2" customFormat="1" ht="52.15" customHeight="1">
      <c r="A138" s="36"/>
      <c r="B138" s="37"/>
      <c r="C138" s="180" t="s">
        <v>436</v>
      </c>
      <c r="D138" s="180" t="s">
        <v>187</v>
      </c>
      <c r="E138" s="181" t="s">
        <v>4229</v>
      </c>
      <c r="F138" s="182" t="s">
        <v>4230</v>
      </c>
      <c r="G138" s="183" t="s">
        <v>1314</v>
      </c>
      <c r="H138" s="184">
        <v>23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80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4231</v>
      </c>
    </row>
    <row r="139" spans="1:65" s="2" customFormat="1" ht="52.15" customHeight="1">
      <c r="A139" s="36"/>
      <c r="B139" s="37"/>
      <c r="C139" s="180" t="s">
        <v>445</v>
      </c>
      <c r="D139" s="180" t="s">
        <v>187</v>
      </c>
      <c r="E139" s="181" t="s">
        <v>4232</v>
      </c>
      <c r="F139" s="182" t="s">
        <v>4233</v>
      </c>
      <c r="G139" s="183" t="s">
        <v>1314</v>
      </c>
      <c r="H139" s="184">
        <v>4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80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4234</v>
      </c>
    </row>
    <row r="140" spans="1:65" s="2" customFormat="1" ht="52.15" customHeight="1">
      <c r="A140" s="36"/>
      <c r="B140" s="37"/>
      <c r="C140" s="180" t="s">
        <v>454</v>
      </c>
      <c r="D140" s="180" t="s">
        <v>187</v>
      </c>
      <c r="E140" s="181" t="s">
        <v>4235</v>
      </c>
      <c r="F140" s="182" t="s">
        <v>4236</v>
      </c>
      <c r="G140" s="183" t="s">
        <v>1314</v>
      </c>
      <c r="H140" s="184">
        <v>26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80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4237</v>
      </c>
    </row>
    <row r="141" spans="1:65" s="2" customFormat="1" ht="52.15" customHeight="1">
      <c r="A141" s="36"/>
      <c r="B141" s="37"/>
      <c r="C141" s="180" t="s">
        <v>630</v>
      </c>
      <c r="D141" s="180" t="s">
        <v>187</v>
      </c>
      <c r="E141" s="181" t="s">
        <v>4238</v>
      </c>
      <c r="F141" s="182" t="s">
        <v>4239</v>
      </c>
      <c r="G141" s="183" t="s">
        <v>1314</v>
      </c>
      <c r="H141" s="184">
        <v>3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80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4240</v>
      </c>
    </row>
    <row r="142" spans="1:65" s="2" customFormat="1" ht="52.15" customHeight="1">
      <c r="A142" s="36"/>
      <c r="B142" s="37"/>
      <c r="C142" s="180" t="s">
        <v>635</v>
      </c>
      <c r="D142" s="180" t="s">
        <v>187</v>
      </c>
      <c r="E142" s="181" t="s">
        <v>4241</v>
      </c>
      <c r="F142" s="182" t="s">
        <v>4242</v>
      </c>
      <c r="G142" s="183" t="s">
        <v>1314</v>
      </c>
      <c r="H142" s="184">
        <v>5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80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4243</v>
      </c>
    </row>
    <row r="143" spans="1:65" s="2" customFormat="1" ht="52.15" customHeight="1">
      <c r="A143" s="36"/>
      <c r="B143" s="37"/>
      <c r="C143" s="180" t="s">
        <v>627</v>
      </c>
      <c r="D143" s="180" t="s">
        <v>187</v>
      </c>
      <c r="E143" s="181" t="s">
        <v>4244</v>
      </c>
      <c r="F143" s="182" t="s">
        <v>4245</v>
      </c>
      <c r="G143" s="183" t="s">
        <v>1314</v>
      </c>
      <c r="H143" s="184">
        <v>4</v>
      </c>
      <c r="I143" s="185"/>
      <c r="J143" s="186">
        <f t="shared" si="1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11"/>
        <v>0</v>
      </c>
      <c r="Q143" s="189">
        <v>0</v>
      </c>
      <c r="R143" s="189">
        <f t="shared" si="12"/>
        <v>0</v>
      </c>
      <c r="S143" s="189">
        <v>0</v>
      </c>
      <c r="T143" s="190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135</v>
      </c>
      <c r="AT143" s="191" t="s">
        <v>187</v>
      </c>
      <c r="AU143" s="191" t="s">
        <v>80</v>
      </c>
      <c r="AY143" s="19" t="s">
        <v>185</v>
      </c>
      <c r="BE143" s="192">
        <f t="shared" si="14"/>
        <v>0</v>
      </c>
      <c r="BF143" s="192">
        <f t="shared" si="15"/>
        <v>0</v>
      </c>
      <c r="BG143" s="192">
        <f t="shared" si="16"/>
        <v>0</v>
      </c>
      <c r="BH143" s="192">
        <f t="shared" si="17"/>
        <v>0</v>
      </c>
      <c r="BI143" s="192">
        <f t="shared" si="18"/>
        <v>0</v>
      </c>
      <c r="BJ143" s="19" t="s">
        <v>80</v>
      </c>
      <c r="BK143" s="192">
        <f t="shared" si="19"/>
        <v>0</v>
      </c>
      <c r="BL143" s="19" t="s">
        <v>135</v>
      </c>
      <c r="BM143" s="191" t="s">
        <v>4246</v>
      </c>
    </row>
    <row r="144" spans="1:65" s="2" customFormat="1" ht="52.15" customHeight="1">
      <c r="A144" s="36"/>
      <c r="B144" s="37"/>
      <c r="C144" s="180" t="s">
        <v>644</v>
      </c>
      <c r="D144" s="180" t="s">
        <v>187</v>
      </c>
      <c r="E144" s="181" t="s">
        <v>4247</v>
      </c>
      <c r="F144" s="182" t="s">
        <v>4248</v>
      </c>
      <c r="G144" s="183" t="s">
        <v>1314</v>
      </c>
      <c r="H144" s="184">
        <v>15</v>
      </c>
      <c r="I144" s="185"/>
      <c r="J144" s="186">
        <f t="shared" si="10"/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 t="shared" si="11"/>
        <v>0</v>
      </c>
      <c r="Q144" s="189">
        <v>0</v>
      </c>
      <c r="R144" s="189">
        <f t="shared" si="12"/>
        <v>0</v>
      </c>
      <c r="S144" s="189">
        <v>0</v>
      </c>
      <c r="T144" s="190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135</v>
      </c>
      <c r="AT144" s="191" t="s">
        <v>187</v>
      </c>
      <c r="AU144" s="191" t="s">
        <v>80</v>
      </c>
      <c r="AY144" s="19" t="s">
        <v>185</v>
      </c>
      <c r="BE144" s="192">
        <f t="shared" si="14"/>
        <v>0</v>
      </c>
      <c r="BF144" s="192">
        <f t="shared" si="15"/>
        <v>0</v>
      </c>
      <c r="BG144" s="192">
        <f t="shared" si="16"/>
        <v>0</v>
      </c>
      <c r="BH144" s="192">
        <f t="shared" si="17"/>
        <v>0</v>
      </c>
      <c r="BI144" s="192">
        <f t="shared" si="18"/>
        <v>0</v>
      </c>
      <c r="BJ144" s="19" t="s">
        <v>80</v>
      </c>
      <c r="BK144" s="192">
        <f t="shared" si="19"/>
        <v>0</v>
      </c>
      <c r="BL144" s="19" t="s">
        <v>135</v>
      </c>
      <c r="BM144" s="191" t="s">
        <v>4249</v>
      </c>
    </row>
    <row r="145" spans="1:65" s="2" customFormat="1" ht="52.15" customHeight="1">
      <c r="A145" s="36"/>
      <c r="B145" s="37"/>
      <c r="C145" s="180" t="s">
        <v>888</v>
      </c>
      <c r="D145" s="180" t="s">
        <v>187</v>
      </c>
      <c r="E145" s="181" t="s">
        <v>4250</v>
      </c>
      <c r="F145" s="182" t="s">
        <v>4251</v>
      </c>
      <c r="G145" s="183" t="s">
        <v>1314</v>
      </c>
      <c r="H145" s="184">
        <v>61</v>
      </c>
      <c r="I145" s="185"/>
      <c r="J145" s="186">
        <f t="shared" si="10"/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si="11"/>
        <v>0</v>
      </c>
      <c r="Q145" s="189">
        <v>0</v>
      </c>
      <c r="R145" s="189">
        <f t="shared" si="12"/>
        <v>0</v>
      </c>
      <c r="S145" s="189">
        <v>0</v>
      </c>
      <c r="T145" s="190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80</v>
      </c>
      <c r="AY145" s="19" t="s">
        <v>185</v>
      </c>
      <c r="BE145" s="192">
        <f t="shared" si="14"/>
        <v>0</v>
      </c>
      <c r="BF145" s="192">
        <f t="shared" si="15"/>
        <v>0</v>
      </c>
      <c r="BG145" s="192">
        <f t="shared" si="16"/>
        <v>0</v>
      </c>
      <c r="BH145" s="192">
        <f t="shared" si="17"/>
        <v>0</v>
      </c>
      <c r="BI145" s="192">
        <f t="shared" si="18"/>
        <v>0</v>
      </c>
      <c r="BJ145" s="19" t="s">
        <v>80</v>
      </c>
      <c r="BK145" s="192">
        <f t="shared" si="19"/>
        <v>0</v>
      </c>
      <c r="BL145" s="19" t="s">
        <v>135</v>
      </c>
      <c r="BM145" s="191" t="s">
        <v>4252</v>
      </c>
    </row>
    <row r="146" spans="1:65" s="12" customFormat="1" ht="25.9" customHeight="1">
      <c r="B146" s="164"/>
      <c r="C146" s="165"/>
      <c r="D146" s="166" t="s">
        <v>72</v>
      </c>
      <c r="E146" s="167" t="s">
        <v>4253</v>
      </c>
      <c r="F146" s="167" t="s">
        <v>4254</v>
      </c>
      <c r="G146" s="165"/>
      <c r="H146" s="165"/>
      <c r="I146" s="168"/>
      <c r="J146" s="169">
        <f>BK146</f>
        <v>0</v>
      </c>
      <c r="K146" s="165"/>
      <c r="L146" s="170"/>
      <c r="M146" s="171"/>
      <c r="N146" s="172"/>
      <c r="O146" s="172"/>
      <c r="P146" s="173">
        <f>SUM(P147:P177)</f>
        <v>0</v>
      </c>
      <c r="Q146" s="172"/>
      <c r="R146" s="173">
        <f>SUM(R147:R177)</f>
        <v>0</v>
      </c>
      <c r="S146" s="172"/>
      <c r="T146" s="174">
        <f>SUM(T147:T177)</f>
        <v>0</v>
      </c>
      <c r="AR146" s="175" t="s">
        <v>80</v>
      </c>
      <c r="AT146" s="176" t="s">
        <v>72</v>
      </c>
      <c r="AU146" s="176" t="s">
        <v>73</v>
      </c>
      <c r="AY146" s="175" t="s">
        <v>185</v>
      </c>
      <c r="BK146" s="177">
        <f>SUM(BK147:BK177)</f>
        <v>0</v>
      </c>
    </row>
    <row r="147" spans="1:65" s="2" customFormat="1" ht="16.5" customHeight="1">
      <c r="A147" s="36"/>
      <c r="B147" s="37"/>
      <c r="C147" s="180" t="s">
        <v>893</v>
      </c>
      <c r="D147" s="180" t="s">
        <v>187</v>
      </c>
      <c r="E147" s="181" t="s">
        <v>4255</v>
      </c>
      <c r="F147" s="182" t="s">
        <v>4256</v>
      </c>
      <c r="G147" s="183" t="s">
        <v>1314</v>
      </c>
      <c r="H147" s="184">
        <v>63</v>
      </c>
      <c r="I147" s="185"/>
      <c r="J147" s="186">
        <f t="shared" ref="J147:J177" si="20">ROUND(I147*H147,2)</f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ref="P147:P177" si="21">O147*H147</f>
        <v>0</v>
      </c>
      <c r="Q147" s="189">
        <v>0</v>
      </c>
      <c r="R147" s="189">
        <f t="shared" ref="R147:R177" si="22">Q147*H147</f>
        <v>0</v>
      </c>
      <c r="S147" s="189">
        <v>0</v>
      </c>
      <c r="T147" s="190">
        <f t="shared" ref="T147:T177" si="23"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80</v>
      </c>
      <c r="AY147" s="19" t="s">
        <v>185</v>
      </c>
      <c r="BE147" s="192">
        <f t="shared" ref="BE147:BE177" si="24">IF(N147="základní",J147,0)</f>
        <v>0</v>
      </c>
      <c r="BF147" s="192">
        <f t="shared" ref="BF147:BF177" si="25">IF(N147="snížená",J147,0)</f>
        <v>0</v>
      </c>
      <c r="BG147" s="192">
        <f t="shared" ref="BG147:BG177" si="26">IF(N147="zákl. přenesená",J147,0)</f>
        <v>0</v>
      </c>
      <c r="BH147" s="192">
        <f t="shared" ref="BH147:BH177" si="27">IF(N147="sníž. přenesená",J147,0)</f>
        <v>0</v>
      </c>
      <c r="BI147" s="192">
        <f t="shared" ref="BI147:BI177" si="28">IF(N147="nulová",J147,0)</f>
        <v>0</v>
      </c>
      <c r="BJ147" s="19" t="s">
        <v>80</v>
      </c>
      <c r="BK147" s="192">
        <f t="shared" ref="BK147:BK177" si="29">ROUND(I147*H147,2)</f>
        <v>0</v>
      </c>
      <c r="BL147" s="19" t="s">
        <v>135</v>
      </c>
      <c r="BM147" s="191" t="s">
        <v>4257</v>
      </c>
    </row>
    <row r="148" spans="1:65" s="2" customFormat="1" ht="16.5" customHeight="1">
      <c r="A148" s="36"/>
      <c r="B148" s="37"/>
      <c r="C148" s="180" t="s">
        <v>898</v>
      </c>
      <c r="D148" s="180" t="s">
        <v>187</v>
      </c>
      <c r="E148" s="181" t="s">
        <v>4258</v>
      </c>
      <c r="F148" s="182" t="s">
        <v>4259</v>
      </c>
      <c r="G148" s="183" t="s">
        <v>1314</v>
      </c>
      <c r="H148" s="184">
        <v>150</v>
      </c>
      <c r="I148" s="185"/>
      <c r="J148" s="186">
        <f t="shared" si="2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21"/>
        <v>0</v>
      </c>
      <c r="Q148" s="189">
        <v>0</v>
      </c>
      <c r="R148" s="189">
        <f t="shared" si="22"/>
        <v>0</v>
      </c>
      <c r="S148" s="189">
        <v>0</v>
      </c>
      <c r="T148" s="190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80</v>
      </c>
      <c r="AY148" s="19" t="s">
        <v>185</v>
      </c>
      <c r="BE148" s="192">
        <f t="shared" si="24"/>
        <v>0</v>
      </c>
      <c r="BF148" s="192">
        <f t="shared" si="25"/>
        <v>0</v>
      </c>
      <c r="BG148" s="192">
        <f t="shared" si="26"/>
        <v>0</v>
      </c>
      <c r="BH148" s="192">
        <f t="shared" si="27"/>
        <v>0</v>
      </c>
      <c r="BI148" s="192">
        <f t="shared" si="28"/>
        <v>0</v>
      </c>
      <c r="BJ148" s="19" t="s">
        <v>80</v>
      </c>
      <c r="BK148" s="192">
        <f t="shared" si="29"/>
        <v>0</v>
      </c>
      <c r="BL148" s="19" t="s">
        <v>135</v>
      </c>
      <c r="BM148" s="191" t="s">
        <v>4260</v>
      </c>
    </row>
    <row r="149" spans="1:65" s="2" customFormat="1" ht="16.5" customHeight="1">
      <c r="A149" s="36"/>
      <c r="B149" s="37"/>
      <c r="C149" s="180" t="s">
        <v>904</v>
      </c>
      <c r="D149" s="180" t="s">
        <v>187</v>
      </c>
      <c r="E149" s="181" t="s">
        <v>4261</v>
      </c>
      <c r="F149" s="182" t="s">
        <v>4262</v>
      </c>
      <c r="G149" s="183" t="s">
        <v>1314</v>
      </c>
      <c r="H149" s="184">
        <v>111</v>
      </c>
      <c r="I149" s="185"/>
      <c r="J149" s="186">
        <f t="shared" si="2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21"/>
        <v>0</v>
      </c>
      <c r="Q149" s="189">
        <v>0</v>
      </c>
      <c r="R149" s="189">
        <f t="shared" si="22"/>
        <v>0</v>
      </c>
      <c r="S149" s="189">
        <v>0</v>
      </c>
      <c r="T149" s="190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135</v>
      </c>
      <c r="AT149" s="191" t="s">
        <v>187</v>
      </c>
      <c r="AU149" s="191" t="s">
        <v>80</v>
      </c>
      <c r="AY149" s="19" t="s">
        <v>185</v>
      </c>
      <c r="BE149" s="192">
        <f t="shared" si="24"/>
        <v>0</v>
      </c>
      <c r="BF149" s="192">
        <f t="shared" si="25"/>
        <v>0</v>
      </c>
      <c r="BG149" s="192">
        <f t="shared" si="26"/>
        <v>0</v>
      </c>
      <c r="BH149" s="192">
        <f t="shared" si="27"/>
        <v>0</v>
      </c>
      <c r="BI149" s="192">
        <f t="shared" si="28"/>
        <v>0</v>
      </c>
      <c r="BJ149" s="19" t="s">
        <v>80</v>
      </c>
      <c r="BK149" s="192">
        <f t="shared" si="29"/>
        <v>0</v>
      </c>
      <c r="BL149" s="19" t="s">
        <v>135</v>
      </c>
      <c r="BM149" s="191" t="s">
        <v>4263</v>
      </c>
    </row>
    <row r="150" spans="1:65" s="2" customFormat="1" ht="16.5" customHeight="1">
      <c r="A150" s="36"/>
      <c r="B150" s="37"/>
      <c r="C150" s="180" t="s">
        <v>913</v>
      </c>
      <c r="D150" s="180" t="s">
        <v>187</v>
      </c>
      <c r="E150" s="181" t="s">
        <v>4264</v>
      </c>
      <c r="F150" s="182" t="s">
        <v>4265</v>
      </c>
      <c r="G150" s="183" t="s">
        <v>1314</v>
      </c>
      <c r="H150" s="184">
        <v>26</v>
      </c>
      <c r="I150" s="185"/>
      <c r="J150" s="186">
        <f t="shared" si="2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21"/>
        <v>0</v>
      </c>
      <c r="Q150" s="189">
        <v>0</v>
      </c>
      <c r="R150" s="189">
        <f t="shared" si="22"/>
        <v>0</v>
      </c>
      <c r="S150" s="189">
        <v>0</v>
      </c>
      <c r="T150" s="190">
        <f t="shared" si="2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80</v>
      </c>
      <c r="AY150" s="19" t="s">
        <v>185</v>
      </c>
      <c r="BE150" s="192">
        <f t="shared" si="24"/>
        <v>0</v>
      </c>
      <c r="BF150" s="192">
        <f t="shared" si="25"/>
        <v>0</v>
      </c>
      <c r="BG150" s="192">
        <f t="shared" si="26"/>
        <v>0</v>
      </c>
      <c r="BH150" s="192">
        <f t="shared" si="27"/>
        <v>0</v>
      </c>
      <c r="BI150" s="192">
        <f t="shared" si="28"/>
        <v>0</v>
      </c>
      <c r="BJ150" s="19" t="s">
        <v>80</v>
      </c>
      <c r="BK150" s="192">
        <f t="shared" si="29"/>
        <v>0</v>
      </c>
      <c r="BL150" s="19" t="s">
        <v>135</v>
      </c>
      <c r="BM150" s="191" t="s">
        <v>4266</v>
      </c>
    </row>
    <row r="151" spans="1:65" s="2" customFormat="1" ht="16.5" customHeight="1">
      <c r="A151" s="36"/>
      <c r="B151" s="37"/>
      <c r="C151" s="180" t="s">
        <v>929</v>
      </c>
      <c r="D151" s="180" t="s">
        <v>187</v>
      </c>
      <c r="E151" s="181" t="s">
        <v>4267</v>
      </c>
      <c r="F151" s="182" t="s">
        <v>4268</v>
      </c>
      <c r="G151" s="183" t="s">
        <v>1314</v>
      </c>
      <c r="H151" s="184">
        <v>280</v>
      </c>
      <c r="I151" s="185"/>
      <c r="J151" s="186">
        <f t="shared" si="2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21"/>
        <v>0</v>
      </c>
      <c r="Q151" s="189">
        <v>0</v>
      </c>
      <c r="R151" s="189">
        <f t="shared" si="22"/>
        <v>0</v>
      </c>
      <c r="S151" s="189">
        <v>0</v>
      </c>
      <c r="T151" s="190">
        <f t="shared" si="2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80</v>
      </c>
      <c r="AY151" s="19" t="s">
        <v>185</v>
      </c>
      <c r="BE151" s="192">
        <f t="shared" si="24"/>
        <v>0</v>
      </c>
      <c r="BF151" s="192">
        <f t="shared" si="25"/>
        <v>0</v>
      </c>
      <c r="BG151" s="192">
        <f t="shared" si="26"/>
        <v>0</v>
      </c>
      <c r="BH151" s="192">
        <f t="shared" si="27"/>
        <v>0</v>
      </c>
      <c r="BI151" s="192">
        <f t="shared" si="28"/>
        <v>0</v>
      </c>
      <c r="BJ151" s="19" t="s">
        <v>80</v>
      </c>
      <c r="BK151" s="192">
        <f t="shared" si="29"/>
        <v>0</v>
      </c>
      <c r="BL151" s="19" t="s">
        <v>135</v>
      </c>
      <c r="BM151" s="191" t="s">
        <v>4269</v>
      </c>
    </row>
    <row r="152" spans="1:65" s="2" customFormat="1" ht="16.5" customHeight="1">
      <c r="A152" s="36"/>
      <c r="B152" s="37"/>
      <c r="C152" s="180" t="s">
        <v>935</v>
      </c>
      <c r="D152" s="180" t="s">
        <v>187</v>
      </c>
      <c r="E152" s="181" t="s">
        <v>4270</v>
      </c>
      <c r="F152" s="182" t="s">
        <v>4271</v>
      </c>
      <c r="G152" s="183" t="s">
        <v>1314</v>
      </c>
      <c r="H152" s="184">
        <v>41</v>
      </c>
      <c r="I152" s="185"/>
      <c r="J152" s="186">
        <f t="shared" si="2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21"/>
        <v>0</v>
      </c>
      <c r="Q152" s="189">
        <v>0</v>
      </c>
      <c r="R152" s="189">
        <f t="shared" si="22"/>
        <v>0</v>
      </c>
      <c r="S152" s="189">
        <v>0</v>
      </c>
      <c r="T152" s="190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135</v>
      </c>
      <c r="AT152" s="191" t="s">
        <v>187</v>
      </c>
      <c r="AU152" s="191" t="s">
        <v>80</v>
      </c>
      <c r="AY152" s="19" t="s">
        <v>185</v>
      </c>
      <c r="BE152" s="192">
        <f t="shared" si="24"/>
        <v>0</v>
      </c>
      <c r="BF152" s="192">
        <f t="shared" si="25"/>
        <v>0</v>
      </c>
      <c r="BG152" s="192">
        <f t="shared" si="26"/>
        <v>0</v>
      </c>
      <c r="BH152" s="192">
        <f t="shared" si="27"/>
        <v>0</v>
      </c>
      <c r="BI152" s="192">
        <f t="shared" si="28"/>
        <v>0</v>
      </c>
      <c r="BJ152" s="19" t="s">
        <v>80</v>
      </c>
      <c r="BK152" s="192">
        <f t="shared" si="29"/>
        <v>0</v>
      </c>
      <c r="BL152" s="19" t="s">
        <v>135</v>
      </c>
      <c r="BM152" s="191" t="s">
        <v>4272</v>
      </c>
    </row>
    <row r="153" spans="1:65" s="2" customFormat="1" ht="16.5" customHeight="1">
      <c r="A153" s="36"/>
      <c r="B153" s="37"/>
      <c r="C153" s="180" t="s">
        <v>944</v>
      </c>
      <c r="D153" s="180" t="s">
        <v>187</v>
      </c>
      <c r="E153" s="181" t="s">
        <v>4273</v>
      </c>
      <c r="F153" s="182" t="s">
        <v>4274</v>
      </c>
      <c r="G153" s="183" t="s">
        <v>1314</v>
      </c>
      <c r="H153" s="184">
        <v>59</v>
      </c>
      <c r="I153" s="185"/>
      <c r="J153" s="186">
        <f t="shared" si="2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21"/>
        <v>0</v>
      </c>
      <c r="Q153" s="189">
        <v>0</v>
      </c>
      <c r="R153" s="189">
        <f t="shared" si="22"/>
        <v>0</v>
      </c>
      <c r="S153" s="189">
        <v>0</v>
      </c>
      <c r="T153" s="190">
        <f t="shared" si="2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135</v>
      </c>
      <c r="AT153" s="191" t="s">
        <v>187</v>
      </c>
      <c r="AU153" s="191" t="s">
        <v>80</v>
      </c>
      <c r="AY153" s="19" t="s">
        <v>185</v>
      </c>
      <c r="BE153" s="192">
        <f t="shared" si="24"/>
        <v>0</v>
      </c>
      <c r="BF153" s="192">
        <f t="shared" si="25"/>
        <v>0</v>
      </c>
      <c r="BG153" s="192">
        <f t="shared" si="26"/>
        <v>0</v>
      </c>
      <c r="BH153" s="192">
        <f t="shared" si="27"/>
        <v>0</v>
      </c>
      <c r="BI153" s="192">
        <f t="shared" si="28"/>
        <v>0</v>
      </c>
      <c r="BJ153" s="19" t="s">
        <v>80</v>
      </c>
      <c r="BK153" s="192">
        <f t="shared" si="29"/>
        <v>0</v>
      </c>
      <c r="BL153" s="19" t="s">
        <v>135</v>
      </c>
      <c r="BM153" s="191" t="s">
        <v>4275</v>
      </c>
    </row>
    <row r="154" spans="1:65" s="2" customFormat="1" ht="16.5" customHeight="1">
      <c r="A154" s="36"/>
      <c r="B154" s="37"/>
      <c r="C154" s="180" t="s">
        <v>949</v>
      </c>
      <c r="D154" s="180" t="s">
        <v>187</v>
      </c>
      <c r="E154" s="181" t="s">
        <v>4276</v>
      </c>
      <c r="F154" s="182" t="s">
        <v>4277</v>
      </c>
      <c r="G154" s="183" t="s">
        <v>1314</v>
      </c>
      <c r="H154" s="184">
        <v>29</v>
      </c>
      <c r="I154" s="185"/>
      <c r="J154" s="186">
        <f t="shared" si="2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21"/>
        <v>0</v>
      </c>
      <c r="Q154" s="189">
        <v>0</v>
      </c>
      <c r="R154" s="189">
        <f t="shared" si="22"/>
        <v>0</v>
      </c>
      <c r="S154" s="189">
        <v>0</v>
      </c>
      <c r="T154" s="190">
        <f t="shared" si="2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80</v>
      </c>
      <c r="AY154" s="19" t="s">
        <v>185</v>
      </c>
      <c r="BE154" s="192">
        <f t="shared" si="24"/>
        <v>0</v>
      </c>
      <c r="BF154" s="192">
        <f t="shared" si="25"/>
        <v>0</v>
      </c>
      <c r="BG154" s="192">
        <f t="shared" si="26"/>
        <v>0</v>
      </c>
      <c r="BH154" s="192">
        <f t="shared" si="27"/>
        <v>0</v>
      </c>
      <c r="BI154" s="192">
        <f t="shared" si="28"/>
        <v>0</v>
      </c>
      <c r="BJ154" s="19" t="s">
        <v>80</v>
      </c>
      <c r="BK154" s="192">
        <f t="shared" si="29"/>
        <v>0</v>
      </c>
      <c r="BL154" s="19" t="s">
        <v>135</v>
      </c>
      <c r="BM154" s="191" t="s">
        <v>4278</v>
      </c>
    </row>
    <row r="155" spans="1:65" s="2" customFormat="1" ht="16.5" customHeight="1">
      <c r="A155" s="36"/>
      <c r="B155" s="37"/>
      <c r="C155" s="180" t="s">
        <v>963</v>
      </c>
      <c r="D155" s="180" t="s">
        <v>187</v>
      </c>
      <c r="E155" s="181" t="s">
        <v>4279</v>
      </c>
      <c r="F155" s="182" t="s">
        <v>4280</v>
      </c>
      <c r="G155" s="183" t="s">
        <v>1314</v>
      </c>
      <c r="H155" s="184">
        <v>7</v>
      </c>
      <c r="I155" s="185"/>
      <c r="J155" s="186">
        <f t="shared" si="20"/>
        <v>0</v>
      </c>
      <c r="K155" s="182" t="s">
        <v>19</v>
      </c>
      <c r="L155" s="41"/>
      <c r="M155" s="187" t="s">
        <v>19</v>
      </c>
      <c r="N155" s="188" t="s">
        <v>44</v>
      </c>
      <c r="O155" s="66"/>
      <c r="P155" s="189">
        <f t="shared" si="21"/>
        <v>0</v>
      </c>
      <c r="Q155" s="189">
        <v>0</v>
      </c>
      <c r="R155" s="189">
        <f t="shared" si="22"/>
        <v>0</v>
      </c>
      <c r="S155" s="189">
        <v>0</v>
      </c>
      <c r="T155" s="190">
        <f t="shared" si="2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135</v>
      </c>
      <c r="AT155" s="191" t="s">
        <v>187</v>
      </c>
      <c r="AU155" s="191" t="s">
        <v>80</v>
      </c>
      <c r="AY155" s="19" t="s">
        <v>185</v>
      </c>
      <c r="BE155" s="192">
        <f t="shared" si="24"/>
        <v>0</v>
      </c>
      <c r="BF155" s="192">
        <f t="shared" si="25"/>
        <v>0</v>
      </c>
      <c r="BG155" s="192">
        <f t="shared" si="26"/>
        <v>0</v>
      </c>
      <c r="BH155" s="192">
        <f t="shared" si="27"/>
        <v>0</v>
      </c>
      <c r="BI155" s="192">
        <f t="shared" si="28"/>
        <v>0</v>
      </c>
      <c r="BJ155" s="19" t="s">
        <v>80</v>
      </c>
      <c r="BK155" s="192">
        <f t="shared" si="29"/>
        <v>0</v>
      </c>
      <c r="BL155" s="19" t="s">
        <v>135</v>
      </c>
      <c r="BM155" s="191" t="s">
        <v>4281</v>
      </c>
    </row>
    <row r="156" spans="1:65" s="2" customFormat="1" ht="16.5" customHeight="1">
      <c r="A156" s="36"/>
      <c r="B156" s="37"/>
      <c r="C156" s="180" t="s">
        <v>968</v>
      </c>
      <c r="D156" s="180" t="s">
        <v>187</v>
      </c>
      <c r="E156" s="181" t="s">
        <v>4282</v>
      </c>
      <c r="F156" s="182" t="s">
        <v>4283</v>
      </c>
      <c r="G156" s="183" t="s">
        <v>1314</v>
      </c>
      <c r="H156" s="184">
        <v>2</v>
      </c>
      <c r="I156" s="185"/>
      <c r="J156" s="186">
        <f t="shared" si="20"/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 t="shared" si="21"/>
        <v>0</v>
      </c>
      <c r="Q156" s="189">
        <v>0</v>
      </c>
      <c r="R156" s="189">
        <f t="shared" si="22"/>
        <v>0</v>
      </c>
      <c r="S156" s="189">
        <v>0</v>
      </c>
      <c r="T156" s="190">
        <f t="shared" si="2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80</v>
      </c>
      <c r="AY156" s="19" t="s">
        <v>185</v>
      </c>
      <c r="BE156" s="192">
        <f t="shared" si="24"/>
        <v>0</v>
      </c>
      <c r="BF156" s="192">
        <f t="shared" si="25"/>
        <v>0</v>
      </c>
      <c r="BG156" s="192">
        <f t="shared" si="26"/>
        <v>0</v>
      </c>
      <c r="BH156" s="192">
        <f t="shared" si="27"/>
        <v>0</v>
      </c>
      <c r="BI156" s="192">
        <f t="shared" si="28"/>
        <v>0</v>
      </c>
      <c r="BJ156" s="19" t="s">
        <v>80</v>
      </c>
      <c r="BK156" s="192">
        <f t="shared" si="29"/>
        <v>0</v>
      </c>
      <c r="BL156" s="19" t="s">
        <v>135</v>
      </c>
      <c r="BM156" s="191" t="s">
        <v>4284</v>
      </c>
    </row>
    <row r="157" spans="1:65" s="2" customFormat="1" ht="16.5" customHeight="1">
      <c r="A157" s="36"/>
      <c r="B157" s="37"/>
      <c r="C157" s="180" t="s">
        <v>975</v>
      </c>
      <c r="D157" s="180" t="s">
        <v>187</v>
      </c>
      <c r="E157" s="181" t="s">
        <v>4285</v>
      </c>
      <c r="F157" s="182" t="s">
        <v>4286</v>
      </c>
      <c r="G157" s="183" t="s">
        <v>1314</v>
      </c>
      <c r="H157" s="184">
        <v>150</v>
      </c>
      <c r="I157" s="185"/>
      <c r="J157" s="186">
        <f t="shared" si="20"/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 t="shared" si="21"/>
        <v>0</v>
      </c>
      <c r="Q157" s="189">
        <v>0</v>
      </c>
      <c r="R157" s="189">
        <f t="shared" si="22"/>
        <v>0</v>
      </c>
      <c r="S157" s="189">
        <v>0</v>
      </c>
      <c r="T157" s="190">
        <f t="shared" si="2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80</v>
      </c>
      <c r="AY157" s="19" t="s">
        <v>185</v>
      </c>
      <c r="BE157" s="192">
        <f t="shared" si="24"/>
        <v>0</v>
      </c>
      <c r="BF157" s="192">
        <f t="shared" si="25"/>
        <v>0</v>
      </c>
      <c r="BG157" s="192">
        <f t="shared" si="26"/>
        <v>0</v>
      </c>
      <c r="BH157" s="192">
        <f t="shared" si="27"/>
        <v>0</v>
      </c>
      <c r="BI157" s="192">
        <f t="shared" si="28"/>
        <v>0</v>
      </c>
      <c r="BJ157" s="19" t="s">
        <v>80</v>
      </c>
      <c r="BK157" s="192">
        <f t="shared" si="29"/>
        <v>0</v>
      </c>
      <c r="BL157" s="19" t="s">
        <v>135</v>
      </c>
      <c r="BM157" s="191" t="s">
        <v>4287</v>
      </c>
    </row>
    <row r="158" spans="1:65" s="2" customFormat="1" ht="16.5" customHeight="1">
      <c r="A158" s="36"/>
      <c r="B158" s="37"/>
      <c r="C158" s="180" t="s">
        <v>980</v>
      </c>
      <c r="D158" s="180" t="s">
        <v>187</v>
      </c>
      <c r="E158" s="181" t="s">
        <v>4288</v>
      </c>
      <c r="F158" s="182" t="s">
        <v>4289</v>
      </c>
      <c r="G158" s="183" t="s">
        <v>1314</v>
      </c>
      <c r="H158" s="184">
        <v>340</v>
      </c>
      <c r="I158" s="185"/>
      <c r="J158" s="186">
        <f t="shared" si="20"/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 t="shared" si="21"/>
        <v>0</v>
      </c>
      <c r="Q158" s="189">
        <v>0</v>
      </c>
      <c r="R158" s="189">
        <f t="shared" si="22"/>
        <v>0</v>
      </c>
      <c r="S158" s="189">
        <v>0</v>
      </c>
      <c r="T158" s="190">
        <f t="shared" si="2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135</v>
      </c>
      <c r="AT158" s="191" t="s">
        <v>187</v>
      </c>
      <c r="AU158" s="191" t="s">
        <v>80</v>
      </c>
      <c r="AY158" s="19" t="s">
        <v>185</v>
      </c>
      <c r="BE158" s="192">
        <f t="shared" si="24"/>
        <v>0</v>
      </c>
      <c r="BF158" s="192">
        <f t="shared" si="25"/>
        <v>0</v>
      </c>
      <c r="BG158" s="192">
        <f t="shared" si="26"/>
        <v>0</v>
      </c>
      <c r="BH158" s="192">
        <f t="shared" si="27"/>
        <v>0</v>
      </c>
      <c r="BI158" s="192">
        <f t="shared" si="28"/>
        <v>0</v>
      </c>
      <c r="BJ158" s="19" t="s">
        <v>80</v>
      </c>
      <c r="BK158" s="192">
        <f t="shared" si="29"/>
        <v>0</v>
      </c>
      <c r="BL158" s="19" t="s">
        <v>135</v>
      </c>
      <c r="BM158" s="191" t="s">
        <v>4290</v>
      </c>
    </row>
    <row r="159" spans="1:65" s="2" customFormat="1" ht="16.5" customHeight="1">
      <c r="A159" s="36"/>
      <c r="B159" s="37"/>
      <c r="C159" s="180" t="s">
        <v>984</v>
      </c>
      <c r="D159" s="180" t="s">
        <v>187</v>
      </c>
      <c r="E159" s="181" t="s">
        <v>4291</v>
      </c>
      <c r="F159" s="182" t="s">
        <v>4292</v>
      </c>
      <c r="G159" s="183" t="s">
        <v>1314</v>
      </c>
      <c r="H159" s="184">
        <v>16</v>
      </c>
      <c r="I159" s="185"/>
      <c r="J159" s="186">
        <f t="shared" si="20"/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 t="shared" si="21"/>
        <v>0</v>
      </c>
      <c r="Q159" s="189">
        <v>0</v>
      </c>
      <c r="R159" s="189">
        <f t="shared" si="22"/>
        <v>0</v>
      </c>
      <c r="S159" s="189">
        <v>0</v>
      </c>
      <c r="T159" s="190">
        <f t="shared" si="2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80</v>
      </c>
      <c r="AY159" s="19" t="s">
        <v>185</v>
      </c>
      <c r="BE159" s="192">
        <f t="shared" si="24"/>
        <v>0</v>
      </c>
      <c r="BF159" s="192">
        <f t="shared" si="25"/>
        <v>0</v>
      </c>
      <c r="BG159" s="192">
        <f t="shared" si="26"/>
        <v>0</v>
      </c>
      <c r="BH159" s="192">
        <f t="shared" si="27"/>
        <v>0</v>
      </c>
      <c r="BI159" s="192">
        <f t="shared" si="28"/>
        <v>0</v>
      </c>
      <c r="BJ159" s="19" t="s">
        <v>80</v>
      </c>
      <c r="BK159" s="192">
        <f t="shared" si="29"/>
        <v>0</v>
      </c>
      <c r="BL159" s="19" t="s">
        <v>135</v>
      </c>
      <c r="BM159" s="191" t="s">
        <v>4293</v>
      </c>
    </row>
    <row r="160" spans="1:65" s="2" customFormat="1" ht="16.5" customHeight="1">
      <c r="A160" s="36"/>
      <c r="B160" s="37"/>
      <c r="C160" s="180" t="s">
        <v>987</v>
      </c>
      <c r="D160" s="180" t="s">
        <v>187</v>
      </c>
      <c r="E160" s="181" t="s">
        <v>4294</v>
      </c>
      <c r="F160" s="182" t="s">
        <v>4295</v>
      </c>
      <c r="G160" s="183" t="s">
        <v>1314</v>
      </c>
      <c r="H160" s="184">
        <v>50</v>
      </c>
      <c r="I160" s="185"/>
      <c r="J160" s="186">
        <f t="shared" si="20"/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 t="shared" si="21"/>
        <v>0</v>
      </c>
      <c r="Q160" s="189">
        <v>0</v>
      </c>
      <c r="R160" s="189">
        <f t="shared" si="22"/>
        <v>0</v>
      </c>
      <c r="S160" s="189">
        <v>0</v>
      </c>
      <c r="T160" s="190">
        <f t="shared" si="2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80</v>
      </c>
      <c r="AY160" s="19" t="s">
        <v>185</v>
      </c>
      <c r="BE160" s="192">
        <f t="shared" si="24"/>
        <v>0</v>
      </c>
      <c r="BF160" s="192">
        <f t="shared" si="25"/>
        <v>0</v>
      </c>
      <c r="BG160" s="192">
        <f t="shared" si="26"/>
        <v>0</v>
      </c>
      <c r="BH160" s="192">
        <f t="shared" si="27"/>
        <v>0</v>
      </c>
      <c r="BI160" s="192">
        <f t="shared" si="28"/>
        <v>0</v>
      </c>
      <c r="BJ160" s="19" t="s">
        <v>80</v>
      </c>
      <c r="BK160" s="192">
        <f t="shared" si="29"/>
        <v>0</v>
      </c>
      <c r="BL160" s="19" t="s">
        <v>135</v>
      </c>
      <c r="BM160" s="191" t="s">
        <v>4296</v>
      </c>
    </row>
    <row r="161" spans="1:65" s="2" customFormat="1" ht="16.5" customHeight="1">
      <c r="A161" s="36"/>
      <c r="B161" s="37"/>
      <c r="C161" s="180" t="s">
        <v>989</v>
      </c>
      <c r="D161" s="180" t="s">
        <v>187</v>
      </c>
      <c r="E161" s="181" t="s">
        <v>4297</v>
      </c>
      <c r="F161" s="182" t="s">
        <v>4298</v>
      </c>
      <c r="G161" s="183" t="s">
        <v>1314</v>
      </c>
      <c r="H161" s="184">
        <v>53</v>
      </c>
      <c r="I161" s="185"/>
      <c r="J161" s="186">
        <f t="shared" si="20"/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 t="shared" si="21"/>
        <v>0</v>
      </c>
      <c r="Q161" s="189">
        <v>0</v>
      </c>
      <c r="R161" s="189">
        <f t="shared" si="22"/>
        <v>0</v>
      </c>
      <c r="S161" s="189">
        <v>0</v>
      </c>
      <c r="T161" s="190">
        <f t="shared" si="2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80</v>
      </c>
      <c r="AY161" s="19" t="s">
        <v>185</v>
      </c>
      <c r="BE161" s="192">
        <f t="shared" si="24"/>
        <v>0</v>
      </c>
      <c r="BF161" s="192">
        <f t="shared" si="25"/>
        <v>0</v>
      </c>
      <c r="BG161" s="192">
        <f t="shared" si="26"/>
        <v>0</v>
      </c>
      <c r="BH161" s="192">
        <f t="shared" si="27"/>
        <v>0</v>
      </c>
      <c r="BI161" s="192">
        <f t="shared" si="28"/>
        <v>0</v>
      </c>
      <c r="BJ161" s="19" t="s">
        <v>80</v>
      </c>
      <c r="BK161" s="192">
        <f t="shared" si="29"/>
        <v>0</v>
      </c>
      <c r="BL161" s="19" t="s">
        <v>135</v>
      </c>
      <c r="BM161" s="191" t="s">
        <v>4299</v>
      </c>
    </row>
    <row r="162" spans="1:65" s="2" customFormat="1" ht="16.5" customHeight="1">
      <c r="A162" s="36"/>
      <c r="B162" s="37"/>
      <c r="C162" s="180" t="s">
        <v>996</v>
      </c>
      <c r="D162" s="180" t="s">
        <v>187</v>
      </c>
      <c r="E162" s="181" t="s">
        <v>4300</v>
      </c>
      <c r="F162" s="182" t="s">
        <v>4301</v>
      </c>
      <c r="G162" s="183" t="s">
        <v>1314</v>
      </c>
      <c r="H162" s="184">
        <v>1</v>
      </c>
      <c r="I162" s="185"/>
      <c r="J162" s="186">
        <f t="shared" si="20"/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 t="shared" si="21"/>
        <v>0</v>
      </c>
      <c r="Q162" s="189">
        <v>0</v>
      </c>
      <c r="R162" s="189">
        <f t="shared" si="22"/>
        <v>0</v>
      </c>
      <c r="S162" s="189">
        <v>0</v>
      </c>
      <c r="T162" s="190">
        <f t="shared" si="2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80</v>
      </c>
      <c r="AY162" s="19" t="s">
        <v>185</v>
      </c>
      <c r="BE162" s="192">
        <f t="shared" si="24"/>
        <v>0</v>
      </c>
      <c r="BF162" s="192">
        <f t="shared" si="25"/>
        <v>0</v>
      </c>
      <c r="BG162" s="192">
        <f t="shared" si="26"/>
        <v>0</v>
      </c>
      <c r="BH162" s="192">
        <f t="shared" si="27"/>
        <v>0</v>
      </c>
      <c r="BI162" s="192">
        <f t="shared" si="28"/>
        <v>0</v>
      </c>
      <c r="BJ162" s="19" t="s">
        <v>80</v>
      </c>
      <c r="BK162" s="192">
        <f t="shared" si="29"/>
        <v>0</v>
      </c>
      <c r="BL162" s="19" t="s">
        <v>135</v>
      </c>
      <c r="BM162" s="191" t="s">
        <v>4302</v>
      </c>
    </row>
    <row r="163" spans="1:65" s="2" customFormat="1" ht="16.5" customHeight="1">
      <c r="A163" s="36"/>
      <c r="B163" s="37"/>
      <c r="C163" s="180" t="s">
        <v>1002</v>
      </c>
      <c r="D163" s="180" t="s">
        <v>187</v>
      </c>
      <c r="E163" s="181" t="s">
        <v>4303</v>
      </c>
      <c r="F163" s="182" t="s">
        <v>4304</v>
      </c>
      <c r="G163" s="183" t="s">
        <v>1314</v>
      </c>
      <c r="H163" s="184">
        <v>1</v>
      </c>
      <c r="I163" s="185"/>
      <c r="J163" s="186">
        <f t="shared" si="20"/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 t="shared" si="21"/>
        <v>0</v>
      </c>
      <c r="Q163" s="189">
        <v>0</v>
      </c>
      <c r="R163" s="189">
        <f t="shared" si="22"/>
        <v>0</v>
      </c>
      <c r="S163" s="189">
        <v>0</v>
      </c>
      <c r="T163" s="190">
        <f t="shared" si="2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135</v>
      </c>
      <c r="AT163" s="191" t="s">
        <v>187</v>
      </c>
      <c r="AU163" s="191" t="s">
        <v>80</v>
      </c>
      <c r="AY163" s="19" t="s">
        <v>185</v>
      </c>
      <c r="BE163" s="192">
        <f t="shared" si="24"/>
        <v>0</v>
      </c>
      <c r="BF163" s="192">
        <f t="shared" si="25"/>
        <v>0</v>
      </c>
      <c r="BG163" s="192">
        <f t="shared" si="26"/>
        <v>0</v>
      </c>
      <c r="BH163" s="192">
        <f t="shared" si="27"/>
        <v>0</v>
      </c>
      <c r="BI163" s="192">
        <f t="shared" si="28"/>
        <v>0</v>
      </c>
      <c r="BJ163" s="19" t="s">
        <v>80</v>
      </c>
      <c r="BK163" s="192">
        <f t="shared" si="29"/>
        <v>0</v>
      </c>
      <c r="BL163" s="19" t="s">
        <v>135</v>
      </c>
      <c r="BM163" s="191" t="s">
        <v>4305</v>
      </c>
    </row>
    <row r="164" spans="1:65" s="2" customFormat="1" ht="16.5" customHeight="1">
      <c r="A164" s="36"/>
      <c r="B164" s="37"/>
      <c r="C164" s="180" t="s">
        <v>1007</v>
      </c>
      <c r="D164" s="180" t="s">
        <v>187</v>
      </c>
      <c r="E164" s="181" t="s">
        <v>4306</v>
      </c>
      <c r="F164" s="182" t="s">
        <v>4307</v>
      </c>
      <c r="G164" s="183" t="s">
        <v>1314</v>
      </c>
      <c r="H164" s="184">
        <v>1</v>
      </c>
      <c r="I164" s="185"/>
      <c r="J164" s="186">
        <f t="shared" si="20"/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 t="shared" si="21"/>
        <v>0</v>
      </c>
      <c r="Q164" s="189">
        <v>0</v>
      </c>
      <c r="R164" s="189">
        <f t="shared" si="22"/>
        <v>0</v>
      </c>
      <c r="S164" s="189">
        <v>0</v>
      </c>
      <c r="T164" s="190">
        <f t="shared" si="2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80</v>
      </c>
      <c r="AY164" s="19" t="s">
        <v>185</v>
      </c>
      <c r="BE164" s="192">
        <f t="shared" si="24"/>
        <v>0</v>
      </c>
      <c r="BF164" s="192">
        <f t="shared" si="25"/>
        <v>0</v>
      </c>
      <c r="BG164" s="192">
        <f t="shared" si="26"/>
        <v>0</v>
      </c>
      <c r="BH164" s="192">
        <f t="shared" si="27"/>
        <v>0</v>
      </c>
      <c r="BI164" s="192">
        <f t="shared" si="28"/>
        <v>0</v>
      </c>
      <c r="BJ164" s="19" t="s">
        <v>80</v>
      </c>
      <c r="BK164" s="192">
        <f t="shared" si="29"/>
        <v>0</v>
      </c>
      <c r="BL164" s="19" t="s">
        <v>135</v>
      </c>
      <c r="BM164" s="191" t="s">
        <v>4308</v>
      </c>
    </row>
    <row r="165" spans="1:65" s="2" customFormat="1" ht="16.5" customHeight="1">
      <c r="A165" s="36"/>
      <c r="B165" s="37"/>
      <c r="C165" s="180" t="s">
        <v>1009</v>
      </c>
      <c r="D165" s="180" t="s">
        <v>187</v>
      </c>
      <c r="E165" s="181" t="s">
        <v>4309</v>
      </c>
      <c r="F165" s="182" t="s">
        <v>4310</v>
      </c>
      <c r="G165" s="183" t="s">
        <v>1314</v>
      </c>
      <c r="H165" s="184">
        <v>1</v>
      </c>
      <c r="I165" s="185"/>
      <c r="J165" s="186">
        <f t="shared" si="20"/>
        <v>0</v>
      </c>
      <c r="K165" s="182" t="s">
        <v>19</v>
      </c>
      <c r="L165" s="41"/>
      <c r="M165" s="187" t="s">
        <v>19</v>
      </c>
      <c r="N165" s="188" t="s">
        <v>44</v>
      </c>
      <c r="O165" s="66"/>
      <c r="P165" s="189">
        <f t="shared" si="21"/>
        <v>0</v>
      </c>
      <c r="Q165" s="189">
        <v>0</v>
      </c>
      <c r="R165" s="189">
        <f t="shared" si="22"/>
        <v>0</v>
      </c>
      <c r="S165" s="189">
        <v>0</v>
      </c>
      <c r="T165" s="190">
        <f t="shared" si="2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135</v>
      </c>
      <c r="AT165" s="191" t="s">
        <v>187</v>
      </c>
      <c r="AU165" s="191" t="s">
        <v>80</v>
      </c>
      <c r="AY165" s="19" t="s">
        <v>185</v>
      </c>
      <c r="BE165" s="192">
        <f t="shared" si="24"/>
        <v>0</v>
      </c>
      <c r="BF165" s="192">
        <f t="shared" si="25"/>
        <v>0</v>
      </c>
      <c r="BG165" s="192">
        <f t="shared" si="26"/>
        <v>0</v>
      </c>
      <c r="BH165" s="192">
        <f t="shared" si="27"/>
        <v>0</v>
      </c>
      <c r="BI165" s="192">
        <f t="shared" si="28"/>
        <v>0</v>
      </c>
      <c r="BJ165" s="19" t="s">
        <v>80</v>
      </c>
      <c r="BK165" s="192">
        <f t="shared" si="29"/>
        <v>0</v>
      </c>
      <c r="BL165" s="19" t="s">
        <v>135</v>
      </c>
      <c r="BM165" s="191" t="s">
        <v>4311</v>
      </c>
    </row>
    <row r="166" spans="1:65" s="2" customFormat="1" ht="16.5" customHeight="1">
      <c r="A166" s="36"/>
      <c r="B166" s="37"/>
      <c r="C166" s="180" t="s">
        <v>1012</v>
      </c>
      <c r="D166" s="180" t="s">
        <v>187</v>
      </c>
      <c r="E166" s="181" t="s">
        <v>4312</v>
      </c>
      <c r="F166" s="182" t="s">
        <v>4313</v>
      </c>
      <c r="G166" s="183" t="s">
        <v>1314</v>
      </c>
      <c r="H166" s="184">
        <v>19</v>
      </c>
      <c r="I166" s="185"/>
      <c r="J166" s="186">
        <f t="shared" si="20"/>
        <v>0</v>
      </c>
      <c r="K166" s="182" t="s">
        <v>19</v>
      </c>
      <c r="L166" s="41"/>
      <c r="M166" s="187" t="s">
        <v>19</v>
      </c>
      <c r="N166" s="188" t="s">
        <v>44</v>
      </c>
      <c r="O166" s="66"/>
      <c r="P166" s="189">
        <f t="shared" si="21"/>
        <v>0</v>
      </c>
      <c r="Q166" s="189">
        <v>0</v>
      </c>
      <c r="R166" s="189">
        <f t="shared" si="22"/>
        <v>0</v>
      </c>
      <c r="S166" s="189">
        <v>0</v>
      </c>
      <c r="T166" s="190">
        <f t="shared" si="2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135</v>
      </c>
      <c r="AT166" s="191" t="s">
        <v>187</v>
      </c>
      <c r="AU166" s="191" t="s">
        <v>80</v>
      </c>
      <c r="AY166" s="19" t="s">
        <v>185</v>
      </c>
      <c r="BE166" s="192">
        <f t="shared" si="24"/>
        <v>0</v>
      </c>
      <c r="BF166" s="192">
        <f t="shared" si="25"/>
        <v>0</v>
      </c>
      <c r="BG166" s="192">
        <f t="shared" si="26"/>
        <v>0</v>
      </c>
      <c r="BH166" s="192">
        <f t="shared" si="27"/>
        <v>0</v>
      </c>
      <c r="BI166" s="192">
        <f t="shared" si="28"/>
        <v>0</v>
      </c>
      <c r="BJ166" s="19" t="s">
        <v>80</v>
      </c>
      <c r="BK166" s="192">
        <f t="shared" si="29"/>
        <v>0</v>
      </c>
      <c r="BL166" s="19" t="s">
        <v>135</v>
      </c>
      <c r="BM166" s="191" t="s">
        <v>4314</v>
      </c>
    </row>
    <row r="167" spans="1:65" s="2" customFormat="1" ht="16.5" customHeight="1">
      <c r="A167" s="36"/>
      <c r="B167" s="37"/>
      <c r="C167" s="180" t="s">
        <v>1014</v>
      </c>
      <c r="D167" s="180" t="s">
        <v>187</v>
      </c>
      <c r="E167" s="181" t="s">
        <v>4315</v>
      </c>
      <c r="F167" s="182" t="s">
        <v>4316</v>
      </c>
      <c r="G167" s="183" t="s">
        <v>1314</v>
      </c>
      <c r="H167" s="184">
        <v>3</v>
      </c>
      <c r="I167" s="185"/>
      <c r="J167" s="186">
        <f t="shared" si="20"/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 t="shared" si="21"/>
        <v>0</v>
      </c>
      <c r="Q167" s="189">
        <v>0</v>
      </c>
      <c r="R167" s="189">
        <f t="shared" si="22"/>
        <v>0</v>
      </c>
      <c r="S167" s="189">
        <v>0</v>
      </c>
      <c r="T167" s="190">
        <f t="shared" si="2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135</v>
      </c>
      <c r="AT167" s="191" t="s">
        <v>187</v>
      </c>
      <c r="AU167" s="191" t="s">
        <v>80</v>
      </c>
      <c r="AY167" s="19" t="s">
        <v>185</v>
      </c>
      <c r="BE167" s="192">
        <f t="shared" si="24"/>
        <v>0</v>
      </c>
      <c r="BF167" s="192">
        <f t="shared" si="25"/>
        <v>0</v>
      </c>
      <c r="BG167" s="192">
        <f t="shared" si="26"/>
        <v>0</v>
      </c>
      <c r="BH167" s="192">
        <f t="shared" si="27"/>
        <v>0</v>
      </c>
      <c r="BI167" s="192">
        <f t="shared" si="28"/>
        <v>0</v>
      </c>
      <c r="BJ167" s="19" t="s">
        <v>80</v>
      </c>
      <c r="BK167" s="192">
        <f t="shared" si="29"/>
        <v>0</v>
      </c>
      <c r="BL167" s="19" t="s">
        <v>135</v>
      </c>
      <c r="BM167" s="191" t="s">
        <v>4317</v>
      </c>
    </row>
    <row r="168" spans="1:65" s="2" customFormat="1" ht="16.5" customHeight="1">
      <c r="A168" s="36"/>
      <c r="B168" s="37"/>
      <c r="C168" s="180" t="s">
        <v>1020</v>
      </c>
      <c r="D168" s="180" t="s">
        <v>187</v>
      </c>
      <c r="E168" s="181" t="s">
        <v>4318</v>
      </c>
      <c r="F168" s="182" t="s">
        <v>4319</v>
      </c>
      <c r="G168" s="183" t="s">
        <v>1314</v>
      </c>
      <c r="H168" s="184">
        <v>2</v>
      </c>
      <c r="I168" s="185"/>
      <c r="J168" s="186">
        <f t="shared" si="20"/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si="21"/>
        <v>0</v>
      </c>
      <c r="Q168" s="189">
        <v>0</v>
      </c>
      <c r="R168" s="189">
        <f t="shared" si="22"/>
        <v>0</v>
      </c>
      <c r="S168" s="189">
        <v>0</v>
      </c>
      <c r="T168" s="190">
        <f t="shared" si="2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80</v>
      </c>
      <c r="AY168" s="19" t="s">
        <v>185</v>
      </c>
      <c r="BE168" s="192">
        <f t="shared" si="24"/>
        <v>0</v>
      </c>
      <c r="BF168" s="192">
        <f t="shared" si="25"/>
        <v>0</v>
      </c>
      <c r="BG168" s="192">
        <f t="shared" si="26"/>
        <v>0</v>
      </c>
      <c r="BH168" s="192">
        <f t="shared" si="27"/>
        <v>0</v>
      </c>
      <c r="BI168" s="192">
        <f t="shared" si="28"/>
        <v>0</v>
      </c>
      <c r="BJ168" s="19" t="s">
        <v>80</v>
      </c>
      <c r="BK168" s="192">
        <f t="shared" si="29"/>
        <v>0</v>
      </c>
      <c r="BL168" s="19" t="s">
        <v>135</v>
      </c>
      <c r="BM168" s="191" t="s">
        <v>4320</v>
      </c>
    </row>
    <row r="169" spans="1:65" s="2" customFormat="1" ht="16.5" customHeight="1">
      <c r="A169" s="36"/>
      <c r="B169" s="37"/>
      <c r="C169" s="180" t="s">
        <v>1026</v>
      </c>
      <c r="D169" s="180" t="s">
        <v>187</v>
      </c>
      <c r="E169" s="181" t="s">
        <v>4321</v>
      </c>
      <c r="F169" s="182" t="s">
        <v>4322</v>
      </c>
      <c r="G169" s="183" t="s">
        <v>1314</v>
      </c>
      <c r="H169" s="184">
        <v>10</v>
      </c>
      <c r="I169" s="185"/>
      <c r="J169" s="186">
        <f t="shared" si="2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21"/>
        <v>0</v>
      </c>
      <c r="Q169" s="189">
        <v>0</v>
      </c>
      <c r="R169" s="189">
        <f t="shared" si="22"/>
        <v>0</v>
      </c>
      <c r="S169" s="189">
        <v>0</v>
      </c>
      <c r="T169" s="190">
        <f t="shared" si="2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80</v>
      </c>
      <c r="AY169" s="19" t="s">
        <v>185</v>
      </c>
      <c r="BE169" s="192">
        <f t="shared" si="24"/>
        <v>0</v>
      </c>
      <c r="BF169" s="192">
        <f t="shared" si="25"/>
        <v>0</v>
      </c>
      <c r="BG169" s="192">
        <f t="shared" si="26"/>
        <v>0</v>
      </c>
      <c r="BH169" s="192">
        <f t="shared" si="27"/>
        <v>0</v>
      </c>
      <c r="BI169" s="192">
        <f t="shared" si="28"/>
        <v>0</v>
      </c>
      <c r="BJ169" s="19" t="s">
        <v>80</v>
      </c>
      <c r="BK169" s="192">
        <f t="shared" si="29"/>
        <v>0</v>
      </c>
      <c r="BL169" s="19" t="s">
        <v>135</v>
      </c>
      <c r="BM169" s="191" t="s">
        <v>4323</v>
      </c>
    </row>
    <row r="170" spans="1:65" s="2" customFormat="1" ht="16.5" customHeight="1">
      <c r="A170" s="36"/>
      <c r="B170" s="37"/>
      <c r="C170" s="180" t="s">
        <v>1030</v>
      </c>
      <c r="D170" s="180" t="s">
        <v>187</v>
      </c>
      <c r="E170" s="181" t="s">
        <v>4324</v>
      </c>
      <c r="F170" s="182" t="s">
        <v>4325</v>
      </c>
      <c r="G170" s="183" t="s">
        <v>1314</v>
      </c>
      <c r="H170" s="184">
        <v>10</v>
      </c>
      <c r="I170" s="185"/>
      <c r="J170" s="186">
        <f t="shared" si="2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21"/>
        <v>0</v>
      </c>
      <c r="Q170" s="189">
        <v>0</v>
      </c>
      <c r="R170" s="189">
        <f t="shared" si="22"/>
        <v>0</v>
      </c>
      <c r="S170" s="189">
        <v>0</v>
      </c>
      <c r="T170" s="190">
        <f t="shared" si="2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80</v>
      </c>
      <c r="AY170" s="19" t="s">
        <v>185</v>
      </c>
      <c r="BE170" s="192">
        <f t="shared" si="24"/>
        <v>0</v>
      </c>
      <c r="BF170" s="192">
        <f t="shared" si="25"/>
        <v>0</v>
      </c>
      <c r="BG170" s="192">
        <f t="shared" si="26"/>
        <v>0</v>
      </c>
      <c r="BH170" s="192">
        <f t="shared" si="27"/>
        <v>0</v>
      </c>
      <c r="BI170" s="192">
        <f t="shared" si="28"/>
        <v>0</v>
      </c>
      <c r="BJ170" s="19" t="s">
        <v>80</v>
      </c>
      <c r="BK170" s="192">
        <f t="shared" si="29"/>
        <v>0</v>
      </c>
      <c r="BL170" s="19" t="s">
        <v>135</v>
      </c>
      <c r="BM170" s="191" t="s">
        <v>4326</v>
      </c>
    </row>
    <row r="171" spans="1:65" s="2" customFormat="1" ht="16.5" customHeight="1">
      <c r="A171" s="36"/>
      <c r="B171" s="37"/>
      <c r="C171" s="180" t="s">
        <v>1032</v>
      </c>
      <c r="D171" s="180" t="s">
        <v>187</v>
      </c>
      <c r="E171" s="181" t="s">
        <v>4327</v>
      </c>
      <c r="F171" s="182" t="s">
        <v>4328</v>
      </c>
      <c r="G171" s="183" t="s">
        <v>1314</v>
      </c>
      <c r="H171" s="184">
        <v>5</v>
      </c>
      <c r="I171" s="185"/>
      <c r="J171" s="186">
        <f t="shared" si="2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21"/>
        <v>0</v>
      </c>
      <c r="Q171" s="189">
        <v>0</v>
      </c>
      <c r="R171" s="189">
        <f t="shared" si="22"/>
        <v>0</v>
      </c>
      <c r="S171" s="189">
        <v>0</v>
      </c>
      <c r="T171" s="190">
        <f t="shared" si="2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135</v>
      </c>
      <c r="AT171" s="191" t="s">
        <v>187</v>
      </c>
      <c r="AU171" s="191" t="s">
        <v>80</v>
      </c>
      <c r="AY171" s="19" t="s">
        <v>185</v>
      </c>
      <c r="BE171" s="192">
        <f t="shared" si="24"/>
        <v>0</v>
      </c>
      <c r="BF171" s="192">
        <f t="shared" si="25"/>
        <v>0</v>
      </c>
      <c r="BG171" s="192">
        <f t="shared" si="26"/>
        <v>0</v>
      </c>
      <c r="BH171" s="192">
        <f t="shared" si="27"/>
        <v>0</v>
      </c>
      <c r="BI171" s="192">
        <f t="shared" si="28"/>
        <v>0</v>
      </c>
      <c r="BJ171" s="19" t="s">
        <v>80</v>
      </c>
      <c r="BK171" s="192">
        <f t="shared" si="29"/>
        <v>0</v>
      </c>
      <c r="BL171" s="19" t="s">
        <v>135</v>
      </c>
      <c r="BM171" s="191" t="s">
        <v>4329</v>
      </c>
    </row>
    <row r="172" spans="1:65" s="2" customFormat="1" ht="16.5" customHeight="1">
      <c r="A172" s="36"/>
      <c r="B172" s="37"/>
      <c r="C172" s="180" t="s">
        <v>1279</v>
      </c>
      <c r="D172" s="180" t="s">
        <v>187</v>
      </c>
      <c r="E172" s="181" t="s">
        <v>4330</v>
      </c>
      <c r="F172" s="182" t="s">
        <v>4331</v>
      </c>
      <c r="G172" s="183" t="s">
        <v>1314</v>
      </c>
      <c r="H172" s="184">
        <v>18</v>
      </c>
      <c r="I172" s="185"/>
      <c r="J172" s="186">
        <f t="shared" si="2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21"/>
        <v>0</v>
      </c>
      <c r="Q172" s="189">
        <v>0</v>
      </c>
      <c r="R172" s="189">
        <f t="shared" si="22"/>
        <v>0</v>
      </c>
      <c r="S172" s="189">
        <v>0</v>
      </c>
      <c r="T172" s="190">
        <f t="shared" si="2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80</v>
      </c>
      <c r="AY172" s="19" t="s">
        <v>185</v>
      </c>
      <c r="BE172" s="192">
        <f t="shared" si="24"/>
        <v>0</v>
      </c>
      <c r="BF172" s="192">
        <f t="shared" si="25"/>
        <v>0</v>
      </c>
      <c r="BG172" s="192">
        <f t="shared" si="26"/>
        <v>0</v>
      </c>
      <c r="BH172" s="192">
        <f t="shared" si="27"/>
        <v>0</v>
      </c>
      <c r="BI172" s="192">
        <f t="shared" si="28"/>
        <v>0</v>
      </c>
      <c r="BJ172" s="19" t="s">
        <v>80</v>
      </c>
      <c r="BK172" s="192">
        <f t="shared" si="29"/>
        <v>0</v>
      </c>
      <c r="BL172" s="19" t="s">
        <v>135</v>
      </c>
      <c r="BM172" s="191" t="s">
        <v>4332</v>
      </c>
    </row>
    <row r="173" spans="1:65" s="2" customFormat="1" ht="16.5" customHeight="1">
      <c r="A173" s="36"/>
      <c r="B173" s="37"/>
      <c r="C173" s="180" t="s">
        <v>1289</v>
      </c>
      <c r="D173" s="180" t="s">
        <v>187</v>
      </c>
      <c r="E173" s="181" t="s">
        <v>4333</v>
      </c>
      <c r="F173" s="182" t="s">
        <v>4334</v>
      </c>
      <c r="G173" s="183" t="s">
        <v>1314</v>
      </c>
      <c r="H173" s="184">
        <v>7</v>
      </c>
      <c r="I173" s="185"/>
      <c r="J173" s="186">
        <f t="shared" si="2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21"/>
        <v>0</v>
      </c>
      <c r="Q173" s="189">
        <v>0</v>
      </c>
      <c r="R173" s="189">
        <f t="shared" si="22"/>
        <v>0</v>
      </c>
      <c r="S173" s="189">
        <v>0</v>
      </c>
      <c r="T173" s="190">
        <f t="shared" si="2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80</v>
      </c>
      <c r="AY173" s="19" t="s">
        <v>185</v>
      </c>
      <c r="BE173" s="192">
        <f t="shared" si="24"/>
        <v>0</v>
      </c>
      <c r="BF173" s="192">
        <f t="shared" si="25"/>
        <v>0</v>
      </c>
      <c r="BG173" s="192">
        <f t="shared" si="26"/>
        <v>0</v>
      </c>
      <c r="BH173" s="192">
        <f t="shared" si="27"/>
        <v>0</v>
      </c>
      <c r="BI173" s="192">
        <f t="shared" si="28"/>
        <v>0</v>
      </c>
      <c r="BJ173" s="19" t="s">
        <v>80</v>
      </c>
      <c r="BK173" s="192">
        <f t="shared" si="29"/>
        <v>0</v>
      </c>
      <c r="BL173" s="19" t="s">
        <v>135</v>
      </c>
      <c r="BM173" s="191" t="s">
        <v>4335</v>
      </c>
    </row>
    <row r="174" spans="1:65" s="2" customFormat="1" ht="16.5" customHeight="1">
      <c r="A174" s="36"/>
      <c r="B174" s="37"/>
      <c r="C174" s="180" t="s">
        <v>1294</v>
      </c>
      <c r="D174" s="180" t="s">
        <v>187</v>
      </c>
      <c r="E174" s="181" t="s">
        <v>4336</v>
      </c>
      <c r="F174" s="182" t="s">
        <v>4337</v>
      </c>
      <c r="G174" s="183" t="s">
        <v>1314</v>
      </c>
      <c r="H174" s="184">
        <v>1</v>
      </c>
      <c r="I174" s="185"/>
      <c r="J174" s="186">
        <f t="shared" si="20"/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 t="shared" si="21"/>
        <v>0</v>
      </c>
      <c r="Q174" s="189">
        <v>0</v>
      </c>
      <c r="R174" s="189">
        <f t="shared" si="22"/>
        <v>0</v>
      </c>
      <c r="S174" s="189">
        <v>0</v>
      </c>
      <c r="T174" s="190">
        <f t="shared" si="2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135</v>
      </c>
      <c r="AT174" s="191" t="s">
        <v>187</v>
      </c>
      <c r="AU174" s="191" t="s">
        <v>80</v>
      </c>
      <c r="AY174" s="19" t="s">
        <v>185</v>
      </c>
      <c r="BE174" s="192">
        <f t="shared" si="24"/>
        <v>0</v>
      </c>
      <c r="BF174" s="192">
        <f t="shared" si="25"/>
        <v>0</v>
      </c>
      <c r="BG174" s="192">
        <f t="shared" si="26"/>
        <v>0</v>
      </c>
      <c r="BH174" s="192">
        <f t="shared" si="27"/>
        <v>0</v>
      </c>
      <c r="BI174" s="192">
        <f t="shared" si="28"/>
        <v>0</v>
      </c>
      <c r="BJ174" s="19" t="s">
        <v>80</v>
      </c>
      <c r="BK174" s="192">
        <f t="shared" si="29"/>
        <v>0</v>
      </c>
      <c r="BL174" s="19" t="s">
        <v>135</v>
      </c>
      <c r="BM174" s="191" t="s">
        <v>4338</v>
      </c>
    </row>
    <row r="175" spans="1:65" s="2" customFormat="1" ht="16.5" customHeight="1">
      <c r="A175" s="36"/>
      <c r="B175" s="37"/>
      <c r="C175" s="180" t="s">
        <v>1299</v>
      </c>
      <c r="D175" s="180" t="s">
        <v>187</v>
      </c>
      <c r="E175" s="181" t="s">
        <v>4339</v>
      </c>
      <c r="F175" s="182" t="s">
        <v>4340</v>
      </c>
      <c r="G175" s="183" t="s">
        <v>1314</v>
      </c>
      <c r="H175" s="184">
        <v>36</v>
      </c>
      <c r="I175" s="185"/>
      <c r="J175" s="186">
        <f t="shared" si="20"/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si="21"/>
        <v>0</v>
      </c>
      <c r="Q175" s="189">
        <v>0</v>
      </c>
      <c r="R175" s="189">
        <f t="shared" si="22"/>
        <v>0</v>
      </c>
      <c r="S175" s="189">
        <v>0</v>
      </c>
      <c r="T175" s="190">
        <f t="shared" si="2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135</v>
      </c>
      <c r="AT175" s="191" t="s">
        <v>187</v>
      </c>
      <c r="AU175" s="191" t="s">
        <v>80</v>
      </c>
      <c r="AY175" s="19" t="s">
        <v>185</v>
      </c>
      <c r="BE175" s="192">
        <f t="shared" si="24"/>
        <v>0</v>
      </c>
      <c r="BF175" s="192">
        <f t="shared" si="25"/>
        <v>0</v>
      </c>
      <c r="BG175" s="192">
        <f t="shared" si="26"/>
        <v>0</v>
      </c>
      <c r="BH175" s="192">
        <f t="shared" si="27"/>
        <v>0</v>
      </c>
      <c r="BI175" s="192">
        <f t="shared" si="28"/>
        <v>0</v>
      </c>
      <c r="BJ175" s="19" t="s">
        <v>80</v>
      </c>
      <c r="BK175" s="192">
        <f t="shared" si="29"/>
        <v>0</v>
      </c>
      <c r="BL175" s="19" t="s">
        <v>135</v>
      </c>
      <c r="BM175" s="191" t="s">
        <v>4341</v>
      </c>
    </row>
    <row r="176" spans="1:65" s="2" customFormat="1" ht="16.5" customHeight="1">
      <c r="A176" s="36"/>
      <c r="B176" s="37"/>
      <c r="C176" s="180" t="s">
        <v>1307</v>
      </c>
      <c r="D176" s="180" t="s">
        <v>187</v>
      </c>
      <c r="E176" s="181" t="s">
        <v>4342</v>
      </c>
      <c r="F176" s="182" t="s">
        <v>4343</v>
      </c>
      <c r="G176" s="183" t="s">
        <v>1314</v>
      </c>
      <c r="H176" s="184">
        <v>4</v>
      </c>
      <c r="I176" s="185"/>
      <c r="J176" s="186">
        <f t="shared" si="2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21"/>
        <v>0</v>
      </c>
      <c r="Q176" s="189">
        <v>0</v>
      </c>
      <c r="R176" s="189">
        <f t="shared" si="22"/>
        <v>0</v>
      </c>
      <c r="S176" s="189">
        <v>0</v>
      </c>
      <c r="T176" s="190">
        <f t="shared" si="2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135</v>
      </c>
      <c r="AT176" s="191" t="s">
        <v>187</v>
      </c>
      <c r="AU176" s="191" t="s">
        <v>80</v>
      </c>
      <c r="AY176" s="19" t="s">
        <v>185</v>
      </c>
      <c r="BE176" s="192">
        <f t="shared" si="24"/>
        <v>0</v>
      </c>
      <c r="BF176" s="192">
        <f t="shared" si="25"/>
        <v>0</v>
      </c>
      <c r="BG176" s="192">
        <f t="shared" si="26"/>
        <v>0</v>
      </c>
      <c r="BH176" s="192">
        <f t="shared" si="27"/>
        <v>0</v>
      </c>
      <c r="BI176" s="192">
        <f t="shared" si="28"/>
        <v>0</v>
      </c>
      <c r="BJ176" s="19" t="s">
        <v>80</v>
      </c>
      <c r="BK176" s="192">
        <f t="shared" si="29"/>
        <v>0</v>
      </c>
      <c r="BL176" s="19" t="s">
        <v>135</v>
      </c>
      <c r="BM176" s="191" t="s">
        <v>4344</v>
      </c>
    </row>
    <row r="177" spans="1:65" s="2" customFormat="1" ht="16.5" customHeight="1">
      <c r="A177" s="36"/>
      <c r="B177" s="37"/>
      <c r="C177" s="180" t="s">
        <v>1311</v>
      </c>
      <c r="D177" s="180" t="s">
        <v>187</v>
      </c>
      <c r="E177" s="181" t="s">
        <v>4345</v>
      </c>
      <c r="F177" s="182" t="s">
        <v>4346</v>
      </c>
      <c r="G177" s="183" t="s">
        <v>1314</v>
      </c>
      <c r="H177" s="184">
        <v>2</v>
      </c>
      <c r="I177" s="185"/>
      <c r="J177" s="186">
        <f t="shared" si="2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21"/>
        <v>0</v>
      </c>
      <c r="Q177" s="189">
        <v>0</v>
      </c>
      <c r="R177" s="189">
        <f t="shared" si="22"/>
        <v>0</v>
      </c>
      <c r="S177" s="189">
        <v>0</v>
      </c>
      <c r="T177" s="190">
        <f t="shared" si="2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80</v>
      </c>
      <c r="AY177" s="19" t="s">
        <v>185</v>
      </c>
      <c r="BE177" s="192">
        <f t="shared" si="24"/>
        <v>0</v>
      </c>
      <c r="BF177" s="192">
        <f t="shared" si="25"/>
        <v>0</v>
      </c>
      <c r="BG177" s="192">
        <f t="shared" si="26"/>
        <v>0</v>
      </c>
      <c r="BH177" s="192">
        <f t="shared" si="27"/>
        <v>0</v>
      </c>
      <c r="BI177" s="192">
        <f t="shared" si="28"/>
        <v>0</v>
      </c>
      <c r="BJ177" s="19" t="s">
        <v>80</v>
      </c>
      <c r="BK177" s="192">
        <f t="shared" si="29"/>
        <v>0</v>
      </c>
      <c r="BL177" s="19" t="s">
        <v>135</v>
      </c>
      <c r="BM177" s="191" t="s">
        <v>4347</v>
      </c>
    </row>
    <row r="178" spans="1:65" s="12" customFormat="1" ht="25.9" customHeight="1">
      <c r="B178" s="164"/>
      <c r="C178" s="165"/>
      <c r="D178" s="166" t="s">
        <v>72</v>
      </c>
      <c r="E178" s="167" t="s">
        <v>4348</v>
      </c>
      <c r="F178" s="167" t="s">
        <v>4349</v>
      </c>
      <c r="G178" s="165"/>
      <c r="H178" s="165"/>
      <c r="I178" s="168"/>
      <c r="J178" s="169">
        <f>BK178</f>
        <v>0</v>
      </c>
      <c r="K178" s="165"/>
      <c r="L178" s="170"/>
      <c r="M178" s="171"/>
      <c r="N178" s="172"/>
      <c r="O178" s="172"/>
      <c r="P178" s="173">
        <f>SUM(P179:P204)</f>
        <v>0</v>
      </c>
      <c r="Q178" s="172"/>
      <c r="R178" s="173">
        <f>SUM(R179:R204)</f>
        <v>0</v>
      </c>
      <c r="S178" s="172"/>
      <c r="T178" s="174">
        <f>SUM(T179:T204)</f>
        <v>0</v>
      </c>
      <c r="AR178" s="175" t="s">
        <v>80</v>
      </c>
      <c r="AT178" s="176" t="s">
        <v>72</v>
      </c>
      <c r="AU178" s="176" t="s">
        <v>73</v>
      </c>
      <c r="AY178" s="175" t="s">
        <v>185</v>
      </c>
      <c r="BK178" s="177">
        <f>SUM(BK179:BK204)</f>
        <v>0</v>
      </c>
    </row>
    <row r="179" spans="1:65" s="2" customFormat="1" ht="16.5" customHeight="1">
      <c r="A179" s="36"/>
      <c r="B179" s="37"/>
      <c r="C179" s="180" t="s">
        <v>1317</v>
      </c>
      <c r="D179" s="180" t="s">
        <v>187</v>
      </c>
      <c r="E179" s="181" t="s">
        <v>4350</v>
      </c>
      <c r="F179" s="182" t="s">
        <v>4351</v>
      </c>
      <c r="G179" s="183" t="s">
        <v>1314</v>
      </c>
      <c r="H179" s="184">
        <v>650</v>
      </c>
      <c r="I179" s="185"/>
      <c r="J179" s="186">
        <f t="shared" ref="J179:J204" si="30"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ref="P179:P204" si="31">O179*H179</f>
        <v>0</v>
      </c>
      <c r="Q179" s="189">
        <v>0</v>
      </c>
      <c r="R179" s="189">
        <f t="shared" ref="R179:R204" si="32">Q179*H179</f>
        <v>0</v>
      </c>
      <c r="S179" s="189">
        <v>0</v>
      </c>
      <c r="T179" s="190">
        <f t="shared" ref="T179:T204" si="33"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80</v>
      </c>
      <c r="AY179" s="19" t="s">
        <v>185</v>
      </c>
      <c r="BE179" s="192">
        <f t="shared" ref="BE179:BE204" si="34">IF(N179="základní",J179,0)</f>
        <v>0</v>
      </c>
      <c r="BF179" s="192">
        <f t="shared" ref="BF179:BF204" si="35">IF(N179="snížená",J179,0)</f>
        <v>0</v>
      </c>
      <c r="BG179" s="192">
        <f t="shared" ref="BG179:BG204" si="36">IF(N179="zákl. přenesená",J179,0)</f>
        <v>0</v>
      </c>
      <c r="BH179" s="192">
        <f t="shared" ref="BH179:BH204" si="37">IF(N179="sníž. přenesená",J179,0)</f>
        <v>0</v>
      </c>
      <c r="BI179" s="192">
        <f t="shared" ref="BI179:BI204" si="38">IF(N179="nulová",J179,0)</f>
        <v>0</v>
      </c>
      <c r="BJ179" s="19" t="s">
        <v>80</v>
      </c>
      <c r="BK179" s="192">
        <f t="shared" ref="BK179:BK204" si="39">ROUND(I179*H179,2)</f>
        <v>0</v>
      </c>
      <c r="BL179" s="19" t="s">
        <v>135</v>
      </c>
      <c r="BM179" s="191" t="s">
        <v>4352</v>
      </c>
    </row>
    <row r="180" spans="1:65" s="2" customFormat="1" ht="16.5" customHeight="1">
      <c r="A180" s="36"/>
      <c r="B180" s="37"/>
      <c r="C180" s="180" t="s">
        <v>1322</v>
      </c>
      <c r="D180" s="180" t="s">
        <v>187</v>
      </c>
      <c r="E180" s="181" t="s">
        <v>4353</v>
      </c>
      <c r="F180" s="182" t="s">
        <v>4354</v>
      </c>
      <c r="G180" s="183" t="s">
        <v>1314</v>
      </c>
      <c r="H180" s="184">
        <v>35</v>
      </c>
      <c r="I180" s="185"/>
      <c r="J180" s="186">
        <f t="shared" si="3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31"/>
        <v>0</v>
      </c>
      <c r="Q180" s="189">
        <v>0</v>
      </c>
      <c r="R180" s="189">
        <f t="shared" si="32"/>
        <v>0</v>
      </c>
      <c r="S180" s="189">
        <v>0</v>
      </c>
      <c r="T180" s="190">
        <f t="shared" si="3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135</v>
      </c>
      <c r="AT180" s="191" t="s">
        <v>187</v>
      </c>
      <c r="AU180" s="191" t="s">
        <v>80</v>
      </c>
      <c r="AY180" s="19" t="s">
        <v>185</v>
      </c>
      <c r="BE180" s="192">
        <f t="shared" si="34"/>
        <v>0</v>
      </c>
      <c r="BF180" s="192">
        <f t="shared" si="35"/>
        <v>0</v>
      </c>
      <c r="BG180" s="192">
        <f t="shared" si="36"/>
        <v>0</v>
      </c>
      <c r="BH180" s="192">
        <f t="shared" si="37"/>
        <v>0</v>
      </c>
      <c r="BI180" s="192">
        <f t="shared" si="38"/>
        <v>0</v>
      </c>
      <c r="BJ180" s="19" t="s">
        <v>80</v>
      </c>
      <c r="BK180" s="192">
        <f t="shared" si="39"/>
        <v>0</v>
      </c>
      <c r="BL180" s="19" t="s">
        <v>135</v>
      </c>
      <c r="BM180" s="191" t="s">
        <v>4355</v>
      </c>
    </row>
    <row r="181" spans="1:65" s="2" customFormat="1" ht="16.5" customHeight="1">
      <c r="A181" s="36"/>
      <c r="B181" s="37"/>
      <c r="C181" s="180" t="s">
        <v>1326</v>
      </c>
      <c r="D181" s="180" t="s">
        <v>187</v>
      </c>
      <c r="E181" s="181" t="s">
        <v>4356</v>
      </c>
      <c r="F181" s="182" t="s">
        <v>4357</v>
      </c>
      <c r="G181" s="183" t="s">
        <v>1314</v>
      </c>
      <c r="H181" s="184">
        <v>70</v>
      </c>
      <c r="I181" s="185"/>
      <c r="J181" s="186">
        <f t="shared" si="3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31"/>
        <v>0</v>
      </c>
      <c r="Q181" s="189">
        <v>0</v>
      </c>
      <c r="R181" s="189">
        <f t="shared" si="32"/>
        <v>0</v>
      </c>
      <c r="S181" s="189">
        <v>0</v>
      </c>
      <c r="T181" s="190">
        <f t="shared" si="3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135</v>
      </c>
      <c r="AT181" s="191" t="s">
        <v>187</v>
      </c>
      <c r="AU181" s="191" t="s">
        <v>80</v>
      </c>
      <c r="AY181" s="19" t="s">
        <v>185</v>
      </c>
      <c r="BE181" s="192">
        <f t="shared" si="34"/>
        <v>0</v>
      </c>
      <c r="BF181" s="192">
        <f t="shared" si="35"/>
        <v>0</v>
      </c>
      <c r="BG181" s="192">
        <f t="shared" si="36"/>
        <v>0</v>
      </c>
      <c r="BH181" s="192">
        <f t="shared" si="37"/>
        <v>0</v>
      </c>
      <c r="BI181" s="192">
        <f t="shared" si="38"/>
        <v>0</v>
      </c>
      <c r="BJ181" s="19" t="s">
        <v>80</v>
      </c>
      <c r="BK181" s="192">
        <f t="shared" si="39"/>
        <v>0</v>
      </c>
      <c r="BL181" s="19" t="s">
        <v>135</v>
      </c>
      <c r="BM181" s="191" t="s">
        <v>4358</v>
      </c>
    </row>
    <row r="182" spans="1:65" s="2" customFormat="1" ht="16.5" customHeight="1">
      <c r="A182" s="36"/>
      <c r="B182" s="37"/>
      <c r="C182" s="180" t="s">
        <v>1331</v>
      </c>
      <c r="D182" s="180" t="s">
        <v>187</v>
      </c>
      <c r="E182" s="181" t="s">
        <v>4359</v>
      </c>
      <c r="F182" s="182" t="s">
        <v>4360</v>
      </c>
      <c r="G182" s="183" t="s">
        <v>499</v>
      </c>
      <c r="H182" s="184">
        <v>130</v>
      </c>
      <c r="I182" s="185"/>
      <c r="J182" s="186">
        <f t="shared" si="3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31"/>
        <v>0</v>
      </c>
      <c r="Q182" s="189">
        <v>0</v>
      </c>
      <c r="R182" s="189">
        <f t="shared" si="32"/>
        <v>0</v>
      </c>
      <c r="S182" s="189">
        <v>0</v>
      </c>
      <c r="T182" s="190">
        <f t="shared" si="3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80</v>
      </c>
      <c r="AY182" s="19" t="s">
        <v>185</v>
      </c>
      <c r="BE182" s="192">
        <f t="shared" si="34"/>
        <v>0</v>
      </c>
      <c r="BF182" s="192">
        <f t="shared" si="35"/>
        <v>0</v>
      </c>
      <c r="BG182" s="192">
        <f t="shared" si="36"/>
        <v>0</v>
      </c>
      <c r="BH182" s="192">
        <f t="shared" si="37"/>
        <v>0</v>
      </c>
      <c r="BI182" s="192">
        <f t="shared" si="38"/>
        <v>0</v>
      </c>
      <c r="BJ182" s="19" t="s">
        <v>80</v>
      </c>
      <c r="BK182" s="192">
        <f t="shared" si="39"/>
        <v>0</v>
      </c>
      <c r="BL182" s="19" t="s">
        <v>135</v>
      </c>
      <c r="BM182" s="191" t="s">
        <v>4361</v>
      </c>
    </row>
    <row r="183" spans="1:65" s="2" customFormat="1" ht="16.5" customHeight="1">
      <c r="A183" s="36"/>
      <c r="B183" s="37"/>
      <c r="C183" s="180" t="s">
        <v>1335</v>
      </c>
      <c r="D183" s="180" t="s">
        <v>187</v>
      </c>
      <c r="E183" s="181" t="s">
        <v>4362</v>
      </c>
      <c r="F183" s="182" t="s">
        <v>4363</v>
      </c>
      <c r="G183" s="183" t="s">
        <v>499</v>
      </c>
      <c r="H183" s="184">
        <v>70</v>
      </c>
      <c r="I183" s="185"/>
      <c r="J183" s="186">
        <f t="shared" si="3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31"/>
        <v>0</v>
      </c>
      <c r="Q183" s="189">
        <v>0</v>
      </c>
      <c r="R183" s="189">
        <f t="shared" si="32"/>
        <v>0</v>
      </c>
      <c r="S183" s="189">
        <v>0</v>
      </c>
      <c r="T183" s="190">
        <f t="shared" si="3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135</v>
      </c>
      <c r="AT183" s="191" t="s">
        <v>187</v>
      </c>
      <c r="AU183" s="191" t="s">
        <v>80</v>
      </c>
      <c r="AY183" s="19" t="s">
        <v>185</v>
      </c>
      <c r="BE183" s="192">
        <f t="shared" si="34"/>
        <v>0</v>
      </c>
      <c r="BF183" s="192">
        <f t="shared" si="35"/>
        <v>0</v>
      </c>
      <c r="BG183" s="192">
        <f t="shared" si="36"/>
        <v>0</v>
      </c>
      <c r="BH183" s="192">
        <f t="shared" si="37"/>
        <v>0</v>
      </c>
      <c r="BI183" s="192">
        <f t="shared" si="38"/>
        <v>0</v>
      </c>
      <c r="BJ183" s="19" t="s">
        <v>80</v>
      </c>
      <c r="BK183" s="192">
        <f t="shared" si="39"/>
        <v>0</v>
      </c>
      <c r="BL183" s="19" t="s">
        <v>135</v>
      </c>
      <c r="BM183" s="191" t="s">
        <v>4364</v>
      </c>
    </row>
    <row r="184" spans="1:65" s="2" customFormat="1" ht="16.5" customHeight="1">
      <c r="A184" s="36"/>
      <c r="B184" s="37"/>
      <c r="C184" s="180" t="s">
        <v>1342</v>
      </c>
      <c r="D184" s="180" t="s">
        <v>187</v>
      </c>
      <c r="E184" s="181" t="s">
        <v>4365</v>
      </c>
      <c r="F184" s="182" t="s">
        <v>4366</v>
      </c>
      <c r="G184" s="183" t="s">
        <v>1314</v>
      </c>
      <c r="H184" s="184">
        <v>40</v>
      </c>
      <c r="I184" s="185"/>
      <c r="J184" s="186">
        <f t="shared" si="3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31"/>
        <v>0</v>
      </c>
      <c r="Q184" s="189">
        <v>0</v>
      </c>
      <c r="R184" s="189">
        <f t="shared" si="32"/>
        <v>0</v>
      </c>
      <c r="S184" s="189">
        <v>0</v>
      </c>
      <c r="T184" s="190">
        <f t="shared" si="3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80</v>
      </c>
      <c r="AY184" s="19" t="s">
        <v>185</v>
      </c>
      <c r="BE184" s="192">
        <f t="shared" si="34"/>
        <v>0</v>
      </c>
      <c r="BF184" s="192">
        <f t="shared" si="35"/>
        <v>0</v>
      </c>
      <c r="BG184" s="192">
        <f t="shared" si="36"/>
        <v>0</v>
      </c>
      <c r="BH184" s="192">
        <f t="shared" si="37"/>
        <v>0</v>
      </c>
      <c r="BI184" s="192">
        <f t="shared" si="38"/>
        <v>0</v>
      </c>
      <c r="BJ184" s="19" t="s">
        <v>80</v>
      </c>
      <c r="BK184" s="192">
        <f t="shared" si="39"/>
        <v>0</v>
      </c>
      <c r="BL184" s="19" t="s">
        <v>135</v>
      </c>
      <c r="BM184" s="191" t="s">
        <v>4367</v>
      </c>
    </row>
    <row r="185" spans="1:65" s="2" customFormat="1" ht="16.5" customHeight="1">
      <c r="A185" s="36"/>
      <c r="B185" s="37"/>
      <c r="C185" s="180" t="s">
        <v>1351</v>
      </c>
      <c r="D185" s="180" t="s">
        <v>187</v>
      </c>
      <c r="E185" s="181" t="s">
        <v>4368</v>
      </c>
      <c r="F185" s="182" t="s">
        <v>4369</v>
      </c>
      <c r="G185" s="183" t="s">
        <v>1314</v>
      </c>
      <c r="H185" s="184">
        <v>30</v>
      </c>
      <c r="I185" s="185"/>
      <c r="J185" s="186">
        <f t="shared" si="3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31"/>
        <v>0</v>
      </c>
      <c r="Q185" s="189">
        <v>0</v>
      </c>
      <c r="R185" s="189">
        <f t="shared" si="32"/>
        <v>0</v>
      </c>
      <c r="S185" s="189">
        <v>0</v>
      </c>
      <c r="T185" s="190">
        <f t="shared" si="3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80</v>
      </c>
      <c r="AY185" s="19" t="s">
        <v>185</v>
      </c>
      <c r="BE185" s="192">
        <f t="shared" si="34"/>
        <v>0</v>
      </c>
      <c r="BF185" s="192">
        <f t="shared" si="35"/>
        <v>0</v>
      </c>
      <c r="BG185" s="192">
        <f t="shared" si="36"/>
        <v>0</v>
      </c>
      <c r="BH185" s="192">
        <f t="shared" si="37"/>
        <v>0</v>
      </c>
      <c r="BI185" s="192">
        <f t="shared" si="38"/>
        <v>0</v>
      </c>
      <c r="BJ185" s="19" t="s">
        <v>80</v>
      </c>
      <c r="BK185" s="192">
        <f t="shared" si="39"/>
        <v>0</v>
      </c>
      <c r="BL185" s="19" t="s">
        <v>135</v>
      </c>
      <c r="BM185" s="191" t="s">
        <v>4370</v>
      </c>
    </row>
    <row r="186" spans="1:65" s="2" customFormat="1" ht="16.5" customHeight="1">
      <c r="A186" s="36"/>
      <c r="B186" s="37"/>
      <c r="C186" s="180" t="s">
        <v>1355</v>
      </c>
      <c r="D186" s="180" t="s">
        <v>187</v>
      </c>
      <c r="E186" s="181" t="s">
        <v>4371</v>
      </c>
      <c r="F186" s="182" t="s">
        <v>4372</v>
      </c>
      <c r="G186" s="183" t="s">
        <v>1314</v>
      </c>
      <c r="H186" s="184">
        <v>25</v>
      </c>
      <c r="I186" s="185"/>
      <c r="J186" s="186">
        <f t="shared" si="3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31"/>
        <v>0</v>
      </c>
      <c r="Q186" s="189">
        <v>0</v>
      </c>
      <c r="R186" s="189">
        <f t="shared" si="32"/>
        <v>0</v>
      </c>
      <c r="S186" s="189">
        <v>0</v>
      </c>
      <c r="T186" s="190">
        <f t="shared" si="3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135</v>
      </c>
      <c r="AT186" s="191" t="s">
        <v>187</v>
      </c>
      <c r="AU186" s="191" t="s">
        <v>80</v>
      </c>
      <c r="AY186" s="19" t="s">
        <v>185</v>
      </c>
      <c r="BE186" s="192">
        <f t="shared" si="34"/>
        <v>0</v>
      </c>
      <c r="BF186" s="192">
        <f t="shared" si="35"/>
        <v>0</v>
      </c>
      <c r="BG186" s="192">
        <f t="shared" si="36"/>
        <v>0</v>
      </c>
      <c r="BH186" s="192">
        <f t="shared" si="37"/>
        <v>0</v>
      </c>
      <c r="BI186" s="192">
        <f t="shared" si="38"/>
        <v>0</v>
      </c>
      <c r="BJ186" s="19" t="s">
        <v>80</v>
      </c>
      <c r="BK186" s="192">
        <f t="shared" si="39"/>
        <v>0</v>
      </c>
      <c r="BL186" s="19" t="s">
        <v>135</v>
      </c>
      <c r="BM186" s="191" t="s">
        <v>4373</v>
      </c>
    </row>
    <row r="187" spans="1:65" s="2" customFormat="1" ht="16.5" customHeight="1">
      <c r="A187" s="36"/>
      <c r="B187" s="37"/>
      <c r="C187" s="180" t="s">
        <v>1369</v>
      </c>
      <c r="D187" s="180" t="s">
        <v>187</v>
      </c>
      <c r="E187" s="181" t="s">
        <v>4374</v>
      </c>
      <c r="F187" s="182" t="s">
        <v>4375</v>
      </c>
      <c r="G187" s="183" t="s">
        <v>1314</v>
      </c>
      <c r="H187" s="184">
        <v>40</v>
      </c>
      <c r="I187" s="185"/>
      <c r="J187" s="186">
        <f t="shared" si="3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31"/>
        <v>0</v>
      </c>
      <c r="Q187" s="189">
        <v>0</v>
      </c>
      <c r="R187" s="189">
        <f t="shared" si="32"/>
        <v>0</v>
      </c>
      <c r="S187" s="189">
        <v>0</v>
      </c>
      <c r="T187" s="190">
        <f t="shared" si="3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80</v>
      </c>
      <c r="AY187" s="19" t="s">
        <v>185</v>
      </c>
      <c r="BE187" s="192">
        <f t="shared" si="34"/>
        <v>0</v>
      </c>
      <c r="BF187" s="192">
        <f t="shared" si="35"/>
        <v>0</v>
      </c>
      <c r="BG187" s="192">
        <f t="shared" si="36"/>
        <v>0</v>
      </c>
      <c r="BH187" s="192">
        <f t="shared" si="37"/>
        <v>0</v>
      </c>
      <c r="BI187" s="192">
        <f t="shared" si="38"/>
        <v>0</v>
      </c>
      <c r="BJ187" s="19" t="s">
        <v>80</v>
      </c>
      <c r="BK187" s="192">
        <f t="shared" si="39"/>
        <v>0</v>
      </c>
      <c r="BL187" s="19" t="s">
        <v>135</v>
      </c>
      <c r="BM187" s="191" t="s">
        <v>4376</v>
      </c>
    </row>
    <row r="188" spans="1:65" s="2" customFormat="1" ht="16.5" customHeight="1">
      <c r="A188" s="36"/>
      <c r="B188" s="37"/>
      <c r="C188" s="180" t="s">
        <v>1374</v>
      </c>
      <c r="D188" s="180" t="s">
        <v>187</v>
      </c>
      <c r="E188" s="181" t="s">
        <v>4377</v>
      </c>
      <c r="F188" s="182" t="s">
        <v>4378</v>
      </c>
      <c r="G188" s="183" t="s">
        <v>499</v>
      </c>
      <c r="H188" s="184">
        <v>25</v>
      </c>
      <c r="I188" s="185"/>
      <c r="J188" s="186">
        <f t="shared" si="3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31"/>
        <v>0</v>
      </c>
      <c r="Q188" s="189">
        <v>0</v>
      </c>
      <c r="R188" s="189">
        <f t="shared" si="32"/>
        <v>0</v>
      </c>
      <c r="S188" s="189">
        <v>0</v>
      </c>
      <c r="T188" s="190">
        <f t="shared" si="3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80</v>
      </c>
      <c r="AY188" s="19" t="s">
        <v>185</v>
      </c>
      <c r="BE188" s="192">
        <f t="shared" si="34"/>
        <v>0</v>
      </c>
      <c r="BF188" s="192">
        <f t="shared" si="35"/>
        <v>0</v>
      </c>
      <c r="BG188" s="192">
        <f t="shared" si="36"/>
        <v>0</v>
      </c>
      <c r="BH188" s="192">
        <f t="shared" si="37"/>
        <v>0</v>
      </c>
      <c r="BI188" s="192">
        <f t="shared" si="38"/>
        <v>0</v>
      </c>
      <c r="BJ188" s="19" t="s">
        <v>80</v>
      </c>
      <c r="BK188" s="192">
        <f t="shared" si="39"/>
        <v>0</v>
      </c>
      <c r="BL188" s="19" t="s">
        <v>135</v>
      </c>
      <c r="BM188" s="191" t="s">
        <v>4379</v>
      </c>
    </row>
    <row r="189" spans="1:65" s="2" customFormat="1" ht="16.5" customHeight="1">
      <c r="A189" s="36"/>
      <c r="B189" s="37"/>
      <c r="C189" s="180" t="s">
        <v>1379</v>
      </c>
      <c r="D189" s="180" t="s">
        <v>187</v>
      </c>
      <c r="E189" s="181" t="s">
        <v>4380</v>
      </c>
      <c r="F189" s="182" t="s">
        <v>4381</v>
      </c>
      <c r="G189" s="183" t="s">
        <v>1314</v>
      </c>
      <c r="H189" s="184">
        <v>250</v>
      </c>
      <c r="I189" s="185"/>
      <c r="J189" s="186">
        <f t="shared" si="30"/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 t="shared" si="31"/>
        <v>0</v>
      </c>
      <c r="Q189" s="189">
        <v>0</v>
      </c>
      <c r="R189" s="189">
        <f t="shared" si="32"/>
        <v>0</v>
      </c>
      <c r="S189" s="189">
        <v>0</v>
      </c>
      <c r="T189" s="190">
        <f t="shared" si="3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135</v>
      </c>
      <c r="AT189" s="191" t="s">
        <v>187</v>
      </c>
      <c r="AU189" s="191" t="s">
        <v>80</v>
      </c>
      <c r="AY189" s="19" t="s">
        <v>185</v>
      </c>
      <c r="BE189" s="192">
        <f t="shared" si="34"/>
        <v>0</v>
      </c>
      <c r="BF189" s="192">
        <f t="shared" si="35"/>
        <v>0</v>
      </c>
      <c r="BG189" s="192">
        <f t="shared" si="36"/>
        <v>0</v>
      </c>
      <c r="BH189" s="192">
        <f t="shared" si="37"/>
        <v>0</v>
      </c>
      <c r="BI189" s="192">
        <f t="shared" si="38"/>
        <v>0</v>
      </c>
      <c r="BJ189" s="19" t="s">
        <v>80</v>
      </c>
      <c r="BK189" s="192">
        <f t="shared" si="39"/>
        <v>0</v>
      </c>
      <c r="BL189" s="19" t="s">
        <v>135</v>
      </c>
      <c r="BM189" s="191" t="s">
        <v>4382</v>
      </c>
    </row>
    <row r="190" spans="1:65" s="2" customFormat="1" ht="16.5" customHeight="1">
      <c r="A190" s="36"/>
      <c r="B190" s="37"/>
      <c r="C190" s="180" t="s">
        <v>1384</v>
      </c>
      <c r="D190" s="180" t="s">
        <v>187</v>
      </c>
      <c r="E190" s="181" t="s">
        <v>4383</v>
      </c>
      <c r="F190" s="182" t="s">
        <v>4384</v>
      </c>
      <c r="G190" s="183" t="s">
        <v>1314</v>
      </c>
      <c r="H190" s="184">
        <v>230</v>
      </c>
      <c r="I190" s="185"/>
      <c r="J190" s="186">
        <f t="shared" si="30"/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si="31"/>
        <v>0</v>
      </c>
      <c r="Q190" s="189">
        <v>0</v>
      </c>
      <c r="R190" s="189">
        <f t="shared" si="32"/>
        <v>0</v>
      </c>
      <c r="S190" s="189">
        <v>0</v>
      </c>
      <c r="T190" s="190">
        <f t="shared" si="3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80</v>
      </c>
      <c r="AY190" s="19" t="s">
        <v>185</v>
      </c>
      <c r="BE190" s="192">
        <f t="shared" si="34"/>
        <v>0</v>
      </c>
      <c r="BF190" s="192">
        <f t="shared" si="35"/>
        <v>0</v>
      </c>
      <c r="BG190" s="192">
        <f t="shared" si="36"/>
        <v>0</v>
      </c>
      <c r="BH190" s="192">
        <f t="shared" si="37"/>
        <v>0</v>
      </c>
      <c r="BI190" s="192">
        <f t="shared" si="38"/>
        <v>0</v>
      </c>
      <c r="BJ190" s="19" t="s">
        <v>80</v>
      </c>
      <c r="BK190" s="192">
        <f t="shared" si="39"/>
        <v>0</v>
      </c>
      <c r="BL190" s="19" t="s">
        <v>135</v>
      </c>
      <c r="BM190" s="191" t="s">
        <v>4385</v>
      </c>
    </row>
    <row r="191" spans="1:65" s="2" customFormat="1" ht="16.5" customHeight="1">
      <c r="A191" s="36"/>
      <c r="B191" s="37"/>
      <c r="C191" s="180" t="s">
        <v>1391</v>
      </c>
      <c r="D191" s="180" t="s">
        <v>187</v>
      </c>
      <c r="E191" s="181" t="s">
        <v>4386</v>
      </c>
      <c r="F191" s="182" t="s">
        <v>4387</v>
      </c>
      <c r="G191" s="183" t="s">
        <v>1314</v>
      </c>
      <c r="H191" s="184">
        <v>250</v>
      </c>
      <c r="I191" s="185"/>
      <c r="J191" s="186">
        <f t="shared" si="30"/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si="31"/>
        <v>0</v>
      </c>
      <c r="Q191" s="189">
        <v>0</v>
      </c>
      <c r="R191" s="189">
        <f t="shared" si="32"/>
        <v>0</v>
      </c>
      <c r="S191" s="189">
        <v>0</v>
      </c>
      <c r="T191" s="190">
        <f t="shared" si="3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80</v>
      </c>
      <c r="AY191" s="19" t="s">
        <v>185</v>
      </c>
      <c r="BE191" s="192">
        <f t="shared" si="34"/>
        <v>0</v>
      </c>
      <c r="BF191" s="192">
        <f t="shared" si="35"/>
        <v>0</v>
      </c>
      <c r="BG191" s="192">
        <f t="shared" si="36"/>
        <v>0</v>
      </c>
      <c r="BH191" s="192">
        <f t="shared" si="37"/>
        <v>0</v>
      </c>
      <c r="BI191" s="192">
        <f t="shared" si="38"/>
        <v>0</v>
      </c>
      <c r="BJ191" s="19" t="s">
        <v>80</v>
      </c>
      <c r="BK191" s="192">
        <f t="shared" si="39"/>
        <v>0</v>
      </c>
      <c r="BL191" s="19" t="s">
        <v>135</v>
      </c>
      <c r="BM191" s="191" t="s">
        <v>4388</v>
      </c>
    </row>
    <row r="192" spans="1:65" s="2" customFormat="1" ht="16.5" customHeight="1">
      <c r="A192" s="36"/>
      <c r="B192" s="37"/>
      <c r="C192" s="180" t="s">
        <v>1396</v>
      </c>
      <c r="D192" s="180" t="s">
        <v>187</v>
      </c>
      <c r="E192" s="181" t="s">
        <v>4389</v>
      </c>
      <c r="F192" s="182" t="s">
        <v>4390</v>
      </c>
      <c r="G192" s="183" t="s">
        <v>1314</v>
      </c>
      <c r="H192" s="184">
        <v>350</v>
      </c>
      <c r="I192" s="185"/>
      <c r="J192" s="186">
        <f t="shared" si="30"/>
        <v>0</v>
      </c>
      <c r="K192" s="182" t="s">
        <v>19</v>
      </c>
      <c r="L192" s="41"/>
      <c r="M192" s="187" t="s">
        <v>19</v>
      </c>
      <c r="N192" s="188" t="s">
        <v>44</v>
      </c>
      <c r="O192" s="66"/>
      <c r="P192" s="189">
        <f t="shared" si="31"/>
        <v>0</v>
      </c>
      <c r="Q192" s="189">
        <v>0</v>
      </c>
      <c r="R192" s="189">
        <f t="shared" si="32"/>
        <v>0</v>
      </c>
      <c r="S192" s="189">
        <v>0</v>
      </c>
      <c r="T192" s="190">
        <f t="shared" si="3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135</v>
      </c>
      <c r="AT192" s="191" t="s">
        <v>187</v>
      </c>
      <c r="AU192" s="191" t="s">
        <v>80</v>
      </c>
      <c r="AY192" s="19" t="s">
        <v>185</v>
      </c>
      <c r="BE192" s="192">
        <f t="shared" si="34"/>
        <v>0</v>
      </c>
      <c r="BF192" s="192">
        <f t="shared" si="35"/>
        <v>0</v>
      </c>
      <c r="BG192" s="192">
        <f t="shared" si="36"/>
        <v>0</v>
      </c>
      <c r="BH192" s="192">
        <f t="shared" si="37"/>
        <v>0</v>
      </c>
      <c r="BI192" s="192">
        <f t="shared" si="38"/>
        <v>0</v>
      </c>
      <c r="BJ192" s="19" t="s">
        <v>80</v>
      </c>
      <c r="BK192" s="192">
        <f t="shared" si="39"/>
        <v>0</v>
      </c>
      <c r="BL192" s="19" t="s">
        <v>135</v>
      </c>
      <c r="BM192" s="191" t="s">
        <v>4391</v>
      </c>
    </row>
    <row r="193" spans="1:65" s="2" customFormat="1" ht="16.5" customHeight="1">
      <c r="A193" s="36"/>
      <c r="B193" s="37"/>
      <c r="C193" s="180" t="s">
        <v>1403</v>
      </c>
      <c r="D193" s="180" t="s">
        <v>187</v>
      </c>
      <c r="E193" s="181" t="s">
        <v>4392</v>
      </c>
      <c r="F193" s="182" t="s">
        <v>4393</v>
      </c>
      <c r="G193" s="183" t="s">
        <v>1314</v>
      </c>
      <c r="H193" s="184">
        <v>350</v>
      </c>
      <c r="I193" s="185"/>
      <c r="J193" s="186">
        <f t="shared" si="30"/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si="31"/>
        <v>0</v>
      </c>
      <c r="Q193" s="189">
        <v>0</v>
      </c>
      <c r="R193" s="189">
        <f t="shared" si="32"/>
        <v>0</v>
      </c>
      <c r="S193" s="189">
        <v>0</v>
      </c>
      <c r="T193" s="190">
        <f t="shared" si="3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135</v>
      </c>
      <c r="AT193" s="191" t="s">
        <v>187</v>
      </c>
      <c r="AU193" s="191" t="s">
        <v>80</v>
      </c>
      <c r="AY193" s="19" t="s">
        <v>185</v>
      </c>
      <c r="BE193" s="192">
        <f t="shared" si="34"/>
        <v>0</v>
      </c>
      <c r="BF193" s="192">
        <f t="shared" si="35"/>
        <v>0</v>
      </c>
      <c r="BG193" s="192">
        <f t="shared" si="36"/>
        <v>0</v>
      </c>
      <c r="BH193" s="192">
        <f t="shared" si="37"/>
        <v>0</v>
      </c>
      <c r="BI193" s="192">
        <f t="shared" si="38"/>
        <v>0</v>
      </c>
      <c r="BJ193" s="19" t="s">
        <v>80</v>
      </c>
      <c r="BK193" s="192">
        <f t="shared" si="39"/>
        <v>0</v>
      </c>
      <c r="BL193" s="19" t="s">
        <v>135</v>
      </c>
      <c r="BM193" s="191" t="s">
        <v>4394</v>
      </c>
    </row>
    <row r="194" spans="1:65" s="2" customFormat="1" ht="16.5" customHeight="1">
      <c r="A194" s="36"/>
      <c r="B194" s="37"/>
      <c r="C194" s="180" t="s">
        <v>1410</v>
      </c>
      <c r="D194" s="180" t="s">
        <v>187</v>
      </c>
      <c r="E194" s="181" t="s">
        <v>4395</v>
      </c>
      <c r="F194" s="182" t="s">
        <v>4396</v>
      </c>
      <c r="G194" s="183" t="s">
        <v>1314</v>
      </c>
      <c r="H194" s="184">
        <v>1</v>
      </c>
      <c r="I194" s="185"/>
      <c r="J194" s="186">
        <f t="shared" si="30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31"/>
        <v>0</v>
      </c>
      <c r="Q194" s="189">
        <v>0</v>
      </c>
      <c r="R194" s="189">
        <f t="shared" si="32"/>
        <v>0</v>
      </c>
      <c r="S194" s="189">
        <v>0</v>
      </c>
      <c r="T194" s="190">
        <f t="shared" si="3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135</v>
      </c>
      <c r="AT194" s="191" t="s">
        <v>187</v>
      </c>
      <c r="AU194" s="191" t="s">
        <v>80</v>
      </c>
      <c r="AY194" s="19" t="s">
        <v>185</v>
      </c>
      <c r="BE194" s="192">
        <f t="shared" si="34"/>
        <v>0</v>
      </c>
      <c r="BF194" s="192">
        <f t="shared" si="35"/>
        <v>0</v>
      </c>
      <c r="BG194" s="192">
        <f t="shared" si="36"/>
        <v>0</v>
      </c>
      <c r="BH194" s="192">
        <f t="shared" si="37"/>
        <v>0</v>
      </c>
      <c r="BI194" s="192">
        <f t="shared" si="38"/>
        <v>0</v>
      </c>
      <c r="BJ194" s="19" t="s">
        <v>80</v>
      </c>
      <c r="BK194" s="192">
        <f t="shared" si="39"/>
        <v>0</v>
      </c>
      <c r="BL194" s="19" t="s">
        <v>135</v>
      </c>
      <c r="BM194" s="191" t="s">
        <v>4397</v>
      </c>
    </row>
    <row r="195" spans="1:65" s="2" customFormat="1" ht="16.5" customHeight="1">
      <c r="A195" s="36"/>
      <c r="B195" s="37"/>
      <c r="C195" s="180" t="s">
        <v>1419</v>
      </c>
      <c r="D195" s="180" t="s">
        <v>187</v>
      </c>
      <c r="E195" s="181" t="s">
        <v>4398</v>
      </c>
      <c r="F195" s="182" t="s">
        <v>4399</v>
      </c>
      <c r="G195" s="183" t="s">
        <v>1314</v>
      </c>
      <c r="H195" s="184">
        <v>12</v>
      </c>
      <c r="I195" s="185"/>
      <c r="J195" s="186">
        <f t="shared" si="30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31"/>
        <v>0</v>
      </c>
      <c r="Q195" s="189">
        <v>0</v>
      </c>
      <c r="R195" s="189">
        <f t="shared" si="32"/>
        <v>0</v>
      </c>
      <c r="S195" s="189">
        <v>0</v>
      </c>
      <c r="T195" s="190">
        <f t="shared" si="3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135</v>
      </c>
      <c r="AT195" s="191" t="s">
        <v>187</v>
      </c>
      <c r="AU195" s="191" t="s">
        <v>80</v>
      </c>
      <c r="AY195" s="19" t="s">
        <v>185</v>
      </c>
      <c r="BE195" s="192">
        <f t="shared" si="34"/>
        <v>0</v>
      </c>
      <c r="BF195" s="192">
        <f t="shared" si="35"/>
        <v>0</v>
      </c>
      <c r="BG195" s="192">
        <f t="shared" si="36"/>
        <v>0</v>
      </c>
      <c r="BH195" s="192">
        <f t="shared" si="37"/>
        <v>0</v>
      </c>
      <c r="BI195" s="192">
        <f t="shared" si="38"/>
        <v>0</v>
      </c>
      <c r="BJ195" s="19" t="s">
        <v>80</v>
      </c>
      <c r="BK195" s="192">
        <f t="shared" si="39"/>
        <v>0</v>
      </c>
      <c r="BL195" s="19" t="s">
        <v>135</v>
      </c>
      <c r="BM195" s="191" t="s">
        <v>4400</v>
      </c>
    </row>
    <row r="196" spans="1:65" s="2" customFormat="1" ht="16.5" customHeight="1">
      <c r="A196" s="36"/>
      <c r="B196" s="37"/>
      <c r="C196" s="180" t="s">
        <v>1424</v>
      </c>
      <c r="D196" s="180" t="s">
        <v>187</v>
      </c>
      <c r="E196" s="181" t="s">
        <v>4401</v>
      </c>
      <c r="F196" s="182" t="s">
        <v>4402</v>
      </c>
      <c r="G196" s="183" t="s">
        <v>1314</v>
      </c>
      <c r="H196" s="184">
        <v>20</v>
      </c>
      <c r="I196" s="185"/>
      <c r="J196" s="186">
        <f t="shared" si="30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31"/>
        <v>0</v>
      </c>
      <c r="Q196" s="189">
        <v>0</v>
      </c>
      <c r="R196" s="189">
        <f t="shared" si="32"/>
        <v>0</v>
      </c>
      <c r="S196" s="189">
        <v>0</v>
      </c>
      <c r="T196" s="190">
        <f t="shared" si="3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135</v>
      </c>
      <c r="AT196" s="191" t="s">
        <v>187</v>
      </c>
      <c r="AU196" s="191" t="s">
        <v>80</v>
      </c>
      <c r="AY196" s="19" t="s">
        <v>185</v>
      </c>
      <c r="BE196" s="192">
        <f t="shared" si="34"/>
        <v>0</v>
      </c>
      <c r="BF196" s="192">
        <f t="shared" si="35"/>
        <v>0</v>
      </c>
      <c r="BG196" s="192">
        <f t="shared" si="36"/>
        <v>0</v>
      </c>
      <c r="BH196" s="192">
        <f t="shared" si="37"/>
        <v>0</v>
      </c>
      <c r="BI196" s="192">
        <f t="shared" si="38"/>
        <v>0</v>
      </c>
      <c r="BJ196" s="19" t="s">
        <v>80</v>
      </c>
      <c r="BK196" s="192">
        <f t="shared" si="39"/>
        <v>0</v>
      </c>
      <c r="BL196" s="19" t="s">
        <v>135</v>
      </c>
      <c r="BM196" s="191" t="s">
        <v>4403</v>
      </c>
    </row>
    <row r="197" spans="1:65" s="2" customFormat="1" ht="16.5" customHeight="1">
      <c r="A197" s="36"/>
      <c r="B197" s="37"/>
      <c r="C197" s="180" t="s">
        <v>1429</v>
      </c>
      <c r="D197" s="180" t="s">
        <v>187</v>
      </c>
      <c r="E197" s="181" t="s">
        <v>4404</v>
      </c>
      <c r="F197" s="182" t="s">
        <v>4405</v>
      </c>
      <c r="G197" s="183" t="s">
        <v>1314</v>
      </c>
      <c r="H197" s="184">
        <v>20</v>
      </c>
      <c r="I197" s="185"/>
      <c r="J197" s="186">
        <f t="shared" si="30"/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 t="shared" si="31"/>
        <v>0</v>
      </c>
      <c r="Q197" s="189">
        <v>0</v>
      </c>
      <c r="R197" s="189">
        <f t="shared" si="32"/>
        <v>0</v>
      </c>
      <c r="S197" s="189">
        <v>0</v>
      </c>
      <c r="T197" s="190">
        <f t="shared" si="3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80</v>
      </c>
      <c r="AY197" s="19" t="s">
        <v>185</v>
      </c>
      <c r="BE197" s="192">
        <f t="shared" si="34"/>
        <v>0</v>
      </c>
      <c r="BF197" s="192">
        <f t="shared" si="35"/>
        <v>0</v>
      </c>
      <c r="BG197" s="192">
        <f t="shared" si="36"/>
        <v>0</v>
      </c>
      <c r="BH197" s="192">
        <f t="shared" si="37"/>
        <v>0</v>
      </c>
      <c r="BI197" s="192">
        <f t="shared" si="38"/>
        <v>0</v>
      </c>
      <c r="BJ197" s="19" t="s">
        <v>80</v>
      </c>
      <c r="BK197" s="192">
        <f t="shared" si="39"/>
        <v>0</v>
      </c>
      <c r="BL197" s="19" t="s">
        <v>135</v>
      </c>
      <c r="BM197" s="191" t="s">
        <v>4406</v>
      </c>
    </row>
    <row r="198" spans="1:65" s="2" customFormat="1" ht="16.5" customHeight="1">
      <c r="A198" s="36"/>
      <c r="B198" s="37"/>
      <c r="C198" s="180" t="s">
        <v>1435</v>
      </c>
      <c r="D198" s="180" t="s">
        <v>187</v>
      </c>
      <c r="E198" s="181" t="s">
        <v>4407</v>
      </c>
      <c r="F198" s="182" t="s">
        <v>4408</v>
      </c>
      <c r="G198" s="183" t="s">
        <v>1314</v>
      </c>
      <c r="H198" s="184">
        <v>50</v>
      </c>
      <c r="I198" s="185"/>
      <c r="J198" s="186">
        <f t="shared" si="30"/>
        <v>0</v>
      </c>
      <c r="K198" s="182" t="s">
        <v>19</v>
      </c>
      <c r="L198" s="41"/>
      <c r="M198" s="187" t="s">
        <v>19</v>
      </c>
      <c r="N198" s="188" t="s">
        <v>44</v>
      </c>
      <c r="O198" s="66"/>
      <c r="P198" s="189">
        <f t="shared" si="31"/>
        <v>0</v>
      </c>
      <c r="Q198" s="189">
        <v>0</v>
      </c>
      <c r="R198" s="189">
        <f t="shared" si="32"/>
        <v>0</v>
      </c>
      <c r="S198" s="189">
        <v>0</v>
      </c>
      <c r="T198" s="190">
        <f t="shared" si="3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80</v>
      </c>
      <c r="AY198" s="19" t="s">
        <v>185</v>
      </c>
      <c r="BE198" s="192">
        <f t="shared" si="34"/>
        <v>0</v>
      </c>
      <c r="BF198" s="192">
        <f t="shared" si="35"/>
        <v>0</v>
      </c>
      <c r="BG198" s="192">
        <f t="shared" si="36"/>
        <v>0</v>
      </c>
      <c r="BH198" s="192">
        <f t="shared" si="37"/>
        <v>0</v>
      </c>
      <c r="BI198" s="192">
        <f t="shared" si="38"/>
        <v>0</v>
      </c>
      <c r="BJ198" s="19" t="s">
        <v>80</v>
      </c>
      <c r="BK198" s="192">
        <f t="shared" si="39"/>
        <v>0</v>
      </c>
      <c r="BL198" s="19" t="s">
        <v>135</v>
      </c>
      <c r="BM198" s="191" t="s">
        <v>4409</v>
      </c>
    </row>
    <row r="199" spans="1:65" s="2" customFormat="1" ht="16.5" customHeight="1">
      <c r="A199" s="36"/>
      <c r="B199" s="37"/>
      <c r="C199" s="180" t="s">
        <v>1441</v>
      </c>
      <c r="D199" s="180" t="s">
        <v>187</v>
      </c>
      <c r="E199" s="181" t="s">
        <v>4410</v>
      </c>
      <c r="F199" s="182" t="s">
        <v>4411</v>
      </c>
      <c r="G199" s="183" t="s">
        <v>1314</v>
      </c>
      <c r="H199" s="184">
        <v>180</v>
      </c>
      <c r="I199" s="185"/>
      <c r="J199" s="186">
        <f t="shared" si="30"/>
        <v>0</v>
      </c>
      <c r="K199" s="182" t="s">
        <v>19</v>
      </c>
      <c r="L199" s="41"/>
      <c r="M199" s="187" t="s">
        <v>19</v>
      </c>
      <c r="N199" s="188" t="s">
        <v>44</v>
      </c>
      <c r="O199" s="66"/>
      <c r="P199" s="189">
        <f t="shared" si="31"/>
        <v>0</v>
      </c>
      <c r="Q199" s="189">
        <v>0</v>
      </c>
      <c r="R199" s="189">
        <f t="shared" si="32"/>
        <v>0</v>
      </c>
      <c r="S199" s="189">
        <v>0</v>
      </c>
      <c r="T199" s="190">
        <f t="shared" si="3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80</v>
      </c>
      <c r="AY199" s="19" t="s">
        <v>185</v>
      </c>
      <c r="BE199" s="192">
        <f t="shared" si="34"/>
        <v>0</v>
      </c>
      <c r="BF199" s="192">
        <f t="shared" si="35"/>
        <v>0</v>
      </c>
      <c r="BG199" s="192">
        <f t="shared" si="36"/>
        <v>0</v>
      </c>
      <c r="BH199" s="192">
        <f t="shared" si="37"/>
        <v>0</v>
      </c>
      <c r="BI199" s="192">
        <f t="shared" si="38"/>
        <v>0</v>
      </c>
      <c r="BJ199" s="19" t="s">
        <v>80</v>
      </c>
      <c r="BK199" s="192">
        <f t="shared" si="39"/>
        <v>0</v>
      </c>
      <c r="BL199" s="19" t="s">
        <v>135</v>
      </c>
      <c r="BM199" s="191" t="s">
        <v>4412</v>
      </c>
    </row>
    <row r="200" spans="1:65" s="2" customFormat="1" ht="16.5" customHeight="1">
      <c r="A200" s="36"/>
      <c r="B200" s="37"/>
      <c r="C200" s="180" t="s">
        <v>1446</v>
      </c>
      <c r="D200" s="180" t="s">
        <v>187</v>
      </c>
      <c r="E200" s="181" t="s">
        <v>4413</v>
      </c>
      <c r="F200" s="182" t="s">
        <v>4414</v>
      </c>
      <c r="G200" s="183" t="s">
        <v>1314</v>
      </c>
      <c r="H200" s="184">
        <v>1200</v>
      </c>
      <c r="I200" s="185"/>
      <c r="J200" s="186">
        <f t="shared" si="30"/>
        <v>0</v>
      </c>
      <c r="K200" s="182" t="s">
        <v>19</v>
      </c>
      <c r="L200" s="41"/>
      <c r="M200" s="187" t="s">
        <v>19</v>
      </c>
      <c r="N200" s="188" t="s">
        <v>44</v>
      </c>
      <c r="O200" s="66"/>
      <c r="P200" s="189">
        <f t="shared" si="31"/>
        <v>0</v>
      </c>
      <c r="Q200" s="189">
        <v>0</v>
      </c>
      <c r="R200" s="189">
        <f t="shared" si="32"/>
        <v>0</v>
      </c>
      <c r="S200" s="189">
        <v>0</v>
      </c>
      <c r="T200" s="190">
        <f t="shared" si="3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135</v>
      </c>
      <c r="AT200" s="191" t="s">
        <v>187</v>
      </c>
      <c r="AU200" s="191" t="s">
        <v>80</v>
      </c>
      <c r="AY200" s="19" t="s">
        <v>185</v>
      </c>
      <c r="BE200" s="192">
        <f t="shared" si="34"/>
        <v>0</v>
      </c>
      <c r="BF200" s="192">
        <f t="shared" si="35"/>
        <v>0</v>
      </c>
      <c r="BG200" s="192">
        <f t="shared" si="36"/>
        <v>0</v>
      </c>
      <c r="BH200" s="192">
        <f t="shared" si="37"/>
        <v>0</v>
      </c>
      <c r="BI200" s="192">
        <f t="shared" si="38"/>
        <v>0</v>
      </c>
      <c r="BJ200" s="19" t="s">
        <v>80</v>
      </c>
      <c r="BK200" s="192">
        <f t="shared" si="39"/>
        <v>0</v>
      </c>
      <c r="BL200" s="19" t="s">
        <v>135</v>
      </c>
      <c r="BM200" s="191" t="s">
        <v>4415</v>
      </c>
    </row>
    <row r="201" spans="1:65" s="2" customFormat="1" ht="16.5" customHeight="1">
      <c r="A201" s="36"/>
      <c r="B201" s="37"/>
      <c r="C201" s="180" t="s">
        <v>1453</v>
      </c>
      <c r="D201" s="180" t="s">
        <v>187</v>
      </c>
      <c r="E201" s="181" t="s">
        <v>4416</v>
      </c>
      <c r="F201" s="182" t="s">
        <v>4417</v>
      </c>
      <c r="G201" s="183" t="s">
        <v>1314</v>
      </c>
      <c r="H201" s="184">
        <v>800</v>
      </c>
      <c r="I201" s="185"/>
      <c r="J201" s="186">
        <f t="shared" si="30"/>
        <v>0</v>
      </c>
      <c r="K201" s="182" t="s">
        <v>19</v>
      </c>
      <c r="L201" s="41"/>
      <c r="M201" s="187" t="s">
        <v>19</v>
      </c>
      <c r="N201" s="188" t="s">
        <v>44</v>
      </c>
      <c r="O201" s="66"/>
      <c r="P201" s="189">
        <f t="shared" si="31"/>
        <v>0</v>
      </c>
      <c r="Q201" s="189">
        <v>0</v>
      </c>
      <c r="R201" s="189">
        <f t="shared" si="32"/>
        <v>0</v>
      </c>
      <c r="S201" s="189">
        <v>0</v>
      </c>
      <c r="T201" s="190">
        <f t="shared" si="3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135</v>
      </c>
      <c r="AT201" s="191" t="s">
        <v>187</v>
      </c>
      <c r="AU201" s="191" t="s">
        <v>80</v>
      </c>
      <c r="AY201" s="19" t="s">
        <v>185</v>
      </c>
      <c r="BE201" s="192">
        <f t="shared" si="34"/>
        <v>0</v>
      </c>
      <c r="BF201" s="192">
        <f t="shared" si="35"/>
        <v>0</v>
      </c>
      <c r="BG201" s="192">
        <f t="shared" si="36"/>
        <v>0</v>
      </c>
      <c r="BH201" s="192">
        <f t="shared" si="37"/>
        <v>0</v>
      </c>
      <c r="BI201" s="192">
        <f t="shared" si="38"/>
        <v>0</v>
      </c>
      <c r="BJ201" s="19" t="s">
        <v>80</v>
      </c>
      <c r="BK201" s="192">
        <f t="shared" si="39"/>
        <v>0</v>
      </c>
      <c r="BL201" s="19" t="s">
        <v>135</v>
      </c>
      <c r="BM201" s="191" t="s">
        <v>4418</v>
      </c>
    </row>
    <row r="202" spans="1:65" s="2" customFormat="1" ht="16.5" customHeight="1">
      <c r="A202" s="36"/>
      <c r="B202" s="37"/>
      <c r="C202" s="180" t="s">
        <v>1468</v>
      </c>
      <c r="D202" s="180" t="s">
        <v>187</v>
      </c>
      <c r="E202" s="181" t="s">
        <v>4419</v>
      </c>
      <c r="F202" s="182" t="s">
        <v>4420</v>
      </c>
      <c r="G202" s="183" t="s">
        <v>1314</v>
      </c>
      <c r="H202" s="184">
        <v>500</v>
      </c>
      <c r="I202" s="185"/>
      <c r="J202" s="186">
        <f t="shared" si="30"/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 t="shared" si="31"/>
        <v>0</v>
      </c>
      <c r="Q202" s="189">
        <v>0</v>
      </c>
      <c r="R202" s="189">
        <f t="shared" si="32"/>
        <v>0</v>
      </c>
      <c r="S202" s="189">
        <v>0</v>
      </c>
      <c r="T202" s="190">
        <f t="shared" si="3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135</v>
      </c>
      <c r="AT202" s="191" t="s">
        <v>187</v>
      </c>
      <c r="AU202" s="191" t="s">
        <v>80</v>
      </c>
      <c r="AY202" s="19" t="s">
        <v>185</v>
      </c>
      <c r="BE202" s="192">
        <f t="shared" si="34"/>
        <v>0</v>
      </c>
      <c r="BF202" s="192">
        <f t="shared" si="35"/>
        <v>0</v>
      </c>
      <c r="BG202" s="192">
        <f t="shared" si="36"/>
        <v>0</v>
      </c>
      <c r="BH202" s="192">
        <f t="shared" si="37"/>
        <v>0</v>
      </c>
      <c r="BI202" s="192">
        <f t="shared" si="38"/>
        <v>0</v>
      </c>
      <c r="BJ202" s="19" t="s">
        <v>80</v>
      </c>
      <c r="BK202" s="192">
        <f t="shared" si="39"/>
        <v>0</v>
      </c>
      <c r="BL202" s="19" t="s">
        <v>135</v>
      </c>
      <c r="BM202" s="191" t="s">
        <v>4421</v>
      </c>
    </row>
    <row r="203" spans="1:65" s="2" customFormat="1" ht="16.5" customHeight="1">
      <c r="A203" s="36"/>
      <c r="B203" s="37"/>
      <c r="C203" s="180" t="s">
        <v>1473</v>
      </c>
      <c r="D203" s="180" t="s">
        <v>187</v>
      </c>
      <c r="E203" s="181" t="s">
        <v>4422</v>
      </c>
      <c r="F203" s="182" t="s">
        <v>4423</v>
      </c>
      <c r="G203" s="183" t="s">
        <v>499</v>
      </c>
      <c r="H203" s="184">
        <v>150</v>
      </c>
      <c r="I203" s="185"/>
      <c r="J203" s="186">
        <f t="shared" si="30"/>
        <v>0</v>
      </c>
      <c r="K203" s="182" t="s">
        <v>19</v>
      </c>
      <c r="L203" s="41"/>
      <c r="M203" s="187" t="s">
        <v>19</v>
      </c>
      <c r="N203" s="188" t="s">
        <v>44</v>
      </c>
      <c r="O203" s="66"/>
      <c r="P203" s="189">
        <f t="shared" si="31"/>
        <v>0</v>
      </c>
      <c r="Q203" s="189">
        <v>0</v>
      </c>
      <c r="R203" s="189">
        <f t="shared" si="32"/>
        <v>0</v>
      </c>
      <c r="S203" s="189">
        <v>0</v>
      </c>
      <c r="T203" s="190">
        <f t="shared" si="3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80</v>
      </c>
      <c r="AY203" s="19" t="s">
        <v>185</v>
      </c>
      <c r="BE203" s="192">
        <f t="shared" si="34"/>
        <v>0</v>
      </c>
      <c r="BF203" s="192">
        <f t="shared" si="35"/>
        <v>0</v>
      </c>
      <c r="BG203" s="192">
        <f t="shared" si="36"/>
        <v>0</v>
      </c>
      <c r="BH203" s="192">
        <f t="shared" si="37"/>
        <v>0</v>
      </c>
      <c r="BI203" s="192">
        <f t="shared" si="38"/>
        <v>0</v>
      </c>
      <c r="BJ203" s="19" t="s">
        <v>80</v>
      </c>
      <c r="BK203" s="192">
        <f t="shared" si="39"/>
        <v>0</v>
      </c>
      <c r="BL203" s="19" t="s">
        <v>135</v>
      </c>
      <c r="BM203" s="191" t="s">
        <v>4424</v>
      </c>
    </row>
    <row r="204" spans="1:65" s="2" customFormat="1" ht="16.5" customHeight="1">
      <c r="A204" s="36"/>
      <c r="B204" s="37"/>
      <c r="C204" s="180" t="s">
        <v>1877</v>
      </c>
      <c r="D204" s="180" t="s">
        <v>187</v>
      </c>
      <c r="E204" s="181" t="s">
        <v>4425</v>
      </c>
      <c r="F204" s="182" t="s">
        <v>4426</v>
      </c>
      <c r="G204" s="183" t="s">
        <v>499</v>
      </c>
      <c r="H204" s="184">
        <v>320</v>
      </c>
      <c r="I204" s="185"/>
      <c r="J204" s="186">
        <f t="shared" si="30"/>
        <v>0</v>
      </c>
      <c r="K204" s="182" t="s">
        <v>19</v>
      </c>
      <c r="L204" s="41"/>
      <c r="M204" s="187" t="s">
        <v>19</v>
      </c>
      <c r="N204" s="188" t="s">
        <v>44</v>
      </c>
      <c r="O204" s="66"/>
      <c r="P204" s="189">
        <f t="shared" si="31"/>
        <v>0</v>
      </c>
      <c r="Q204" s="189">
        <v>0</v>
      </c>
      <c r="R204" s="189">
        <f t="shared" si="32"/>
        <v>0</v>
      </c>
      <c r="S204" s="189">
        <v>0</v>
      </c>
      <c r="T204" s="190">
        <f t="shared" si="3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80</v>
      </c>
      <c r="AY204" s="19" t="s">
        <v>185</v>
      </c>
      <c r="BE204" s="192">
        <f t="shared" si="34"/>
        <v>0</v>
      </c>
      <c r="BF204" s="192">
        <f t="shared" si="35"/>
        <v>0</v>
      </c>
      <c r="BG204" s="192">
        <f t="shared" si="36"/>
        <v>0</v>
      </c>
      <c r="BH204" s="192">
        <f t="shared" si="37"/>
        <v>0</v>
      </c>
      <c r="BI204" s="192">
        <f t="shared" si="38"/>
        <v>0</v>
      </c>
      <c r="BJ204" s="19" t="s">
        <v>80</v>
      </c>
      <c r="BK204" s="192">
        <f t="shared" si="39"/>
        <v>0</v>
      </c>
      <c r="BL204" s="19" t="s">
        <v>135</v>
      </c>
      <c r="BM204" s="191" t="s">
        <v>4427</v>
      </c>
    </row>
    <row r="205" spans="1:65" s="12" customFormat="1" ht="25.9" customHeight="1">
      <c r="B205" s="164"/>
      <c r="C205" s="165"/>
      <c r="D205" s="166" t="s">
        <v>72</v>
      </c>
      <c r="E205" s="167" t="s">
        <v>4428</v>
      </c>
      <c r="F205" s="167" t="s">
        <v>4429</v>
      </c>
      <c r="G205" s="165"/>
      <c r="H205" s="165"/>
      <c r="I205" s="168"/>
      <c r="J205" s="169">
        <f>BK205</f>
        <v>0</v>
      </c>
      <c r="K205" s="165"/>
      <c r="L205" s="170"/>
      <c r="M205" s="171"/>
      <c r="N205" s="172"/>
      <c r="O205" s="172"/>
      <c r="P205" s="173">
        <f>SUM(P206:P222)</f>
        <v>0</v>
      </c>
      <c r="Q205" s="172"/>
      <c r="R205" s="173">
        <f>SUM(R206:R222)</f>
        <v>0</v>
      </c>
      <c r="S205" s="172"/>
      <c r="T205" s="174">
        <f>SUM(T206:T222)</f>
        <v>0</v>
      </c>
      <c r="AR205" s="175" t="s">
        <v>80</v>
      </c>
      <c r="AT205" s="176" t="s">
        <v>72</v>
      </c>
      <c r="AU205" s="176" t="s">
        <v>73</v>
      </c>
      <c r="AY205" s="175" t="s">
        <v>185</v>
      </c>
      <c r="BK205" s="177">
        <f>SUM(BK206:BK222)</f>
        <v>0</v>
      </c>
    </row>
    <row r="206" spans="1:65" s="2" customFormat="1" ht="16.5" customHeight="1">
      <c r="A206" s="36"/>
      <c r="B206" s="37"/>
      <c r="C206" s="180" t="s">
        <v>1883</v>
      </c>
      <c r="D206" s="180" t="s">
        <v>187</v>
      </c>
      <c r="E206" s="181" t="s">
        <v>4430</v>
      </c>
      <c r="F206" s="182" t="s">
        <v>4431</v>
      </c>
      <c r="G206" s="183" t="s">
        <v>1314</v>
      </c>
      <c r="H206" s="184">
        <v>1</v>
      </c>
      <c r="I206" s="185"/>
      <c r="J206" s="186">
        <f>ROUND(I206*H206,2)</f>
        <v>0</v>
      </c>
      <c r="K206" s="182" t="s">
        <v>19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135</v>
      </c>
      <c r="AT206" s="191" t="s">
        <v>187</v>
      </c>
      <c r="AU206" s="191" t="s">
        <v>80</v>
      </c>
      <c r="AY206" s="19" t="s">
        <v>185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80</v>
      </c>
      <c r="BK206" s="192">
        <f>ROUND(I206*H206,2)</f>
        <v>0</v>
      </c>
      <c r="BL206" s="19" t="s">
        <v>135</v>
      </c>
      <c r="BM206" s="191" t="s">
        <v>4432</v>
      </c>
    </row>
    <row r="207" spans="1:65" s="2" customFormat="1" ht="19.5">
      <c r="A207" s="36"/>
      <c r="B207" s="37"/>
      <c r="C207" s="38"/>
      <c r="D207" s="200" t="s">
        <v>4433</v>
      </c>
      <c r="E207" s="38"/>
      <c r="F207" s="258" t="s">
        <v>4434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4433</v>
      </c>
      <c r="AU207" s="19" t="s">
        <v>80</v>
      </c>
    </row>
    <row r="208" spans="1:65" s="2" customFormat="1" ht="16.5" customHeight="1">
      <c r="A208" s="36"/>
      <c r="B208" s="37"/>
      <c r="C208" s="180" t="s">
        <v>1888</v>
      </c>
      <c r="D208" s="180" t="s">
        <v>187</v>
      </c>
      <c r="E208" s="181" t="s">
        <v>4435</v>
      </c>
      <c r="F208" s="182" t="s">
        <v>4436</v>
      </c>
      <c r="G208" s="183" t="s">
        <v>1314</v>
      </c>
      <c r="H208" s="184">
        <v>1</v>
      </c>
      <c r="I208" s="185"/>
      <c r="J208" s="186">
        <f t="shared" ref="J208:J222" si="40">ROUND(I208*H208,2)</f>
        <v>0</v>
      </c>
      <c r="K208" s="182" t="s">
        <v>19</v>
      </c>
      <c r="L208" s="41"/>
      <c r="M208" s="187" t="s">
        <v>19</v>
      </c>
      <c r="N208" s="188" t="s">
        <v>44</v>
      </c>
      <c r="O208" s="66"/>
      <c r="P208" s="189">
        <f t="shared" ref="P208:P222" si="41">O208*H208</f>
        <v>0</v>
      </c>
      <c r="Q208" s="189">
        <v>0</v>
      </c>
      <c r="R208" s="189">
        <f t="shared" ref="R208:R222" si="42">Q208*H208</f>
        <v>0</v>
      </c>
      <c r="S208" s="189">
        <v>0</v>
      </c>
      <c r="T208" s="190">
        <f t="shared" ref="T208:T222" si="43"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135</v>
      </c>
      <c r="AT208" s="191" t="s">
        <v>187</v>
      </c>
      <c r="AU208" s="191" t="s">
        <v>80</v>
      </c>
      <c r="AY208" s="19" t="s">
        <v>185</v>
      </c>
      <c r="BE208" s="192">
        <f t="shared" ref="BE208:BE222" si="44">IF(N208="základní",J208,0)</f>
        <v>0</v>
      </c>
      <c r="BF208" s="192">
        <f t="shared" ref="BF208:BF222" si="45">IF(N208="snížená",J208,0)</f>
        <v>0</v>
      </c>
      <c r="BG208" s="192">
        <f t="shared" ref="BG208:BG222" si="46">IF(N208="zákl. přenesená",J208,0)</f>
        <v>0</v>
      </c>
      <c r="BH208" s="192">
        <f t="shared" ref="BH208:BH222" si="47">IF(N208="sníž. přenesená",J208,0)</f>
        <v>0</v>
      </c>
      <c r="BI208" s="192">
        <f t="shared" ref="BI208:BI222" si="48">IF(N208="nulová",J208,0)</f>
        <v>0</v>
      </c>
      <c r="BJ208" s="19" t="s">
        <v>80</v>
      </c>
      <c r="BK208" s="192">
        <f t="shared" ref="BK208:BK222" si="49">ROUND(I208*H208,2)</f>
        <v>0</v>
      </c>
      <c r="BL208" s="19" t="s">
        <v>135</v>
      </c>
      <c r="BM208" s="191" t="s">
        <v>4437</v>
      </c>
    </row>
    <row r="209" spans="1:65" s="2" customFormat="1" ht="16.5" customHeight="1">
      <c r="A209" s="36"/>
      <c r="B209" s="37"/>
      <c r="C209" s="180" t="s">
        <v>1891</v>
      </c>
      <c r="D209" s="180" t="s">
        <v>187</v>
      </c>
      <c r="E209" s="181" t="s">
        <v>4438</v>
      </c>
      <c r="F209" s="182" t="s">
        <v>4439</v>
      </c>
      <c r="G209" s="183" t="s">
        <v>1314</v>
      </c>
      <c r="H209" s="184">
        <v>1</v>
      </c>
      <c r="I209" s="185"/>
      <c r="J209" s="186">
        <f t="shared" si="40"/>
        <v>0</v>
      </c>
      <c r="K209" s="182" t="s">
        <v>19</v>
      </c>
      <c r="L209" s="41"/>
      <c r="M209" s="187" t="s">
        <v>19</v>
      </c>
      <c r="N209" s="188" t="s">
        <v>44</v>
      </c>
      <c r="O209" s="66"/>
      <c r="P209" s="189">
        <f t="shared" si="41"/>
        <v>0</v>
      </c>
      <c r="Q209" s="189">
        <v>0</v>
      </c>
      <c r="R209" s="189">
        <f t="shared" si="42"/>
        <v>0</v>
      </c>
      <c r="S209" s="189">
        <v>0</v>
      </c>
      <c r="T209" s="190">
        <f t="shared" si="4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135</v>
      </c>
      <c r="AT209" s="191" t="s">
        <v>187</v>
      </c>
      <c r="AU209" s="191" t="s">
        <v>80</v>
      </c>
      <c r="AY209" s="19" t="s">
        <v>185</v>
      </c>
      <c r="BE209" s="192">
        <f t="shared" si="44"/>
        <v>0</v>
      </c>
      <c r="BF209" s="192">
        <f t="shared" si="45"/>
        <v>0</v>
      </c>
      <c r="BG209" s="192">
        <f t="shared" si="46"/>
        <v>0</v>
      </c>
      <c r="BH209" s="192">
        <f t="shared" si="47"/>
        <v>0</v>
      </c>
      <c r="BI209" s="192">
        <f t="shared" si="48"/>
        <v>0</v>
      </c>
      <c r="BJ209" s="19" t="s">
        <v>80</v>
      </c>
      <c r="BK209" s="192">
        <f t="shared" si="49"/>
        <v>0</v>
      </c>
      <c r="BL209" s="19" t="s">
        <v>135</v>
      </c>
      <c r="BM209" s="191" t="s">
        <v>4440</v>
      </c>
    </row>
    <row r="210" spans="1:65" s="2" customFormat="1" ht="16.5" customHeight="1">
      <c r="A210" s="36"/>
      <c r="B210" s="37"/>
      <c r="C210" s="180" t="s">
        <v>1893</v>
      </c>
      <c r="D210" s="180" t="s">
        <v>187</v>
      </c>
      <c r="E210" s="181" t="s">
        <v>4441</v>
      </c>
      <c r="F210" s="182" t="s">
        <v>4442</v>
      </c>
      <c r="G210" s="183" t="s">
        <v>1314</v>
      </c>
      <c r="H210" s="184">
        <v>6</v>
      </c>
      <c r="I210" s="185"/>
      <c r="J210" s="186">
        <f t="shared" si="40"/>
        <v>0</v>
      </c>
      <c r="K210" s="182" t="s">
        <v>19</v>
      </c>
      <c r="L210" s="41"/>
      <c r="M210" s="187" t="s">
        <v>19</v>
      </c>
      <c r="N210" s="188" t="s">
        <v>44</v>
      </c>
      <c r="O210" s="66"/>
      <c r="P210" s="189">
        <f t="shared" si="41"/>
        <v>0</v>
      </c>
      <c r="Q210" s="189">
        <v>0</v>
      </c>
      <c r="R210" s="189">
        <f t="shared" si="42"/>
        <v>0</v>
      </c>
      <c r="S210" s="189">
        <v>0</v>
      </c>
      <c r="T210" s="190">
        <f t="shared" si="43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135</v>
      </c>
      <c r="AT210" s="191" t="s">
        <v>187</v>
      </c>
      <c r="AU210" s="191" t="s">
        <v>80</v>
      </c>
      <c r="AY210" s="19" t="s">
        <v>185</v>
      </c>
      <c r="BE210" s="192">
        <f t="shared" si="44"/>
        <v>0</v>
      </c>
      <c r="BF210" s="192">
        <f t="shared" si="45"/>
        <v>0</v>
      </c>
      <c r="BG210" s="192">
        <f t="shared" si="46"/>
        <v>0</v>
      </c>
      <c r="BH210" s="192">
        <f t="shared" si="47"/>
        <v>0</v>
      </c>
      <c r="BI210" s="192">
        <f t="shared" si="48"/>
        <v>0</v>
      </c>
      <c r="BJ210" s="19" t="s">
        <v>80</v>
      </c>
      <c r="BK210" s="192">
        <f t="shared" si="49"/>
        <v>0</v>
      </c>
      <c r="BL210" s="19" t="s">
        <v>135</v>
      </c>
      <c r="BM210" s="191" t="s">
        <v>4443</v>
      </c>
    </row>
    <row r="211" spans="1:65" s="2" customFormat="1" ht="16.5" customHeight="1">
      <c r="A211" s="36"/>
      <c r="B211" s="37"/>
      <c r="C211" s="180" t="s">
        <v>1895</v>
      </c>
      <c r="D211" s="180" t="s">
        <v>187</v>
      </c>
      <c r="E211" s="181" t="s">
        <v>4444</v>
      </c>
      <c r="F211" s="182" t="s">
        <v>4445</v>
      </c>
      <c r="G211" s="183" t="s">
        <v>1314</v>
      </c>
      <c r="H211" s="184">
        <v>4</v>
      </c>
      <c r="I211" s="185"/>
      <c r="J211" s="186">
        <f t="shared" si="40"/>
        <v>0</v>
      </c>
      <c r="K211" s="182" t="s">
        <v>19</v>
      </c>
      <c r="L211" s="41"/>
      <c r="M211" s="187" t="s">
        <v>19</v>
      </c>
      <c r="N211" s="188" t="s">
        <v>44</v>
      </c>
      <c r="O211" s="66"/>
      <c r="P211" s="189">
        <f t="shared" si="41"/>
        <v>0</v>
      </c>
      <c r="Q211" s="189">
        <v>0</v>
      </c>
      <c r="R211" s="189">
        <f t="shared" si="42"/>
        <v>0</v>
      </c>
      <c r="S211" s="189">
        <v>0</v>
      </c>
      <c r="T211" s="190">
        <f t="shared" si="43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135</v>
      </c>
      <c r="AT211" s="191" t="s">
        <v>187</v>
      </c>
      <c r="AU211" s="191" t="s">
        <v>80</v>
      </c>
      <c r="AY211" s="19" t="s">
        <v>185</v>
      </c>
      <c r="BE211" s="192">
        <f t="shared" si="44"/>
        <v>0</v>
      </c>
      <c r="BF211" s="192">
        <f t="shared" si="45"/>
        <v>0</v>
      </c>
      <c r="BG211" s="192">
        <f t="shared" si="46"/>
        <v>0</v>
      </c>
      <c r="BH211" s="192">
        <f t="shared" si="47"/>
        <v>0</v>
      </c>
      <c r="BI211" s="192">
        <f t="shared" si="48"/>
        <v>0</v>
      </c>
      <c r="BJ211" s="19" t="s">
        <v>80</v>
      </c>
      <c r="BK211" s="192">
        <f t="shared" si="49"/>
        <v>0</v>
      </c>
      <c r="BL211" s="19" t="s">
        <v>135</v>
      </c>
      <c r="BM211" s="191" t="s">
        <v>4446</v>
      </c>
    </row>
    <row r="212" spans="1:65" s="2" customFormat="1" ht="16.5" customHeight="1">
      <c r="A212" s="36"/>
      <c r="B212" s="37"/>
      <c r="C212" s="180" t="s">
        <v>1866</v>
      </c>
      <c r="D212" s="180" t="s">
        <v>187</v>
      </c>
      <c r="E212" s="181" t="s">
        <v>4447</v>
      </c>
      <c r="F212" s="182" t="s">
        <v>4448</v>
      </c>
      <c r="G212" s="183" t="s">
        <v>1314</v>
      </c>
      <c r="H212" s="184">
        <v>3</v>
      </c>
      <c r="I212" s="185"/>
      <c r="J212" s="186">
        <f t="shared" si="40"/>
        <v>0</v>
      </c>
      <c r="K212" s="182" t="s">
        <v>19</v>
      </c>
      <c r="L212" s="41"/>
      <c r="M212" s="187" t="s">
        <v>19</v>
      </c>
      <c r="N212" s="188" t="s">
        <v>44</v>
      </c>
      <c r="O212" s="66"/>
      <c r="P212" s="189">
        <f t="shared" si="41"/>
        <v>0</v>
      </c>
      <c r="Q212" s="189">
        <v>0</v>
      </c>
      <c r="R212" s="189">
        <f t="shared" si="42"/>
        <v>0</v>
      </c>
      <c r="S212" s="189">
        <v>0</v>
      </c>
      <c r="T212" s="190">
        <f t="shared" si="43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80</v>
      </c>
      <c r="AY212" s="19" t="s">
        <v>185</v>
      </c>
      <c r="BE212" s="192">
        <f t="shared" si="44"/>
        <v>0</v>
      </c>
      <c r="BF212" s="192">
        <f t="shared" si="45"/>
        <v>0</v>
      </c>
      <c r="BG212" s="192">
        <f t="shared" si="46"/>
        <v>0</v>
      </c>
      <c r="BH212" s="192">
        <f t="shared" si="47"/>
        <v>0</v>
      </c>
      <c r="BI212" s="192">
        <f t="shared" si="48"/>
        <v>0</v>
      </c>
      <c r="BJ212" s="19" t="s">
        <v>80</v>
      </c>
      <c r="BK212" s="192">
        <f t="shared" si="49"/>
        <v>0</v>
      </c>
      <c r="BL212" s="19" t="s">
        <v>135</v>
      </c>
      <c r="BM212" s="191" t="s">
        <v>4449</v>
      </c>
    </row>
    <row r="213" spans="1:65" s="2" customFormat="1" ht="16.5" customHeight="1">
      <c r="A213" s="36"/>
      <c r="B213" s="37"/>
      <c r="C213" s="180" t="s">
        <v>1903</v>
      </c>
      <c r="D213" s="180" t="s">
        <v>187</v>
      </c>
      <c r="E213" s="181" t="s">
        <v>4450</v>
      </c>
      <c r="F213" s="182" t="s">
        <v>4451</v>
      </c>
      <c r="G213" s="183" t="s">
        <v>1314</v>
      </c>
      <c r="H213" s="184">
        <v>1</v>
      </c>
      <c r="I213" s="185"/>
      <c r="J213" s="186">
        <f t="shared" si="40"/>
        <v>0</v>
      </c>
      <c r="K213" s="182" t="s">
        <v>19</v>
      </c>
      <c r="L213" s="41"/>
      <c r="M213" s="187" t="s">
        <v>19</v>
      </c>
      <c r="N213" s="188" t="s">
        <v>44</v>
      </c>
      <c r="O213" s="66"/>
      <c r="P213" s="189">
        <f t="shared" si="41"/>
        <v>0</v>
      </c>
      <c r="Q213" s="189">
        <v>0</v>
      </c>
      <c r="R213" s="189">
        <f t="shared" si="42"/>
        <v>0</v>
      </c>
      <c r="S213" s="189">
        <v>0</v>
      </c>
      <c r="T213" s="190">
        <f t="shared" si="43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135</v>
      </c>
      <c r="AT213" s="191" t="s">
        <v>187</v>
      </c>
      <c r="AU213" s="191" t="s">
        <v>80</v>
      </c>
      <c r="AY213" s="19" t="s">
        <v>185</v>
      </c>
      <c r="BE213" s="192">
        <f t="shared" si="44"/>
        <v>0</v>
      </c>
      <c r="BF213" s="192">
        <f t="shared" si="45"/>
        <v>0</v>
      </c>
      <c r="BG213" s="192">
        <f t="shared" si="46"/>
        <v>0</v>
      </c>
      <c r="BH213" s="192">
        <f t="shared" si="47"/>
        <v>0</v>
      </c>
      <c r="BI213" s="192">
        <f t="shared" si="48"/>
        <v>0</v>
      </c>
      <c r="BJ213" s="19" t="s">
        <v>80</v>
      </c>
      <c r="BK213" s="192">
        <f t="shared" si="49"/>
        <v>0</v>
      </c>
      <c r="BL213" s="19" t="s">
        <v>135</v>
      </c>
      <c r="BM213" s="191" t="s">
        <v>4452</v>
      </c>
    </row>
    <row r="214" spans="1:65" s="2" customFormat="1" ht="16.5" customHeight="1">
      <c r="A214" s="36"/>
      <c r="B214" s="37"/>
      <c r="C214" s="180" t="s">
        <v>1909</v>
      </c>
      <c r="D214" s="180" t="s">
        <v>187</v>
      </c>
      <c r="E214" s="181" t="s">
        <v>4453</v>
      </c>
      <c r="F214" s="182" t="s">
        <v>4454</v>
      </c>
      <c r="G214" s="183" t="s">
        <v>1314</v>
      </c>
      <c r="H214" s="184">
        <v>1</v>
      </c>
      <c r="I214" s="185"/>
      <c r="J214" s="186">
        <f t="shared" si="40"/>
        <v>0</v>
      </c>
      <c r="K214" s="182" t="s">
        <v>19</v>
      </c>
      <c r="L214" s="41"/>
      <c r="M214" s="187" t="s">
        <v>19</v>
      </c>
      <c r="N214" s="188" t="s">
        <v>44</v>
      </c>
      <c r="O214" s="66"/>
      <c r="P214" s="189">
        <f t="shared" si="41"/>
        <v>0</v>
      </c>
      <c r="Q214" s="189">
        <v>0</v>
      </c>
      <c r="R214" s="189">
        <f t="shared" si="42"/>
        <v>0</v>
      </c>
      <c r="S214" s="189">
        <v>0</v>
      </c>
      <c r="T214" s="190">
        <f t="shared" si="43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135</v>
      </c>
      <c r="AT214" s="191" t="s">
        <v>187</v>
      </c>
      <c r="AU214" s="191" t="s">
        <v>80</v>
      </c>
      <c r="AY214" s="19" t="s">
        <v>185</v>
      </c>
      <c r="BE214" s="192">
        <f t="shared" si="44"/>
        <v>0</v>
      </c>
      <c r="BF214" s="192">
        <f t="shared" si="45"/>
        <v>0</v>
      </c>
      <c r="BG214" s="192">
        <f t="shared" si="46"/>
        <v>0</v>
      </c>
      <c r="BH214" s="192">
        <f t="shared" si="47"/>
        <v>0</v>
      </c>
      <c r="BI214" s="192">
        <f t="shared" si="48"/>
        <v>0</v>
      </c>
      <c r="BJ214" s="19" t="s">
        <v>80</v>
      </c>
      <c r="BK214" s="192">
        <f t="shared" si="49"/>
        <v>0</v>
      </c>
      <c r="BL214" s="19" t="s">
        <v>135</v>
      </c>
      <c r="BM214" s="191" t="s">
        <v>4455</v>
      </c>
    </row>
    <row r="215" spans="1:65" s="2" customFormat="1" ht="16.5" customHeight="1">
      <c r="A215" s="36"/>
      <c r="B215" s="37"/>
      <c r="C215" s="180" t="s">
        <v>1913</v>
      </c>
      <c r="D215" s="180" t="s">
        <v>187</v>
      </c>
      <c r="E215" s="181" t="s">
        <v>4456</v>
      </c>
      <c r="F215" s="182" t="s">
        <v>4457</v>
      </c>
      <c r="G215" s="183" t="s">
        <v>1314</v>
      </c>
      <c r="H215" s="184">
        <v>2</v>
      </c>
      <c r="I215" s="185"/>
      <c r="J215" s="186">
        <f t="shared" si="40"/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 t="shared" si="41"/>
        <v>0</v>
      </c>
      <c r="Q215" s="189">
        <v>0</v>
      </c>
      <c r="R215" s="189">
        <f t="shared" si="42"/>
        <v>0</v>
      </c>
      <c r="S215" s="189">
        <v>0</v>
      </c>
      <c r="T215" s="190">
        <f t="shared" si="43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135</v>
      </c>
      <c r="AT215" s="191" t="s">
        <v>187</v>
      </c>
      <c r="AU215" s="191" t="s">
        <v>80</v>
      </c>
      <c r="AY215" s="19" t="s">
        <v>185</v>
      </c>
      <c r="BE215" s="192">
        <f t="shared" si="44"/>
        <v>0</v>
      </c>
      <c r="BF215" s="192">
        <f t="shared" si="45"/>
        <v>0</v>
      </c>
      <c r="BG215" s="192">
        <f t="shared" si="46"/>
        <v>0</v>
      </c>
      <c r="BH215" s="192">
        <f t="shared" si="47"/>
        <v>0</v>
      </c>
      <c r="BI215" s="192">
        <f t="shared" si="48"/>
        <v>0</v>
      </c>
      <c r="BJ215" s="19" t="s">
        <v>80</v>
      </c>
      <c r="BK215" s="192">
        <f t="shared" si="49"/>
        <v>0</v>
      </c>
      <c r="BL215" s="19" t="s">
        <v>135</v>
      </c>
      <c r="BM215" s="191" t="s">
        <v>4458</v>
      </c>
    </row>
    <row r="216" spans="1:65" s="2" customFormat="1" ht="16.5" customHeight="1">
      <c r="A216" s="36"/>
      <c r="B216" s="37"/>
      <c r="C216" s="180" t="s">
        <v>1916</v>
      </c>
      <c r="D216" s="180" t="s">
        <v>187</v>
      </c>
      <c r="E216" s="181" t="s">
        <v>4459</v>
      </c>
      <c r="F216" s="182" t="s">
        <v>4460</v>
      </c>
      <c r="G216" s="183" t="s">
        <v>1314</v>
      </c>
      <c r="H216" s="184">
        <v>4</v>
      </c>
      <c r="I216" s="185"/>
      <c r="J216" s="186">
        <f t="shared" si="40"/>
        <v>0</v>
      </c>
      <c r="K216" s="182" t="s">
        <v>19</v>
      </c>
      <c r="L216" s="41"/>
      <c r="M216" s="187" t="s">
        <v>19</v>
      </c>
      <c r="N216" s="188" t="s">
        <v>44</v>
      </c>
      <c r="O216" s="66"/>
      <c r="P216" s="189">
        <f t="shared" si="41"/>
        <v>0</v>
      </c>
      <c r="Q216" s="189">
        <v>0</v>
      </c>
      <c r="R216" s="189">
        <f t="shared" si="42"/>
        <v>0</v>
      </c>
      <c r="S216" s="189">
        <v>0</v>
      </c>
      <c r="T216" s="190">
        <f t="shared" si="43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135</v>
      </c>
      <c r="AT216" s="191" t="s">
        <v>187</v>
      </c>
      <c r="AU216" s="191" t="s">
        <v>80</v>
      </c>
      <c r="AY216" s="19" t="s">
        <v>185</v>
      </c>
      <c r="BE216" s="192">
        <f t="shared" si="44"/>
        <v>0</v>
      </c>
      <c r="BF216" s="192">
        <f t="shared" si="45"/>
        <v>0</v>
      </c>
      <c r="BG216" s="192">
        <f t="shared" si="46"/>
        <v>0</v>
      </c>
      <c r="BH216" s="192">
        <f t="shared" si="47"/>
        <v>0</v>
      </c>
      <c r="BI216" s="192">
        <f t="shared" si="48"/>
        <v>0</v>
      </c>
      <c r="BJ216" s="19" t="s">
        <v>80</v>
      </c>
      <c r="BK216" s="192">
        <f t="shared" si="49"/>
        <v>0</v>
      </c>
      <c r="BL216" s="19" t="s">
        <v>135</v>
      </c>
      <c r="BM216" s="191" t="s">
        <v>4461</v>
      </c>
    </row>
    <row r="217" spans="1:65" s="2" customFormat="1" ht="16.5" customHeight="1">
      <c r="A217" s="36"/>
      <c r="B217" s="37"/>
      <c r="C217" s="180" t="s">
        <v>1920</v>
      </c>
      <c r="D217" s="180" t="s">
        <v>187</v>
      </c>
      <c r="E217" s="181" t="s">
        <v>4462</v>
      </c>
      <c r="F217" s="182" t="s">
        <v>4463</v>
      </c>
      <c r="G217" s="183" t="s">
        <v>1314</v>
      </c>
      <c r="H217" s="184">
        <v>6</v>
      </c>
      <c r="I217" s="185"/>
      <c r="J217" s="186">
        <f t="shared" si="40"/>
        <v>0</v>
      </c>
      <c r="K217" s="182" t="s">
        <v>19</v>
      </c>
      <c r="L217" s="41"/>
      <c r="M217" s="187" t="s">
        <v>19</v>
      </c>
      <c r="N217" s="188" t="s">
        <v>44</v>
      </c>
      <c r="O217" s="66"/>
      <c r="P217" s="189">
        <f t="shared" si="41"/>
        <v>0</v>
      </c>
      <c r="Q217" s="189">
        <v>0</v>
      </c>
      <c r="R217" s="189">
        <f t="shared" si="42"/>
        <v>0</v>
      </c>
      <c r="S217" s="189">
        <v>0</v>
      </c>
      <c r="T217" s="190">
        <f t="shared" si="43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135</v>
      </c>
      <c r="AT217" s="191" t="s">
        <v>187</v>
      </c>
      <c r="AU217" s="191" t="s">
        <v>80</v>
      </c>
      <c r="AY217" s="19" t="s">
        <v>185</v>
      </c>
      <c r="BE217" s="192">
        <f t="shared" si="44"/>
        <v>0</v>
      </c>
      <c r="BF217" s="192">
        <f t="shared" si="45"/>
        <v>0</v>
      </c>
      <c r="BG217" s="192">
        <f t="shared" si="46"/>
        <v>0</v>
      </c>
      <c r="BH217" s="192">
        <f t="shared" si="47"/>
        <v>0</v>
      </c>
      <c r="BI217" s="192">
        <f t="shared" si="48"/>
        <v>0</v>
      </c>
      <c r="BJ217" s="19" t="s">
        <v>80</v>
      </c>
      <c r="BK217" s="192">
        <f t="shared" si="49"/>
        <v>0</v>
      </c>
      <c r="BL217" s="19" t="s">
        <v>135</v>
      </c>
      <c r="BM217" s="191" t="s">
        <v>4464</v>
      </c>
    </row>
    <row r="218" spans="1:65" s="2" customFormat="1" ht="16.5" customHeight="1">
      <c r="A218" s="36"/>
      <c r="B218" s="37"/>
      <c r="C218" s="180" t="s">
        <v>1927</v>
      </c>
      <c r="D218" s="180" t="s">
        <v>187</v>
      </c>
      <c r="E218" s="181" t="s">
        <v>4465</v>
      </c>
      <c r="F218" s="182" t="s">
        <v>4466</v>
      </c>
      <c r="G218" s="183" t="s">
        <v>1314</v>
      </c>
      <c r="H218" s="184">
        <v>1</v>
      </c>
      <c r="I218" s="185"/>
      <c r="J218" s="186">
        <f t="shared" si="40"/>
        <v>0</v>
      </c>
      <c r="K218" s="182" t="s">
        <v>19</v>
      </c>
      <c r="L218" s="41"/>
      <c r="M218" s="187" t="s">
        <v>19</v>
      </c>
      <c r="N218" s="188" t="s">
        <v>44</v>
      </c>
      <c r="O218" s="66"/>
      <c r="P218" s="189">
        <f t="shared" si="41"/>
        <v>0</v>
      </c>
      <c r="Q218" s="189">
        <v>0</v>
      </c>
      <c r="R218" s="189">
        <f t="shared" si="42"/>
        <v>0</v>
      </c>
      <c r="S218" s="189">
        <v>0</v>
      </c>
      <c r="T218" s="190">
        <f t="shared" si="4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91" t="s">
        <v>135</v>
      </c>
      <c r="AT218" s="191" t="s">
        <v>187</v>
      </c>
      <c r="AU218" s="191" t="s">
        <v>80</v>
      </c>
      <c r="AY218" s="19" t="s">
        <v>185</v>
      </c>
      <c r="BE218" s="192">
        <f t="shared" si="44"/>
        <v>0</v>
      </c>
      <c r="BF218" s="192">
        <f t="shared" si="45"/>
        <v>0</v>
      </c>
      <c r="BG218" s="192">
        <f t="shared" si="46"/>
        <v>0</v>
      </c>
      <c r="BH218" s="192">
        <f t="shared" si="47"/>
        <v>0</v>
      </c>
      <c r="BI218" s="192">
        <f t="shared" si="48"/>
        <v>0</v>
      </c>
      <c r="BJ218" s="19" t="s">
        <v>80</v>
      </c>
      <c r="BK218" s="192">
        <f t="shared" si="49"/>
        <v>0</v>
      </c>
      <c r="BL218" s="19" t="s">
        <v>135</v>
      </c>
      <c r="BM218" s="191" t="s">
        <v>4467</v>
      </c>
    </row>
    <row r="219" spans="1:65" s="2" customFormat="1" ht="16.5" customHeight="1">
      <c r="A219" s="36"/>
      <c r="B219" s="37"/>
      <c r="C219" s="180" t="s">
        <v>1932</v>
      </c>
      <c r="D219" s="180" t="s">
        <v>187</v>
      </c>
      <c r="E219" s="181" t="s">
        <v>4468</v>
      </c>
      <c r="F219" s="182" t="s">
        <v>4469</v>
      </c>
      <c r="G219" s="183" t="s">
        <v>1314</v>
      </c>
      <c r="H219" s="184">
        <v>1</v>
      </c>
      <c r="I219" s="185"/>
      <c r="J219" s="186">
        <f t="shared" si="40"/>
        <v>0</v>
      </c>
      <c r="K219" s="182" t="s">
        <v>19</v>
      </c>
      <c r="L219" s="41"/>
      <c r="M219" s="187" t="s">
        <v>19</v>
      </c>
      <c r="N219" s="188" t="s">
        <v>44</v>
      </c>
      <c r="O219" s="66"/>
      <c r="P219" s="189">
        <f t="shared" si="41"/>
        <v>0</v>
      </c>
      <c r="Q219" s="189">
        <v>0</v>
      </c>
      <c r="R219" s="189">
        <f t="shared" si="42"/>
        <v>0</v>
      </c>
      <c r="S219" s="189">
        <v>0</v>
      </c>
      <c r="T219" s="190">
        <f t="shared" si="4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135</v>
      </c>
      <c r="AT219" s="191" t="s">
        <v>187</v>
      </c>
      <c r="AU219" s="191" t="s">
        <v>80</v>
      </c>
      <c r="AY219" s="19" t="s">
        <v>185</v>
      </c>
      <c r="BE219" s="192">
        <f t="shared" si="44"/>
        <v>0</v>
      </c>
      <c r="BF219" s="192">
        <f t="shared" si="45"/>
        <v>0</v>
      </c>
      <c r="BG219" s="192">
        <f t="shared" si="46"/>
        <v>0</v>
      </c>
      <c r="BH219" s="192">
        <f t="shared" si="47"/>
        <v>0</v>
      </c>
      <c r="BI219" s="192">
        <f t="shared" si="48"/>
        <v>0</v>
      </c>
      <c r="BJ219" s="19" t="s">
        <v>80</v>
      </c>
      <c r="BK219" s="192">
        <f t="shared" si="49"/>
        <v>0</v>
      </c>
      <c r="BL219" s="19" t="s">
        <v>135</v>
      </c>
      <c r="BM219" s="191" t="s">
        <v>4470</v>
      </c>
    </row>
    <row r="220" spans="1:65" s="2" customFormat="1" ht="16.5" customHeight="1">
      <c r="A220" s="36"/>
      <c r="B220" s="37"/>
      <c r="C220" s="180" t="s">
        <v>1934</v>
      </c>
      <c r="D220" s="180" t="s">
        <v>187</v>
      </c>
      <c r="E220" s="181" t="s">
        <v>4471</v>
      </c>
      <c r="F220" s="182" t="s">
        <v>4472</v>
      </c>
      <c r="G220" s="183" t="s">
        <v>1314</v>
      </c>
      <c r="H220" s="184">
        <v>1</v>
      </c>
      <c r="I220" s="185"/>
      <c r="J220" s="186">
        <f t="shared" si="40"/>
        <v>0</v>
      </c>
      <c r="K220" s="182" t="s">
        <v>19</v>
      </c>
      <c r="L220" s="41"/>
      <c r="M220" s="187" t="s">
        <v>19</v>
      </c>
      <c r="N220" s="188" t="s">
        <v>44</v>
      </c>
      <c r="O220" s="66"/>
      <c r="P220" s="189">
        <f t="shared" si="41"/>
        <v>0</v>
      </c>
      <c r="Q220" s="189">
        <v>0</v>
      </c>
      <c r="R220" s="189">
        <f t="shared" si="42"/>
        <v>0</v>
      </c>
      <c r="S220" s="189">
        <v>0</v>
      </c>
      <c r="T220" s="190">
        <f t="shared" si="4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135</v>
      </c>
      <c r="AT220" s="191" t="s">
        <v>187</v>
      </c>
      <c r="AU220" s="191" t="s">
        <v>80</v>
      </c>
      <c r="AY220" s="19" t="s">
        <v>185</v>
      </c>
      <c r="BE220" s="192">
        <f t="shared" si="44"/>
        <v>0</v>
      </c>
      <c r="BF220" s="192">
        <f t="shared" si="45"/>
        <v>0</v>
      </c>
      <c r="BG220" s="192">
        <f t="shared" si="46"/>
        <v>0</v>
      </c>
      <c r="BH220" s="192">
        <f t="shared" si="47"/>
        <v>0</v>
      </c>
      <c r="BI220" s="192">
        <f t="shared" si="48"/>
        <v>0</v>
      </c>
      <c r="BJ220" s="19" t="s">
        <v>80</v>
      </c>
      <c r="BK220" s="192">
        <f t="shared" si="49"/>
        <v>0</v>
      </c>
      <c r="BL220" s="19" t="s">
        <v>135</v>
      </c>
      <c r="BM220" s="191" t="s">
        <v>4473</v>
      </c>
    </row>
    <row r="221" spans="1:65" s="2" customFormat="1" ht="16.5" customHeight="1">
      <c r="A221" s="36"/>
      <c r="B221" s="37"/>
      <c r="C221" s="180" t="s">
        <v>1940</v>
      </c>
      <c r="D221" s="180" t="s">
        <v>187</v>
      </c>
      <c r="E221" s="181" t="s">
        <v>4474</v>
      </c>
      <c r="F221" s="182" t="s">
        <v>4475</v>
      </c>
      <c r="G221" s="183" t="s">
        <v>1314</v>
      </c>
      <c r="H221" s="184">
        <v>6</v>
      </c>
      <c r="I221" s="185"/>
      <c r="J221" s="186">
        <f t="shared" si="40"/>
        <v>0</v>
      </c>
      <c r="K221" s="182" t="s">
        <v>19</v>
      </c>
      <c r="L221" s="41"/>
      <c r="M221" s="187" t="s">
        <v>19</v>
      </c>
      <c r="N221" s="188" t="s">
        <v>44</v>
      </c>
      <c r="O221" s="66"/>
      <c r="P221" s="189">
        <f t="shared" si="41"/>
        <v>0</v>
      </c>
      <c r="Q221" s="189">
        <v>0</v>
      </c>
      <c r="R221" s="189">
        <f t="shared" si="42"/>
        <v>0</v>
      </c>
      <c r="S221" s="189">
        <v>0</v>
      </c>
      <c r="T221" s="190">
        <f t="shared" si="43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80</v>
      </c>
      <c r="AY221" s="19" t="s">
        <v>185</v>
      </c>
      <c r="BE221" s="192">
        <f t="shared" si="44"/>
        <v>0</v>
      </c>
      <c r="BF221" s="192">
        <f t="shared" si="45"/>
        <v>0</v>
      </c>
      <c r="BG221" s="192">
        <f t="shared" si="46"/>
        <v>0</v>
      </c>
      <c r="BH221" s="192">
        <f t="shared" si="47"/>
        <v>0</v>
      </c>
      <c r="BI221" s="192">
        <f t="shared" si="48"/>
        <v>0</v>
      </c>
      <c r="BJ221" s="19" t="s">
        <v>80</v>
      </c>
      <c r="BK221" s="192">
        <f t="shared" si="49"/>
        <v>0</v>
      </c>
      <c r="BL221" s="19" t="s">
        <v>135</v>
      </c>
      <c r="BM221" s="191" t="s">
        <v>4476</v>
      </c>
    </row>
    <row r="222" spans="1:65" s="2" customFormat="1" ht="16.5" customHeight="1">
      <c r="A222" s="36"/>
      <c r="B222" s="37"/>
      <c r="C222" s="180" t="s">
        <v>1946</v>
      </c>
      <c r="D222" s="180" t="s">
        <v>187</v>
      </c>
      <c r="E222" s="181" t="s">
        <v>4477</v>
      </c>
      <c r="F222" s="182" t="s">
        <v>4478</v>
      </c>
      <c r="G222" s="183" t="s">
        <v>1314</v>
      </c>
      <c r="H222" s="184">
        <v>300</v>
      </c>
      <c r="I222" s="185"/>
      <c r="J222" s="186">
        <f t="shared" si="40"/>
        <v>0</v>
      </c>
      <c r="K222" s="182" t="s">
        <v>19</v>
      </c>
      <c r="L222" s="41"/>
      <c r="M222" s="187" t="s">
        <v>19</v>
      </c>
      <c r="N222" s="188" t="s">
        <v>44</v>
      </c>
      <c r="O222" s="66"/>
      <c r="P222" s="189">
        <f t="shared" si="41"/>
        <v>0</v>
      </c>
      <c r="Q222" s="189">
        <v>0</v>
      </c>
      <c r="R222" s="189">
        <f t="shared" si="42"/>
        <v>0</v>
      </c>
      <c r="S222" s="189">
        <v>0</v>
      </c>
      <c r="T222" s="190">
        <f t="shared" si="43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135</v>
      </c>
      <c r="AT222" s="191" t="s">
        <v>187</v>
      </c>
      <c r="AU222" s="191" t="s">
        <v>80</v>
      </c>
      <c r="AY222" s="19" t="s">
        <v>185</v>
      </c>
      <c r="BE222" s="192">
        <f t="shared" si="44"/>
        <v>0</v>
      </c>
      <c r="BF222" s="192">
        <f t="shared" si="45"/>
        <v>0</v>
      </c>
      <c r="BG222" s="192">
        <f t="shared" si="46"/>
        <v>0</v>
      </c>
      <c r="BH222" s="192">
        <f t="shared" si="47"/>
        <v>0</v>
      </c>
      <c r="BI222" s="192">
        <f t="shared" si="48"/>
        <v>0</v>
      </c>
      <c r="BJ222" s="19" t="s">
        <v>80</v>
      </c>
      <c r="BK222" s="192">
        <f t="shared" si="49"/>
        <v>0</v>
      </c>
      <c r="BL222" s="19" t="s">
        <v>135</v>
      </c>
      <c r="BM222" s="191" t="s">
        <v>4479</v>
      </c>
    </row>
    <row r="223" spans="1:65" s="12" customFormat="1" ht="25.9" customHeight="1">
      <c r="B223" s="164"/>
      <c r="C223" s="165"/>
      <c r="D223" s="166" t="s">
        <v>72</v>
      </c>
      <c r="E223" s="167" t="s">
        <v>4480</v>
      </c>
      <c r="F223" s="167" t="s">
        <v>4481</v>
      </c>
      <c r="G223" s="165"/>
      <c r="H223" s="165"/>
      <c r="I223" s="168"/>
      <c r="J223" s="169">
        <f>BK223</f>
        <v>0</v>
      </c>
      <c r="K223" s="165"/>
      <c r="L223" s="170"/>
      <c r="M223" s="171"/>
      <c r="N223" s="172"/>
      <c r="O223" s="172"/>
      <c r="P223" s="173">
        <f>SUM(P224:P226)</f>
        <v>0</v>
      </c>
      <c r="Q223" s="172"/>
      <c r="R223" s="173">
        <f>SUM(R224:R226)</f>
        <v>0</v>
      </c>
      <c r="S223" s="172"/>
      <c r="T223" s="174">
        <f>SUM(T224:T226)</f>
        <v>0</v>
      </c>
      <c r="AR223" s="175" t="s">
        <v>80</v>
      </c>
      <c r="AT223" s="176" t="s">
        <v>72</v>
      </c>
      <c r="AU223" s="176" t="s">
        <v>73</v>
      </c>
      <c r="AY223" s="175" t="s">
        <v>185</v>
      </c>
      <c r="BK223" s="177">
        <f>SUM(BK224:BK226)</f>
        <v>0</v>
      </c>
    </row>
    <row r="224" spans="1:65" s="2" customFormat="1" ht="16.5" customHeight="1">
      <c r="A224" s="36"/>
      <c r="B224" s="37"/>
      <c r="C224" s="180" t="s">
        <v>1952</v>
      </c>
      <c r="D224" s="180" t="s">
        <v>187</v>
      </c>
      <c r="E224" s="181" t="s">
        <v>4482</v>
      </c>
      <c r="F224" s="182" t="s">
        <v>4483</v>
      </c>
      <c r="G224" s="183" t="s">
        <v>1314</v>
      </c>
      <c r="H224" s="184">
        <v>1</v>
      </c>
      <c r="I224" s="185"/>
      <c r="J224" s="186">
        <f>ROUND(I224*H224,2)</f>
        <v>0</v>
      </c>
      <c r="K224" s="182" t="s">
        <v>19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</v>
      </c>
      <c r="R224" s="189">
        <f>Q224*H224</f>
        <v>0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135</v>
      </c>
      <c r="AT224" s="191" t="s">
        <v>187</v>
      </c>
      <c r="AU224" s="191" t="s">
        <v>80</v>
      </c>
      <c r="AY224" s="19" t="s">
        <v>185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80</v>
      </c>
      <c r="BK224" s="192">
        <f>ROUND(I224*H224,2)</f>
        <v>0</v>
      </c>
      <c r="BL224" s="19" t="s">
        <v>135</v>
      </c>
      <c r="BM224" s="191" t="s">
        <v>4484</v>
      </c>
    </row>
    <row r="225" spans="1:65" s="2" customFormat="1" ht="16.5" customHeight="1">
      <c r="A225" s="36"/>
      <c r="B225" s="37"/>
      <c r="C225" s="180" t="s">
        <v>1957</v>
      </c>
      <c r="D225" s="180" t="s">
        <v>187</v>
      </c>
      <c r="E225" s="181" t="s">
        <v>4485</v>
      </c>
      <c r="F225" s="182" t="s">
        <v>4486</v>
      </c>
      <c r="G225" s="183" t="s">
        <v>1314</v>
      </c>
      <c r="H225" s="184">
        <v>1</v>
      </c>
      <c r="I225" s="185"/>
      <c r="J225" s="186">
        <f>ROUND(I225*H225,2)</f>
        <v>0</v>
      </c>
      <c r="K225" s="182" t="s">
        <v>19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0</v>
      </c>
      <c r="R225" s="189">
        <f>Q225*H225</f>
        <v>0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80</v>
      </c>
      <c r="AY225" s="19" t="s">
        <v>185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80</v>
      </c>
      <c r="BK225" s="192">
        <f>ROUND(I225*H225,2)</f>
        <v>0</v>
      </c>
      <c r="BL225" s="19" t="s">
        <v>135</v>
      </c>
      <c r="BM225" s="191" t="s">
        <v>4487</v>
      </c>
    </row>
    <row r="226" spans="1:65" s="2" customFormat="1" ht="16.5" customHeight="1">
      <c r="A226" s="36"/>
      <c r="B226" s="37"/>
      <c r="C226" s="180" t="s">
        <v>1962</v>
      </c>
      <c r="D226" s="180" t="s">
        <v>187</v>
      </c>
      <c r="E226" s="181" t="s">
        <v>4488</v>
      </c>
      <c r="F226" s="182" t="s">
        <v>4489</v>
      </c>
      <c r="G226" s="183" t="s">
        <v>1314</v>
      </c>
      <c r="H226" s="184">
        <v>1</v>
      </c>
      <c r="I226" s="185"/>
      <c r="J226" s="186">
        <f>ROUND(I226*H226,2)</f>
        <v>0</v>
      </c>
      <c r="K226" s="182" t="s">
        <v>19</v>
      </c>
      <c r="L226" s="41"/>
      <c r="M226" s="187" t="s">
        <v>19</v>
      </c>
      <c r="N226" s="188" t="s">
        <v>44</v>
      </c>
      <c r="O226" s="66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135</v>
      </c>
      <c r="AT226" s="191" t="s">
        <v>187</v>
      </c>
      <c r="AU226" s="191" t="s">
        <v>80</v>
      </c>
      <c r="AY226" s="19" t="s">
        <v>185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19" t="s">
        <v>80</v>
      </c>
      <c r="BK226" s="192">
        <f>ROUND(I226*H226,2)</f>
        <v>0</v>
      </c>
      <c r="BL226" s="19" t="s">
        <v>135</v>
      </c>
      <c r="BM226" s="191" t="s">
        <v>4490</v>
      </c>
    </row>
    <row r="227" spans="1:65" s="12" customFormat="1" ht="25.9" customHeight="1">
      <c r="B227" s="164"/>
      <c r="C227" s="165"/>
      <c r="D227" s="166" t="s">
        <v>72</v>
      </c>
      <c r="E227" s="167" t="s">
        <v>4491</v>
      </c>
      <c r="F227" s="167" t="s">
        <v>4492</v>
      </c>
      <c r="G227" s="165"/>
      <c r="H227" s="165"/>
      <c r="I227" s="168"/>
      <c r="J227" s="169">
        <f>BK227</f>
        <v>0</v>
      </c>
      <c r="K227" s="165"/>
      <c r="L227" s="170"/>
      <c r="M227" s="171"/>
      <c r="N227" s="172"/>
      <c r="O227" s="172"/>
      <c r="P227" s="173">
        <f>SUM(P228:P273)</f>
        <v>0</v>
      </c>
      <c r="Q227" s="172"/>
      <c r="R227" s="173">
        <f>SUM(R228:R273)</f>
        <v>0</v>
      </c>
      <c r="S227" s="172"/>
      <c r="T227" s="174">
        <f>SUM(T228:T273)</f>
        <v>0</v>
      </c>
      <c r="AR227" s="175" t="s">
        <v>80</v>
      </c>
      <c r="AT227" s="176" t="s">
        <v>72</v>
      </c>
      <c r="AU227" s="176" t="s">
        <v>73</v>
      </c>
      <c r="AY227" s="175" t="s">
        <v>185</v>
      </c>
      <c r="BK227" s="177">
        <f>SUM(BK228:BK273)</f>
        <v>0</v>
      </c>
    </row>
    <row r="228" spans="1:65" s="2" customFormat="1" ht="16.5" customHeight="1">
      <c r="A228" s="36"/>
      <c r="B228" s="37"/>
      <c r="C228" s="180" t="s">
        <v>1967</v>
      </c>
      <c r="D228" s="180" t="s">
        <v>187</v>
      </c>
      <c r="E228" s="181" t="s">
        <v>4493</v>
      </c>
      <c r="F228" s="182" t="s">
        <v>4494</v>
      </c>
      <c r="G228" s="183" t="s">
        <v>499</v>
      </c>
      <c r="H228" s="184">
        <v>200</v>
      </c>
      <c r="I228" s="185"/>
      <c r="J228" s="186">
        <f t="shared" ref="J228:J273" si="50">ROUND(I228*H228,2)</f>
        <v>0</v>
      </c>
      <c r="K228" s="182" t="s">
        <v>19</v>
      </c>
      <c r="L228" s="41"/>
      <c r="M228" s="187" t="s">
        <v>19</v>
      </c>
      <c r="N228" s="188" t="s">
        <v>44</v>
      </c>
      <c r="O228" s="66"/>
      <c r="P228" s="189">
        <f t="shared" ref="P228:P273" si="51">O228*H228</f>
        <v>0</v>
      </c>
      <c r="Q228" s="189">
        <v>0</v>
      </c>
      <c r="R228" s="189">
        <f t="shared" ref="R228:R273" si="52">Q228*H228</f>
        <v>0</v>
      </c>
      <c r="S228" s="189">
        <v>0</v>
      </c>
      <c r="T228" s="190">
        <f t="shared" ref="T228:T273" si="53"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135</v>
      </c>
      <c r="AT228" s="191" t="s">
        <v>187</v>
      </c>
      <c r="AU228" s="191" t="s">
        <v>80</v>
      </c>
      <c r="AY228" s="19" t="s">
        <v>185</v>
      </c>
      <c r="BE228" s="192">
        <f t="shared" ref="BE228:BE273" si="54">IF(N228="základní",J228,0)</f>
        <v>0</v>
      </c>
      <c r="BF228" s="192">
        <f t="shared" ref="BF228:BF273" si="55">IF(N228="snížená",J228,0)</f>
        <v>0</v>
      </c>
      <c r="BG228" s="192">
        <f t="shared" ref="BG228:BG273" si="56">IF(N228="zákl. přenesená",J228,0)</f>
        <v>0</v>
      </c>
      <c r="BH228" s="192">
        <f t="shared" ref="BH228:BH273" si="57">IF(N228="sníž. přenesená",J228,0)</f>
        <v>0</v>
      </c>
      <c r="BI228" s="192">
        <f t="shared" ref="BI228:BI273" si="58">IF(N228="nulová",J228,0)</f>
        <v>0</v>
      </c>
      <c r="BJ228" s="19" t="s">
        <v>80</v>
      </c>
      <c r="BK228" s="192">
        <f t="shared" ref="BK228:BK273" si="59">ROUND(I228*H228,2)</f>
        <v>0</v>
      </c>
      <c r="BL228" s="19" t="s">
        <v>135</v>
      </c>
      <c r="BM228" s="191" t="s">
        <v>4495</v>
      </c>
    </row>
    <row r="229" spans="1:65" s="2" customFormat="1" ht="16.5" customHeight="1">
      <c r="A229" s="36"/>
      <c r="B229" s="37"/>
      <c r="C229" s="180" t="s">
        <v>1973</v>
      </c>
      <c r="D229" s="180" t="s">
        <v>187</v>
      </c>
      <c r="E229" s="181" t="s">
        <v>4496</v>
      </c>
      <c r="F229" s="182" t="s">
        <v>4497</v>
      </c>
      <c r="G229" s="183" t="s">
        <v>499</v>
      </c>
      <c r="H229" s="184">
        <v>35</v>
      </c>
      <c r="I229" s="185"/>
      <c r="J229" s="186">
        <f t="shared" si="50"/>
        <v>0</v>
      </c>
      <c r="K229" s="182" t="s">
        <v>19</v>
      </c>
      <c r="L229" s="41"/>
      <c r="M229" s="187" t="s">
        <v>19</v>
      </c>
      <c r="N229" s="188" t="s">
        <v>44</v>
      </c>
      <c r="O229" s="66"/>
      <c r="P229" s="189">
        <f t="shared" si="51"/>
        <v>0</v>
      </c>
      <c r="Q229" s="189">
        <v>0</v>
      </c>
      <c r="R229" s="189">
        <f t="shared" si="52"/>
        <v>0</v>
      </c>
      <c r="S229" s="189">
        <v>0</v>
      </c>
      <c r="T229" s="190">
        <f t="shared" si="53"/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80</v>
      </c>
      <c r="AY229" s="19" t="s">
        <v>185</v>
      </c>
      <c r="BE229" s="192">
        <f t="shared" si="54"/>
        <v>0</v>
      </c>
      <c r="BF229" s="192">
        <f t="shared" si="55"/>
        <v>0</v>
      </c>
      <c r="BG229" s="192">
        <f t="shared" si="56"/>
        <v>0</v>
      </c>
      <c r="BH229" s="192">
        <f t="shared" si="57"/>
        <v>0</v>
      </c>
      <c r="BI229" s="192">
        <f t="shared" si="58"/>
        <v>0</v>
      </c>
      <c r="BJ229" s="19" t="s">
        <v>80</v>
      </c>
      <c r="BK229" s="192">
        <f t="shared" si="59"/>
        <v>0</v>
      </c>
      <c r="BL229" s="19" t="s">
        <v>135</v>
      </c>
      <c r="BM229" s="191" t="s">
        <v>4498</v>
      </c>
    </row>
    <row r="230" spans="1:65" s="2" customFormat="1" ht="16.5" customHeight="1">
      <c r="A230" s="36"/>
      <c r="B230" s="37"/>
      <c r="C230" s="180" t="s">
        <v>1975</v>
      </c>
      <c r="D230" s="180" t="s">
        <v>187</v>
      </c>
      <c r="E230" s="181" t="s">
        <v>4499</v>
      </c>
      <c r="F230" s="182" t="s">
        <v>4500</v>
      </c>
      <c r="G230" s="183" t="s">
        <v>499</v>
      </c>
      <c r="H230" s="184">
        <v>25</v>
      </c>
      <c r="I230" s="185"/>
      <c r="J230" s="186">
        <f t="shared" si="50"/>
        <v>0</v>
      </c>
      <c r="K230" s="182" t="s">
        <v>19</v>
      </c>
      <c r="L230" s="41"/>
      <c r="M230" s="187" t="s">
        <v>19</v>
      </c>
      <c r="N230" s="188" t="s">
        <v>44</v>
      </c>
      <c r="O230" s="66"/>
      <c r="P230" s="189">
        <f t="shared" si="51"/>
        <v>0</v>
      </c>
      <c r="Q230" s="189">
        <v>0</v>
      </c>
      <c r="R230" s="189">
        <f t="shared" si="52"/>
        <v>0</v>
      </c>
      <c r="S230" s="189">
        <v>0</v>
      </c>
      <c r="T230" s="190">
        <f t="shared" si="53"/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80</v>
      </c>
      <c r="AY230" s="19" t="s">
        <v>185</v>
      </c>
      <c r="BE230" s="192">
        <f t="shared" si="54"/>
        <v>0</v>
      </c>
      <c r="BF230" s="192">
        <f t="shared" si="55"/>
        <v>0</v>
      </c>
      <c r="BG230" s="192">
        <f t="shared" si="56"/>
        <v>0</v>
      </c>
      <c r="BH230" s="192">
        <f t="shared" si="57"/>
        <v>0</v>
      </c>
      <c r="BI230" s="192">
        <f t="shared" si="58"/>
        <v>0</v>
      </c>
      <c r="BJ230" s="19" t="s">
        <v>80</v>
      </c>
      <c r="BK230" s="192">
        <f t="shared" si="59"/>
        <v>0</v>
      </c>
      <c r="BL230" s="19" t="s">
        <v>135</v>
      </c>
      <c r="BM230" s="191" t="s">
        <v>4501</v>
      </c>
    </row>
    <row r="231" spans="1:65" s="2" customFormat="1" ht="16.5" customHeight="1">
      <c r="A231" s="36"/>
      <c r="B231" s="37"/>
      <c r="C231" s="180" t="s">
        <v>1979</v>
      </c>
      <c r="D231" s="180" t="s">
        <v>187</v>
      </c>
      <c r="E231" s="181" t="s">
        <v>4502</v>
      </c>
      <c r="F231" s="182" t="s">
        <v>4503</v>
      </c>
      <c r="G231" s="183" t="s">
        <v>499</v>
      </c>
      <c r="H231" s="184">
        <v>15</v>
      </c>
      <c r="I231" s="185"/>
      <c r="J231" s="186">
        <f t="shared" si="50"/>
        <v>0</v>
      </c>
      <c r="K231" s="182" t="s">
        <v>19</v>
      </c>
      <c r="L231" s="41"/>
      <c r="M231" s="187" t="s">
        <v>19</v>
      </c>
      <c r="N231" s="188" t="s">
        <v>44</v>
      </c>
      <c r="O231" s="66"/>
      <c r="P231" s="189">
        <f t="shared" si="51"/>
        <v>0</v>
      </c>
      <c r="Q231" s="189">
        <v>0</v>
      </c>
      <c r="R231" s="189">
        <f t="shared" si="52"/>
        <v>0</v>
      </c>
      <c r="S231" s="189">
        <v>0</v>
      </c>
      <c r="T231" s="190">
        <f t="shared" si="53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135</v>
      </c>
      <c r="AT231" s="191" t="s">
        <v>187</v>
      </c>
      <c r="AU231" s="191" t="s">
        <v>80</v>
      </c>
      <c r="AY231" s="19" t="s">
        <v>185</v>
      </c>
      <c r="BE231" s="192">
        <f t="shared" si="54"/>
        <v>0</v>
      </c>
      <c r="BF231" s="192">
        <f t="shared" si="55"/>
        <v>0</v>
      </c>
      <c r="BG231" s="192">
        <f t="shared" si="56"/>
        <v>0</v>
      </c>
      <c r="BH231" s="192">
        <f t="shared" si="57"/>
        <v>0</v>
      </c>
      <c r="BI231" s="192">
        <f t="shared" si="58"/>
        <v>0</v>
      </c>
      <c r="BJ231" s="19" t="s">
        <v>80</v>
      </c>
      <c r="BK231" s="192">
        <f t="shared" si="59"/>
        <v>0</v>
      </c>
      <c r="BL231" s="19" t="s">
        <v>135</v>
      </c>
      <c r="BM231" s="191" t="s">
        <v>4504</v>
      </c>
    </row>
    <row r="232" spans="1:65" s="2" customFormat="1" ht="16.5" customHeight="1">
      <c r="A232" s="36"/>
      <c r="B232" s="37"/>
      <c r="C232" s="180" t="s">
        <v>1984</v>
      </c>
      <c r="D232" s="180" t="s">
        <v>187</v>
      </c>
      <c r="E232" s="181" t="s">
        <v>4505</v>
      </c>
      <c r="F232" s="182" t="s">
        <v>4506</v>
      </c>
      <c r="G232" s="183" t="s">
        <v>499</v>
      </c>
      <c r="H232" s="184">
        <v>50</v>
      </c>
      <c r="I232" s="185"/>
      <c r="J232" s="186">
        <f t="shared" si="50"/>
        <v>0</v>
      </c>
      <c r="K232" s="182" t="s">
        <v>19</v>
      </c>
      <c r="L232" s="41"/>
      <c r="M232" s="187" t="s">
        <v>19</v>
      </c>
      <c r="N232" s="188" t="s">
        <v>44</v>
      </c>
      <c r="O232" s="66"/>
      <c r="P232" s="189">
        <f t="shared" si="51"/>
        <v>0</v>
      </c>
      <c r="Q232" s="189">
        <v>0</v>
      </c>
      <c r="R232" s="189">
        <f t="shared" si="52"/>
        <v>0</v>
      </c>
      <c r="S232" s="189">
        <v>0</v>
      </c>
      <c r="T232" s="190">
        <f t="shared" si="53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135</v>
      </c>
      <c r="AT232" s="191" t="s">
        <v>187</v>
      </c>
      <c r="AU232" s="191" t="s">
        <v>80</v>
      </c>
      <c r="AY232" s="19" t="s">
        <v>185</v>
      </c>
      <c r="BE232" s="192">
        <f t="shared" si="54"/>
        <v>0</v>
      </c>
      <c r="BF232" s="192">
        <f t="shared" si="55"/>
        <v>0</v>
      </c>
      <c r="BG232" s="192">
        <f t="shared" si="56"/>
        <v>0</v>
      </c>
      <c r="BH232" s="192">
        <f t="shared" si="57"/>
        <v>0</v>
      </c>
      <c r="BI232" s="192">
        <f t="shared" si="58"/>
        <v>0</v>
      </c>
      <c r="BJ232" s="19" t="s">
        <v>80</v>
      </c>
      <c r="BK232" s="192">
        <f t="shared" si="59"/>
        <v>0</v>
      </c>
      <c r="BL232" s="19" t="s">
        <v>135</v>
      </c>
      <c r="BM232" s="191" t="s">
        <v>4507</v>
      </c>
    </row>
    <row r="233" spans="1:65" s="2" customFormat="1" ht="16.5" customHeight="1">
      <c r="A233" s="36"/>
      <c r="B233" s="37"/>
      <c r="C233" s="180" t="s">
        <v>1986</v>
      </c>
      <c r="D233" s="180" t="s">
        <v>187</v>
      </c>
      <c r="E233" s="181" t="s">
        <v>4508</v>
      </c>
      <c r="F233" s="182" t="s">
        <v>4509</v>
      </c>
      <c r="G233" s="183" t="s">
        <v>499</v>
      </c>
      <c r="H233" s="184">
        <v>100</v>
      </c>
      <c r="I233" s="185"/>
      <c r="J233" s="186">
        <f t="shared" si="50"/>
        <v>0</v>
      </c>
      <c r="K233" s="182" t="s">
        <v>19</v>
      </c>
      <c r="L233" s="41"/>
      <c r="M233" s="187" t="s">
        <v>19</v>
      </c>
      <c r="N233" s="188" t="s">
        <v>44</v>
      </c>
      <c r="O233" s="66"/>
      <c r="P233" s="189">
        <f t="shared" si="51"/>
        <v>0</v>
      </c>
      <c r="Q233" s="189">
        <v>0</v>
      </c>
      <c r="R233" s="189">
        <f t="shared" si="52"/>
        <v>0</v>
      </c>
      <c r="S233" s="189">
        <v>0</v>
      </c>
      <c r="T233" s="190">
        <f t="shared" si="53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80</v>
      </c>
      <c r="AY233" s="19" t="s">
        <v>185</v>
      </c>
      <c r="BE233" s="192">
        <f t="shared" si="54"/>
        <v>0</v>
      </c>
      <c r="BF233" s="192">
        <f t="shared" si="55"/>
        <v>0</v>
      </c>
      <c r="BG233" s="192">
        <f t="shared" si="56"/>
        <v>0</v>
      </c>
      <c r="BH233" s="192">
        <f t="shared" si="57"/>
        <v>0</v>
      </c>
      <c r="BI233" s="192">
        <f t="shared" si="58"/>
        <v>0</v>
      </c>
      <c r="BJ233" s="19" t="s">
        <v>80</v>
      </c>
      <c r="BK233" s="192">
        <f t="shared" si="59"/>
        <v>0</v>
      </c>
      <c r="BL233" s="19" t="s">
        <v>135</v>
      </c>
      <c r="BM233" s="191" t="s">
        <v>4510</v>
      </c>
    </row>
    <row r="234" spans="1:65" s="2" customFormat="1" ht="16.5" customHeight="1">
      <c r="A234" s="36"/>
      <c r="B234" s="37"/>
      <c r="C234" s="180" t="s">
        <v>1988</v>
      </c>
      <c r="D234" s="180" t="s">
        <v>187</v>
      </c>
      <c r="E234" s="181" t="s">
        <v>4511</v>
      </c>
      <c r="F234" s="182" t="s">
        <v>4512</v>
      </c>
      <c r="G234" s="183" t="s">
        <v>499</v>
      </c>
      <c r="H234" s="184">
        <v>50</v>
      </c>
      <c r="I234" s="185"/>
      <c r="J234" s="186">
        <f t="shared" si="50"/>
        <v>0</v>
      </c>
      <c r="K234" s="182" t="s">
        <v>19</v>
      </c>
      <c r="L234" s="41"/>
      <c r="M234" s="187" t="s">
        <v>19</v>
      </c>
      <c r="N234" s="188" t="s">
        <v>44</v>
      </c>
      <c r="O234" s="66"/>
      <c r="P234" s="189">
        <f t="shared" si="51"/>
        <v>0</v>
      </c>
      <c r="Q234" s="189">
        <v>0</v>
      </c>
      <c r="R234" s="189">
        <f t="shared" si="52"/>
        <v>0</v>
      </c>
      <c r="S234" s="189">
        <v>0</v>
      </c>
      <c r="T234" s="190">
        <f t="shared" si="53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135</v>
      </c>
      <c r="AT234" s="191" t="s">
        <v>187</v>
      </c>
      <c r="AU234" s="191" t="s">
        <v>80</v>
      </c>
      <c r="AY234" s="19" t="s">
        <v>185</v>
      </c>
      <c r="BE234" s="192">
        <f t="shared" si="54"/>
        <v>0</v>
      </c>
      <c r="BF234" s="192">
        <f t="shared" si="55"/>
        <v>0</v>
      </c>
      <c r="BG234" s="192">
        <f t="shared" si="56"/>
        <v>0</v>
      </c>
      <c r="BH234" s="192">
        <f t="shared" si="57"/>
        <v>0</v>
      </c>
      <c r="BI234" s="192">
        <f t="shared" si="58"/>
        <v>0</v>
      </c>
      <c r="BJ234" s="19" t="s">
        <v>80</v>
      </c>
      <c r="BK234" s="192">
        <f t="shared" si="59"/>
        <v>0</v>
      </c>
      <c r="BL234" s="19" t="s">
        <v>135</v>
      </c>
      <c r="BM234" s="191" t="s">
        <v>4513</v>
      </c>
    </row>
    <row r="235" spans="1:65" s="2" customFormat="1" ht="16.5" customHeight="1">
      <c r="A235" s="36"/>
      <c r="B235" s="37"/>
      <c r="C235" s="180" t="s">
        <v>1990</v>
      </c>
      <c r="D235" s="180" t="s">
        <v>187</v>
      </c>
      <c r="E235" s="181" t="s">
        <v>4514</v>
      </c>
      <c r="F235" s="182" t="s">
        <v>4515</v>
      </c>
      <c r="G235" s="183" t="s">
        <v>499</v>
      </c>
      <c r="H235" s="184">
        <v>25</v>
      </c>
      <c r="I235" s="185"/>
      <c r="J235" s="186">
        <f t="shared" si="50"/>
        <v>0</v>
      </c>
      <c r="K235" s="182" t="s">
        <v>19</v>
      </c>
      <c r="L235" s="41"/>
      <c r="M235" s="187" t="s">
        <v>19</v>
      </c>
      <c r="N235" s="188" t="s">
        <v>44</v>
      </c>
      <c r="O235" s="66"/>
      <c r="P235" s="189">
        <f t="shared" si="51"/>
        <v>0</v>
      </c>
      <c r="Q235" s="189">
        <v>0</v>
      </c>
      <c r="R235" s="189">
        <f t="shared" si="52"/>
        <v>0</v>
      </c>
      <c r="S235" s="189">
        <v>0</v>
      </c>
      <c r="T235" s="190">
        <f t="shared" si="53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135</v>
      </c>
      <c r="AT235" s="191" t="s">
        <v>187</v>
      </c>
      <c r="AU235" s="191" t="s">
        <v>80</v>
      </c>
      <c r="AY235" s="19" t="s">
        <v>185</v>
      </c>
      <c r="BE235" s="192">
        <f t="shared" si="54"/>
        <v>0</v>
      </c>
      <c r="BF235" s="192">
        <f t="shared" si="55"/>
        <v>0</v>
      </c>
      <c r="BG235" s="192">
        <f t="shared" si="56"/>
        <v>0</v>
      </c>
      <c r="BH235" s="192">
        <f t="shared" si="57"/>
        <v>0</v>
      </c>
      <c r="BI235" s="192">
        <f t="shared" si="58"/>
        <v>0</v>
      </c>
      <c r="BJ235" s="19" t="s">
        <v>80</v>
      </c>
      <c r="BK235" s="192">
        <f t="shared" si="59"/>
        <v>0</v>
      </c>
      <c r="BL235" s="19" t="s">
        <v>135</v>
      </c>
      <c r="BM235" s="191" t="s">
        <v>4516</v>
      </c>
    </row>
    <row r="236" spans="1:65" s="2" customFormat="1" ht="16.5" customHeight="1">
      <c r="A236" s="36"/>
      <c r="B236" s="37"/>
      <c r="C236" s="180" t="s">
        <v>1992</v>
      </c>
      <c r="D236" s="180" t="s">
        <v>187</v>
      </c>
      <c r="E236" s="181" t="s">
        <v>4517</v>
      </c>
      <c r="F236" s="182" t="s">
        <v>4518</v>
      </c>
      <c r="G236" s="183" t="s">
        <v>499</v>
      </c>
      <c r="H236" s="184">
        <v>500</v>
      </c>
      <c r="I236" s="185"/>
      <c r="J236" s="186">
        <f t="shared" si="50"/>
        <v>0</v>
      </c>
      <c r="K236" s="182" t="s">
        <v>19</v>
      </c>
      <c r="L236" s="41"/>
      <c r="M236" s="187" t="s">
        <v>19</v>
      </c>
      <c r="N236" s="188" t="s">
        <v>44</v>
      </c>
      <c r="O236" s="66"/>
      <c r="P236" s="189">
        <f t="shared" si="51"/>
        <v>0</v>
      </c>
      <c r="Q236" s="189">
        <v>0</v>
      </c>
      <c r="R236" s="189">
        <f t="shared" si="52"/>
        <v>0</v>
      </c>
      <c r="S236" s="189">
        <v>0</v>
      </c>
      <c r="T236" s="190">
        <f t="shared" si="53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80</v>
      </c>
      <c r="AY236" s="19" t="s">
        <v>185</v>
      </c>
      <c r="BE236" s="192">
        <f t="shared" si="54"/>
        <v>0</v>
      </c>
      <c r="BF236" s="192">
        <f t="shared" si="55"/>
        <v>0</v>
      </c>
      <c r="BG236" s="192">
        <f t="shared" si="56"/>
        <v>0</v>
      </c>
      <c r="BH236" s="192">
        <f t="shared" si="57"/>
        <v>0</v>
      </c>
      <c r="BI236" s="192">
        <f t="shared" si="58"/>
        <v>0</v>
      </c>
      <c r="BJ236" s="19" t="s">
        <v>80</v>
      </c>
      <c r="BK236" s="192">
        <f t="shared" si="59"/>
        <v>0</v>
      </c>
      <c r="BL236" s="19" t="s">
        <v>135</v>
      </c>
      <c r="BM236" s="191" t="s">
        <v>4519</v>
      </c>
    </row>
    <row r="237" spans="1:65" s="2" customFormat="1" ht="16.5" customHeight="1">
      <c r="A237" s="36"/>
      <c r="B237" s="37"/>
      <c r="C237" s="180" t="s">
        <v>1994</v>
      </c>
      <c r="D237" s="180" t="s">
        <v>187</v>
      </c>
      <c r="E237" s="181" t="s">
        <v>4520</v>
      </c>
      <c r="F237" s="182" t="s">
        <v>4521</v>
      </c>
      <c r="G237" s="183" t="s">
        <v>499</v>
      </c>
      <c r="H237" s="184">
        <v>150</v>
      </c>
      <c r="I237" s="185"/>
      <c r="J237" s="186">
        <f t="shared" si="50"/>
        <v>0</v>
      </c>
      <c r="K237" s="182" t="s">
        <v>19</v>
      </c>
      <c r="L237" s="41"/>
      <c r="M237" s="187" t="s">
        <v>19</v>
      </c>
      <c r="N237" s="188" t="s">
        <v>44</v>
      </c>
      <c r="O237" s="66"/>
      <c r="P237" s="189">
        <f t="shared" si="51"/>
        <v>0</v>
      </c>
      <c r="Q237" s="189">
        <v>0</v>
      </c>
      <c r="R237" s="189">
        <f t="shared" si="52"/>
        <v>0</v>
      </c>
      <c r="S237" s="189">
        <v>0</v>
      </c>
      <c r="T237" s="190">
        <f t="shared" si="53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135</v>
      </c>
      <c r="AT237" s="191" t="s">
        <v>187</v>
      </c>
      <c r="AU237" s="191" t="s">
        <v>80</v>
      </c>
      <c r="AY237" s="19" t="s">
        <v>185</v>
      </c>
      <c r="BE237" s="192">
        <f t="shared" si="54"/>
        <v>0</v>
      </c>
      <c r="BF237" s="192">
        <f t="shared" si="55"/>
        <v>0</v>
      </c>
      <c r="BG237" s="192">
        <f t="shared" si="56"/>
        <v>0</v>
      </c>
      <c r="BH237" s="192">
        <f t="shared" si="57"/>
        <v>0</v>
      </c>
      <c r="BI237" s="192">
        <f t="shared" si="58"/>
        <v>0</v>
      </c>
      <c r="BJ237" s="19" t="s">
        <v>80</v>
      </c>
      <c r="BK237" s="192">
        <f t="shared" si="59"/>
        <v>0</v>
      </c>
      <c r="BL237" s="19" t="s">
        <v>135</v>
      </c>
      <c r="BM237" s="191" t="s">
        <v>4522</v>
      </c>
    </row>
    <row r="238" spans="1:65" s="2" customFormat="1" ht="16.5" customHeight="1">
      <c r="A238" s="36"/>
      <c r="B238" s="37"/>
      <c r="C238" s="180" t="s">
        <v>1998</v>
      </c>
      <c r="D238" s="180" t="s">
        <v>187</v>
      </c>
      <c r="E238" s="181" t="s">
        <v>4523</v>
      </c>
      <c r="F238" s="182" t="s">
        <v>4524</v>
      </c>
      <c r="G238" s="183" t="s">
        <v>499</v>
      </c>
      <c r="H238" s="184">
        <v>100</v>
      </c>
      <c r="I238" s="185"/>
      <c r="J238" s="186">
        <f t="shared" si="50"/>
        <v>0</v>
      </c>
      <c r="K238" s="182" t="s">
        <v>19</v>
      </c>
      <c r="L238" s="41"/>
      <c r="M238" s="187" t="s">
        <v>19</v>
      </c>
      <c r="N238" s="188" t="s">
        <v>44</v>
      </c>
      <c r="O238" s="66"/>
      <c r="P238" s="189">
        <f t="shared" si="51"/>
        <v>0</v>
      </c>
      <c r="Q238" s="189">
        <v>0</v>
      </c>
      <c r="R238" s="189">
        <f t="shared" si="52"/>
        <v>0</v>
      </c>
      <c r="S238" s="189">
        <v>0</v>
      </c>
      <c r="T238" s="190">
        <f t="shared" si="5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135</v>
      </c>
      <c r="AT238" s="191" t="s">
        <v>187</v>
      </c>
      <c r="AU238" s="191" t="s">
        <v>80</v>
      </c>
      <c r="AY238" s="19" t="s">
        <v>185</v>
      </c>
      <c r="BE238" s="192">
        <f t="shared" si="54"/>
        <v>0</v>
      </c>
      <c r="BF238" s="192">
        <f t="shared" si="55"/>
        <v>0</v>
      </c>
      <c r="BG238" s="192">
        <f t="shared" si="56"/>
        <v>0</v>
      </c>
      <c r="BH238" s="192">
        <f t="shared" si="57"/>
        <v>0</v>
      </c>
      <c r="BI238" s="192">
        <f t="shared" si="58"/>
        <v>0</v>
      </c>
      <c r="BJ238" s="19" t="s">
        <v>80</v>
      </c>
      <c r="BK238" s="192">
        <f t="shared" si="59"/>
        <v>0</v>
      </c>
      <c r="BL238" s="19" t="s">
        <v>135</v>
      </c>
      <c r="BM238" s="191" t="s">
        <v>4525</v>
      </c>
    </row>
    <row r="239" spans="1:65" s="2" customFormat="1" ht="16.5" customHeight="1">
      <c r="A239" s="36"/>
      <c r="B239" s="37"/>
      <c r="C239" s="180" t="s">
        <v>2002</v>
      </c>
      <c r="D239" s="180" t="s">
        <v>187</v>
      </c>
      <c r="E239" s="181" t="s">
        <v>4526</v>
      </c>
      <c r="F239" s="182" t="s">
        <v>4527</v>
      </c>
      <c r="G239" s="183" t="s">
        <v>499</v>
      </c>
      <c r="H239" s="184">
        <v>480</v>
      </c>
      <c r="I239" s="185"/>
      <c r="J239" s="186">
        <f t="shared" si="50"/>
        <v>0</v>
      </c>
      <c r="K239" s="182" t="s">
        <v>19</v>
      </c>
      <c r="L239" s="41"/>
      <c r="M239" s="187" t="s">
        <v>19</v>
      </c>
      <c r="N239" s="188" t="s">
        <v>44</v>
      </c>
      <c r="O239" s="66"/>
      <c r="P239" s="189">
        <f t="shared" si="51"/>
        <v>0</v>
      </c>
      <c r="Q239" s="189">
        <v>0</v>
      </c>
      <c r="R239" s="189">
        <f t="shared" si="52"/>
        <v>0</v>
      </c>
      <c r="S239" s="189">
        <v>0</v>
      </c>
      <c r="T239" s="190">
        <f t="shared" si="53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135</v>
      </c>
      <c r="AT239" s="191" t="s">
        <v>187</v>
      </c>
      <c r="AU239" s="191" t="s">
        <v>80</v>
      </c>
      <c r="AY239" s="19" t="s">
        <v>185</v>
      </c>
      <c r="BE239" s="192">
        <f t="shared" si="54"/>
        <v>0</v>
      </c>
      <c r="BF239" s="192">
        <f t="shared" si="55"/>
        <v>0</v>
      </c>
      <c r="BG239" s="192">
        <f t="shared" si="56"/>
        <v>0</v>
      </c>
      <c r="BH239" s="192">
        <f t="shared" si="57"/>
        <v>0</v>
      </c>
      <c r="BI239" s="192">
        <f t="shared" si="58"/>
        <v>0</v>
      </c>
      <c r="BJ239" s="19" t="s">
        <v>80</v>
      </c>
      <c r="BK239" s="192">
        <f t="shared" si="59"/>
        <v>0</v>
      </c>
      <c r="BL239" s="19" t="s">
        <v>135</v>
      </c>
      <c r="BM239" s="191" t="s">
        <v>4528</v>
      </c>
    </row>
    <row r="240" spans="1:65" s="2" customFormat="1" ht="16.5" customHeight="1">
      <c r="A240" s="36"/>
      <c r="B240" s="37"/>
      <c r="C240" s="180" t="s">
        <v>2007</v>
      </c>
      <c r="D240" s="180" t="s">
        <v>187</v>
      </c>
      <c r="E240" s="181" t="s">
        <v>4529</v>
      </c>
      <c r="F240" s="182" t="s">
        <v>4530</v>
      </c>
      <c r="G240" s="183" t="s">
        <v>499</v>
      </c>
      <c r="H240" s="184">
        <v>35</v>
      </c>
      <c r="I240" s="185"/>
      <c r="J240" s="186">
        <f t="shared" si="50"/>
        <v>0</v>
      </c>
      <c r="K240" s="182" t="s">
        <v>19</v>
      </c>
      <c r="L240" s="41"/>
      <c r="M240" s="187" t="s">
        <v>19</v>
      </c>
      <c r="N240" s="188" t="s">
        <v>44</v>
      </c>
      <c r="O240" s="66"/>
      <c r="P240" s="189">
        <f t="shared" si="51"/>
        <v>0</v>
      </c>
      <c r="Q240" s="189">
        <v>0</v>
      </c>
      <c r="R240" s="189">
        <f t="shared" si="52"/>
        <v>0</v>
      </c>
      <c r="S240" s="189">
        <v>0</v>
      </c>
      <c r="T240" s="190">
        <f t="shared" si="5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135</v>
      </c>
      <c r="AT240" s="191" t="s">
        <v>187</v>
      </c>
      <c r="AU240" s="191" t="s">
        <v>80</v>
      </c>
      <c r="AY240" s="19" t="s">
        <v>185</v>
      </c>
      <c r="BE240" s="192">
        <f t="shared" si="54"/>
        <v>0</v>
      </c>
      <c r="BF240" s="192">
        <f t="shared" si="55"/>
        <v>0</v>
      </c>
      <c r="BG240" s="192">
        <f t="shared" si="56"/>
        <v>0</v>
      </c>
      <c r="BH240" s="192">
        <f t="shared" si="57"/>
        <v>0</v>
      </c>
      <c r="BI240" s="192">
        <f t="shared" si="58"/>
        <v>0</v>
      </c>
      <c r="BJ240" s="19" t="s">
        <v>80</v>
      </c>
      <c r="BK240" s="192">
        <f t="shared" si="59"/>
        <v>0</v>
      </c>
      <c r="BL240" s="19" t="s">
        <v>135</v>
      </c>
      <c r="BM240" s="191" t="s">
        <v>4531</v>
      </c>
    </row>
    <row r="241" spans="1:65" s="2" customFormat="1" ht="16.5" customHeight="1">
      <c r="A241" s="36"/>
      <c r="B241" s="37"/>
      <c r="C241" s="180" t="s">
        <v>2014</v>
      </c>
      <c r="D241" s="180" t="s">
        <v>187</v>
      </c>
      <c r="E241" s="181" t="s">
        <v>4532</v>
      </c>
      <c r="F241" s="182" t="s">
        <v>4533</v>
      </c>
      <c r="G241" s="183" t="s">
        <v>499</v>
      </c>
      <c r="H241" s="184">
        <v>25</v>
      </c>
      <c r="I241" s="185"/>
      <c r="J241" s="186">
        <f t="shared" si="50"/>
        <v>0</v>
      </c>
      <c r="K241" s="182" t="s">
        <v>19</v>
      </c>
      <c r="L241" s="41"/>
      <c r="M241" s="187" t="s">
        <v>19</v>
      </c>
      <c r="N241" s="188" t="s">
        <v>44</v>
      </c>
      <c r="O241" s="66"/>
      <c r="P241" s="189">
        <f t="shared" si="51"/>
        <v>0</v>
      </c>
      <c r="Q241" s="189">
        <v>0</v>
      </c>
      <c r="R241" s="189">
        <f t="shared" si="52"/>
        <v>0</v>
      </c>
      <c r="S241" s="189">
        <v>0</v>
      </c>
      <c r="T241" s="190">
        <f t="shared" si="5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135</v>
      </c>
      <c r="AT241" s="191" t="s">
        <v>187</v>
      </c>
      <c r="AU241" s="191" t="s">
        <v>80</v>
      </c>
      <c r="AY241" s="19" t="s">
        <v>185</v>
      </c>
      <c r="BE241" s="192">
        <f t="shared" si="54"/>
        <v>0</v>
      </c>
      <c r="BF241" s="192">
        <f t="shared" si="55"/>
        <v>0</v>
      </c>
      <c r="BG241" s="192">
        <f t="shared" si="56"/>
        <v>0</v>
      </c>
      <c r="BH241" s="192">
        <f t="shared" si="57"/>
        <v>0</v>
      </c>
      <c r="BI241" s="192">
        <f t="shared" si="58"/>
        <v>0</v>
      </c>
      <c r="BJ241" s="19" t="s">
        <v>80</v>
      </c>
      <c r="BK241" s="192">
        <f t="shared" si="59"/>
        <v>0</v>
      </c>
      <c r="BL241" s="19" t="s">
        <v>135</v>
      </c>
      <c r="BM241" s="191" t="s">
        <v>4534</v>
      </c>
    </row>
    <row r="242" spans="1:65" s="2" customFormat="1" ht="16.5" customHeight="1">
      <c r="A242" s="36"/>
      <c r="B242" s="37"/>
      <c r="C242" s="180" t="s">
        <v>2019</v>
      </c>
      <c r="D242" s="180" t="s">
        <v>187</v>
      </c>
      <c r="E242" s="181" t="s">
        <v>4535</v>
      </c>
      <c r="F242" s="182" t="s">
        <v>4536</v>
      </c>
      <c r="G242" s="183" t="s">
        <v>499</v>
      </c>
      <c r="H242" s="184">
        <v>2</v>
      </c>
      <c r="I242" s="185"/>
      <c r="J242" s="186">
        <f t="shared" si="50"/>
        <v>0</v>
      </c>
      <c r="K242" s="182" t="s">
        <v>19</v>
      </c>
      <c r="L242" s="41"/>
      <c r="M242" s="187" t="s">
        <v>19</v>
      </c>
      <c r="N242" s="188" t="s">
        <v>44</v>
      </c>
      <c r="O242" s="66"/>
      <c r="P242" s="189">
        <f t="shared" si="51"/>
        <v>0</v>
      </c>
      <c r="Q242" s="189">
        <v>0</v>
      </c>
      <c r="R242" s="189">
        <f t="shared" si="52"/>
        <v>0</v>
      </c>
      <c r="S242" s="189">
        <v>0</v>
      </c>
      <c r="T242" s="190">
        <f t="shared" si="5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80</v>
      </c>
      <c r="AY242" s="19" t="s">
        <v>185</v>
      </c>
      <c r="BE242" s="192">
        <f t="shared" si="54"/>
        <v>0</v>
      </c>
      <c r="BF242" s="192">
        <f t="shared" si="55"/>
        <v>0</v>
      </c>
      <c r="BG242" s="192">
        <f t="shared" si="56"/>
        <v>0</v>
      </c>
      <c r="BH242" s="192">
        <f t="shared" si="57"/>
        <v>0</v>
      </c>
      <c r="BI242" s="192">
        <f t="shared" si="58"/>
        <v>0</v>
      </c>
      <c r="BJ242" s="19" t="s">
        <v>80</v>
      </c>
      <c r="BK242" s="192">
        <f t="shared" si="59"/>
        <v>0</v>
      </c>
      <c r="BL242" s="19" t="s">
        <v>135</v>
      </c>
      <c r="BM242" s="191" t="s">
        <v>4537</v>
      </c>
    </row>
    <row r="243" spans="1:65" s="2" customFormat="1" ht="16.5" customHeight="1">
      <c r="A243" s="36"/>
      <c r="B243" s="37"/>
      <c r="C243" s="180" t="s">
        <v>2024</v>
      </c>
      <c r="D243" s="180" t="s">
        <v>187</v>
      </c>
      <c r="E243" s="181" t="s">
        <v>4538</v>
      </c>
      <c r="F243" s="182" t="s">
        <v>4539</v>
      </c>
      <c r="G243" s="183" t="s">
        <v>499</v>
      </c>
      <c r="H243" s="184">
        <v>7500</v>
      </c>
      <c r="I243" s="185"/>
      <c r="J243" s="186">
        <f t="shared" si="50"/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 t="shared" si="51"/>
        <v>0</v>
      </c>
      <c r="Q243" s="189">
        <v>0</v>
      </c>
      <c r="R243" s="189">
        <f t="shared" si="52"/>
        <v>0</v>
      </c>
      <c r="S243" s="189">
        <v>0</v>
      </c>
      <c r="T243" s="190">
        <f t="shared" si="53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80</v>
      </c>
      <c r="AY243" s="19" t="s">
        <v>185</v>
      </c>
      <c r="BE243" s="192">
        <f t="shared" si="54"/>
        <v>0</v>
      </c>
      <c r="BF243" s="192">
        <f t="shared" si="55"/>
        <v>0</v>
      </c>
      <c r="BG243" s="192">
        <f t="shared" si="56"/>
        <v>0</v>
      </c>
      <c r="BH243" s="192">
        <f t="shared" si="57"/>
        <v>0</v>
      </c>
      <c r="BI243" s="192">
        <f t="shared" si="58"/>
        <v>0</v>
      </c>
      <c r="BJ243" s="19" t="s">
        <v>80</v>
      </c>
      <c r="BK243" s="192">
        <f t="shared" si="59"/>
        <v>0</v>
      </c>
      <c r="BL243" s="19" t="s">
        <v>135</v>
      </c>
      <c r="BM243" s="191" t="s">
        <v>4540</v>
      </c>
    </row>
    <row r="244" spans="1:65" s="2" customFormat="1" ht="16.5" customHeight="1">
      <c r="A244" s="36"/>
      <c r="B244" s="37"/>
      <c r="C244" s="180" t="s">
        <v>2029</v>
      </c>
      <c r="D244" s="180" t="s">
        <v>187</v>
      </c>
      <c r="E244" s="181" t="s">
        <v>4541</v>
      </c>
      <c r="F244" s="182" t="s">
        <v>4542</v>
      </c>
      <c r="G244" s="183" t="s">
        <v>1314</v>
      </c>
      <c r="H244" s="184">
        <v>60</v>
      </c>
      <c r="I244" s="185"/>
      <c r="J244" s="186">
        <f t="shared" si="50"/>
        <v>0</v>
      </c>
      <c r="K244" s="182" t="s">
        <v>19</v>
      </c>
      <c r="L244" s="41"/>
      <c r="M244" s="187" t="s">
        <v>19</v>
      </c>
      <c r="N244" s="188" t="s">
        <v>44</v>
      </c>
      <c r="O244" s="66"/>
      <c r="P244" s="189">
        <f t="shared" si="51"/>
        <v>0</v>
      </c>
      <c r="Q244" s="189">
        <v>0</v>
      </c>
      <c r="R244" s="189">
        <f t="shared" si="52"/>
        <v>0</v>
      </c>
      <c r="S244" s="189">
        <v>0</v>
      </c>
      <c r="T244" s="190">
        <f t="shared" si="53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135</v>
      </c>
      <c r="AT244" s="191" t="s">
        <v>187</v>
      </c>
      <c r="AU244" s="191" t="s">
        <v>80</v>
      </c>
      <c r="AY244" s="19" t="s">
        <v>185</v>
      </c>
      <c r="BE244" s="192">
        <f t="shared" si="54"/>
        <v>0</v>
      </c>
      <c r="BF244" s="192">
        <f t="shared" si="55"/>
        <v>0</v>
      </c>
      <c r="BG244" s="192">
        <f t="shared" si="56"/>
        <v>0</v>
      </c>
      <c r="BH244" s="192">
        <f t="shared" si="57"/>
        <v>0</v>
      </c>
      <c r="BI244" s="192">
        <f t="shared" si="58"/>
        <v>0</v>
      </c>
      <c r="BJ244" s="19" t="s">
        <v>80</v>
      </c>
      <c r="BK244" s="192">
        <f t="shared" si="59"/>
        <v>0</v>
      </c>
      <c r="BL244" s="19" t="s">
        <v>135</v>
      </c>
      <c r="BM244" s="191" t="s">
        <v>4543</v>
      </c>
    </row>
    <row r="245" spans="1:65" s="2" customFormat="1" ht="16.5" customHeight="1">
      <c r="A245" s="36"/>
      <c r="B245" s="37"/>
      <c r="C245" s="180" t="s">
        <v>2034</v>
      </c>
      <c r="D245" s="180" t="s">
        <v>187</v>
      </c>
      <c r="E245" s="181" t="s">
        <v>4544</v>
      </c>
      <c r="F245" s="182" t="s">
        <v>4545</v>
      </c>
      <c r="G245" s="183" t="s">
        <v>1314</v>
      </c>
      <c r="H245" s="184">
        <v>150</v>
      </c>
      <c r="I245" s="185"/>
      <c r="J245" s="186">
        <f t="shared" si="50"/>
        <v>0</v>
      </c>
      <c r="K245" s="182" t="s">
        <v>19</v>
      </c>
      <c r="L245" s="41"/>
      <c r="M245" s="187" t="s">
        <v>19</v>
      </c>
      <c r="N245" s="188" t="s">
        <v>44</v>
      </c>
      <c r="O245" s="66"/>
      <c r="P245" s="189">
        <f t="shared" si="51"/>
        <v>0</v>
      </c>
      <c r="Q245" s="189">
        <v>0</v>
      </c>
      <c r="R245" s="189">
        <f t="shared" si="52"/>
        <v>0</v>
      </c>
      <c r="S245" s="189">
        <v>0</v>
      </c>
      <c r="T245" s="190">
        <f t="shared" si="53"/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135</v>
      </c>
      <c r="AT245" s="191" t="s">
        <v>187</v>
      </c>
      <c r="AU245" s="191" t="s">
        <v>80</v>
      </c>
      <c r="AY245" s="19" t="s">
        <v>185</v>
      </c>
      <c r="BE245" s="192">
        <f t="shared" si="54"/>
        <v>0</v>
      </c>
      <c r="BF245" s="192">
        <f t="shared" si="55"/>
        <v>0</v>
      </c>
      <c r="BG245" s="192">
        <f t="shared" si="56"/>
        <v>0</v>
      </c>
      <c r="BH245" s="192">
        <f t="shared" si="57"/>
        <v>0</v>
      </c>
      <c r="BI245" s="192">
        <f t="shared" si="58"/>
        <v>0</v>
      </c>
      <c r="BJ245" s="19" t="s">
        <v>80</v>
      </c>
      <c r="BK245" s="192">
        <f t="shared" si="59"/>
        <v>0</v>
      </c>
      <c r="BL245" s="19" t="s">
        <v>135</v>
      </c>
      <c r="BM245" s="191" t="s">
        <v>4546</v>
      </c>
    </row>
    <row r="246" spans="1:65" s="2" customFormat="1" ht="16.5" customHeight="1">
      <c r="A246" s="36"/>
      <c r="B246" s="37"/>
      <c r="C246" s="180" t="s">
        <v>2041</v>
      </c>
      <c r="D246" s="180" t="s">
        <v>187</v>
      </c>
      <c r="E246" s="181" t="s">
        <v>4547</v>
      </c>
      <c r="F246" s="182" t="s">
        <v>4548</v>
      </c>
      <c r="G246" s="183" t="s">
        <v>1314</v>
      </c>
      <c r="H246" s="184">
        <v>620</v>
      </c>
      <c r="I246" s="185"/>
      <c r="J246" s="186">
        <f t="shared" si="50"/>
        <v>0</v>
      </c>
      <c r="K246" s="182" t="s">
        <v>19</v>
      </c>
      <c r="L246" s="41"/>
      <c r="M246" s="187" t="s">
        <v>19</v>
      </c>
      <c r="N246" s="188" t="s">
        <v>44</v>
      </c>
      <c r="O246" s="66"/>
      <c r="P246" s="189">
        <f t="shared" si="51"/>
        <v>0</v>
      </c>
      <c r="Q246" s="189">
        <v>0</v>
      </c>
      <c r="R246" s="189">
        <f t="shared" si="52"/>
        <v>0</v>
      </c>
      <c r="S246" s="189">
        <v>0</v>
      </c>
      <c r="T246" s="190">
        <f t="shared" si="53"/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135</v>
      </c>
      <c r="AT246" s="191" t="s">
        <v>187</v>
      </c>
      <c r="AU246" s="191" t="s">
        <v>80</v>
      </c>
      <c r="AY246" s="19" t="s">
        <v>185</v>
      </c>
      <c r="BE246" s="192">
        <f t="shared" si="54"/>
        <v>0</v>
      </c>
      <c r="BF246" s="192">
        <f t="shared" si="55"/>
        <v>0</v>
      </c>
      <c r="BG246" s="192">
        <f t="shared" si="56"/>
        <v>0</v>
      </c>
      <c r="BH246" s="192">
        <f t="shared" si="57"/>
        <v>0</v>
      </c>
      <c r="BI246" s="192">
        <f t="shared" si="58"/>
        <v>0</v>
      </c>
      <c r="BJ246" s="19" t="s">
        <v>80</v>
      </c>
      <c r="BK246" s="192">
        <f t="shared" si="59"/>
        <v>0</v>
      </c>
      <c r="BL246" s="19" t="s">
        <v>135</v>
      </c>
      <c r="BM246" s="191" t="s">
        <v>4549</v>
      </c>
    </row>
    <row r="247" spans="1:65" s="2" customFormat="1" ht="16.5" customHeight="1">
      <c r="A247" s="36"/>
      <c r="B247" s="37"/>
      <c r="C247" s="180" t="s">
        <v>2047</v>
      </c>
      <c r="D247" s="180" t="s">
        <v>187</v>
      </c>
      <c r="E247" s="181" t="s">
        <v>4550</v>
      </c>
      <c r="F247" s="182" t="s">
        <v>4551</v>
      </c>
      <c r="G247" s="183" t="s">
        <v>1314</v>
      </c>
      <c r="H247" s="184">
        <v>130</v>
      </c>
      <c r="I247" s="185"/>
      <c r="J247" s="186">
        <f t="shared" si="50"/>
        <v>0</v>
      </c>
      <c r="K247" s="182" t="s">
        <v>19</v>
      </c>
      <c r="L247" s="41"/>
      <c r="M247" s="187" t="s">
        <v>19</v>
      </c>
      <c r="N247" s="188" t="s">
        <v>44</v>
      </c>
      <c r="O247" s="66"/>
      <c r="P247" s="189">
        <f t="shared" si="51"/>
        <v>0</v>
      </c>
      <c r="Q247" s="189">
        <v>0</v>
      </c>
      <c r="R247" s="189">
        <f t="shared" si="52"/>
        <v>0</v>
      </c>
      <c r="S247" s="189">
        <v>0</v>
      </c>
      <c r="T247" s="190">
        <f t="shared" si="53"/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135</v>
      </c>
      <c r="AT247" s="191" t="s">
        <v>187</v>
      </c>
      <c r="AU247" s="191" t="s">
        <v>80</v>
      </c>
      <c r="AY247" s="19" t="s">
        <v>185</v>
      </c>
      <c r="BE247" s="192">
        <f t="shared" si="54"/>
        <v>0</v>
      </c>
      <c r="BF247" s="192">
        <f t="shared" si="55"/>
        <v>0</v>
      </c>
      <c r="BG247" s="192">
        <f t="shared" si="56"/>
        <v>0</v>
      </c>
      <c r="BH247" s="192">
        <f t="shared" si="57"/>
        <v>0</v>
      </c>
      <c r="BI247" s="192">
        <f t="shared" si="58"/>
        <v>0</v>
      </c>
      <c r="BJ247" s="19" t="s">
        <v>80</v>
      </c>
      <c r="BK247" s="192">
        <f t="shared" si="59"/>
        <v>0</v>
      </c>
      <c r="BL247" s="19" t="s">
        <v>135</v>
      </c>
      <c r="BM247" s="191" t="s">
        <v>4552</v>
      </c>
    </row>
    <row r="248" spans="1:65" s="2" customFormat="1" ht="16.5" customHeight="1">
      <c r="A248" s="36"/>
      <c r="B248" s="37"/>
      <c r="C248" s="180" t="s">
        <v>2053</v>
      </c>
      <c r="D248" s="180" t="s">
        <v>187</v>
      </c>
      <c r="E248" s="181" t="s">
        <v>4553</v>
      </c>
      <c r="F248" s="182" t="s">
        <v>4554</v>
      </c>
      <c r="G248" s="183" t="s">
        <v>1314</v>
      </c>
      <c r="H248" s="184">
        <v>850</v>
      </c>
      <c r="I248" s="185"/>
      <c r="J248" s="186">
        <f t="shared" si="50"/>
        <v>0</v>
      </c>
      <c r="K248" s="182" t="s">
        <v>19</v>
      </c>
      <c r="L248" s="41"/>
      <c r="M248" s="187" t="s">
        <v>19</v>
      </c>
      <c r="N248" s="188" t="s">
        <v>44</v>
      </c>
      <c r="O248" s="66"/>
      <c r="P248" s="189">
        <f t="shared" si="51"/>
        <v>0</v>
      </c>
      <c r="Q248" s="189">
        <v>0</v>
      </c>
      <c r="R248" s="189">
        <f t="shared" si="52"/>
        <v>0</v>
      </c>
      <c r="S248" s="189">
        <v>0</v>
      </c>
      <c r="T248" s="190">
        <f t="shared" si="53"/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135</v>
      </c>
      <c r="AT248" s="191" t="s">
        <v>187</v>
      </c>
      <c r="AU248" s="191" t="s">
        <v>80</v>
      </c>
      <c r="AY248" s="19" t="s">
        <v>185</v>
      </c>
      <c r="BE248" s="192">
        <f t="shared" si="54"/>
        <v>0</v>
      </c>
      <c r="BF248" s="192">
        <f t="shared" si="55"/>
        <v>0</v>
      </c>
      <c r="BG248" s="192">
        <f t="shared" si="56"/>
        <v>0</v>
      </c>
      <c r="BH248" s="192">
        <f t="shared" si="57"/>
        <v>0</v>
      </c>
      <c r="BI248" s="192">
        <f t="shared" si="58"/>
        <v>0</v>
      </c>
      <c r="BJ248" s="19" t="s">
        <v>80</v>
      </c>
      <c r="BK248" s="192">
        <f t="shared" si="59"/>
        <v>0</v>
      </c>
      <c r="BL248" s="19" t="s">
        <v>135</v>
      </c>
      <c r="BM248" s="191" t="s">
        <v>4555</v>
      </c>
    </row>
    <row r="249" spans="1:65" s="2" customFormat="1" ht="16.5" customHeight="1">
      <c r="A249" s="36"/>
      <c r="B249" s="37"/>
      <c r="C249" s="180" t="s">
        <v>2058</v>
      </c>
      <c r="D249" s="180" t="s">
        <v>187</v>
      </c>
      <c r="E249" s="181" t="s">
        <v>4556</v>
      </c>
      <c r="F249" s="182" t="s">
        <v>4557</v>
      </c>
      <c r="G249" s="183" t="s">
        <v>1314</v>
      </c>
      <c r="H249" s="184">
        <v>10</v>
      </c>
      <c r="I249" s="185"/>
      <c r="J249" s="186">
        <f t="shared" si="50"/>
        <v>0</v>
      </c>
      <c r="K249" s="182" t="s">
        <v>19</v>
      </c>
      <c r="L249" s="41"/>
      <c r="M249" s="187" t="s">
        <v>19</v>
      </c>
      <c r="N249" s="188" t="s">
        <v>44</v>
      </c>
      <c r="O249" s="66"/>
      <c r="P249" s="189">
        <f t="shared" si="51"/>
        <v>0</v>
      </c>
      <c r="Q249" s="189">
        <v>0</v>
      </c>
      <c r="R249" s="189">
        <f t="shared" si="52"/>
        <v>0</v>
      </c>
      <c r="S249" s="189">
        <v>0</v>
      </c>
      <c r="T249" s="190">
        <f t="shared" si="53"/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135</v>
      </c>
      <c r="AT249" s="191" t="s">
        <v>187</v>
      </c>
      <c r="AU249" s="191" t="s">
        <v>80</v>
      </c>
      <c r="AY249" s="19" t="s">
        <v>185</v>
      </c>
      <c r="BE249" s="192">
        <f t="shared" si="54"/>
        <v>0</v>
      </c>
      <c r="BF249" s="192">
        <f t="shared" si="55"/>
        <v>0</v>
      </c>
      <c r="BG249" s="192">
        <f t="shared" si="56"/>
        <v>0</v>
      </c>
      <c r="BH249" s="192">
        <f t="shared" si="57"/>
        <v>0</v>
      </c>
      <c r="BI249" s="192">
        <f t="shared" si="58"/>
        <v>0</v>
      </c>
      <c r="BJ249" s="19" t="s">
        <v>80</v>
      </c>
      <c r="BK249" s="192">
        <f t="shared" si="59"/>
        <v>0</v>
      </c>
      <c r="BL249" s="19" t="s">
        <v>135</v>
      </c>
      <c r="BM249" s="191" t="s">
        <v>4558</v>
      </c>
    </row>
    <row r="250" spans="1:65" s="2" customFormat="1" ht="16.5" customHeight="1">
      <c r="A250" s="36"/>
      <c r="B250" s="37"/>
      <c r="C250" s="180" t="s">
        <v>2064</v>
      </c>
      <c r="D250" s="180" t="s">
        <v>187</v>
      </c>
      <c r="E250" s="181" t="s">
        <v>4559</v>
      </c>
      <c r="F250" s="182" t="s">
        <v>4560</v>
      </c>
      <c r="G250" s="183" t="s">
        <v>499</v>
      </c>
      <c r="H250" s="184">
        <v>1550</v>
      </c>
      <c r="I250" s="185"/>
      <c r="J250" s="186">
        <f t="shared" si="50"/>
        <v>0</v>
      </c>
      <c r="K250" s="182" t="s">
        <v>19</v>
      </c>
      <c r="L250" s="41"/>
      <c r="M250" s="187" t="s">
        <v>19</v>
      </c>
      <c r="N250" s="188" t="s">
        <v>44</v>
      </c>
      <c r="O250" s="66"/>
      <c r="P250" s="189">
        <f t="shared" si="51"/>
        <v>0</v>
      </c>
      <c r="Q250" s="189">
        <v>0</v>
      </c>
      <c r="R250" s="189">
        <f t="shared" si="52"/>
        <v>0</v>
      </c>
      <c r="S250" s="189">
        <v>0</v>
      </c>
      <c r="T250" s="190">
        <f t="shared" si="53"/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80</v>
      </c>
      <c r="AY250" s="19" t="s">
        <v>185</v>
      </c>
      <c r="BE250" s="192">
        <f t="shared" si="54"/>
        <v>0</v>
      </c>
      <c r="BF250" s="192">
        <f t="shared" si="55"/>
        <v>0</v>
      </c>
      <c r="BG250" s="192">
        <f t="shared" si="56"/>
        <v>0</v>
      </c>
      <c r="BH250" s="192">
        <f t="shared" si="57"/>
        <v>0</v>
      </c>
      <c r="BI250" s="192">
        <f t="shared" si="58"/>
        <v>0</v>
      </c>
      <c r="BJ250" s="19" t="s">
        <v>80</v>
      </c>
      <c r="BK250" s="192">
        <f t="shared" si="59"/>
        <v>0</v>
      </c>
      <c r="BL250" s="19" t="s">
        <v>135</v>
      </c>
      <c r="BM250" s="191" t="s">
        <v>4561</v>
      </c>
    </row>
    <row r="251" spans="1:65" s="2" customFormat="1" ht="16.5" customHeight="1">
      <c r="A251" s="36"/>
      <c r="B251" s="37"/>
      <c r="C251" s="180" t="s">
        <v>2069</v>
      </c>
      <c r="D251" s="180" t="s">
        <v>187</v>
      </c>
      <c r="E251" s="181" t="s">
        <v>4562</v>
      </c>
      <c r="F251" s="182" t="s">
        <v>4563</v>
      </c>
      <c r="G251" s="183" t="s">
        <v>1314</v>
      </c>
      <c r="H251" s="184">
        <v>8</v>
      </c>
      <c r="I251" s="185"/>
      <c r="J251" s="186">
        <f t="shared" si="50"/>
        <v>0</v>
      </c>
      <c r="K251" s="182" t="s">
        <v>19</v>
      </c>
      <c r="L251" s="41"/>
      <c r="M251" s="187" t="s">
        <v>19</v>
      </c>
      <c r="N251" s="188" t="s">
        <v>44</v>
      </c>
      <c r="O251" s="66"/>
      <c r="P251" s="189">
        <f t="shared" si="51"/>
        <v>0</v>
      </c>
      <c r="Q251" s="189">
        <v>0</v>
      </c>
      <c r="R251" s="189">
        <f t="shared" si="52"/>
        <v>0</v>
      </c>
      <c r="S251" s="189">
        <v>0</v>
      </c>
      <c r="T251" s="190">
        <f t="shared" si="53"/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135</v>
      </c>
      <c r="AT251" s="191" t="s">
        <v>187</v>
      </c>
      <c r="AU251" s="191" t="s">
        <v>80</v>
      </c>
      <c r="AY251" s="19" t="s">
        <v>185</v>
      </c>
      <c r="BE251" s="192">
        <f t="shared" si="54"/>
        <v>0</v>
      </c>
      <c r="BF251" s="192">
        <f t="shared" si="55"/>
        <v>0</v>
      </c>
      <c r="BG251" s="192">
        <f t="shared" si="56"/>
        <v>0</v>
      </c>
      <c r="BH251" s="192">
        <f t="shared" si="57"/>
        <v>0</v>
      </c>
      <c r="BI251" s="192">
        <f t="shared" si="58"/>
        <v>0</v>
      </c>
      <c r="BJ251" s="19" t="s">
        <v>80</v>
      </c>
      <c r="BK251" s="192">
        <f t="shared" si="59"/>
        <v>0</v>
      </c>
      <c r="BL251" s="19" t="s">
        <v>135</v>
      </c>
      <c r="BM251" s="191" t="s">
        <v>4564</v>
      </c>
    </row>
    <row r="252" spans="1:65" s="2" customFormat="1" ht="16.5" customHeight="1">
      <c r="A252" s="36"/>
      <c r="B252" s="37"/>
      <c r="C252" s="180" t="s">
        <v>2083</v>
      </c>
      <c r="D252" s="180" t="s">
        <v>187</v>
      </c>
      <c r="E252" s="181" t="s">
        <v>4565</v>
      </c>
      <c r="F252" s="182" t="s">
        <v>4566</v>
      </c>
      <c r="G252" s="183" t="s">
        <v>1314</v>
      </c>
      <c r="H252" s="184">
        <v>6</v>
      </c>
      <c r="I252" s="185"/>
      <c r="J252" s="186">
        <f t="shared" si="50"/>
        <v>0</v>
      </c>
      <c r="K252" s="182" t="s">
        <v>19</v>
      </c>
      <c r="L252" s="41"/>
      <c r="M252" s="187" t="s">
        <v>19</v>
      </c>
      <c r="N252" s="188" t="s">
        <v>44</v>
      </c>
      <c r="O252" s="66"/>
      <c r="P252" s="189">
        <f t="shared" si="51"/>
        <v>0</v>
      </c>
      <c r="Q252" s="189">
        <v>0</v>
      </c>
      <c r="R252" s="189">
        <f t="shared" si="52"/>
        <v>0</v>
      </c>
      <c r="S252" s="189">
        <v>0</v>
      </c>
      <c r="T252" s="190">
        <f t="shared" si="53"/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135</v>
      </c>
      <c r="AT252" s="191" t="s">
        <v>187</v>
      </c>
      <c r="AU252" s="191" t="s">
        <v>80</v>
      </c>
      <c r="AY252" s="19" t="s">
        <v>185</v>
      </c>
      <c r="BE252" s="192">
        <f t="shared" si="54"/>
        <v>0</v>
      </c>
      <c r="BF252" s="192">
        <f t="shared" si="55"/>
        <v>0</v>
      </c>
      <c r="BG252" s="192">
        <f t="shared" si="56"/>
        <v>0</v>
      </c>
      <c r="BH252" s="192">
        <f t="shared" si="57"/>
        <v>0</v>
      </c>
      <c r="BI252" s="192">
        <f t="shared" si="58"/>
        <v>0</v>
      </c>
      <c r="BJ252" s="19" t="s">
        <v>80</v>
      </c>
      <c r="BK252" s="192">
        <f t="shared" si="59"/>
        <v>0</v>
      </c>
      <c r="BL252" s="19" t="s">
        <v>135</v>
      </c>
      <c r="BM252" s="191" t="s">
        <v>4567</v>
      </c>
    </row>
    <row r="253" spans="1:65" s="2" customFormat="1" ht="16.5" customHeight="1">
      <c r="A253" s="36"/>
      <c r="B253" s="37"/>
      <c r="C253" s="180" t="s">
        <v>2088</v>
      </c>
      <c r="D253" s="180" t="s">
        <v>187</v>
      </c>
      <c r="E253" s="181" t="s">
        <v>4568</v>
      </c>
      <c r="F253" s="182" t="s">
        <v>4569</v>
      </c>
      <c r="G253" s="183" t="s">
        <v>1314</v>
      </c>
      <c r="H253" s="184">
        <v>4</v>
      </c>
      <c r="I253" s="185"/>
      <c r="J253" s="186">
        <f t="shared" si="50"/>
        <v>0</v>
      </c>
      <c r="K253" s="182" t="s">
        <v>19</v>
      </c>
      <c r="L253" s="41"/>
      <c r="M253" s="187" t="s">
        <v>19</v>
      </c>
      <c r="N253" s="188" t="s">
        <v>44</v>
      </c>
      <c r="O253" s="66"/>
      <c r="P253" s="189">
        <f t="shared" si="51"/>
        <v>0</v>
      </c>
      <c r="Q253" s="189">
        <v>0</v>
      </c>
      <c r="R253" s="189">
        <f t="shared" si="52"/>
        <v>0</v>
      </c>
      <c r="S253" s="189">
        <v>0</v>
      </c>
      <c r="T253" s="190">
        <f t="shared" si="53"/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135</v>
      </c>
      <c r="AT253" s="191" t="s">
        <v>187</v>
      </c>
      <c r="AU253" s="191" t="s">
        <v>80</v>
      </c>
      <c r="AY253" s="19" t="s">
        <v>185</v>
      </c>
      <c r="BE253" s="192">
        <f t="shared" si="54"/>
        <v>0</v>
      </c>
      <c r="BF253" s="192">
        <f t="shared" si="55"/>
        <v>0</v>
      </c>
      <c r="BG253" s="192">
        <f t="shared" si="56"/>
        <v>0</v>
      </c>
      <c r="BH253" s="192">
        <f t="shared" si="57"/>
        <v>0</v>
      </c>
      <c r="BI253" s="192">
        <f t="shared" si="58"/>
        <v>0</v>
      </c>
      <c r="BJ253" s="19" t="s">
        <v>80</v>
      </c>
      <c r="BK253" s="192">
        <f t="shared" si="59"/>
        <v>0</v>
      </c>
      <c r="BL253" s="19" t="s">
        <v>135</v>
      </c>
      <c r="BM253" s="191" t="s">
        <v>4570</v>
      </c>
    </row>
    <row r="254" spans="1:65" s="2" customFormat="1" ht="16.5" customHeight="1">
      <c r="A254" s="36"/>
      <c r="B254" s="37"/>
      <c r="C254" s="180" t="s">
        <v>2093</v>
      </c>
      <c r="D254" s="180" t="s">
        <v>187</v>
      </c>
      <c r="E254" s="181" t="s">
        <v>4571</v>
      </c>
      <c r="F254" s="182" t="s">
        <v>4572</v>
      </c>
      <c r="G254" s="183" t="s">
        <v>1314</v>
      </c>
      <c r="H254" s="184">
        <v>4</v>
      </c>
      <c r="I254" s="185"/>
      <c r="J254" s="186">
        <f t="shared" si="50"/>
        <v>0</v>
      </c>
      <c r="K254" s="182" t="s">
        <v>19</v>
      </c>
      <c r="L254" s="41"/>
      <c r="M254" s="187" t="s">
        <v>19</v>
      </c>
      <c r="N254" s="188" t="s">
        <v>44</v>
      </c>
      <c r="O254" s="66"/>
      <c r="P254" s="189">
        <f t="shared" si="51"/>
        <v>0</v>
      </c>
      <c r="Q254" s="189">
        <v>0</v>
      </c>
      <c r="R254" s="189">
        <f t="shared" si="52"/>
        <v>0</v>
      </c>
      <c r="S254" s="189">
        <v>0</v>
      </c>
      <c r="T254" s="190">
        <f t="shared" si="53"/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135</v>
      </c>
      <c r="AT254" s="191" t="s">
        <v>187</v>
      </c>
      <c r="AU254" s="191" t="s">
        <v>80</v>
      </c>
      <c r="AY254" s="19" t="s">
        <v>185</v>
      </c>
      <c r="BE254" s="192">
        <f t="shared" si="54"/>
        <v>0</v>
      </c>
      <c r="BF254" s="192">
        <f t="shared" si="55"/>
        <v>0</v>
      </c>
      <c r="BG254" s="192">
        <f t="shared" si="56"/>
        <v>0</v>
      </c>
      <c r="BH254" s="192">
        <f t="shared" si="57"/>
        <v>0</v>
      </c>
      <c r="BI254" s="192">
        <f t="shared" si="58"/>
        <v>0</v>
      </c>
      <c r="BJ254" s="19" t="s">
        <v>80</v>
      </c>
      <c r="BK254" s="192">
        <f t="shared" si="59"/>
        <v>0</v>
      </c>
      <c r="BL254" s="19" t="s">
        <v>135</v>
      </c>
      <c r="BM254" s="191" t="s">
        <v>4573</v>
      </c>
    </row>
    <row r="255" spans="1:65" s="2" customFormat="1" ht="16.5" customHeight="1">
      <c r="A255" s="36"/>
      <c r="B255" s="37"/>
      <c r="C255" s="180" t="s">
        <v>2098</v>
      </c>
      <c r="D255" s="180" t="s">
        <v>187</v>
      </c>
      <c r="E255" s="181" t="s">
        <v>4574</v>
      </c>
      <c r="F255" s="182" t="s">
        <v>4572</v>
      </c>
      <c r="G255" s="183" t="s">
        <v>1314</v>
      </c>
      <c r="H255" s="184">
        <v>2</v>
      </c>
      <c r="I255" s="185"/>
      <c r="J255" s="186">
        <f t="shared" si="50"/>
        <v>0</v>
      </c>
      <c r="K255" s="182" t="s">
        <v>19</v>
      </c>
      <c r="L255" s="41"/>
      <c r="M255" s="187" t="s">
        <v>19</v>
      </c>
      <c r="N255" s="188" t="s">
        <v>44</v>
      </c>
      <c r="O255" s="66"/>
      <c r="P255" s="189">
        <f t="shared" si="51"/>
        <v>0</v>
      </c>
      <c r="Q255" s="189">
        <v>0</v>
      </c>
      <c r="R255" s="189">
        <f t="shared" si="52"/>
        <v>0</v>
      </c>
      <c r="S255" s="189">
        <v>0</v>
      </c>
      <c r="T255" s="190">
        <f t="shared" si="53"/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135</v>
      </c>
      <c r="AT255" s="191" t="s">
        <v>187</v>
      </c>
      <c r="AU255" s="191" t="s">
        <v>80</v>
      </c>
      <c r="AY255" s="19" t="s">
        <v>185</v>
      </c>
      <c r="BE255" s="192">
        <f t="shared" si="54"/>
        <v>0</v>
      </c>
      <c r="BF255" s="192">
        <f t="shared" si="55"/>
        <v>0</v>
      </c>
      <c r="BG255" s="192">
        <f t="shared" si="56"/>
        <v>0</v>
      </c>
      <c r="BH255" s="192">
        <f t="shared" si="57"/>
        <v>0</v>
      </c>
      <c r="BI255" s="192">
        <f t="shared" si="58"/>
        <v>0</v>
      </c>
      <c r="BJ255" s="19" t="s">
        <v>80</v>
      </c>
      <c r="BK255" s="192">
        <f t="shared" si="59"/>
        <v>0</v>
      </c>
      <c r="BL255" s="19" t="s">
        <v>135</v>
      </c>
      <c r="BM255" s="191" t="s">
        <v>4575</v>
      </c>
    </row>
    <row r="256" spans="1:65" s="2" customFormat="1" ht="16.5" customHeight="1">
      <c r="A256" s="36"/>
      <c r="B256" s="37"/>
      <c r="C256" s="180" t="s">
        <v>2103</v>
      </c>
      <c r="D256" s="180" t="s">
        <v>187</v>
      </c>
      <c r="E256" s="181" t="s">
        <v>4576</v>
      </c>
      <c r="F256" s="182" t="s">
        <v>4577</v>
      </c>
      <c r="G256" s="183" t="s">
        <v>1314</v>
      </c>
      <c r="H256" s="184">
        <v>2</v>
      </c>
      <c r="I256" s="185"/>
      <c r="J256" s="186">
        <f t="shared" si="50"/>
        <v>0</v>
      </c>
      <c r="K256" s="182" t="s">
        <v>19</v>
      </c>
      <c r="L256" s="41"/>
      <c r="M256" s="187" t="s">
        <v>19</v>
      </c>
      <c r="N256" s="188" t="s">
        <v>44</v>
      </c>
      <c r="O256" s="66"/>
      <c r="P256" s="189">
        <f t="shared" si="51"/>
        <v>0</v>
      </c>
      <c r="Q256" s="189">
        <v>0</v>
      </c>
      <c r="R256" s="189">
        <f t="shared" si="52"/>
        <v>0</v>
      </c>
      <c r="S256" s="189">
        <v>0</v>
      </c>
      <c r="T256" s="190">
        <f t="shared" si="53"/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80</v>
      </c>
      <c r="AY256" s="19" t="s">
        <v>185</v>
      </c>
      <c r="BE256" s="192">
        <f t="shared" si="54"/>
        <v>0</v>
      </c>
      <c r="BF256" s="192">
        <f t="shared" si="55"/>
        <v>0</v>
      </c>
      <c r="BG256" s="192">
        <f t="shared" si="56"/>
        <v>0</v>
      </c>
      <c r="BH256" s="192">
        <f t="shared" si="57"/>
        <v>0</v>
      </c>
      <c r="BI256" s="192">
        <f t="shared" si="58"/>
        <v>0</v>
      </c>
      <c r="BJ256" s="19" t="s">
        <v>80</v>
      </c>
      <c r="BK256" s="192">
        <f t="shared" si="59"/>
        <v>0</v>
      </c>
      <c r="BL256" s="19" t="s">
        <v>135</v>
      </c>
      <c r="BM256" s="191" t="s">
        <v>4578</v>
      </c>
    </row>
    <row r="257" spans="1:65" s="2" customFormat="1" ht="16.5" customHeight="1">
      <c r="A257" s="36"/>
      <c r="B257" s="37"/>
      <c r="C257" s="180" t="s">
        <v>2110</v>
      </c>
      <c r="D257" s="180" t="s">
        <v>187</v>
      </c>
      <c r="E257" s="181" t="s">
        <v>4579</v>
      </c>
      <c r="F257" s="182" t="s">
        <v>4580</v>
      </c>
      <c r="G257" s="183" t="s">
        <v>1314</v>
      </c>
      <c r="H257" s="184">
        <v>6</v>
      </c>
      <c r="I257" s="185"/>
      <c r="J257" s="186">
        <f t="shared" si="50"/>
        <v>0</v>
      </c>
      <c r="K257" s="182" t="s">
        <v>19</v>
      </c>
      <c r="L257" s="41"/>
      <c r="M257" s="187" t="s">
        <v>19</v>
      </c>
      <c r="N257" s="188" t="s">
        <v>44</v>
      </c>
      <c r="O257" s="66"/>
      <c r="P257" s="189">
        <f t="shared" si="51"/>
        <v>0</v>
      </c>
      <c r="Q257" s="189">
        <v>0</v>
      </c>
      <c r="R257" s="189">
        <f t="shared" si="52"/>
        <v>0</v>
      </c>
      <c r="S257" s="189">
        <v>0</v>
      </c>
      <c r="T257" s="190">
        <f t="shared" si="53"/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135</v>
      </c>
      <c r="AT257" s="191" t="s">
        <v>187</v>
      </c>
      <c r="AU257" s="191" t="s">
        <v>80</v>
      </c>
      <c r="AY257" s="19" t="s">
        <v>185</v>
      </c>
      <c r="BE257" s="192">
        <f t="shared" si="54"/>
        <v>0</v>
      </c>
      <c r="BF257" s="192">
        <f t="shared" si="55"/>
        <v>0</v>
      </c>
      <c r="BG257" s="192">
        <f t="shared" si="56"/>
        <v>0</v>
      </c>
      <c r="BH257" s="192">
        <f t="shared" si="57"/>
        <v>0</v>
      </c>
      <c r="BI257" s="192">
        <f t="shared" si="58"/>
        <v>0</v>
      </c>
      <c r="BJ257" s="19" t="s">
        <v>80</v>
      </c>
      <c r="BK257" s="192">
        <f t="shared" si="59"/>
        <v>0</v>
      </c>
      <c r="BL257" s="19" t="s">
        <v>135</v>
      </c>
      <c r="BM257" s="191" t="s">
        <v>4581</v>
      </c>
    </row>
    <row r="258" spans="1:65" s="2" customFormat="1" ht="16.5" customHeight="1">
      <c r="A258" s="36"/>
      <c r="B258" s="37"/>
      <c r="C258" s="180" t="s">
        <v>2112</v>
      </c>
      <c r="D258" s="180" t="s">
        <v>187</v>
      </c>
      <c r="E258" s="181" t="s">
        <v>4582</v>
      </c>
      <c r="F258" s="182" t="s">
        <v>4583</v>
      </c>
      <c r="G258" s="183" t="s">
        <v>1314</v>
      </c>
      <c r="H258" s="184">
        <v>8</v>
      </c>
      <c r="I258" s="185"/>
      <c r="J258" s="186">
        <f t="shared" si="50"/>
        <v>0</v>
      </c>
      <c r="K258" s="182" t="s">
        <v>19</v>
      </c>
      <c r="L258" s="41"/>
      <c r="M258" s="187" t="s">
        <v>19</v>
      </c>
      <c r="N258" s="188" t="s">
        <v>44</v>
      </c>
      <c r="O258" s="66"/>
      <c r="P258" s="189">
        <f t="shared" si="51"/>
        <v>0</v>
      </c>
      <c r="Q258" s="189">
        <v>0</v>
      </c>
      <c r="R258" s="189">
        <f t="shared" si="52"/>
        <v>0</v>
      </c>
      <c r="S258" s="189">
        <v>0</v>
      </c>
      <c r="T258" s="190">
        <f t="shared" si="53"/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135</v>
      </c>
      <c r="AT258" s="191" t="s">
        <v>187</v>
      </c>
      <c r="AU258" s="191" t="s">
        <v>80</v>
      </c>
      <c r="AY258" s="19" t="s">
        <v>185</v>
      </c>
      <c r="BE258" s="192">
        <f t="shared" si="54"/>
        <v>0</v>
      </c>
      <c r="BF258" s="192">
        <f t="shared" si="55"/>
        <v>0</v>
      </c>
      <c r="BG258" s="192">
        <f t="shared" si="56"/>
        <v>0</v>
      </c>
      <c r="BH258" s="192">
        <f t="shared" si="57"/>
        <v>0</v>
      </c>
      <c r="BI258" s="192">
        <f t="shared" si="58"/>
        <v>0</v>
      </c>
      <c r="BJ258" s="19" t="s">
        <v>80</v>
      </c>
      <c r="BK258" s="192">
        <f t="shared" si="59"/>
        <v>0</v>
      </c>
      <c r="BL258" s="19" t="s">
        <v>135</v>
      </c>
      <c r="BM258" s="191" t="s">
        <v>4584</v>
      </c>
    </row>
    <row r="259" spans="1:65" s="2" customFormat="1" ht="16.5" customHeight="1">
      <c r="A259" s="36"/>
      <c r="B259" s="37"/>
      <c r="C259" s="180" t="s">
        <v>2114</v>
      </c>
      <c r="D259" s="180" t="s">
        <v>187</v>
      </c>
      <c r="E259" s="181" t="s">
        <v>4585</v>
      </c>
      <c r="F259" s="182" t="s">
        <v>4586</v>
      </c>
      <c r="G259" s="183" t="s">
        <v>1314</v>
      </c>
      <c r="H259" s="184">
        <v>4</v>
      </c>
      <c r="I259" s="185"/>
      <c r="J259" s="186">
        <f t="shared" si="50"/>
        <v>0</v>
      </c>
      <c r="K259" s="182" t="s">
        <v>19</v>
      </c>
      <c r="L259" s="41"/>
      <c r="M259" s="187" t="s">
        <v>19</v>
      </c>
      <c r="N259" s="188" t="s">
        <v>44</v>
      </c>
      <c r="O259" s="66"/>
      <c r="P259" s="189">
        <f t="shared" si="51"/>
        <v>0</v>
      </c>
      <c r="Q259" s="189">
        <v>0</v>
      </c>
      <c r="R259" s="189">
        <f t="shared" si="52"/>
        <v>0</v>
      </c>
      <c r="S259" s="189">
        <v>0</v>
      </c>
      <c r="T259" s="190">
        <f t="shared" si="53"/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135</v>
      </c>
      <c r="AT259" s="191" t="s">
        <v>187</v>
      </c>
      <c r="AU259" s="191" t="s">
        <v>80</v>
      </c>
      <c r="AY259" s="19" t="s">
        <v>185</v>
      </c>
      <c r="BE259" s="192">
        <f t="shared" si="54"/>
        <v>0</v>
      </c>
      <c r="BF259" s="192">
        <f t="shared" si="55"/>
        <v>0</v>
      </c>
      <c r="BG259" s="192">
        <f t="shared" si="56"/>
        <v>0</v>
      </c>
      <c r="BH259" s="192">
        <f t="shared" si="57"/>
        <v>0</v>
      </c>
      <c r="BI259" s="192">
        <f t="shared" si="58"/>
        <v>0</v>
      </c>
      <c r="BJ259" s="19" t="s">
        <v>80</v>
      </c>
      <c r="BK259" s="192">
        <f t="shared" si="59"/>
        <v>0</v>
      </c>
      <c r="BL259" s="19" t="s">
        <v>135</v>
      </c>
      <c r="BM259" s="191" t="s">
        <v>4587</v>
      </c>
    </row>
    <row r="260" spans="1:65" s="2" customFormat="1" ht="16.5" customHeight="1">
      <c r="A260" s="36"/>
      <c r="B260" s="37"/>
      <c r="C260" s="180" t="s">
        <v>2116</v>
      </c>
      <c r="D260" s="180" t="s">
        <v>187</v>
      </c>
      <c r="E260" s="181" t="s">
        <v>4588</v>
      </c>
      <c r="F260" s="182" t="s">
        <v>4589</v>
      </c>
      <c r="G260" s="183" t="s">
        <v>1314</v>
      </c>
      <c r="H260" s="184">
        <v>6</v>
      </c>
      <c r="I260" s="185"/>
      <c r="J260" s="186">
        <f t="shared" si="50"/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 t="shared" si="51"/>
        <v>0</v>
      </c>
      <c r="Q260" s="189">
        <v>0</v>
      </c>
      <c r="R260" s="189">
        <f t="shared" si="52"/>
        <v>0</v>
      </c>
      <c r="S260" s="189">
        <v>0</v>
      </c>
      <c r="T260" s="190">
        <f t="shared" si="53"/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135</v>
      </c>
      <c r="AT260" s="191" t="s">
        <v>187</v>
      </c>
      <c r="AU260" s="191" t="s">
        <v>80</v>
      </c>
      <c r="AY260" s="19" t="s">
        <v>185</v>
      </c>
      <c r="BE260" s="192">
        <f t="shared" si="54"/>
        <v>0</v>
      </c>
      <c r="BF260" s="192">
        <f t="shared" si="55"/>
        <v>0</v>
      </c>
      <c r="BG260" s="192">
        <f t="shared" si="56"/>
        <v>0</v>
      </c>
      <c r="BH260" s="192">
        <f t="shared" si="57"/>
        <v>0</v>
      </c>
      <c r="BI260" s="192">
        <f t="shared" si="58"/>
        <v>0</v>
      </c>
      <c r="BJ260" s="19" t="s">
        <v>80</v>
      </c>
      <c r="BK260" s="192">
        <f t="shared" si="59"/>
        <v>0</v>
      </c>
      <c r="BL260" s="19" t="s">
        <v>135</v>
      </c>
      <c r="BM260" s="191" t="s">
        <v>4590</v>
      </c>
    </row>
    <row r="261" spans="1:65" s="2" customFormat="1" ht="16.5" customHeight="1">
      <c r="A261" s="36"/>
      <c r="B261" s="37"/>
      <c r="C261" s="180" t="s">
        <v>2118</v>
      </c>
      <c r="D261" s="180" t="s">
        <v>187</v>
      </c>
      <c r="E261" s="181" t="s">
        <v>4591</v>
      </c>
      <c r="F261" s="182" t="s">
        <v>4592</v>
      </c>
      <c r="G261" s="183" t="s">
        <v>499</v>
      </c>
      <c r="H261" s="184">
        <v>420</v>
      </c>
      <c r="I261" s="185"/>
      <c r="J261" s="186">
        <f t="shared" si="50"/>
        <v>0</v>
      </c>
      <c r="K261" s="182" t="s">
        <v>19</v>
      </c>
      <c r="L261" s="41"/>
      <c r="M261" s="187" t="s">
        <v>19</v>
      </c>
      <c r="N261" s="188" t="s">
        <v>44</v>
      </c>
      <c r="O261" s="66"/>
      <c r="P261" s="189">
        <f t="shared" si="51"/>
        <v>0</v>
      </c>
      <c r="Q261" s="189">
        <v>0</v>
      </c>
      <c r="R261" s="189">
        <f t="shared" si="52"/>
        <v>0</v>
      </c>
      <c r="S261" s="189">
        <v>0</v>
      </c>
      <c r="T261" s="190">
        <f t="shared" si="53"/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135</v>
      </c>
      <c r="AT261" s="191" t="s">
        <v>187</v>
      </c>
      <c r="AU261" s="191" t="s">
        <v>80</v>
      </c>
      <c r="AY261" s="19" t="s">
        <v>185</v>
      </c>
      <c r="BE261" s="192">
        <f t="shared" si="54"/>
        <v>0</v>
      </c>
      <c r="BF261" s="192">
        <f t="shared" si="55"/>
        <v>0</v>
      </c>
      <c r="BG261" s="192">
        <f t="shared" si="56"/>
        <v>0</v>
      </c>
      <c r="BH261" s="192">
        <f t="shared" si="57"/>
        <v>0</v>
      </c>
      <c r="BI261" s="192">
        <f t="shared" si="58"/>
        <v>0</v>
      </c>
      <c r="BJ261" s="19" t="s">
        <v>80</v>
      </c>
      <c r="BK261" s="192">
        <f t="shared" si="59"/>
        <v>0</v>
      </c>
      <c r="BL261" s="19" t="s">
        <v>135</v>
      </c>
      <c r="BM261" s="191" t="s">
        <v>4593</v>
      </c>
    </row>
    <row r="262" spans="1:65" s="2" customFormat="1" ht="16.5" customHeight="1">
      <c r="A262" s="36"/>
      <c r="B262" s="37"/>
      <c r="C262" s="180" t="s">
        <v>2122</v>
      </c>
      <c r="D262" s="180" t="s">
        <v>187</v>
      </c>
      <c r="E262" s="181" t="s">
        <v>4594</v>
      </c>
      <c r="F262" s="182" t="s">
        <v>4595</v>
      </c>
      <c r="G262" s="183" t="s">
        <v>1314</v>
      </c>
      <c r="H262" s="184">
        <v>38</v>
      </c>
      <c r="I262" s="185"/>
      <c r="J262" s="186">
        <f t="shared" si="50"/>
        <v>0</v>
      </c>
      <c r="K262" s="182" t="s">
        <v>19</v>
      </c>
      <c r="L262" s="41"/>
      <c r="M262" s="187" t="s">
        <v>19</v>
      </c>
      <c r="N262" s="188" t="s">
        <v>44</v>
      </c>
      <c r="O262" s="66"/>
      <c r="P262" s="189">
        <f t="shared" si="51"/>
        <v>0</v>
      </c>
      <c r="Q262" s="189">
        <v>0</v>
      </c>
      <c r="R262" s="189">
        <f t="shared" si="52"/>
        <v>0</v>
      </c>
      <c r="S262" s="189">
        <v>0</v>
      </c>
      <c r="T262" s="190">
        <f t="shared" si="53"/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80</v>
      </c>
      <c r="AY262" s="19" t="s">
        <v>185</v>
      </c>
      <c r="BE262" s="192">
        <f t="shared" si="54"/>
        <v>0</v>
      </c>
      <c r="BF262" s="192">
        <f t="shared" si="55"/>
        <v>0</v>
      </c>
      <c r="BG262" s="192">
        <f t="shared" si="56"/>
        <v>0</v>
      </c>
      <c r="BH262" s="192">
        <f t="shared" si="57"/>
        <v>0</v>
      </c>
      <c r="BI262" s="192">
        <f t="shared" si="58"/>
        <v>0</v>
      </c>
      <c r="BJ262" s="19" t="s">
        <v>80</v>
      </c>
      <c r="BK262" s="192">
        <f t="shared" si="59"/>
        <v>0</v>
      </c>
      <c r="BL262" s="19" t="s">
        <v>135</v>
      </c>
      <c r="BM262" s="191" t="s">
        <v>4596</v>
      </c>
    </row>
    <row r="263" spans="1:65" s="2" customFormat="1" ht="16.5" customHeight="1">
      <c r="A263" s="36"/>
      <c r="B263" s="37"/>
      <c r="C263" s="180" t="s">
        <v>2127</v>
      </c>
      <c r="D263" s="180" t="s">
        <v>187</v>
      </c>
      <c r="E263" s="181" t="s">
        <v>4597</v>
      </c>
      <c r="F263" s="182" t="s">
        <v>4598</v>
      </c>
      <c r="G263" s="183" t="s">
        <v>1314</v>
      </c>
      <c r="H263" s="184">
        <v>20</v>
      </c>
      <c r="I263" s="185"/>
      <c r="J263" s="186">
        <f t="shared" si="50"/>
        <v>0</v>
      </c>
      <c r="K263" s="182" t="s">
        <v>19</v>
      </c>
      <c r="L263" s="41"/>
      <c r="M263" s="187" t="s">
        <v>19</v>
      </c>
      <c r="N263" s="188" t="s">
        <v>44</v>
      </c>
      <c r="O263" s="66"/>
      <c r="P263" s="189">
        <f t="shared" si="51"/>
        <v>0</v>
      </c>
      <c r="Q263" s="189">
        <v>0</v>
      </c>
      <c r="R263" s="189">
        <f t="shared" si="52"/>
        <v>0</v>
      </c>
      <c r="S263" s="189">
        <v>0</v>
      </c>
      <c r="T263" s="190">
        <f t="shared" si="53"/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135</v>
      </c>
      <c r="AT263" s="191" t="s">
        <v>187</v>
      </c>
      <c r="AU263" s="191" t="s">
        <v>80</v>
      </c>
      <c r="AY263" s="19" t="s">
        <v>185</v>
      </c>
      <c r="BE263" s="192">
        <f t="shared" si="54"/>
        <v>0</v>
      </c>
      <c r="BF263" s="192">
        <f t="shared" si="55"/>
        <v>0</v>
      </c>
      <c r="BG263" s="192">
        <f t="shared" si="56"/>
        <v>0</v>
      </c>
      <c r="BH263" s="192">
        <f t="shared" si="57"/>
        <v>0</v>
      </c>
      <c r="BI263" s="192">
        <f t="shared" si="58"/>
        <v>0</v>
      </c>
      <c r="BJ263" s="19" t="s">
        <v>80</v>
      </c>
      <c r="BK263" s="192">
        <f t="shared" si="59"/>
        <v>0</v>
      </c>
      <c r="BL263" s="19" t="s">
        <v>135</v>
      </c>
      <c r="BM263" s="191" t="s">
        <v>4599</v>
      </c>
    </row>
    <row r="264" spans="1:65" s="2" customFormat="1" ht="16.5" customHeight="1">
      <c r="A264" s="36"/>
      <c r="B264" s="37"/>
      <c r="C264" s="180" t="s">
        <v>2132</v>
      </c>
      <c r="D264" s="180" t="s">
        <v>187</v>
      </c>
      <c r="E264" s="181" t="s">
        <v>4600</v>
      </c>
      <c r="F264" s="182" t="s">
        <v>4601</v>
      </c>
      <c r="G264" s="183" t="s">
        <v>1314</v>
      </c>
      <c r="H264" s="184">
        <v>10</v>
      </c>
      <c r="I264" s="185"/>
      <c r="J264" s="186">
        <f t="shared" si="50"/>
        <v>0</v>
      </c>
      <c r="K264" s="182" t="s">
        <v>19</v>
      </c>
      <c r="L264" s="41"/>
      <c r="M264" s="187" t="s">
        <v>19</v>
      </c>
      <c r="N264" s="188" t="s">
        <v>44</v>
      </c>
      <c r="O264" s="66"/>
      <c r="P264" s="189">
        <f t="shared" si="51"/>
        <v>0</v>
      </c>
      <c r="Q264" s="189">
        <v>0</v>
      </c>
      <c r="R264" s="189">
        <f t="shared" si="52"/>
        <v>0</v>
      </c>
      <c r="S264" s="189">
        <v>0</v>
      </c>
      <c r="T264" s="190">
        <f t="shared" si="53"/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135</v>
      </c>
      <c r="AT264" s="191" t="s">
        <v>187</v>
      </c>
      <c r="AU264" s="191" t="s">
        <v>80</v>
      </c>
      <c r="AY264" s="19" t="s">
        <v>185</v>
      </c>
      <c r="BE264" s="192">
        <f t="shared" si="54"/>
        <v>0</v>
      </c>
      <c r="BF264" s="192">
        <f t="shared" si="55"/>
        <v>0</v>
      </c>
      <c r="BG264" s="192">
        <f t="shared" si="56"/>
        <v>0</v>
      </c>
      <c r="BH264" s="192">
        <f t="shared" si="57"/>
        <v>0</v>
      </c>
      <c r="BI264" s="192">
        <f t="shared" si="58"/>
        <v>0</v>
      </c>
      <c r="BJ264" s="19" t="s">
        <v>80</v>
      </c>
      <c r="BK264" s="192">
        <f t="shared" si="59"/>
        <v>0</v>
      </c>
      <c r="BL264" s="19" t="s">
        <v>135</v>
      </c>
      <c r="BM264" s="191" t="s">
        <v>4602</v>
      </c>
    </row>
    <row r="265" spans="1:65" s="2" customFormat="1" ht="16.5" customHeight="1">
      <c r="A265" s="36"/>
      <c r="B265" s="37"/>
      <c r="C265" s="180" t="s">
        <v>2138</v>
      </c>
      <c r="D265" s="180" t="s">
        <v>187</v>
      </c>
      <c r="E265" s="181" t="s">
        <v>4603</v>
      </c>
      <c r="F265" s="182" t="s">
        <v>4604</v>
      </c>
      <c r="G265" s="183" t="s">
        <v>1314</v>
      </c>
      <c r="H265" s="184">
        <v>4</v>
      </c>
      <c r="I265" s="185"/>
      <c r="J265" s="186">
        <f t="shared" si="50"/>
        <v>0</v>
      </c>
      <c r="K265" s="182" t="s">
        <v>19</v>
      </c>
      <c r="L265" s="41"/>
      <c r="M265" s="187" t="s">
        <v>19</v>
      </c>
      <c r="N265" s="188" t="s">
        <v>44</v>
      </c>
      <c r="O265" s="66"/>
      <c r="P265" s="189">
        <f t="shared" si="51"/>
        <v>0</v>
      </c>
      <c r="Q265" s="189">
        <v>0</v>
      </c>
      <c r="R265" s="189">
        <f t="shared" si="52"/>
        <v>0</v>
      </c>
      <c r="S265" s="189">
        <v>0</v>
      </c>
      <c r="T265" s="190">
        <f t="shared" si="53"/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135</v>
      </c>
      <c r="AT265" s="191" t="s">
        <v>187</v>
      </c>
      <c r="AU265" s="191" t="s">
        <v>80</v>
      </c>
      <c r="AY265" s="19" t="s">
        <v>185</v>
      </c>
      <c r="BE265" s="192">
        <f t="shared" si="54"/>
        <v>0</v>
      </c>
      <c r="BF265" s="192">
        <f t="shared" si="55"/>
        <v>0</v>
      </c>
      <c r="BG265" s="192">
        <f t="shared" si="56"/>
        <v>0</v>
      </c>
      <c r="BH265" s="192">
        <f t="shared" si="57"/>
        <v>0</v>
      </c>
      <c r="BI265" s="192">
        <f t="shared" si="58"/>
        <v>0</v>
      </c>
      <c r="BJ265" s="19" t="s">
        <v>80</v>
      </c>
      <c r="BK265" s="192">
        <f t="shared" si="59"/>
        <v>0</v>
      </c>
      <c r="BL265" s="19" t="s">
        <v>135</v>
      </c>
      <c r="BM265" s="191" t="s">
        <v>4605</v>
      </c>
    </row>
    <row r="266" spans="1:65" s="2" customFormat="1" ht="16.5" customHeight="1">
      <c r="A266" s="36"/>
      <c r="B266" s="37"/>
      <c r="C266" s="180" t="s">
        <v>2143</v>
      </c>
      <c r="D266" s="180" t="s">
        <v>187</v>
      </c>
      <c r="E266" s="181" t="s">
        <v>4606</v>
      </c>
      <c r="F266" s="182" t="s">
        <v>4607</v>
      </c>
      <c r="G266" s="183" t="s">
        <v>1314</v>
      </c>
      <c r="H266" s="184">
        <v>4</v>
      </c>
      <c r="I266" s="185"/>
      <c r="J266" s="186">
        <f t="shared" si="50"/>
        <v>0</v>
      </c>
      <c r="K266" s="182" t="s">
        <v>19</v>
      </c>
      <c r="L266" s="41"/>
      <c r="M266" s="187" t="s">
        <v>19</v>
      </c>
      <c r="N266" s="188" t="s">
        <v>44</v>
      </c>
      <c r="O266" s="66"/>
      <c r="P266" s="189">
        <f t="shared" si="51"/>
        <v>0</v>
      </c>
      <c r="Q266" s="189">
        <v>0</v>
      </c>
      <c r="R266" s="189">
        <f t="shared" si="52"/>
        <v>0</v>
      </c>
      <c r="S266" s="189">
        <v>0</v>
      </c>
      <c r="T266" s="190">
        <f t="shared" si="53"/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80</v>
      </c>
      <c r="AY266" s="19" t="s">
        <v>185</v>
      </c>
      <c r="BE266" s="192">
        <f t="shared" si="54"/>
        <v>0</v>
      </c>
      <c r="BF266" s="192">
        <f t="shared" si="55"/>
        <v>0</v>
      </c>
      <c r="BG266" s="192">
        <f t="shared" si="56"/>
        <v>0</v>
      </c>
      <c r="BH266" s="192">
        <f t="shared" si="57"/>
        <v>0</v>
      </c>
      <c r="BI266" s="192">
        <f t="shared" si="58"/>
        <v>0</v>
      </c>
      <c r="BJ266" s="19" t="s">
        <v>80</v>
      </c>
      <c r="BK266" s="192">
        <f t="shared" si="59"/>
        <v>0</v>
      </c>
      <c r="BL266" s="19" t="s">
        <v>135</v>
      </c>
      <c r="BM266" s="191" t="s">
        <v>4608</v>
      </c>
    </row>
    <row r="267" spans="1:65" s="2" customFormat="1" ht="16.5" customHeight="1">
      <c r="A267" s="36"/>
      <c r="B267" s="37"/>
      <c r="C267" s="180" t="s">
        <v>2153</v>
      </c>
      <c r="D267" s="180" t="s">
        <v>187</v>
      </c>
      <c r="E267" s="181" t="s">
        <v>4609</v>
      </c>
      <c r="F267" s="182" t="s">
        <v>4610</v>
      </c>
      <c r="G267" s="183" t="s">
        <v>1314</v>
      </c>
      <c r="H267" s="184">
        <v>4</v>
      </c>
      <c r="I267" s="185"/>
      <c r="J267" s="186">
        <f t="shared" si="50"/>
        <v>0</v>
      </c>
      <c r="K267" s="182" t="s">
        <v>19</v>
      </c>
      <c r="L267" s="41"/>
      <c r="M267" s="187" t="s">
        <v>19</v>
      </c>
      <c r="N267" s="188" t="s">
        <v>44</v>
      </c>
      <c r="O267" s="66"/>
      <c r="P267" s="189">
        <f t="shared" si="51"/>
        <v>0</v>
      </c>
      <c r="Q267" s="189">
        <v>0</v>
      </c>
      <c r="R267" s="189">
        <f t="shared" si="52"/>
        <v>0</v>
      </c>
      <c r="S267" s="189">
        <v>0</v>
      </c>
      <c r="T267" s="190">
        <f t="shared" si="53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135</v>
      </c>
      <c r="AT267" s="191" t="s">
        <v>187</v>
      </c>
      <c r="AU267" s="191" t="s">
        <v>80</v>
      </c>
      <c r="AY267" s="19" t="s">
        <v>185</v>
      </c>
      <c r="BE267" s="192">
        <f t="shared" si="54"/>
        <v>0</v>
      </c>
      <c r="BF267" s="192">
        <f t="shared" si="55"/>
        <v>0</v>
      </c>
      <c r="BG267" s="192">
        <f t="shared" si="56"/>
        <v>0</v>
      </c>
      <c r="BH267" s="192">
        <f t="shared" si="57"/>
        <v>0</v>
      </c>
      <c r="BI267" s="192">
        <f t="shared" si="58"/>
        <v>0</v>
      </c>
      <c r="BJ267" s="19" t="s">
        <v>80</v>
      </c>
      <c r="BK267" s="192">
        <f t="shared" si="59"/>
        <v>0</v>
      </c>
      <c r="BL267" s="19" t="s">
        <v>135</v>
      </c>
      <c r="BM267" s="191" t="s">
        <v>4611</v>
      </c>
    </row>
    <row r="268" spans="1:65" s="2" customFormat="1" ht="16.5" customHeight="1">
      <c r="A268" s="36"/>
      <c r="B268" s="37"/>
      <c r="C268" s="180" t="s">
        <v>2158</v>
      </c>
      <c r="D268" s="180" t="s">
        <v>187</v>
      </c>
      <c r="E268" s="181" t="s">
        <v>4612</v>
      </c>
      <c r="F268" s="182" t="s">
        <v>4613</v>
      </c>
      <c r="G268" s="183" t="s">
        <v>1314</v>
      </c>
      <c r="H268" s="184">
        <v>700</v>
      </c>
      <c r="I268" s="185"/>
      <c r="J268" s="186">
        <f t="shared" si="50"/>
        <v>0</v>
      </c>
      <c r="K268" s="182" t="s">
        <v>19</v>
      </c>
      <c r="L268" s="41"/>
      <c r="M268" s="187" t="s">
        <v>19</v>
      </c>
      <c r="N268" s="188" t="s">
        <v>44</v>
      </c>
      <c r="O268" s="66"/>
      <c r="P268" s="189">
        <f t="shared" si="51"/>
        <v>0</v>
      </c>
      <c r="Q268" s="189">
        <v>0</v>
      </c>
      <c r="R268" s="189">
        <f t="shared" si="52"/>
        <v>0</v>
      </c>
      <c r="S268" s="189">
        <v>0</v>
      </c>
      <c r="T268" s="190">
        <f t="shared" si="5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135</v>
      </c>
      <c r="AT268" s="191" t="s">
        <v>187</v>
      </c>
      <c r="AU268" s="191" t="s">
        <v>80</v>
      </c>
      <c r="AY268" s="19" t="s">
        <v>185</v>
      </c>
      <c r="BE268" s="192">
        <f t="shared" si="54"/>
        <v>0</v>
      </c>
      <c r="BF268" s="192">
        <f t="shared" si="55"/>
        <v>0</v>
      </c>
      <c r="BG268" s="192">
        <f t="shared" si="56"/>
        <v>0</v>
      </c>
      <c r="BH268" s="192">
        <f t="shared" si="57"/>
        <v>0</v>
      </c>
      <c r="BI268" s="192">
        <f t="shared" si="58"/>
        <v>0</v>
      </c>
      <c r="BJ268" s="19" t="s">
        <v>80</v>
      </c>
      <c r="BK268" s="192">
        <f t="shared" si="59"/>
        <v>0</v>
      </c>
      <c r="BL268" s="19" t="s">
        <v>135</v>
      </c>
      <c r="BM268" s="191" t="s">
        <v>4614</v>
      </c>
    </row>
    <row r="269" spans="1:65" s="2" customFormat="1" ht="16.5" customHeight="1">
      <c r="A269" s="36"/>
      <c r="B269" s="37"/>
      <c r="C269" s="180" t="s">
        <v>2198</v>
      </c>
      <c r="D269" s="180" t="s">
        <v>187</v>
      </c>
      <c r="E269" s="181" t="s">
        <v>4615</v>
      </c>
      <c r="F269" s="182" t="s">
        <v>4616</v>
      </c>
      <c r="G269" s="183" t="s">
        <v>499</v>
      </c>
      <c r="H269" s="184">
        <v>2100</v>
      </c>
      <c r="I269" s="185"/>
      <c r="J269" s="186">
        <f t="shared" si="50"/>
        <v>0</v>
      </c>
      <c r="K269" s="182" t="s">
        <v>19</v>
      </c>
      <c r="L269" s="41"/>
      <c r="M269" s="187" t="s">
        <v>19</v>
      </c>
      <c r="N269" s="188" t="s">
        <v>44</v>
      </c>
      <c r="O269" s="66"/>
      <c r="P269" s="189">
        <f t="shared" si="51"/>
        <v>0</v>
      </c>
      <c r="Q269" s="189">
        <v>0</v>
      </c>
      <c r="R269" s="189">
        <f t="shared" si="52"/>
        <v>0</v>
      </c>
      <c r="S269" s="189">
        <v>0</v>
      </c>
      <c r="T269" s="190">
        <f t="shared" si="5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80</v>
      </c>
      <c r="AY269" s="19" t="s">
        <v>185</v>
      </c>
      <c r="BE269" s="192">
        <f t="shared" si="54"/>
        <v>0</v>
      </c>
      <c r="BF269" s="192">
        <f t="shared" si="55"/>
        <v>0</v>
      </c>
      <c r="BG269" s="192">
        <f t="shared" si="56"/>
        <v>0</v>
      </c>
      <c r="BH269" s="192">
        <f t="shared" si="57"/>
        <v>0</v>
      </c>
      <c r="BI269" s="192">
        <f t="shared" si="58"/>
        <v>0</v>
      </c>
      <c r="BJ269" s="19" t="s">
        <v>80</v>
      </c>
      <c r="BK269" s="192">
        <f t="shared" si="59"/>
        <v>0</v>
      </c>
      <c r="BL269" s="19" t="s">
        <v>135</v>
      </c>
      <c r="BM269" s="191" t="s">
        <v>4617</v>
      </c>
    </row>
    <row r="270" spans="1:65" s="2" customFormat="1" ht="16.5" customHeight="1">
      <c r="A270" s="36"/>
      <c r="B270" s="37"/>
      <c r="C270" s="180" t="s">
        <v>2204</v>
      </c>
      <c r="D270" s="180" t="s">
        <v>187</v>
      </c>
      <c r="E270" s="181" t="s">
        <v>4618</v>
      </c>
      <c r="F270" s="182" t="s">
        <v>4619</v>
      </c>
      <c r="G270" s="183" t="s">
        <v>499</v>
      </c>
      <c r="H270" s="184">
        <v>200</v>
      </c>
      <c r="I270" s="185"/>
      <c r="J270" s="186">
        <f t="shared" si="50"/>
        <v>0</v>
      </c>
      <c r="K270" s="182" t="s">
        <v>19</v>
      </c>
      <c r="L270" s="41"/>
      <c r="M270" s="187" t="s">
        <v>19</v>
      </c>
      <c r="N270" s="188" t="s">
        <v>44</v>
      </c>
      <c r="O270" s="66"/>
      <c r="P270" s="189">
        <f t="shared" si="51"/>
        <v>0</v>
      </c>
      <c r="Q270" s="189">
        <v>0</v>
      </c>
      <c r="R270" s="189">
        <f t="shared" si="52"/>
        <v>0</v>
      </c>
      <c r="S270" s="189">
        <v>0</v>
      </c>
      <c r="T270" s="190">
        <f t="shared" si="5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135</v>
      </c>
      <c r="AT270" s="191" t="s">
        <v>187</v>
      </c>
      <c r="AU270" s="191" t="s">
        <v>80</v>
      </c>
      <c r="AY270" s="19" t="s">
        <v>185</v>
      </c>
      <c r="BE270" s="192">
        <f t="shared" si="54"/>
        <v>0</v>
      </c>
      <c r="BF270" s="192">
        <f t="shared" si="55"/>
        <v>0</v>
      </c>
      <c r="BG270" s="192">
        <f t="shared" si="56"/>
        <v>0</v>
      </c>
      <c r="BH270" s="192">
        <f t="shared" si="57"/>
        <v>0</v>
      </c>
      <c r="BI270" s="192">
        <f t="shared" si="58"/>
        <v>0</v>
      </c>
      <c r="BJ270" s="19" t="s">
        <v>80</v>
      </c>
      <c r="BK270" s="192">
        <f t="shared" si="59"/>
        <v>0</v>
      </c>
      <c r="BL270" s="19" t="s">
        <v>135</v>
      </c>
      <c r="BM270" s="191" t="s">
        <v>4620</v>
      </c>
    </row>
    <row r="271" spans="1:65" s="2" customFormat="1" ht="16.5" customHeight="1">
      <c r="A271" s="36"/>
      <c r="B271" s="37"/>
      <c r="C271" s="180" t="s">
        <v>2685</v>
      </c>
      <c r="D271" s="180" t="s">
        <v>187</v>
      </c>
      <c r="E271" s="181" t="s">
        <v>4621</v>
      </c>
      <c r="F271" s="182" t="s">
        <v>4622</v>
      </c>
      <c r="G271" s="183" t="s">
        <v>499</v>
      </c>
      <c r="H271" s="184">
        <v>30</v>
      </c>
      <c r="I271" s="185"/>
      <c r="J271" s="186">
        <f t="shared" si="50"/>
        <v>0</v>
      </c>
      <c r="K271" s="182" t="s">
        <v>19</v>
      </c>
      <c r="L271" s="41"/>
      <c r="M271" s="187" t="s">
        <v>19</v>
      </c>
      <c r="N271" s="188" t="s">
        <v>44</v>
      </c>
      <c r="O271" s="66"/>
      <c r="P271" s="189">
        <f t="shared" si="51"/>
        <v>0</v>
      </c>
      <c r="Q271" s="189">
        <v>0</v>
      </c>
      <c r="R271" s="189">
        <f t="shared" si="52"/>
        <v>0</v>
      </c>
      <c r="S271" s="189">
        <v>0</v>
      </c>
      <c r="T271" s="190">
        <f t="shared" si="5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80</v>
      </c>
      <c r="AY271" s="19" t="s">
        <v>185</v>
      </c>
      <c r="BE271" s="192">
        <f t="shared" si="54"/>
        <v>0</v>
      </c>
      <c r="BF271" s="192">
        <f t="shared" si="55"/>
        <v>0</v>
      </c>
      <c r="BG271" s="192">
        <f t="shared" si="56"/>
        <v>0</v>
      </c>
      <c r="BH271" s="192">
        <f t="shared" si="57"/>
        <v>0</v>
      </c>
      <c r="BI271" s="192">
        <f t="shared" si="58"/>
        <v>0</v>
      </c>
      <c r="BJ271" s="19" t="s">
        <v>80</v>
      </c>
      <c r="BK271" s="192">
        <f t="shared" si="59"/>
        <v>0</v>
      </c>
      <c r="BL271" s="19" t="s">
        <v>135</v>
      </c>
      <c r="BM271" s="191" t="s">
        <v>4623</v>
      </c>
    </row>
    <row r="272" spans="1:65" s="2" customFormat="1" ht="16.5" customHeight="1">
      <c r="A272" s="36"/>
      <c r="B272" s="37"/>
      <c r="C272" s="180" t="s">
        <v>2689</v>
      </c>
      <c r="D272" s="180" t="s">
        <v>187</v>
      </c>
      <c r="E272" s="181" t="s">
        <v>4624</v>
      </c>
      <c r="F272" s="182" t="s">
        <v>4625</v>
      </c>
      <c r="G272" s="183" t="s">
        <v>499</v>
      </c>
      <c r="H272" s="184">
        <v>120</v>
      </c>
      <c r="I272" s="185"/>
      <c r="J272" s="186">
        <f t="shared" si="50"/>
        <v>0</v>
      </c>
      <c r="K272" s="182" t="s">
        <v>19</v>
      </c>
      <c r="L272" s="41"/>
      <c r="M272" s="187" t="s">
        <v>19</v>
      </c>
      <c r="N272" s="188" t="s">
        <v>44</v>
      </c>
      <c r="O272" s="66"/>
      <c r="P272" s="189">
        <f t="shared" si="51"/>
        <v>0</v>
      </c>
      <c r="Q272" s="189">
        <v>0</v>
      </c>
      <c r="R272" s="189">
        <f t="shared" si="52"/>
        <v>0</v>
      </c>
      <c r="S272" s="189">
        <v>0</v>
      </c>
      <c r="T272" s="190">
        <f t="shared" si="5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135</v>
      </c>
      <c r="AT272" s="191" t="s">
        <v>187</v>
      </c>
      <c r="AU272" s="191" t="s">
        <v>80</v>
      </c>
      <c r="AY272" s="19" t="s">
        <v>185</v>
      </c>
      <c r="BE272" s="192">
        <f t="shared" si="54"/>
        <v>0</v>
      </c>
      <c r="BF272" s="192">
        <f t="shared" si="55"/>
        <v>0</v>
      </c>
      <c r="BG272" s="192">
        <f t="shared" si="56"/>
        <v>0</v>
      </c>
      <c r="BH272" s="192">
        <f t="shared" si="57"/>
        <v>0</v>
      </c>
      <c r="BI272" s="192">
        <f t="shared" si="58"/>
        <v>0</v>
      </c>
      <c r="BJ272" s="19" t="s">
        <v>80</v>
      </c>
      <c r="BK272" s="192">
        <f t="shared" si="59"/>
        <v>0</v>
      </c>
      <c r="BL272" s="19" t="s">
        <v>135</v>
      </c>
      <c r="BM272" s="191" t="s">
        <v>4626</v>
      </c>
    </row>
    <row r="273" spans="1:65" s="2" customFormat="1" ht="16.5" customHeight="1">
      <c r="A273" s="36"/>
      <c r="B273" s="37"/>
      <c r="C273" s="180" t="s">
        <v>2691</v>
      </c>
      <c r="D273" s="180" t="s">
        <v>187</v>
      </c>
      <c r="E273" s="181" t="s">
        <v>4627</v>
      </c>
      <c r="F273" s="182" t="s">
        <v>4628</v>
      </c>
      <c r="G273" s="183" t="s">
        <v>499</v>
      </c>
      <c r="H273" s="184">
        <v>30</v>
      </c>
      <c r="I273" s="185"/>
      <c r="J273" s="186">
        <f t="shared" si="50"/>
        <v>0</v>
      </c>
      <c r="K273" s="182" t="s">
        <v>19</v>
      </c>
      <c r="L273" s="41"/>
      <c r="M273" s="187" t="s">
        <v>19</v>
      </c>
      <c r="N273" s="188" t="s">
        <v>44</v>
      </c>
      <c r="O273" s="66"/>
      <c r="P273" s="189">
        <f t="shared" si="51"/>
        <v>0</v>
      </c>
      <c r="Q273" s="189">
        <v>0</v>
      </c>
      <c r="R273" s="189">
        <f t="shared" si="52"/>
        <v>0</v>
      </c>
      <c r="S273" s="189">
        <v>0</v>
      </c>
      <c r="T273" s="190">
        <f t="shared" si="5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135</v>
      </c>
      <c r="AT273" s="191" t="s">
        <v>187</v>
      </c>
      <c r="AU273" s="191" t="s">
        <v>80</v>
      </c>
      <c r="AY273" s="19" t="s">
        <v>185</v>
      </c>
      <c r="BE273" s="192">
        <f t="shared" si="54"/>
        <v>0</v>
      </c>
      <c r="BF273" s="192">
        <f t="shared" si="55"/>
        <v>0</v>
      </c>
      <c r="BG273" s="192">
        <f t="shared" si="56"/>
        <v>0</v>
      </c>
      <c r="BH273" s="192">
        <f t="shared" si="57"/>
        <v>0</v>
      </c>
      <c r="BI273" s="192">
        <f t="shared" si="58"/>
        <v>0</v>
      </c>
      <c r="BJ273" s="19" t="s">
        <v>80</v>
      </c>
      <c r="BK273" s="192">
        <f t="shared" si="59"/>
        <v>0</v>
      </c>
      <c r="BL273" s="19" t="s">
        <v>135</v>
      </c>
      <c r="BM273" s="191" t="s">
        <v>4629</v>
      </c>
    </row>
    <row r="274" spans="1:65" s="12" customFormat="1" ht="25.9" customHeight="1">
      <c r="B274" s="164"/>
      <c r="C274" s="165"/>
      <c r="D274" s="166" t="s">
        <v>72</v>
      </c>
      <c r="E274" s="167" t="s">
        <v>4630</v>
      </c>
      <c r="F274" s="167" t="s">
        <v>4631</v>
      </c>
      <c r="G274" s="165"/>
      <c r="H274" s="165"/>
      <c r="I274" s="168"/>
      <c r="J274" s="169">
        <f>BK274</f>
        <v>0</v>
      </c>
      <c r="K274" s="165"/>
      <c r="L274" s="170"/>
      <c r="M274" s="171"/>
      <c r="N274" s="172"/>
      <c r="O274" s="172"/>
      <c r="P274" s="173">
        <f>SUM(P275:P292)</f>
        <v>0</v>
      </c>
      <c r="Q274" s="172"/>
      <c r="R274" s="173">
        <f>SUM(R275:R292)</f>
        <v>0</v>
      </c>
      <c r="S274" s="172"/>
      <c r="T274" s="174">
        <f>SUM(T275:T292)</f>
        <v>0</v>
      </c>
      <c r="AR274" s="175" t="s">
        <v>80</v>
      </c>
      <c r="AT274" s="176" t="s">
        <v>72</v>
      </c>
      <c r="AU274" s="176" t="s">
        <v>73</v>
      </c>
      <c r="AY274" s="175" t="s">
        <v>185</v>
      </c>
      <c r="BK274" s="177">
        <f>SUM(BK275:BK292)</f>
        <v>0</v>
      </c>
    </row>
    <row r="275" spans="1:65" s="2" customFormat="1" ht="16.5" customHeight="1">
      <c r="A275" s="36"/>
      <c r="B275" s="37"/>
      <c r="C275" s="180" t="s">
        <v>2693</v>
      </c>
      <c r="D275" s="180" t="s">
        <v>187</v>
      </c>
      <c r="E275" s="181" t="s">
        <v>4632</v>
      </c>
      <c r="F275" s="182" t="s">
        <v>4633</v>
      </c>
      <c r="G275" s="183" t="s">
        <v>499</v>
      </c>
      <c r="H275" s="184">
        <v>400</v>
      </c>
      <c r="I275" s="185"/>
      <c r="J275" s="186">
        <f t="shared" ref="J275:J292" si="60">ROUND(I275*H275,2)</f>
        <v>0</v>
      </c>
      <c r="K275" s="182" t="s">
        <v>19</v>
      </c>
      <c r="L275" s="41"/>
      <c r="M275" s="187" t="s">
        <v>19</v>
      </c>
      <c r="N275" s="188" t="s">
        <v>44</v>
      </c>
      <c r="O275" s="66"/>
      <c r="P275" s="189">
        <f t="shared" ref="P275:P292" si="61">O275*H275</f>
        <v>0</v>
      </c>
      <c r="Q275" s="189">
        <v>0</v>
      </c>
      <c r="R275" s="189">
        <f t="shared" ref="R275:R292" si="62">Q275*H275</f>
        <v>0</v>
      </c>
      <c r="S275" s="189">
        <v>0</v>
      </c>
      <c r="T275" s="190">
        <f t="shared" ref="T275:T292" si="63"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135</v>
      </c>
      <c r="AT275" s="191" t="s">
        <v>187</v>
      </c>
      <c r="AU275" s="191" t="s">
        <v>80</v>
      </c>
      <c r="AY275" s="19" t="s">
        <v>185</v>
      </c>
      <c r="BE275" s="192">
        <f t="shared" ref="BE275:BE292" si="64">IF(N275="základní",J275,0)</f>
        <v>0</v>
      </c>
      <c r="BF275" s="192">
        <f t="shared" ref="BF275:BF292" si="65">IF(N275="snížená",J275,0)</f>
        <v>0</v>
      </c>
      <c r="BG275" s="192">
        <f t="shared" ref="BG275:BG292" si="66">IF(N275="zákl. přenesená",J275,0)</f>
        <v>0</v>
      </c>
      <c r="BH275" s="192">
        <f t="shared" ref="BH275:BH292" si="67">IF(N275="sníž. přenesená",J275,0)</f>
        <v>0</v>
      </c>
      <c r="BI275" s="192">
        <f t="shared" ref="BI275:BI292" si="68">IF(N275="nulová",J275,0)</f>
        <v>0</v>
      </c>
      <c r="BJ275" s="19" t="s">
        <v>80</v>
      </c>
      <c r="BK275" s="192">
        <f t="shared" ref="BK275:BK292" si="69">ROUND(I275*H275,2)</f>
        <v>0</v>
      </c>
      <c r="BL275" s="19" t="s">
        <v>135</v>
      </c>
      <c r="BM275" s="191" t="s">
        <v>4634</v>
      </c>
    </row>
    <row r="276" spans="1:65" s="2" customFormat="1" ht="16.5" customHeight="1">
      <c r="A276" s="36"/>
      <c r="B276" s="37"/>
      <c r="C276" s="180" t="s">
        <v>2696</v>
      </c>
      <c r="D276" s="180" t="s">
        <v>187</v>
      </c>
      <c r="E276" s="181" t="s">
        <v>4635</v>
      </c>
      <c r="F276" s="182" t="s">
        <v>4636</v>
      </c>
      <c r="G276" s="183" t="s">
        <v>1314</v>
      </c>
      <c r="H276" s="184">
        <v>13</v>
      </c>
      <c r="I276" s="185"/>
      <c r="J276" s="186">
        <f t="shared" si="60"/>
        <v>0</v>
      </c>
      <c r="K276" s="182" t="s">
        <v>19</v>
      </c>
      <c r="L276" s="41"/>
      <c r="M276" s="187" t="s">
        <v>19</v>
      </c>
      <c r="N276" s="188" t="s">
        <v>44</v>
      </c>
      <c r="O276" s="66"/>
      <c r="P276" s="189">
        <f t="shared" si="61"/>
        <v>0</v>
      </c>
      <c r="Q276" s="189">
        <v>0</v>
      </c>
      <c r="R276" s="189">
        <f t="shared" si="62"/>
        <v>0</v>
      </c>
      <c r="S276" s="189">
        <v>0</v>
      </c>
      <c r="T276" s="190">
        <f t="shared" si="63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135</v>
      </c>
      <c r="AT276" s="191" t="s">
        <v>187</v>
      </c>
      <c r="AU276" s="191" t="s">
        <v>80</v>
      </c>
      <c r="AY276" s="19" t="s">
        <v>185</v>
      </c>
      <c r="BE276" s="192">
        <f t="shared" si="64"/>
        <v>0</v>
      </c>
      <c r="BF276" s="192">
        <f t="shared" si="65"/>
        <v>0</v>
      </c>
      <c r="BG276" s="192">
        <f t="shared" si="66"/>
        <v>0</v>
      </c>
      <c r="BH276" s="192">
        <f t="shared" si="67"/>
        <v>0</v>
      </c>
      <c r="BI276" s="192">
        <f t="shared" si="68"/>
        <v>0</v>
      </c>
      <c r="BJ276" s="19" t="s">
        <v>80</v>
      </c>
      <c r="BK276" s="192">
        <f t="shared" si="69"/>
        <v>0</v>
      </c>
      <c r="BL276" s="19" t="s">
        <v>135</v>
      </c>
      <c r="BM276" s="191" t="s">
        <v>4637</v>
      </c>
    </row>
    <row r="277" spans="1:65" s="2" customFormat="1" ht="16.5" customHeight="1">
      <c r="A277" s="36"/>
      <c r="B277" s="37"/>
      <c r="C277" s="180" t="s">
        <v>2699</v>
      </c>
      <c r="D277" s="180" t="s">
        <v>187</v>
      </c>
      <c r="E277" s="181" t="s">
        <v>4638</v>
      </c>
      <c r="F277" s="182" t="s">
        <v>4639</v>
      </c>
      <c r="G277" s="183" t="s">
        <v>1314</v>
      </c>
      <c r="H277" s="184">
        <v>2</v>
      </c>
      <c r="I277" s="185"/>
      <c r="J277" s="186">
        <f t="shared" si="60"/>
        <v>0</v>
      </c>
      <c r="K277" s="182" t="s">
        <v>19</v>
      </c>
      <c r="L277" s="41"/>
      <c r="M277" s="187" t="s">
        <v>19</v>
      </c>
      <c r="N277" s="188" t="s">
        <v>44</v>
      </c>
      <c r="O277" s="66"/>
      <c r="P277" s="189">
        <f t="shared" si="61"/>
        <v>0</v>
      </c>
      <c r="Q277" s="189">
        <v>0</v>
      </c>
      <c r="R277" s="189">
        <f t="shared" si="62"/>
        <v>0</v>
      </c>
      <c r="S277" s="189">
        <v>0</v>
      </c>
      <c r="T277" s="190">
        <f t="shared" si="63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135</v>
      </c>
      <c r="AT277" s="191" t="s">
        <v>187</v>
      </c>
      <c r="AU277" s="191" t="s">
        <v>80</v>
      </c>
      <c r="AY277" s="19" t="s">
        <v>185</v>
      </c>
      <c r="BE277" s="192">
        <f t="shared" si="64"/>
        <v>0</v>
      </c>
      <c r="BF277" s="192">
        <f t="shared" si="65"/>
        <v>0</v>
      </c>
      <c r="BG277" s="192">
        <f t="shared" si="66"/>
        <v>0</v>
      </c>
      <c r="BH277" s="192">
        <f t="shared" si="67"/>
        <v>0</v>
      </c>
      <c r="BI277" s="192">
        <f t="shared" si="68"/>
        <v>0</v>
      </c>
      <c r="BJ277" s="19" t="s">
        <v>80</v>
      </c>
      <c r="BK277" s="192">
        <f t="shared" si="69"/>
        <v>0</v>
      </c>
      <c r="BL277" s="19" t="s">
        <v>135</v>
      </c>
      <c r="BM277" s="191" t="s">
        <v>4640</v>
      </c>
    </row>
    <row r="278" spans="1:65" s="2" customFormat="1" ht="16.5" customHeight="1">
      <c r="A278" s="36"/>
      <c r="B278" s="37"/>
      <c r="C278" s="180" t="s">
        <v>2701</v>
      </c>
      <c r="D278" s="180" t="s">
        <v>187</v>
      </c>
      <c r="E278" s="181" t="s">
        <v>4641</v>
      </c>
      <c r="F278" s="182" t="s">
        <v>4642</v>
      </c>
      <c r="G278" s="183" t="s">
        <v>1314</v>
      </c>
      <c r="H278" s="184">
        <v>2</v>
      </c>
      <c r="I278" s="185"/>
      <c r="J278" s="186">
        <f t="shared" si="60"/>
        <v>0</v>
      </c>
      <c r="K278" s="182" t="s">
        <v>19</v>
      </c>
      <c r="L278" s="41"/>
      <c r="M278" s="187" t="s">
        <v>19</v>
      </c>
      <c r="N278" s="188" t="s">
        <v>44</v>
      </c>
      <c r="O278" s="66"/>
      <c r="P278" s="189">
        <f t="shared" si="61"/>
        <v>0</v>
      </c>
      <c r="Q278" s="189">
        <v>0</v>
      </c>
      <c r="R278" s="189">
        <f t="shared" si="62"/>
        <v>0</v>
      </c>
      <c r="S278" s="189">
        <v>0</v>
      </c>
      <c r="T278" s="190">
        <f t="shared" si="6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135</v>
      </c>
      <c r="AT278" s="191" t="s">
        <v>187</v>
      </c>
      <c r="AU278" s="191" t="s">
        <v>80</v>
      </c>
      <c r="AY278" s="19" t="s">
        <v>185</v>
      </c>
      <c r="BE278" s="192">
        <f t="shared" si="64"/>
        <v>0</v>
      </c>
      <c r="BF278" s="192">
        <f t="shared" si="65"/>
        <v>0</v>
      </c>
      <c r="BG278" s="192">
        <f t="shared" si="66"/>
        <v>0</v>
      </c>
      <c r="BH278" s="192">
        <f t="shared" si="67"/>
        <v>0</v>
      </c>
      <c r="BI278" s="192">
        <f t="shared" si="68"/>
        <v>0</v>
      </c>
      <c r="BJ278" s="19" t="s">
        <v>80</v>
      </c>
      <c r="BK278" s="192">
        <f t="shared" si="69"/>
        <v>0</v>
      </c>
      <c r="BL278" s="19" t="s">
        <v>135</v>
      </c>
      <c r="BM278" s="191" t="s">
        <v>4643</v>
      </c>
    </row>
    <row r="279" spans="1:65" s="2" customFormat="1" ht="16.5" customHeight="1">
      <c r="A279" s="36"/>
      <c r="B279" s="37"/>
      <c r="C279" s="180" t="s">
        <v>2703</v>
      </c>
      <c r="D279" s="180" t="s">
        <v>187</v>
      </c>
      <c r="E279" s="181" t="s">
        <v>4644</v>
      </c>
      <c r="F279" s="182" t="s">
        <v>4645</v>
      </c>
      <c r="G279" s="183" t="s">
        <v>1314</v>
      </c>
      <c r="H279" s="184">
        <v>2</v>
      </c>
      <c r="I279" s="185"/>
      <c r="J279" s="186">
        <f t="shared" si="60"/>
        <v>0</v>
      </c>
      <c r="K279" s="182" t="s">
        <v>19</v>
      </c>
      <c r="L279" s="41"/>
      <c r="M279" s="187" t="s">
        <v>19</v>
      </c>
      <c r="N279" s="188" t="s">
        <v>44</v>
      </c>
      <c r="O279" s="66"/>
      <c r="P279" s="189">
        <f t="shared" si="61"/>
        <v>0</v>
      </c>
      <c r="Q279" s="189">
        <v>0</v>
      </c>
      <c r="R279" s="189">
        <f t="shared" si="62"/>
        <v>0</v>
      </c>
      <c r="S279" s="189">
        <v>0</v>
      </c>
      <c r="T279" s="190">
        <f t="shared" si="6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80</v>
      </c>
      <c r="AY279" s="19" t="s">
        <v>185</v>
      </c>
      <c r="BE279" s="192">
        <f t="shared" si="64"/>
        <v>0</v>
      </c>
      <c r="BF279" s="192">
        <f t="shared" si="65"/>
        <v>0</v>
      </c>
      <c r="BG279" s="192">
        <f t="shared" si="66"/>
        <v>0</v>
      </c>
      <c r="BH279" s="192">
        <f t="shared" si="67"/>
        <v>0</v>
      </c>
      <c r="BI279" s="192">
        <f t="shared" si="68"/>
        <v>0</v>
      </c>
      <c r="BJ279" s="19" t="s">
        <v>80</v>
      </c>
      <c r="BK279" s="192">
        <f t="shared" si="69"/>
        <v>0</v>
      </c>
      <c r="BL279" s="19" t="s">
        <v>135</v>
      </c>
      <c r="BM279" s="191" t="s">
        <v>4646</v>
      </c>
    </row>
    <row r="280" spans="1:65" s="2" customFormat="1" ht="16.5" customHeight="1">
      <c r="A280" s="36"/>
      <c r="B280" s="37"/>
      <c r="C280" s="180" t="s">
        <v>2705</v>
      </c>
      <c r="D280" s="180" t="s">
        <v>187</v>
      </c>
      <c r="E280" s="181" t="s">
        <v>4647</v>
      </c>
      <c r="F280" s="182" t="s">
        <v>4648</v>
      </c>
      <c r="G280" s="183" t="s">
        <v>1314</v>
      </c>
      <c r="H280" s="184">
        <v>16</v>
      </c>
      <c r="I280" s="185"/>
      <c r="J280" s="186">
        <f t="shared" si="60"/>
        <v>0</v>
      </c>
      <c r="K280" s="182" t="s">
        <v>19</v>
      </c>
      <c r="L280" s="41"/>
      <c r="M280" s="187" t="s">
        <v>19</v>
      </c>
      <c r="N280" s="188" t="s">
        <v>44</v>
      </c>
      <c r="O280" s="66"/>
      <c r="P280" s="189">
        <f t="shared" si="61"/>
        <v>0</v>
      </c>
      <c r="Q280" s="189">
        <v>0</v>
      </c>
      <c r="R280" s="189">
        <f t="shared" si="62"/>
        <v>0</v>
      </c>
      <c r="S280" s="189">
        <v>0</v>
      </c>
      <c r="T280" s="190">
        <f t="shared" si="6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135</v>
      </c>
      <c r="AT280" s="191" t="s">
        <v>187</v>
      </c>
      <c r="AU280" s="191" t="s">
        <v>80</v>
      </c>
      <c r="AY280" s="19" t="s">
        <v>185</v>
      </c>
      <c r="BE280" s="192">
        <f t="shared" si="64"/>
        <v>0</v>
      </c>
      <c r="BF280" s="192">
        <f t="shared" si="65"/>
        <v>0</v>
      </c>
      <c r="BG280" s="192">
        <f t="shared" si="66"/>
        <v>0</v>
      </c>
      <c r="BH280" s="192">
        <f t="shared" si="67"/>
        <v>0</v>
      </c>
      <c r="BI280" s="192">
        <f t="shared" si="68"/>
        <v>0</v>
      </c>
      <c r="BJ280" s="19" t="s">
        <v>80</v>
      </c>
      <c r="BK280" s="192">
        <f t="shared" si="69"/>
        <v>0</v>
      </c>
      <c r="BL280" s="19" t="s">
        <v>135</v>
      </c>
      <c r="BM280" s="191" t="s">
        <v>4649</v>
      </c>
    </row>
    <row r="281" spans="1:65" s="2" customFormat="1" ht="16.5" customHeight="1">
      <c r="A281" s="36"/>
      <c r="B281" s="37"/>
      <c r="C281" s="180" t="s">
        <v>2707</v>
      </c>
      <c r="D281" s="180" t="s">
        <v>187</v>
      </c>
      <c r="E281" s="181" t="s">
        <v>4650</v>
      </c>
      <c r="F281" s="182" t="s">
        <v>4651</v>
      </c>
      <c r="G281" s="183" t="s">
        <v>1314</v>
      </c>
      <c r="H281" s="184">
        <v>8</v>
      </c>
      <c r="I281" s="185"/>
      <c r="J281" s="186">
        <f t="shared" si="60"/>
        <v>0</v>
      </c>
      <c r="K281" s="182" t="s">
        <v>19</v>
      </c>
      <c r="L281" s="41"/>
      <c r="M281" s="187" t="s">
        <v>19</v>
      </c>
      <c r="N281" s="188" t="s">
        <v>44</v>
      </c>
      <c r="O281" s="66"/>
      <c r="P281" s="189">
        <f t="shared" si="61"/>
        <v>0</v>
      </c>
      <c r="Q281" s="189">
        <v>0</v>
      </c>
      <c r="R281" s="189">
        <f t="shared" si="62"/>
        <v>0</v>
      </c>
      <c r="S281" s="189">
        <v>0</v>
      </c>
      <c r="T281" s="190">
        <f t="shared" si="63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135</v>
      </c>
      <c r="AT281" s="191" t="s">
        <v>187</v>
      </c>
      <c r="AU281" s="191" t="s">
        <v>80</v>
      </c>
      <c r="AY281" s="19" t="s">
        <v>185</v>
      </c>
      <c r="BE281" s="192">
        <f t="shared" si="64"/>
        <v>0</v>
      </c>
      <c r="BF281" s="192">
        <f t="shared" si="65"/>
        <v>0</v>
      </c>
      <c r="BG281" s="192">
        <f t="shared" si="66"/>
        <v>0</v>
      </c>
      <c r="BH281" s="192">
        <f t="shared" si="67"/>
        <v>0</v>
      </c>
      <c r="BI281" s="192">
        <f t="shared" si="68"/>
        <v>0</v>
      </c>
      <c r="BJ281" s="19" t="s">
        <v>80</v>
      </c>
      <c r="BK281" s="192">
        <f t="shared" si="69"/>
        <v>0</v>
      </c>
      <c r="BL281" s="19" t="s">
        <v>135</v>
      </c>
      <c r="BM281" s="191" t="s">
        <v>4652</v>
      </c>
    </row>
    <row r="282" spans="1:65" s="2" customFormat="1" ht="16.5" customHeight="1">
      <c r="A282" s="36"/>
      <c r="B282" s="37"/>
      <c r="C282" s="180" t="s">
        <v>2709</v>
      </c>
      <c r="D282" s="180" t="s">
        <v>187</v>
      </c>
      <c r="E282" s="181" t="s">
        <v>4653</v>
      </c>
      <c r="F282" s="182" t="s">
        <v>4654</v>
      </c>
      <c r="G282" s="183" t="s">
        <v>1314</v>
      </c>
      <c r="H282" s="184">
        <v>13</v>
      </c>
      <c r="I282" s="185"/>
      <c r="J282" s="186">
        <f t="shared" si="60"/>
        <v>0</v>
      </c>
      <c r="K282" s="182" t="s">
        <v>19</v>
      </c>
      <c r="L282" s="41"/>
      <c r="M282" s="187" t="s">
        <v>19</v>
      </c>
      <c r="N282" s="188" t="s">
        <v>44</v>
      </c>
      <c r="O282" s="66"/>
      <c r="P282" s="189">
        <f t="shared" si="61"/>
        <v>0</v>
      </c>
      <c r="Q282" s="189">
        <v>0</v>
      </c>
      <c r="R282" s="189">
        <f t="shared" si="62"/>
        <v>0</v>
      </c>
      <c r="S282" s="189">
        <v>0</v>
      </c>
      <c r="T282" s="190">
        <f t="shared" si="63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135</v>
      </c>
      <c r="AT282" s="191" t="s">
        <v>187</v>
      </c>
      <c r="AU282" s="191" t="s">
        <v>80</v>
      </c>
      <c r="AY282" s="19" t="s">
        <v>185</v>
      </c>
      <c r="BE282" s="192">
        <f t="shared" si="64"/>
        <v>0</v>
      </c>
      <c r="BF282" s="192">
        <f t="shared" si="65"/>
        <v>0</v>
      </c>
      <c r="BG282" s="192">
        <f t="shared" si="66"/>
        <v>0</v>
      </c>
      <c r="BH282" s="192">
        <f t="shared" si="67"/>
        <v>0</v>
      </c>
      <c r="BI282" s="192">
        <f t="shared" si="68"/>
        <v>0</v>
      </c>
      <c r="BJ282" s="19" t="s">
        <v>80</v>
      </c>
      <c r="BK282" s="192">
        <f t="shared" si="69"/>
        <v>0</v>
      </c>
      <c r="BL282" s="19" t="s">
        <v>135</v>
      </c>
      <c r="BM282" s="191" t="s">
        <v>4655</v>
      </c>
    </row>
    <row r="283" spans="1:65" s="2" customFormat="1" ht="16.5" customHeight="1">
      <c r="A283" s="36"/>
      <c r="B283" s="37"/>
      <c r="C283" s="180" t="s">
        <v>2712</v>
      </c>
      <c r="D283" s="180" t="s">
        <v>187</v>
      </c>
      <c r="E283" s="181" t="s">
        <v>4656</v>
      </c>
      <c r="F283" s="182" t="s">
        <v>4657</v>
      </c>
      <c r="G283" s="183" t="s">
        <v>1314</v>
      </c>
      <c r="H283" s="184">
        <v>8</v>
      </c>
      <c r="I283" s="185"/>
      <c r="J283" s="186">
        <f t="shared" si="60"/>
        <v>0</v>
      </c>
      <c r="K283" s="182" t="s">
        <v>19</v>
      </c>
      <c r="L283" s="41"/>
      <c r="M283" s="187" t="s">
        <v>19</v>
      </c>
      <c r="N283" s="188" t="s">
        <v>44</v>
      </c>
      <c r="O283" s="66"/>
      <c r="P283" s="189">
        <f t="shared" si="61"/>
        <v>0</v>
      </c>
      <c r="Q283" s="189">
        <v>0</v>
      </c>
      <c r="R283" s="189">
        <f t="shared" si="62"/>
        <v>0</v>
      </c>
      <c r="S283" s="189">
        <v>0</v>
      </c>
      <c r="T283" s="190">
        <f t="shared" si="6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135</v>
      </c>
      <c r="AT283" s="191" t="s">
        <v>187</v>
      </c>
      <c r="AU283" s="191" t="s">
        <v>80</v>
      </c>
      <c r="AY283" s="19" t="s">
        <v>185</v>
      </c>
      <c r="BE283" s="192">
        <f t="shared" si="64"/>
        <v>0</v>
      </c>
      <c r="BF283" s="192">
        <f t="shared" si="65"/>
        <v>0</v>
      </c>
      <c r="BG283" s="192">
        <f t="shared" si="66"/>
        <v>0</v>
      </c>
      <c r="BH283" s="192">
        <f t="shared" si="67"/>
        <v>0</v>
      </c>
      <c r="BI283" s="192">
        <f t="shared" si="68"/>
        <v>0</v>
      </c>
      <c r="BJ283" s="19" t="s">
        <v>80</v>
      </c>
      <c r="BK283" s="192">
        <f t="shared" si="69"/>
        <v>0</v>
      </c>
      <c r="BL283" s="19" t="s">
        <v>135</v>
      </c>
      <c r="BM283" s="191" t="s">
        <v>4658</v>
      </c>
    </row>
    <row r="284" spans="1:65" s="2" customFormat="1" ht="16.5" customHeight="1">
      <c r="A284" s="36"/>
      <c r="B284" s="37"/>
      <c r="C284" s="180" t="s">
        <v>2715</v>
      </c>
      <c r="D284" s="180" t="s">
        <v>187</v>
      </c>
      <c r="E284" s="181" t="s">
        <v>4659</v>
      </c>
      <c r="F284" s="182" t="s">
        <v>4660</v>
      </c>
      <c r="G284" s="183" t="s">
        <v>1314</v>
      </c>
      <c r="H284" s="184">
        <v>16</v>
      </c>
      <c r="I284" s="185"/>
      <c r="J284" s="186">
        <f t="shared" si="60"/>
        <v>0</v>
      </c>
      <c r="K284" s="182" t="s">
        <v>19</v>
      </c>
      <c r="L284" s="41"/>
      <c r="M284" s="187" t="s">
        <v>19</v>
      </c>
      <c r="N284" s="188" t="s">
        <v>44</v>
      </c>
      <c r="O284" s="66"/>
      <c r="P284" s="189">
        <f t="shared" si="61"/>
        <v>0</v>
      </c>
      <c r="Q284" s="189">
        <v>0</v>
      </c>
      <c r="R284" s="189">
        <f t="shared" si="62"/>
        <v>0</v>
      </c>
      <c r="S284" s="189">
        <v>0</v>
      </c>
      <c r="T284" s="190">
        <f t="shared" si="6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135</v>
      </c>
      <c r="AT284" s="191" t="s">
        <v>187</v>
      </c>
      <c r="AU284" s="191" t="s">
        <v>80</v>
      </c>
      <c r="AY284" s="19" t="s">
        <v>185</v>
      </c>
      <c r="BE284" s="192">
        <f t="shared" si="64"/>
        <v>0</v>
      </c>
      <c r="BF284" s="192">
        <f t="shared" si="65"/>
        <v>0</v>
      </c>
      <c r="BG284" s="192">
        <f t="shared" si="66"/>
        <v>0</v>
      </c>
      <c r="BH284" s="192">
        <f t="shared" si="67"/>
        <v>0</v>
      </c>
      <c r="BI284" s="192">
        <f t="shared" si="68"/>
        <v>0</v>
      </c>
      <c r="BJ284" s="19" t="s">
        <v>80</v>
      </c>
      <c r="BK284" s="192">
        <f t="shared" si="69"/>
        <v>0</v>
      </c>
      <c r="BL284" s="19" t="s">
        <v>135</v>
      </c>
      <c r="BM284" s="191" t="s">
        <v>4661</v>
      </c>
    </row>
    <row r="285" spans="1:65" s="2" customFormat="1" ht="16.5" customHeight="1">
      <c r="A285" s="36"/>
      <c r="B285" s="37"/>
      <c r="C285" s="180" t="s">
        <v>2721</v>
      </c>
      <c r="D285" s="180" t="s">
        <v>187</v>
      </c>
      <c r="E285" s="181" t="s">
        <v>4662</v>
      </c>
      <c r="F285" s="182" t="s">
        <v>4663</v>
      </c>
      <c r="G285" s="183" t="s">
        <v>499</v>
      </c>
      <c r="H285" s="184">
        <v>70</v>
      </c>
      <c r="I285" s="185"/>
      <c r="J285" s="186">
        <f t="shared" si="60"/>
        <v>0</v>
      </c>
      <c r="K285" s="182" t="s">
        <v>19</v>
      </c>
      <c r="L285" s="41"/>
      <c r="M285" s="187" t="s">
        <v>19</v>
      </c>
      <c r="N285" s="188" t="s">
        <v>44</v>
      </c>
      <c r="O285" s="66"/>
      <c r="P285" s="189">
        <f t="shared" si="61"/>
        <v>0</v>
      </c>
      <c r="Q285" s="189">
        <v>0</v>
      </c>
      <c r="R285" s="189">
        <f t="shared" si="62"/>
        <v>0</v>
      </c>
      <c r="S285" s="189">
        <v>0</v>
      </c>
      <c r="T285" s="190">
        <f t="shared" si="63"/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135</v>
      </c>
      <c r="AT285" s="191" t="s">
        <v>187</v>
      </c>
      <c r="AU285" s="191" t="s">
        <v>80</v>
      </c>
      <c r="AY285" s="19" t="s">
        <v>185</v>
      </c>
      <c r="BE285" s="192">
        <f t="shared" si="64"/>
        <v>0</v>
      </c>
      <c r="BF285" s="192">
        <f t="shared" si="65"/>
        <v>0</v>
      </c>
      <c r="BG285" s="192">
        <f t="shared" si="66"/>
        <v>0</v>
      </c>
      <c r="BH285" s="192">
        <f t="shared" si="67"/>
        <v>0</v>
      </c>
      <c r="BI285" s="192">
        <f t="shared" si="68"/>
        <v>0</v>
      </c>
      <c r="BJ285" s="19" t="s">
        <v>80</v>
      </c>
      <c r="BK285" s="192">
        <f t="shared" si="69"/>
        <v>0</v>
      </c>
      <c r="BL285" s="19" t="s">
        <v>135</v>
      </c>
      <c r="BM285" s="191" t="s">
        <v>4664</v>
      </c>
    </row>
    <row r="286" spans="1:65" s="2" customFormat="1" ht="16.5" customHeight="1">
      <c r="A286" s="36"/>
      <c r="B286" s="37"/>
      <c r="C286" s="180" t="s">
        <v>2724</v>
      </c>
      <c r="D286" s="180" t="s">
        <v>187</v>
      </c>
      <c r="E286" s="181" t="s">
        <v>4665</v>
      </c>
      <c r="F286" s="182" t="s">
        <v>4666</v>
      </c>
      <c r="G286" s="183" t="s">
        <v>1314</v>
      </c>
      <c r="H286" s="184">
        <v>95</v>
      </c>
      <c r="I286" s="185"/>
      <c r="J286" s="186">
        <f t="shared" si="60"/>
        <v>0</v>
      </c>
      <c r="K286" s="182" t="s">
        <v>19</v>
      </c>
      <c r="L286" s="41"/>
      <c r="M286" s="187" t="s">
        <v>19</v>
      </c>
      <c r="N286" s="188" t="s">
        <v>44</v>
      </c>
      <c r="O286" s="66"/>
      <c r="P286" s="189">
        <f t="shared" si="61"/>
        <v>0</v>
      </c>
      <c r="Q286" s="189">
        <v>0</v>
      </c>
      <c r="R286" s="189">
        <f t="shared" si="62"/>
        <v>0</v>
      </c>
      <c r="S286" s="189">
        <v>0</v>
      </c>
      <c r="T286" s="190">
        <f t="shared" si="63"/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135</v>
      </c>
      <c r="AT286" s="191" t="s">
        <v>187</v>
      </c>
      <c r="AU286" s="191" t="s">
        <v>80</v>
      </c>
      <c r="AY286" s="19" t="s">
        <v>185</v>
      </c>
      <c r="BE286" s="192">
        <f t="shared" si="64"/>
        <v>0</v>
      </c>
      <c r="BF286" s="192">
        <f t="shared" si="65"/>
        <v>0</v>
      </c>
      <c r="BG286" s="192">
        <f t="shared" si="66"/>
        <v>0</v>
      </c>
      <c r="BH286" s="192">
        <f t="shared" si="67"/>
        <v>0</v>
      </c>
      <c r="BI286" s="192">
        <f t="shared" si="68"/>
        <v>0</v>
      </c>
      <c r="BJ286" s="19" t="s">
        <v>80</v>
      </c>
      <c r="BK286" s="192">
        <f t="shared" si="69"/>
        <v>0</v>
      </c>
      <c r="BL286" s="19" t="s">
        <v>135</v>
      </c>
      <c r="BM286" s="191" t="s">
        <v>4667</v>
      </c>
    </row>
    <row r="287" spans="1:65" s="2" customFormat="1" ht="16.5" customHeight="1">
      <c r="A287" s="36"/>
      <c r="B287" s="37"/>
      <c r="C287" s="180" t="s">
        <v>2736</v>
      </c>
      <c r="D287" s="180" t="s">
        <v>187</v>
      </c>
      <c r="E287" s="181" t="s">
        <v>4668</v>
      </c>
      <c r="F287" s="182" t="s">
        <v>4669</v>
      </c>
      <c r="G287" s="183" t="s">
        <v>1314</v>
      </c>
      <c r="H287" s="184">
        <v>38</v>
      </c>
      <c r="I287" s="185"/>
      <c r="J287" s="186">
        <f t="shared" si="60"/>
        <v>0</v>
      </c>
      <c r="K287" s="182" t="s">
        <v>19</v>
      </c>
      <c r="L287" s="41"/>
      <c r="M287" s="187" t="s">
        <v>19</v>
      </c>
      <c r="N287" s="188" t="s">
        <v>44</v>
      </c>
      <c r="O287" s="66"/>
      <c r="P287" s="189">
        <f t="shared" si="61"/>
        <v>0</v>
      </c>
      <c r="Q287" s="189">
        <v>0</v>
      </c>
      <c r="R287" s="189">
        <f t="shared" si="62"/>
        <v>0</v>
      </c>
      <c r="S287" s="189">
        <v>0</v>
      </c>
      <c r="T287" s="190">
        <f t="shared" si="63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135</v>
      </c>
      <c r="AT287" s="191" t="s">
        <v>187</v>
      </c>
      <c r="AU287" s="191" t="s">
        <v>80</v>
      </c>
      <c r="AY287" s="19" t="s">
        <v>185</v>
      </c>
      <c r="BE287" s="192">
        <f t="shared" si="64"/>
        <v>0</v>
      </c>
      <c r="BF287" s="192">
        <f t="shared" si="65"/>
        <v>0</v>
      </c>
      <c r="BG287" s="192">
        <f t="shared" si="66"/>
        <v>0</v>
      </c>
      <c r="BH287" s="192">
        <f t="shared" si="67"/>
        <v>0</v>
      </c>
      <c r="BI287" s="192">
        <f t="shared" si="68"/>
        <v>0</v>
      </c>
      <c r="BJ287" s="19" t="s">
        <v>80</v>
      </c>
      <c r="BK287" s="192">
        <f t="shared" si="69"/>
        <v>0</v>
      </c>
      <c r="BL287" s="19" t="s">
        <v>135</v>
      </c>
      <c r="BM287" s="191" t="s">
        <v>4670</v>
      </c>
    </row>
    <row r="288" spans="1:65" s="2" customFormat="1" ht="16.5" customHeight="1">
      <c r="A288" s="36"/>
      <c r="B288" s="37"/>
      <c r="C288" s="180" t="s">
        <v>2739</v>
      </c>
      <c r="D288" s="180" t="s">
        <v>187</v>
      </c>
      <c r="E288" s="181" t="s">
        <v>4671</v>
      </c>
      <c r="F288" s="182" t="s">
        <v>4672</v>
      </c>
      <c r="G288" s="183" t="s">
        <v>1314</v>
      </c>
      <c r="H288" s="184">
        <v>110</v>
      </c>
      <c r="I288" s="185"/>
      <c r="J288" s="186">
        <f t="shared" si="60"/>
        <v>0</v>
      </c>
      <c r="K288" s="182" t="s">
        <v>19</v>
      </c>
      <c r="L288" s="41"/>
      <c r="M288" s="187" t="s">
        <v>19</v>
      </c>
      <c r="N288" s="188" t="s">
        <v>44</v>
      </c>
      <c r="O288" s="66"/>
      <c r="P288" s="189">
        <f t="shared" si="61"/>
        <v>0</v>
      </c>
      <c r="Q288" s="189">
        <v>0</v>
      </c>
      <c r="R288" s="189">
        <f t="shared" si="62"/>
        <v>0</v>
      </c>
      <c r="S288" s="189">
        <v>0</v>
      </c>
      <c r="T288" s="190">
        <f t="shared" si="63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135</v>
      </c>
      <c r="AT288" s="191" t="s">
        <v>187</v>
      </c>
      <c r="AU288" s="191" t="s">
        <v>80</v>
      </c>
      <c r="AY288" s="19" t="s">
        <v>185</v>
      </c>
      <c r="BE288" s="192">
        <f t="shared" si="64"/>
        <v>0</v>
      </c>
      <c r="BF288" s="192">
        <f t="shared" si="65"/>
        <v>0</v>
      </c>
      <c r="BG288" s="192">
        <f t="shared" si="66"/>
        <v>0</v>
      </c>
      <c r="BH288" s="192">
        <f t="shared" si="67"/>
        <v>0</v>
      </c>
      <c r="BI288" s="192">
        <f t="shared" si="68"/>
        <v>0</v>
      </c>
      <c r="BJ288" s="19" t="s">
        <v>80</v>
      </c>
      <c r="BK288" s="192">
        <f t="shared" si="69"/>
        <v>0</v>
      </c>
      <c r="BL288" s="19" t="s">
        <v>135</v>
      </c>
      <c r="BM288" s="191" t="s">
        <v>4673</v>
      </c>
    </row>
    <row r="289" spans="1:65" s="2" customFormat="1" ht="16.5" customHeight="1">
      <c r="A289" s="36"/>
      <c r="B289" s="37"/>
      <c r="C289" s="180" t="s">
        <v>2742</v>
      </c>
      <c r="D289" s="180" t="s">
        <v>187</v>
      </c>
      <c r="E289" s="181" t="s">
        <v>4674</v>
      </c>
      <c r="F289" s="182" t="s">
        <v>4675</v>
      </c>
      <c r="G289" s="183" t="s">
        <v>1314</v>
      </c>
      <c r="H289" s="184">
        <v>13</v>
      </c>
      <c r="I289" s="185"/>
      <c r="J289" s="186">
        <f t="shared" si="60"/>
        <v>0</v>
      </c>
      <c r="K289" s="182" t="s">
        <v>19</v>
      </c>
      <c r="L289" s="41"/>
      <c r="M289" s="187" t="s">
        <v>19</v>
      </c>
      <c r="N289" s="188" t="s">
        <v>44</v>
      </c>
      <c r="O289" s="66"/>
      <c r="P289" s="189">
        <f t="shared" si="61"/>
        <v>0</v>
      </c>
      <c r="Q289" s="189">
        <v>0</v>
      </c>
      <c r="R289" s="189">
        <f t="shared" si="62"/>
        <v>0</v>
      </c>
      <c r="S289" s="189">
        <v>0</v>
      </c>
      <c r="T289" s="190">
        <f t="shared" si="63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135</v>
      </c>
      <c r="AT289" s="191" t="s">
        <v>187</v>
      </c>
      <c r="AU289" s="191" t="s">
        <v>80</v>
      </c>
      <c r="AY289" s="19" t="s">
        <v>185</v>
      </c>
      <c r="BE289" s="192">
        <f t="shared" si="64"/>
        <v>0</v>
      </c>
      <c r="BF289" s="192">
        <f t="shared" si="65"/>
        <v>0</v>
      </c>
      <c r="BG289" s="192">
        <f t="shared" si="66"/>
        <v>0</v>
      </c>
      <c r="BH289" s="192">
        <f t="shared" si="67"/>
        <v>0</v>
      </c>
      <c r="BI289" s="192">
        <f t="shared" si="68"/>
        <v>0</v>
      </c>
      <c r="BJ289" s="19" t="s">
        <v>80</v>
      </c>
      <c r="BK289" s="192">
        <f t="shared" si="69"/>
        <v>0</v>
      </c>
      <c r="BL289" s="19" t="s">
        <v>135</v>
      </c>
      <c r="BM289" s="191" t="s">
        <v>4676</v>
      </c>
    </row>
    <row r="290" spans="1:65" s="2" customFormat="1" ht="16.5" customHeight="1">
      <c r="A290" s="36"/>
      <c r="B290" s="37"/>
      <c r="C290" s="180" t="s">
        <v>2744</v>
      </c>
      <c r="D290" s="180" t="s">
        <v>187</v>
      </c>
      <c r="E290" s="181" t="s">
        <v>4677</v>
      </c>
      <c r="F290" s="182" t="s">
        <v>4678</v>
      </c>
      <c r="G290" s="183" t="s">
        <v>1314</v>
      </c>
      <c r="H290" s="184">
        <v>8</v>
      </c>
      <c r="I290" s="185"/>
      <c r="J290" s="186">
        <f t="shared" si="60"/>
        <v>0</v>
      </c>
      <c r="K290" s="182" t="s">
        <v>19</v>
      </c>
      <c r="L290" s="41"/>
      <c r="M290" s="187" t="s">
        <v>19</v>
      </c>
      <c r="N290" s="188" t="s">
        <v>44</v>
      </c>
      <c r="O290" s="66"/>
      <c r="P290" s="189">
        <f t="shared" si="61"/>
        <v>0</v>
      </c>
      <c r="Q290" s="189">
        <v>0</v>
      </c>
      <c r="R290" s="189">
        <f t="shared" si="62"/>
        <v>0</v>
      </c>
      <c r="S290" s="189">
        <v>0</v>
      </c>
      <c r="T290" s="190">
        <f t="shared" si="63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135</v>
      </c>
      <c r="AT290" s="191" t="s">
        <v>187</v>
      </c>
      <c r="AU290" s="191" t="s">
        <v>80</v>
      </c>
      <c r="AY290" s="19" t="s">
        <v>185</v>
      </c>
      <c r="BE290" s="192">
        <f t="shared" si="64"/>
        <v>0</v>
      </c>
      <c r="BF290" s="192">
        <f t="shared" si="65"/>
        <v>0</v>
      </c>
      <c r="BG290" s="192">
        <f t="shared" si="66"/>
        <v>0</v>
      </c>
      <c r="BH290" s="192">
        <f t="shared" si="67"/>
        <v>0</v>
      </c>
      <c r="BI290" s="192">
        <f t="shared" si="68"/>
        <v>0</v>
      </c>
      <c r="BJ290" s="19" t="s">
        <v>80</v>
      </c>
      <c r="BK290" s="192">
        <f t="shared" si="69"/>
        <v>0</v>
      </c>
      <c r="BL290" s="19" t="s">
        <v>135</v>
      </c>
      <c r="BM290" s="191" t="s">
        <v>4679</v>
      </c>
    </row>
    <row r="291" spans="1:65" s="2" customFormat="1" ht="16.5" customHeight="1">
      <c r="A291" s="36"/>
      <c r="B291" s="37"/>
      <c r="C291" s="180" t="s">
        <v>2746</v>
      </c>
      <c r="D291" s="180" t="s">
        <v>187</v>
      </c>
      <c r="E291" s="181" t="s">
        <v>4680</v>
      </c>
      <c r="F291" s="182" t="s">
        <v>4681</v>
      </c>
      <c r="G291" s="183" t="s">
        <v>1314</v>
      </c>
      <c r="H291" s="184">
        <v>50</v>
      </c>
      <c r="I291" s="185"/>
      <c r="J291" s="186">
        <f t="shared" si="60"/>
        <v>0</v>
      </c>
      <c r="K291" s="182" t="s">
        <v>19</v>
      </c>
      <c r="L291" s="41"/>
      <c r="M291" s="187" t="s">
        <v>19</v>
      </c>
      <c r="N291" s="188" t="s">
        <v>44</v>
      </c>
      <c r="O291" s="66"/>
      <c r="P291" s="189">
        <f t="shared" si="61"/>
        <v>0</v>
      </c>
      <c r="Q291" s="189">
        <v>0</v>
      </c>
      <c r="R291" s="189">
        <f t="shared" si="62"/>
        <v>0</v>
      </c>
      <c r="S291" s="189">
        <v>0</v>
      </c>
      <c r="T291" s="190">
        <f t="shared" si="63"/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135</v>
      </c>
      <c r="AT291" s="191" t="s">
        <v>187</v>
      </c>
      <c r="AU291" s="191" t="s">
        <v>80</v>
      </c>
      <c r="AY291" s="19" t="s">
        <v>185</v>
      </c>
      <c r="BE291" s="192">
        <f t="shared" si="64"/>
        <v>0</v>
      </c>
      <c r="BF291" s="192">
        <f t="shared" si="65"/>
        <v>0</v>
      </c>
      <c r="BG291" s="192">
        <f t="shared" si="66"/>
        <v>0</v>
      </c>
      <c r="BH291" s="192">
        <f t="shared" si="67"/>
        <v>0</v>
      </c>
      <c r="BI291" s="192">
        <f t="shared" si="68"/>
        <v>0</v>
      </c>
      <c r="BJ291" s="19" t="s">
        <v>80</v>
      </c>
      <c r="BK291" s="192">
        <f t="shared" si="69"/>
        <v>0</v>
      </c>
      <c r="BL291" s="19" t="s">
        <v>135</v>
      </c>
      <c r="BM291" s="191" t="s">
        <v>4682</v>
      </c>
    </row>
    <row r="292" spans="1:65" s="2" customFormat="1" ht="16.5" customHeight="1">
      <c r="A292" s="36"/>
      <c r="B292" s="37"/>
      <c r="C292" s="180" t="s">
        <v>2750</v>
      </c>
      <c r="D292" s="180" t="s">
        <v>187</v>
      </c>
      <c r="E292" s="181" t="s">
        <v>4683</v>
      </c>
      <c r="F292" s="182" t="s">
        <v>4684</v>
      </c>
      <c r="G292" s="183" t="s">
        <v>1314</v>
      </c>
      <c r="H292" s="184">
        <v>42</v>
      </c>
      <c r="I292" s="185"/>
      <c r="J292" s="186">
        <f t="shared" si="60"/>
        <v>0</v>
      </c>
      <c r="K292" s="182" t="s">
        <v>19</v>
      </c>
      <c r="L292" s="41"/>
      <c r="M292" s="187" t="s">
        <v>19</v>
      </c>
      <c r="N292" s="188" t="s">
        <v>44</v>
      </c>
      <c r="O292" s="66"/>
      <c r="P292" s="189">
        <f t="shared" si="61"/>
        <v>0</v>
      </c>
      <c r="Q292" s="189">
        <v>0</v>
      </c>
      <c r="R292" s="189">
        <f t="shared" si="62"/>
        <v>0</v>
      </c>
      <c r="S292" s="189">
        <v>0</v>
      </c>
      <c r="T292" s="190">
        <f t="shared" si="63"/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135</v>
      </c>
      <c r="AT292" s="191" t="s">
        <v>187</v>
      </c>
      <c r="AU292" s="191" t="s">
        <v>80</v>
      </c>
      <c r="AY292" s="19" t="s">
        <v>185</v>
      </c>
      <c r="BE292" s="192">
        <f t="shared" si="64"/>
        <v>0</v>
      </c>
      <c r="BF292" s="192">
        <f t="shared" si="65"/>
        <v>0</v>
      </c>
      <c r="BG292" s="192">
        <f t="shared" si="66"/>
        <v>0</v>
      </c>
      <c r="BH292" s="192">
        <f t="shared" si="67"/>
        <v>0</v>
      </c>
      <c r="BI292" s="192">
        <f t="shared" si="68"/>
        <v>0</v>
      </c>
      <c r="BJ292" s="19" t="s">
        <v>80</v>
      </c>
      <c r="BK292" s="192">
        <f t="shared" si="69"/>
        <v>0</v>
      </c>
      <c r="BL292" s="19" t="s">
        <v>135</v>
      </c>
      <c r="BM292" s="191" t="s">
        <v>4685</v>
      </c>
    </row>
    <row r="293" spans="1:65" s="12" customFormat="1" ht="25.9" customHeight="1">
      <c r="B293" s="164"/>
      <c r="C293" s="165"/>
      <c r="D293" s="166" t="s">
        <v>72</v>
      </c>
      <c r="E293" s="167" t="s">
        <v>4686</v>
      </c>
      <c r="F293" s="167" t="s">
        <v>4687</v>
      </c>
      <c r="G293" s="165"/>
      <c r="H293" s="165"/>
      <c r="I293" s="168"/>
      <c r="J293" s="169">
        <f>BK293</f>
        <v>0</v>
      </c>
      <c r="K293" s="165"/>
      <c r="L293" s="170"/>
      <c r="M293" s="171"/>
      <c r="N293" s="172"/>
      <c r="O293" s="172"/>
      <c r="P293" s="173">
        <f>SUM(P294:P309)</f>
        <v>0</v>
      </c>
      <c r="Q293" s="172"/>
      <c r="R293" s="173">
        <f>SUM(R294:R309)</f>
        <v>0</v>
      </c>
      <c r="S293" s="172"/>
      <c r="T293" s="174">
        <f>SUM(T294:T309)</f>
        <v>0</v>
      </c>
      <c r="AR293" s="175" t="s">
        <v>80</v>
      </c>
      <c r="AT293" s="176" t="s">
        <v>72</v>
      </c>
      <c r="AU293" s="176" t="s">
        <v>73</v>
      </c>
      <c r="AY293" s="175" t="s">
        <v>185</v>
      </c>
      <c r="BK293" s="177">
        <f>SUM(BK294:BK309)</f>
        <v>0</v>
      </c>
    </row>
    <row r="294" spans="1:65" s="2" customFormat="1" ht="16.5" customHeight="1">
      <c r="A294" s="36"/>
      <c r="B294" s="37"/>
      <c r="C294" s="180" t="s">
        <v>2752</v>
      </c>
      <c r="D294" s="180" t="s">
        <v>187</v>
      </c>
      <c r="E294" s="181" t="s">
        <v>4688</v>
      </c>
      <c r="F294" s="182" t="s">
        <v>4689</v>
      </c>
      <c r="G294" s="183" t="s">
        <v>1314</v>
      </c>
      <c r="H294" s="184">
        <v>23</v>
      </c>
      <c r="I294" s="185"/>
      <c r="J294" s="186">
        <f t="shared" ref="J294:J309" si="70">ROUND(I294*H294,2)</f>
        <v>0</v>
      </c>
      <c r="K294" s="182" t="s">
        <v>19</v>
      </c>
      <c r="L294" s="41"/>
      <c r="M294" s="187" t="s">
        <v>19</v>
      </c>
      <c r="N294" s="188" t="s">
        <v>44</v>
      </c>
      <c r="O294" s="66"/>
      <c r="P294" s="189">
        <f t="shared" ref="P294:P309" si="71">O294*H294</f>
        <v>0</v>
      </c>
      <c r="Q294" s="189">
        <v>0</v>
      </c>
      <c r="R294" s="189">
        <f t="shared" ref="R294:R309" si="72">Q294*H294</f>
        <v>0</v>
      </c>
      <c r="S294" s="189">
        <v>0</v>
      </c>
      <c r="T294" s="190">
        <f t="shared" ref="T294:T309" si="73"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135</v>
      </c>
      <c r="AT294" s="191" t="s">
        <v>187</v>
      </c>
      <c r="AU294" s="191" t="s">
        <v>80</v>
      </c>
      <c r="AY294" s="19" t="s">
        <v>185</v>
      </c>
      <c r="BE294" s="192">
        <f t="shared" ref="BE294:BE309" si="74">IF(N294="základní",J294,0)</f>
        <v>0</v>
      </c>
      <c r="BF294" s="192">
        <f t="shared" ref="BF294:BF309" si="75">IF(N294="snížená",J294,0)</f>
        <v>0</v>
      </c>
      <c r="BG294" s="192">
        <f t="shared" ref="BG294:BG309" si="76">IF(N294="zákl. přenesená",J294,0)</f>
        <v>0</v>
      </c>
      <c r="BH294" s="192">
        <f t="shared" ref="BH294:BH309" si="77">IF(N294="sníž. přenesená",J294,0)</f>
        <v>0</v>
      </c>
      <c r="BI294" s="192">
        <f t="shared" ref="BI294:BI309" si="78">IF(N294="nulová",J294,0)</f>
        <v>0</v>
      </c>
      <c r="BJ294" s="19" t="s">
        <v>80</v>
      </c>
      <c r="BK294" s="192">
        <f t="shared" ref="BK294:BK309" si="79">ROUND(I294*H294,2)</f>
        <v>0</v>
      </c>
      <c r="BL294" s="19" t="s">
        <v>135</v>
      </c>
      <c r="BM294" s="191" t="s">
        <v>4690</v>
      </c>
    </row>
    <row r="295" spans="1:65" s="2" customFormat="1" ht="16.5" customHeight="1">
      <c r="A295" s="36"/>
      <c r="B295" s="37"/>
      <c r="C295" s="180" t="s">
        <v>2754</v>
      </c>
      <c r="D295" s="180" t="s">
        <v>187</v>
      </c>
      <c r="E295" s="181" t="s">
        <v>4691</v>
      </c>
      <c r="F295" s="182" t="s">
        <v>4692</v>
      </c>
      <c r="G295" s="183" t="s">
        <v>499</v>
      </c>
      <c r="H295" s="184">
        <v>90</v>
      </c>
      <c r="I295" s="185"/>
      <c r="J295" s="186">
        <f t="shared" si="70"/>
        <v>0</v>
      </c>
      <c r="K295" s="182" t="s">
        <v>19</v>
      </c>
      <c r="L295" s="41"/>
      <c r="M295" s="187" t="s">
        <v>19</v>
      </c>
      <c r="N295" s="188" t="s">
        <v>44</v>
      </c>
      <c r="O295" s="66"/>
      <c r="P295" s="189">
        <f t="shared" si="71"/>
        <v>0</v>
      </c>
      <c r="Q295" s="189">
        <v>0</v>
      </c>
      <c r="R295" s="189">
        <f t="shared" si="72"/>
        <v>0</v>
      </c>
      <c r="S295" s="189">
        <v>0</v>
      </c>
      <c r="T295" s="190">
        <f t="shared" si="73"/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135</v>
      </c>
      <c r="AT295" s="191" t="s">
        <v>187</v>
      </c>
      <c r="AU295" s="191" t="s">
        <v>80</v>
      </c>
      <c r="AY295" s="19" t="s">
        <v>185</v>
      </c>
      <c r="BE295" s="192">
        <f t="shared" si="74"/>
        <v>0</v>
      </c>
      <c r="BF295" s="192">
        <f t="shared" si="75"/>
        <v>0</v>
      </c>
      <c r="BG295" s="192">
        <f t="shared" si="76"/>
        <v>0</v>
      </c>
      <c r="BH295" s="192">
        <f t="shared" si="77"/>
        <v>0</v>
      </c>
      <c r="BI295" s="192">
        <f t="shared" si="78"/>
        <v>0</v>
      </c>
      <c r="BJ295" s="19" t="s">
        <v>80</v>
      </c>
      <c r="BK295" s="192">
        <f t="shared" si="79"/>
        <v>0</v>
      </c>
      <c r="BL295" s="19" t="s">
        <v>135</v>
      </c>
      <c r="BM295" s="191" t="s">
        <v>4693</v>
      </c>
    </row>
    <row r="296" spans="1:65" s="2" customFormat="1" ht="16.5" customHeight="1">
      <c r="A296" s="36"/>
      <c r="B296" s="37"/>
      <c r="C296" s="180" t="s">
        <v>2756</v>
      </c>
      <c r="D296" s="180" t="s">
        <v>187</v>
      </c>
      <c r="E296" s="181" t="s">
        <v>4694</v>
      </c>
      <c r="F296" s="182" t="s">
        <v>4695</v>
      </c>
      <c r="G296" s="183" t="s">
        <v>499</v>
      </c>
      <c r="H296" s="184">
        <v>250</v>
      </c>
      <c r="I296" s="185"/>
      <c r="J296" s="186">
        <f t="shared" si="70"/>
        <v>0</v>
      </c>
      <c r="K296" s="182" t="s">
        <v>19</v>
      </c>
      <c r="L296" s="41"/>
      <c r="M296" s="187" t="s">
        <v>19</v>
      </c>
      <c r="N296" s="188" t="s">
        <v>44</v>
      </c>
      <c r="O296" s="66"/>
      <c r="P296" s="189">
        <f t="shared" si="71"/>
        <v>0</v>
      </c>
      <c r="Q296" s="189">
        <v>0</v>
      </c>
      <c r="R296" s="189">
        <f t="shared" si="72"/>
        <v>0</v>
      </c>
      <c r="S296" s="189">
        <v>0</v>
      </c>
      <c r="T296" s="190">
        <f t="shared" si="73"/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135</v>
      </c>
      <c r="AT296" s="191" t="s">
        <v>187</v>
      </c>
      <c r="AU296" s="191" t="s">
        <v>80</v>
      </c>
      <c r="AY296" s="19" t="s">
        <v>185</v>
      </c>
      <c r="BE296" s="192">
        <f t="shared" si="74"/>
        <v>0</v>
      </c>
      <c r="BF296" s="192">
        <f t="shared" si="75"/>
        <v>0</v>
      </c>
      <c r="BG296" s="192">
        <f t="shared" si="76"/>
        <v>0</v>
      </c>
      <c r="BH296" s="192">
        <f t="shared" si="77"/>
        <v>0</v>
      </c>
      <c r="BI296" s="192">
        <f t="shared" si="78"/>
        <v>0</v>
      </c>
      <c r="BJ296" s="19" t="s">
        <v>80</v>
      </c>
      <c r="BK296" s="192">
        <f t="shared" si="79"/>
        <v>0</v>
      </c>
      <c r="BL296" s="19" t="s">
        <v>135</v>
      </c>
      <c r="BM296" s="191" t="s">
        <v>4696</v>
      </c>
    </row>
    <row r="297" spans="1:65" s="2" customFormat="1" ht="16.5" customHeight="1">
      <c r="A297" s="36"/>
      <c r="B297" s="37"/>
      <c r="C297" s="180" t="s">
        <v>2758</v>
      </c>
      <c r="D297" s="180" t="s">
        <v>187</v>
      </c>
      <c r="E297" s="181" t="s">
        <v>4697</v>
      </c>
      <c r="F297" s="182" t="s">
        <v>4698</v>
      </c>
      <c r="G297" s="183" t="s">
        <v>499</v>
      </c>
      <c r="H297" s="184">
        <v>130</v>
      </c>
      <c r="I297" s="185"/>
      <c r="J297" s="186">
        <f t="shared" si="70"/>
        <v>0</v>
      </c>
      <c r="K297" s="182" t="s">
        <v>19</v>
      </c>
      <c r="L297" s="41"/>
      <c r="M297" s="187" t="s">
        <v>19</v>
      </c>
      <c r="N297" s="188" t="s">
        <v>44</v>
      </c>
      <c r="O297" s="66"/>
      <c r="P297" s="189">
        <f t="shared" si="71"/>
        <v>0</v>
      </c>
      <c r="Q297" s="189">
        <v>0</v>
      </c>
      <c r="R297" s="189">
        <f t="shared" si="72"/>
        <v>0</v>
      </c>
      <c r="S297" s="189">
        <v>0</v>
      </c>
      <c r="T297" s="190">
        <f t="shared" si="73"/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135</v>
      </c>
      <c r="AT297" s="191" t="s">
        <v>187</v>
      </c>
      <c r="AU297" s="191" t="s">
        <v>80</v>
      </c>
      <c r="AY297" s="19" t="s">
        <v>185</v>
      </c>
      <c r="BE297" s="192">
        <f t="shared" si="74"/>
        <v>0</v>
      </c>
      <c r="BF297" s="192">
        <f t="shared" si="75"/>
        <v>0</v>
      </c>
      <c r="BG297" s="192">
        <f t="shared" si="76"/>
        <v>0</v>
      </c>
      <c r="BH297" s="192">
        <f t="shared" si="77"/>
        <v>0</v>
      </c>
      <c r="BI297" s="192">
        <f t="shared" si="78"/>
        <v>0</v>
      </c>
      <c r="BJ297" s="19" t="s">
        <v>80</v>
      </c>
      <c r="BK297" s="192">
        <f t="shared" si="79"/>
        <v>0</v>
      </c>
      <c r="BL297" s="19" t="s">
        <v>135</v>
      </c>
      <c r="BM297" s="191" t="s">
        <v>4699</v>
      </c>
    </row>
    <row r="298" spans="1:65" s="2" customFormat="1" ht="16.5" customHeight="1">
      <c r="A298" s="36"/>
      <c r="B298" s="37"/>
      <c r="C298" s="180" t="s">
        <v>2760</v>
      </c>
      <c r="D298" s="180" t="s">
        <v>187</v>
      </c>
      <c r="E298" s="181" t="s">
        <v>4700</v>
      </c>
      <c r="F298" s="182" t="s">
        <v>4701</v>
      </c>
      <c r="G298" s="183" t="s">
        <v>499</v>
      </c>
      <c r="H298" s="184">
        <v>75</v>
      </c>
      <c r="I298" s="185"/>
      <c r="J298" s="186">
        <f t="shared" si="70"/>
        <v>0</v>
      </c>
      <c r="K298" s="182" t="s">
        <v>19</v>
      </c>
      <c r="L298" s="41"/>
      <c r="M298" s="187" t="s">
        <v>19</v>
      </c>
      <c r="N298" s="188" t="s">
        <v>44</v>
      </c>
      <c r="O298" s="66"/>
      <c r="P298" s="189">
        <f t="shared" si="71"/>
        <v>0</v>
      </c>
      <c r="Q298" s="189">
        <v>0</v>
      </c>
      <c r="R298" s="189">
        <f t="shared" si="72"/>
        <v>0</v>
      </c>
      <c r="S298" s="189">
        <v>0</v>
      </c>
      <c r="T298" s="190">
        <f t="shared" si="73"/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135</v>
      </c>
      <c r="AT298" s="191" t="s">
        <v>187</v>
      </c>
      <c r="AU298" s="191" t="s">
        <v>80</v>
      </c>
      <c r="AY298" s="19" t="s">
        <v>185</v>
      </c>
      <c r="BE298" s="192">
        <f t="shared" si="74"/>
        <v>0</v>
      </c>
      <c r="BF298" s="192">
        <f t="shared" si="75"/>
        <v>0</v>
      </c>
      <c r="BG298" s="192">
        <f t="shared" si="76"/>
        <v>0</v>
      </c>
      <c r="BH298" s="192">
        <f t="shared" si="77"/>
        <v>0</v>
      </c>
      <c r="BI298" s="192">
        <f t="shared" si="78"/>
        <v>0</v>
      </c>
      <c r="BJ298" s="19" t="s">
        <v>80</v>
      </c>
      <c r="BK298" s="192">
        <f t="shared" si="79"/>
        <v>0</v>
      </c>
      <c r="BL298" s="19" t="s">
        <v>135</v>
      </c>
      <c r="BM298" s="191" t="s">
        <v>4702</v>
      </c>
    </row>
    <row r="299" spans="1:65" s="2" customFormat="1" ht="16.5" customHeight="1">
      <c r="A299" s="36"/>
      <c r="B299" s="37"/>
      <c r="C299" s="180" t="s">
        <v>2762</v>
      </c>
      <c r="D299" s="180" t="s">
        <v>187</v>
      </c>
      <c r="E299" s="181" t="s">
        <v>4703</v>
      </c>
      <c r="F299" s="182" t="s">
        <v>4704</v>
      </c>
      <c r="G299" s="183" t="s">
        <v>499</v>
      </c>
      <c r="H299" s="184">
        <v>55</v>
      </c>
      <c r="I299" s="185"/>
      <c r="J299" s="186">
        <f t="shared" si="70"/>
        <v>0</v>
      </c>
      <c r="K299" s="182" t="s">
        <v>19</v>
      </c>
      <c r="L299" s="41"/>
      <c r="M299" s="187" t="s">
        <v>19</v>
      </c>
      <c r="N299" s="188" t="s">
        <v>44</v>
      </c>
      <c r="O299" s="66"/>
      <c r="P299" s="189">
        <f t="shared" si="71"/>
        <v>0</v>
      </c>
      <c r="Q299" s="189">
        <v>0</v>
      </c>
      <c r="R299" s="189">
        <f t="shared" si="72"/>
        <v>0</v>
      </c>
      <c r="S299" s="189">
        <v>0</v>
      </c>
      <c r="T299" s="190">
        <f t="shared" si="73"/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135</v>
      </c>
      <c r="AT299" s="191" t="s">
        <v>187</v>
      </c>
      <c r="AU299" s="191" t="s">
        <v>80</v>
      </c>
      <c r="AY299" s="19" t="s">
        <v>185</v>
      </c>
      <c r="BE299" s="192">
        <f t="shared" si="74"/>
        <v>0</v>
      </c>
      <c r="BF299" s="192">
        <f t="shared" si="75"/>
        <v>0</v>
      </c>
      <c r="BG299" s="192">
        <f t="shared" si="76"/>
        <v>0</v>
      </c>
      <c r="BH299" s="192">
        <f t="shared" si="77"/>
        <v>0</v>
      </c>
      <c r="BI299" s="192">
        <f t="shared" si="78"/>
        <v>0</v>
      </c>
      <c r="BJ299" s="19" t="s">
        <v>80</v>
      </c>
      <c r="BK299" s="192">
        <f t="shared" si="79"/>
        <v>0</v>
      </c>
      <c r="BL299" s="19" t="s">
        <v>135</v>
      </c>
      <c r="BM299" s="191" t="s">
        <v>4705</v>
      </c>
    </row>
    <row r="300" spans="1:65" s="2" customFormat="1" ht="16.5" customHeight="1">
      <c r="A300" s="36"/>
      <c r="B300" s="37"/>
      <c r="C300" s="180" t="s">
        <v>2765</v>
      </c>
      <c r="D300" s="180" t="s">
        <v>187</v>
      </c>
      <c r="E300" s="181" t="s">
        <v>4706</v>
      </c>
      <c r="F300" s="182" t="s">
        <v>4707</v>
      </c>
      <c r="G300" s="183" t="s">
        <v>499</v>
      </c>
      <c r="H300" s="184">
        <v>20</v>
      </c>
      <c r="I300" s="185"/>
      <c r="J300" s="186">
        <f t="shared" si="70"/>
        <v>0</v>
      </c>
      <c r="K300" s="182" t="s">
        <v>19</v>
      </c>
      <c r="L300" s="41"/>
      <c r="M300" s="187" t="s">
        <v>19</v>
      </c>
      <c r="N300" s="188" t="s">
        <v>44</v>
      </c>
      <c r="O300" s="66"/>
      <c r="P300" s="189">
        <f t="shared" si="71"/>
        <v>0</v>
      </c>
      <c r="Q300" s="189">
        <v>0</v>
      </c>
      <c r="R300" s="189">
        <f t="shared" si="72"/>
        <v>0</v>
      </c>
      <c r="S300" s="189">
        <v>0</v>
      </c>
      <c r="T300" s="190">
        <f t="shared" si="73"/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135</v>
      </c>
      <c r="AT300" s="191" t="s">
        <v>187</v>
      </c>
      <c r="AU300" s="191" t="s">
        <v>80</v>
      </c>
      <c r="AY300" s="19" t="s">
        <v>185</v>
      </c>
      <c r="BE300" s="192">
        <f t="shared" si="74"/>
        <v>0</v>
      </c>
      <c r="BF300" s="192">
        <f t="shared" si="75"/>
        <v>0</v>
      </c>
      <c r="BG300" s="192">
        <f t="shared" si="76"/>
        <v>0</v>
      </c>
      <c r="BH300" s="192">
        <f t="shared" si="77"/>
        <v>0</v>
      </c>
      <c r="BI300" s="192">
        <f t="shared" si="78"/>
        <v>0</v>
      </c>
      <c r="BJ300" s="19" t="s">
        <v>80</v>
      </c>
      <c r="BK300" s="192">
        <f t="shared" si="79"/>
        <v>0</v>
      </c>
      <c r="BL300" s="19" t="s">
        <v>135</v>
      </c>
      <c r="BM300" s="191" t="s">
        <v>4708</v>
      </c>
    </row>
    <row r="301" spans="1:65" s="2" customFormat="1" ht="16.5" customHeight="1">
      <c r="A301" s="36"/>
      <c r="B301" s="37"/>
      <c r="C301" s="180" t="s">
        <v>2767</v>
      </c>
      <c r="D301" s="180" t="s">
        <v>187</v>
      </c>
      <c r="E301" s="181" t="s">
        <v>4709</v>
      </c>
      <c r="F301" s="182" t="s">
        <v>4710</v>
      </c>
      <c r="G301" s="183" t="s">
        <v>499</v>
      </c>
      <c r="H301" s="184">
        <v>15</v>
      </c>
      <c r="I301" s="185"/>
      <c r="J301" s="186">
        <f t="shared" si="70"/>
        <v>0</v>
      </c>
      <c r="K301" s="182" t="s">
        <v>19</v>
      </c>
      <c r="L301" s="41"/>
      <c r="M301" s="187" t="s">
        <v>19</v>
      </c>
      <c r="N301" s="188" t="s">
        <v>44</v>
      </c>
      <c r="O301" s="66"/>
      <c r="P301" s="189">
        <f t="shared" si="71"/>
        <v>0</v>
      </c>
      <c r="Q301" s="189">
        <v>0</v>
      </c>
      <c r="R301" s="189">
        <f t="shared" si="72"/>
        <v>0</v>
      </c>
      <c r="S301" s="189">
        <v>0</v>
      </c>
      <c r="T301" s="190">
        <f t="shared" si="73"/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91" t="s">
        <v>135</v>
      </c>
      <c r="AT301" s="191" t="s">
        <v>187</v>
      </c>
      <c r="AU301" s="191" t="s">
        <v>80</v>
      </c>
      <c r="AY301" s="19" t="s">
        <v>185</v>
      </c>
      <c r="BE301" s="192">
        <f t="shared" si="74"/>
        <v>0</v>
      </c>
      <c r="BF301" s="192">
        <f t="shared" si="75"/>
        <v>0</v>
      </c>
      <c r="BG301" s="192">
        <f t="shared" si="76"/>
        <v>0</v>
      </c>
      <c r="BH301" s="192">
        <f t="shared" si="77"/>
        <v>0</v>
      </c>
      <c r="BI301" s="192">
        <f t="shared" si="78"/>
        <v>0</v>
      </c>
      <c r="BJ301" s="19" t="s">
        <v>80</v>
      </c>
      <c r="BK301" s="192">
        <f t="shared" si="79"/>
        <v>0</v>
      </c>
      <c r="BL301" s="19" t="s">
        <v>135</v>
      </c>
      <c r="BM301" s="191" t="s">
        <v>4711</v>
      </c>
    </row>
    <row r="302" spans="1:65" s="2" customFormat="1" ht="16.5" customHeight="1">
      <c r="A302" s="36"/>
      <c r="B302" s="37"/>
      <c r="C302" s="180" t="s">
        <v>2769</v>
      </c>
      <c r="D302" s="180" t="s">
        <v>187</v>
      </c>
      <c r="E302" s="181" t="s">
        <v>4712</v>
      </c>
      <c r="F302" s="182" t="s">
        <v>4713</v>
      </c>
      <c r="G302" s="183" t="s">
        <v>1314</v>
      </c>
      <c r="H302" s="184">
        <v>120</v>
      </c>
      <c r="I302" s="185"/>
      <c r="J302" s="186">
        <f t="shared" si="70"/>
        <v>0</v>
      </c>
      <c r="K302" s="182" t="s">
        <v>19</v>
      </c>
      <c r="L302" s="41"/>
      <c r="M302" s="187" t="s">
        <v>19</v>
      </c>
      <c r="N302" s="188" t="s">
        <v>44</v>
      </c>
      <c r="O302" s="66"/>
      <c r="P302" s="189">
        <f t="shared" si="71"/>
        <v>0</v>
      </c>
      <c r="Q302" s="189">
        <v>0</v>
      </c>
      <c r="R302" s="189">
        <f t="shared" si="72"/>
        <v>0</v>
      </c>
      <c r="S302" s="189">
        <v>0</v>
      </c>
      <c r="T302" s="190">
        <f t="shared" si="73"/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135</v>
      </c>
      <c r="AT302" s="191" t="s">
        <v>187</v>
      </c>
      <c r="AU302" s="191" t="s">
        <v>80</v>
      </c>
      <c r="AY302" s="19" t="s">
        <v>185</v>
      </c>
      <c r="BE302" s="192">
        <f t="shared" si="74"/>
        <v>0</v>
      </c>
      <c r="BF302" s="192">
        <f t="shared" si="75"/>
        <v>0</v>
      </c>
      <c r="BG302" s="192">
        <f t="shared" si="76"/>
        <v>0</v>
      </c>
      <c r="BH302" s="192">
        <f t="shared" si="77"/>
        <v>0</v>
      </c>
      <c r="BI302" s="192">
        <f t="shared" si="78"/>
        <v>0</v>
      </c>
      <c r="BJ302" s="19" t="s">
        <v>80</v>
      </c>
      <c r="BK302" s="192">
        <f t="shared" si="79"/>
        <v>0</v>
      </c>
      <c r="BL302" s="19" t="s">
        <v>135</v>
      </c>
      <c r="BM302" s="191" t="s">
        <v>4714</v>
      </c>
    </row>
    <row r="303" spans="1:65" s="2" customFormat="1" ht="16.5" customHeight="1">
      <c r="A303" s="36"/>
      <c r="B303" s="37"/>
      <c r="C303" s="180" t="s">
        <v>2775</v>
      </c>
      <c r="D303" s="180" t="s">
        <v>187</v>
      </c>
      <c r="E303" s="181" t="s">
        <v>4715</v>
      </c>
      <c r="F303" s="182" t="s">
        <v>4716</v>
      </c>
      <c r="G303" s="183" t="s">
        <v>1314</v>
      </c>
      <c r="H303" s="184">
        <v>15</v>
      </c>
      <c r="I303" s="185"/>
      <c r="J303" s="186">
        <f t="shared" si="70"/>
        <v>0</v>
      </c>
      <c r="K303" s="182" t="s">
        <v>19</v>
      </c>
      <c r="L303" s="41"/>
      <c r="M303" s="187" t="s">
        <v>19</v>
      </c>
      <c r="N303" s="188" t="s">
        <v>44</v>
      </c>
      <c r="O303" s="66"/>
      <c r="P303" s="189">
        <f t="shared" si="71"/>
        <v>0</v>
      </c>
      <c r="Q303" s="189">
        <v>0</v>
      </c>
      <c r="R303" s="189">
        <f t="shared" si="72"/>
        <v>0</v>
      </c>
      <c r="S303" s="189">
        <v>0</v>
      </c>
      <c r="T303" s="190">
        <f t="shared" si="73"/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135</v>
      </c>
      <c r="AT303" s="191" t="s">
        <v>187</v>
      </c>
      <c r="AU303" s="191" t="s">
        <v>80</v>
      </c>
      <c r="AY303" s="19" t="s">
        <v>185</v>
      </c>
      <c r="BE303" s="192">
        <f t="shared" si="74"/>
        <v>0</v>
      </c>
      <c r="BF303" s="192">
        <f t="shared" si="75"/>
        <v>0</v>
      </c>
      <c r="BG303" s="192">
        <f t="shared" si="76"/>
        <v>0</v>
      </c>
      <c r="BH303" s="192">
        <f t="shared" si="77"/>
        <v>0</v>
      </c>
      <c r="BI303" s="192">
        <f t="shared" si="78"/>
        <v>0</v>
      </c>
      <c r="BJ303" s="19" t="s">
        <v>80</v>
      </c>
      <c r="BK303" s="192">
        <f t="shared" si="79"/>
        <v>0</v>
      </c>
      <c r="BL303" s="19" t="s">
        <v>135</v>
      </c>
      <c r="BM303" s="191" t="s">
        <v>4717</v>
      </c>
    </row>
    <row r="304" spans="1:65" s="2" customFormat="1" ht="16.5" customHeight="1">
      <c r="A304" s="36"/>
      <c r="B304" s="37"/>
      <c r="C304" s="180" t="s">
        <v>2781</v>
      </c>
      <c r="D304" s="180" t="s">
        <v>187</v>
      </c>
      <c r="E304" s="181" t="s">
        <v>4718</v>
      </c>
      <c r="F304" s="182" t="s">
        <v>4719</v>
      </c>
      <c r="G304" s="183" t="s">
        <v>1314</v>
      </c>
      <c r="H304" s="184">
        <v>10</v>
      </c>
      <c r="I304" s="185"/>
      <c r="J304" s="186">
        <f t="shared" si="70"/>
        <v>0</v>
      </c>
      <c r="K304" s="182" t="s">
        <v>19</v>
      </c>
      <c r="L304" s="41"/>
      <c r="M304" s="187" t="s">
        <v>19</v>
      </c>
      <c r="N304" s="188" t="s">
        <v>44</v>
      </c>
      <c r="O304" s="66"/>
      <c r="P304" s="189">
        <f t="shared" si="71"/>
        <v>0</v>
      </c>
      <c r="Q304" s="189">
        <v>0</v>
      </c>
      <c r="R304" s="189">
        <f t="shared" si="72"/>
        <v>0</v>
      </c>
      <c r="S304" s="189">
        <v>0</v>
      </c>
      <c r="T304" s="190">
        <f t="shared" si="73"/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91" t="s">
        <v>135</v>
      </c>
      <c r="AT304" s="191" t="s">
        <v>187</v>
      </c>
      <c r="AU304" s="191" t="s">
        <v>80</v>
      </c>
      <c r="AY304" s="19" t="s">
        <v>185</v>
      </c>
      <c r="BE304" s="192">
        <f t="shared" si="74"/>
        <v>0</v>
      </c>
      <c r="BF304" s="192">
        <f t="shared" si="75"/>
        <v>0</v>
      </c>
      <c r="BG304" s="192">
        <f t="shared" si="76"/>
        <v>0</v>
      </c>
      <c r="BH304" s="192">
        <f t="shared" si="77"/>
        <v>0</v>
      </c>
      <c r="BI304" s="192">
        <f t="shared" si="78"/>
        <v>0</v>
      </c>
      <c r="BJ304" s="19" t="s">
        <v>80</v>
      </c>
      <c r="BK304" s="192">
        <f t="shared" si="79"/>
        <v>0</v>
      </c>
      <c r="BL304" s="19" t="s">
        <v>135</v>
      </c>
      <c r="BM304" s="191" t="s">
        <v>4720</v>
      </c>
    </row>
    <row r="305" spans="1:65" s="2" customFormat="1" ht="16.5" customHeight="1">
      <c r="A305" s="36"/>
      <c r="B305" s="37"/>
      <c r="C305" s="180" t="s">
        <v>2783</v>
      </c>
      <c r="D305" s="180" t="s">
        <v>187</v>
      </c>
      <c r="E305" s="181" t="s">
        <v>4721</v>
      </c>
      <c r="F305" s="182" t="s">
        <v>4722</v>
      </c>
      <c r="G305" s="183" t="s">
        <v>1314</v>
      </c>
      <c r="H305" s="184">
        <v>750</v>
      </c>
      <c r="I305" s="185"/>
      <c r="J305" s="186">
        <f t="shared" si="70"/>
        <v>0</v>
      </c>
      <c r="K305" s="182" t="s">
        <v>19</v>
      </c>
      <c r="L305" s="41"/>
      <c r="M305" s="187" t="s">
        <v>19</v>
      </c>
      <c r="N305" s="188" t="s">
        <v>44</v>
      </c>
      <c r="O305" s="66"/>
      <c r="P305" s="189">
        <f t="shared" si="71"/>
        <v>0</v>
      </c>
      <c r="Q305" s="189">
        <v>0</v>
      </c>
      <c r="R305" s="189">
        <f t="shared" si="72"/>
        <v>0</v>
      </c>
      <c r="S305" s="189">
        <v>0</v>
      </c>
      <c r="T305" s="190">
        <f t="shared" si="73"/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135</v>
      </c>
      <c r="AT305" s="191" t="s">
        <v>187</v>
      </c>
      <c r="AU305" s="191" t="s">
        <v>80</v>
      </c>
      <c r="AY305" s="19" t="s">
        <v>185</v>
      </c>
      <c r="BE305" s="192">
        <f t="shared" si="74"/>
        <v>0</v>
      </c>
      <c r="BF305" s="192">
        <f t="shared" si="75"/>
        <v>0</v>
      </c>
      <c r="BG305" s="192">
        <f t="shared" si="76"/>
        <v>0</v>
      </c>
      <c r="BH305" s="192">
        <f t="shared" si="77"/>
        <v>0</v>
      </c>
      <c r="BI305" s="192">
        <f t="shared" si="78"/>
        <v>0</v>
      </c>
      <c r="BJ305" s="19" t="s">
        <v>80</v>
      </c>
      <c r="BK305" s="192">
        <f t="shared" si="79"/>
        <v>0</v>
      </c>
      <c r="BL305" s="19" t="s">
        <v>135</v>
      </c>
      <c r="BM305" s="191" t="s">
        <v>4723</v>
      </c>
    </row>
    <row r="306" spans="1:65" s="2" customFormat="1" ht="16.5" customHeight="1">
      <c r="A306" s="36"/>
      <c r="B306" s="37"/>
      <c r="C306" s="180" t="s">
        <v>2811</v>
      </c>
      <c r="D306" s="180" t="s">
        <v>187</v>
      </c>
      <c r="E306" s="181" t="s">
        <v>4724</v>
      </c>
      <c r="F306" s="182" t="s">
        <v>4725</v>
      </c>
      <c r="G306" s="183" t="s">
        <v>1314</v>
      </c>
      <c r="H306" s="184">
        <v>30</v>
      </c>
      <c r="I306" s="185"/>
      <c r="J306" s="186">
        <f t="shared" si="70"/>
        <v>0</v>
      </c>
      <c r="K306" s="182" t="s">
        <v>19</v>
      </c>
      <c r="L306" s="41"/>
      <c r="M306" s="187" t="s">
        <v>19</v>
      </c>
      <c r="N306" s="188" t="s">
        <v>44</v>
      </c>
      <c r="O306" s="66"/>
      <c r="P306" s="189">
        <f t="shared" si="71"/>
        <v>0</v>
      </c>
      <c r="Q306" s="189">
        <v>0</v>
      </c>
      <c r="R306" s="189">
        <f t="shared" si="72"/>
        <v>0</v>
      </c>
      <c r="S306" s="189">
        <v>0</v>
      </c>
      <c r="T306" s="190">
        <f t="shared" si="73"/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135</v>
      </c>
      <c r="AT306" s="191" t="s">
        <v>187</v>
      </c>
      <c r="AU306" s="191" t="s">
        <v>80</v>
      </c>
      <c r="AY306" s="19" t="s">
        <v>185</v>
      </c>
      <c r="BE306" s="192">
        <f t="shared" si="74"/>
        <v>0</v>
      </c>
      <c r="BF306" s="192">
        <f t="shared" si="75"/>
        <v>0</v>
      </c>
      <c r="BG306" s="192">
        <f t="shared" si="76"/>
        <v>0</v>
      </c>
      <c r="BH306" s="192">
        <f t="shared" si="77"/>
        <v>0</v>
      </c>
      <c r="BI306" s="192">
        <f t="shared" si="78"/>
        <v>0</v>
      </c>
      <c r="BJ306" s="19" t="s">
        <v>80</v>
      </c>
      <c r="BK306" s="192">
        <f t="shared" si="79"/>
        <v>0</v>
      </c>
      <c r="BL306" s="19" t="s">
        <v>135</v>
      </c>
      <c r="BM306" s="191" t="s">
        <v>4726</v>
      </c>
    </row>
    <row r="307" spans="1:65" s="2" customFormat="1" ht="16.5" customHeight="1">
      <c r="A307" s="36"/>
      <c r="B307" s="37"/>
      <c r="C307" s="180" t="s">
        <v>2813</v>
      </c>
      <c r="D307" s="180" t="s">
        <v>187</v>
      </c>
      <c r="E307" s="181" t="s">
        <v>4727</v>
      </c>
      <c r="F307" s="182" t="s">
        <v>4728</v>
      </c>
      <c r="G307" s="183" t="s">
        <v>499</v>
      </c>
      <c r="H307" s="184">
        <v>450</v>
      </c>
      <c r="I307" s="185"/>
      <c r="J307" s="186">
        <f t="shared" si="70"/>
        <v>0</v>
      </c>
      <c r="K307" s="182" t="s">
        <v>19</v>
      </c>
      <c r="L307" s="41"/>
      <c r="M307" s="187" t="s">
        <v>19</v>
      </c>
      <c r="N307" s="188" t="s">
        <v>44</v>
      </c>
      <c r="O307" s="66"/>
      <c r="P307" s="189">
        <f t="shared" si="71"/>
        <v>0</v>
      </c>
      <c r="Q307" s="189">
        <v>0</v>
      </c>
      <c r="R307" s="189">
        <f t="shared" si="72"/>
        <v>0</v>
      </c>
      <c r="S307" s="189">
        <v>0</v>
      </c>
      <c r="T307" s="190">
        <f t="shared" si="73"/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135</v>
      </c>
      <c r="AT307" s="191" t="s">
        <v>187</v>
      </c>
      <c r="AU307" s="191" t="s">
        <v>80</v>
      </c>
      <c r="AY307" s="19" t="s">
        <v>185</v>
      </c>
      <c r="BE307" s="192">
        <f t="shared" si="74"/>
        <v>0</v>
      </c>
      <c r="BF307" s="192">
        <f t="shared" si="75"/>
        <v>0</v>
      </c>
      <c r="BG307" s="192">
        <f t="shared" si="76"/>
        <v>0</v>
      </c>
      <c r="BH307" s="192">
        <f t="shared" si="77"/>
        <v>0</v>
      </c>
      <c r="BI307" s="192">
        <f t="shared" si="78"/>
        <v>0</v>
      </c>
      <c r="BJ307" s="19" t="s">
        <v>80</v>
      </c>
      <c r="BK307" s="192">
        <f t="shared" si="79"/>
        <v>0</v>
      </c>
      <c r="BL307" s="19" t="s">
        <v>135</v>
      </c>
      <c r="BM307" s="191" t="s">
        <v>4729</v>
      </c>
    </row>
    <row r="308" spans="1:65" s="2" customFormat="1" ht="16.5" customHeight="1">
      <c r="A308" s="36"/>
      <c r="B308" s="37"/>
      <c r="C308" s="180" t="s">
        <v>4730</v>
      </c>
      <c r="D308" s="180" t="s">
        <v>187</v>
      </c>
      <c r="E308" s="181" t="s">
        <v>4731</v>
      </c>
      <c r="F308" s="182" t="s">
        <v>4732</v>
      </c>
      <c r="G308" s="183" t="s">
        <v>499</v>
      </c>
      <c r="H308" s="184">
        <v>230</v>
      </c>
      <c r="I308" s="185"/>
      <c r="J308" s="186">
        <f t="shared" si="70"/>
        <v>0</v>
      </c>
      <c r="K308" s="182" t="s">
        <v>19</v>
      </c>
      <c r="L308" s="41"/>
      <c r="M308" s="187" t="s">
        <v>19</v>
      </c>
      <c r="N308" s="188" t="s">
        <v>44</v>
      </c>
      <c r="O308" s="66"/>
      <c r="P308" s="189">
        <f t="shared" si="71"/>
        <v>0</v>
      </c>
      <c r="Q308" s="189">
        <v>0</v>
      </c>
      <c r="R308" s="189">
        <f t="shared" si="72"/>
        <v>0</v>
      </c>
      <c r="S308" s="189">
        <v>0</v>
      </c>
      <c r="T308" s="190">
        <f t="shared" si="73"/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135</v>
      </c>
      <c r="AT308" s="191" t="s">
        <v>187</v>
      </c>
      <c r="AU308" s="191" t="s">
        <v>80</v>
      </c>
      <c r="AY308" s="19" t="s">
        <v>185</v>
      </c>
      <c r="BE308" s="192">
        <f t="shared" si="74"/>
        <v>0</v>
      </c>
      <c r="BF308" s="192">
        <f t="shared" si="75"/>
        <v>0</v>
      </c>
      <c r="BG308" s="192">
        <f t="shared" si="76"/>
        <v>0</v>
      </c>
      <c r="BH308" s="192">
        <f t="shared" si="77"/>
        <v>0</v>
      </c>
      <c r="BI308" s="192">
        <f t="shared" si="78"/>
        <v>0</v>
      </c>
      <c r="BJ308" s="19" t="s">
        <v>80</v>
      </c>
      <c r="BK308" s="192">
        <f t="shared" si="79"/>
        <v>0</v>
      </c>
      <c r="BL308" s="19" t="s">
        <v>135</v>
      </c>
      <c r="BM308" s="191" t="s">
        <v>4733</v>
      </c>
    </row>
    <row r="309" spans="1:65" s="2" customFormat="1" ht="16.5" customHeight="1">
      <c r="A309" s="36"/>
      <c r="B309" s="37"/>
      <c r="C309" s="180" t="s">
        <v>3621</v>
      </c>
      <c r="D309" s="180" t="s">
        <v>187</v>
      </c>
      <c r="E309" s="181" t="s">
        <v>4734</v>
      </c>
      <c r="F309" s="182" t="s">
        <v>4735</v>
      </c>
      <c r="G309" s="183" t="s">
        <v>499</v>
      </c>
      <c r="H309" s="184">
        <v>120</v>
      </c>
      <c r="I309" s="185"/>
      <c r="J309" s="186">
        <f t="shared" si="70"/>
        <v>0</v>
      </c>
      <c r="K309" s="182" t="s">
        <v>19</v>
      </c>
      <c r="L309" s="41"/>
      <c r="M309" s="187" t="s">
        <v>19</v>
      </c>
      <c r="N309" s="188" t="s">
        <v>44</v>
      </c>
      <c r="O309" s="66"/>
      <c r="P309" s="189">
        <f t="shared" si="71"/>
        <v>0</v>
      </c>
      <c r="Q309" s="189">
        <v>0</v>
      </c>
      <c r="R309" s="189">
        <f t="shared" si="72"/>
        <v>0</v>
      </c>
      <c r="S309" s="189">
        <v>0</v>
      </c>
      <c r="T309" s="190">
        <f t="shared" si="73"/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91" t="s">
        <v>135</v>
      </c>
      <c r="AT309" s="191" t="s">
        <v>187</v>
      </c>
      <c r="AU309" s="191" t="s">
        <v>80</v>
      </c>
      <c r="AY309" s="19" t="s">
        <v>185</v>
      </c>
      <c r="BE309" s="192">
        <f t="shared" si="74"/>
        <v>0</v>
      </c>
      <c r="BF309" s="192">
        <f t="shared" si="75"/>
        <v>0</v>
      </c>
      <c r="BG309" s="192">
        <f t="shared" si="76"/>
        <v>0</v>
      </c>
      <c r="BH309" s="192">
        <f t="shared" si="77"/>
        <v>0</v>
      </c>
      <c r="BI309" s="192">
        <f t="shared" si="78"/>
        <v>0</v>
      </c>
      <c r="BJ309" s="19" t="s">
        <v>80</v>
      </c>
      <c r="BK309" s="192">
        <f t="shared" si="79"/>
        <v>0</v>
      </c>
      <c r="BL309" s="19" t="s">
        <v>135</v>
      </c>
      <c r="BM309" s="191" t="s">
        <v>4736</v>
      </c>
    </row>
    <row r="310" spans="1:65" s="12" customFormat="1" ht="25.9" customHeight="1">
      <c r="B310" s="164"/>
      <c r="C310" s="165"/>
      <c r="D310" s="166" t="s">
        <v>72</v>
      </c>
      <c r="E310" s="167" t="s">
        <v>4737</v>
      </c>
      <c r="F310" s="167" t="s">
        <v>4738</v>
      </c>
      <c r="G310" s="165"/>
      <c r="H310" s="165"/>
      <c r="I310" s="168"/>
      <c r="J310" s="169">
        <f>BK310</f>
        <v>0</v>
      </c>
      <c r="K310" s="165"/>
      <c r="L310" s="170"/>
      <c r="M310" s="171"/>
      <c r="N310" s="172"/>
      <c r="O310" s="172"/>
      <c r="P310" s="173">
        <f>SUM(P311:P314)</f>
        <v>0</v>
      </c>
      <c r="Q310" s="172"/>
      <c r="R310" s="173">
        <f>SUM(R311:R314)</f>
        <v>0</v>
      </c>
      <c r="S310" s="172"/>
      <c r="T310" s="174">
        <f>SUM(T311:T314)</f>
        <v>0</v>
      </c>
      <c r="AR310" s="175" t="s">
        <v>80</v>
      </c>
      <c r="AT310" s="176" t="s">
        <v>72</v>
      </c>
      <c r="AU310" s="176" t="s">
        <v>73</v>
      </c>
      <c r="AY310" s="175" t="s">
        <v>185</v>
      </c>
      <c r="BK310" s="177">
        <f>SUM(BK311:BK314)</f>
        <v>0</v>
      </c>
    </row>
    <row r="311" spans="1:65" s="2" customFormat="1" ht="16.5" customHeight="1">
      <c r="A311" s="36"/>
      <c r="B311" s="37"/>
      <c r="C311" s="180" t="s">
        <v>4739</v>
      </c>
      <c r="D311" s="180" t="s">
        <v>187</v>
      </c>
      <c r="E311" s="181" t="s">
        <v>4740</v>
      </c>
      <c r="F311" s="182" t="s">
        <v>4741</v>
      </c>
      <c r="G311" s="183" t="s">
        <v>499</v>
      </c>
      <c r="H311" s="184">
        <v>25</v>
      </c>
      <c r="I311" s="185"/>
      <c r="J311" s="186">
        <f>ROUND(I311*H311,2)</f>
        <v>0</v>
      </c>
      <c r="K311" s="182" t="s">
        <v>19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0</v>
      </c>
      <c r="R311" s="189">
        <f>Q311*H311</f>
        <v>0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135</v>
      </c>
      <c r="AT311" s="191" t="s">
        <v>187</v>
      </c>
      <c r="AU311" s="191" t="s">
        <v>80</v>
      </c>
      <c r="AY311" s="19" t="s">
        <v>185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80</v>
      </c>
      <c r="BK311" s="192">
        <f>ROUND(I311*H311,2)</f>
        <v>0</v>
      </c>
      <c r="BL311" s="19" t="s">
        <v>135</v>
      </c>
      <c r="BM311" s="191" t="s">
        <v>4742</v>
      </c>
    </row>
    <row r="312" spans="1:65" s="2" customFormat="1" ht="16.5" customHeight="1">
      <c r="A312" s="36"/>
      <c r="B312" s="37"/>
      <c r="C312" s="180" t="s">
        <v>3624</v>
      </c>
      <c r="D312" s="180" t="s">
        <v>187</v>
      </c>
      <c r="E312" s="181" t="s">
        <v>4743</v>
      </c>
      <c r="F312" s="182" t="s">
        <v>4744</v>
      </c>
      <c r="G312" s="183" t="s">
        <v>499</v>
      </c>
      <c r="H312" s="184">
        <v>25</v>
      </c>
      <c r="I312" s="185"/>
      <c r="J312" s="186">
        <f>ROUND(I312*H312,2)</f>
        <v>0</v>
      </c>
      <c r="K312" s="182" t="s">
        <v>19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0</v>
      </c>
      <c r="R312" s="189">
        <f>Q312*H312</f>
        <v>0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135</v>
      </c>
      <c r="AT312" s="191" t="s">
        <v>187</v>
      </c>
      <c r="AU312" s="191" t="s">
        <v>80</v>
      </c>
      <c r="AY312" s="19" t="s">
        <v>185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80</v>
      </c>
      <c r="BK312" s="192">
        <f>ROUND(I312*H312,2)</f>
        <v>0</v>
      </c>
      <c r="BL312" s="19" t="s">
        <v>135</v>
      </c>
      <c r="BM312" s="191" t="s">
        <v>4745</v>
      </c>
    </row>
    <row r="313" spans="1:65" s="2" customFormat="1" ht="16.5" customHeight="1">
      <c r="A313" s="36"/>
      <c r="B313" s="37"/>
      <c r="C313" s="180" t="s">
        <v>4746</v>
      </c>
      <c r="D313" s="180" t="s">
        <v>187</v>
      </c>
      <c r="E313" s="181" t="s">
        <v>4747</v>
      </c>
      <c r="F313" s="182" t="s">
        <v>4748</v>
      </c>
      <c r="G313" s="183" t="s">
        <v>499</v>
      </c>
      <c r="H313" s="184">
        <v>25</v>
      </c>
      <c r="I313" s="185"/>
      <c r="J313" s="186">
        <f>ROUND(I313*H313,2)</f>
        <v>0</v>
      </c>
      <c r="K313" s="182" t="s">
        <v>19</v>
      </c>
      <c r="L313" s="41"/>
      <c r="M313" s="187" t="s">
        <v>19</v>
      </c>
      <c r="N313" s="188" t="s">
        <v>44</v>
      </c>
      <c r="O313" s="66"/>
      <c r="P313" s="189">
        <f>O313*H313</f>
        <v>0</v>
      </c>
      <c r="Q313" s="189">
        <v>0</v>
      </c>
      <c r="R313" s="189">
        <f>Q313*H313</f>
        <v>0</v>
      </c>
      <c r="S313" s="189">
        <v>0</v>
      </c>
      <c r="T313" s="190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135</v>
      </c>
      <c r="AT313" s="191" t="s">
        <v>187</v>
      </c>
      <c r="AU313" s="191" t="s">
        <v>80</v>
      </c>
      <c r="AY313" s="19" t="s">
        <v>185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19" t="s">
        <v>80</v>
      </c>
      <c r="BK313" s="192">
        <f>ROUND(I313*H313,2)</f>
        <v>0</v>
      </c>
      <c r="BL313" s="19" t="s">
        <v>135</v>
      </c>
      <c r="BM313" s="191" t="s">
        <v>4749</v>
      </c>
    </row>
    <row r="314" spans="1:65" s="2" customFormat="1" ht="16.5" customHeight="1">
      <c r="A314" s="36"/>
      <c r="B314" s="37"/>
      <c r="C314" s="180" t="s">
        <v>1402</v>
      </c>
      <c r="D314" s="180" t="s">
        <v>187</v>
      </c>
      <c r="E314" s="181" t="s">
        <v>4750</v>
      </c>
      <c r="F314" s="182" t="s">
        <v>4751</v>
      </c>
      <c r="G314" s="183" t="s">
        <v>190</v>
      </c>
      <c r="H314" s="184">
        <v>11</v>
      </c>
      <c r="I314" s="185"/>
      <c r="J314" s="186">
        <f>ROUND(I314*H314,2)</f>
        <v>0</v>
      </c>
      <c r="K314" s="182" t="s">
        <v>19</v>
      </c>
      <c r="L314" s="41"/>
      <c r="M314" s="187" t="s">
        <v>19</v>
      </c>
      <c r="N314" s="188" t="s">
        <v>44</v>
      </c>
      <c r="O314" s="66"/>
      <c r="P314" s="189">
        <f>O314*H314</f>
        <v>0</v>
      </c>
      <c r="Q314" s="189">
        <v>0</v>
      </c>
      <c r="R314" s="189">
        <f>Q314*H314</f>
        <v>0</v>
      </c>
      <c r="S314" s="189">
        <v>0</v>
      </c>
      <c r="T314" s="190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91" t="s">
        <v>135</v>
      </c>
      <c r="AT314" s="191" t="s">
        <v>187</v>
      </c>
      <c r="AU314" s="191" t="s">
        <v>80</v>
      </c>
      <c r="AY314" s="19" t="s">
        <v>185</v>
      </c>
      <c r="BE314" s="192">
        <f>IF(N314="základní",J314,0)</f>
        <v>0</v>
      </c>
      <c r="BF314" s="192">
        <f>IF(N314="snížená",J314,0)</f>
        <v>0</v>
      </c>
      <c r="BG314" s="192">
        <f>IF(N314="zákl. přenesená",J314,0)</f>
        <v>0</v>
      </c>
      <c r="BH314" s="192">
        <f>IF(N314="sníž. přenesená",J314,0)</f>
        <v>0</v>
      </c>
      <c r="BI314" s="192">
        <f>IF(N314="nulová",J314,0)</f>
        <v>0</v>
      </c>
      <c r="BJ314" s="19" t="s">
        <v>80</v>
      </c>
      <c r="BK314" s="192">
        <f>ROUND(I314*H314,2)</f>
        <v>0</v>
      </c>
      <c r="BL314" s="19" t="s">
        <v>135</v>
      </c>
      <c r="BM314" s="191" t="s">
        <v>4752</v>
      </c>
    </row>
    <row r="315" spans="1:65" s="12" customFormat="1" ht="25.9" customHeight="1">
      <c r="B315" s="164"/>
      <c r="C315" s="165"/>
      <c r="D315" s="166" t="s">
        <v>72</v>
      </c>
      <c r="E315" s="167" t="s">
        <v>4150</v>
      </c>
      <c r="F315" s="167" t="s">
        <v>4753</v>
      </c>
      <c r="G315" s="165"/>
      <c r="H315" s="165"/>
      <c r="I315" s="168"/>
      <c r="J315" s="169">
        <f>BK315</f>
        <v>0</v>
      </c>
      <c r="K315" s="165"/>
      <c r="L315" s="170"/>
      <c r="M315" s="171"/>
      <c r="N315" s="172"/>
      <c r="O315" s="172"/>
      <c r="P315" s="173">
        <f>SUM(P316:P331)</f>
        <v>0</v>
      </c>
      <c r="Q315" s="172"/>
      <c r="R315" s="173">
        <f>SUM(R316:R331)</f>
        <v>0</v>
      </c>
      <c r="S315" s="172"/>
      <c r="T315" s="174">
        <f>SUM(T316:T331)</f>
        <v>0</v>
      </c>
      <c r="AR315" s="175" t="s">
        <v>80</v>
      </c>
      <c r="AT315" s="176" t="s">
        <v>72</v>
      </c>
      <c r="AU315" s="176" t="s">
        <v>73</v>
      </c>
      <c r="AY315" s="175" t="s">
        <v>185</v>
      </c>
      <c r="BK315" s="177">
        <f>SUM(BK316:BK331)</f>
        <v>0</v>
      </c>
    </row>
    <row r="316" spans="1:65" s="2" customFormat="1" ht="24.2" customHeight="1">
      <c r="A316" s="36"/>
      <c r="B316" s="37"/>
      <c r="C316" s="180" t="s">
        <v>4754</v>
      </c>
      <c r="D316" s="180" t="s">
        <v>187</v>
      </c>
      <c r="E316" s="181" t="s">
        <v>4755</v>
      </c>
      <c r="F316" s="182" t="s">
        <v>4756</v>
      </c>
      <c r="G316" s="183" t="s">
        <v>1314</v>
      </c>
      <c r="H316" s="184">
        <v>1</v>
      </c>
      <c r="I316" s="185"/>
      <c r="J316" s="186">
        <f t="shared" ref="J316:J331" si="80">ROUND(I316*H316,2)</f>
        <v>0</v>
      </c>
      <c r="K316" s="182" t="s">
        <v>19</v>
      </c>
      <c r="L316" s="41"/>
      <c r="M316" s="187" t="s">
        <v>19</v>
      </c>
      <c r="N316" s="188" t="s">
        <v>44</v>
      </c>
      <c r="O316" s="66"/>
      <c r="P316" s="189">
        <f t="shared" ref="P316:P331" si="81">O316*H316</f>
        <v>0</v>
      </c>
      <c r="Q316" s="189">
        <v>0</v>
      </c>
      <c r="R316" s="189">
        <f t="shared" ref="R316:R331" si="82">Q316*H316</f>
        <v>0</v>
      </c>
      <c r="S316" s="189">
        <v>0</v>
      </c>
      <c r="T316" s="190">
        <f t="shared" ref="T316:T331" si="83"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135</v>
      </c>
      <c r="AT316" s="191" t="s">
        <v>187</v>
      </c>
      <c r="AU316" s="191" t="s">
        <v>80</v>
      </c>
      <c r="AY316" s="19" t="s">
        <v>185</v>
      </c>
      <c r="BE316" s="192">
        <f t="shared" ref="BE316:BE331" si="84">IF(N316="základní",J316,0)</f>
        <v>0</v>
      </c>
      <c r="BF316" s="192">
        <f t="shared" ref="BF316:BF331" si="85">IF(N316="snížená",J316,0)</f>
        <v>0</v>
      </c>
      <c r="BG316" s="192">
        <f t="shared" ref="BG316:BG331" si="86">IF(N316="zákl. přenesená",J316,0)</f>
        <v>0</v>
      </c>
      <c r="BH316" s="192">
        <f t="shared" ref="BH316:BH331" si="87">IF(N316="sníž. přenesená",J316,0)</f>
        <v>0</v>
      </c>
      <c r="BI316" s="192">
        <f t="shared" ref="BI316:BI331" si="88">IF(N316="nulová",J316,0)</f>
        <v>0</v>
      </c>
      <c r="BJ316" s="19" t="s">
        <v>80</v>
      </c>
      <c r="BK316" s="192">
        <f t="shared" ref="BK316:BK331" si="89">ROUND(I316*H316,2)</f>
        <v>0</v>
      </c>
      <c r="BL316" s="19" t="s">
        <v>135</v>
      </c>
      <c r="BM316" s="191" t="s">
        <v>4757</v>
      </c>
    </row>
    <row r="317" spans="1:65" s="2" customFormat="1" ht="16.5" customHeight="1">
      <c r="A317" s="36"/>
      <c r="B317" s="37"/>
      <c r="C317" s="180" t="s">
        <v>3629</v>
      </c>
      <c r="D317" s="180" t="s">
        <v>187</v>
      </c>
      <c r="E317" s="181" t="s">
        <v>4758</v>
      </c>
      <c r="F317" s="182" t="s">
        <v>4201</v>
      </c>
      <c r="G317" s="183" t="s">
        <v>1314</v>
      </c>
      <c r="H317" s="184">
        <v>3</v>
      </c>
      <c r="I317" s="185"/>
      <c r="J317" s="186">
        <f t="shared" si="80"/>
        <v>0</v>
      </c>
      <c r="K317" s="182" t="s">
        <v>19</v>
      </c>
      <c r="L317" s="41"/>
      <c r="M317" s="187" t="s">
        <v>19</v>
      </c>
      <c r="N317" s="188" t="s">
        <v>44</v>
      </c>
      <c r="O317" s="66"/>
      <c r="P317" s="189">
        <f t="shared" si="81"/>
        <v>0</v>
      </c>
      <c r="Q317" s="189">
        <v>0</v>
      </c>
      <c r="R317" s="189">
        <f t="shared" si="82"/>
        <v>0</v>
      </c>
      <c r="S317" s="189">
        <v>0</v>
      </c>
      <c r="T317" s="190">
        <f t="shared" si="83"/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135</v>
      </c>
      <c r="AT317" s="191" t="s">
        <v>187</v>
      </c>
      <c r="AU317" s="191" t="s">
        <v>80</v>
      </c>
      <c r="AY317" s="19" t="s">
        <v>185</v>
      </c>
      <c r="BE317" s="192">
        <f t="shared" si="84"/>
        <v>0</v>
      </c>
      <c r="BF317" s="192">
        <f t="shared" si="85"/>
        <v>0</v>
      </c>
      <c r="BG317" s="192">
        <f t="shared" si="86"/>
        <v>0</v>
      </c>
      <c r="BH317" s="192">
        <f t="shared" si="87"/>
        <v>0</v>
      </c>
      <c r="BI317" s="192">
        <f t="shared" si="88"/>
        <v>0</v>
      </c>
      <c r="BJ317" s="19" t="s">
        <v>80</v>
      </c>
      <c r="BK317" s="192">
        <f t="shared" si="89"/>
        <v>0</v>
      </c>
      <c r="BL317" s="19" t="s">
        <v>135</v>
      </c>
      <c r="BM317" s="191" t="s">
        <v>4759</v>
      </c>
    </row>
    <row r="318" spans="1:65" s="2" customFormat="1" ht="16.5" customHeight="1">
      <c r="A318" s="36"/>
      <c r="B318" s="37"/>
      <c r="C318" s="180" t="s">
        <v>4760</v>
      </c>
      <c r="D318" s="180" t="s">
        <v>187</v>
      </c>
      <c r="E318" s="181" t="s">
        <v>4761</v>
      </c>
      <c r="F318" s="182" t="s">
        <v>4762</v>
      </c>
      <c r="G318" s="183" t="s">
        <v>1314</v>
      </c>
      <c r="H318" s="184">
        <v>14</v>
      </c>
      <c r="I318" s="185"/>
      <c r="J318" s="186">
        <f t="shared" si="80"/>
        <v>0</v>
      </c>
      <c r="K318" s="182" t="s">
        <v>19</v>
      </c>
      <c r="L318" s="41"/>
      <c r="M318" s="187" t="s">
        <v>19</v>
      </c>
      <c r="N318" s="188" t="s">
        <v>44</v>
      </c>
      <c r="O318" s="66"/>
      <c r="P318" s="189">
        <f t="shared" si="81"/>
        <v>0</v>
      </c>
      <c r="Q318" s="189">
        <v>0</v>
      </c>
      <c r="R318" s="189">
        <f t="shared" si="82"/>
        <v>0</v>
      </c>
      <c r="S318" s="189">
        <v>0</v>
      </c>
      <c r="T318" s="190">
        <f t="shared" si="83"/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91" t="s">
        <v>135</v>
      </c>
      <c r="AT318" s="191" t="s">
        <v>187</v>
      </c>
      <c r="AU318" s="191" t="s">
        <v>80</v>
      </c>
      <c r="AY318" s="19" t="s">
        <v>185</v>
      </c>
      <c r="BE318" s="192">
        <f t="shared" si="84"/>
        <v>0</v>
      </c>
      <c r="BF318" s="192">
        <f t="shared" si="85"/>
        <v>0</v>
      </c>
      <c r="BG318" s="192">
        <f t="shared" si="86"/>
        <v>0</v>
      </c>
      <c r="BH318" s="192">
        <f t="shared" si="87"/>
        <v>0</v>
      </c>
      <c r="BI318" s="192">
        <f t="shared" si="88"/>
        <v>0</v>
      </c>
      <c r="BJ318" s="19" t="s">
        <v>80</v>
      </c>
      <c r="BK318" s="192">
        <f t="shared" si="89"/>
        <v>0</v>
      </c>
      <c r="BL318" s="19" t="s">
        <v>135</v>
      </c>
      <c r="BM318" s="191" t="s">
        <v>4763</v>
      </c>
    </row>
    <row r="319" spans="1:65" s="2" customFormat="1" ht="16.5" customHeight="1">
      <c r="A319" s="36"/>
      <c r="B319" s="37"/>
      <c r="C319" s="180" t="s">
        <v>3632</v>
      </c>
      <c r="D319" s="180" t="s">
        <v>187</v>
      </c>
      <c r="E319" s="181" t="s">
        <v>4764</v>
      </c>
      <c r="F319" s="182" t="s">
        <v>4765</v>
      </c>
      <c r="G319" s="183" t="s">
        <v>1314</v>
      </c>
      <c r="H319" s="184">
        <v>2</v>
      </c>
      <c r="I319" s="185"/>
      <c r="J319" s="186">
        <f t="shared" si="80"/>
        <v>0</v>
      </c>
      <c r="K319" s="182" t="s">
        <v>19</v>
      </c>
      <c r="L319" s="41"/>
      <c r="M319" s="187" t="s">
        <v>19</v>
      </c>
      <c r="N319" s="188" t="s">
        <v>44</v>
      </c>
      <c r="O319" s="66"/>
      <c r="P319" s="189">
        <f t="shared" si="81"/>
        <v>0</v>
      </c>
      <c r="Q319" s="189">
        <v>0</v>
      </c>
      <c r="R319" s="189">
        <f t="shared" si="82"/>
        <v>0</v>
      </c>
      <c r="S319" s="189">
        <v>0</v>
      </c>
      <c r="T319" s="190">
        <f t="shared" si="83"/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135</v>
      </c>
      <c r="AT319" s="191" t="s">
        <v>187</v>
      </c>
      <c r="AU319" s="191" t="s">
        <v>80</v>
      </c>
      <c r="AY319" s="19" t="s">
        <v>185</v>
      </c>
      <c r="BE319" s="192">
        <f t="shared" si="84"/>
        <v>0</v>
      </c>
      <c r="BF319" s="192">
        <f t="shared" si="85"/>
        <v>0</v>
      </c>
      <c r="BG319" s="192">
        <f t="shared" si="86"/>
        <v>0</v>
      </c>
      <c r="BH319" s="192">
        <f t="shared" si="87"/>
        <v>0</v>
      </c>
      <c r="BI319" s="192">
        <f t="shared" si="88"/>
        <v>0</v>
      </c>
      <c r="BJ319" s="19" t="s">
        <v>80</v>
      </c>
      <c r="BK319" s="192">
        <f t="shared" si="89"/>
        <v>0</v>
      </c>
      <c r="BL319" s="19" t="s">
        <v>135</v>
      </c>
      <c r="BM319" s="191" t="s">
        <v>4766</v>
      </c>
    </row>
    <row r="320" spans="1:65" s="2" customFormat="1" ht="16.5" customHeight="1">
      <c r="A320" s="36"/>
      <c r="B320" s="37"/>
      <c r="C320" s="180" t="s">
        <v>4767</v>
      </c>
      <c r="D320" s="180" t="s">
        <v>187</v>
      </c>
      <c r="E320" s="181" t="s">
        <v>4768</v>
      </c>
      <c r="F320" s="182" t="s">
        <v>4769</v>
      </c>
      <c r="G320" s="183" t="s">
        <v>1314</v>
      </c>
      <c r="H320" s="184">
        <v>2</v>
      </c>
      <c r="I320" s="185"/>
      <c r="J320" s="186">
        <f t="shared" si="80"/>
        <v>0</v>
      </c>
      <c r="K320" s="182" t="s">
        <v>19</v>
      </c>
      <c r="L320" s="41"/>
      <c r="M320" s="187" t="s">
        <v>19</v>
      </c>
      <c r="N320" s="188" t="s">
        <v>44</v>
      </c>
      <c r="O320" s="66"/>
      <c r="P320" s="189">
        <f t="shared" si="81"/>
        <v>0</v>
      </c>
      <c r="Q320" s="189">
        <v>0</v>
      </c>
      <c r="R320" s="189">
        <f t="shared" si="82"/>
        <v>0</v>
      </c>
      <c r="S320" s="189">
        <v>0</v>
      </c>
      <c r="T320" s="190">
        <f t="shared" si="83"/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135</v>
      </c>
      <c r="AT320" s="191" t="s">
        <v>187</v>
      </c>
      <c r="AU320" s="191" t="s">
        <v>80</v>
      </c>
      <c r="AY320" s="19" t="s">
        <v>185</v>
      </c>
      <c r="BE320" s="192">
        <f t="shared" si="84"/>
        <v>0</v>
      </c>
      <c r="BF320" s="192">
        <f t="shared" si="85"/>
        <v>0</v>
      </c>
      <c r="BG320" s="192">
        <f t="shared" si="86"/>
        <v>0</v>
      </c>
      <c r="BH320" s="192">
        <f t="shared" si="87"/>
        <v>0</v>
      </c>
      <c r="BI320" s="192">
        <f t="shared" si="88"/>
        <v>0</v>
      </c>
      <c r="BJ320" s="19" t="s">
        <v>80</v>
      </c>
      <c r="BK320" s="192">
        <f t="shared" si="89"/>
        <v>0</v>
      </c>
      <c r="BL320" s="19" t="s">
        <v>135</v>
      </c>
      <c r="BM320" s="191" t="s">
        <v>4770</v>
      </c>
    </row>
    <row r="321" spans="1:65" s="2" customFormat="1" ht="16.5" customHeight="1">
      <c r="A321" s="36"/>
      <c r="B321" s="37"/>
      <c r="C321" s="180" t="s">
        <v>2688</v>
      </c>
      <c r="D321" s="180" t="s">
        <v>187</v>
      </c>
      <c r="E321" s="181" t="s">
        <v>4771</v>
      </c>
      <c r="F321" s="182" t="s">
        <v>4772</v>
      </c>
      <c r="G321" s="183" t="s">
        <v>1314</v>
      </c>
      <c r="H321" s="184">
        <v>3</v>
      </c>
      <c r="I321" s="185"/>
      <c r="J321" s="186">
        <f t="shared" si="80"/>
        <v>0</v>
      </c>
      <c r="K321" s="182" t="s">
        <v>19</v>
      </c>
      <c r="L321" s="41"/>
      <c r="M321" s="187" t="s">
        <v>19</v>
      </c>
      <c r="N321" s="188" t="s">
        <v>44</v>
      </c>
      <c r="O321" s="66"/>
      <c r="P321" s="189">
        <f t="shared" si="81"/>
        <v>0</v>
      </c>
      <c r="Q321" s="189">
        <v>0</v>
      </c>
      <c r="R321" s="189">
        <f t="shared" si="82"/>
        <v>0</v>
      </c>
      <c r="S321" s="189">
        <v>0</v>
      </c>
      <c r="T321" s="190">
        <f t="shared" si="83"/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135</v>
      </c>
      <c r="AT321" s="191" t="s">
        <v>187</v>
      </c>
      <c r="AU321" s="191" t="s">
        <v>80</v>
      </c>
      <c r="AY321" s="19" t="s">
        <v>185</v>
      </c>
      <c r="BE321" s="192">
        <f t="shared" si="84"/>
        <v>0</v>
      </c>
      <c r="BF321" s="192">
        <f t="shared" si="85"/>
        <v>0</v>
      </c>
      <c r="BG321" s="192">
        <f t="shared" si="86"/>
        <v>0</v>
      </c>
      <c r="BH321" s="192">
        <f t="shared" si="87"/>
        <v>0</v>
      </c>
      <c r="BI321" s="192">
        <f t="shared" si="88"/>
        <v>0</v>
      </c>
      <c r="BJ321" s="19" t="s">
        <v>80</v>
      </c>
      <c r="BK321" s="192">
        <f t="shared" si="89"/>
        <v>0</v>
      </c>
      <c r="BL321" s="19" t="s">
        <v>135</v>
      </c>
      <c r="BM321" s="191" t="s">
        <v>4773</v>
      </c>
    </row>
    <row r="322" spans="1:65" s="2" customFormat="1" ht="16.5" customHeight="1">
      <c r="A322" s="36"/>
      <c r="B322" s="37"/>
      <c r="C322" s="180" t="s">
        <v>4774</v>
      </c>
      <c r="D322" s="180" t="s">
        <v>187</v>
      </c>
      <c r="E322" s="181" t="s">
        <v>4775</v>
      </c>
      <c r="F322" s="182" t="s">
        <v>4776</v>
      </c>
      <c r="G322" s="183" t="s">
        <v>1314</v>
      </c>
      <c r="H322" s="184">
        <v>1</v>
      </c>
      <c r="I322" s="185"/>
      <c r="J322" s="186">
        <f t="shared" si="80"/>
        <v>0</v>
      </c>
      <c r="K322" s="182" t="s">
        <v>19</v>
      </c>
      <c r="L322" s="41"/>
      <c r="M322" s="187" t="s">
        <v>19</v>
      </c>
      <c r="N322" s="188" t="s">
        <v>44</v>
      </c>
      <c r="O322" s="66"/>
      <c r="P322" s="189">
        <f t="shared" si="81"/>
        <v>0</v>
      </c>
      <c r="Q322" s="189">
        <v>0</v>
      </c>
      <c r="R322" s="189">
        <f t="shared" si="82"/>
        <v>0</v>
      </c>
      <c r="S322" s="189">
        <v>0</v>
      </c>
      <c r="T322" s="190">
        <f t="shared" si="83"/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91" t="s">
        <v>135</v>
      </c>
      <c r="AT322" s="191" t="s">
        <v>187</v>
      </c>
      <c r="AU322" s="191" t="s">
        <v>80</v>
      </c>
      <c r="AY322" s="19" t="s">
        <v>185</v>
      </c>
      <c r="BE322" s="192">
        <f t="shared" si="84"/>
        <v>0</v>
      </c>
      <c r="BF322" s="192">
        <f t="shared" si="85"/>
        <v>0</v>
      </c>
      <c r="BG322" s="192">
        <f t="shared" si="86"/>
        <v>0</v>
      </c>
      <c r="BH322" s="192">
        <f t="shared" si="87"/>
        <v>0</v>
      </c>
      <c r="BI322" s="192">
        <f t="shared" si="88"/>
        <v>0</v>
      </c>
      <c r="BJ322" s="19" t="s">
        <v>80</v>
      </c>
      <c r="BK322" s="192">
        <f t="shared" si="89"/>
        <v>0</v>
      </c>
      <c r="BL322" s="19" t="s">
        <v>135</v>
      </c>
      <c r="BM322" s="191" t="s">
        <v>4777</v>
      </c>
    </row>
    <row r="323" spans="1:65" s="2" customFormat="1" ht="16.5" customHeight="1">
      <c r="A323" s="36"/>
      <c r="B323" s="37"/>
      <c r="C323" s="180" t="s">
        <v>3635</v>
      </c>
      <c r="D323" s="180" t="s">
        <v>187</v>
      </c>
      <c r="E323" s="181" t="s">
        <v>4778</v>
      </c>
      <c r="F323" s="182" t="s">
        <v>4779</v>
      </c>
      <c r="G323" s="183" t="s">
        <v>1314</v>
      </c>
      <c r="H323" s="184">
        <v>1</v>
      </c>
      <c r="I323" s="185"/>
      <c r="J323" s="186">
        <f t="shared" si="80"/>
        <v>0</v>
      </c>
      <c r="K323" s="182" t="s">
        <v>19</v>
      </c>
      <c r="L323" s="41"/>
      <c r="M323" s="187" t="s">
        <v>19</v>
      </c>
      <c r="N323" s="188" t="s">
        <v>44</v>
      </c>
      <c r="O323" s="66"/>
      <c r="P323" s="189">
        <f t="shared" si="81"/>
        <v>0</v>
      </c>
      <c r="Q323" s="189">
        <v>0</v>
      </c>
      <c r="R323" s="189">
        <f t="shared" si="82"/>
        <v>0</v>
      </c>
      <c r="S323" s="189">
        <v>0</v>
      </c>
      <c r="T323" s="190">
        <f t="shared" si="83"/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135</v>
      </c>
      <c r="AT323" s="191" t="s">
        <v>187</v>
      </c>
      <c r="AU323" s="191" t="s">
        <v>80</v>
      </c>
      <c r="AY323" s="19" t="s">
        <v>185</v>
      </c>
      <c r="BE323" s="192">
        <f t="shared" si="84"/>
        <v>0</v>
      </c>
      <c r="BF323" s="192">
        <f t="shared" si="85"/>
        <v>0</v>
      </c>
      <c r="BG323" s="192">
        <f t="shared" si="86"/>
        <v>0</v>
      </c>
      <c r="BH323" s="192">
        <f t="shared" si="87"/>
        <v>0</v>
      </c>
      <c r="BI323" s="192">
        <f t="shared" si="88"/>
        <v>0</v>
      </c>
      <c r="BJ323" s="19" t="s">
        <v>80</v>
      </c>
      <c r="BK323" s="192">
        <f t="shared" si="89"/>
        <v>0</v>
      </c>
      <c r="BL323" s="19" t="s">
        <v>135</v>
      </c>
      <c r="BM323" s="191" t="s">
        <v>4780</v>
      </c>
    </row>
    <row r="324" spans="1:65" s="2" customFormat="1" ht="16.5" customHeight="1">
      <c r="A324" s="36"/>
      <c r="B324" s="37"/>
      <c r="C324" s="180" t="s">
        <v>4781</v>
      </c>
      <c r="D324" s="180" t="s">
        <v>187</v>
      </c>
      <c r="E324" s="181" t="s">
        <v>4782</v>
      </c>
      <c r="F324" s="182" t="s">
        <v>4783</v>
      </c>
      <c r="G324" s="183" t="s">
        <v>499</v>
      </c>
      <c r="H324" s="184">
        <v>2</v>
      </c>
      <c r="I324" s="185"/>
      <c r="J324" s="186">
        <f t="shared" si="80"/>
        <v>0</v>
      </c>
      <c r="K324" s="182" t="s">
        <v>19</v>
      </c>
      <c r="L324" s="41"/>
      <c r="M324" s="187" t="s">
        <v>19</v>
      </c>
      <c r="N324" s="188" t="s">
        <v>44</v>
      </c>
      <c r="O324" s="66"/>
      <c r="P324" s="189">
        <f t="shared" si="81"/>
        <v>0</v>
      </c>
      <c r="Q324" s="189">
        <v>0</v>
      </c>
      <c r="R324" s="189">
        <f t="shared" si="82"/>
        <v>0</v>
      </c>
      <c r="S324" s="189">
        <v>0</v>
      </c>
      <c r="T324" s="190">
        <f t="shared" si="83"/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91" t="s">
        <v>135</v>
      </c>
      <c r="AT324" s="191" t="s">
        <v>187</v>
      </c>
      <c r="AU324" s="191" t="s">
        <v>80</v>
      </c>
      <c r="AY324" s="19" t="s">
        <v>185</v>
      </c>
      <c r="BE324" s="192">
        <f t="shared" si="84"/>
        <v>0</v>
      </c>
      <c r="BF324" s="192">
        <f t="shared" si="85"/>
        <v>0</v>
      </c>
      <c r="BG324" s="192">
        <f t="shared" si="86"/>
        <v>0</v>
      </c>
      <c r="BH324" s="192">
        <f t="shared" si="87"/>
        <v>0</v>
      </c>
      <c r="BI324" s="192">
        <f t="shared" si="88"/>
        <v>0</v>
      </c>
      <c r="BJ324" s="19" t="s">
        <v>80</v>
      </c>
      <c r="BK324" s="192">
        <f t="shared" si="89"/>
        <v>0</v>
      </c>
      <c r="BL324" s="19" t="s">
        <v>135</v>
      </c>
      <c r="BM324" s="191" t="s">
        <v>4784</v>
      </c>
    </row>
    <row r="325" spans="1:65" s="2" customFormat="1" ht="16.5" customHeight="1">
      <c r="A325" s="36"/>
      <c r="B325" s="37"/>
      <c r="C325" s="180" t="s">
        <v>3638</v>
      </c>
      <c r="D325" s="180" t="s">
        <v>187</v>
      </c>
      <c r="E325" s="181" t="s">
        <v>4185</v>
      </c>
      <c r="F325" s="182" t="s">
        <v>4186</v>
      </c>
      <c r="G325" s="183" t="s">
        <v>1314</v>
      </c>
      <c r="H325" s="184">
        <v>8</v>
      </c>
      <c r="I325" s="185"/>
      <c r="J325" s="186">
        <f t="shared" si="80"/>
        <v>0</v>
      </c>
      <c r="K325" s="182" t="s">
        <v>19</v>
      </c>
      <c r="L325" s="41"/>
      <c r="M325" s="187" t="s">
        <v>19</v>
      </c>
      <c r="N325" s="188" t="s">
        <v>44</v>
      </c>
      <c r="O325" s="66"/>
      <c r="P325" s="189">
        <f t="shared" si="81"/>
        <v>0</v>
      </c>
      <c r="Q325" s="189">
        <v>0</v>
      </c>
      <c r="R325" s="189">
        <f t="shared" si="82"/>
        <v>0</v>
      </c>
      <c r="S325" s="189">
        <v>0</v>
      </c>
      <c r="T325" s="190">
        <f t="shared" si="83"/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135</v>
      </c>
      <c r="AT325" s="191" t="s">
        <v>187</v>
      </c>
      <c r="AU325" s="191" t="s">
        <v>80</v>
      </c>
      <c r="AY325" s="19" t="s">
        <v>185</v>
      </c>
      <c r="BE325" s="192">
        <f t="shared" si="84"/>
        <v>0</v>
      </c>
      <c r="BF325" s="192">
        <f t="shared" si="85"/>
        <v>0</v>
      </c>
      <c r="BG325" s="192">
        <f t="shared" si="86"/>
        <v>0</v>
      </c>
      <c r="BH325" s="192">
        <f t="shared" si="87"/>
        <v>0</v>
      </c>
      <c r="BI325" s="192">
        <f t="shared" si="88"/>
        <v>0</v>
      </c>
      <c r="BJ325" s="19" t="s">
        <v>80</v>
      </c>
      <c r="BK325" s="192">
        <f t="shared" si="89"/>
        <v>0</v>
      </c>
      <c r="BL325" s="19" t="s">
        <v>135</v>
      </c>
      <c r="BM325" s="191" t="s">
        <v>4785</v>
      </c>
    </row>
    <row r="326" spans="1:65" s="2" customFormat="1" ht="16.5" customHeight="1">
      <c r="A326" s="36"/>
      <c r="B326" s="37"/>
      <c r="C326" s="180" t="s">
        <v>4786</v>
      </c>
      <c r="D326" s="180" t="s">
        <v>187</v>
      </c>
      <c r="E326" s="181" t="s">
        <v>4188</v>
      </c>
      <c r="F326" s="182" t="s">
        <v>4189</v>
      </c>
      <c r="G326" s="183" t="s">
        <v>1314</v>
      </c>
      <c r="H326" s="184">
        <v>8</v>
      </c>
      <c r="I326" s="185"/>
      <c r="J326" s="186">
        <f t="shared" si="80"/>
        <v>0</v>
      </c>
      <c r="K326" s="182" t="s">
        <v>19</v>
      </c>
      <c r="L326" s="41"/>
      <c r="M326" s="187" t="s">
        <v>19</v>
      </c>
      <c r="N326" s="188" t="s">
        <v>44</v>
      </c>
      <c r="O326" s="66"/>
      <c r="P326" s="189">
        <f t="shared" si="81"/>
        <v>0</v>
      </c>
      <c r="Q326" s="189">
        <v>0</v>
      </c>
      <c r="R326" s="189">
        <f t="shared" si="82"/>
        <v>0</v>
      </c>
      <c r="S326" s="189">
        <v>0</v>
      </c>
      <c r="T326" s="190">
        <f t="shared" si="83"/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135</v>
      </c>
      <c r="AT326" s="191" t="s">
        <v>187</v>
      </c>
      <c r="AU326" s="191" t="s">
        <v>80</v>
      </c>
      <c r="AY326" s="19" t="s">
        <v>185</v>
      </c>
      <c r="BE326" s="192">
        <f t="shared" si="84"/>
        <v>0</v>
      </c>
      <c r="BF326" s="192">
        <f t="shared" si="85"/>
        <v>0</v>
      </c>
      <c r="BG326" s="192">
        <f t="shared" si="86"/>
        <v>0</v>
      </c>
      <c r="BH326" s="192">
        <f t="shared" si="87"/>
        <v>0</v>
      </c>
      <c r="BI326" s="192">
        <f t="shared" si="88"/>
        <v>0</v>
      </c>
      <c r="BJ326" s="19" t="s">
        <v>80</v>
      </c>
      <c r="BK326" s="192">
        <f t="shared" si="89"/>
        <v>0</v>
      </c>
      <c r="BL326" s="19" t="s">
        <v>135</v>
      </c>
      <c r="BM326" s="191" t="s">
        <v>4787</v>
      </c>
    </row>
    <row r="327" spans="1:65" s="2" customFormat="1" ht="16.5" customHeight="1">
      <c r="A327" s="36"/>
      <c r="B327" s="37"/>
      <c r="C327" s="180" t="s">
        <v>3640</v>
      </c>
      <c r="D327" s="180" t="s">
        <v>187</v>
      </c>
      <c r="E327" s="181" t="s">
        <v>4191</v>
      </c>
      <c r="F327" s="182" t="s">
        <v>4192</v>
      </c>
      <c r="G327" s="183" t="s">
        <v>1314</v>
      </c>
      <c r="H327" s="184">
        <v>1</v>
      </c>
      <c r="I327" s="185"/>
      <c r="J327" s="186">
        <f t="shared" si="80"/>
        <v>0</v>
      </c>
      <c r="K327" s="182" t="s">
        <v>19</v>
      </c>
      <c r="L327" s="41"/>
      <c r="M327" s="187" t="s">
        <v>19</v>
      </c>
      <c r="N327" s="188" t="s">
        <v>44</v>
      </c>
      <c r="O327" s="66"/>
      <c r="P327" s="189">
        <f t="shared" si="81"/>
        <v>0</v>
      </c>
      <c r="Q327" s="189">
        <v>0</v>
      </c>
      <c r="R327" s="189">
        <f t="shared" si="82"/>
        <v>0</v>
      </c>
      <c r="S327" s="189">
        <v>0</v>
      </c>
      <c r="T327" s="190">
        <f t="shared" si="83"/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135</v>
      </c>
      <c r="AT327" s="191" t="s">
        <v>187</v>
      </c>
      <c r="AU327" s="191" t="s">
        <v>80</v>
      </c>
      <c r="AY327" s="19" t="s">
        <v>185</v>
      </c>
      <c r="BE327" s="192">
        <f t="shared" si="84"/>
        <v>0</v>
      </c>
      <c r="BF327" s="192">
        <f t="shared" si="85"/>
        <v>0</v>
      </c>
      <c r="BG327" s="192">
        <f t="shared" si="86"/>
        <v>0</v>
      </c>
      <c r="BH327" s="192">
        <f t="shared" si="87"/>
        <v>0</v>
      </c>
      <c r="BI327" s="192">
        <f t="shared" si="88"/>
        <v>0</v>
      </c>
      <c r="BJ327" s="19" t="s">
        <v>80</v>
      </c>
      <c r="BK327" s="192">
        <f t="shared" si="89"/>
        <v>0</v>
      </c>
      <c r="BL327" s="19" t="s">
        <v>135</v>
      </c>
      <c r="BM327" s="191" t="s">
        <v>4788</v>
      </c>
    </row>
    <row r="328" spans="1:65" s="2" customFormat="1" ht="16.5" customHeight="1">
      <c r="A328" s="36"/>
      <c r="B328" s="37"/>
      <c r="C328" s="180" t="s">
        <v>4789</v>
      </c>
      <c r="D328" s="180" t="s">
        <v>187</v>
      </c>
      <c r="E328" s="181" t="s">
        <v>4194</v>
      </c>
      <c r="F328" s="182" t="s">
        <v>4195</v>
      </c>
      <c r="G328" s="183" t="s">
        <v>1314</v>
      </c>
      <c r="H328" s="184">
        <v>1</v>
      </c>
      <c r="I328" s="185"/>
      <c r="J328" s="186">
        <f t="shared" si="80"/>
        <v>0</v>
      </c>
      <c r="K328" s="182" t="s">
        <v>19</v>
      </c>
      <c r="L328" s="41"/>
      <c r="M328" s="187" t="s">
        <v>19</v>
      </c>
      <c r="N328" s="188" t="s">
        <v>44</v>
      </c>
      <c r="O328" s="66"/>
      <c r="P328" s="189">
        <f t="shared" si="81"/>
        <v>0</v>
      </c>
      <c r="Q328" s="189">
        <v>0</v>
      </c>
      <c r="R328" s="189">
        <f t="shared" si="82"/>
        <v>0</v>
      </c>
      <c r="S328" s="189">
        <v>0</v>
      </c>
      <c r="T328" s="190">
        <f t="shared" si="83"/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135</v>
      </c>
      <c r="AT328" s="191" t="s">
        <v>187</v>
      </c>
      <c r="AU328" s="191" t="s">
        <v>80</v>
      </c>
      <c r="AY328" s="19" t="s">
        <v>185</v>
      </c>
      <c r="BE328" s="192">
        <f t="shared" si="84"/>
        <v>0</v>
      </c>
      <c r="BF328" s="192">
        <f t="shared" si="85"/>
        <v>0</v>
      </c>
      <c r="BG328" s="192">
        <f t="shared" si="86"/>
        <v>0</v>
      </c>
      <c r="BH328" s="192">
        <f t="shared" si="87"/>
        <v>0</v>
      </c>
      <c r="BI328" s="192">
        <f t="shared" si="88"/>
        <v>0</v>
      </c>
      <c r="BJ328" s="19" t="s">
        <v>80</v>
      </c>
      <c r="BK328" s="192">
        <f t="shared" si="89"/>
        <v>0</v>
      </c>
      <c r="BL328" s="19" t="s">
        <v>135</v>
      </c>
      <c r="BM328" s="191" t="s">
        <v>4790</v>
      </c>
    </row>
    <row r="329" spans="1:65" s="2" customFormat="1" ht="16.5" customHeight="1">
      <c r="A329" s="36"/>
      <c r="B329" s="37"/>
      <c r="C329" s="180" t="s">
        <v>3643</v>
      </c>
      <c r="D329" s="180" t="s">
        <v>187</v>
      </c>
      <c r="E329" s="181" t="s">
        <v>4791</v>
      </c>
      <c r="F329" s="182" t="s">
        <v>4792</v>
      </c>
      <c r="G329" s="183" t="s">
        <v>1314</v>
      </c>
      <c r="H329" s="184">
        <v>1</v>
      </c>
      <c r="I329" s="185"/>
      <c r="J329" s="186">
        <f t="shared" si="80"/>
        <v>0</v>
      </c>
      <c r="K329" s="182" t="s">
        <v>19</v>
      </c>
      <c r="L329" s="41"/>
      <c r="M329" s="187" t="s">
        <v>19</v>
      </c>
      <c r="N329" s="188" t="s">
        <v>44</v>
      </c>
      <c r="O329" s="66"/>
      <c r="P329" s="189">
        <f t="shared" si="81"/>
        <v>0</v>
      </c>
      <c r="Q329" s="189">
        <v>0</v>
      </c>
      <c r="R329" s="189">
        <f t="shared" si="82"/>
        <v>0</v>
      </c>
      <c r="S329" s="189">
        <v>0</v>
      </c>
      <c r="T329" s="190">
        <f t="shared" si="83"/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135</v>
      </c>
      <c r="AT329" s="191" t="s">
        <v>187</v>
      </c>
      <c r="AU329" s="191" t="s">
        <v>80</v>
      </c>
      <c r="AY329" s="19" t="s">
        <v>185</v>
      </c>
      <c r="BE329" s="192">
        <f t="shared" si="84"/>
        <v>0</v>
      </c>
      <c r="BF329" s="192">
        <f t="shared" si="85"/>
        <v>0</v>
      </c>
      <c r="BG329" s="192">
        <f t="shared" si="86"/>
        <v>0</v>
      </c>
      <c r="BH329" s="192">
        <f t="shared" si="87"/>
        <v>0</v>
      </c>
      <c r="BI329" s="192">
        <f t="shared" si="88"/>
        <v>0</v>
      </c>
      <c r="BJ329" s="19" t="s">
        <v>80</v>
      </c>
      <c r="BK329" s="192">
        <f t="shared" si="89"/>
        <v>0</v>
      </c>
      <c r="BL329" s="19" t="s">
        <v>135</v>
      </c>
      <c r="BM329" s="191" t="s">
        <v>4793</v>
      </c>
    </row>
    <row r="330" spans="1:65" s="2" customFormat="1" ht="16.5" customHeight="1">
      <c r="A330" s="36"/>
      <c r="B330" s="37"/>
      <c r="C330" s="180" t="s">
        <v>4794</v>
      </c>
      <c r="D330" s="180" t="s">
        <v>187</v>
      </c>
      <c r="E330" s="181" t="s">
        <v>4795</v>
      </c>
      <c r="F330" s="182" t="s">
        <v>4198</v>
      </c>
      <c r="G330" s="183" t="s">
        <v>1314</v>
      </c>
      <c r="H330" s="184">
        <v>2</v>
      </c>
      <c r="I330" s="185"/>
      <c r="J330" s="186">
        <f t="shared" si="80"/>
        <v>0</v>
      </c>
      <c r="K330" s="182" t="s">
        <v>19</v>
      </c>
      <c r="L330" s="41"/>
      <c r="M330" s="187" t="s">
        <v>19</v>
      </c>
      <c r="N330" s="188" t="s">
        <v>44</v>
      </c>
      <c r="O330" s="66"/>
      <c r="P330" s="189">
        <f t="shared" si="81"/>
        <v>0</v>
      </c>
      <c r="Q330" s="189">
        <v>0</v>
      </c>
      <c r="R330" s="189">
        <f t="shared" si="82"/>
        <v>0</v>
      </c>
      <c r="S330" s="189">
        <v>0</v>
      </c>
      <c r="T330" s="190">
        <f t="shared" si="83"/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135</v>
      </c>
      <c r="AT330" s="191" t="s">
        <v>187</v>
      </c>
      <c r="AU330" s="191" t="s">
        <v>80</v>
      </c>
      <c r="AY330" s="19" t="s">
        <v>185</v>
      </c>
      <c r="BE330" s="192">
        <f t="shared" si="84"/>
        <v>0</v>
      </c>
      <c r="BF330" s="192">
        <f t="shared" si="85"/>
        <v>0</v>
      </c>
      <c r="BG330" s="192">
        <f t="shared" si="86"/>
        <v>0</v>
      </c>
      <c r="BH330" s="192">
        <f t="shared" si="87"/>
        <v>0</v>
      </c>
      <c r="BI330" s="192">
        <f t="shared" si="88"/>
        <v>0</v>
      </c>
      <c r="BJ330" s="19" t="s">
        <v>80</v>
      </c>
      <c r="BK330" s="192">
        <f t="shared" si="89"/>
        <v>0</v>
      </c>
      <c r="BL330" s="19" t="s">
        <v>135</v>
      </c>
      <c r="BM330" s="191" t="s">
        <v>4796</v>
      </c>
    </row>
    <row r="331" spans="1:65" s="2" customFormat="1" ht="16.5" customHeight="1">
      <c r="A331" s="36"/>
      <c r="B331" s="37"/>
      <c r="C331" s="180" t="s">
        <v>3645</v>
      </c>
      <c r="D331" s="180" t="s">
        <v>187</v>
      </c>
      <c r="E331" s="181" t="s">
        <v>4797</v>
      </c>
      <c r="F331" s="182" t="s">
        <v>4798</v>
      </c>
      <c r="G331" s="183" t="s">
        <v>1314</v>
      </c>
      <c r="H331" s="184">
        <v>11</v>
      </c>
      <c r="I331" s="185"/>
      <c r="J331" s="186">
        <f t="shared" si="80"/>
        <v>0</v>
      </c>
      <c r="K331" s="182" t="s">
        <v>19</v>
      </c>
      <c r="L331" s="41"/>
      <c r="M331" s="187" t="s">
        <v>19</v>
      </c>
      <c r="N331" s="188" t="s">
        <v>44</v>
      </c>
      <c r="O331" s="66"/>
      <c r="P331" s="189">
        <f t="shared" si="81"/>
        <v>0</v>
      </c>
      <c r="Q331" s="189">
        <v>0</v>
      </c>
      <c r="R331" s="189">
        <f t="shared" si="82"/>
        <v>0</v>
      </c>
      <c r="S331" s="189">
        <v>0</v>
      </c>
      <c r="T331" s="190">
        <f t="shared" si="83"/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135</v>
      </c>
      <c r="AT331" s="191" t="s">
        <v>187</v>
      </c>
      <c r="AU331" s="191" t="s">
        <v>80</v>
      </c>
      <c r="AY331" s="19" t="s">
        <v>185</v>
      </c>
      <c r="BE331" s="192">
        <f t="shared" si="84"/>
        <v>0</v>
      </c>
      <c r="BF331" s="192">
        <f t="shared" si="85"/>
        <v>0</v>
      </c>
      <c r="BG331" s="192">
        <f t="shared" si="86"/>
        <v>0</v>
      </c>
      <c r="BH331" s="192">
        <f t="shared" si="87"/>
        <v>0</v>
      </c>
      <c r="BI331" s="192">
        <f t="shared" si="88"/>
        <v>0</v>
      </c>
      <c r="BJ331" s="19" t="s">
        <v>80</v>
      </c>
      <c r="BK331" s="192">
        <f t="shared" si="89"/>
        <v>0</v>
      </c>
      <c r="BL331" s="19" t="s">
        <v>135</v>
      </c>
      <c r="BM331" s="191" t="s">
        <v>4799</v>
      </c>
    </row>
    <row r="332" spans="1:65" s="12" customFormat="1" ht="25.9" customHeight="1">
      <c r="B332" s="164"/>
      <c r="C332" s="165"/>
      <c r="D332" s="166" t="s">
        <v>72</v>
      </c>
      <c r="E332" s="167" t="s">
        <v>4800</v>
      </c>
      <c r="F332" s="167" t="s">
        <v>4801</v>
      </c>
      <c r="G332" s="165"/>
      <c r="H332" s="165"/>
      <c r="I332" s="168"/>
      <c r="J332" s="169">
        <f>BK332</f>
        <v>0</v>
      </c>
      <c r="K332" s="165"/>
      <c r="L332" s="170"/>
      <c r="M332" s="171"/>
      <c r="N332" s="172"/>
      <c r="O332" s="172"/>
      <c r="P332" s="173">
        <f>SUM(P333:P346)</f>
        <v>0</v>
      </c>
      <c r="Q332" s="172"/>
      <c r="R332" s="173">
        <f>SUM(R333:R346)</f>
        <v>0</v>
      </c>
      <c r="S332" s="172"/>
      <c r="T332" s="174">
        <f>SUM(T333:T346)</f>
        <v>0</v>
      </c>
      <c r="AR332" s="175" t="s">
        <v>80</v>
      </c>
      <c r="AT332" s="176" t="s">
        <v>72</v>
      </c>
      <c r="AU332" s="176" t="s">
        <v>73</v>
      </c>
      <c r="AY332" s="175" t="s">
        <v>185</v>
      </c>
      <c r="BK332" s="177">
        <f>SUM(BK333:BK346)</f>
        <v>0</v>
      </c>
    </row>
    <row r="333" spans="1:65" s="2" customFormat="1" ht="24.2" customHeight="1">
      <c r="A333" s="36"/>
      <c r="B333" s="37"/>
      <c r="C333" s="180" t="s">
        <v>4802</v>
      </c>
      <c r="D333" s="180" t="s">
        <v>187</v>
      </c>
      <c r="E333" s="181" t="s">
        <v>4803</v>
      </c>
      <c r="F333" s="182" t="s">
        <v>4756</v>
      </c>
      <c r="G333" s="183" t="s">
        <v>1314</v>
      </c>
      <c r="H333" s="184">
        <v>1</v>
      </c>
      <c r="I333" s="185"/>
      <c r="J333" s="186">
        <f t="shared" ref="J333:J346" si="90">ROUND(I333*H333,2)</f>
        <v>0</v>
      </c>
      <c r="K333" s="182" t="s">
        <v>19</v>
      </c>
      <c r="L333" s="41"/>
      <c r="M333" s="187" t="s">
        <v>19</v>
      </c>
      <c r="N333" s="188" t="s">
        <v>44</v>
      </c>
      <c r="O333" s="66"/>
      <c r="P333" s="189">
        <f t="shared" ref="P333:P346" si="91">O333*H333</f>
        <v>0</v>
      </c>
      <c r="Q333" s="189">
        <v>0</v>
      </c>
      <c r="R333" s="189">
        <f t="shared" ref="R333:R346" si="92">Q333*H333</f>
        <v>0</v>
      </c>
      <c r="S333" s="189">
        <v>0</v>
      </c>
      <c r="T333" s="190">
        <f t="shared" ref="T333:T346" si="93"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135</v>
      </c>
      <c r="AT333" s="191" t="s">
        <v>187</v>
      </c>
      <c r="AU333" s="191" t="s">
        <v>80</v>
      </c>
      <c r="AY333" s="19" t="s">
        <v>185</v>
      </c>
      <c r="BE333" s="192">
        <f t="shared" ref="BE333:BE346" si="94">IF(N333="základní",J333,0)</f>
        <v>0</v>
      </c>
      <c r="BF333" s="192">
        <f t="shared" ref="BF333:BF346" si="95">IF(N333="snížená",J333,0)</f>
        <v>0</v>
      </c>
      <c r="BG333" s="192">
        <f t="shared" ref="BG333:BG346" si="96">IF(N333="zákl. přenesená",J333,0)</f>
        <v>0</v>
      </c>
      <c r="BH333" s="192">
        <f t="shared" ref="BH333:BH346" si="97">IF(N333="sníž. přenesená",J333,0)</f>
        <v>0</v>
      </c>
      <c r="BI333" s="192">
        <f t="shared" ref="BI333:BI346" si="98">IF(N333="nulová",J333,0)</f>
        <v>0</v>
      </c>
      <c r="BJ333" s="19" t="s">
        <v>80</v>
      </c>
      <c r="BK333" s="192">
        <f t="shared" ref="BK333:BK346" si="99">ROUND(I333*H333,2)</f>
        <v>0</v>
      </c>
      <c r="BL333" s="19" t="s">
        <v>135</v>
      </c>
      <c r="BM333" s="191" t="s">
        <v>4804</v>
      </c>
    </row>
    <row r="334" spans="1:65" s="2" customFormat="1" ht="16.5" customHeight="1">
      <c r="A334" s="36"/>
      <c r="B334" s="37"/>
      <c r="C334" s="180" t="s">
        <v>3649</v>
      </c>
      <c r="D334" s="180" t="s">
        <v>187</v>
      </c>
      <c r="E334" s="181" t="s">
        <v>4805</v>
      </c>
      <c r="F334" s="182" t="s">
        <v>4762</v>
      </c>
      <c r="G334" s="183" t="s">
        <v>1314</v>
      </c>
      <c r="H334" s="184">
        <v>10</v>
      </c>
      <c r="I334" s="185"/>
      <c r="J334" s="186">
        <f t="shared" si="90"/>
        <v>0</v>
      </c>
      <c r="K334" s="182" t="s">
        <v>19</v>
      </c>
      <c r="L334" s="41"/>
      <c r="M334" s="187" t="s">
        <v>19</v>
      </c>
      <c r="N334" s="188" t="s">
        <v>44</v>
      </c>
      <c r="O334" s="66"/>
      <c r="P334" s="189">
        <f t="shared" si="91"/>
        <v>0</v>
      </c>
      <c r="Q334" s="189">
        <v>0</v>
      </c>
      <c r="R334" s="189">
        <f t="shared" si="92"/>
        <v>0</v>
      </c>
      <c r="S334" s="189">
        <v>0</v>
      </c>
      <c r="T334" s="190">
        <f t="shared" si="93"/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135</v>
      </c>
      <c r="AT334" s="191" t="s">
        <v>187</v>
      </c>
      <c r="AU334" s="191" t="s">
        <v>80</v>
      </c>
      <c r="AY334" s="19" t="s">
        <v>185</v>
      </c>
      <c r="BE334" s="192">
        <f t="shared" si="94"/>
        <v>0</v>
      </c>
      <c r="BF334" s="192">
        <f t="shared" si="95"/>
        <v>0</v>
      </c>
      <c r="BG334" s="192">
        <f t="shared" si="96"/>
        <v>0</v>
      </c>
      <c r="BH334" s="192">
        <f t="shared" si="97"/>
        <v>0</v>
      </c>
      <c r="BI334" s="192">
        <f t="shared" si="98"/>
        <v>0</v>
      </c>
      <c r="BJ334" s="19" t="s">
        <v>80</v>
      </c>
      <c r="BK334" s="192">
        <f t="shared" si="99"/>
        <v>0</v>
      </c>
      <c r="BL334" s="19" t="s">
        <v>135</v>
      </c>
      <c r="BM334" s="191" t="s">
        <v>4806</v>
      </c>
    </row>
    <row r="335" spans="1:65" s="2" customFormat="1" ht="16.5" customHeight="1">
      <c r="A335" s="36"/>
      <c r="B335" s="37"/>
      <c r="C335" s="180" t="s">
        <v>4807</v>
      </c>
      <c r="D335" s="180" t="s">
        <v>187</v>
      </c>
      <c r="E335" s="181" t="s">
        <v>4808</v>
      </c>
      <c r="F335" s="182" t="s">
        <v>4809</v>
      </c>
      <c r="G335" s="183" t="s">
        <v>1314</v>
      </c>
      <c r="H335" s="184">
        <v>1</v>
      </c>
      <c r="I335" s="185"/>
      <c r="J335" s="186">
        <f t="shared" si="90"/>
        <v>0</v>
      </c>
      <c r="K335" s="182" t="s">
        <v>19</v>
      </c>
      <c r="L335" s="41"/>
      <c r="M335" s="187" t="s">
        <v>19</v>
      </c>
      <c r="N335" s="188" t="s">
        <v>44</v>
      </c>
      <c r="O335" s="66"/>
      <c r="P335" s="189">
        <f t="shared" si="91"/>
        <v>0</v>
      </c>
      <c r="Q335" s="189">
        <v>0</v>
      </c>
      <c r="R335" s="189">
        <f t="shared" si="92"/>
        <v>0</v>
      </c>
      <c r="S335" s="189">
        <v>0</v>
      </c>
      <c r="T335" s="190">
        <f t="shared" si="93"/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135</v>
      </c>
      <c r="AT335" s="191" t="s">
        <v>187</v>
      </c>
      <c r="AU335" s="191" t="s">
        <v>80</v>
      </c>
      <c r="AY335" s="19" t="s">
        <v>185</v>
      </c>
      <c r="BE335" s="192">
        <f t="shared" si="94"/>
        <v>0</v>
      </c>
      <c r="BF335" s="192">
        <f t="shared" si="95"/>
        <v>0</v>
      </c>
      <c r="BG335" s="192">
        <f t="shared" si="96"/>
        <v>0</v>
      </c>
      <c r="BH335" s="192">
        <f t="shared" si="97"/>
        <v>0</v>
      </c>
      <c r="BI335" s="192">
        <f t="shared" si="98"/>
        <v>0</v>
      </c>
      <c r="BJ335" s="19" t="s">
        <v>80</v>
      </c>
      <c r="BK335" s="192">
        <f t="shared" si="99"/>
        <v>0</v>
      </c>
      <c r="BL335" s="19" t="s">
        <v>135</v>
      </c>
      <c r="BM335" s="191" t="s">
        <v>4810</v>
      </c>
    </row>
    <row r="336" spans="1:65" s="2" customFormat="1" ht="16.5" customHeight="1">
      <c r="A336" s="36"/>
      <c r="B336" s="37"/>
      <c r="C336" s="180" t="s">
        <v>3652</v>
      </c>
      <c r="D336" s="180" t="s">
        <v>187</v>
      </c>
      <c r="E336" s="181" t="s">
        <v>4811</v>
      </c>
      <c r="F336" s="182" t="s">
        <v>4769</v>
      </c>
      <c r="G336" s="183" t="s">
        <v>1314</v>
      </c>
      <c r="H336" s="184">
        <v>1</v>
      </c>
      <c r="I336" s="185"/>
      <c r="J336" s="186">
        <f t="shared" si="90"/>
        <v>0</v>
      </c>
      <c r="K336" s="182" t="s">
        <v>19</v>
      </c>
      <c r="L336" s="41"/>
      <c r="M336" s="187" t="s">
        <v>19</v>
      </c>
      <c r="N336" s="188" t="s">
        <v>44</v>
      </c>
      <c r="O336" s="66"/>
      <c r="P336" s="189">
        <f t="shared" si="91"/>
        <v>0</v>
      </c>
      <c r="Q336" s="189">
        <v>0</v>
      </c>
      <c r="R336" s="189">
        <f t="shared" si="92"/>
        <v>0</v>
      </c>
      <c r="S336" s="189">
        <v>0</v>
      </c>
      <c r="T336" s="190">
        <f t="shared" si="93"/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91" t="s">
        <v>135</v>
      </c>
      <c r="AT336" s="191" t="s">
        <v>187</v>
      </c>
      <c r="AU336" s="191" t="s">
        <v>80</v>
      </c>
      <c r="AY336" s="19" t="s">
        <v>185</v>
      </c>
      <c r="BE336" s="192">
        <f t="shared" si="94"/>
        <v>0</v>
      </c>
      <c r="BF336" s="192">
        <f t="shared" si="95"/>
        <v>0</v>
      </c>
      <c r="BG336" s="192">
        <f t="shared" si="96"/>
        <v>0</v>
      </c>
      <c r="BH336" s="192">
        <f t="shared" si="97"/>
        <v>0</v>
      </c>
      <c r="BI336" s="192">
        <f t="shared" si="98"/>
        <v>0</v>
      </c>
      <c r="BJ336" s="19" t="s">
        <v>80</v>
      </c>
      <c r="BK336" s="192">
        <f t="shared" si="99"/>
        <v>0</v>
      </c>
      <c r="BL336" s="19" t="s">
        <v>135</v>
      </c>
      <c r="BM336" s="191" t="s">
        <v>4812</v>
      </c>
    </row>
    <row r="337" spans="1:65" s="2" customFormat="1" ht="16.5" customHeight="1">
      <c r="A337" s="36"/>
      <c r="B337" s="37"/>
      <c r="C337" s="180" t="s">
        <v>4813</v>
      </c>
      <c r="D337" s="180" t="s">
        <v>187</v>
      </c>
      <c r="E337" s="181" t="s">
        <v>4814</v>
      </c>
      <c r="F337" s="182" t="s">
        <v>4776</v>
      </c>
      <c r="G337" s="183" t="s">
        <v>1314</v>
      </c>
      <c r="H337" s="184">
        <v>1</v>
      </c>
      <c r="I337" s="185"/>
      <c r="J337" s="186">
        <f t="shared" si="90"/>
        <v>0</v>
      </c>
      <c r="K337" s="182" t="s">
        <v>19</v>
      </c>
      <c r="L337" s="41"/>
      <c r="M337" s="187" t="s">
        <v>19</v>
      </c>
      <c r="N337" s="188" t="s">
        <v>44</v>
      </c>
      <c r="O337" s="66"/>
      <c r="P337" s="189">
        <f t="shared" si="91"/>
        <v>0</v>
      </c>
      <c r="Q337" s="189">
        <v>0</v>
      </c>
      <c r="R337" s="189">
        <f t="shared" si="92"/>
        <v>0</v>
      </c>
      <c r="S337" s="189">
        <v>0</v>
      </c>
      <c r="T337" s="190">
        <f t="shared" si="93"/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135</v>
      </c>
      <c r="AT337" s="191" t="s">
        <v>187</v>
      </c>
      <c r="AU337" s="191" t="s">
        <v>80</v>
      </c>
      <c r="AY337" s="19" t="s">
        <v>185</v>
      </c>
      <c r="BE337" s="192">
        <f t="shared" si="94"/>
        <v>0</v>
      </c>
      <c r="BF337" s="192">
        <f t="shared" si="95"/>
        <v>0</v>
      </c>
      <c r="BG337" s="192">
        <f t="shared" si="96"/>
        <v>0</v>
      </c>
      <c r="BH337" s="192">
        <f t="shared" si="97"/>
        <v>0</v>
      </c>
      <c r="BI337" s="192">
        <f t="shared" si="98"/>
        <v>0</v>
      </c>
      <c r="BJ337" s="19" t="s">
        <v>80</v>
      </c>
      <c r="BK337" s="192">
        <f t="shared" si="99"/>
        <v>0</v>
      </c>
      <c r="BL337" s="19" t="s">
        <v>135</v>
      </c>
      <c r="BM337" s="191" t="s">
        <v>4815</v>
      </c>
    </row>
    <row r="338" spans="1:65" s="2" customFormat="1" ht="16.5" customHeight="1">
      <c r="A338" s="36"/>
      <c r="B338" s="37"/>
      <c r="C338" s="180" t="s">
        <v>3655</v>
      </c>
      <c r="D338" s="180" t="s">
        <v>187</v>
      </c>
      <c r="E338" s="181" t="s">
        <v>4816</v>
      </c>
      <c r="F338" s="182" t="s">
        <v>4779</v>
      </c>
      <c r="G338" s="183" t="s">
        <v>1314</v>
      </c>
      <c r="H338" s="184">
        <v>1</v>
      </c>
      <c r="I338" s="185"/>
      <c r="J338" s="186">
        <f t="shared" si="90"/>
        <v>0</v>
      </c>
      <c r="K338" s="182" t="s">
        <v>19</v>
      </c>
      <c r="L338" s="41"/>
      <c r="M338" s="187" t="s">
        <v>19</v>
      </c>
      <c r="N338" s="188" t="s">
        <v>44</v>
      </c>
      <c r="O338" s="66"/>
      <c r="P338" s="189">
        <f t="shared" si="91"/>
        <v>0</v>
      </c>
      <c r="Q338" s="189">
        <v>0</v>
      </c>
      <c r="R338" s="189">
        <f t="shared" si="92"/>
        <v>0</v>
      </c>
      <c r="S338" s="189">
        <v>0</v>
      </c>
      <c r="T338" s="190">
        <f t="shared" si="93"/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135</v>
      </c>
      <c r="AT338" s="191" t="s">
        <v>187</v>
      </c>
      <c r="AU338" s="191" t="s">
        <v>80</v>
      </c>
      <c r="AY338" s="19" t="s">
        <v>185</v>
      </c>
      <c r="BE338" s="192">
        <f t="shared" si="94"/>
        <v>0</v>
      </c>
      <c r="BF338" s="192">
        <f t="shared" si="95"/>
        <v>0</v>
      </c>
      <c r="BG338" s="192">
        <f t="shared" si="96"/>
        <v>0</v>
      </c>
      <c r="BH338" s="192">
        <f t="shared" si="97"/>
        <v>0</v>
      </c>
      <c r="BI338" s="192">
        <f t="shared" si="98"/>
        <v>0</v>
      </c>
      <c r="BJ338" s="19" t="s">
        <v>80</v>
      </c>
      <c r="BK338" s="192">
        <f t="shared" si="99"/>
        <v>0</v>
      </c>
      <c r="BL338" s="19" t="s">
        <v>135</v>
      </c>
      <c r="BM338" s="191" t="s">
        <v>4817</v>
      </c>
    </row>
    <row r="339" spans="1:65" s="2" customFormat="1" ht="16.5" customHeight="1">
      <c r="A339" s="36"/>
      <c r="B339" s="37"/>
      <c r="C339" s="180" t="s">
        <v>4818</v>
      </c>
      <c r="D339" s="180" t="s">
        <v>187</v>
      </c>
      <c r="E339" s="181" t="s">
        <v>4782</v>
      </c>
      <c r="F339" s="182" t="s">
        <v>4783</v>
      </c>
      <c r="G339" s="183" t="s">
        <v>499</v>
      </c>
      <c r="H339" s="184">
        <v>2</v>
      </c>
      <c r="I339" s="185"/>
      <c r="J339" s="186">
        <f t="shared" si="90"/>
        <v>0</v>
      </c>
      <c r="K339" s="182" t="s">
        <v>19</v>
      </c>
      <c r="L339" s="41"/>
      <c r="M339" s="187" t="s">
        <v>19</v>
      </c>
      <c r="N339" s="188" t="s">
        <v>44</v>
      </c>
      <c r="O339" s="66"/>
      <c r="P339" s="189">
        <f t="shared" si="91"/>
        <v>0</v>
      </c>
      <c r="Q339" s="189">
        <v>0</v>
      </c>
      <c r="R339" s="189">
        <f t="shared" si="92"/>
        <v>0</v>
      </c>
      <c r="S339" s="189">
        <v>0</v>
      </c>
      <c r="T339" s="190">
        <f t="shared" si="93"/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135</v>
      </c>
      <c r="AT339" s="191" t="s">
        <v>187</v>
      </c>
      <c r="AU339" s="191" t="s">
        <v>80</v>
      </c>
      <c r="AY339" s="19" t="s">
        <v>185</v>
      </c>
      <c r="BE339" s="192">
        <f t="shared" si="94"/>
        <v>0</v>
      </c>
      <c r="BF339" s="192">
        <f t="shared" si="95"/>
        <v>0</v>
      </c>
      <c r="BG339" s="192">
        <f t="shared" si="96"/>
        <v>0</v>
      </c>
      <c r="BH339" s="192">
        <f t="shared" si="97"/>
        <v>0</v>
      </c>
      <c r="BI339" s="192">
        <f t="shared" si="98"/>
        <v>0</v>
      </c>
      <c r="BJ339" s="19" t="s">
        <v>80</v>
      </c>
      <c r="BK339" s="192">
        <f t="shared" si="99"/>
        <v>0</v>
      </c>
      <c r="BL339" s="19" t="s">
        <v>135</v>
      </c>
      <c r="BM339" s="191" t="s">
        <v>4819</v>
      </c>
    </row>
    <row r="340" spans="1:65" s="2" customFormat="1" ht="16.5" customHeight="1">
      <c r="A340" s="36"/>
      <c r="B340" s="37"/>
      <c r="C340" s="180" t="s">
        <v>3658</v>
      </c>
      <c r="D340" s="180" t="s">
        <v>187</v>
      </c>
      <c r="E340" s="181" t="s">
        <v>4185</v>
      </c>
      <c r="F340" s="182" t="s">
        <v>4186</v>
      </c>
      <c r="G340" s="183" t="s">
        <v>1314</v>
      </c>
      <c r="H340" s="184">
        <v>8</v>
      </c>
      <c r="I340" s="185"/>
      <c r="J340" s="186">
        <f t="shared" si="90"/>
        <v>0</v>
      </c>
      <c r="K340" s="182" t="s">
        <v>19</v>
      </c>
      <c r="L340" s="41"/>
      <c r="M340" s="187" t="s">
        <v>19</v>
      </c>
      <c r="N340" s="188" t="s">
        <v>44</v>
      </c>
      <c r="O340" s="66"/>
      <c r="P340" s="189">
        <f t="shared" si="91"/>
        <v>0</v>
      </c>
      <c r="Q340" s="189">
        <v>0</v>
      </c>
      <c r="R340" s="189">
        <f t="shared" si="92"/>
        <v>0</v>
      </c>
      <c r="S340" s="189">
        <v>0</v>
      </c>
      <c r="T340" s="190">
        <f t="shared" si="93"/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135</v>
      </c>
      <c r="AT340" s="191" t="s">
        <v>187</v>
      </c>
      <c r="AU340" s="191" t="s">
        <v>80</v>
      </c>
      <c r="AY340" s="19" t="s">
        <v>185</v>
      </c>
      <c r="BE340" s="192">
        <f t="shared" si="94"/>
        <v>0</v>
      </c>
      <c r="BF340" s="192">
        <f t="shared" si="95"/>
        <v>0</v>
      </c>
      <c r="BG340" s="192">
        <f t="shared" si="96"/>
        <v>0</v>
      </c>
      <c r="BH340" s="192">
        <f t="shared" si="97"/>
        <v>0</v>
      </c>
      <c r="BI340" s="192">
        <f t="shared" si="98"/>
        <v>0</v>
      </c>
      <c r="BJ340" s="19" t="s">
        <v>80</v>
      </c>
      <c r="BK340" s="192">
        <f t="shared" si="99"/>
        <v>0</v>
      </c>
      <c r="BL340" s="19" t="s">
        <v>135</v>
      </c>
      <c r="BM340" s="191" t="s">
        <v>4820</v>
      </c>
    </row>
    <row r="341" spans="1:65" s="2" customFormat="1" ht="16.5" customHeight="1">
      <c r="A341" s="36"/>
      <c r="B341" s="37"/>
      <c r="C341" s="180" t="s">
        <v>4821</v>
      </c>
      <c r="D341" s="180" t="s">
        <v>187</v>
      </c>
      <c r="E341" s="181" t="s">
        <v>4188</v>
      </c>
      <c r="F341" s="182" t="s">
        <v>4189</v>
      </c>
      <c r="G341" s="183" t="s">
        <v>1314</v>
      </c>
      <c r="H341" s="184">
        <v>8</v>
      </c>
      <c r="I341" s="185"/>
      <c r="J341" s="186">
        <f t="shared" si="90"/>
        <v>0</v>
      </c>
      <c r="K341" s="182" t="s">
        <v>19</v>
      </c>
      <c r="L341" s="41"/>
      <c r="M341" s="187" t="s">
        <v>19</v>
      </c>
      <c r="N341" s="188" t="s">
        <v>44</v>
      </c>
      <c r="O341" s="66"/>
      <c r="P341" s="189">
        <f t="shared" si="91"/>
        <v>0</v>
      </c>
      <c r="Q341" s="189">
        <v>0</v>
      </c>
      <c r="R341" s="189">
        <f t="shared" si="92"/>
        <v>0</v>
      </c>
      <c r="S341" s="189">
        <v>0</v>
      </c>
      <c r="T341" s="190">
        <f t="shared" si="93"/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135</v>
      </c>
      <c r="AT341" s="191" t="s">
        <v>187</v>
      </c>
      <c r="AU341" s="191" t="s">
        <v>80</v>
      </c>
      <c r="AY341" s="19" t="s">
        <v>185</v>
      </c>
      <c r="BE341" s="192">
        <f t="shared" si="94"/>
        <v>0</v>
      </c>
      <c r="BF341" s="192">
        <f t="shared" si="95"/>
        <v>0</v>
      </c>
      <c r="BG341" s="192">
        <f t="shared" si="96"/>
        <v>0</v>
      </c>
      <c r="BH341" s="192">
        <f t="shared" si="97"/>
        <v>0</v>
      </c>
      <c r="BI341" s="192">
        <f t="shared" si="98"/>
        <v>0</v>
      </c>
      <c r="BJ341" s="19" t="s">
        <v>80</v>
      </c>
      <c r="BK341" s="192">
        <f t="shared" si="99"/>
        <v>0</v>
      </c>
      <c r="BL341" s="19" t="s">
        <v>135</v>
      </c>
      <c r="BM341" s="191" t="s">
        <v>4822</v>
      </c>
    </row>
    <row r="342" spans="1:65" s="2" customFormat="1" ht="16.5" customHeight="1">
      <c r="A342" s="36"/>
      <c r="B342" s="37"/>
      <c r="C342" s="180" t="s">
        <v>3661</v>
      </c>
      <c r="D342" s="180" t="s">
        <v>187</v>
      </c>
      <c r="E342" s="181" t="s">
        <v>4191</v>
      </c>
      <c r="F342" s="182" t="s">
        <v>4192</v>
      </c>
      <c r="G342" s="183" t="s">
        <v>1314</v>
      </c>
      <c r="H342" s="184">
        <v>1</v>
      </c>
      <c r="I342" s="185"/>
      <c r="J342" s="186">
        <f t="shared" si="90"/>
        <v>0</v>
      </c>
      <c r="K342" s="182" t="s">
        <v>19</v>
      </c>
      <c r="L342" s="41"/>
      <c r="M342" s="187" t="s">
        <v>19</v>
      </c>
      <c r="N342" s="188" t="s">
        <v>44</v>
      </c>
      <c r="O342" s="66"/>
      <c r="P342" s="189">
        <f t="shared" si="91"/>
        <v>0</v>
      </c>
      <c r="Q342" s="189">
        <v>0</v>
      </c>
      <c r="R342" s="189">
        <f t="shared" si="92"/>
        <v>0</v>
      </c>
      <c r="S342" s="189">
        <v>0</v>
      </c>
      <c r="T342" s="190">
        <f t="shared" si="93"/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135</v>
      </c>
      <c r="AT342" s="191" t="s">
        <v>187</v>
      </c>
      <c r="AU342" s="191" t="s">
        <v>80</v>
      </c>
      <c r="AY342" s="19" t="s">
        <v>185</v>
      </c>
      <c r="BE342" s="192">
        <f t="shared" si="94"/>
        <v>0</v>
      </c>
      <c r="BF342" s="192">
        <f t="shared" si="95"/>
        <v>0</v>
      </c>
      <c r="BG342" s="192">
        <f t="shared" si="96"/>
        <v>0</v>
      </c>
      <c r="BH342" s="192">
        <f t="shared" si="97"/>
        <v>0</v>
      </c>
      <c r="BI342" s="192">
        <f t="shared" si="98"/>
        <v>0</v>
      </c>
      <c r="BJ342" s="19" t="s">
        <v>80</v>
      </c>
      <c r="BK342" s="192">
        <f t="shared" si="99"/>
        <v>0</v>
      </c>
      <c r="BL342" s="19" t="s">
        <v>135</v>
      </c>
      <c r="BM342" s="191" t="s">
        <v>4823</v>
      </c>
    </row>
    <row r="343" spans="1:65" s="2" customFormat="1" ht="16.5" customHeight="1">
      <c r="A343" s="36"/>
      <c r="B343" s="37"/>
      <c r="C343" s="180" t="s">
        <v>4824</v>
      </c>
      <c r="D343" s="180" t="s">
        <v>187</v>
      </c>
      <c r="E343" s="181" t="s">
        <v>4194</v>
      </c>
      <c r="F343" s="182" t="s">
        <v>4195</v>
      </c>
      <c r="G343" s="183" t="s">
        <v>1314</v>
      </c>
      <c r="H343" s="184">
        <v>1</v>
      </c>
      <c r="I343" s="185"/>
      <c r="J343" s="186">
        <f t="shared" si="90"/>
        <v>0</v>
      </c>
      <c r="K343" s="182" t="s">
        <v>19</v>
      </c>
      <c r="L343" s="41"/>
      <c r="M343" s="187" t="s">
        <v>19</v>
      </c>
      <c r="N343" s="188" t="s">
        <v>44</v>
      </c>
      <c r="O343" s="66"/>
      <c r="P343" s="189">
        <f t="shared" si="91"/>
        <v>0</v>
      </c>
      <c r="Q343" s="189">
        <v>0</v>
      </c>
      <c r="R343" s="189">
        <f t="shared" si="92"/>
        <v>0</v>
      </c>
      <c r="S343" s="189">
        <v>0</v>
      </c>
      <c r="T343" s="190">
        <f t="shared" si="93"/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135</v>
      </c>
      <c r="AT343" s="191" t="s">
        <v>187</v>
      </c>
      <c r="AU343" s="191" t="s">
        <v>80</v>
      </c>
      <c r="AY343" s="19" t="s">
        <v>185</v>
      </c>
      <c r="BE343" s="192">
        <f t="shared" si="94"/>
        <v>0</v>
      </c>
      <c r="BF343" s="192">
        <f t="shared" si="95"/>
        <v>0</v>
      </c>
      <c r="BG343" s="192">
        <f t="shared" si="96"/>
        <v>0</v>
      </c>
      <c r="BH343" s="192">
        <f t="shared" si="97"/>
        <v>0</v>
      </c>
      <c r="BI343" s="192">
        <f t="shared" si="98"/>
        <v>0</v>
      </c>
      <c r="BJ343" s="19" t="s">
        <v>80</v>
      </c>
      <c r="BK343" s="192">
        <f t="shared" si="99"/>
        <v>0</v>
      </c>
      <c r="BL343" s="19" t="s">
        <v>135</v>
      </c>
      <c r="BM343" s="191" t="s">
        <v>4825</v>
      </c>
    </row>
    <row r="344" spans="1:65" s="2" customFormat="1" ht="16.5" customHeight="1">
      <c r="A344" s="36"/>
      <c r="B344" s="37"/>
      <c r="C344" s="180" t="s">
        <v>3664</v>
      </c>
      <c r="D344" s="180" t="s">
        <v>187</v>
      </c>
      <c r="E344" s="181" t="s">
        <v>4791</v>
      </c>
      <c r="F344" s="182" t="s">
        <v>4792</v>
      </c>
      <c r="G344" s="183" t="s">
        <v>1314</v>
      </c>
      <c r="H344" s="184">
        <v>2</v>
      </c>
      <c r="I344" s="185"/>
      <c r="J344" s="186">
        <f t="shared" si="90"/>
        <v>0</v>
      </c>
      <c r="K344" s="182" t="s">
        <v>19</v>
      </c>
      <c r="L344" s="41"/>
      <c r="M344" s="187" t="s">
        <v>19</v>
      </c>
      <c r="N344" s="188" t="s">
        <v>44</v>
      </c>
      <c r="O344" s="66"/>
      <c r="P344" s="189">
        <f t="shared" si="91"/>
        <v>0</v>
      </c>
      <c r="Q344" s="189">
        <v>0</v>
      </c>
      <c r="R344" s="189">
        <f t="shared" si="92"/>
        <v>0</v>
      </c>
      <c r="S344" s="189">
        <v>0</v>
      </c>
      <c r="T344" s="190">
        <f t="shared" si="93"/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91" t="s">
        <v>135</v>
      </c>
      <c r="AT344" s="191" t="s">
        <v>187</v>
      </c>
      <c r="AU344" s="191" t="s">
        <v>80</v>
      </c>
      <c r="AY344" s="19" t="s">
        <v>185</v>
      </c>
      <c r="BE344" s="192">
        <f t="shared" si="94"/>
        <v>0</v>
      </c>
      <c r="BF344" s="192">
        <f t="shared" si="95"/>
        <v>0</v>
      </c>
      <c r="BG344" s="192">
        <f t="shared" si="96"/>
        <v>0</v>
      </c>
      <c r="BH344" s="192">
        <f t="shared" si="97"/>
        <v>0</v>
      </c>
      <c r="BI344" s="192">
        <f t="shared" si="98"/>
        <v>0</v>
      </c>
      <c r="BJ344" s="19" t="s">
        <v>80</v>
      </c>
      <c r="BK344" s="192">
        <f t="shared" si="99"/>
        <v>0</v>
      </c>
      <c r="BL344" s="19" t="s">
        <v>135</v>
      </c>
      <c r="BM344" s="191" t="s">
        <v>4826</v>
      </c>
    </row>
    <row r="345" spans="1:65" s="2" customFormat="1" ht="16.5" customHeight="1">
      <c r="A345" s="36"/>
      <c r="B345" s="37"/>
      <c r="C345" s="180" t="s">
        <v>4827</v>
      </c>
      <c r="D345" s="180" t="s">
        <v>187</v>
      </c>
      <c r="E345" s="181" t="s">
        <v>4795</v>
      </c>
      <c r="F345" s="182" t="s">
        <v>4198</v>
      </c>
      <c r="G345" s="183" t="s">
        <v>1314</v>
      </c>
      <c r="H345" s="184">
        <v>2</v>
      </c>
      <c r="I345" s="185"/>
      <c r="J345" s="186">
        <f t="shared" si="90"/>
        <v>0</v>
      </c>
      <c r="K345" s="182" t="s">
        <v>19</v>
      </c>
      <c r="L345" s="41"/>
      <c r="M345" s="187" t="s">
        <v>19</v>
      </c>
      <c r="N345" s="188" t="s">
        <v>44</v>
      </c>
      <c r="O345" s="66"/>
      <c r="P345" s="189">
        <f t="shared" si="91"/>
        <v>0</v>
      </c>
      <c r="Q345" s="189">
        <v>0</v>
      </c>
      <c r="R345" s="189">
        <f t="shared" si="92"/>
        <v>0</v>
      </c>
      <c r="S345" s="189">
        <v>0</v>
      </c>
      <c r="T345" s="190">
        <f t="shared" si="93"/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80</v>
      </c>
      <c r="AY345" s="19" t="s">
        <v>185</v>
      </c>
      <c r="BE345" s="192">
        <f t="shared" si="94"/>
        <v>0</v>
      </c>
      <c r="BF345" s="192">
        <f t="shared" si="95"/>
        <v>0</v>
      </c>
      <c r="BG345" s="192">
        <f t="shared" si="96"/>
        <v>0</v>
      </c>
      <c r="BH345" s="192">
        <f t="shared" si="97"/>
        <v>0</v>
      </c>
      <c r="BI345" s="192">
        <f t="shared" si="98"/>
        <v>0</v>
      </c>
      <c r="BJ345" s="19" t="s">
        <v>80</v>
      </c>
      <c r="BK345" s="192">
        <f t="shared" si="99"/>
        <v>0</v>
      </c>
      <c r="BL345" s="19" t="s">
        <v>135</v>
      </c>
      <c r="BM345" s="191" t="s">
        <v>4828</v>
      </c>
    </row>
    <row r="346" spans="1:65" s="2" customFormat="1" ht="16.5" customHeight="1">
      <c r="A346" s="36"/>
      <c r="B346" s="37"/>
      <c r="C346" s="180" t="s">
        <v>3667</v>
      </c>
      <c r="D346" s="180" t="s">
        <v>187</v>
      </c>
      <c r="E346" s="181" t="s">
        <v>4797</v>
      </c>
      <c r="F346" s="182" t="s">
        <v>4798</v>
      </c>
      <c r="G346" s="183" t="s">
        <v>1314</v>
      </c>
      <c r="H346" s="184">
        <v>6</v>
      </c>
      <c r="I346" s="185"/>
      <c r="J346" s="186">
        <f t="shared" si="90"/>
        <v>0</v>
      </c>
      <c r="K346" s="182" t="s">
        <v>19</v>
      </c>
      <c r="L346" s="41"/>
      <c r="M346" s="187" t="s">
        <v>19</v>
      </c>
      <c r="N346" s="188" t="s">
        <v>44</v>
      </c>
      <c r="O346" s="66"/>
      <c r="P346" s="189">
        <f t="shared" si="91"/>
        <v>0</v>
      </c>
      <c r="Q346" s="189">
        <v>0</v>
      </c>
      <c r="R346" s="189">
        <f t="shared" si="92"/>
        <v>0</v>
      </c>
      <c r="S346" s="189">
        <v>0</v>
      </c>
      <c r="T346" s="190">
        <f t="shared" si="93"/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91" t="s">
        <v>135</v>
      </c>
      <c r="AT346" s="191" t="s">
        <v>187</v>
      </c>
      <c r="AU346" s="191" t="s">
        <v>80</v>
      </c>
      <c r="AY346" s="19" t="s">
        <v>185</v>
      </c>
      <c r="BE346" s="192">
        <f t="shared" si="94"/>
        <v>0</v>
      </c>
      <c r="BF346" s="192">
        <f t="shared" si="95"/>
        <v>0</v>
      </c>
      <c r="BG346" s="192">
        <f t="shared" si="96"/>
        <v>0</v>
      </c>
      <c r="BH346" s="192">
        <f t="shared" si="97"/>
        <v>0</v>
      </c>
      <c r="BI346" s="192">
        <f t="shared" si="98"/>
        <v>0</v>
      </c>
      <c r="BJ346" s="19" t="s">
        <v>80</v>
      </c>
      <c r="BK346" s="192">
        <f t="shared" si="99"/>
        <v>0</v>
      </c>
      <c r="BL346" s="19" t="s">
        <v>135</v>
      </c>
      <c r="BM346" s="191" t="s">
        <v>4829</v>
      </c>
    </row>
    <row r="347" spans="1:65" s="12" customFormat="1" ht="25.9" customHeight="1">
      <c r="B347" s="164"/>
      <c r="C347" s="165"/>
      <c r="D347" s="166" t="s">
        <v>72</v>
      </c>
      <c r="E347" s="167" t="s">
        <v>4830</v>
      </c>
      <c r="F347" s="167" t="s">
        <v>4831</v>
      </c>
      <c r="G347" s="165"/>
      <c r="H347" s="165"/>
      <c r="I347" s="168"/>
      <c r="J347" s="169">
        <f>BK347</f>
        <v>0</v>
      </c>
      <c r="K347" s="165"/>
      <c r="L347" s="170"/>
      <c r="M347" s="171"/>
      <c r="N347" s="172"/>
      <c r="O347" s="172"/>
      <c r="P347" s="173">
        <f>SUM(P348:P359)</f>
        <v>0</v>
      </c>
      <c r="Q347" s="172"/>
      <c r="R347" s="173">
        <f>SUM(R348:R359)</f>
        <v>0</v>
      </c>
      <c r="S347" s="172"/>
      <c r="T347" s="174">
        <f>SUM(T348:T359)</f>
        <v>0</v>
      </c>
      <c r="AR347" s="175" t="s">
        <v>80</v>
      </c>
      <c r="AT347" s="176" t="s">
        <v>72</v>
      </c>
      <c r="AU347" s="176" t="s">
        <v>73</v>
      </c>
      <c r="AY347" s="175" t="s">
        <v>185</v>
      </c>
      <c r="BK347" s="177">
        <f>SUM(BK348:BK359)</f>
        <v>0</v>
      </c>
    </row>
    <row r="348" spans="1:65" s="2" customFormat="1" ht="24.2" customHeight="1">
      <c r="A348" s="36"/>
      <c r="B348" s="37"/>
      <c r="C348" s="180" t="s">
        <v>4832</v>
      </c>
      <c r="D348" s="180" t="s">
        <v>187</v>
      </c>
      <c r="E348" s="181" t="s">
        <v>4833</v>
      </c>
      <c r="F348" s="182" t="s">
        <v>4834</v>
      </c>
      <c r="G348" s="183" t="s">
        <v>1314</v>
      </c>
      <c r="H348" s="184">
        <v>1</v>
      </c>
      <c r="I348" s="185"/>
      <c r="J348" s="186">
        <f t="shared" ref="J348:J359" si="100">ROUND(I348*H348,2)</f>
        <v>0</v>
      </c>
      <c r="K348" s="182" t="s">
        <v>19</v>
      </c>
      <c r="L348" s="41"/>
      <c r="M348" s="187" t="s">
        <v>19</v>
      </c>
      <c r="N348" s="188" t="s">
        <v>44</v>
      </c>
      <c r="O348" s="66"/>
      <c r="P348" s="189">
        <f t="shared" ref="P348:P359" si="101">O348*H348</f>
        <v>0</v>
      </c>
      <c r="Q348" s="189">
        <v>0</v>
      </c>
      <c r="R348" s="189">
        <f t="shared" ref="R348:R359" si="102">Q348*H348</f>
        <v>0</v>
      </c>
      <c r="S348" s="189">
        <v>0</v>
      </c>
      <c r="T348" s="190">
        <f t="shared" ref="T348:T359" si="103"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135</v>
      </c>
      <c r="AT348" s="191" t="s">
        <v>187</v>
      </c>
      <c r="AU348" s="191" t="s">
        <v>80</v>
      </c>
      <c r="AY348" s="19" t="s">
        <v>185</v>
      </c>
      <c r="BE348" s="192">
        <f t="shared" ref="BE348:BE359" si="104">IF(N348="základní",J348,0)</f>
        <v>0</v>
      </c>
      <c r="BF348" s="192">
        <f t="shared" ref="BF348:BF359" si="105">IF(N348="snížená",J348,0)</f>
        <v>0</v>
      </c>
      <c r="BG348" s="192">
        <f t="shared" ref="BG348:BG359" si="106">IF(N348="zákl. přenesená",J348,0)</f>
        <v>0</v>
      </c>
      <c r="BH348" s="192">
        <f t="shared" ref="BH348:BH359" si="107">IF(N348="sníž. přenesená",J348,0)</f>
        <v>0</v>
      </c>
      <c r="BI348" s="192">
        <f t="shared" ref="BI348:BI359" si="108">IF(N348="nulová",J348,0)</f>
        <v>0</v>
      </c>
      <c r="BJ348" s="19" t="s">
        <v>80</v>
      </c>
      <c r="BK348" s="192">
        <f t="shared" ref="BK348:BK359" si="109">ROUND(I348*H348,2)</f>
        <v>0</v>
      </c>
      <c r="BL348" s="19" t="s">
        <v>135</v>
      </c>
      <c r="BM348" s="191" t="s">
        <v>4835</v>
      </c>
    </row>
    <row r="349" spans="1:65" s="2" customFormat="1" ht="16.5" customHeight="1">
      <c r="A349" s="36"/>
      <c r="B349" s="37"/>
      <c r="C349" s="180" t="s">
        <v>3670</v>
      </c>
      <c r="D349" s="180" t="s">
        <v>187</v>
      </c>
      <c r="E349" s="181" t="s">
        <v>4836</v>
      </c>
      <c r="F349" s="182" t="s">
        <v>4769</v>
      </c>
      <c r="G349" s="183" t="s">
        <v>1314</v>
      </c>
      <c r="H349" s="184">
        <v>1</v>
      </c>
      <c r="I349" s="185"/>
      <c r="J349" s="186">
        <f t="shared" si="100"/>
        <v>0</v>
      </c>
      <c r="K349" s="182" t="s">
        <v>19</v>
      </c>
      <c r="L349" s="41"/>
      <c r="M349" s="187" t="s">
        <v>19</v>
      </c>
      <c r="N349" s="188" t="s">
        <v>44</v>
      </c>
      <c r="O349" s="66"/>
      <c r="P349" s="189">
        <f t="shared" si="101"/>
        <v>0</v>
      </c>
      <c r="Q349" s="189">
        <v>0</v>
      </c>
      <c r="R349" s="189">
        <f t="shared" si="102"/>
        <v>0</v>
      </c>
      <c r="S349" s="189">
        <v>0</v>
      </c>
      <c r="T349" s="190">
        <f t="shared" si="103"/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135</v>
      </c>
      <c r="AT349" s="191" t="s">
        <v>187</v>
      </c>
      <c r="AU349" s="191" t="s">
        <v>80</v>
      </c>
      <c r="AY349" s="19" t="s">
        <v>185</v>
      </c>
      <c r="BE349" s="192">
        <f t="shared" si="104"/>
        <v>0</v>
      </c>
      <c r="BF349" s="192">
        <f t="shared" si="105"/>
        <v>0</v>
      </c>
      <c r="BG349" s="192">
        <f t="shared" si="106"/>
        <v>0</v>
      </c>
      <c r="BH349" s="192">
        <f t="shared" si="107"/>
        <v>0</v>
      </c>
      <c r="BI349" s="192">
        <f t="shared" si="108"/>
        <v>0</v>
      </c>
      <c r="BJ349" s="19" t="s">
        <v>80</v>
      </c>
      <c r="BK349" s="192">
        <f t="shared" si="109"/>
        <v>0</v>
      </c>
      <c r="BL349" s="19" t="s">
        <v>135</v>
      </c>
      <c r="BM349" s="191" t="s">
        <v>4837</v>
      </c>
    </row>
    <row r="350" spans="1:65" s="2" customFormat="1" ht="16.5" customHeight="1">
      <c r="A350" s="36"/>
      <c r="B350" s="37"/>
      <c r="C350" s="180" t="s">
        <v>4838</v>
      </c>
      <c r="D350" s="180" t="s">
        <v>187</v>
      </c>
      <c r="E350" s="181" t="s">
        <v>4839</v>
      </c>
      <c r="F350" s="182" t="s">
        <v>4776</v>
      </c>
      <c r="G350" s="183" t="s">
        <v>1314</v>
      </c>
      <c r="H350" s="184">
        <v>1</v>
      </c>
      <c r="I350" s="185"/>
      <c r="J350" s="186">
        <f t="shared" si="100"/>
        <v>0</v>
      </c>
      <c r="K350" s="182" t="s">
        <v>19</v>
      </c>
      <c r="L350" s="41"/>
      <c r="M350" s="187" t="s">
        <v>19</v>
      </c>
      <c r="N350" s="188" t="s">
        <v>44</v>
      </c>
      <c r="O350" s="66"/>
      <c r="P350" s="189">
        <f t="shared" si="101"/>
        <v>0</v>
      </c>
      <c r="Q350" s="189">
        <v>0</v>
      </c>
      <c r="R350" s="189">
        <f t="shared" si="102"/>
        <v>0</v>
      </c>
      <c r="S350" s="189">
        <v>0</v>
      </c>
      <c r="T350" s="190">
        <f t="shared" si="103"/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135</v>
      </c>
      <c r="AT350" s="191" t="s">
        <v>187</v>
      </c>
      <c r="AU350" s="191" t="s">
        <v>80</v>
      </c>
      <c r="AY350" s="19" t="s">
        <v>185</v>
      </c>
      <c r="BE350" s="192">
        <f t="shared" si="104"/>
        <v>0</v>
      </c>
      <c r="BF350" s="192">
        <f t="shared" si="105"/>
        <v>0</v>
      </c>
      <c r="BG350" s="192">
        <f t="shared" si="106"/>
        <v>0</v>
      </c>
      <c r="BH350" s="192">
        <f t="shared" si="107"/>
        <v>0</v>
      </c>
      <c r="BI350" s="192">
        <f t="shared" si="108"/>
        <v>0</v>
      </c>
      <c r="BJ350" s="19" t="s">
        <v>80</v>
      </c>
      <c r="BK350" s="192">
        <f t="shared" si="109"/>
        <v>0</v>
      </c>
      <c r="BL350" s="19" t="s">
        <v>135</v>
      </c>
      <c r="BM350" s="191" t="s">
        <v>4840</v>
      </c>
    </row>
    <row r="351" spans="1:65" s="2" customFormat="1" ht="16.5" customHeight="1">
      <c r="A351" s="36"/>
      <c r="B351" s="37"/>
      <c r="C351" s="180" t="s">
        <v>3673</v>
      </c>
      <c r="D351" s="180" t="s">
        <v>187</v>
      </c>
      <c r="E351" s="181" t="s">
        <v>4841</v>
      </c>
      <c r="F351" s="182" t="s">
        <v>4779</v>
      </c>
      <c r="G351" s="183" t="s">
        <v>1314</v>
      </c>
      <c r="H351" s="184">
        <v>1</v>
      </c>
      <c r="I351" s="185"/>
      <c r="J351" s="186">
        <f t="shared" si="100"/>
        <v>0</v>
      </c>
      <c r="K351" s="182" t="s">
        <v>19</v>
      </c>
      <c r="L351" s="41"/>
      <c r="M351" s="187" t="s">
        <v>19</v>
      </c>
      <c r="N351" s="188" t="s">
        <v>44</v>
      </c>
      <c r="O351" s="66"/>
      <c r="P351" s="189">
        <f t="shared" si="101"/>
        <v>0</v>
      </c>
      <c r="Q351" s="189">
        <v>0</v>
      </c>
      <c r="R351" s="189">
        <f t="shared" si="102"/>
        <v>0</v>
      </c>
      <c r="S351" s="189">
        <v>0</v>
      </c>
      <c r="T351" s="190">
        <f t="shared" si="103"/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135</v>
      </c>
      <c r="AT351" s="191" t="s">
        <v>187</v>
      </c>
      <c r="AU351" s="191" t="s">
        <v>80</v>
      </c>
      <c r="AY351" s="19" t="s">
        <v>185</v>
      </c>
      <c r="BE351" s="192">
        <f t="shared" si="104"/>
        <v>0</v>
      </c>
      <c r="BF351" s="192">
        <f t="shared" si="105"/>
        <v>0</v>
      </c>
      <c r="BG351" s="192">
        <f t="shared" si="106"/>
        <v>0</v>
      </c>
      <c r="BH351" s="192">
        <f t="shared" si="107"/>
        <v>0</v>
      </c>
      <c r="BI351" s="192">
        <f t="shared" si="108"/>
        <v>0</v>
      </c>
      <c r="BJ351" s="19" t="s">
        <v>80</v>
      </c>
      <c r="BK351" s="192">
        <f t="shared" si="109"/>
        <v>0</v>
      </c>
      <c r="BL351" s="19" t="s">
        <v>135</v>
      </c>
      <c r="BM351" s="191" t="s">
        <v>4842</v>
      </c>
    </row>
    <row r="352" spans="1:65" s="2" customFormat="1" ht="16.5" customHeight="1">
      <c r="A352" s="36"/>
      <c r="B352" s="37"/>
      <c r="C352" s="180" t="s">
        <v>4843</v>
      </c>
      <c r="D352" s="180" t="s">
        <v>187</v>
      </c>
      <c r="E352" s="181" t="s">
        <v>4782</v>
      </c>
      <c r="F352" s="182" t="s">
        <v>4783</v>
      </c>
      <c r="G352" s="183" t="s">
        <v>499</v>
      </c>
      <c r="H352" s="184">
        <v>1.5</v>
      </c>
      <c r="I352" s="185"/>
      <c r="J352" s="186">
        <f t="shared" si="100"/>
        <v>0</v>
      </c>
      <c r="K352" s="182" t="s">
        <v>19</v>
      </c>
      <c r="L352" s="41"/>
      <c r="M352" s="187" t="s">
        <v>19</v>
      </c>
      <c r="N352" s="188" t="s">
        <v>44</v>
      </c>
      <c r="O352" s="66"/>
      <c r="P352" s="189">
        <f t="shared" si="101"/>
        <v>0</v>
      </c>
      <c r="Q352" s="189">
        <v>0</v>
      </c>
      <c r="R352" s="189">
        <f t="shared" si="102"/>
        <v>0</v>
      </c>
      <c r="S352" s="189">
        <v>0</v>
      </c>
      <c r="T352" s="190">
        <f t="shared" si="103"/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191" t="s">
        <v>135</v>
      </c>
      <c r="AT352" s="191" t="s">
        <v>187</v>
      </c>
      <c r="AU352" s="191" t="s">
        <v>80</v>
      </c>
      <c r="AY352" s="19" t="s">
        <v>185</v>
      </c>
      <c r="BE352" s="192">
        <f t="shared" si="104"/>
        <v>0</v>
      </c>
      <c r="BF352" s="192">
        <f t="shared" si="105"/>
        <v>0</v>
      </c>
      <c r="BG352" s="192">
        <f t="shared" si="106"/>
        <v>0</v>
      </c>
      <c r="BH352" s="192">
        <f t="shared" si="107"/>
        <v>0</v>
      </c>
      <c r="BI352" s="192">
        <f t="shared" si="108"/>
        <v>0</v>
      </c>
      <c r="BJ352" s="19" t="s">
        <v>80</v>
      </c>
      <c r="BK352" s="192">
        <f t="shared" si="109"/>
        <v>0</v>
      </c>
      <c r="BL352" s="19" t="s">
        <v>135</v>
      </c>
      <c r="BM352" s="191" t="s">
        <v>4844</v>
      </c>
    </row>
    <row r="353" spans="1:65" s="2" customFormat="1" ht="16.5" customHeight="1">
      <c r="A353" s="36"/>
      <c r="B353" s="37"/>
      <c r="C353" s="180" t="s">
        <v>3676</v>
      </c>
      <c r="D353" s="180" t="s">
        <v>187</v>
      </c>
      <c r="E353" s="181" t="s">
        <v>4185</v>
      </c>
      <c r="F353" s="182" t="s">
        <v>4186</v>
      </c>
      <c r="G353" s="183" t="s">
        <v>1314</v>
      </c>
      <c r="H353" s="184">
        <v>6</v>
      </c>
      <c r="I353" s="185"/>
      <c r="J353" s="186">
        <f t="shared" si="100"/>
        <v>0</v>
      </c>
      <c r="K353" s="182" t="s">
        <v>19</v>
      </c>
      <c r="L353" s="41"/>
      <c r="M353" s="187" t="s">
        <v>19</v>
      </c>
      <c r="N353" s="188" t="s">
        <v>44</v>
      </c>
      <c r="O353" s="66"/>
      <c r="P353" s="189">
        <f t="shared" si="101"/>
        <v>0</v>
      </c>
      <c r="Q353" s="189">
        <v>0</v>
      </c>
      <c r="R353" s="189">
        <f t="shared" si="102"/>
        <v>0</v>
      </c>
      <c r="S353" s="189">
        <v>0</v>
      </c>
      <c r="T353" s="190">
        <f t="shared" si="103"/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135</v>
      </c>
      <c r="AT353" s="191" t="s">
        <v>187</v>
      </c>
      <c r="AU353" s="191" t="s">
        <v>80</v>
      </c>
      <c r="AY353" s="19" t="s">
        <v>185</v>
      </c>
      <c r="BE353" s="192">
        <f t="shared" si="104"/>
        <v>0</v>
      </c>
      <c r="BF353" s="192">
        <f t="shared" si="105"/>
        <v>0</v>
      </c>
      <c r="BG353" s="192">
        <f t="shared" si="106"/>
        <v>0</v>
      </c>
      <c r="BH353" s="192">
        <f t="shared" si="107"/>
        <v>0</v>
      </c>
      <c r="BI353" s="192">
        <f t="shared" si="108"/>
        <v>0</v>
      </c>
      <c r="BJ353" s="19" t="s">
        <v>80</v>
      </c>
      <c r="BK353" s="192">
        <f t="shared" si="109"/>
        <v>0</v>
      </c>
      <c r="BL353" s="19" t="s">
        <v>135</v>
      </c>
      <c r="BM353" s="191" t="s">
        <v>4845</v>
      </c>
    </row>
    <row r="354" spans="1:65" s="2" customFormat="1" ht="16.5" customHeight="1">
      <c r="A354" s="36"/>
      <c r="B354" s="37"/>
      <c r="C354" s="180" t="s">
        <v>4846</v>
      </c>
      <c r="D354" s="180" t="s">
        <v>187</v>
      </c>
      <c r="E354" s="181" t="s">
        <v>4188</v>
      </c>
      <c r="F354" s="182" t="s">
        <v>4189</v>
      </c>
      <c r="G354" s="183" t="s">
        <v>1314</v>
      </c>
      <c r="H354" s="184">
        <v>6</v>
      </c>
      <c r="I354" s="185"/>
      <c r="J354" s="186">
        <f t="shared" si="100"/>
        <v>0</v>
      </c>
      <c r="K354" s="182" t="s">
        <v>19</v>
      </c>
      <c r="L354" s="41"/>
      <c r="M354" s="187" t="s">
        <v>19</v>
      </c>
      <c r="N354" s="188" t="s">
        <v>44</v>
      </c>
      <c r="O354" s="66"/>
      <c r="P354" s="189">
        <f t="shared" si="101"/>
        <v>0</v>
      </c>
      <c r="Q354" s="189">
        <v>0</v>
      </c>
      <c r="R354" s="189">
        <f t="shared" si="102"/>
        <v>0</v>
      </c>
      <c r="S354" s="189">
        <v>0</v>
      </c>
      <c r="T354" s="190">
        <f t="shared" si="103"/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135</v>
      </c>
      <c r="AT354" s="191" t="s">
        <v>187</v>
      </c>
      <c r="AU354" s="191" t="s">
        <v>80</v>
      </c>
      <c r="AY354" s="19" t="s">
        <v>185</v>
      </c>
      <c r="BE354" s="192">
        <f t="shared" si="104"/>
        <v>0</v>
      </c>
      <c r="BF354" s="192">
        <f t="shared" si="105"/>
        <v>0</v>
      </c>
      <c r="BG354" s="192">
        <f t="shared" si="106"/>
        <v>0</v>
      </c>
      <c r="BH354" s="192">
        <f t="shared" si="107"/>
        <v>0</v>
      </c>
      <c r="BI354" s="192">
        <f t="shared" si="108"/>
        <v>0</v>
      </c>
      <c r="BJ354" s="19" t="s">
        <v>80</v>
      </c>
      <c r="BK354" s="192">
        <f t="shared" si="109"/>
        <v>0</v>
      </c>
      <c r="BL354" s="19" t="s">
        <v>135</v>
      </c>
      <c r="BM354" s="191" t="s">
        <v>4847</v>
      </c>
    </row>
    <row r="355" spans="1:65" s="2" customFormat="1" ht="16.5" customHeight="1">
      <c r="A355" s="36"/>
      <c r="B355" s="37"/>
      <c r="C355" s="180" t="s">
        <v>3679</v>
      </c>
      <c r="D355" s="180" t="s">
        <v>187</v>
      </c>
      <c r="E355" s="181" t="s">
        <v>4191</v>
      </c>
      <c r="F355" s="182" t="s">
        <v>4192</v>
      </c>
      <c r="G355" s="183" t="s">
        <v>1314</v>
      </c>
      <c r="H355" s="184">
        <v>1</v>
      </c>
      <c r="I355" s="185"/>
      <c r="J355" s="186">
        <f t="shared" si="100"/>
        <v>0</v>
      </c>
      <c r="K355" s="182" t="s">
        <v>19</v>
      </c>
      <c r="L355" s="41"/>
      <c r="M355" s="187" t="s">
        <v>19</v>
      </c>
      <c r="N355" s="188" t="s">
        <v>44</v>
      </c>
      <c r="O355" s="66"/>
      <c r="P355" s="189">
        <f t="shared" si="101"/>
        <v>0</v>
      </c>
      <c r="Q355" s="189">
        <v>0</v>
      </c>
      <c r="R355" s="189">
        <f t="shared" si="102"/>
        <v>0</v>
      </c>
      <c r="S355" s="189">
        <v>0</v>
      </c>
      <c r="T355" s="190">
        <f t="shared" si="103"/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135</v>
      </c>
      <c r="AT355" s="191" t="s">
        <v>187</v>
      </c>
      <c r="AU355" s="191" t="s">
        <v>80</v>
      </c>
      <c r="AY355" s="19" t="s">
        <v>185</v>
      </c>
      <c r="BE355" s="192">
        <f t="shared" si="104"/>
        <v>0</v>
      </c>
      <c r="BF355" s="192">
        <f t="shared" si="105"/>
        <v>0</v>
      </c>
      <c r="BG355" s="192">
        <f t="shared" si="106"/>
        <v>0</v>
      </c>
      <c r="BH355" s="192">
        <f t="shared" si="107"/>
        <v>0</v>
      </c>
      <c r="BI355" s="192">
        <f t="shared" si="108"/>
        <v>0</v>
      </c>
      <c r="BJ355" s="19" t="s">
        <v>80</v>
      </c>
      <c r="BK355" s="192">
        <f t="shared" si="109"/>
        <v>0</v>
      </c>
      <c r="BL355" s="19" t="s">
        <v>135</v>
      </c>
      <c r="BM355" s="191" t="s">
        <v>4848</v>
      </c>
    </row>
    <row r="356" spans="1:65" s="2" customFormat="1" ht="16.5" customHeight="1">
      <c r="A356" s="36"/>
      <c r="B356" s="37"/>
      <c r="C356" s="180" t="s">
        <v>4849</v>
      </c>
      <c r="D356" s="180" t="s">
        <v>187</v>
      </c>
      <c r="E356" s="181" t="s">
        <v>4194</v>
      </c>
      <c r="F356" s="182" t="s">
        <v>4195</v>
      </c>
      <c r="G356" s="183" t="s">
        <v>1314</v>
      </c>
      <c r="H356" s="184">
        <v>1</v>
      </c>
      <c r="I356" s="185"/>
      <c r="J356" s="186">
        <f t="shared" si="100"/>
        <v>0</v>
      </c>
      <c r="K356" s="182" t="s">
        <v>19</v>
      </c>
      <c r="L356" s="41"/>
      <c r="M356" s="187" t="s">
        <v>19</v>
      </c>
      <c r="N356" s="188" t="s">
        <v>44</v>
      </c>
      <c r="O356" s="66"/>
      <c r="P356" s="189">
        <f t="shared" si="101"/>
        <v>0</v>
      </c>
      <c r="Q356" s="189">
        <v>0</v>
      </c>
      <c r="R356" s="189">
        <f t="shared" si="102"/>
        <v>0</v>
      </c>
      <c r="S356" s="189">
        <v>0</v>
      </c>
      <c r="T356" s="190">
        <f t="shared" si="103"/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135</v>
      </c>
      <c r="AT356" s="191" t="s">
        <v>187</v>
      </c>
      <c r="AU356" s="191" t="s">
        <v>80</v>
      </c>
      <c r="AY356" s="19" t="s">
        <v>185</v>
      </c>
      <c r="BE356" s="192">
        <f t="shared" si="104"/>
        <v>0</v>
      </c>
      <c r="BF356" s="192">
        <f t="shared" si="105"/>
        <v>0</v>
      </c>
      <c r="BG356" s="192">
        <f t="shared" si="106"/>
        <v>0</v>
      </c>
      <c r="BH356" s="192">
        <f t="shared" si="107"/>
        <v>0</v>
      </c>
      <c r="BI356" s="192">
        <f t="shared" si="108"/>
        <v>0</v>
      </c>
      <c r="BJ356" s="19" t="s">
        <v>80</v>
      </c>
      <c r="BK356" s="192">
        <f t="shared" si="109"/>
        <v>0</v>
      </c>
      <c r="BL356" s="19" t="s">
        <v>135</v>
      </c>
      <c r="BM356" s="191" t="s">
        <v>4850</v>
      </c>
    </row>
    <row r="357" spans="1:65" s="2" customFormat="1" ht="16.5" customHeight="1">
      <c r="A357" s="36"/>
      <c r="B357" s="37"/>
      <c r="C357" s="180" t="s">
        <v>3682</v>
      </c>
      <c r="D357" s="180" t="s">
        <v>187</v>
      </c>
      <c r="E357" s="181" t="s">
        <v>4197</v>
      </c>
      <c r="F357" s="182" t="s">
        <v>4198</v>
      </c>
      <c r="G357" s="183" t="s">
        <v>1314</v>
      </c>
      <c r="H357" s="184">
        <v>3</v>
      </c>
      <c r="I357" s="185"/>
      <c r="J357" s="186">
        <f t="shared" si="100"/>
        <v>0</v>
      </c>
      <c r="K357" s="182" t="s">
        <v>19</v>
      </c>
      <c r="L357" s="41"/>
      <c r="M357" s="187" t="s">
        <v>19</v>
      </c>
      <c r="N357" s="188" t="s">
        <v>44</v>
      </c>
      <c r="O357" s="66"/>
      <c r="P357" s="189">
        <f t="shared" si="101"/>
        <v>0</v>
      </c>
      <c r="Q357" s="189">
        <v>0</v>
      </c>
      <c r="R357" s="189">
        <f t="shared" si="102"/>
        <v>0</v>
      </c>
      <c r="S357" s="189">
        <v>0</v>
      </c>
      <c r="T357" s="190">
        <f t="shared" si="103"/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135</v>
      </c>
      <c r="AT357" s="191" t="s">
        <v>187</v>
      </c>
      <c r="AU357" s="191" t="s">
        <v>80</v>
      </c>
      <c r="AY357" s="19" t="s">
        <v>185</v>
      </c>
      <c r="BE357" s="192">
        <f t="shared" si="104"/>
        <v>0</v>
      </c>
      <c r="BF357" s="192">
        <f t="shared" si="105"/>
        <v>0</v>
      </c>
      <c r="BG357" s="192">
        <f t="shared" si="106"/>
        <v>0</v>
      </c>
      <c r="BH357" s="192">
        <f t="shared" si="107"/>
        <v>0</v>
      </c>
      <c r="BI357" s="192">
        <f t="shared" si="108"/>
        <v>0</v>
      </c>
      <c r="BJ357" s="19" t="s">
        <v>80</v>
      </c>
      <c r="BK357" s="192">
        <f t="shared" si="109"/>
        <v>0</v>
      </c>
      <c r="BL357" s="19" t="s">
        <v>135</v>
      </c>
      <c r="BM357" s="191" t="s">
        <v>4851</v>
      </c>
    </row>
    <row r="358" spans="1:65" s="2" customFormat="1" ht="16.5" customHeight="1">
      <c r="A358" s="36"/>
      <c r="B358" s="37"/>
      <c r="C358" s="180" t="s">
        <v>4852</v>
      </c>
      <c r="D358" s="180" t="s">
        <v>187</v>
      </c>
      <c r="E358" s="181" t="s">
        <v>4853</v>
      </c>
      <c r="F358" s="182" t="s">
        <v>4798</v>
      </c>
      <c r="G358" s="183" t="s">
        <v>1314</v>
      </c>
      <c r="H358" s="184">
        <v>6</v>
      </c>
      <c r="I358" s="185"/>
      <c r="J358" s="186">
        <f t="shared" si="100"/>
        <v>0</v>
      </c>
      <c r="K358" s="182" t="s">
        <v>19</v>
      </c>
      <c r="L358" s="41"/>
      <c r="M358" s="187" t="s">
        <v>19</v>
      </c>
      <c r="N358" s="188" t="s">
        <v>44</v>
      </c>
      <c r="O358" s="66"/>
      <c r="P358" s="189">
        <f t="shared" si="101"/>
        <v>0</v>
      </c>
      <c r="Q358" s="189">
        <v>0</v>
      </c>
      <c r="R358" s="189">
        <f t="shared" si="102"/>
        <v>0</v>
      </c>
      <c r="S358" s="189">
        <v>0</v>
      </c>
      <c r="T358" s="190">
        <f t="shared" si="103"/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135</v>
      </c>
      <c r="AT358" s="191" t="s">
        <v>187</v>
      </c>
      <c r="AU358" s="191" t="s">
        <v>80</v>
      </c>
      <c r="AY358" s="19" t="s">
        <v>185</v>
      </c>
      <c r="BE358" s="192">
        <f t="shared" si="104"/>
        <v>0</v>
      </c>
      <c r="BF358" s="192">
        <f t="shared" si="105"/>
        <v>0</v>
      </c>
      <c r="BG358" s="192">
        <f t="shared" si="106"/>
        <v>0</v>
      </c>
      <c r="BH358" s="192">
        <f t="shared" si="107"/>
        <v>0</v>
      </c>
      <c r="BI358" s="192">
        <f t="shared" si="108"/>
        <v>0</v>
      </c>
      <c r="BJ358" s="19" t="s">
        <v>80</v>
      </c>
      <c r="BK358" s="192">
        <f t="shared" si="109"/>
        <v>0</v>
      </c>
      <c r="BL358" s="19" t="s">
        <v>135</v>
      </c>
      <c r="BM358" s="191" t="s">
        <v>4854</v>
      </c>
    </row>
    <row r="359" spans="1:65" s="2" customFormat="1" ht="16.5" customHeight="1">
      <c r="A359" s="36"/>
      <c r="B359" s="37"/>
      <c r="C359" s="180" t="s">
        <v>3685</v>
      </c>
      <c r="D359" s="180" t="s">
        <v>187</v>
      </c>
      <c r="E359" s="181" t="s">
        <v>4855</v>
      </c>
      <c r="F359" s="182" t="s">
        <v>4762</v>
      </c>
      <c r="G359" s="183" t="s">
        <v>1314</v>
      </c>
      <c r="H359" s="184">
        <v>10</v>
      </c>
      <c r="I359" s="185"/>
      <c r="J359" s="186">
        <f t="shared" si="100"/>
        <v>0</v>
      </c>
      <c r="K359" s="182" t="s">
        <v>19</v>
      </c>
      <c r="L359" s="41"/>
      <c r="M359" s="187" t="s">
        <v>19</v>
      </c>
      <c r="N359" s="188" t="s">
        <v>44</v>
      </c>
      <c r="O359" s="66"/>
      <c r="P359" s="189">
        <f t="shared" si="101"/>
        <v>0</v>
      </c>
      <c r="Q359" s="189">
        <v>0</v>
      </c>
      <c r="R359" s="189">
        <f t="shared" si="102"/>
        <v>0</v>
      </c>
      <c r="S359" s="189">
        <v>0</v>
      </c>
      <c r="T359" s="190">
        <f t="shared" si="103"/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135</v>
      </c>
      <c r="AT359" s="191" t="s">
        <v>187</v>
      </c>
      <c r="AU359" s="191" t="s">
        <v>80</v>
      </c>
      <c r="AY359" s="19" t="s">
        <v>185</v>
      </c>
      <c r="BE359" s="192">
        <f t="shared" si="104"/>
        <v>0</v>
      </c>
      <c r="BF359" s="192">
        <f t="shared" si="105"/>
        <v>0</v>
      </c>
      <c r="BG359" s="192">
        <f t="shared" si="106"/>
        <v>0</v>
      </c>
      <c r="BH359" s="192">
        <f t="shared" si="107"/>
        <v>0</v>
      </c>
      <c r="BI359" s="192">
        <f t="shared" si="108"/>
        <v>0</v>
      </c>
      <c r="BJ359" s="19" t="s">
        <v>80</v>
      </c>
      <c r="BK359" s="192">
        <f t="shared" si="109"/>
        <v>0</v>
      </c>
      <c r="BL359" s="19" t="s">
        <v>135</v>
      </c>
      <c r="BM359" s="191" t="s">
        <v>4856</v>
      </c>
    </row>
    <row r="360" spans="1:65" s="12" customFormat="1" ht="25.9" customHeight="1">
      <c r="B360" s="164"/>
      <c r="C360" s="165"/>
      <c r="D360" s="166" t="s">
        <v>72</v>
      </c>
      <c r="E360" s="167" t="s">
        <v>4857</v>
      </c>
      <c r="F360" s="167" t="s">
        <v>4858</v>
      </c>
      <c r="G360" s="165"/>
      <c r="H360" s="165"/>
      <c r="I360" s="168"/>
      <c r="J360" s="169">
        <f>BK360</f>
        <v>0</v>
      </c>
      <c r="K360" s="165"/>
      <c r="L360" s="170"/>
      <c r="M360" s="171"/>
      <c r="N360" s="172"/>
      <c r="O360" s="172"/>
      <c r="P360" s="173">
        <f>SUM(P361:P370)</f>
        <v>0</v>
      </c>
      <c r="Q360" s="172"/>
      <c r="R360" s="173">
        <f>SUM(R361:R370)</f>
        <v>0</v>
      </c>
      <c r="S360" s="172"/>
      <c r="T360" s="174">
        <f>SUM(T361:T370)</f>
        <v>0</v>
      </c>
      <c r="AR360" s="175" t="s">
        <v>80</v>
      </c>
      <c r="AT360" s="176" t="s">
        <v>72</v>
      </c>
      <c r="AU360" s="176" t="s">
        <v>73</v>
      </c>
      <c r="AY360" s="175" t="s">
        <v>185</v>
      </c>
      <c r="BK360" s="177">
        <f>SUM(BK361:BK370)</f>
        <v>0</v>
      </c>
    </row>
    <row r="361" spans="1:65" s="2" customFormat="1" ht="24.2" customHeight="1">
      <c r="A361" s="36"/>
      <c r="B361" s="37"/>
      <c r="C361" s="180" t="s">
        <v>4859</v>
      </c>
      <c r="D361" s="180" t="s">
        <v>187</v>
      </c>
      <c r="E361" s="181" t="s">
        <v>4860</v>
      </c>
      <c r="F361" s="182" t="s">
        <v>4861</v>
      </c>
      <c r="G361" s="183" t="s">
        <v>1314</v>
      </c>
      <c r="H361" s="184">
        <v>1</v>
      </c>
      <c r="I361" s="185"/>
      <c r="J361" s="186">
        <f t="shared" ref="J361:J370" si="110">ROUND(I361*H361,2)</f>
        <v>0</v>
      </c>
      <c r="K361" s="182" t="s">
        <v>19</v>
      </c>
      <c r="L361" s="41"/>
      <c r="M361" s="187" t="s">
        <v>19</v>
      </c>
      <c r="N361" s="188" t="s">
        <v>44</v>
      </c>
      <c r="O361" s="66"/>
      <c r="P361" s="189">
        <f t="shared" ref="P361:P370" si="111">O361*H361</f>
        <v>0</v>
      </c>
      <c r="Q361" s="189">
        <v>0</v>
      </c>
      <c r="R361" s="189">
        <f t="shared" ref="R361:R370" si="112">Q361*H361</f>
        <v>0</v>
      </c>
      <c r="S361" s="189">
        <v>0</v>
      </c>
      <c r="T361" s="190">
        <f t="shared" ref="T361:T370" si="113"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135</v>
      </c>
      <c r="AT361" s="191" t="s">
        <v>187</v>
      </c>
      <c r="AU361" s="191" t="s">
        <v>80</v>
      </c>
      <c r="AY361" s="19" t="s">
        <v>185</v>
      </c>
      <c r="BE361" s="192">
        <f t="shared" ref="BE361:BE370" si="114">IF(N361="základní",J361,0)</f>
        <v>0</v>
      </c>
      <c r="BF361" s="192">
        <f t="shared" ref="BF361:BF370" si="115">IF(N361="snížená",J361,0)</f>
        <v>0</v>
      </c>
      <c r="BG361" s="192">
        <f t="shared" ref="BG361:BG370" si="116">IF(N361="zákl. přenesená",J361,0)</f>
        <v>0</v>
      </c>
      <c r="BH361" s="192">
        <f t="shared" ref="BH361:BH370" si="117">IF(N361="sníž. přenesená",J361,0)</f>
        <v>0</v>
      </c>
      <c r="BI361" s="192">
        <f t="shared" ref="BI361:BI370" si="118">IF(N361="nulová",J361,0)</f>
        <v>0</v>
      </c>
      <c r="BJ361" s="19" t="s">
        <v>80</v>
      </c>
      <c r="BK361" s="192">
        <f t="shared" ref="BK361:BK370" si="119">ROUND(I361*H361,2)</f>
        <v>0</v>
      </c>
      <c r="BL361" s="19" t="s">
        <v>135</v>
      </c>
      <c r="BM361" s="191" t="s">
        <v>4862</v>
      </c>
    </row>
    <row r="362" spans="1:65" s="2" customFormat="1" ht="16.5" customHeight="1">
      <c r="A362" s="36"/>
      <c r="B362" s="37"/>
      <c r="C362" s="180" t="s">
        <v>3688</v>
      </c>
      <c r="D362" s="180" t="s">
        <v>187</v>
      </c>
      <c r="E362" s="181" t="s">
        <v>4836</v>
      </c>
      <c r="F362" s="182" t="s">
        <v>4769</v>
      </c>
      <c r="G362" s="183" t="s">
        <v>1314</v>
      </c>
      <c r="H362" s="184">
        <v>1</v>
      </c>
      <c r="I362" s="185"/>
      <c r="J362" s="186">
        <f t="shared" si="110"/>
        <v>0</v>
      </c>
      <c r="K362" s="182" t="s">
        <v>19</v>
      </c>
      <c r="L362" s="41"/>
      <c r="M362" s="187" t="s">
        <v>19</v>
      </c>
      <c r="N362" s="188" t="s">
        <v>44</v>
      </c>
      <c r="O362" s="66"/>
      <c r="P362" s="189">
        <f t="shared" si="111"/>
        <v>0</v>
      </c>
      <c r="Q362" s="189">
        <v>0</v>
      </c>
      <c r="R362" s="189">
        <f t="shared" si="112"/>
        <v>0</v>
      </c>
      <c r="S362" s="189">
        <v>0</v>
      </c>
      <c r="T362" s="190">
        <f t="shared" si="113"/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91" t="s">
        <v>135</v>
      </c>
      <c r="AT362" s="191" t="s">
        <v>187</v>
      </c>
      <c r="AU362" s="191" t="s">
        <v>80</v>
      </c>
      <c r="AY362" s="19" t="s">
        <v>185</v>
      </c>
      <c r="BE362" s="192">
        <f t="shared" si="114"/>
        <v>0</v>
      </c>
      <c r="BF362" s="192">
        <f t="shared" si="115"/>
        <v>0</v>
      </c>
      <c r="BG362" s="192">
        <f t="shared" si="116"/>
        <v>0</v>
      </c>
      <c r="BH362" s="192">
        <f t="shared" si="117"/>
        <v>0</v>
      </c>
      <c r="BI362" s="192">
        <f t="shared" si="118"/>
        <v>0</v>
      </c>
      <c r="BJ362" s="19" t="s">
        <v>80</v>
      </c>
      <c r="BK362" s="192">
        <f t="shared" si="119"/>
        <v>0</v>
      </c>
      <c r="BL362" s="19" t="s">
        <v>135</v>
      </c>
      <c r="BM362" s="191" t="s">
        <v>4863</v>
      </c>
    </row>
    <row r="363" spans="1:65" s="2" customFormat="1" ht="16.5" customHeight="1">
      <c r="A363" s="36"/>
      <c r="B363" s="37"/>
      <c r="C363" s="180" t="s">
        <v>4864</v>
      </c>
      <c r="D363" s="180" t="s">
        <v>187</v>
      </c>
      <c r="E363" s="181" t="s">
        <v>4782</v>
      </c>
      <c r="F363" s="182" t="s">
        <v>4783</v>
      </c>
      <c r="G363" s="183" t="s">
        <v>499</v>
      </c>
      <c r="H363" s="184">
        <v>1.5</v>
      </c>
      <c r="I363" s="185"/>
      <c r="J363" s="186">
        <f t="shared" si="110"/>
        <v>0</v>
      </c>
      <c r="K363" s="182" t="s">
        <v>19</v>
      </c>
      <c r="L363" s="41"/>
      <c r="M363" s="187" t="s">
        <v>19</v>
      </c>
      <c r="N363" s="188" t="s">
        <v>44</v>
      </c>
      <c r="O363" s="66"/>
      <c r="P363" s="189">
        <f t="shared" si="111"/>
        <v>0</v>
      </c>
      <c r="Q363" s="189">
        <v>0</v>
      </c>
      <c r="R363" s="189">
        <f t="shared" si="112"/>
        <v>0</v>
      </c>
      <c r="S363" s="189">
        <v>0</v>
      </c>
      <c r="T363" s="190">
        <f t="shared" si="113"/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91" t="s">
        <v>135</v>
      </c>
      <c r="AT363" s="191" t="s">
        <v>187</v>
      </c>
      <c r="AU363" s="191" t="s">
        <v>80</v>
      </c>
      <c r="AY363" s="19" t="s">
        <v>185</v>
      </c>
      <c r="BE363" s="192">
        <f t="shared" si="114"/>
        <v>0</v>
      </c>
      <c r="BF363" s="192">
        <f t="shared" si="115"/>
        <v>0</v>
      </c>
      <c r="BG363" s="192">
        <f t="shared" si="116"/>
        <v>0</v>
      </c>
      <c r="BH363" s="192">
        <f t="shared" si="117"/>
        <v>0</v>
      </c>
      <c r="BI363" s="192">
        <f t="shared" si="118"/>
        <v>0</v>
      </c>
      <c r="BJ363" s="19" t="s">
        <v>80</v>
      </c>
      <c r="BK363" s="192">
        <f t="shared" si="119"/>
        <v>0</v>
      </c>
      <c r="BL363" s="19" t="s">
        <v>135</v>
      </c>
      <c r="BM363" s="191" t="s">
        <v>4865</v>
      </c>
    </row>
    <row r="364" spans="1:65" s="2" customFormat="1" ht="16.5" customHeight="1">
      <c r="A364" s="36"/>
      <c r="B364" s="37"/>
      <c r="C364" s="180" t="s">
        <v>3691</v>
      </c>
      <c r="D364" s="180" t="s">
        <v>187</v>
      </c>
      <c r="E364" s="181" t="s">
        <v>4185</v>
      </c>
      <c r="F364" s="182" t="s">
        <v>4186</v>
      </c>
      <c r="G364" s="183" t="s">
        <v>1314</v>
      </c>
      <c r="H364" s="184">
        <v>3</v>
      </c>
      <c r="I364" s="185"/>
      <c r="J364" s="186">
        <f t="shared" si="110"/>
        <v>0</v>
      </c>
      <c r="K364" s="182" t="s">
        <v>19</v>
      </c>
      <c r="L364" s="41"/>
      <c r="M364" s="187" t="s">
        <v>19</v>
      </c>
      <c r="N364" s="188" t="s">
        <v>44</v>
      </c>
      <c r="O364" s="66"/>
      <c r="P364" s="189">
        <f t="shared" si="111"/>
        <v>0</v>
      </c>
      <c r="Q364" s="189">
        <v>0</v>
      </c>
      <c r="R364" s="189">
        <f t="shared" si="112"/>
        <v>0</v>
      </c>
      <c r="S364" s="189">
        <v>0</v>
      </c>
      <c r="T364" s="190">
        <f t="shared" si="113"/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91" t="s">
        <v>135</v>
      </c>
      <c r="AT364" s="191" t="s">
        <v>187</v>
      </c>
      <c r="AU364" s="191" t="s">
        <v>80</v>
      </c>
      <c r="AY364" s="19" t="s">
        <v>185</v>
      </c>
      <c r="BE364" s="192">
        <f t="shared" si="114"/>
        <v>0</v>
      </c>
      <c r="BF364" s="192">
        <f t="shared" si="115"/>
        <v>0</v>
      </c>
      <c r="BG364" s="192">
        <f t="shared" si="116"/>
        <v>0</v>
      </c>
      <c r="BH364" s="192">
        <f t="shared" si="117"/>
        <v>0</v>
      </c>
      <c r="BI364" s="192">
        <f t="shared" si="118"/>
        <v>0</v>
      </c>
      <c r="BJ364" s="19" t="s">
        <v>80</v>
      </c>
      <c r="BK364" s="192">
        <f t="shared" si="119"/>
        <v>0</v>
      </c>
      <c r="BL364" s="19" t="s">
        <v>135</v>
      </c>
      <c r="BM364" s="191" t="s">
        <v>4866</v>
      </c>
    </row>
    <row r="365" spans="1:65" s="2" customFormat="1" ht="16.5" customHeight="1">
      <c r="A365" s="36"/>
      <c r="B365" s="37"/>
      <c r="C365" s="180" t="s">
        <v>4867</v>
      </c>
      <c r="D365" s="180" t="s">
        <v>187</v>
      </c>
      <c r="E365" s="181" t="s">
        <v>4188</v>
      </c>
      <c r="F365" s="182" t="s">
        <v>4189</v>
      </c>
      <c r="G365" s="183" t="s">
        <v>1314</v>
      </c>
      <c r="H365" s="184">
        <v>3</v>
      </c>
      <c r="I365" s="185"/>
      <c r="J365" s="186">
        <f t="shared" si="110"/>
        <v>0</v>
      </c>
      <c r="K365" s="182" t="s">
        <v>19</v>
      </c>
      <c r="L365" s="41"/>
      <c r="M365" s="187" t="s">
        <v>19</v>
      </c>
      <c r="N365" s="188" t="s">
        <v>44</v>
      </c>
      <c r="O365" s="66"/>
      <c r="P365" s="189">
        <f t="shared" si="111"/>
        <v>0</v>
      </c>
      <c r="Q365" s="189">
        <v>0</v>
      </c>
      <c r="R365" s="189">
        <f t="shared" si="112"/>
        <v>0</v>
      </c>
      <c r="S365" s="189">
        <v>0</v>
      </c>
      <c r="T365" s="190">
        <f t="shared" si="113"/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135</v>
      </c>
      <c r="AT365" s="191" t="s">
        <v>187</v>
      </c>
      <c r="AU365" s="191" t="s">
        <v>80</v>
      </c>
      <c r="AY365" s="19" t="s">
        <v>185</v>
      </c>
      <c r="BE365" s="192">
        <f t="shared" si="114"/>
        <v>0</v>
      </c>
      <c r="BF365" s="192">
        <f t="shared" si="115"/>
        <v>0</v>
      </c>
      <c r="BG365" s="192">
        <f t="shared" si="116"/>
        <v>0</v>
      </c>
      <c r="BH365" s="192">
        <f t="shared" si="117"/>
        <v>0</v>
      </c>
      <c r="BI365" s="192">
        <f t="shared" si="118"/>
        <v>0</v>
      </c>
      <c r="BJ365" s="19" t="s">
        <v>80</v>
      </c>
      <c r="BK365" s="192">
        <f t="shared" si="119"/>
        <v>0</v>
      </c>
      <c r="BL365" s="19" t="s">
        <v>135</v>
      </c>
      <c r="BM365" s="191" t="s">
        <v>4868</v>
      </c>
    </row>
    <row r="366" spans="1:65" s="2" customFormat="1" ht="16.5" customHeight="1">
      <c r="A366" s="36"/>
      <c r="B366" s="37"/>
      <c r="C366" s="180" t="s">
        <v>3694</v>
      </c>
      <c r="D366" s="180" t="s">
        <v>187</v>
      </c>
      <c r="E366" s="181" t="s">
        <v>4191</v>
      </c>
      <c r="F366" s="182" t="s">
        <v>4192</v>
      </c>
      <c r="G366" s="183" t="s">
        <v>1314</v>
      </c>
      <c r="H366" s="184">
        <v>1</v>
      </c>
      <c r="I366" s="185"/>
      <c r="J366" s="186">
        <f t="shared" si="110"/>
        <v>0</v>
      </c>
      <c r="K366" s="182" t="s">
        <v>19</v>
      </c>
      <c r="L366" s="41"/>
      <c r="M366" s="187" t="s">
        <v>19</v>
      </c>
      <c r="N366" s="188" t="s">
        <v>44</v>
      </c>
      <c r="O366" s="66"/>
      <c r="P366" s="189">
        <f t="shared" si="111"/>
        <v>0</v>
      </c>
      <c r="Q366" s="189">
        <v>0</v>
      </c>
      <c r="R366" s="189">
        <f t="shared" si="112"/>
        <v>0</v>
      </c>
      <c r="S366" s="189">
        <v>0</v>
      </c>
      <c r="T366" s="190">
        <f t="shared" si="113"/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91" t="s">
        <v>135</v>
      </c>
      <c r="AT366" s="191" t="s">
        <v>187</v>
      </c>
      <c r="AU366" s="191" t="s">
        <v>80</v>
      </c>
      <c r="AY366" s="19" t="s">
        <v>185</v>
      </c>
      <c r="BE366" s="192">
        <f t="shared" si="114"/>
        <v>0</v>
      </c>
      <c r="BF366" s="192">
        <f t="shared" si="115"/>
        <v>0</v>
      </c>
      <c r="BG366" s="192">
        <f t="shared" si="116"/>
        <v>0</v>
      </c>
      <c r="BH366" s="192">
        <f t="shared" si="117"/>
        <v>0</v>
      </c>
      <c r="BI366" s="192">
        <f t="shared" si="118"/>
        <v>0</v>
      </c>
      <c r="BJ366" s="19" t="s">
        <v>80</v>
      </c>
      <c r="BK366" s="192">
        <f t="shared" si="119"/>
        <v>0</v>
      </c>
      <c r="BL366" s="19" t="s">
        <v>135</v>
      </c>
      <c r="BM366" s="191" t="s">
        <v>4869</v>
      </c>
    </row>
    <row r="367" spans="1:65" s="2" customFormat="1" ht="16.5" customHeight="1">
      <c r="A367" s="36"/>
      <c r="B367" s="37"/>
      <c r="C367" s="180" t="s">
        <v>4870</v>
      </c>
      <c r="D367" s="180" t="s">
        <v>187</v>
      </c>
      <c r="E367" s="181" t="s">
        <v>4194</v>
      </c>
      <c r="F367" s="182" t="s">
        <v>4195</v>
      </c>
      <c r="G367" s="183" t="s">
        <v>1314</v>
      </c>
      <c r="H367" s="184">
        <v>1</v>
      </c>
      <c r="I367" s="185"/>
      <c r="J367" s="186">
        <f t="shared" si="110"/>
        <v>0</v>
      </c>
      <c r="K367" s="182" t="s">
        <v>19</v>
      </c>
      <c r="L367" s="41"/>
      <c r="M367" s="187" t="s">
        <v>19</v>
      </c>
      <c r="N367" s="188" t="s">
        <v>44</v>
      </c>
      <c r="O367" s="66"/>
      <c r="P367" s="189">
        <f t="shared" si="111"/>
        <v>0</v>
      </c>
      <c r="Q367" s="189">
        <v>0</v>
      </c>
      <c r="R367" s="189">
        <f t="shared" si="112"/>
        <v>0</v>
      </c>
      <c r="S367" s="189">
        <v>0</v>
      </c>
      <c r="T367" s="190">
        <f t="shared" si="113"/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135</v>
      </c>
      <c r="AT367" s="191" t="s">
        <v>187</v>
      </c>
      <c r="AU367" s="191" t="s">
        <v>80</v>
      </c>
      <c r="AY367" s="19" t="s">
        <v>185</v>
      </c>
      <c r="BE367" s="192">
        <f t="shared" si="114"/>
        <v>0</v>
      </c>
      <c r="BF367" s="192">
        <f t="shared" si="115"/>
        <v>0</v>
      </c>
      <c r="BG367" s="192">
        <f t="shared" si="116"/>
        <v>0</v>
      </c>
      <c r="BH367" s="192">
        <f t="shared" si="117"/>
        <v>0</v>
      </c>
      <c r="BI367" s="192">
        <f t="shared" si="118"/>
        <v>0</v>
      </c>
      <c r="BJ367" s="19" t="s">
        <v>80</v>
      </c>
      <c r="BK367" s="192">
        <f t="shared" si="119"/>
        <v>0</v>
      </c>
      <c r="BL367" s="19" t="s">
        <v>135</v>
      </c>
      <c r="BM367" s="191" t="s">
        <v>4871</v>
      </c>
    </row>
    <row r="368" spans="1:65" s="2" customFormat="1" ht="16.5" customHeight="1">
      <c r="A368" s="36"/>
      <c r="B368" s="37"/>
      <c r="C368" s="180" t="s">
        <v>3697</v>
      </c>
      <c r="D368" s="180" t="s">
        <v>187</v>
      </c>
      <c r="E368" s="181" t="s">
        <v>4197</v>
      </c>
      <c r="F368" s="182" t="s">
        <v>4198</v>
      </c>
      <c r="G368" s="183" t="s">
        <v>1314</v>
      </c>
      <c r="H368" s="184">
        <v>1</v>
      </c>
      <c r="I368" s="185"/>
      <c r="J368" s="186">
        <f t="shared" si="110"/>
        <v>0</v>
      </c>
      <c r="K368" s="182" t="s">
        <v>19</v>
      </c>
      <c r="L368" s="41"/>
      <c r="M368" s="187" t="s">
        <v>19</v>
      </c>
      <c r="N368" s="188" t="s">
        <v>44</v>
      </c>
      <c r="O368" s="66"/>
      <c r="P368" s="189">
        <f t="shared" si="111"/>
        <v>0</v>
      </c>
      <c r="Q368" s="189">
        <v>0</v>
      </c>
      <c r="R368" s="189">
        <f t="shared" si="112"/>
        <v>0</v>
      </c>
      <c r="S368" s="189">
        <v>0</v>
      </c>
      <c r="T368" s="190">
        <f t="shared" si="113"/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91" t="s">
        <v>135</v>
      </c>
      <c r="AT368" s="191" t="s">
        <v>187</v>
      </c>
      <c r="AU368" s="191" t="s">
        <v>80</v>
      </c>
      <c r="AY368" s="19" t="s">
        <v>185</v>
      </c>
      <c r="BE368" s="192">
        <f t="shared" si="114"/>
        <v>0</v>
      </c>
      <c r="BF368" s="192">
        <f t="shared" si="115"/>
        <v>0</v>
      </c>
      <c r="BG368" s="192">
        <f t="shared" si="116"/>
        <v>0</v>
      </c>
      <c r="BH368" s="192">
        <f t="shared" si="117"/>
        <v>0</v>
      </c>
      <c r="BI368" s="192">
        <f t="shared" si="118"/>
        <v>0</v>
      </c>
      <c r="BJ368" s="19" t="s">
        <v>80</v>
      </c>
      <c r="BK368" s="192">
        <f t="shared" si="119"/>
        <v>0</v>
      </c>
      <c r="BL368" s="19" t="s">
        <v>135</v>
      </c>
      <c r="BM368" s="191" t="s">
        <v>4872</v>
      </c>
    </row>
    <row r="369" spans="1:65" s="2" customFormat="1" ht="16.5" customHeight="1">
      <c r="A369" s="36"/>
      <c r="B369" s="37"/>
      <c r="C369" s="180" t="s">
        <v>4873</v>
      </c>
      <c r="D369" s="180" t="s">
        <v>187</v>
      </c>
      <c r="E369" s="181" t="s">
        <v>4874</v>
      </c>
      <c r="F369" s="182" t="s">
        <v>4762</v>
      </c>
      <c r="G369" s="183" t="s">
        <v>1314</v>
      </c>
      <c r="H369" s="184">
        <v>6</v>
      </c>
      <c r="I369" s="185"/>
      <c r="J369" s="186">
        <f t="shared" si="110"/>
        <v>0</v>
      </c>
      <c r="K369" s="182" t="s">
        <v>19</v>
      </c>
      <c r="L369" s="41"/>
      <c r="M369" s="187" t="s">
        <v>19</v>
      </c>
      <c r="N369" s="188" t="s">
        <v>44</v>
      </c>
      <c r="O369" s="66"/>
      <c r="P369" s="189">
        <f t="shared" si="111"/>
        <v>0</v>
      </c>
      <c r="Q369" s="189">
        <v>0</v>
      </c>
      <c r="R369" s="189">
        <f t="shared" si="112"/>
        <v>0</v>
      </c>
      <c r="S369" s="189">
        <v>0</v>
      </c>
      <c r="T369" s="190">
        <f t="shared" si="113"/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91" t="s">
        <v>135</v>
      </c>
      <c r="AT369" s="191" t="s">
        <v>187</v>
      </c>
      <c r="AU369" s="191" t="s">
        <v>80</v>
      </c>
      <c r="AY369" s="19" t="s">
        <v>185</v>
      </c>
      <c r="BE369" s="192">
        <f t="shared" si="114"/>
        <v>0</v>
      </c>
      <c r="BF369" s="192">
        <f t="shared" si="115"/>
        <v>0</v>
      </c>
      <c r="BG369" s="192">
        <f t="shared" si="116"/>
        <v>0</v>
      </c>
      <c r="BH369" s="192">
        <f t="shared" si="117"/>
        <v>0</v>
      </c>
      <c r="BI369" s="192">
        <f t="shared" si="118"/>
        <v>0</v>
      </c>
      <c r="BJ369" s="19" t="s">
        <v>80</v>
      </c>
      <c r="BK369" s="192">
        <f t="shared" si="119"/>
        <v>0</v>
      </c>
      <c r="BL369" s="19" t="s">
        <v>135</v>
      </c>
      <c r="BM369" s="191" t="s">
        <v>4875</v>
      </c>
    </row>
    <row r="370" spans="1:65" s="2" customFormat="1" ht="16.5" customHeight="1">
      <c r="A370" s="36"/>
      <c r="B370" s="37"/>
      <c r="C370" s="180" t="s">
        <v>3700</v>
      </c>
      <c r="D370" s="180" t="s">
        <v>187</v>
      </c>
      <c r="E370" s="181" t="s">
        <v>4876</v>
      </c>
      <c r="F370" s="182" t="s">
        <v>4877</v>
      </c>
      <c r="G370" s="183" t="s">
        <v>1314</v>
      </c>
      <c r="H370" s="184">
        <v>2</v>
      </c>
      <c r="I370" s="185"/>
      <c r="J370" s="186">
        <f t="shared" si="110"/>
        <v>0</v>
      </c>
      <c r="K370" s="182" t="s">
        <v>19</v>
      </c>
      <c r="L370" s="41"/>
      <c r="M370" s="187" t="s">
        <v>19</v>
      </c>
      <c r="N370" s="188" t="s">
        <v>44</v>
      </c>
      <c r="O370" s="66"/>
      <c r="P370" s="189">
        <f t="shared" si="111"/>
        <v>0</v>
      </c>
      <c r="Q370" s="189">
        <v>0</v>
      </c>
      <c r="R370" s="189">
        <f t="shared" si="112"/>
        <v>0</v>
      </c>
      <c r="S370" s="189">
        <v>0</v>
      </c>
      <c r="T370" s="190">
        <f t="shared" si="113"/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135</v>
      </c>
      <c r="AT370" s="191" t="s">
        <v>187</v>
      </c>
      <c r="AU370" s="191" t="s">
        <v>80</v>
      </c>
      <c r="AY370" s="19" t="s">
        <v>185</v>
      </c>
      <c r="BE370" s="192">
        <f t="shared" si="114"/>
        <v>0</v>
      </c>
      <c r="BF370" s="192">
        <f t="shared" si="115"/>
        <v>0</v>
      </c>
      <c r="BG370" s="192">
        <f t="shared" si="116"/>
        <v>0</v>
      </c>
      <c r="BH370" s="192">
        <f t="shared" si="117"/>
        <v>0</v>
      </c>
      <c r="BI370" s="192">
        <f t="shared" si="118"/>
        <v>0</v>
      </c>
      <c r="BJ370" s="19" t="s">
        <v>80</v>
      </c>
      <c r="BK370" s="192">
        <f t="shared" si="119"/>
        <v>0</v>
      </c>
      <c r="BL370" s="19" t="s">
        <v>135</v>
      </c>
      <c r="BM370" s="191" t="s">
        <v>4878</v>
      </c>
    </row>
    <row r="371" spans="1:65" s="12" customFormat="1" ht="25.9" customHeight="1">
      <c r="B371" s="164"/>
      <c r="C371" s="165"/>
      <c r="D371" s="166" t="s">
        <v>72</v>
      </c>
      <c r="E371" s="167" t="s">
        <v>4879</v>
      </c>
      <c r="F371" s="167" t="s">
        <v>4880</v>
      </c>
      <c r="G371" s="165"/>
      <c r="H371" s="165"/>
      <c r="I371" s="168"/>
      <c r="J371" s="169">
        <f>BK371</f>
        <v>0</v>
      </c>
      <c r="K371" s="165"/>
      <c r="L371" s="170"/>
      <c r="M371" s="171"/>
      <c r="N371" s="172"/>
      <c r="O371" s="172"/>
      <c r="P371" s="173">
        <f>SUM(P372:P387)</f>
        <v>0</v>
      </c>
      <c r="Q371" s="172"/>
      <c r="R371" s="173">
        <f>SUM(R372:R387)</f>
        <v>0</v>
      </c>
      <c r="S371" s="172"/>
      <c r="T371" s="174">
        <f>SUM(T372:T387)</f>
        <v>0</v>
      </c>
      <c r="AR371" s="175" t="s">
        <v>80</v>
      </c>
      <c r="AT371" s="176" t="s">
        <v>72</v>
      </c>
      <c r="AU371" s="176" t="s">
        <v>73</v>
      </c>
      <c r="AY371" s="175" t="s">
        <v>185</v>
      </c>
      <c r="BK371" s="177">
        <f>SUM(BK372:BK387)</f>
        <v>0</v>
      </c>
    </row>
    <row r="372" spans="1:65" s="2" customFormat="1" ht="24.2" customHeight="1">
      <c r="A372" s="36"/>
      <c r="B372" s="37"/>
      <c r="C372" s="180" t="s">
        <v>4881</v>
      </c>
      <c r="D372" s="180" t="s">
        <v>187</v>
      </c>
      <c r="E372" s="181" t="s">
        <v>4882</v>
      </c>
      <c r="F372" s="182" t="s">
        <v>4756</v>
      </c>
      <c r="G372" s="183" t="s">
        <v>1314</v>
      </c>
      <c r="H372" s="184">
        <v>1</v>
      </c>
      <c r="I372" s="185"/>
      <c r="J372" s="186">
        <f t="shared" ref="J372:J387" si="120">ROUND(I372*H372,2)</f>
        <v>0</v>
      </c>
      <c r="K372" s="182" t="s">
        <v>19</v>
      </c>
      <c r="L372" s="41"/>
      <c r="M372" s="187" t="s">
        <v>19</v>
      </c>
      <c r="N372" s="188" t="s">
        <v>44</v>
      </c>
      <c r="O372" s="66"/>
      <c r="P372" s="189">
        <f t="shared" ref="P372:P387" si="121">O372*H372</f>
        <v>0</v>
      </c>
      <c r="Q372" s="189">
        <v>0</v>
      </c>
      <c r="R372" s="189">
        <f t="shared" ref="R372:R387" si="122">Q372*H372</f>
        <v>0</v>
      </c>
      <c r="S372" s="189">
        <v>0</v>
      </c>
      <c r="T372" s="190">
        <f t="shared" ref="T372:T387" si="123"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135</v>
      </c>
      <c r="AT372" s="191" t="s">
        <v>187</v>
      </c>
      <c r="AU372" s="191" t="s">
        <v>80</v>
      </c>
      <c r="AY372" s="19" t="s">
        <v>185</v>
      </c>
      <c r="BE372" s="192">
        <f t="shared" ref="BE372:BE387" si="124">IF(N372="základní",J372,0)</f>
        <v>0</v>
      </c>
      <c r="BF372" s="192">
        <f t="shared" ref="BF372:BF387" si="125">IF(N372="snížená",J372,0)</f>
        <v>0</v>
      </c>
      <c r="BG372" s="192">
        <f t="shared" ref="BG372:BG387" si="126">IF(N372="zákl. přenesená",J372,0)</f>
        <v>0</v>
      </c>
      <c r="BH372" s="192">
        <f t="shared" ref="BH372:BH387" si="127">IF(N372="sníž. přenesená",J372,0)</f>
        <v>0</v>
      </c>
      <c r="BI372" s="192">
        <f t="shared" ref="BI372:BI387" si="128">IF(N372="nulová",J372,0)</f>
        <v>0</v>
      </c>
      <c r="BJ372" s="19" t="s">
        <v>80</v>
      </c>
      <c r="BK372" s="192">
        <f t="shared" ref="BK372:BK387" si="129">ROUND(I372*H372,2)</f>
        <v>0</v>
      </c>
      <c r="BL372" s="19" t="s">
        <v>135</v>
      </c>
      <c r="BM372" s="191" t="s">
        <v>4883</v>
      </c>
    </row>
    <row r="373" spans="1:65" s="2" customFormat="1" ht="16.5" customHeight="1">
      <c r="A373" s="36"/>
      <c r="B373" s="37"/>
      <c r="C373" s="180" t="s">
        <v>3701</v>
      </c>
      <c r="D373" s="180" t="s">
        <v>187</v>
      </c>
      <c r="E373" s="181" t="s">
        <v>4758</v>
      </c>
      <c r="F373" s="182" t="s">
        <v>4201</v>
      </c>
      <c r="G373" s="183" t="s">
        <v>1314</v>
      </c>
      <c r="H373" s="184">
        <v>3</v>
      </c>
      <c r="I373" s="185"/>
      <c r="J373" s="186">
        <f t="shared" si="120"/>
        <v>0</v>
      </c>
      <c r="K373" s="182" t="s">
        <v>19</v>
      </c>
      <c r="L373" s="41"/>
      <c r="M373" s="187" t="s">
        <v>19</v>
      </c>
      <c r="N373" s="188" t="s">
        <v>44</v>
      </c>
      <c r="O373" s="66"/>
      <c r="P373" s="189">
        <f t="shared" si="121"/>
        <v>0</v>
      </c>
      <c r="Q373" s="189">
        <v>0</v>
      </c>
      <c r="R373" s="189">
        <f t="shared" si="122"/>
        <v>0</v>
      </c>
      <c r="S373" s="189">
        <v>0</v>
      </c>
      <c r="T373" s="190">
        <f t="shared" si="123"/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135</v>
      </c>
      <c r="AT373" s="191" t="s">
        <v>187</v>
      </c>
      <c r="AU373" s="191" t="s">
        <v>80</v>
      </c>
      <c r="AY373" s="19" t="s">
        <v>185</v>
      </c>
      <c r="BE373" s="192">
        <f t="shared" si="124"/>
        <v>0</v>
      </c>
      <c r="BF373" s="192">
        <f t="shared" si="125"/>
        <v>0</v>
      </c>
      <c r="BG373" s="192">
        <f t="shared" si="126"/>
        <v>0</v>
      </c>
      <c r="BH373" s="192">
        <f t="shared" si="127"/>
        <v>0</v>
      </c>
      <c r="BI373" s="192">
        <f t="shared" si="128"/>
        <v>0</v>
      </c>
      <c r="BJ373" s="19" t="s">
        <v>80</v>
      </c>
      <c r="BK373" s="192">
        <f t="shared" si="129"/>
        <v>0</v>
      </c>
      <c r="BL373" s="19" t="s">
        <v>135</v>
      </c>
      <c r="BM373" s="191" t="s">
        <v>4884</v>
      </c>
    </row>
    <row r="374" spans="1:65" s="2" customFormat="1" ht="16.5" customHeight="1">
      <c r="A374" s="36"/>
      <c r="B374" s="37"/>
      <c r="C374" s="180" t="s">
        <v>4885</v>
      </c>
      <c r="D374" s="180" t="s">
        <v>187</v>
      </c>
      <c r="E374" s="181" t="s">
        <v>4761</v>
      </c>
      <c r="F374" s="182" t="s">
        <v>4762</v>
      </c>
      <c r="G374" s="183" t="s">
        <v>1314</v>
      </c>
      <c r="H374" s="184">
        <v>40</v>
      </c>
      <c r="I374" s="185"/>
      <c r="J374" s="186">
        <f t="shared" si="120"/>
        <v>0</v>
      </c>
      <c r="K374" s="182" t="s">
        <v>19</v>
      </c>
      <c r="L374" s="41"/>
      <c r="M374" s="187" t="s">
        <v>19</v>
      </c>
      <c r="N374" s="188" t="s">
        <v>44</v>
      </c>
      <c r="O374" s="66"/>
      <c r="P374" s="189">
        <f t="shared" si="121"/>
        <v>0</v>
      </c>
      <c r="Q374" s="189">
        <v>0</v>
      </c>
      <c r="R374" s="189">
        <f t="shared" si="122"/>
        <v>0</v>
      </c>
      <c r="S374" s="189">
        <v>0</v>
      </c>
      <c r="T374" s="190">
        <f t="shared" si="123"/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91" t="s">
        <v>135</v>
      </c>
      <c r="AT374" s="191" t="s">
        <v>187</v>
      </c>
      <c r="AU374" s="191" t="s">
        <v>80</v>
      </c>
      <c r="AY374" s="19" t="s">
        <v>185</v>
      </c>
      <c r="BE374" s="192">
        <f t="shared" si="124"/>
        <v>0</v>
      </c>
      <c r="BF374" s="192">
        <f t="shared" si="125"/>
        <v>0</v>
      </c>
      <c r="BG374" s="192">
        <f t="shared" si="126"/>
        <v>0</v>
      </c>
      <c r="BH374" s="192">
        <f t="shared" si="127"/>
        <v>0</v>
      </c>
      <c r="BI374" s="192">
        <f t="shared" si="128"/>
        <v>0</v>
      </c>
      <c r="BJ374" s="19" t="s">
        <v>80</v>
      </c>
      <c r="BK374" s="192">
        <f t="shared" si="129"/>
        <v>0</v>
      </c>
      <c r="BL374" s="19" t="s">
        <v>135</v>
      </c>
      <c r="BM374" s="191" t="s">
        <v>4886</v>
      </c>
    </row>
    <row r="375" spans="1:65" s="2" customFormat="1" ht="16.5" customHeight="1">
      <c r="A375" s="36"/>
      <c r="B375" s="37"/>
      <c r="C375" s="180" t="s">
        <v>3704</v>
      </c>
      <c r="D375" s="180" t="s">
        <v>187</v>
      </c>
      <c r="E375" s="181" t="s">
        <v>4764</v>
      </c>
      <c r="F375" s="182" t="s">
        <v>4765</v>
      </c>
      <c r="G375" s="183" t="s">
        <v>1314</v>
      </c>
      <c r="H375" s="184">
        <v>1</v>
      </c>
      <c r="I375" s="185"/>
      <c r="J375" s="186">
        <f t="shared" si="120"/>
        <v>0</v>
      </c>
      <c r="K375" s="182" t="s">
        <v>19</v>
      </c>
      <c r="L375" s="41"/>
      <c r="M375" s="187" t="s">
        <v>19</v>
      </c>
      <c r="N375" s="188" t="s">
        <v>44</v>
      </c>
      <c r="O375" s="66"/>
      <c r="P375" s="189">
        <f t="shared" si="121"/>
        <v>0</v>
      </c>
      <c r="Q375" s="189">
        <v>0</v>
      </c>
      <c r="R375" s="189">
        <f t="shared" si="122"/>
        <v>0</v>
      </c>
      <c r="S375" s="189">
        <v>0</v>
      </c>
      <c r="T375" s="190">
        <f t="shared" si="123"/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91" t="s">
        <v>135</v>
      </c>
      <c r="AT375" s="191" t="s">
        <v>187</v>
      </c>
      <c r="AU375" s="191" t="s">
        <v>80</v>
      </c>
      <c r="AY375" s="19" t="s">
        <v>185</v>
      </c>
      <c r="BE375" s="192">
        <f t="shared" si="124"/>
        <v>0</v>
      </c>
      <c r="BF375" s="192">
        <f t="shared" si="125"/>
        <v>0</v>
      </c>
      <c r="BG375" s="192">
        <f t="shared" si="126"/>
        <v>0</v>
      </c>
      <c r="BH375" s="192">
        <f t="shared" si="127"/>
        <v>0</v>
      </c>
      <c r="BI375" s="192">
        <f t="shared" si="128"/>
        <v>0</v>
      </c>
      <c r="BJ375" s="19" t="s">
        <v>80</v>
      </c>
      <c r="BK375" s="192">
        <f t="shared" si="129"/>
        <v>0</v>
      </c>
      <c r="BL375" s="19" t="s">
        <v>135</v>
      </c>
      <c r="BM375" s="191" t="s">
        <v>4887</v>
      </c>
    </row>
    <row r="376" spans="1:65" s="2" customFormat="1" ht="16.5" customHeight="1">
      <c r="A376" s="36"/>
      <c r="B376" s="37"/>
      <c r="C376" s="180" t="s">
        <v>4888</v>
      </c>
      <c r="D376" s="180" t="s">
        <v>187</v>
      </c>
      <c r="E376" s="181" t="s">
        <v>4768</v>
      </c>
      <c r="F376" s="182" t="s">
        <v>4769</v>
      </c>
      <c r="G376" s="183" t="s">
        <v>1314</v>
      </c>
      <c r="H376" s="184">
        <v>3</v>
      </c>
      <c r="I376" s="185"/>
      <c r="J376" s="186">
        <f t="shared" si="120"/>
        <v>0</v>
      </c>
      <c r="K376" s="182" t="s">
        <v>19</v>
      </c>
      <c r="L376" s="41"/>
      <c r="M376" s="187" t="s">
        <v>19</v>
      </c>
      <c r="N376" s="188" t="s">
        <v>44</v>
      </c>
      <c r="O376" s="66"/>
      <c r="P376" s="189">
        <f t="shared" si="121"/>
        <v>0</v>
      </c>
      <c r="Q376" s="189">
        <v>0</v>
      </c>
      <c r="R376" s="189">
        <f t="shared" si="122"/>
        <v>0</v>
      </c>
      <c r="S376" s="189">
        <v>0</v>
      </c>
      <c r="T376" s="190">
        <f t="shared" si="123"/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91" t="s">
        <v>135</v>
      </c>
      <c r="AT376" s="191" t="s">
        <v>187</v>
      </c>
      <c r="AU376" s="191" t="s">
        <v>80</v>
      </c>
      <c r="AY376" s="19" t="s">
        <v>185</v>
      </c>
      <c r="BE376" s="192">
        <f t="shared" si="124"/>
        <v>0</v>
      </c>
      <c r="BF376" s="192">
        <f t="shared" si="125"/>
        <v>0</v>
      </c>
      <c r="BG376" s="192">
        <f t="shared" si="126"/>
        <v>0</v>
      </c>
      <c r="BH376" s="192">
        <f t="shared" si="127"/>
        <v>0</v>
      </c>
      <c r="BI376" s="192">
        <f t="shared" si="128"/>
        <v>0</v>
      </c>
      <c r="BJ376" s="19" t="s">
        <v>80</v>
      </c>
      <c r="BK376" s="192">
        <f t="shared" si="129"/>
        <v>0</v>
      </c>
      <c r="BL376" s="19" t="s">
        <v>135</v>
      </c>
      <c r="BM376" s="191" t="s">
        <v>4889</v>
      </c>
    </row>
    <row r="377" spans="1:65" s="2" customFormat="1" ht="16.5" customHeight="1">
      <c r="A377" s="36"/>
      <c r="B377" s="37"/>
      <c r="C377" s="180" t="s">
        <v>3707</v>
      </c>
      <c r="D377" s="180" t="s">
        <v>187</v>
      </c>
      <c r="E377" s="181" t="s">
        <v>4771</v>
      </c>
      <c r="F377" s="182" t="s">
        <v>4772</v>
      </c>
      <c r="G377" s="183" t="s">
        <v>1314</v>
      </c>
      <c r="H377" s="184">
        <v>2</v>
      </c>
      <c r="I377" s="185"/>
      <c r="J377" s="186">
        <f t="shared" si="120"/>
        <v>0</v>
      </c>
      <c r="K377" s="182" t="s">
        <v>19</v>
      </c>
      <c r="L377" s="41"/>
      <c r="M377" s="187" t="s">
        <v>19</v>
      </c>
      <c r="N377" s="188" t="s">
        <v>44</v>
      </c>
      <c r="O377" s="66"/>
      <c r="P377" s="189">
        <f t="shared" si="121"/>
        <v>0</v>
      </c>
      <c r="Q377" s="189">
        <v>0</v>
      </c>
      <c r="R377" s="189">
        <f t="shared" si="122"/>
        <v>0</v>
      </c>
      <c r="S377" s="189">
        <v>0</v>
      </c>
      <c r="T377" s="190">
        <f t="shared" si="123"/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135</v>
      </c>
      <c r="AT377" s="191" t="s">
        <v>187</v>
      </c>
      <c r="AU377" s="191" t="s">
        <v>80</v>
      </c>
      <c r="AY377" s="19" t="s">
        <v>185</v>
      </c>
      <c r="BE377" s="192">
        <f t="shared" si="124"/>
        <v>0</v>
      </c>
      <c r="BF377" s="192">
        <f t="shared" si="125"/>
        <v>0</v>
      </c>
      <c r="BG377" s="192">
        <f t="shared" si="126"/>
        <v>0</v>
      </c>
      <c r="BH377" s="192">
        <f t="shared" si="127"/>
        <v>0</v>
      </c>
      <c r="BI377" s="192">
        <f t="shared" si="128"/>
        <v>0</v>
      </c>
      <c r="BJ377" s="19" t="s">
        <v>80</v>
      </c>
      <c r="BK377" s="192">
        <f t="shared" si="129"/>
        <v>0</v>
      </c>
      <c r="BL377" s="19" t="s">
        <v>135</v>
      </c>
      <c r="BM377" s="191" t="s">
        <v>4890</v>
      </c>
    </row>
    <row r="378" spans="1:65" s="2" customFormat="1" ht="16.5" customHeight="1">
      <c r="A378" s="36"/>
      <c r="B378" s="37"/>
      <c r="C378" s="180" t="s">
        <v>4891</v>
      </c>
      <c r="D378" s="180" t="s">
        <v>187</v>
      </c>
      <c r="E378" s="181" t="s">
        <v>4775</v>
      </c>
      <c r="F378" s="182" t="s">
        <v>4776</v>
      </c>
      <c r="G378" s="183" t="s">
        <v>1314</v>
      </c>
      <c r="H378" s="184">
        <v>1</v>
      </c>
      <c r="I378" s="185"/>
      <c r="J378" s="186">
        <f t="shared" si="120"/>
        <v>0</v>
      </c>
      <c r="K378" s="182" t="s">
        <v>19</v>
      </c>
      <c r="L378" s="41"/>
      <c r="M378" s="187" t="s">
        <v>19</v>
      </c>
      <c r="N378" s="188" t="s">
        <v>44</v>
      </c>
      <c r="O378" s="66"/>
      <c r="P378" s="189">
        <f t="shared" si="121"/>
        <v>0</v>
      </c>
      <c r="Q378" s="189">
        <v>0</v>
      </c>
      <c r="R378" s="189">
        <f t="shared" si="122"/>
        <v>0</v>
      </c>
      <c r="S378" s="189">
        <v>0</v>
      </c>
      <c r="T378" s="190">
        <f t="shared" si="123"/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135</v>
      </c>
      <c r="AT378" s="191" t="s">
        <v>187</v>
      </c>
      <c r="AU378" s="191" t="s">
        <v>80</v>
      </c>
      <c r="AY378" s="19" t="s">
        <v>185</v>
      </c>
      <c r="BE378" s="192">
        <f t="shared" si="124"/>
        <v>0</v>
      </c>
      <c r="BF378" s="192">
        <f t="shared" si="125"/>
        <v>0</v>
      </c>
      <c r="BG378" s="192">
        <f t="shared" si="126"/>
        <v>0</v>
      </c>
      <c r="BH378" s="192">
        <f t="shared" si="127"/>
        <v>0</v>
      </c>
      <c r="BI378" s="192">
        <f t="shared" si="128"/>
        <v>0</v>
      </c>
      <c r="BJ378" s="19" t="s">
        <v>80</v>
      </c>
      <c r="BK378" s="192">
        <f t="shared" si="129"/>
        <v>0</v>
      </c>
      <c r="BL378" s="19" t="s">
        <v>135</v>
      </c>
      <c r="BM378" s="191" t="s">
        <v>4892</v>
      </c>
    </row>
    <row r="379" spans="1:65" s="2" customFormat="1" ht="16.5" customHeight="1">
      <c r="A379" s="36"/>
      <c r="B379" s="37"/>
      <c r="C379" s="180" t="s">
        <v>3710</v>
      </c>
      <c r="D379" s="180" t="s">
        <v>187</v>
      </c>
      <c r="E379" s="181" t="s">
        <v>4778</v>
      </c>
      <c r="F379" s="182" t="s">
        <v>4779</v>
      </c>
      <c r="G379" s="183" t="s">
        <v>1314</v>
      </c>
      <c r="H379" s="184">
        <v>1</v>
      </c>
      <c r="I379" s="185"/>
      <c r="J379" s="186">
        <f t="shared" si="120"/>
        <v>0</v>
      </c>
      <c r="K379" s="182" t="s">
        <v>19</v>
      </c>
      <c r="L379" s="41"/>
      <c r="M379" s="187" t="s">
        <v>19</v>
      </c>
      <c r="N379" s="188" t="s">
        <v>44</v>
      </c>
      <c r="O379" s="66"/>
      <c r="P379" s="189">
        <f t="shared" si="121"/>
        <v>0</v>
      </c>
      <c r="Q379" s="189">
        <v>0</v>
      </c>
      <c r="R379" s="189">
        <f t="shared" si="122"/>
        <v>0</v>
      </c>
      <c r="S379" s="189">
        <v>0</v>
      </c>
      <c r="T379" s="190">
        <f t="shared" si="123"/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191" t="s">
        <v>135</v>
      </c>
      <c r="AT379" s="191" t="s">
        <v>187</v>
      </c>
      <c r="AU379" s="191" t="s">
        <v>80</v>
      </c>
      <c r="AY379" s="19" t="s">
        <v>185</v>
      </c>
      <c r="BE379" s="192">
        <f t="shared" si="124"/>
        <v>0</v>
      </c>
      <c r="BF379" s="192">
        <f t="shared" si="125"/>
        <v>0</v>
      </c>
      <c r="BG379" s="192">
        <f t="shared" si="126"/>
        <v>0</v>
      </c>
      <c r="BH379" s="192">
        <f t="shared" si="127"/>
        <v>0</v>
      </c>
      <c r="BI379" s="192">
        <f t="shared" si="128"/>
        <v>0</v>
      </c>
      <c r="BJ379" s="19" t="s">
        <v>80</v>
      </c>
      <c r="BK379" s="192">
        <f t="shared" si="129"/>
        <v>0</v>
      </c>
      <c r="BL379" s="19" t="s">
        <v>135</v>
      </c>
      <c r="BM379" s="191" t="s">
        <v>4893</v>
      </c>
    </row>
    <row r="380" spans="1:65" s="2" customFormat="1" ht="16.5" customHeight="1">
      <c r="A380" s="36"/>
      <c r="B380" s="37"/>
      <c r="C380" s="180" t="s">
        <v>4894</v>
      </c>
      <c r="D380" s="180" t="s">
        <v>187</v>
      </c>
      <c r="E380" s="181" t="s">
        <v>4782</v>
      </c>
      <c r="F380" s="182" t="s">
        <v>4783</v>
      </c>
      <c r="G380" s="183" t="s">
        <v>499</v>
      </c>
      <c r="H380" s="184">
        <v>1.5</v>
      </c>
      <c r="I380" s="185"/>
      <c r="J380" s="186">
        <f t="shared" si="120"/>
        <v>0</v>
      </c>
      <c r="K380" s="182" t="s">
        <v>19</v>
      </c>
      <c r="L380" s="41"/>
      <c r="M380" s="187" t="s">
        <v>19</v>
      </c>
      <c r="N380" s="188" t="s">
        <v>44</v>
      </c>
      <c r="O380" s="66"/>
      <c r="P380" s="189">
        <f t="shared" si="121"/>
        <v>0</v>
      </c>
      <c r="Q380" s="189">
        <v>0</v>
      </c>
      <c r="R380" s="189">
        <f t="shared" si="122"/>
        <v>0</v>
      </c>
      <c r="S380" s="189">
        <v>0</v>
      </c>
      <c r="T380" s="190">
        <f t="shared" si="123"/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91" t="s">
        <v>135</v>
      </c>
      <c r="AT380" s="191" t="s">
        <v>187</v>
      </c>
      <c r="AU380" s="191" t="s">
        <v>80</v>
      </c>
      <c r="AY380" s="19" t="s">
        <v>185</v>
      </c>
      <c r="BE380" s="192">
        <f t="shared" si="124"/>
        <v>0</v>
      </c>
      <c r="BF380" s="192">
        <f t="shared" si="125"/>
        <v>0</v>
      </c>
      <c r="BG380" s="192">
        <f t="shared" si="126"/>
        <v>0</v>
      </c>
      <c r="BH380" s="192">
        <f t="shared" si="127"/>
        <v>0</v>
      </c>
      <c r="BI380" s="192">
        <f t="shared" si="128"/>
        <v>0</v>
      </c>
      <c r="BJ380" s="19" t="s">
        <v>80</v>
      </c>
      <c r="BK380" s="192">
        <f t="shared" si="129"/>
        <v>0</v>
      </c>
      <c r="BL380" s="19" t="s">
        <v>135</v>
      </c>
      <c r="BM380" s="191" t="s">
        <v>4895</v>
      </c>
    </row>
    <row r="381" spans="1:65" s="2" customFormat="1" ht="16.5" customHeight="1">
      <c r="A381" s="36"/>
      <c r="B381" s="37"/>
      <c r="C381" s="180" t="s">
        <v>3711</v>
      </c>
      <c r="D381" s="180" t="s">
        <v>187</v>
      </c>
      <c r="E381" s="181" t="s">
        <v>4185</v>
      </c>
      <c r="F381" s="182" t="s">
        <v>4186</v>
      </c>
      <c r="G381" s="183" t="s">
        <v>1314</v>
      </c>
      <c r="H381" s="184">
        <v>8</v>
      </c>
      <c r="I381" s="185"/>
      <c r="J381" s="186">
        <f t="shared" si="120"/>
        <v>0</v>
      </c>
      <c r="K381" s="182" t="s">
        <v>19</v>
      </c>
      <c r="L381" s="41"/>
      <c r="M381" s="187" t="s">
        <v>19</v>
      </c>
      <c r="N381" s="188" t="s">
        <v>44</v>
      </c>
      <c r="O381" s="66"/>
      <c r="P381" s="189">
        <f t="shared" si="121"/>
        <v>0</v>
      </c>
      <c r="Q381" s="189">
        <v>0</v>
      </c>
      <c r="R381" s="189">
        <f t="shared" si="122"/>
        <v>0</v>
      </c>
      <c r="S381" s="189">
        <v>0</v>
      </c>
      <c r="T381" s="190">
        <f t="shared" si="123"/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91" t="s">
        <v>135</v>
      </c>
      <c r="AT381" s="191" t="s">
        <v>187</v>
      </c>
      <c r="AU381" s="191" t="s">
        <v>80</v>
      </c>
      <c r="AY381" s="19" t="s">
        <v>185</v>
      </c>
      <c r="BE381" s="192">
        <f t="shared" si="124"/>
        <v>0</v>
      </c>
      <c r="BF381" s="192">
        <f t="shared" si="125"/>
        <v>0</v>
      </c>
      <c r="BG381" s="192">
        <f t="shared" si="126"/>
        <v>0</v>
      </c>
      <c r="BH381" s="192">
        <f t="shared" si="127"/>
        <v>0</v>
      </c>
      <c r="BI381" s="192">
        <f t="shared" si="128"/>
        <v>0</v>
      </c>
      <c r="BJ381" s="19" t="s">
        <v>80</v>
      </c>
      <c r="BK381" s="192">
        <f t="shared" si="129"/>
        <v>0</v>
      </c>
      <c r="BL381" s="19" t="s">
        <v>135</v>
      </c>
      <c r="BM381" s="191" t="s">
        <v>4896</v>
      </c>
    </row>
    <row r="382" spans="1:65" s="2" customFormat="1" ht="16.5" customHeight="1">
      <c r="A382" s="36"/>
      <c r="B382" s="37"/>
      <c r="C382" s="180" t="s">
        <v>4897</v>
      </c>
      <c r="D382" s="180" t="s">
        <v>187</v>
      </c>
      <c r="E382" s="181" t="s">
        <v>4188</v>
      </c>
      <c r="F382" s="182" t="s">
        <v>4189</v>
      </c>
      <c r="G382" s="183" t="s">
        <v>1314</v>
      </c>
      <c r="H382" s="184">
        <v>8</v>
      </c>
      <c r="I382" s="185"/>
      <c r="J382" s="186">
        <f t="shared" si="120"/>
        <v>0</v>
      </c>
      <c r="K382" s="182" t="s">
        <v>19</v>
      </c>
      <c r="L382" s="41"/>
      <c r="M382" s="187" t="s">
        <v>19</v>
      </c>
      <c r="N382" s="188" t="s">
        <v>44</v>
      </c>
      <c r="O382" s="66"/>
      <c r="P382" s="189">
        <f t="shared" si="121"/>
        <v>0</v>
      </c>
      <c r="Q382" s="189">
        <v>0</v>
      </c>
      <c r="R382" s="189">
        <f t="shared" si="122"/>
        <v>0</v>
      </c>
      <c r="S382" s="189">
        <v>0</v>
      </c>
      <c r="T382" s="190">
        <f t="shared" si="123"/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91" t="s">
        <v>135</v>
      </c>
      <c r="AT382" s="191" t="s">
        <v>187</v>
      </c>
      <c r="AU382" s="191" t="s">
        <v>80</v>
      </c>
      <c r="AY382" s="19" t="s">
        <v>185</v>
      </c>
      <c r="BE382" s="192">
        <f t="shared" si="124"/>
        <v>0</v>
      </c>
      <c r="BF382" s="192">
        <f t="shared" si="125"/>
        <v>0</v>
      </c>
      <c r="BG382" s="192">
        <f t="shared" si="126"/>
        <v>0</v>
      </c>
      <c r="BH382" s="192">
        <f t="shared" si="127"/>
        <v>0</v>
      </c>
      <c r="BI382" s="192">
        <f t="shared" si="128"/>
        <v>0</v>
      </c>
      <c r="BJ382" s="19" t="s">
        <v>80</v>
      </c>
      <c r="BK382" s="192">
        <f t="shared" si="129"/>
        <v>0</v>
      </c>
      <c r="BL382" s="19" t="s">
        <v>135</v>
      </c>
      <c r="BM382" s="191" t="s">
        <v>4898</v>
      </c>
    </row>
    <row r="383" spans="1:65" s="2" customFormat="1" ht="16.5" customHeight="1">
      <c r="A383" s="36"/>
      <c r="B383" s="37"/>
      <c r="C383" s="180" t="s">
        <v>3712</v>
      </c>
      <c r="D383" s="180" t="s">
        <v>187</v>
      </c>
      <c r="E383" s="181" t="s">
        <v>4191</v>
      </c>
      <c r="F383" s="182" t="s">
        <v>4192</v>
      </c>
      <c r="G383" s="183" t="s">
        <v>1314</v>
      </c>
      <c r="H383" s="184">
        <v>1</v>
      </c>
      <c r="I383" s="185"/>
      <c r="J383" s="186">
        <f t="shared" si="120"/>
        <v>0</v>
      </c>
      <c r="K383" s="182" t="s">
        <v>19</v>
      </c>
      <c r="L383" s="41"/>
      <c r="M383" s="187" t="s">
        <v>19</v>
      </c>
      <c r="N383" s="188" t="s">
        <v>44</v>
      </c>
      <c r="O383" s="66"/>
      <c r="P383" s="189">
        <f t="shared" si="121"/>
        <v>0</v>
      </c>
      <c r="Q383" s="189">
        <v>0</v>
      </c>
      <c r="R383" s="189">
        <f t="shared" si="122"/>
        <v>0</v>
      </c>
      <c r="S383" s="189">
        <v>0</v>
      </c>
      <c r="T383" s="190">
        <f t="shared" si="123"/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191" t="s">
        <v>135</v>
      </c>
      <c r="AT383" s="191" t="s">
        <v>187</v>
      </c>
      <c r="AU383" s="191" t="s">
        <v>80</v>
      </c>
      <c r="AY383" s="19" t="s">
        <v>185</v>
      </c>
      <c r="BE383" s="192">
        <f t="shared" si="124"/>
        <v>0</v>
      </c>
      <c r="BF383" s="192">
        <f t="shared" si="125"/>
        <v>0</v>
      </c>
      <c r="BG383" s="192">
        <f t="shared" si="126"/>
        <v>0</v>
      </c>
      <c r="BH383" s="192">
        <f t="shared" si="127"/>
        <v>0</v>
      </c>
      <c r="BI383" s="192">
        <f t="shared" si="128"/>
        <v>0</v>
      </c>
      <c r="BJ383" s="19" t="s">
        <v>80</v>
      </c>
      <c r="BK383" s="192">
        <f t="shared" si="129"/>
        <v>0</v>
      </c>
      <c r="BL383" s="19" t="s">
        <v>135</v>
      </c>
      <c r="BM383" s="191" t="s">
        <v>4899</v>
      </c>
    </row>
    <row r="384" spans="1:65" s="2" customFormat="1" ht="16.5" customHeight="1">
      <c r="A384" s="36"/>
      <c r="B384" s="37"/>
      <c r="C384" s="180" t="s">
        <v>4900</v>
      </c>
      <c r="D384" s="180" t="s">
        <v>187</v>
      </c>
      <c r="E384" s="181" t="s">
        <v>4194</v>
      </c>
      <c r="F384" s="182" t="s">
        <v>4195</v>
      </c>
      <c r="G384" s="183" t="s">
        <v>1314</v>
      </c>
      <c r="H384" s="184">
        <v>1</v>
      </c>
      <c r="I384" s="185"/>
      <c r="J384" s="186">
        <f t="shared" si="120"/>
        <v>0</v>
      </c>
      <c r="K384" s="182" t="s">
        <v>19</v>
      </c>
      <c r="L384" s="41"/>
      <c r="M384" s="187" t="s">
        <v>19</v>
      </c>
      <c r="N384" s="188" t="s">
        <v>44</v>
      </c>
      <c r="O384" s="66"/>
      <c r="P384" s="189">
        <f t="shared" si="121"/>
        <v>0</v>
      </c>
      <c r="Q384" s="189">
        <v>0</v>
      </c>
      <c r="R384" s="189">
        <f t="shared" si="122"/>
        <v>0</v>
      </c>
      <c r="S384" s="189">
        <v>0</v>
      </c>
      <c r="T384" s="190">
        <f t="shared" si="123"/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135</v>
      </c>
      <c r="AT384" s="191" t="s">
        <v>187</v>
      </c>
      <c r="AU384" s="191" t="s">
        <v>80</v>
      </c>
      <c r="AY384" s="19" t="s">
        <v>185</v>
      </c>
      <c r="BE384" s="192">
        <f t="shared" si="124"/>
        <v>0</v>
      </c>
      <c r="BF384" s="192">
        <f t="shared" si="125"/>
        <v>0</v>
      </c>
      <c r="BG384" s="192">
        <f t="shared" si="126"/>
        <v>0</v>
      </c>
      <c r="BH384" s="192">
        <f t="shared" si="127"/>
        <v>0</v>
      </c>
      <c r="BI384" s="192">
        <f t="shared" si="128"/>
        <v>0</v>
      </c>
      <c r="BJ384" s="19" t="s">
        <v>80</v>
      </c>
      <c r="BK384" s="192">
        <f t="shared" si="129"/>
        <v>0</v>
      </c>
      <c r="BL384" s="19" t="s">
        <v>135</v>
      </c>
      <c r="BM384" s="191" t="s">
        <v>4901</v>
      </c>
    </row>
    <row r="385" spans="1:65" s="2" customFormat="1" ht="16.5" customHeight="1">
      <c r="A385" s="36"/>
      <c r="B385" s="37"/>
      <c r="C385" s="180" t="s">
        <v>3715</v>
      </c>
      <c r="D385" s="180" t="s">
        <v>187</v>
      </c>
      <c r="E385" s="181" t="s">
        <v>4791</v>
      </c>
      <c r="F385" s="182" t="s">
        <v>4792</v>
      </c>
      <c r="G385" s="183" t="s">
        <v>1314</v>
      </c>
      <c r="H385" s="184">
        <v>1</v>
      </c>
      <c r="I385" s="185"/>
      <c r="J385" s="186">
        <f t="shared" si="120"/>
        <v>0</v>
      </c>
      <c r="K385" s="182" t="s">
        <v>19</v>
      </c>
      <c r="L385" s="41"/>
      <c r="M385" s="187" t="s">
        <v>19</v>
      </c>
      <c r="N385" s="188" t="s">
        <v>44</v>
      </c>
      <c r="O385" s="66"/>
      <c r="P385" s="189">
        <f t="shared" si="121"/>
        <v>0</v>
      </c>
      <c r="Q385" s="189">
        <v>0</v>
      </c>
      <c r="R385" s="189">
        <f t="shared" si="122"/>
        <v>0</v>
      </c>
      <c r="S385" s="189">
        <v>0</v>
      </c>
      <c r="T385" s="190">
        <f t="shared" si="123"/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191" t="s">
        <v>135</v>
      </c>
      <c r="AT385" s="191" t="s">
        <v>187</v>
      </c>
      <c r="AU385" s="191" t="s">
        <v>80</v>
      </c>
      <c r="AY385" s="19" t="s">
        <v>185</v>
      </c>
      <c r="BE385" s="192">
        <f t="shared" si="124"/>
        <v>0</v>
      </c>
      <c r="BF385" s="192">
        <f t="shared" si="125"/>
        <v>0</v>
      </c>
      <c r="BG385" s="192">
        <f t="shared" si="126"/>
        <v>0</v>
      </c>
      <c r="BH385" s="192">
        <f t="shared" si="127"/>
        <v>0</v>
      </c>
      <c r="BI385" s="192">
        <f t="shared" si="128"/>
        <v>0</v>
      </c>
      <c r="BJ385" s="19" t="s">
        <v>80</v>
      </c>
      <c r="BK385" s="192">
        <f t="shared" si="129"/>
        <v>0</v>
      </c>
      <c r="BL385" s="19" t="s">
        <v>135</v>
      </c>
      <c r="BM385" s="191" t="s">
        <v>4902</v>
      </c>
    </row>
    <row r="386" spans="1:65" s="2" customFormat="1" ht="16.5" customHeight="1">
      <c r="A386" s="36"/>
      <c r="B386" s="37"/>
      <c r="C386" s="180" t="s">
        <v>4903</v>
      </c>
      <c r="D386" s="180" t="s">
        <v>187</v>
      </c>
      <c r="E386" s="181" t="s">
        <v>4795</v>
      </c>
      <c r="F386" s="182" t="s">
        <v>4198</v>
      </c>
      <c r="G386" s="183" t="s">
        <v>1314</v>
      </c>
      <c r="H386" s="184">
        <v>2</v>
      </c>
      <c r="I386" s="185"/>
      <c r="J386" s="186">
        <f t="shared" si="120"/>
        <v>0</v>
      </c>
      <c r="K386" s="182" t="s">
        <v>19</v>
      </c>
      <c r="L386" s="41"/>
      <c r="M386" s="187" t="s">
        <v>19</v>
      </c>
      <c r="N386" s="188" t="s">
        <v>44</v>
      </c>
      <c r="O386" s="66"/>
      <c r="P386" s="189">
        <f t="shared" si="121"/>
        <v>0</v>
      </c>
      <c r="Q386" s="189">
        <v>0</v>
      </c>
      <c r="R386" s="189">
        <f t="shared" si="122"/>
        <v>0</v>
      </c>
      <c r="S386" s="189">
        <v>0</v>
      </c>
      <c r="T386" s="190">
        <f t="shared" si="123"/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191" t="s">
        <v>135</v>
      </c>
      <c r="AT386" s="191" t="s">
        <v>187</v>
      </c>
      <c r="AU386" s="191" t="s">
        <v>80</v>
      </c>
      <c r="AY386" s="19" t="s">
        <v>185</v>
      </c>
      <c r="BE386" s="192">
        <f t="shared" si="124"/>
        <v>0</v>
      </c>
      <c r="BF386" s="192">
        <f t="shared" si="125"/>
        <v>0</v>
      </c>
      <c r="BG386" s="192">
        <f t="shared" si="126"/>
        <v>0</v>
      </c>
      <c r="BH386" s="192">
        <f t="shared" si="127"/>
        <v>0</v>
      </c>
      <c r="BI386" s="192">
        <f t="shared" si="128"/>
        <v>0</v>
      </c>
      <c r="BJ386" s="19" t="s">
        <v>80</v>
      </c>
      <c r="BK386" s="192">
        <f t="shared" si="129"/>
        <v>0</v>
      </c>
      <c r="BL386" s="19" t="s">
        <v>135</v>
      </c>
      <c r="BM386" s="191" t="s">
        <v>4904</v>
      </c>
    </row>
    <row r="387" spans="1:65" s="2" customFormat="1" ht="16.5" customHeight="1">
      <c r="A387" s="36"/>
      <c r="B387" s="37"/>
      <c r="C387" s="180" t="s">
        <v>3717</v>
      </c>
      <c r="D387" s="180" t="s">
        <v>187</v>
      </c>
      <c r="E387" s="181" t="s">
        <v>4797</v>
      </c>
      <c r="F387" s="182" t="s">
        <v>4798</v>
      </c>
      <c r="G387" s="183" t="s">
        <v>1314</v>
      </c>
      <c r="H387" s="184">
        <v>12</v>
      </c>
      <c r="I387" s="185"/>
      <c r="J387" s="186">
        <f t="shared" si="120"/>
        <v>0</v>
      </c>
      <c r="K387" s="182" t="s">
        <v>19</v>
      </c>
      <c r="L387" s="41"/>
      <c r="M387" s="187" t="s">
        <v>19</v>
      </c>
      <c r="N387" s="188" t="s">
        <v>44</v>
      </c>
      <c r="O387" s="66"/>
      <c r="P387" s="189">
        <f t="shared" si="121"/>
        <v>0</v>
      </c>
      <c r="Q387" s="189">
        <v>0</v>
      </c>
      <c r="R387" s="189">
        <f t="shared" si="122"/>
        <v>0</v>
      </c>
      <c r="S387" s="189">
        <v>0</v>
      </c>
      <c r="T387" s="190">
        <f t="shared" si="123"/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91" t="s">
        <v>135</v>
      </c>
      <c r="AT387" s="191" t="s">
        <v>187</v>
      </c>
      <c r="AU387" s="191" t="s">
        <v>80</v>
      </c>
      <c r="AY387" s="19" t="s">
        <v>185</v>
      </c>
      <c r="BE387" s="192">
        <f t="shared" si="124"/>
        <v>0</v>
      </c>
      <c r="BF387" s="192">
        <f t="shared" si="125"/>
        <v>0</v>
      </c>
      <c r="BG387" s="192">
        <f t="shared" si="126"/>
        <v>0</v>
      </c>
      <c r="BH387" s="192">
        <f t="shared" si="127"/>
        <v>0</v>
      </c>
      <c r="BI387" s="192">
        <f t="shared" si="128"/>
        <v>0</v>
      </c>
      <c r="BJ387" s="19" t="s">
        <v>80</v>
      </c>
      <c r="BK387" s="192">
        <f t="shared" si="129"/>
        <v>0</v>
      </c>
      <c r="BL387" s="19" t="s">
        <v>135</v>
      </c>
      <c r="BM387" s="191" t="s">
        <v>4905</v>
      </c>
    </row>
    <row r="388" spans="1:65" s="12" customFormat="1" ht="25.9" customHeight="1">
      <c r="B388" s="164"/>
      <c r="C388" s="165"/>
      <c r="D388" s="166" t="s">
        <v>72</v>
      </c>
      <c r="E388" s="167" t="s">
        <v>4906</v>
      </c>
      <c r="F388" s="167" t="s">
        <v>4907</v>
      </c>
      <c r="G388" s="165"/>
      <c r="H388" s="165"/>
      <c r="I388" s="168"/>
      <c r="J388" s="169">
        <f>BK388</f>
        <v>0</v>
      </c>
      <c r="K388" s="165"/>
      <c r="L388" s="170"/>
      <c r="M388" s="171"/>
      <c r="N388" s="172"/>
      <c r="O388" s="172"/>
      <c r="P388" s="173">
        <f>SUM(P389:P404)</f>
        <v>0</v>
      </c>
      <c r="Q388" s="172"/>
      <c r="R388" s="173">
        <f>SUM(R389:R404)</f>
        <v>0</v>
      </c>
      <c r="S388" s="172"/>
      <c r="T388" s="174">
        <f>SUM(T389:T404)</f>
        <v>0</v>
      </c>
      <c r="AR388" s="175" t="s">
        <v>80</v>
      </c>
      <c r="AT388" s="176" t="s">
        <v>72</v>
      </c>
      <c r="AU388" s="176" t="s">
        <v>73</v>
      </c>
      <c r="AY388" s="175" t="s">
        <v>185</v>
      </c>
      <c r="BK388" s="177">
        <f>SUM(BK389:BK404)</f>
        <v>0</v>
      </c>
    </row>
    <row r="389" spans="1:65" s="2" customFormat="1" ht="24.2" customHeight="1">
      <c r="A389" s="36"/>
      <c r="B389" s="37"/>
      <c r="C389" s="180" t="s">
        <v>4908</v>
      </c>
      <c r="D389" s="180" t="s">
        <v>187</v>
      </c>
      <c r="E389" s="181" t="s">
        <v>4909</v>
      </c>
      <c r="F389" s="182" t="s">
        <v>4756</v>
      </c>
      <c r="G389" s="183" t="s">
        <v>1314</v>
      </c>
      <c r="H389" s="184">
        <v>1</v>
      </c>
      <c r="I389" s="185"/>
      <c r="J389" s="186">
        <f t="shared" ref="J389:J404" si="130">ROUND(I389*H389,2)</f>
        <v>0</v>
      </c>
      <c r="K389" s="182" t="s">
        <v>19</v>
      </c>
      <c r="L389" s="41"/>
      <c r="M389" s="187" t="s">
        <v>19</v>
      </c>
      <c r="N389" s="188" t="s">
        <v>44</v>
      </c>
      <c r="O389" s="66"/>
      <c r="P389" s="189">
        <f t="shared" ref="P389:P404" si="131">O389*H389</f>
        <v>0</v>
      </c>
      <c r="Q389" s="189">
        <v>0</v>
      </c>
      <c r="R389" s="189">
        <f t="shared" ref="R389:R404" si="132">Q389*H389</f>
        <v>0</v>
      </c>
      <c r="S389" s="189">
        <v>0</v>
      </c>
      <c r="T389" s="190">
        <f t="shared" ref="T389:T404" si="133">S389*H389</f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91" t="s">
        <v>135</v>
      </c>
      <c r="AT389" s="191" t="s">
        <v>187</v>
      </c>
      <c r="AU389" s="191" t="s">
        <v>80</v>
      </c>
      <c r="AY389" s="19" t="s">
        <v>185</v>
      </c>
      <c r="BE389" s="192">
        <f t="shared" ref="BE389:BE404" si="134">IF(N389="základní",J389,0)</f>
        <v>0</v>
      </c>
      <c r="BF389" s="192">
        <f t="shared" ref="BF389:BF404" si="135">IF(N389="snížená",J389,0)</f>
        <v>0</v>
      </c>
      <c r="BG389" s="192">
        <f t="shared" ref="BG389:BG404" si="136">IF(N389="zákl. přenesená",J389,0)</f>
        <v>0</v>
      </c>
      <c r="BH389" s="192">
        <f t="shared" ref="BH389:BH404" si="137">IF(N389="sníž. přenesená",J389,0)</f>
        <v>0</v>
      </c>
      <c r="BI389" s="192">
        <f t="shared" ref="BI389:BI404" si="138">IF(N389="nulová",J389,0)</f>
        <v>0</v>
      </c>
      <c r="BJ389" s="19" t="s">
        <v>80</v>
      </c>
      <c r="BK389" s="192">
        <f t="shared" ref="BK389:BK404" si="139">ROUND(I389*H389,2)</f>
        <v>0</v>
      </c>
      <c r="BL389" s="19" t="s">
        <v>135</v>
      </c>
      <c r="BM389" s="191" t="s">
        <v>4910</v>
      </c>
    </row>
    <row r="390" spans="1:65" s="2" customFormat="1" ht="16.5" customHeight="1">
      <c r="A390" s="36"/>
      <c r="B390" s="37"/>
      <c r="C390" s="180" t="s">
        <v>3721</v>
      </c>
      <c r="D390" s="180" t="s">
        <v>187</v>
      </c>
      <c r="E390" s="181" t="s">
        <v>4758</v>
      </c>
      <c r="F390" s="182" t="s">
        <v>4201</v>
      </c>
      <c r="G390" s="183" t="s">
        <v>1314</v>
      </c>
      <c r="H390" s="184">
        <v>3</v>
      </c>
      <c r="I390" s="185"/>
      <c r="J390" s="186">
        <f t="shared" si="130"/>
        <v>0</v>
      </c>
      <c r="K390" s="182" t="s">
        <v>19</v>
      </c>
      <c r="L390" s="41"/>
      <c r="M390" s="187" t="s">
        <v>19</v>
      </c>
      <c r="N390" s="188" t="s">
        <v>44</v>
      </c>
      <c r="O390" s="66"/>
      <c r="P390" s="189">
        <f t="shared" si="131"/>
        <v>0</v>
      </c>
      <c r="Q390" s="189">
        <v>0</v>
      </c>
      <c r="R390" s="189">
        <f t="shared" si="132"/>
        <v>0</v>
      </c>
      <c r="S390" s="189">
        <v>0</v>
      </c>
      <c r="T390" s="190">
        <f t="shared" si="133"/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191" t="s">
        <v>135</v>
      </c>
      <c r="AT390" s="191" t="s">
        <v>187</v>
      </c>
      <c r="AU390" s="191" t="s">
        <v>80</v>
      </c>
      <c r="AY390" s="19" t="s">
        <v>185</v>
      </c>
      <c r="BE390" s="192">
        <f t="shared" si="134"/>
        <v>0</v>
      </c>
      <c r="BF390" s="192">
        <f t="shared" si="135"/>
        <v>0</v>
      </c>
      <c r="BG390" s="192">
        <f t="shared" si="136"/>
        <v>0</v>
      </c>
      <c r="BH390" s="192">
        <f t="shared" si="137"/>
        <v>0</v>
      </c>
      <c r="BI390" s="192">
        <f t="shared" si="138"/>
        <v>0</v>
      </c>
      <c r="BJ390" s="19" t="s">
        <v>80</v>
      </c>
      <c r="BK390" s="192">
        <f t="shared" si="139"/>
        <v>0</v>
      </c>
      <c r="BL390" s="19" t="s">
        <v>135</v>
      </c>
      <c r="BM390" s="191" t="s">
        <v>4911</v>
      </c>
    </row>
    <row r="391" spans="1:65" s="2" customFormat="1" ht="16.5" customHeight="1">
      <c r="A391" s="36"/>
      <c r="B391" s="37"/>
      <c r="C391" s="180" t="s">
        <v>4912</v>
      </c>
      <c r="D391" s="180" t="s">
        <v>187</v>
      </c>
      <c r="E391" s="181" t="s">
        <v>4761</v>
      </c>
      <c r="F391" s="182" t="s">
        <v>4762</v>
      </c>
      <c r="G391" s="183" t="s">
        <v>1314</v>
      </c>
      <c r="H391" s="184">
        <v>40</v>
      </c>
      <c r="I391" s="185"/>
      <c r="J391" s="186">
        <f t="shared" si="130"/>
        <v>0</v>
      </c>
      <c r="K391" s="182" t="s">
        <v>19</v>
      </c>
      <c r="L391" s="41"/>
      <c r="M391" s="187" t="s">
        <v>19</v>
      </c>
      <c r="N391" s="188" t="s">
        <v>44</v>
      </c>
      <c r="O391" s="66"/>
      <c r="P391" s="189">
        <f t="shared" si="131"/>
        <v>0</v>
      </c>
      <c r="Q391" s="189">
        <v>0</v>
      </c>
      <c r="R391" s="189">
        <f t="shared" si="132"/>
        <v>0</v>
      </c>
      <c r="S391" s="189">
        <v>0</v>
      </c>
      <c r="T391" s="190">
        <f t="shared" si="133"/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91" t="s">
        <v>135</v>
      </c>
      <c r="AT391" s="191" t="s">
        <v>187</v>
      </c>
      <c r="AU391" s="191" t="s">
        <v>80</v>
      </c>
      <c r="AY391" s="19" t="s">
        <v>185</v>
      </c>
      <c r="BE391" s="192">
        <f t="shared" si="134"/>
        <v>0</v>
      </c>
      <c r="BF391" s="192">
        <f t="shared" si="135"/>
        <v>0</v>
      </c>
      <c r="BG391" s="192">
        <f t="shared" si="136"/>
        <v>0</v>
      </c>
      <c r="BH391" s="192">
        <f t="shared" si="137"/>
        <v>0</v>
      </c>
      <c r="BI391" s="192">
        <f t="shared" si="138"/>
        <v>0</v>
      </c>
      <c r="BJ391" s="19" t="s">
        <v>80</v>
      </c>
      <c r="BK391" s="192">
        <f t="shared" si="139"/>
        <v>0</v>
      </c>
      <c r="BL391" s="19" t="s">
        <v>135</v>
      </c>
      <c r="BM391" s="191" t="s">
        <v>4913</v>
      </c>
    </row>
    <row r="392" spans="1:65" s="2" customFormat="1" ht="16.5" customHeight="1">
      <c r="A392" s="36"/>
      <c r="B392" s="37"/>
      <c r="C392" s="180" t="s">
        <v>3724</v>
      </c>
      <c r="D392" s="180" t="s">
        <v>187</v>
      </c>
      <c r="E392" s="181" t="s">
        <v>4764</v>
      </c>
      <c r="F392" s="182" t="s">
        <v>4765</v>
      </c>
      <c r="G392" s="183" t="s">
        <v>1314</v>
      </c>
      <c r="H392" s="184">
        <v>1</v>
      </c>
      <c r="I392" s="185"/>
      <c r="J392" s="186">
        <f t="shared" si="130"/>
        <v>0</v>
      </c>
      <c r="K392" s="182" t="s">
        <v>19</v>
      </c>
      <c r="L392" s="41"/>
      <c r="M392" s="187" t="s">
        <v>19</v>
      </c>
      <c r="N392" s="188" t="s">
        <v>44</v>
      </c>
      <c r="O392" s="66"/>
      <c r="P392" s="189">
        <f t="shared" si="131"/>
        <v>0</v>
      </c>
      <c r="Q392" s="189">
        <v>0</v>
      </c>
      <c r="R392" s="189">
        <f t="shared" si="132"/>
        <v>0</v>
      </c>
      <c r="S392" s="189">
        <v>0</v>
      </c>
      <c r="T392" s="190">
        <f t="shared" si="133"/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91" t="s">
        <v>135</v>
      </c>
      <c r="AT392" s="191" t="s">
        <v>187</v>
      </c>
      <c r="AU392" s="191" t="s">
        <v>80</v>
      </c>
      <c r="AY392" s="19" t="s">
        <v>185</v>
      </c>
      <c r="BE392" s="192">
        <f t="shared" si="134"/>
        <v>0</v>
      </c>
      <c r="BF392" s="192">
        <f t="shared" si="135"/>
        <v>0</v>
      </c>
      <c r="BG392" s="192">
        <f t="shared" si="136"/>
        <v>0</v>
      </c>
      <c r="BH392" s="192">
        <f t="shared" si="137"/>
        <v>0</v>
      </c>
      <c r="BI392" s="192">
        <f t="shared" si="138"/>
        <v>0</v>
      </c>
      <c r="BJ392" s="19" t="s">
        <v>80</v>
      </c>
      <c r="BK392" s="192">
        <f t="shared" si="139"/>
        <v>0</v>
      </c>
      <c r="BL392" s="19" t="s">
        <v>135</v>
      </c>
      <c r="BM392" s="191" t="s">
        <v>4914</v>
      </c>
    </row>
    <row r="393" spans="1:65" s="2" customFormat="1" ht="16.5" customHeight="1">
      <c r="A393" s="36"/>
      <c r="B393" s="37"/>
      <c r="C393" s="180" t="s">
        <v>4915</v>
      </c>
      <c r="D393" s="180" t="s">
        <v>187</v>
      </c>
      <c r="E393" s="181" t="s">
        <v>4768</v>
      </c>
      <c r="F393" s="182" t="s">
        <v>4769</v>
      </c>
      <c r="G393" s="183" t="s">
        <v>1314</v>
      </c>
      <c r="H393" s="184">
        <v>3</v>
      </c>
      <c r="I393" s="185"/>
      <c r="J393" s="186">
        <f t="shared" si="130"/>
        <v>0</v>
      </c>
      <c r="K393" s="182" t="s">
        <v>19</v>
      </c>
      <c r="L393" s="41"/>
      <c r="M393" s="187" t="s">
        <v>19</v>
      </c>
      <c r="N393" s="188" t="s">
        <v>44</v>
      </c>
      <c r="O393" s="66"/>
      <c r="P393" s="189">
        <f t="shared" si="131"/>
        <v>0</v>
      </c>
      <c r="Q393" s="189">
        <v>0</v>
      </c>
      <c r="R393" s="189">
        <f t="shared" si="132"/>
        <v>0</v>
      </c>
      <c r="S393" s="189">
        <v>0</v>
      </c>
      <c r="T393" s="190">
        <f t="shared" si="133"/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91" t="s">
        <v>135</v>
      </c>
      <c r="AT393" s="191" t="s">
        <v>187</v>
      </c>
      <c r="AU393" s="191" t="s">
        <v>80</v>
      </c>
      <c r="AY393" s="19" t="s">
        <v>185</v>
      </c>
      <c r="BE393" s="192">
        <f t="shared" si="134"/>
        <v>0</v>
      </c>
      <c r="BF393" s="192">
        <f t="shared" si="135"/>
        <v>0</v>
      </c>
      <c r="BG393" s="192">
        <f t="shared" si="136"/>
        <v>0</v>
      </c>
      <c r="BH393" s="192">
        <f t="shared" si="137"/>
        <v>0</v>
      </c>
      <c r="BI393" s="192">
        <f t="shared" si="138"/>
        <v>0</v>
      </c>
      <c r="BJ393" s="19" t="s">
        <v>80</v>
      </c>
      <c r="BK393" s="192">
        <f t="shared" si="139"/>
        <v>0</v>
      </c>
      <c r="BL393" s="19" t="s">
        <v>135</v>
      </c>
      <c r="BM393" s="191" t="s">
        <v>4916</v>
      </c>
    </row>
    <row r="394" spans="1:65" s="2" customFormat="1" ht="16.5" customHeight="1">
      <c r="A394" s="36"/>
      <c r="B394" s="37"/>
      <c r="C394" s="180" t="s">
        <v>3727</v>
      </c>
      <c r="D394" s="180" t="s">
        <v>187</v>
      </c>
      <c r="E394" s="181" t="s">
        <v>4771</v>
      </c>
      <c r="F394" s="182" t="s">
        <v>4772</v>
      </c>
      <c r="G394" s="183" t="s">
        <v>1314</v>
      </c>
      <c r="H394" s="184">
        <v>2</v>
      </c>
      <c r="I394" s="185"/>
      <c r="J394" s="186">
        <f t="shared" si="130"/>
        <v>0</v>
      </c>
      <c r="K394" s="182" t="s">
        <v>19</v>
      </c>
      <c r="L394" s="41"/>
      <c r="M394" s="187" t="s">
        <v>19</v>
      </c>
      <c r="N394" s="188" t="s">
        <v>44</v>
      </c>
      <c r="O394" s="66"/>
      <c r="P394" s="189">
        <f t="shared" si="131"/>
        <v>0</v>
      </c>
      <c r="Q394" s="189">
        <v>0</v>
      </c>
      <c r="R394" s="189">
        <f t="shared" si="132"/>
        <v>0</v>
      </c>
      <c r="S394" s="189">
        <v>0</v>
      </c>
      <c r="T394" s="190">
        <f t="shared" si="133"/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91" t="s">
        <v>135</v>
      </c>
      <c r="AT394" s="191" t="s">
        <v>187</v>
      </c>
      <c r="AU394" s="191" t="s">
        <v>80</v>
      </c>
      <c r="AY394" s="19" t="s">
        <v>185</v>
      </c>
      <c r="BE394" s="192">
        <f t="shared" si="134"/>
        <v>0</v>
      </c>
      <c r="BF394" s="192">
        <f t="shared" si="135"/>
        <v>0</v>
      </c>
      <c r="BG394" s="192">
        <f t="shared" si="136"/>
        <v>0</v>
      </c>
      <c r="BH394" s="192">
        <f t="shared" si="137"/>
        <v>0</v>
      </c>
      <c r="BI394" s="192">
        <f t="shared" si="138"/>
        <v>0</v>
      </c>
      <c r="BJ394" s="19" t="s">
        <v>80</v>
      </c>
      <c r="BK394" s="192">
        <f t="shared" si="139"/>
        <v>0</v>
      </c>
      <c r="BL394" s="19" t="s">
        <v>135</v>
      </c>
      <c r="BM394" s="191" t="s">
        <v>4917</v>
      </c>
    </row>
    <row r="395" spans="1:65" s="2" customFormat="1" ht="16.5" customHeight="1">
      <c r="A395" s="36"/>
      <c r="B395" s="37"/>
      <c r="C395" s="180" t="s">
        <v>4918</v>
      </c>
      <c r="D395" s="180" t="s">
        <v>187</v>
      </c>
      <c r="E395" s="181" t="s">
        <v>4775</v>
      </c>
      <c r="F395" s="182" t="s">
        <v>4776</v>
      </c>
      <c r="G395" s="183" t="s">
        <v>1314</v>
      </c>
      <c r="H395" s="184">
        <v>1</v>
      </c>
      <c r="I395" s="185"/>
      <c r="J395" s="186">
        <f t="shared" si="130"/>
        <v>0</v>
      </c>
      <c r="K395" s="182" t="s">
        <v>19</v>
      </c>
      <c r="L395" s="41"/>
      <c r="M395" s="187" t="s">
        <v>19</v>
      </c>
      <c r="N395" s="188" t="s">
        <v>44</v>
      </c>
      <c r="O395" s="66"/>
      <c r="P395" s="189">
        <f t="shared" si="131"/>
        <v>0</v>
      </c>
      <c r="Q395" s="189">
        <v>0</v>
      </c>
      <c r="R395" s="189">
        <f t="shared" si="132"/>
        <v>0</v>
      </c>
      <c r="S395" s="189">
        <v>0</v>
      </c>
      <c r="T395" s="190">
        <f t="shared" si="133"/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191" t="s">
        <v>135</v>
      </c>
      <c r="AT395" s="191" t="s">
        <v>187</v>
      </c>
      <c r="AU395" s="191" t="s">
        <v>80</v>
      </c>
      <c r="AY395" s="19" t="s">
        <v>185</v>
      </c>
      <c r="BE395" s="192">
        <f t="shared" si="134"/>
        <v>0</v>
      </c>
      <c r="BF395" s="192">
        <f t="shared" si="135"/>
        <v>0</v>
      </c>
      <c r="BG395" s="192">
        <f t="shared" si="136"/>
        <v>0</v>
      </c>
      <c r="BH395" s="192">
        <f t="shared" si="137"/>
        <v>0</v>
      </c>
      <c r="BI395" s="192">
        <f t="shared" si="138"/>
        <v>0</v>
      </c>
      <c r="BJ395" s="19" t="s">
        <v>80</v>
      </c>
      <c r="BK395" s="192">
        <f t="shared" si="139"/>
        <v>0</v>
      </c>
      <c r="BL395" s="19" t="s">
        <v>135</v>
      </c>
      <c r="BM395" s="191" t="s">
        <v>4919</v>
      </c>
    </row>
    <row r="396" spans="1:65" s="2" customFormat="1" ht="16.5" customHeight="1">
      <c r="A396" s="36"/>
      <c r="B396" s="37"/>
      <c r="C396" s="180" t="s">
        <v>3730</v>
      </c>
      <c r="D396" s="180" t="s">
        <v>187</v>
      </c>
      <c r="E396" s="181" t="s">
        <v>4778</v>
      </c>
      <c r="F396" s="182" t="s">
        <v>4779</v>
      </c>
      <c r="G396" s="183" t="s">
        <v>1314</v>
      </c>
      <c r="H396" s="184">
        <v>1</v>
      </c>
      <c r="I396" s="185"/>
      <c r="J396" s="186">
        <f t="shared" si="130"/>
        <v>0</v>
      </c>
      <c r="K396" s="182" t="s">
        <v>19</v>
      </c>
      <c r="L396" s="41"/>
      <c r="M396" s="187" t="s">
        <v>19</v>
      </c>
      <c r="N396" s="188" t="s">
        <v>44</v>
      </c>
      <c r="O396" s="66"/>
      <c r="P396" s="189">
        <f t="shared" si="131"/>
        <v>0</v>
      </c>
      <c r="Q396" s="189">
        <v>0</v>
      </c>
      <c r="R396" s="189">
        <f t="shared" si="132"/>
        <v>0</v>
      </c>
      <c r="S396" s="189">
        <v>0</v>
      </c>
      <c r="T396" s="190">
        <f t="shared" si="133"/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191" t="s">
        <v>135</v>
      </c>
      <c r="AT396" s="191" t="s">
        <v>187</v>
      </c>
      <c r="AU396" s="191" t="s">
        <v>80</v>
      </c>
      <c r="AY396" s="19" t="s">
        <v>185</v>
      </c>
      <c r="BE396" s="192">
        <f t="shared" si="134"/>
        <v>0</v>
      </c>
      <c r="BF396" s="192">
        <f t="shared" si="135"/>
        <v>0</v>
      </c>
      <c r="BG396" s="192">
        <f t="shared" si="136"/>
        <v>0</v>
      </c>
      <c r="BH396" s="192">
        <f t="shared" si="137"/>
        <v>0</v>
      </c>
      <c r="BI396" s="192">
        <f t="shared" si="138"/>
        <v>0</v>
      </c>
      <c r="BJ396" s="19" t="s">
        <v>80</v>
      </c>
      <c r="BK396" s="192">
        <f t="shared" si="139"/>
        <v>0</v>
      </c>
      <c r="BL396" s="19" t="s">
        <v>135</v>
      </c>
      <c r="BM396" s="191" t="s">
        <v>4920</v>
      </c>
    </row>
    <row r="397" spans="1:65" s="2" customFormat="1" ht="16.5" customHeight="1">
      <c r="A397" s="36"/>
      <c r="B397" s="37"/>
      <c r="C397" s="180" t="s">
        <v>4921</v>
      </c>
      <c r="D397" s="180" t="s">
        <v>187</v>
      </c>
      <c r="E397" s="181" t="s">
        <v>4782</v>
      </c>
      <c r="F397" s="182" t="s">
        <v>4783</v>
      </c>
      <c r="G397" s="183" t="s">
        <v>499</v>
      </c>
      <c r="H397" s="184">
        <v>1.5</v>
      </c>
      <c r="I397" s="185"/>
      <c r="J397" s="186">
        <f t="shared" si="130"/>
        <v>0</v>
      </c>
      <c r="K397" s="182" t="s">
        <v>19</v>
      </c>
      <c r="L397" s="41"/>
      <c r="M397" s="187" t="s">
        <v>19</v>
      </c>
      <c r="N397" s="188" t="s">
        <v>44</v>
      </c>
      <c r="O397" s="66"/>
      <c r="P397" s="189">
        <f t="shared" si="131"/>
        <v>0</v>
      </c>
      <c r="Q397" s="189">
        <v>0</v>
      </c>
      <c r="R397" s="189">
        <f t="shared" si="132"/>
        <v>0</v>
      </c>
      <c r="S397" s="189">
        <v>0</v>
      </c>
      <c r="T397" s="190">
        <f t="shared" si="133"/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91" t="s">
        <v>135</v>
      </c>
      <c r="AT397" s="191" t="s">
        <v>187</v>
      </c>
      <c r="AU397" s="191" t="s">
        <v>80</v>
      </c>
      <c r="AY397" s="19" t="s">
        <v>185</v>
      </c>
      <c r="BE397" s="192">
        <f t="shared" si="134"/>
        <v>0</v>
      </c>
      <c r="BF397" s="192">
        <f t="shared" si="135"/>
        <v>0</v>
      </c>
      <c r="BG397" s="192">
        <f t="shared" si="136"/>
        <v>0</v>
      </c>
      <c r="BH397" s="192">
        <f t="shared" si="137"/>
        <v>0</v>
      </c>
      <c r="BI397" s="192">
        <f t="shared" si="138"/>
        <v>0</v>
      </c>
      <c r="BJ397" s="19" t="s">
        <v>80</v>
      </c>
      <c r="BK397" s="192">
        <f t="shared" si="139"/>
        <v>0</v>
      </c>
      <c r="BL397" s="19" t="s">
        <v>135</v>
      </c>
      <c r="BM397" s="191" t="s">
        <v>4922</v>
      </c>
    </row>
    <row r="398" spans="1:65" s="2" customFormat="1" ht="16.5" customHeight="1">
      <c r="A398" s="36"/>
      <c r="B398" s="37"/>
      <c r="C398" s="180" t="s">
        <v>3733</v>
      </c>
      <c r="D398" s="180" t="s">
        <v>187</v>
      </c>
      <c r="E398" s="181" t="s">
        <v>4185</v>
      </c>
      <c r="F398" s="182" t="s">
        <v>4186</v>
      </c>
      <c r="G398" s="183" t="s">
        <v>1314</v>
      </c>
      <c r="H398" s="184">
        <v>6</v>
      </c>
      <c r="I398" s="185"/>
      <c r="J398" s="186">
        <f t="shared" si="130"/>
        <v>0</v>
      </c>
      <c r="K398" s="182" t="s">
        <v>19</v>
      </c>
      <c r="L398" s="41"/>
      <c r="M398" s="187" t="s">
        <v>19</v>
      </c>
      <c r="N398" s="188" t="s">
        <v>44</v>
      </c>
      <c r="O398" s="66"/>
      <c r="P398" s="189">
        <f t="shared" si="131"/>
        <v>0</v>
      </c>
      <c r="Q398" s="189">
        <v>0</v>
      </c>
      <c r="R398" s="189">
        <f t="shared" si="132"/>
        <v>0</v>
      </c>
      <c r="S398" s="189">
        <v>0</v>
      </c>
      <c r="T398" s="190">
        <f t="shared" si="133"/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91" t="s">
        <v>135</v>
      </c>
      <c r="AT398" s="191" t="s">
        <v>187</v>
      </c>
      <c r="AU398" s="191" t="s">
        <v>80</v>
      </c>
      <c r="AY398" s="19" t="s">
        <v>185</v>
      </c>
      <c r="BE398" s="192">
        <f t="shared" si="134"/>
        <v>0</v>
      </c>
      <c r="BF398" s="192">
        <f t="shared" si="135"/>
        <v>0</v>
      </c>
      <c r="BG398" s="192">
        <f t="shared" si="136"/>
        <v>0</v>
      </c>
      <c r="BH398" s="192">
        <f t="shared" si="137"/>
        <v>0</v>
      </c>
      <c r="BI398" s="192">
        <f t="shared" si="138"/>
        <v>0</v>
      </c>
      <c r="BJ398" s="19" t="s">
        <v>80</v>
      </c>
      <c r="BK398" s="192">
        <f t="shared" si="139"/>
        <v>0</v>
      </c>
      <c r="BL398" s="19" t="s">
        <v>135</v>
      </c>
      <c r="BM398" s="191" t="s">
        <v>4923</v>
      </c>
    </row>
    <row r="399" spans="1:65" s="2" customFormat="1" ht="16.5" customHeight="1">
      <c r="A399" s="36"/>
      <c r="B399" s="37"/>
      <c r="C399" s="180" t="s">
        <v>4924</v>
      </c>
      <c r="D399" s="180" t="s">
        <v>187</v>
      </c>
      <c r="E399" s="181" t="s">
        <v>4188</v>
      </c>
      <c r="F399" s="182" t="s">
        <v>4189</v>
      </c>
      <c r="G399" s="183" t="s">
        <v>1314</v>
      </c>
      <c r="H399" s="184">
        <v>6</v>
      </c>
      <c r="I399" s="185"/>
      <c r="J399" s="186">
        <f t="shared" si="130"/>
        <v>0</v>
      </c>
      <c r="K399" s="182" t="s">
        <v>19</v>
      </c>
      <c r="L399" s="41"/>
      <c r="M399" s="187" t="s">
        <v>19</v>
      </c>
      <c r="N399" s="188" t="s">
        <v>44</v>
      </c>
      <c r="O399" s="66"/>
      <c r="P399" s="189">
        <f t="shared" si="131"/>
        <v>0</v>
      </c>
      <c r="Q399" s="189">
        <v>0</v>
      </c>
      <c r="R399" s="189">
        <f t="shared" si="132"/>
        <v>0</v>
      </c>
      <c r="S399" s="189">
        <v>0</v>
      </c>
      <c r="T399" s="190">
        <f t="shared" si="133"/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91" t="s">
        <v>135</v>
      </c>
      <c r="AT399" s="191" t="s">
        <v>187</v>
      </c>
      <c r="AU399" s="191" t="s">
        <v>80</v>
      </c>
      <c r="AY399" s="19" t="s">
        <v>185</v>
      </c>
      <c r="BE399" s="192">
        <f t="shared" si="134"/>
        <v>0</v>
      </c>
      <c r="BF399" s="192">
        <f t="shared" si="135"/>
        <v>0</v>
      </c>
      <c r="BG399" s="192">
        <f t="shared" si="136"/>
        <v>0</v>
      </c>
      <c r="BH399" s="192">
        <f t="shared" si="137"/>
        <v>0</v>
      </c>
      <c r="BI399" s="192">
        <f t="shared" si="138"/>
        <v>0</v>
      </c>
      <c r="BJ399" s="19" t="s">
        <v>80</v>
      </c>
      <c r="BK399" s="192">
        <f t="shared" si="139"/>
        <v>0</v>
      </c>
      <c r="BL399" s="19" t="s">
        <v>135</v>
      </c>
      <c r="BM399" s="191" t="s">
        <v>4925</v>
      </c>
    </row>
    <row r="400" spans="1:65" s="2" customFormat="1" ht="16.5" customHeight="1">
      <c r="A400" s="36"/>
      <c r="B400" s="37"/>
      <c r="C400" s="180" t="s">
        <v>3736</v>
      </c>
      <c r="D400" s="180" t="s">
        <v>187</v>
      </c>
      <c r="E400" s="181" t="s">
        <v>4191</v>
      </c>
      <c r="F400" s="182" t="s">
        <v>4192</v>
      </c>
      <c r="G400" s="183" t="s">
        <v>1314</v>
      </c>
      <c r="H400" s="184">
        <v>1</v>
      </c>
      <c r="I400" s="185"/>
      <c r="J400" s="186">
        <f t="shared" si="130"/>
        <v>0</v>
      </c>
      <c r="K400" s="182" t="s">
        <v>19</v>
      </c>
      <c r="L400" s="41"/>
      <c r="M400" s="187" t="s">
        <v>19</v>
      </c>
      <c r="N400" s="188" t="s">
        <v>44</v>
      </c>
      <c r="O400" s="66"/>
      <c r="P400" s="189">
        <f t="shared" si="131"/>
        <v>0</v>
      </c>
      <c r="Q400" s="189">
        <v>0</v>
      </c>
      <c r="R400" s="189">
        <f t="shared" si="132"/>
        <v>0</v>
      </c>
      <c r="S400" s="189">
        <v>0</v>
      </c>
      <c r="T400" s="190">
        <f t="shared" si="133"/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191" t="s">
        <v>135</v>
      </c>
      <c r="AT400" s="191" t="s">
        <v>187</v>
      </c>
      <c r="AU400" s="191" t="s">
        <v>80</v>
      </c>
      <c r="AY400" s="19" t="s">
        <v>185</v>
      </c>
      <c r="BE400" s="192">
        <f t="shared" si="134"/>
        <v>0</v>
      </c>
      <c r="BF400" s="192">
        <f t="shared" si="135"/>
        <v>0</v>
      </c>
      <c r="BG400" s="192">
        <f t="shared" si="136"/>
        <v>0</v>
      </c>
      <c r="BH400" s="192">
        <f t="shared" si="137"/>
        <v>0</v>
      </c>
      <c r="BI400" s="192">
        <f t="shared" si="138"/>
        <v>0</v>
      </c>
      <c r="BJ400" s="19" t="s">
        <v>80</v>
      </c>
      <c r="BK400" s="192">
        <f t="shared" si="139"/>
        <v>0</v>
      </c>
      <c r="BL400" s="19" t="s">
        <v>135</v>
      </c>
      <c r="BM400" s="191" t="s">
        <v>4926</v>
      </c>
    </row>
    <row r="401" spans="1:65" s="2" customFormat="1" ht="16.5" customHeight="1">
      <c r="A401" s="36"/>
      <c r="B401" s="37"/>
      <c r="C401" s="180" t="s">
        <v>4927</v>
      </c>
      <c r="D401" s="180" t="s">
        <v>187</v>
      </c>
      <c r="E401" s="181" t="s">
        <v>4194</v>
      </c>
      <c r="F401" s="182" t="s">
        <v>4195</v>
      </c>
      <c r="G401" s="183" t="s">
        <v>1314</v>
      </c>
      <c r="H401" s="184">
        <v>1</v>
      </c>
      <c r="I401" s="185"/>
      <c r="J401" s="186">
        <f t="shared" si="130"/>
        <v>0</v>
      </c>
      <c r="K401" s="182" t="s">
        <v>19</v>
      </c>
      <c r="L401" s="41"/>
      <c r="M401" s="187" t="s">
        <v>19</v>
      </c>
      <c r="N401" s="188" t="s">
        <v>44</v>
      </c>
      <c r="O401" s="66"/>
      <c r="P401" s="189">
        <f t="shared" si="131"/>
        <v>0</v>
      </c>
      <c r="Q401" s="189">
        <v>0</v>
      </c>
      <c r="R401" s="189">
        <f t="shared" si="132"/>
        <v>0</v>
      </c>
      <c r="S401" s="189">
        <v>0</v>
      </c>
      <c r="T401" s="190">
        <f t="shared" si="133"/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191" t="s">
        <v>135</v>
      </c>
      <c r="AT401" s="191" t="s">
        <v>187</v>
      </c>
      <c r="AU401" s="191" t="s">
        <v>80</v>
      </c>
      <c r="AY401" s="19" t="s">
        <v>185</v>
      </c>
      <c r="BE401" s="192">
        <f t="shared" si="134"/>
        <v>0</v>
      </c>
      <c r="BF401" s="192">
        <f t="shared" si="135"/>
        <v>0</v>
      </c>
      <c r="BG401" s="192">
        <f t="shared" si="136"/>
        <v>0</v>
      </c>
      <c r="BH401" s="192">
        <f t="shared" si="137"/>
        <v>0</v>
      </c>
      <c r="BI401" s="192">
        <f t="shared" si="138"/>
        <v>0</v>
      </c>
      <c r="BJ401" s="19" t="s">
        <v>80</v>
      </c>
      <c r="BK401" s="192">
        <f t="shared" si="139"/>
        <v>0</v>
      </c>
      <c r="BL401" s="19" t="s">
        <v>135</v>
      </c>
      <c r="BM401" s="191" t="s">
        <v>4928</v>
      </c>
    </row>
    <row r="402" spans="1:65" s="2" customFormat="1" ht="16.5" customHeight="1">
      <c r="A402" s="36"/>
      <c r="B402" s="37"/>
      <c r="C402" s="180" t="s">
        <v>3739</v>
      </c>
      <c r="D402" s="180" t="s">
        <v>187</v>
      </c>
      <c r="E402" s="181" t="s">
        <v>4791</v>
      </c>
      <c r="F402" s="182" t="s">
        <v>4792</v>
      </c>
      <c r="G402" s="183" t="s">
        <v>1314</v>
      </c>
      <c r="H402" s="184">
        <v>1</v>
      </c>
      <c r="I402" s="185"/>
      <c r="J402" s="186">
        <f t="shared" si="130"/>
        <v>0</v>
      </c>
      <c r="K402" s="182" t="s">
        <v>19</v>
      </c>
      <c r="L402" s="41"/>
      <c r="M402" s="187" t="s">
        <v>19</v>
      </c>
      <c r="N402" s="188" t="s">
        <v>44</v>
      </c>
      <c r="O402" s="66"/>
      <c r="P402" s="189">
        <f t="shared" si="131"/>
        <v>0</v>
      </c>
      <c r="Q402" s="189">
        <v>0</v>
      </c>
      <c r="R402" s="189">
        <f t="shared" si="132"/>
        <v>0</v>
      </c>
      <c r="S402" s="189">
        <v>0</v>
      </c>
      <c r="T402" s="190">
        <f t="shared" si="133"/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191" t="s">
        <v>135</v>
      </c>
      <c r="AT402" s="191" t="s">
        <v>187</v>
      </c>
      <c r="AU402" s="191" t="s">
        <v>80</v>
      </c>
      <c r="AY402" s="19" t="s">
        <v>185</v>
      </c>
      <c r="BE402" s="192">
        <f t="shared" si="134"/>
        <v>0</v>
      </c>
      <c r="BF402" s="192">
        <f t="shared" si="135"/>
        <v>0</v>
      </c>
      <c r="BG402" s="192">
        <f t="shared" si="136"/>
        <v>0</v>
      </c>
      <c r="BH402" s="192">
        <f t="shared" si="137"/>
        <v>0</v>
      </c>
      <c r="BI402" s="192">
        <f t="shared" si="138"/>
        <v>0</v>
      </c>
      <c r="BJ402" s="19" t="s">
        <v>80</v>
      </c>
      <c r="BK402" s="192">
        <f t="shared" si="139"/>
        <v>0</v>
      </c>
      <c r="BL402" s="19" t="s">
        <v>135</v>
      </c>
      <c r="BM402" s="191" t="s">
        <v>4929</v>
      </c>
    </row>
    <row r="403" spans="1:65" s="2" customFormat="1" ht="16.5" customHeight="1">
      <c r="A403" s="36"/>
      <c r="B403" s="37"/>
      <c r="C403" s="180" t="s">
        <v>4930</v>
      </c>
      <c r="D403" s="180" t="s">
        <v>187</v>
      </c>
      <c r="E403" s="181" t="s">
        <v>4795</v>
      </c>
      <c r="F403" s="182" t="s">
        <v>4198</v>
      </c>
      <c r="G403" s="183" t="s">
        <v>1314</v>
      </c>
      <c r="H403" s="184">
        <v>2</v>
      </c>
      <c r="I403" s="185"/>
      <c r="J403" s="186">
        <f t="shared" si="130"/>
        <v>0</v>
      </c>
      <c r="K403" s="182" t="s">
        <v>19</v>
      </c>
      <c r="L403" s="41"/>
      <c r="M403" s="187" t="s">
        <v>19</v>
      </c>
      <c r="N403" s="188" t="s">
        <v>44</v>
      </c>
      <c r="O403" s="66"/>
      <c r="P403" s="189">
        <f t="shared" si="131"/>
        <v>0</v>
      </c>
      <c r="Q403" s="189">
        <v>0</v>
      </c>
      <c r="R403" s="189">
        <f t="shared" si="132"/>
        <v>0</v>
      </c>
      <c r="S403" s="189">
        <v>0</v>
      </c>
      <c r="T403" s="190">
        <f t="shared" si="133"/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91" t="s">
        <v>135</v>
      </c>
      <c r="AT403" s="191" t="s">
        <v>187</v>
      </c>
      <c r="AU403" s="191" t="s">
        <v>80</v>
      </c>
      <c r="AY403" s="19" t="s">
        <v>185</v>
      </c>
      <c r="BE403" s="192">
        <f t="shared" si="134"/>
        <v>0</v>
      </c>
      <c r="BF403" s="192">
        <f t="shared" si="135"/>
        <v>0</v>
      </c>
      <c r="BG403" s="192">
        <f t="shared" si="136"/>
        <v>0</v>
      </c>
      <c r="BH403" s="192">
        <f t="shared" si="137"/>
        <v>0</v>
      </c>
      <c r="BI403" s="192">
        <f t="shared" si="138"/>
        <v>0</v>
      </c>
      <c r="BJ403" s="19" t="s">
        <v>80</v>
      </c>
      <c r="BK403" s="192">
        <f t="shared" si="139"/>
        <v>0</v>
      </c>
      <c r="BL403" s="19" t="s">
        <v>135</v>
      </c>
      <c r="BM403" s="191" t="s">
        <v>4931</v>
      </c>
    </row>
    <row r="404" spans="1:65" s="2" customFormat="1" ht="16.5" customHeight="1">
      <c r="A404" s="36"/>
      <c r="B404" s="37"/>
      <c r="C404" s="180" t="s">
        <v>3742</v>
      </c>
      <c r="D404" s="180" t="s">
        <v>187</v>
      </c>
      <c r="E404" s="181" t="s">
        <v>4797</v>
      </c>
      <c r="F404" s="182" t="s">
        <v>4798</v>
      </c>
      <c r="G404" s="183" t="s">
        <v>1314</v>
      </c>
      <c r="H404" s="184">
        <v>12</v>
      </c>
      <c r="I404" s="185"/>
      <c r="J404" s="186">
        <f t="shared" si="130"/>
        <v>0</v>
      </c>
      <c r="K404" s="182" t="s">
        <v>19</v>
      </c>
      <c r="L404" s="41"/>
      <c r="M404" s="187" t="s">
        <v>19</v>
      </c>
      <c r="N404" s="188" t="s">
        <v>44</v>
      </c>
      <c r="O404" s="66"/>
      <c r="P404" s="189">
        <f t="shared" si="131"/>
        <v>0</v>
      </c>
      <c r="Q404" s="189">
        <v>0</v>
      </c>
      <c r="R404" s="189">
        <f t="shared" si="132"/>
        <v>0</v>
      </c>
      <c r="S404" s="189">
        <v>0</v>
      </c>
      <c r="T404" s="190">
        <f t="shared" si="133"/>
        <v>0</v>
      </c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R404" s="191" t="s">
        <v>135</v>
      </c>
      <c r="AT404" s="191" t="s">
        <v>187</v>
      </c>
      <c r="AU404" s="191" t="s">
        <v>80</v>
      </c>
      <c r="AY404" s="19" t="s">
        <v>185</v>
      </c>
      <c r="BE404" s="192">
        <f t="shared" si="134"/>
        <v>0</v>
      </c>
      <c r="BF404" s="192">
        <f t="shared" si="135"/>
        <v>0</v>
      </c>
      <c r="BG404" s="192">
        <f t="shared" si="136"/>
        <v>0</v>
      </c>
      <c r="BH404" s="192">
        <f t="shared" si="137"/>
        <v>0</v>
      </c>
      <c r="BI404" s="192">
        <f t="shared" si="138"/>
        <v>0</v>
      </c>
      <c r="BJ404" s="19" t="s">
        <v>80</v>
      </c>
      <c r="BK404" s="192">
        <f t="shared" si="139"/>
        <v>0</v>
      </c>
      <c r="BL404" s="19" t="s">
        <v>135</v>
      </c>
      <c r="BM404" s="191" t="s">
        <v>4932</v>
      </c>
    </row>
    <row r="405" spans="1:65" s="12" customFormat="1" ht="25.9" customHeight="1">
      <c r="B405" s="164"/>
      <c r="C405" s="165"/>
      <c r="D405" s="166" t="s">
        <v>72</v>
      </c>
      <c r="E405" s="167" t="s">
        <v>4933</v>
      </c>
      <c r="F405" s="167" t="s">
        <v>4934</v>
      </c>
      <c r="G405" s="165"/>
      <c r="H405" s="165"/>
      <c r="I405" s="168"/>
      <c r="J405" s="169">
        <f>BK405</f>
        <v>0</v>
      </c>
      <c r="K405" s="165"/>
      <c r="L405" s="170"/>
      <c r="M405" s="171"/>
      <c r="N405" s="172"/>
      <c r="O405" s="172"/>
      <c r="P405" s="173">
        <f>SUM(P406:P419)</f>
        <v>0</v>
      </c>
      <c r="Q405" s="172"/>
      <c r="R405" s="173">
        <f>SUM(R406:R419)</f>
        <v>0</v>
      </c>
      <c r="S405" s="172"/>
      <c r="T405" s="174">
        <f>SUM(T406:T419)</f>
        <v>0</v>
      </c>
      <c r="AR405" s="175" t="s">
        <v>80</v>
      </c>
      <c r="AT405" s="176" t="s">
        <v>72</v>
      </c>
      <c r="AU405" s="176" t="s">
        <v>73</v>
      </c>
      <c r="AY405" s="175" t="s">
        <v>185</v>
      </c>
      <c r="BK405" s="177">
        <f>SUM(BK406:BK419)</f>
        <v>0</v>
      </c>
    </row>
    <row r="406" spans="1:65" s="2" customFormat="1" ht="24.2" customHeight="1">
      <c r="A406" s="36"/>
      <c r="B406" s="37"/>
      <c r="C406" s="180" t="s">
        <v>4935</v>
      </c>
      <c r="D406" s="180" t="s">
        <v>187</v>
      </c>
      <c r="E406" s="181" t="s">
        <v>4936</v>
      </c>
      <c r="F406" s="182" t="s">
        <v>4937</v>
      </c>
      <c r="G406" s="183" t="s">
        <v>1314</v>
      </c>
      <c r="H406" s="184">
        <v>1</v>
      </c>
      <c r="I406" s="185"/>
      <c r="J406" s="186">
        <f t="shared" ref="J406:J419" si="140">ROUND(I406*H406,2)</f>
        <v>0</v>
      </c>
      <c r="K406" s="182" t="s">
        <v>19</v>
      </c>
      <c r="L406" s="41"/>
      <c r="M406" s="187" t="s">
        <v>19</v>
      </c>
      <c r="N406" s="188" t="s">
        <v>44</v>
      </c>
      <c r="O406" s="66"/>
      <c r="P406" s="189">
        <f t="shared" ref="P406:P419" si="141">O406*H406</f>
        <v>0</v>
      </c>
      <c r="Q406" s="189">
        <v>0</v>
      </c>
      <c r="R406" s="189">
        <f t="shared" ref="R406:R419" si="142">Q406*H406</f>
        <v>0</v>
      </c>
      <c r="S406" s="189">
        <v>0</v>
      </c>
      <c r="T406" s="190">
        <f t="shared" ref="T406:T419" si="143">S406*H406</f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191" t="s">
        <v>135</v>
      </c>
      <c r="AT406" s="191" t="s">
        <v>187</v>
      </c>
      <c r="AU406" s="191" t="s">
        <v>80</v>
      </c>
      <c r="AY406" s="19" t="s">
        <v>185</v>
      </c>
      <c r="BE406" s="192">
        <f t="shared" ref="BE406:BE419" si="144">IF(N406="základní",J406,0)</f>
        <v>0</v>
      </c>
      <c r="BF406" s="192">
        <f t="shared" ref="BF406:BF419" si="145">IF(N406="snížená",J406,0)</f>
        <v>0</v>
      </c>
      <c r="BG406" s="192">
        <f t="shared" ref="BG406:BG419" si="146">IF(N406="zákl. přenesená",J406,0)</f>
        <v>0</v>
      </c>
      <c r="BH406" s="192">
        <f t="shared" ref="BH406:BH419" si="147">IF(N406="sníž. přenesená",J406,0)</f>
        <v>0</v>
      </c>
      <c r="BI406" s="192">
        <f t="shared" ref="BI406:BI419" si="148">IF(N406="nulová",J406,0)</f>
        <v>0</v>
      </c>
      <c r="BJ406" s="19" t="s">
        <v>80</v>
      </c>
      <c r="BK406" s="192">
        <f t="shared" ref="BK406:BK419" si="149">ROUND(I406*H406,2)</f>
        <v>0</v>
      </c>
      <c r="BL406" s="19" t="s">
        <v>135</v>
      </c>
      <c r="BM406" s="191" t="s">
        <v>4938</v>
      </c>
    </row>
    <row r="407" spans="1:65" s="2" customFormat="1" ht="16.5" customHeight="1">
      <c r="A407" s="36"/>
      <c r="B407" s="37"/>
      <c r="C407" s="180" t="s">
        <v>3745</v>
      </c>
      <c r="D407" s="180" t="s">
        <v>187</v>
      </c>
      <c r="E407" s="181" t="s">
        <v>4939</v>
      </c>
      <c r="F407" s="182" t="s">
        <v>4940</v>
      </c>
      <c r="G407" s="183" t="s">
        <v>1314</v>
      </c>
      <c r="H407" s="184">
        <v>1</v>
      </c>
      <c r="I407" s="185"/>
      <c r="J407" s="186">
        <f t="shared" si="140"/>
        <v>0</v>
      </c>
      <c r="K407" s="182" t="s">
        <v>19</v>
      </c>
      <c r="L407" s="41"/>
      <c r="M407" s="187" t="s">
        <v>19</v>
      </c>
      <c r="N407" s="188" t="s">
        <v>44</v>
      </c>
      <c r="O407" s="66"/>
      <c r="P407" s="189">
        <f t="shared" si="141"/>
        <v>0</v>
      </c>
      <c r="Q407" s="189">
        <v>0</v>
      </c>
      <c r="R407" s="189">
        <f t="shared" si="142"/>
        <v>0</v>
      </c>
      <c r="S407" s="189">
        <v>0</v>
      </c>
      <c r="T407" s="190">
        <f t="shared" si="143"/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91" t="s">
        <v>135</v>
      </c>
      <c r="AT407" s="191" t="s">
        <v>187</v>
      </c>
      <c r="AU407" s="191" t="s">
        <v>80</v>
      </c>
      <c r="AY407" s="19" t="s">
        <v>185</v>
      </c>
      <c r="BE407" s="192">
        <f t="shared" si="144"/>
        <v>0</v>
      </c>
      <c r="BF407" s="192">
        <f t="shared" si="145"/>
        <v>0</v>
      </c>
      <c r="BG407" s="192">
        <f t="shared" si="146"/>
        <v>0</v>
      </c>
      <c r="BH407" s="192">
        <f t="shared" si="147"/>
        <v>0</v>
      </c>
      <c r="BI407" s="192">
        <f t="shared" si="148"/>
        <v>0</v>
      </c>
      <c r="BJ407" s="19" t="s">
        <v>80</v>
      </c>
      <c r="BK407" s="192">
        <f t="shared" si="149"/>
        <v>0</v>
      </c>
      <c r="BL407" s="19" t="s">
        <v>135</v>
      </c>
      <c r="BM407" s="191" t="s">
        <v>4941</v>
      </c>
    </row>
    <row r="408" spans="1:65" s="2" customFormat="1" ht="16.5" customHeight="1">
      <c r="A408" s="36"/>
      <c r="B408" s="37"/>
      <c r="C408" s="180" t="s">
        <v>4942</v>
      </c>
      <c r="D408" s="180" t="s">
        <v>187</v>
      </c>
      <c r="E408" s="181" t="s">
        <v>4943</v>
      </c>
      <c r="F408" s="182" t="s">
        <v>4944</v>
      </c>
      <c r="G408" s="183" t="s">
        <v>1314</v>
      </c>
      <c r="H408" s="184">
        <v>2</v>
      </c>
      <c r="I408" s="185"/>
      <c r="J408" s="186">
        <f t="shared" si="140"/>
        <v>0</v>
      </c>
      <c r="K408" s="182" t="s">
        <v>19</v>
      </c>
      <c r="L408" s="41"/>
      <c r="M408" s="187" t="s">
        <v>19</v>
      </c>
      <c r="N408" s="188" t="s">
        <v>44</v>
      </c>
      <c r="O408" s="66"/>
      <c r="P408" s="189">
        <f t="shared" si="141"/>
        <v>0</v>
      </c>
      <c r="Q408" s="189">
        <v>0</v>
      </c>
      <c r="R408" s="189">
        <f t="shared" si="142"/>
        <v>0</v>
      </c>
      <c r="S408" s="189">
        <v>0</v>
      </c>
      <c r="T408" s="190">
        <f t="shared" si="143"/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191" t="s">
        <v>135</v>
      </c>
      <c r="AT408" s="191" t="s">
        <v>187</v>
      </c>
      <c r="AU408" s="191" t="s">
        <v>80</v>
      </c>
      <c r="AY408" s="19" t="s">
        <v>185</v>
      </c>
      <c r="BE408" s="192">
        <f t="shared" si="144"/>
        <v>0</v>
      </c>
      <c r="BF408" s="192">
        <f t="shared" si="145"/>
        <v>0</v>
      </c>
      <c r="BG408" s="192">
        <f t="shared" si="146"/>
        <v>0</v>
      </c>
      <c r="BH408" s="192">
        <f t="shared" si="147"/>
        <v>0</v>
      </c>
      <c r="BI408" s="192">
        <f t="shared" si="148"/>
        <v>0</v>
      </c>
      <c r="BJ408" s="19" t="s">
        <v>80</v>
      </c>
      <c r="BK408" s="192">
        <f t="shared" si="149"/>
        <v>0</v>
      </c>
      <c r="BL408" s="19" t="s">
        <v>135</v>
      </c>
      <c r="BM408" s="191" t="s">
        <v>4945</v>
      </c>
    </row>
    <row r="409" spans="1:65" s="2" customFormat="1" ht="16.5" customHeight="1">
      <c r="A409" s="36"/>
      <c r="B409" s="37"/>
      <c r="C409" s="180" t="s">
        <v>3748</v>
      </c>
      <c r="D409" s="180" t="s">
        <v>187</v>
      </c>
      <c r="E409" s="181" t="s">
        <v>4946</v>
      </c>
      <c r="F409" s="182" t="s">
        <v>4947</v>
      </c>
      <c r="G409" s="183" t="s">
        <v>1314</v>
      </c>
      <c r="H409" s="184">
        <v>1</v>
      </c>
      <c r="I409" s="185"/>
      <c r="J409" s="186">
        <f t="shared" si="140"/>
        <v>0</v>
      </c>
      <c r="K409" s="182" t="s">
        <v>19</v>
      </c>
      <c r="L409" s="41"/>
      <c r="M409" s="187" t="s">
        <v>19</v>
      </c>
      <c r="N409" s="188" t="s">
        <v>44</v>
      </c>
      <c r="O409" s="66"/>
      <c r="P409" s="189">
        <f t="shared" si="141"/>
        <v>0</v>
      </c>
      <c r="Q409" s="189">
        <v>0</v>
      </c>
      <c r="R409" s="189">
        <f t="shared" si="142"/>
        <v>0</v>
      </c>
      <c r="S409" s="189">
        <v>0</v>
      </c>
      <c r="T409" s="190">
        <f t="shared" si="143"/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191" t="s">
        <v>135</v>
      </c>
      <c r="AT409" s="191" t="s">
        <v>187</v>
      </c>
      <c r="AU409" s="191" t="s">
        <v>80</v>
      </c>
      <c r="AY409" s="19" t="s">
        <v>185</v>
      </c>
      <c r="BE409" s="192">
        <f t="shared" si="144"/>
        <v>0</v>
      </c>
      <c r="BF409" s="192">
        <f t="shared" si="145"/>
        <v>0</v>
      </c>
      <c r="BG409" s="192">
        <f t="shared" si="146"/>
        <v>0</v>
      </c>
      <c r="BH409" s="192">
        <f t="shared" si="147"/>
        <v>0</v>
      </c>
      <c r="BI409" s="192">
        <f t="shared" si="148"/>
        <v>0</v>
      </c>
      <c r="BJ409" s="19" t="s">
        <v>80</v>
      </c>
      <c r="BK409" s="192">
        <f t="shared" si="149"/>
        <v>0</v>
      </c>
      <c r="BL409" s="19" t="s">
        <v>135</v>
      </c>
      <c r="BM409" s="191" t="s">
        <v>4948</v>
      </c>
    </row>
    <row r="410" spans="1:65" s="2" customFormat="1" ht="16.5" customHeight="1">
      <c r="A410" s="36"/>
      <c r="B410" s="37"/>
      <c r="C410" s="180" t="s">
        <v>4949</v>
      </c>
      <c r="D410" s="180" t="s">
        <v>187</v>
      </c>
      <c r="E410" s="181" t="s">
        <v>4768</v>
      </c>
      <c r="F410" s="182" t="s">
        <v>4769</v>
      </c>
      <c r="G410" s="183" t="s">
        <v>1314</v>
      </c>
      <c r="H410" s="184">
        <v>1</v>
      </c>
      <c r="I410" s="185"/>
      <c r="J410" s="186">
        <f t="shared" si="140"/>
        <v>0</v>
      </c>
      <c r="K410" s="182" t="s">
        <v>19</v>
      </c>
      <c r="L410" s="41"/>
      <c r="M410" s="187" t="s">
        <v>19</v>
      </c>
      <c r="N410" s="188" t="s">
        <v>44</v>
      </c>
      <c r="O410" s="66"/>
      <c r="P410" s="189">
        <f t="shared" si="141"/>
        <v>0</v>
      </c>
      <c r="Q410" s="189">
        <v>0</v>
      </c>
      <c r="R410" s="189">
        <f t="shared" si="142"/>
        <v>0</v>
      </c>
      <c r="S410" s="189">
        <v>0</v>
      </c>
      <c r="T410" s="190">
        <f t="shared" si="143"/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91" t="s">
        <v>135</v>
      </c>
      <c r="AT410" s="191" t="s">
        <v>187</v>
      </c>
      <c r="AU410" s="191" t="s">
        <v>80</v>
      </c>
      <c r="AY410" s="19" t="s">
        <v>185</v>
      </c>
      <c r="BE410" s="192">
        <f t="shared" si="144"/>
        <v>0</v>
      </c>
      <c r="BF410" s="192">
        <f t="shared" si="145"/>
        <v>0</v>
      </c>
      <c r="BG410" s="192">
        <f t="shared" si="146"/>
        <v>0</v>
      </c>
      <c r="BH410" s="192">
        <f t="shared" si="147"/>
        <v>0</v>
      </c>
      <c r="BI410" s="192">
        <f t="shared" si="148"/>
        <v>0</v>
      </c>
      <c r="BJ410" s="19" t="s">
        <v>80</v>
      </c>
      <c r="BK410" s="192">
        <f t="shared" si="149"/>
        <v>0</v>
      </c>
      <c r="BL410" s="19" t="s">
        <v>135</v>
      </c>
      <c r="BM410" s="191" t="s">
        <v>4950</v>
      </c>
    </row>
    <row r="411" spans="1:65" s="2" customFormat="1" ht="16.5" customHeight="1">
      <c r="A411" s="36"/>
      <c r="B411" s="37"/>
      <c r="C411" s="180" t="s">
        <v>3751</v>
      </c>
      <c r="D411" s="180" t="s">
        <v>187</v>
      </c>
      <c r="E411" s="181" t="s">
        <v>4951</v>
      </c>
      <c r="F411" s="182" t="s">
        <v>4776</v>
      </c>
      <c r="G411" s="183" t="s">
        <v>1314</v>
      </c>
      <c r="H411" s="184">
        <v>1</v>
      </c>
      <c r="I411" s="185"/>
      <c r="J411" s="186">
        <f t="shared" si="140"/>
        <v>0</v>
      </c>
      <c r="K411" s="182" t="s">
        <v>19</v>
      </c>
      <c r="L411" s="41"/>
      <c r="M411" s="187" t="s">
        <v>19</v>
      </c>
      <c r="N411" s="188" t="s">
        <v>44</v>
      </c>
      <c r="O411" s="66"/>
      <c r="P411" s="189">
        <f t="shared" si="141"/>
        <v>0</v>
      </c>
      <c r="Q411" s="189">
        <v>0</v>
      </c>
      <c r="R411" s="189">
        <f t="shared" si="142"/>
        <v>0</v>
      </c>
      <c r="S411" s="189">
        <v>0</v>
      </c>
      <c r="T411" s="190">
        <f t="shared" si="143"/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191" t="s">
        <v>135</v>
      </c>
      <c r="AT411" s="191" t="s">
        <v>187</v>
      </c>
      <c r="AU411" s="191" t="s">
        <v>80</v>
      </c>
      <c r="AY411" s="19" t="s">
        <v>185</v>
      </c>
      <c r="BE411" s="192">
        <f t="shared" si="144"/>
        <v>0</v>
      </c>
      <c r="BF411" s="192">
        <f t="shared" si="145"/>
        <v>0</v>
      </c>
      <c r="BG411" s="192">
        <f t="shared" si="146"/>
        <v>0</v>
      </c>
      <c r="BH411" s="192">
        <f t="shared" si="147"/>
        <v>0</v>
      </c>
      <c r="BI411" s="192">
        <f t="shared" si="148"/>
        <v>0</v>
      </c>
      <c r="BJ411" s="19" t="s">
        <v>80</v>
      </c>
      <c r="BK411" s="192">
        <f t="shared" si="149"/>
        <v>0</v>
      </c>
      <c r="BL411" s="19" t="s">
        <v>135</v>
      </c>
      <c r="BM411" s="191" t="s">
        <v>4952</v>
      </c>
    </row>
    <row r="412" spans="1:65" s="2" customFormat="1" ht="16.5" customHeight="1">
      <c r="A412" s="36"/>
      <c r="B412" s="37"/>
      <c r="C412" s="180" t="s">
        <v>4953</v>
      </c>
      <c r="D412" s="180" t="s">
        <v>187</v>
      </c>
      <c r="E412" s="181" t="s">
        <v>4954</v>
      </c>
      <c r="F412" s="182" t="s">
        <v>4779</v>
      </c>
      <c r="G412" s="183" t="s">
        <v>1314</v>
      </c>
      <c r="H412" s="184">
        <v>1</v>
      </c>
      <c r="I412" s="185"/>
      <c r="J412" s="186">
        <f t="shared" si="140"/>
        <v>0</v>
      </c>
      <c r="K412" s="182" t="s">
        <v>19</v>
      </c>
      <c r="L412" s="41"/>
      <c r="M412" s="187" t="s">
        <v>19</v>
      </c>
      <c r="N412" s="188" t="s">
        <v>44</v>
      </c>
      <c r="O412" s="66"/>
      <c r="P412" s="189">
        <f t="shared" si="141"/>
        <v>0</v>
      </c>
      <c r="Q412" s="189">
        <v>0</v>
      </c>
      <c r="R412" s="189">
        <f t="shared" si="142"/>
        <v>0</v>
      </c>
      <c r="S412" s="189">
        <v>0</v>
      </c>
      <c r="T412" s="190">
        <f t="shared" si="143"/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91" t="s">
        <v>135</v>
      </c>
      <c r="AT412" s="191" t="s">
        <v>187</v>
      </c>
      <c r="AU412" s="191" t="s">
        <v>80</v>
      </c>
      <c r="AY412" s="19" t="s">
        <v>185</v>
      </c>
      <c r="BE412" s="192">
        <f t="shared" si="144"/>
        <v>0</v>
      </c>
      <c r="BF412" s="192">
        <f t="shared" si="145"/>
        <v>0</v>
      </c>
      <c r="BG412" s="192">
        <f t="shared" si="146"/>
        <v>0</v>
      </c>
      <c r="BH412" s="192">
        <f t="shared" si="147"/>
        <v>0</v>
      </c>
      <c r="BI412" s="192">
        <f t="shared" si="148"/>
        <v>0</v>
      </c>
      <c r="BJ412" s="19" t="s">
        <v>80</v>
      </c>
      <c r="BK412" s="192">
        <f t="shared" si="149"/>
        <v>0</v>
      </c>
      <c r="BL412" s="19" t="s">
        <v>135</v>
      </c>
      <c r="BM412" s="191" t="s">
        <v>4955</v>
      </c>
    </row>
    <row r="413" spans="1:65" s="2" customFormat="1" ht="16.5" customHeight="1">
      <c r="A413" s="36"/>
      <c r="B413" s="37"/>
      <c r="C413" s="180" t="s">
        <v>3754</v>
      </c>
      <c r="D413" s="180" t="s">
        <v>187</v>
      </c>
      <c r="E413" s="181" t="s">
        <v>4185</v>
      </c>
      <c r="F413" s="182" t="s">
        <v>4186</v>
      </c>
      <c r="G413" s="183" t="s">
        <v>1314</v>
      </c>
      <c r="H413" s="184">
        <v>3</v>
      </c>
      <c r="I413" s="185"/>
      <c r="J413" s="186">
        <f t="shared" si="140"/>
        <v>0</v>
      </c>
      <c r="K413" s="182" t="s">
        <v>19</v>
      </c>
      <c r="L413" s="41"/>
      <c r="M413" s="187" t="s">
        <v>19</v>
      </c>
      <c r="N413" s="188" t="s">
        <v>44</v>
      </c>
      <c r="O413" s="66"/>
      <c r="P413" s="189">
        <f t="shared" si="141"/>
        <v>0</v>
      </c>
      <c r="Q413" s="189">
        <v>0</v>
      </c>
      <c r="R413" s="189">
        <f t="shared" si="142"/>
        <v>0</v>
      </c>
      <c r="S413" s="189">
        <v>0</v>
      </c>
      <c r="T413" s="190">
        <f t="shared" si="143"/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191" t="s">
        <v>135</v>
      </c>
      <c r="AT413" s="191" t="s">
        <v>187</v>
      </c>
      <c r="AU413" s="191" t="s">
        <v>80</v>
      </c>
      <c r="AY413" s="19" t="s">
        <v>185</v>
      </c>
      <c r="BE413" s="192">
        <f t="shared" si="144"/>
        <v>0</v>
      </c>
      <c r="BF413" s="192">
        <f t="shared" si="145"/>
        <v>0</v>
      </c>
      <c r="BG413" s="192">
        <f t="shared" si="146"/>
        <v>0</v>
      </c>
      <c r="BH413" s="192">
        <f t="shared" si="147"/>
        <v>0</v>
      </c>
      <c r="BI413" s="192">
        <f t="shared" si="148"/>
        <v>0</v>
      </c>
      <c r="BJ413" s="19" t="s">
        <v>80</v>
      </c>
      <c r="BK413" s="192">
        <f t="shared" si="149"/>
        <v>0</v>
      </c>
      <c r="BL413" s="19" t="s">
        <v>135</v>
      </c>
      <c r="BM413" s="191" t="s">
        <v>4956</v>
      </c>
    </row>
    <row r="414" spans="1:65" s="2" customFormat="1" ht="16.5" customHeight="1">
      <c r="A414" s="36"/>
      <c r="B414" s="37"/>
      <c r="C414" s="180" t="s">
        <v>4957</v>
      </c>
      <c r="D414" s="180" t="s">
        <v>187</v>
      </c>
      <c r="E414" s="181" t="s">
        <v>4188</v>
      </c>
      <c r="F414" s="182" t="s">
        <v>4189</v>
      </c>
      <c r="G414" s="183" t="s">
        <v>1314</v>
      </c>
      <c r="H414" s="184">
        <v>3</v>
      </c>
      <c r="I414" s="185"/>
      <c r="J414" s="186">
        <f t="shared" si="140"/>
        <v>0</v>
      </c>
      <c r="K414" s="182" t="s">
        <v>19</v>
      </c>
      <c r="L414" s="41"/>
      <c r="M414" s="187" t="s">
        <v>19</v>
      </c>
      <c r="N414" s="188" t="s">
        <v>44</v>
      </c>
      <c r="O414" s="66"/>
      <c r="P414" s="189">
        <f t="shared" si="141"/>
        <v>0</v>
      </c>
      <c r="Q414" s="189">
        <v>0</v>
      </c>
      <c r="R414" s="189">
        <f t="shared" si="142"/>
        <v>0</v>
      </c>
      <c r="S414" s="189">
        <v>0</v>
      </c>
      <c r="T414" s="190">
        <f t="shared" si="143"/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191" t="s">
        <v>135</v>
      </c>
      <c r="AT414" s="191" t="s">
        <v>187</v>
      </c>
      <c r="AU414" s="191" t="s">
        <v>80</v>
      </c>
      <c r="AY414" s="19" t="s">
        <v>185</v>
      </c>
      <c r="BE414" s="192">
        <f t="shared" si="144"/>
        <v>0</v>
      </c>
      <c r="BF414" s="192">
        <f t="shared" si="145"/>
        <v>0</v>
      </c>
      <c r="BG414" s="192">
        <f t="shared" si="146"/>
        <v>0</v>
      </c>
      <c r="BH414" s="192">
        <f t="shared" si="147"/>
        <v>0</v>
      </c>
      <c r="BI414" s="192">
        <f t="shared" si="148"/>
        <v>0</v>
      </c>
      <c r="BJ414" s="19" t="s">
        <v>80</v>
      </c>
      <c r="BK414" s="192">
        <f t="shared" si="149"/>
        <v>0</v>
      </c>
      <c r="BL414" s="19" t="s">
        <v>135</v>
      </c>
      <c r="BM414" s="191" t="s">
        <v>4958</v>
      </c>
    </row>
    <row r="415" spans="1:65" s="2" customFormat="1" ht="16.5" customHeight="1">
      <c r="A415" s="36"/>
      <c r="B415" s="37"/>
      <c r="C415" s="180" t="s">
        <v>3757</v>
      </c>
      <c r="D415" s="180" t="s">
        <v>187</v>
      </c>
      <c r="E415" s="181" t="s">
        <v>4191</v>
      </c>
      <c r="F415" s="182" t="s">
        <v>4192</v>
      </c>
      <c r="G415" s="183" t="s">
        <v>1314</v>
      </c>
      <c r="H415" s="184">
        <v>1</v>
      </c>
      <c r="I415" s="185"/>
      <c r="J415" s="186">
        <f t="shared" si="140"/>
        <v>0</v>
      </c>
      <c r="K415" s="182" t="s">
        <v>19</v>
      </c>
      <c r="L415" s="41"/>
      <c r="M415" s="187" t="s">
        <v>19</v>
      </c>
      <c r="N415" s="188" t="s">
        <v>44</v>
      </c>
      <c r="O415" s="66"/>
      <c r="P415" s="189">
        <f t="shared" si="141"/>
        <v>0</v>
      </c>
      <c r="Q415" s="189">
        <v>0</v>
      </c>
      <c r="R415" s="189">
        <f t="shared" si="142"/>
        <v>0</v>
      </c>
      <c r="S415" s="189">
        <v>0</v>
      </c>
      <c r="T415" s="190">
        <f t="shared" si="143"/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191" t="s">
        <v>135</v>
      </c>
      <c r="AT415" s="191" t="s">
        <v>187</v>
      </c>
      <c r="AU415" s="191" t="s">
        <v>80</v>
      </c>
      <c r="AY415" s="19" t="s">
        <v>185</v>
      </c>
      <c r="BE415" s="192">
        <f t="shared" si="144"/>
        <v>0</v>
      </c>
      <c r="BF415" s="192">
        <f t="shared" si="145"/>
        <v>0</v>
      </c>
      <c r="BG415" s="192">
        <f t="shared" si="146"/>
        <v>0</v>
      </c>
      <c r="BH415" s="192">
        <f t="shared" si="147"/>
        <v>0</v>
      </c>
      <c r="BI415" s="192">
        <f t="shared" si="148"/>
        <v>0</v>
      </c>
      <c r="BJ415" s="19" t="s">
        <v>80</v>
      </c>
      <c r="BK415" s="192">
        <f t="shared" si="149"/>
        <v>0</v>
      </c>
      <c r="BL415" s="19" t="s">
        <v>135</v>
      </c>
      <c r="BM415" s="191" t="s">
        <v>4959</v>
      </c>
    </row>
    <row r="416" spans="1:65" s="2" customFormat="1" ht="16.5" customHeight="1">
      <c r="A416" s="36"/>
      <c r="B416" s="37"/>
      <c r="C416" s="180" t="s">
        <v>4960</v>
      </c>
      <c r="D416" s="180" t="s">
        <v>187</v>
      </c>
      <c r="E416" s="181" t="s">
        <v>4194</v>
      </c>
      <c r="F416" s="182" t="s">
        <v>4195</v>
      </c>
      <c r="G416" s="183" t="s">
        <v>1314</v>
      </c>
      <c r="H416" s="184">
        <v>1</v>
      </c>
      <c r="I416" s="185"/>
      <c r="J416" s="186">
        <f t="shared" si="140"/>
        <v>0</v>
      </c>
      <c r="K416" s="182" t="s">
        <v>19</v>
      </c>
      <c r="L416" s="41"/>
      <c r="M416" s="187" t="s">
        <v>19</v>
      </c>
      <c r="N416" s="188" t="s">
        <v>44</v>
      </c>
      <c r="O416" s="66"/>
      <c r="P416" s="189">
        <f t="shared" si="141"/>
        <v>0</v>
      </c>
      <c r="Q416" s="189">
        <v>0</v>
      </c>
      <c r="R416" s="189">
        <f t="shared" si="142"/>
        <v>0</v>
      </c>
      <c r="S416" s="189">
        <v>0</v>
      </c>
      <c r="T416" s="190">
        <f t="shared" si="143"/>
        <v>0</v>
      </c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R416" s="191" t="s">
        <v>135</v>
      </c>
      <c r="AT416" s="191" t="s">
        <v>187</v>
      </c>
      <c r="AU416" s="191" t="s">
        <v>80</v>
      </c>
      <c r="AY416" s="19" t="s">
        <v>185</v>
      </c>
      <c r="BE416" s="192">
        <f t="shared" si="144"/>
        <v>0</v>
      </c>
      <c r="BF416" s="192">
        <f t="shared" si="145"/>
        <v>0</v>
      </c>
      <c r="BG416" s="192">
        <f t="shared" si="146"/>
        <v>0</v>
      </c>
      <c r="BH416" s="192">
        <f t="shared" si="147"/>
        <v>0</v>
      </c>
      <c r="BI416" s="192">
        <f t="shared" si="148"/>
        <v>0</v>
      </c>
      <c r="BJ416" s="19" t="s">
        <v>80</v>
      </c>
      <c r="BK416" s="192">
        <f t="shared" si="149"/>
        <v>0</v>
      </c>
      <c r="BL416" s="19" t="s">
        <v>135</v>
      </c>
      <c r="BM416" s="191" t="s">
        <v>4961</v>
      </c>
    </row>
    <row r="417" spans="1:65" s="2" customFormat="1" ht="16.5" customHeight="1">
      <c r="A417" s="36"/>
      <c r="B417" s="37"/>
      <c r="C417" s="180" t="s">
        <v>3760</v>
      </c>
      <c r="D417" s="180" t="s">
        <v>187</v>
      </c>
      <c r="E417" s="181" t="s">
        <v>4197</v>
      </c>
      <c r="F417" s="182" t="s">
        <v>4198</v>
      </c>
      <c r="G417" s="183" t="s">
        <v>1314</v>
      </c>
      <c r="H417" s="184">
        <v>1</v>
      </c>
      <c r="I417" s="185"/>
      <c r="J417" s="186">
        <f t="shared" si="140"/>
        <v>0</v>
      </c>
      <c r="K417" s="182" t="s">
        <v>19</v>
      </c>
      <c r="L417" s="41"/>
      <c r="M417" s="187" t="s">
        <v>19</v>
      </c>
      <c r="N417" s="188" t="s">
        <v>44</v>
      </c>
      <c r="O417" s="66"/>
      <c r="P417" s="189">
        <f t="shared" si="141"/>
        <v>0</v>
      </c>
      <c r="Q417" s="189">
        <v>0</v>
      </c>
      <c r="R417" s="189">
        <f t="shared" si="142"/>
        <v>0</v>
      </c>
      <c r="S417" s="189">
        <v>0</v>
      </c>
      <c r="T417" s="190">
        <f t="shared" si="143"/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191" t="s">
        <v>135</v>
      </c>
      <c r="AT417" s="191" t="s">
        <v>187</v>
      </c>
      <c r="AU417" s="191" t="s">
        <v>80</v>
      </c>
      <c r="AY417" s="19" t="s">
        <v>185</v>
      </c>
      <c r="BE417" s="192">
        <f t="shared" si="144"/>
        <v>0</v>
      </c>
      <c r="BF417" s="192">
        <f t="shared" si="145"/>
        <v>0</v>
      </c>
      <c r="BG417" s="192">
        <f t="shared" si="146"/>
        <v>0</v>
      </c>
      <c r="BH417" s="192">
        <f t="shared" si="147"/>
        <v>0</v>
      </c>
      <c r="BI417" s="192">
        <f t="shared" si="148"/>
        <v>0</v>
      </c>
      <c r="BJ417" s="19" t="s">
        <v>80</v>
      </c>
      <c r="BK417" s="192">
        <f t="shared" si="149"/>
        <v>0</v>
      </c>
      <c r="BL417" s="19" t="s">
        <v>135</v>
      </c>
      <c r="BM417" s="191" t="s">
        <v>4962</v>
      </c>
    </row>
    <row r="418" spans="1:65" s="2" customFormat="1" ht="16.5" customHeight="1">
      <c r="A418" s="36"/>
      <c r="B418" s="37"/>
      <c r="C418" s="180" t="s">
        <v>4963</v>
      </c>
      <c r="D418" s="180" t="s">
        <v>187</v>
      </c>
      <c r="E418" s="181" t="s">
        <v>4853</v>
      </c>
      <c r="F418" s="182" t="s">
        <v>4798</v>
      </c>
      <c r="G418" s="183" t="s">
        <v>1314</v>
      </c>
      <c r="H418" s="184">
        <v>1</v>
      </c>
      <c r="I418" s="185"/>
      <c r="J418" s="186">
        <f t="shared" si="140"/>
        <v>0</v>
      </c>
      <c r="K418" s="182" t="s">
        <v>19</v>
      </c>
      <c r="L418" s="41"/>
      <c r="M418" s="187" t="s">
        <v>19</v>
      </c>
      <c r="N418" s="188" t="s">
        <v>44</v>
      </c>
      <c r="O418" s="66"/>
      <c r="P418" s="189">
        <f t="shared" si="141"/>
        <v>0</v>
      </c>
      <c r="Q418" s="189">
        <v>0</v>
      </c>
      <c r="R418" s="189">
        <f t="shared" si="142"/>
        <v>0</v>
      </c>
      <c r="S418" s="189">
        <v>0</v>
      </c>
      <c r="T418" s="190">
        <f t="shared" si="143"/>
        <v>0</v>
      </c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R418" s="191" t="s">
        <v>135</v>
      </c>
      <c r="AT418" s="191" t="s">
        <v>187</v>
      </c>
      <c r="AU418" s="191" t="s">
        <v>80</v>
      </c>
      <c r="AY418" s="19" t="s">
        <v>185</v>
      </c>
      <c r="BE418" s="192">
        <f t="shared" si="144"/>
        <v>0</v>
      </c>
      <c r="BF418" s="192">
        <f t="shared" si="145"/>
        <v>0</v>
      </c>
      <c r="BG418" s="192">
        <f t="shared" si="146"/>
        <v>0</v>
      </c>
      <c r="BH418" s="192">
        <f t="shared" si="147"/>
        <v>0</v>
      </c>
      <c r="BI418" s="192">
        <f t="shared" si="148"/>
        <v>0</v>
      </c>
      <c r="BJ418" s="19" t="s">
        <v>80</v>
      </c>
      <c r="BK418" s="192">
        <f t="shared" si="149"/>
        <v>0</v>
      </c>
      <c r="BL418" s="19" t="s">
        <v>135</v>
      </c>
      <c r="BM418" s="191" t="s">
        <v>4964</v>
      </c>
    </row>
    <row r="419" spans="1:65" s="2" customFormat="1" ht="16.5" customHeight="1">
      <c r="A419" s="36"/>
      <c r="B419" s="37"/>
      <c r="C419" s="180" t="s">
        <v>3763</v>
      </c>
      <c r="D419" s="180" t="s">
        <v>187</v>
      </c>
      <c r="E419" s="181" t="s">
        <v>4855</v>
      </c>
      <c r="F419" s="182" t="s">
        <v>4762</v>
      </c>
      <c r="G419" s="183" t="s">
        <v>1314</v>
      </c>
      <c r="H419" s="184">
        <v>2</v>
      </c>
      <c r="I419" s="185"/>
      <c r="J419" s="186">
        <f t="shared" si="140"/>
        <v>0</v>
      </c>
      <c r="K419" s="182" t="s">
        <v>19</v>
      </c>
      <c r="L419" s="41"/>
      <c r="M419" s="187" t="s">
        <v>19</v>
      </c>
      <c r="N419" s="188" t="s">
        <v>44</v>
      </c>
      <c r="O419" s="66"/>
      <c r="P419" s="189">
        <f t="shared" si="141"/>
        <v>0</v>
      </c>
      <c r="Q419" s="189">
        <v>0</v>
      </c>
      <c r="R419" s="189">
        <f t="shared" si="142"/>
        <v>0</v>
      </c>
      <c r="S419" s="189">
        <v>0</v>
      </c>
      <c r="T419" s="190">
        <f t="shared" si="143"/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191" t="s">
        <v>135</v>
      </c>
      <c r="AT419" s="191" t="s">
        <v>187</v>
      </c>
      <c r="AU419" s="191" t="s">
        <v>80</v>
      </c>
      <c r="AY419" s="19" t="s">
        <v>185</v>
      </c>
      <c r="BE419" s="192">
        <f t="shared" si="144"/>
        <v>0</v>
      </c>
      <c r="BF419" s="192">
        <f t="shared" si="145"/>
        <v>0</v>
      </c>
      <c r="BG419" s="192">
        <f t="shared" si="146"/>
        <v>0</v>
      </c>
      <c r="BH419" s="192">
        <f t="shared" si="147"/>
        <v>0</v>
      </c>
      <c r="BI419" s="192">
        <f t="shared" si="148"/>
        <v>0</v>
      </c>
      <c r="BJ419" s="19" t="s">
        <v>80</v>
      </c>
      <c r="BK419" s="192">
        <f t="shared" si="149"/>
        <v>0</v>
      </c>
      <c r="BL419" s="19" t="s">
        <v>135</v>
      </c>
      <c r="BM419" s="191" t="s">
        <v>4965</v>
      </c>
    </row>
    <row r="420" spans="1:65" s="12" customFormat="1" ht="25.9" customHeight="1">
      <c r="B420" s="164"/>
      <c r="C420" s="165"/>
      <c r="D420" s="166" t="s">
        <v>72</v>
      </c>
      <c r="E420" s="167" t="s">
        <v>4966</v>
      </c>
      <c r="F420" s="167" t="s">
        <v>4967</v>
      </c>
      <c r="G420" s="165"/>
      <c r="H420" s="165"/>
      <c r="I420" s="168"/>
      <c r="J420" s="169">
        <f>BK420</f>
        <v>0</v>
      </c>
      <c r="K420" s="165"/>
      <c r="L420" s="170"/>
      <c r="M420" s="171"/>
      <c r="N420" s="172"/>
      <c r="O420" s="172"/>
      <c r="P420" s="173">
        <f>SUM(P421:P435)</f>
        <v>0</v>
      </c>
      <c r="Q420" s="172"/>
      <c r="R420" s="173">
        <f>SUM(R421:R435)</f>
        <v>0</v>
      </c>
      <c r="S420" s="172"/>
      <c r="T420" s="174">
        <f>SUM(T421:T435)</f>
        <v>0</v>
      </c>
      <c r="AR420" s="175" t="s">
        <v>80</v>
      </c>
      <c r="AT420" s="176" t="s">
        <v>72</v>
      </c>
      <c r="AU420" s="176" t="s">
        <v>73</v>
      </c>
      <c r="AY420" s="175" t="s">
        <v>185</v>
      </c>
      <c r="BK420" s="177">
        <f>SUM(BK421:BK435)</f>
        <v>0</v>
      </c>
    </row>
    <row r="421" spans="1:65" s="2" customFormat="1" ht="24.2" customHeight="1">
      <c r="A421" s="36"/>
      <c r="B421" s="37"/>
      <c r="C421" s="180" t="s">
        <v>4968</v>
      </c>
      <c r="D421" s="180" t="s">
        <v>187</v>
      </c>
      <c r="E421" s="181" t="s">
        <v>4969</v>
      </c>
      <c r="F421" s="182" t="s">
        <v>4970</v>
      </c>
      <c r="G421" s="183" t="s">
        <v>1314</v>
      </c>
      <c r="H421" s="184">
        <v>1</v>
      </c>
      <c r="I421" s="185"/>
      <c r="J421" s="186">
        <f t="shared" ref="J421:J435" si="150">ROUND(I421*H421,2)</f>
        <v>0</v>
      </c>
      <c r="K421" s="182" t="s">
        <v>19</v>
      </c>
      <c r="L421" s="41"/>
      <c r="M421" s="187" t="s">
        <v>19</v>
      </c>
      <c r="N421" s="188" t="s">
        <v>44</v>
      </c>
      <c r="O421" s="66"/>
      <c r="P421" s="189">
        <f t="shared" ref="P421:P435" si="151">O421*H421</f>
        <v>0</v>
      </c>
      <c r="Q421" s="189">
        <v>0</v>
      </c>
      <c r="R421" s="189">
        <f t="shared" ref="R421:R435" si="152">Q421*H421</f>
        <v>0</v>
      </c>
      <c r="S421" s="189">
        <v>0</v>
      </c>
      <c r="T421" s="190">
        <f t="shared" ref="T421:T435" si="153">S421*H421</f>
        <v>0</v>
      </c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R421" s="191" t="s">
        <v>135</v>
      </c>
      <c r="AT421" s="191" t="s">
        <v>187</v>
      </c>
      <c r="AU421" s="191" t="s">
        <v>80</v>
      </c>
      <c r="AY421" s="19" t="s">
        <v>185</v>
      </c>
      <c r="BE421" s="192">
        <f t="shared" ref="BE421:BE435" si="154">IF(N421="základní",J421,0)</f>
        <v>0</v>
      </c>
      <c r="BF421" s="192">
        <f t="shared" ref="BF421:BF435" si="155">IF(N421="snížená",J421,0)</f>
        <v>0</v>
      </c>
      <c r="BG421" s="192">
        <f t="shared" ref="BG421:BG435" si="156">IF(N421="zákl. přenesená",J421,0)</f>
        <v>0</v>
      </c>
      <c r="BH421" s="192">
        <f t="shared" ref="BH421:BH435" si="157">IF(N421="sníž. přenesená",J421,0)</f>
        <v>0</v>
      </c>
      <c r="BI421" s="192">
        <f t="shared" ref="BI421:BI435" si="158">IF(N421="nulová",J421,0)</f>
        <v>0</v>
      </c>
      <c r="BJ421" s="19" t="s">
        <v>80</v>
      </c>
      <c r="BK421" s="192">
        <f t="shared" ref="BK421:BK435" si="159">ROUND(I421*H421,2)</f>
        <v>0</v>
      </c>
      <c r="BL421" s="19" t="s">
        <v>135</v>
      </c>
      <c r="BM421" s="191" t="s">
        <v>4971</v>
      </c>
    </row>
    <row r="422" spans="1:65" s="2" customFormat="1" ht="16.5" customHeight="1">
      <c r="A422" s="36"/>
      <c r="B422" s="37"/>
      <c r="C422" s="180" t="s">
        <v>3766</v>
      </c>
      <c r="D422" s="180" t="s">
        <v>187</v>
      </c>
      <c r="E422" s="181" t="s">
        <v>4972</v>
      </c>
      <c r="F422" s="182" t="s">
        <v>4973</v>
      </c>
      <c r="G422" s="183" t="s">
        <v>1314</v>
      </c>
      <c r="H422" s="184">
        <v>1</v>
      </c>
      <c r="I422" s="185"/>
      <c r="J422" s="186">
        <f t="shared" si="150"/>
        <v>0</v>
      </c>
      <c r="K422" s="182" t="s">
        <v>19</v>
      </c>
      <c r="L422" s="41"/>
      <c r="M422" s="187" t="s">
        <v>19</v>
      </c>
      <c r="N422" s="188" t="s">
        <v>44</v>
      </c>
      <c r="O422" s="66"/>
      <c r="P422" s="189">
        <f t="shared" si="151"/>
        <v>0</v>
      </c>
      <c r="Q422" s="189">
        <v>0</v>
      </c>
      <c r="R422" s="189">
        <f t="shared" si="152"/>
        <v>0</v>
      </c>
      <c r="S422" s="189">
        <v>0</v>
      </c>
      <c r="T422" s="190">
        <f t="shared" si="153"/>
        <v>0</v>
      </c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R422" s="191" t="s">
        <v>135</v>
      </c>
      <c r="AT422" s="191" t="s">
        <v>187</v>
      </c>
      <c r="AU422" s="191" t="s">
        <v>80</v>
      </c>
      <c r="AY422" s="19" t="s">
        <v>185</v>
      </c>
      <c r="BE422" s="192">
        <f t="shared" si="154"/>
        <v>0</v>
      </c>
      <c r="BF422" s="192">
        <f t="shared" si="155"/>
        <v>0</v>
      </c>
      <c r="BG422" s="192">
        <f t="shared" si="156"/>
        <v>0</v>
      </c>
      <c r="BH422" s="192">
        <f t="shared" si="157"/>
        <v>0</v>
      </c>
      <c r="BI422" s="192">
        <f t="shared" si="158"/>
        <v>0</v>
      </c>
      <c r="BJ422" s="19" t="s">
        <v>80</v>
      </c>
      <c r="BK422" s="192">
        <f t="shared" si="159"/>
        <v>0</v>
      </c>
      <c r="BL422" s="19" t="s">
        <v>135</v>
      </c>
      <c r="BM422" s="191" t="s">
        <v>4974</v>
      </c>
    </row>
    <row r="423" spans="1:65" s="2" customFormat="1" ht="16.5" customHeight="1">
      <c r="A423" s="36"/>
      <c r="B423" s="37"/>
      <c r="C423" s="180" t="s">
        <v>4975</v>
      </c>
      <c r="D423" s="180" t="s">
        <v>187</v>
      </c>
      <c r="E423" s="181" t="s">
        <v>4976</v>
      </c>
      <c r="F423" s="182" t="s">
        <v>4977</v>
      </c>
      <c r="G423" s="183" t="s">
        <v>1314</v>
      </c>
      <c r="H423" s="184">
        <v>1</v>
      </c>
      <c r="I423" s="185"/>
      <c r="J423" s="186">
        <f t="shared" si="150"/>
        <v>0</v>
      </c>
      <c r="K423" s="182" t="s">
        <v>19</v>
      </c>
      <c r="L423" s="41"/>
      <c r="M423" s="187" t="s">
        <v>19</v>
      </c>
      <c r="N423" s="188" t="s">
        <v>44</v>
      </c>
      <c r="O423" s="66"/>
      <c r="P423" s="189">
        <f t="shared" si="151"/>
        <v>0</v>
      </c>
      <c r="Q423" s="189">
        <v>0</v>
      </c>
      <c r="R423" s="189">
        <f t="shared" si="152"/>
        <v>0</v>
      </c>
      <c r="S423" s="189">
        <v>0</v>
      </c>
      <c r="T423" s="190">
        <f t="shared" si="153"/>
        <v>0</v>
      </c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R423" s="191" t="s">
        <v>135</v>
      </c>
      <c r="AT423" s="191" t="s">
        <v>187</v>
      </c>
      <c r="AU423" s="191" t="s">
        <v>80</v>
      </c>
      <c r="AY423" s="19" t="s">
        <v>185</v>
      </c>
      <c r="BE423" s="192">
        <f t="shared" si="154"/>
        <v>0</v>
      </c>
      <c r="BF423" s="192">
        <f t="shared" si="155"/>
        <v>0</v>
      </c>
      <c r="BG423" s="192">
        <f t="shared" si="156"/>
        <v>0</v>
      </c>
      <c r="BH423" s="192">
        <f t="shared" si="157"/>
        <v>0</v>
      </c>
      <c r="BI423" s="192">
        <f t="shared" si="158"/>
        <v>0</v>
      </c>
      <c r="BJ423" s="19" t="s">
        <v>80</v>
      </c>
      <c r="BK423" s="192">
        <f t="shared" si="159"/>
        <v>0</v>
      </c>
      <c r="BL423" s="19" t="s">
        <v>135</v>
      </c>
      <c r="BM423" s="191" t="s">
        <v>4978</v>
      </c>
    </row>
    <row r="424" spans="1:65" s="2" customFormat="1" ht="16.5" customHeight="1">
      <c r="A424" s="36"/>
      <c r="B424" s="37"/>
      <c r="C424" s="180" t="s">
        <v>3769</v>
      </c>
      <c r="D424" s="180" t="s">
        <v>187</v>
      </c>
      <c r="E424" s="181" t="s">
        <v>4979</v>
      </c>
      <c r="F424" s="182" t="s">
        <v>4204</v>
      </c>
      <c r="G424" s="183" t="s">
        <v>1314</v>
      </c>
      <c r="H424" s="184">
        <v>2</v>
      </c>
      <c r="I424" s="185"/>
      <c r="J424" s="186">
        <f t="shared" si="150"/>
        <v>0</v>
      </c>
      <c r="K424" s="182" t="s">
        <v>19</v>
      </c>
      <c r="L424" s="41"/>
      <c r="M424" s="187" t="s">
        <v>19</v>
      </c>
      <c r="N424" s="188" t="s">
        <v>44</v>
      </c>
      <c r="O424" s="66"/>
      <c r="P424" s="189">
        <f t="shared" si="151"/>
        <v>0</v>
      </c>
      <c r="Q424" s="189">
        <v>0</v>
      </c>
      <c r="R424" s="189">
        <f t="shared" si="152"/>
        <v>0</v>
      </c>
      <c r="S424" s="189">
        <v>0</v>
      </c>
      <c r="T424" s="190">
        <f t="shared" si="153"/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191" t="s">
        <v>135</v>
      </c>
      <c r="AT424" s="191" t="s">
        <v>187</v>
      </c>
      <c r="AU424" s="191" t="s">
        <v>80</v>
      </c>
      <c r="AY424" s="19" t="s">
        <v>185</v>
      </c>
      <c r="BE424" s="192">
        <f t="shared" si="154"/>
        <v>0</v>
      </c>
      <c r="BF424" s="192">
        <f t="shared" si="155"/>
        <v>0</v>
      </c>
      <c r="BG424" s="192">
        <f t="shared" si="156"/>
        <v>0</v>
      </c>
      <c r="BH424" s="192">
        <f t="shared" si="157"/>
        <v>0</v>
      </c>
      <c r="BI424" s="192">
        <f t="shared" si="158"/>
        <v>0</v>
      </c>
      <c r="BJ424" s="19" t="s">
        <v>80</v>
      </c>
      <c r="BK424" s="192">
        <f t="shared" si="159"/>
        <v>0</v>
      </c>
      <c r="BL424" s="19" t="s">
        <v>135</v>
      </c>
      <c r="BM424" s="191" t="s">
        <v>4980</v>
      </c>
    </row>
    <row r="425" spans="1:65" s="2" customFormat="1" ht="16.5" customHeight="1">
      <c r="A425" s="36"/>
      <c r="B425" s="37"/>
      <c r="C425" s="180" t="s">
        <v>4981</v>
      </c>
      <c r="D425" s="180" t="s">
        <v>187</v>
      </c>
      <c r="E425" s="181" t="s">
        <v>4982</v>
      </c>
      <c r="F425" s="182" t="s">
        <v>4983</v>
      </c>
      <c r="G425" s="183" t="s">
        <v>1314</v>
      </c>
      <c r="H425" s="184">
        <v>1</v>
      </c>
      <c r="I425" s="185"/>
      <c r="J425" s="186">
        <f t="shared" si="150"/>
        <v>0</v>
      </c>
      <c r="K425" s="182" t="s">
        <v>19</v>
      </c>
      <c r="L425" s="41"/>
      <c r="M425" s="187" t="s">
        <v>19</v>
      </c>
      <c r="N425" s="188" t="s">
        <v>44</v>
      </c>
      <c r="O425" s="66"/>
      <c r="P425" s="189">
        <f t="shared" si="151"/>
        <v>0</v>
      </c>
      <c r="Q425" s="189">
        <v>0</v>
      </c>
      <c r="R425" s="189">
        <f t="shared" si="152"/>
        <v>0</v>
      </c>
      <c r="S425" s="189">
        <v>0</v>
      </c>
      <c r="T425" s="190">
        <f t="shared" si="153"/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191" t="s">
        <v>135</v>
      </c>
      <c r="AT425" s="191" t="s">
        <v>187</v>
      </c>
      <c r="AU425" s="191" t="s">
        <v>80</v>
      </c>
      <c r="AY425" s="19" t="s">
        <v>185</v>
      </c>
      <c r="BE425" s="192">
        <f t="shared" si="154"/>
        <v>0</v>
      </c>
      <c r="BF425" s="192">
        <f t="shared" si="155"/>
        <v>0</v>
      </c>
      <c r="BG425" s="192">
        <f t="shared" si="156"/>
        <v>0</v>
      </c>
      <c r="BH425" s="192">
        <f t="shared" si="157"/>
        <v>0</v>
      </c>
      <c r="BI425" s="192">
        <f t="shared" si="158"/>
        <v>0</v>
      </c>
      <c r="BJ425" s="19" t="s">
        <v>80</v>
      </c>
      <c r="BK425" s="192">
        <f t="shared" si="159"/>
        <v>0</v>
      </c>
      <c r="BL425" s="19" t="s">
        <v>135</v>
      </c>
      <c r="BM425" s="191" t="s">
        <v>4984</v>
      </c>
    </row>
    <row r="426" spans="1:65" s="2" customFormat="1" ht="16.5" customHeight="1">
      <c r="A426" s="36"/>
      <c r="B426" s="37"/>
      <c r="C426" s="180" t="s">
        <v>3772</v>
      </c>
      <c r="D426" s="180" t="s">
        <v>187</v>
      </c>
      <c r="E426" s="181" t="s">
        <v>4985</v>
      </c>
      <c r="F426" s="182" t="s">
        <v>4986</v>
      </c>
      <c r="G426" s="183" t="s">
        <v>1314</v>
      </c>
      <c r="H426" s="184">
        <v>1</v>
      </c>
      <c r="I426" s="185"/>
      <c r="J426" s="186">
        <f t="shared" si="150"/>
        <v>0</v>
      </c>
      <c r="K426" s="182" t="s">
        <v>19</v>
      </c>
      <c r="L426" s="41"/>
      <c r="M426" s="187" t="s">
        <v>19</v>
      </c>
      <c r="N426" s="188" t="s">
        <v>44</v>
      </c>
      <c r="O426" s="66"/>
      <c r="P426" s="189">
        <f t="shared" si="151"/>
        <v>0</v>
      </c>
      <c r="Q426" s="189">
        <v>0</v>
      </c>
      <c r="R426" s="189">
        <f t="shared" si="152"/>
        <v>0</v>
      </c>
      <c r="S426" s="189">
        <v>0</v>
      </c>
      <c r="T426" s="190">
        <f t="shared" si="153"/>
        <v>0</v>
      </c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R426" s="191" t="s">
        <v>135</v>
      </c>
      <c r="AT426" s="191" t="s">
        <v>187</v>
      </c>
      <c r="AU426" s="191" t="s">
        <v>80</v>
      </c>
      <c r="AY426" s="19" t="s">
        <v>185</v>
      </c>
      <c r="BE426" s="192">
        <f t="shared" si="154"/>
        <v>0</v>
      </c>
      <c r="BF426" s="192">
        <f t="shared" si="155"/>
        <v>0</v>
      </c>
      <c r="BG426" s="192">
        <f t="shared" si="156"/>
        <v>0</v>
      </c>
      <c r="BH426" s="192">
        <f t="shared" si="157"/>
        <v>0</v>
      </c>
      <c r="BI426" s="192">
        <f t="shared" si="158"/>
        <v>0</v>
      </c>
      <c r="BJ426" s="19" t="s">
        <v>80</v>
      </c>
      <c r="BK426" s="192">
        <f t="shared" si="159"/>
        <v>0</v>
      </c>
      <c r="BL426" s="19" t="s">
        <v>135</v>
      </c>
      <c r="BM426" s="191" t="s">
        <v>4987</v>
      </c>
    </row>
    <row r="427" spans="1:65" s="2" customFormat="1" ht="16.5" customHeight="1">
      <c r="A427" s="36"/>
      <c r="B427" s="37"/>
      <c r="C427" s="180" t="s">
        <v>4988</v>
      </c>
      <c r="D427" s="180" t="s">
        <v>187</v>
      </c>
      <c r="E427" s="181" t="s">
        <v>4989</v>
      </c>
      <c r="F427" s="182" t="s">
        <v>4769</v>
      </c>
      <c r="G427" s="183" t="s">
        <v>1314</v>
      </c>
      <c r="H427" s="184">
        <v>1</v>
      </c>
      <c r="I427" s="185"/>
      <c r="J427" s="186">
        <f t="shared" si="150"/>
        <v>0</v>
      </c>
      <c r="K427" s="182" t="s">
        <v>19</v>
      </c>
      <c r="L427" s="41"/>
      <c r="M427" s="187" t="s">
        <v>19</v>
      </c>
      <c r="N427" s="188" t="s">
        <v>44</v>
      </c>
      <c r="O427" s="66"/>
      <c r="P427" s="189">
        <f t="shared" si="151"/>
        <v>0</v>
      </c>
      <c r="Q427" s="189">
        <v>0</v>
      </c>
      <c r="R427" s="189">
        <f t="shared" si="152"/>
        <v>0</v>
      </c>
      <c r="S427" s="189">
        <v>0</v>
      </c>
      <c r="T427" s="190">
        <f t="shared" si="153"/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91" t="s">
        <v>135</v>
      </c>
      <c r="AT427" s="191" t="s">
        <v>187</v>
      </c>
      <c r="AU427" s="191" t="s">
        <v>80</v>
      </c>
      <c r="AY427" s="19" t="s">
        <v>185</v>
      </c>
      <c r="BE427" s="192">
        <f t="shared" si="154"/>
        <v>0</v>
      </c>
      <c r="BF427" s="192">
        <f t="shared" si="155"/>
        <v>0</v>
      </c>
      <c r="BG427" s="192">
        <f t="shared" si="156"/>
        <v>0</v>
      </c>
      <c r="BH427" s="192">
        <f t="shared" si="157"/>
        <v>0</v>
      </c>
      <c r="BI427" s="192">
        <f t="shared" si="158"/>
        <v>0</v>
      </c>
      <c r="BJ427" s="19" t="s">
        <v>80</v>
      </c>
      <c r="BK427" s="192">
        <f t="shared" si="159"/>
        <v>0</v>
      </c>
      <c r="BL427" s="19" t="s">
        <v>135</v>
      </c>
      <c r="BM427" s="191" t="s">
        <v>4990</v>
      </c>
    </row>
    <row r="428" spans="1:65" s="2" customFormat="1" ht="16.5" customHeight="1">
      <c r="A428" s="36"/>
      <c r="B428" s="37"/>
      <c r="C428" s="180" t="s">
        <v>3775</v>
      </c>
      <c r="D428" s="180" t="s">
        <v>187</v>
      </c>
      <c r="E428" s="181" t="s">
        <v>4991</v>
      </c>
      <c r="F428" s="182" t="s">
        <v>4992</v>
      </c>
      <c r="G428" s="183" t="s">
        <v>1314</v>
      </c>
      <c r="H428" s="184">
        <v>1</v>
      </c>
      <c r="I428" s="185"/>
      <c r="J428" s="186">
        <f t="shared" si="150"/>
        <v>0</v>
      </c>
      <c r="K428" s="182" t="s">
        <v>19</v>
      </c>
      <c r="L428" s="41"/>
      <c r="M428" s="187" t="s">
        <v>19</v>
      </c>
      <c r="N428" s="188" t="s">
        <v>44</v>
      </c>
      <c r="O428" s="66"/>
      <c r="P428" s="189">
        <f t="shared" si="151"/>
        <v>0</v>
      </c>
      <c r="Q428" s="189">
        <v>0</v>
      </c>
      <c r="R428" s="189">
        <f t="shared" si="152"/>
        <v>0</v>
      </c>
      <c r="S428" s="189">
        <v>0</v>
      </c>
      <c r="T428" s="190">
        <f t="shared" si="153"/>
        <v>0</v>
      </c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R428" s="191" t="s">
        <v>135</v>
      </c>
      <c r="AT428" s="191" t="s">
        <v>187</v>
      </c>
      <c r="AU428" s="191" t="s">
        <v>80</v>
      </c>
      <c r="AY428" s="19" t="s">
        <v>185</v>
      </c>
      <c r="BE428" s="192">
        <f t="shared" si="154"/>
        <v>0</v>
      </c>
      <c r="BF428" s="192">
        <f t="shared" si="155"/>
        <v>0</v>
      </c>
      <c r="BG428" s="192">
        <f t="shared" si="156"/>
        <v>0</v>
      </c>
      <c r="BH428" s="192">
        <f t="shared" si="157"/>
        <v>0</v>
      </c>
      <c r="BI428" s="192">
        <f t="shared" si="158"/>
        <v>0</v>
      </c>
      <c r="BJ428" s="19" t="s">
        <v>80</v>
      </c>
      <c r="BK428" s="192">
        <f t="shared" si="159"/>
        <v>0</v>
      </c>
      <c r="BL428" s="19" t="s">
        <v>135</v>
      </c>
      <c r="BM428" s="191" t="s">
        <v>4993</v>
      </c>
    </row>
    <row r="429" spans="1:65" s="2" customFormat="1" ht="16.5" customHeight="1">
      <c r="A429" s="36"/>
      <c r="B429" s="37"/>
      <c r="C429" s="180" t="s">
        <v>4994</v>
      </c>
      <c r="D429" s="180" t="s">
        <v>187</v>
      </c>
      <c r="E429" s="181" t="s">
        <v>4185</v>
      </c>
      <c r="F429" s="182" t="s">
        <v>4186</v>
      </c>
      <c r="G429" s="183" t="s">
        <v>1314</v>
      </c>
      <c r="H429" s="184">
        <v>4</v>
      </c>
      <c r="I429" s="185"/>
      <c r="J429" s="186">
        <f t="shared" si="150"/>
        <v>0</v>
      </c>
      <c r="K429" s="182" t="s">
        <v>19</v>
      </c>
      <c r="L429" s="41"/>
      <c r="M429" s="187" t="s">
        <v>19</v>
      </c>
      <c r="N429" s="188" t="s">
        <v>44</v>
      </c>
      <c r="O429" s="66"/>
      <c r="P429" s="189">
        <f t="shared" si="151"/>
        <v>0</v>
      </c>
      <c r="Q429" s="189">
        <v>0</v>
      </c>
      <c r="R429" s="189">
        <f t="shared" si="152"/>
        <v>0</v>
      </c>
      <c r="S429" s="189">
        <v>0</v>
      </c>
      <c r="T429" s="190">
        <f t="shared" si="153"/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191" t="s">
        <v>135</v>
      </c>
      <c r="AT429" s="191" t="s">
        <v>187</v>
      </c>
      <c r="AU429" s="191" t="s">
        <v>80</v>
      </c>
      <c r="AY429" s="19" t="s">
        <v>185</v>
      </c>
      <c r="BE429" s="192">
        <f t="shared" si="154"/>
        <v>0</v>
      </c>
      <c r="BF429" s="192">
        <f t="shared" si="155"/>
        <v>0</v>
      </c>
      <c r="BG429" s="192">
        <f t="shared" si="156"/>
        <v>0</v>
      </c>
      <c r="BH429" s="192">
        <f t="shared" si="157"/>
        <v>0</v>
      </c>
      <c r="BI429" s="192">
        <f t="shared" si="158"/>
        <v>0</v>
      </c>
      <c r="BJ429" s="19" t="s">
        <v>80</v>
      </c>
      <c r="BK429" s="192">
        <f t="shared" si="159"/>
        <v>0</v>
      </c>
      <c r="BL429" s="19" t="s">
        <v>135</v>
      </c>
      <c r="BM429" s="191" t="s">
        <v>4995</v>
      </c>
    </row>
    <row r="430" spans="1:65" s="2" customFormat="1" ht="16.5" customHeight="1">
      <c r="A430" s="36"/>
      <c r="B430" s="37"/>
      <c r="C430" s="180" t="s">
        <v>3778</v>
      </c>
      <c r="D430" s="180" t="s">
        <v>187</v>
      </c>
      <c r="E430" s="181" t="s">
        <v>4188</v>
      </c>
      <c r="F430" s="182" t="s">
        <v>4189</v>
      </c>
      <c r="G430" s="183" t="s">
        <v>1314</v>
      </c>
      <c r="H430" s="184">
        <v>4</v>
      </c>
      <c r="I430" s="185"/>
      <c r="J430" s="186">
        <f t="shared" si="150"/>
        <v>0</v>
      </c>
      <c r="K430" s="182" t="s">
        <v>19</v>
      </c>
      <c r="L430" s="41"/>
      <c r="M430" s="187" t="s">
        <v>19</v>
      </c>
      <c r="N430" s="188" t="s">
        <v>44</v>
      </c>
      <c r="O430" s="66"/>
      <c r="P430" s="189">
        <f t="shared" si="151"/>
        <v>0</v>
      </c>
      <c r="Q430" s="189">
        <v>0</v>
      </c>
      <c r="R430" s="189">
        <f t="shared" si="152"/>
        <v>0</v>
      </c>
      <c r="S430" s="189">
        <v>0</v>
      </c>
      <c r="T430" s="190">
        <f t="shared" si="153"/>
        <v>0</v>
      </c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R430" s="191" t="s">
        <v>135</v>
      </c>
      <c r="AT430" s="191" t="s">
        <v>187</v>
      </c>
      <c r="AU430" s="191" t="s">
        <v>80</v>
      </c>
      <c r="AY430" s="19" t="s">
        <v>185</v>
      </c>
      <c r="BE430" s="192">
        <f t="shared" si="154"/>
        <v>0</v>
      </c>
      <c r="BF430" s="192">
        <f t="shared" si="155"/>
        <v>0</v>
      </c>
      <c r="BG430" s="192">
        <f t="shared" si="156"/>
        <v>0</v>
      </c>
      <c r="BH430" s="192">
        <f t="shared" si="157"/>
        <v>0</v>
      </c>
      <c r="BI430" s="192">
        <f t="shared" si="158"/>
        <v>0</v>
      </c>
      <c r="BJ430" s="19" t="s">
        <v>80</v>
      </c>
      <c r="BK430" s="192">
        <f t="shared" si="159"/>
        <v>0</v>
      </c>
      <c r="BL430" s="19" t="s">
        <v>135</v>
      </c>
      <c r="BM430" s="191" t="s">
        <v>4996</v>
      </c>
    </row>
    <row r="431" spans="1:65" s="2" customFormat="1" ht="16.5" customHeight="1">
      <c r="A431" s="36"/>
      <c r="B431" s="37"/>
      <c r="C431" s="180" t="s">
        <v>4997</v>
      </c>
      <c r="D431" s="180" t="s">
        <v>187</v>
      </c>
      <c r="E431" s="181" t="s">
        <v>4998</v>
      </c>
      <c r="F431" s="182" t="s">
        <v>4999</v>
      </c>
      <c r="G431" s="183" t="s">
        <v>1314</v>
      </c>
      <c r="H431" s="184">
        <v>1</v>
      </c>
      <c r="I431" s="185"/>
      <c r="J431" s="186">
        <f t="shared" si="150"/>
        <v>0</v>
      </c>
      <c r="K431" s="182" t="s">
        <v>19</v>
      </c>
      <c r="L431" s="41"/>
      <c r="M431" s="187" t="s">
        <v>19</v>
      </c>
      <c r="N431" s="188" t="s">
        <v>44</v>
      </c>
      <c r="O431" s="66"/>
      <c r="P431" s="189">
        <f t="shared" si="151"/>
        <v>0</v>
      </c>
      <c r="Q431" s="189">
        <v>0</v>
      </c>
      <c r="R431" s="189">
        <f t="shared" si="152"/>
        <v>0</v>
      </c>
      <c r="S431" s="189">
        <v>0</v>
      </c>
      <c r="T431" s="190">
        <f t="shared" si="153"/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191" t="s">
        <v>135</v>
      </c>
      <c r="AT431" s="191" t="s">
        <v>187</v>
      </c>
      <c r="AU431" s="191" t="s">
        <v>80</v>
      </c>
      <c r="AY431" s="19" t="s">
        <v>185</v>
      </c>
      <c r="BE431" s="192">
        <f t="shared" si="154"/>
        <v>0</v>
      </c>
      <c r="BF431" s="192">
        <f t="shared" si="155"/>
        <v>0</v>
      </c>
      <c r="BG431" s="192">
        <f t="shared" si="156"/>
        <v>0</v>
      </c>
      <c r="BH431" s="192">
        <f t="shared" si="157"/>
        <v>0</v>
      </c>
      <c r="BI431" s="192">
        <f t="shared" si="158"/>
        <v>0</v>
      </c>
      <c r="BJ431" s="19" t="s">
        <v>80</v>
      </c>
      <c r="BK431" s="192">
        <f t="shared" si="159"/>
        <v>0</v>
      </c>
      <c r="BL431" s="19" t="s">
        <v>135</v>
      </c>
      <c r="BM431" s="191" t="s">
        <v>5000</v>
      </c>
    </row>
    <row r="432" spans="1:65" s="2" customFormat="1" ht="16.5" customHeight="1">
      <c r="A432" s="36"/>
      <c r="B432" s="37"/>
      <c r="C432" s="180" t="s">
        <v>3781</v>
      </c>
      <c r="D432" s="180" t="s">
        <v>187</v>
      </c>
      <c r="E432" s="181" t="s">
        <v>4194</v>
      </c>
      <c r="F432" s="182" t="s">
        <v>4195</v>
      </c>
      <c r="G432" s="183" t="s">
        <v>1314</v>
      </c>
      <c r="H432" s="184">
        <v>1</v>
      </c>
      <c r="I432" s="185"/>
      <c r="J432" s="186">
        <f t="shared" si="150"/>
        <v>0</v>
      </c>
      <c r="K432" s="182" t="s">
        <v>19</v>
      </c>
      <c r="L432" s="41"/>
      <c r="M432" s="187" t="s">
        <v>19</v>
      </c>
      <c r="N432" s="188" t="s">
        <v>44</v>
      </c>
      <c r="O432" s="66"/>
      <c r="P432" s="189">
        <f t="shared" si="151"/>
        <v>0</v>
      </c>
      <c r="Q432" s="189">
        <v>0</v>
      </c>
      <c r="R432" s="189">
        <f t="shared" si="152"/>
        <v>0</v>
      </c>
      <c r="S432" s="189">
        <v>0</v>
      </c>
      <c r="T432" s="190">
        <f t="shared" si="153"/>
        <v>0</v>
      </c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R432" s="191" t="s">
        <v>135</v>
      </c>
      <c r="AT432" s="191" t="s">
        <v>187</v>
      </c>
      <c r="AU432" s="191" t="s">
        <v>80</v>
      </c>
      <c r="AY432" s="19" t="s">
        <v>185</v>
      </c>
      <c r="BE432" s="192">
        <f t="shared" si="154"/>
        <v>0</v>
      </c>
      <c r="BF432" s="192">
        <f t="shared" si="155"/>
        <v>0</v>
      </c>
      <c r="BG432" s="192">
        <f t="shared" si="156"/>
        <v>0</v>
      </c>
      <c r="BH432" s="192">
        <f t="shared" si="157"/>
        <v>0</v>
      </c>
      <c r="BI432" s="192">
        <f t="shared" si="158"/>
        <v>0</v>
      </c>
      <c r="BJ432" s="19" t="s">
        <v>80</v>
      </c>
      <c r="BK432" s="192">
        <f t="shared" si="159"/>
        <v>0</v>
      </c>
      <c r="BL432" s="19" t="s">
        <v>135</v>
      </c>
      <c r="BM432" s="191" t="s">
        <v>5001</v>
      </c>
    </row>
    <row r="433" spans="1:65" s="2" customFormat="1" ht="16.5" customHeight="1">
      <c r="A433" s="36"/>
      <c r="B433" s="37"/>
      <c r="C433" s="180" t="s">
        <v>5002</v>
      </c>
      <c r="D433" s="180" t="s">
        <v>187</v>
      </c>
      <c r="E433" s="181" t="s">
        <v>4197</v>
      </c>
      <c r="F433" s="182" t="s">
        <v>4198</v>
      </c>
      <c r="G433" s="183" t="s">
        <v>1314</v>
      </c>
      <c r="H433" s="184">
        <v>2</v>
      </c>
      <c r="I433" s="185"/>
      <c r="J433" s="186">
        <f t="shared" si="150"/>
        <v>0</v>
      </c>
      <c r="K433" s="182" t="s">
        <v>19</v>
      </c>
      <c r="L433" s="41"/>
      <c r="M433" s="187" t="s">
        <v>19</v>
      </c>
      <c r="N433" s="188" t="s">
        <v>44</v>
      </c>
      <c r="O433" s="66"/>
      <c r="P433" s="189">
        <f t="shared" si="151"/>
        <v>0</v>
      </c>
      <c r="Q433" s="189">
        <v>0</v>
      </c>
      <c r="R433" s="189">
        <f t="shared" si="152"/>
        <v>0</v>
      </c>
      <c r="S433" s="189">
        <v>0</v>
      </c>
      <c r="T433" s="190">
        <f t="shared" si="153"/>
        <v>0</v>
      </c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R433" s="191" t="s">
        <v>135</v>
      </c>
      <c r="AT433" s="191" t="s">
        <v>187</v>
      </c>
      <c r="AU433" s="191" t="s">
        <v>80</v>
      </c>
      <c r="AY433" s="19" t="s">
        <v>185</v>
      </c>
      <c r="BE433" s="192">
        <f t="shared" si="154"/>
        <v>0</v>
      </c>
      <c r="BF433" s="192">
        <f t="shared" si="155"/>
        <v>0</v>
      </c>
      <c r="BG433" s="192">
        <f t="shared" si="156"/>
        <v>0</v>
      </c>
      <c r="BH433" s="192">
        <f t="shared" si="157"/>
        <v>0</v>
      </c>
      <c r="BI433" s="192">
        <f t="shared" si="158"/>
        <v>0</v>
      </c>
      <c r="BJ433" s="19" t="s">
        <v>80</v>
      </c>
      <c r="BK433" s="192">
        <f t="shared" si="159"/>
        <v>0</v>
      </c>
      <c r="BL433" s="19" t="s">
        <v>135</v>
      </c>
      <c r="BM433" s="191" t="s">
        <v>5003</v>
      </c>
    </row>
    <row r="434" spans="1:65" s="2" customFormat="1" ht="16.5" customHeight="1">
      <c r="A434" s="36"/>
      <c r="B434" s="37"/>
      <c r="C434" s="180" t="s">
        <v>3784</v>
      </c>
      <c r="D434" s="180" t="s">
        <v>187</v>
      </c>
      <c r="E434" s="181" t="s">
        <v>4853</v>
      </c>
      <c r="F434" s="182" t="s">
        <v>4798</v>
      </c>
      <c r="G434" s="183" t="s">
        <v>1314</v>
      </c>
      <c r="H434" s="184">
        <v>2</v>
      </c>
      <c r="I434" s="185"/>
      <c r="J434" s="186">
        <f t="shared" si="150"/>
        <v>0</v>
      </c>
      <c r="K434" s="182" t="s">
        <v>19</v>
      </c>
      <c r="L434" s="41"/>
      <c r="M434" s="187" t="s">
        <v>19</v>
      </c>
      <c r="N434" s="188" t="s">
        <v>44</v>
      </c>
      <c r="O434" s="66"/>
      <c r="P434" s="189">
        <f t="shared" si="151"/>
        <v>0</v>
      </c>
      <c r="Q434" s="189">
        <v>0</v>
      </c>
      <c r="R434" s="189">
        <f t="shared" si="152"/>
        <v>0</v>
      </c>
      <c r="S434" s="189">
        <v>0</v>
      </c>
      <c r="T434" s="190">
        <f t="shared" si="153"/>
        <v>0</v>
      </c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R434" s="191" t="s">
        <v>135</v>
      </c>
      <c r="AT434" s="191" t="s">
        <v>187</v>
      </c>
      <c r="AU434" s="191" t="s">
        <v>80</v>
      </c>
      <c r="AY434" s="19" t="s">
        <v>185</v>
      </c>
      <c r="BE434" s="192">
        <f t="shared" si="154"/>
        <v>0</v>
      </c>
      <c r="BF434" s="192">
        <f t="shared" si="155"/>
        <v>0</v>
      </c>
      <c r="BG434" s="192">
        <f t="shared" si="156"/>
        <v>0</v>
      </c>
      <c r="BH434" s="192">
        <f t="shared" si="157"/>
        <v>0</v>
      </c>
      <c r="BI434" s="192">
        <f t="shared" si="158"/>
        <v>0</v>
      </c>
      <c r="BJ434" s="19" t="s">
        <v>80</v>
      </c>
      <c r="BK434" s="192">
        <f t="shared" si="159"/>
        <v>0</v>
      </c>
      <c r="BL434" s="19" t="s">
        <v>135</v>
      </c>
      <c r="BM434" s="191" t="s">
        <v>5004</v>
      </c>
    </row>
    <row r="435" spans="1:65" s="2" customFormat="1" ht="16.5" customHeight="1">
      <c r="A435" s="36"/>
      <c r="B435" s="37"/>
      <c r="C435" s="180" t="s">
        <v>5005</v>
      </c>
      <c r="D435" s="180" t="s">
        <v>187</v>
      </c>
      <c r="E435" s="181" t="s">
        <v>4855</v>
      </c>
      <c r="F435" s="182" t="s">
        <v>4762</v>
      </c>
      <c r="G435" s="183" t="s">
        <v>1314</v>
      </c>
      <c r="H435" s="184">
        <v>1</v>
      </c>
      <c r="I435" s="185"/>
      <c r="J435" s="186">
        <f t="shared" si="150"/>
        <v>0</v>
      </c>
      <c r="K435" s="182" t="s">
        <v>19</v>
      </c>
      <c r="L435" s="41"/>
      <c r="M435" s="187" t="s">
        <v>19</v>
      </c>
      <c r="N435" s="188" t="s">
        <v>44</v>
      </c>
      <c r="O435" s="66"/>
      <c r="P435" s="189">
        <f t="shared" si="151"/>
        <v>0</v>
      </c>
      <c r="Q435" s="189">
        <v>0</v>
      </c>
      <c r="R435" s="189">
        <f t="shared" si="152"/>
        <v>0</v>
      </c>
      <c r="S435" s="189">
        <v>0</v>
      </c>
      <c r="T435" s="190">
        <f t="shared" si="153"/>
        <v>0</v>
      </c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R435" s="191" t="s">
        <v>135</v>
      </c>
      <c r="AT435" s="191" t="s">
        <v>187</v>
      </c>
      <c r="AU435" s="191" t="s">
        <v>80</v>
      </c>
      <c r="AY435" s="19" t="s">
        <v>185</v>
      </c>
      <c r="BE435" s="192">
        <f t="shared" si="154"/>
        <v>0</v>
      </c>
      <c r="BF435" s="192">
        <f t="shared" si="155"/>
        <v>0</v>
      </c>
      <c r="BG435" s="192">
        <f t="shared" si="156"/>
        <v>0</v>
      </c>
      <c r="BH435" s="192">
        <f t="shared" si="157"/>
        <v>0</v>
      </c>
      <c r="BI435" s="192">
        <f t="shared" si="158"/>
        <v>0</v>
      </c>
      <c r="BJ435" s="19" t="s">
        <v>80</v>
      </c>
      <c r="BK435" s="192">
        <f t="shared" si="159"/>
        <v>0</v>
      </c>
      <c r="BL435" s="19" t="s">
        <v>135</v>
      </c>
      <c r="BM435" s="191" t="s">
        <v>5006</v>
      </c>
    </row>
    <row r="436" spans="1:65" s="12" customFormat="1" ht="25.9" customHeight="1">
      <c r="B436" s="164"/>
      <c r="C436" s="165"/>
      <c r="D436" s="166" t="s">
        <v>72</v>
      </c>
      <c r="E436" s="167" t="s">
        <v>5007</v>
      </c>
      <c r="F436" s="167" t="s">
        <v>5008</v>
      </c>
      <c r="G436" s="165"/>
      <c r="H436" s="165"/>
      <c r="I436" s="168"/>
      <c r="J436" s="169">
        <f>BK436</f>
        <v>0</v>
      </c>
      <c r="K436" s="165"/>
      <c r="L436" s="170"/>
      <c r="M436" s="171"/>
      <c r="N436" s="172"/>
      <c r="O436" s="172"/>
      <c r="P436" s="173">
        <f>SUM(P437:P466)</f>
        <v>0</v>
      </c>
      <c r="Q436" s="172"/>
      <c r="R436" s="173">
        <f>SUM(R437:R466)</f>
        <v>0</v>
      </c>
      <c r="S436" s="172"/>
      <c r="T436" s="174">
        <f>SUM(T437:T466)</f>
        <v>0</v>
      </c>
      <c r="AR436" s="175" t="s">
        <v>80</v>
      </c>
      <c r="AT436" s="176" t="s">
        <v>72</v>
      </c>
      <c r="AU436" s="176" t="s">
        <v>73</v>
      </c>
      <c r="AY436" s="175" t="s">
        <v>185</v>
      </c>
      <c r="BK436" s="177">
        <f>SUM(BK437:BK466)</f>
        <v>0</v>
      </c>
    </row>
    <row r="437" spans="1:65" s="2" customFormat="1" ht="24.2" customHeight="1">
      <c r="A437" s="36"/>
      <c r="B437" s="37"/>
      <c r="C437" s="180" t="s">
        <v>3787</v>
      </c>
      <c r="D437" s="180" t="s">
        <v>187</v>
      </c>
      <c r="E437" s="181" t="s">
        <v>5009</v>
      </c>
      <c r="F437" s="182" t="s">
        <v>5010</v>
      </c>
      <c r="G437" s="183" t="s">
        <v>1314</v>
      </c>
      <c r="H437" s="184">
        <v>1</v>
      </c>
      <c r="I437" s="185"/>
      <c r="J437" s="186">
        <f t="shared" ref="J437:J466" si="160">ROUND(I437*H437,2)</f>
        <v>0</v>
      </c>
      <c r="K437" s="182" t="s">
        <v>19</v>
      </c>
      <c r="L437" s="41"/>
      <c r="M437" s="187" t="s">
        <v>19</v>
      </c>
      <c r="N437" s="188" t="s">
        <v>44</v>
      </c>
      <c r="O437" s="66"/>
      <c r="P437" s="189">
        <f t="shared" ref="P437:P466" si="161">O437*H437</f>
        <v>0</v>
      </c>
      <c r="Q437" s="189">
        <v>0</v>
      </c>
      <c r="R437" s="189">
        <f t="shared" ref="R437:R466" si="162">Q437*H437</f>
        <v>0</v>
      </c>
      <c r="S437" s="189">
        <v>0</v>
      </c>
      <c r="T437" s="190">
        <f t="shared" ref="T437:T466" si="163">S437*H437</f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191" t="s">
        <v>135</v>
      </c>
      <c r="AT437" s="191" t="s">
        <v>187</v>
      </c>
      <c r="AU437" s="191" t="s">
        <v>80</v>
      </c>
      <c r="AY437" s="19" t="s">
        <v>185</v>
      </c>
      <c r="BE437" s="192">
        <f t="shared" ref="BE437:BE466" si="164">IF(N437="základní",J437,0)</f>
        <v>0</v>
      </c>
      <c r="BF437" s="192">
        <f t="shared" ref="BF437:BF466" si="165">IF(N437="snížená",J437,0)</f>
        <v>0</v>
      </c>
      <c r="BG437" s="192">
        <f t="shared" ref="BG437:BG466" si="166">IF(N437="zákl. přenesená",J437,0)</f>
        <v>0</v>
      </c>
      <c r="BH437" s="192">
        <f t="shared" ref="BH437:BH466" si="167">IF(N437="sníž. přenesená",J437,0)</f>
        <v>0</v>
      </c>
      <c r="BI437" s="192">
        <f t="shared" ref="BI437:BI466" si="168">IF(N437="nulová",J437,0)</f>
        <v>0</v>
      </c>
      <c r="BJ437" s="19" t="s">
        <v>80</v>
      </c>
      <c r="BK437" s="192">
        <f t="shared" ref="BK437:BK466" si="169">ROUND(I437*H437,2)</f>
        <v>0</v>
      </c>
      <c r="BL437" s="19" t="s">
        <v>135</v>
      </c>
      <c r="BM437" s="191" t="s">
        <v>5011</v>
      </c>
    </row>
    <row r="438" spans="1:65" s="2" customFormat="1" ht="16.5" customHeight="1">
      <c r="A438" s="36"/>
      <c r="B438" s="37"/>
      <c r="C438" s="180" t="s">
        <v>5012</v>
      </c>
      <c r="D438" s="180" t="s">
        <v>187</v>
      </c>
      <c r="E438" s="181" t="s">
        <v>4153</v>
      </c>
      <c r="F438" s="182" t="s">
        <v>5013</v>
      </c>
      <c r="G438" s="183" t="s">
        <v>1314</v>
      </c>
      <c r="H438" s="184">
        <v>1</v>
      </c>
      <c r="I438" s="185"/>
      <c r="J438" s="186">
        <f t="shared" si="160"/>
        <v>0</v>
      </c>
      <c r="K438" s="182" t="s">
        <v>19</v>
      </c>
      <c r="L438" s="41"/>
      <c r="M438" s="187" t="s">
        <v>19</v>
      </c>
      <c r="N438" s="188" t="s">
        <v>44</v>
      </c>
      <c r="O438" s="66"/>
      <c r="P438" s="189">
        <f t="shared" si="161"/>
        <v>0</v>
      </c>
      <c r="Q438" s="189">
        <v>0</v>
      </c>
      <c r="R438" s="189">
        <f t="shared" si="162"/>
        <v>0</v>
      </c>
      <c r="S438" s="189">
        <v>0</v>
      </c>
      <c r="T438" s="190">
        <f t="shared" si="163"/>
        <v>0</v>
      </c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R438" s="191" t="s">
        <v>135</v>
      </c>
      <c r="AT438" s="191" t="s">
        <v>187</v>
      </c>
      <c r="AU438" s="191" t="s">
        <v>80</v>
      </c>
      <c r="AY438" s="19" t="s">
        <v>185</v>
      </c>
      <c r="BE438" s="192">
        <f t="shared" si="164"/>
        <v>0</v>
      </c>
      <c r="BF438" s="192">
        <f t="shared" si="165"/>
        <v>0</v>
      </c>
      <c r="BG438" s="192">
        <f t="shared" si="166"/>
        <v>0</v>
      </c>
      <c r="BH438" s="192">
        <f t="shared" si="167"/>
        <v>0</v>
      </c>
      <c r="BI438" s="192">
        <f t="shared" si="168"/>
        <v>0</v>
      </c>
      <c r="BJ438" s="19" t="s">
        <v>80</v>
      </c>
      <c r="BK438" s="192">
        <f t="shared" si="169"/>
        <v>0</v>
      </c>
      <c r="BL438" s="19" t="s">
        <v>135</v>
      </c>
      <c r="BM438" s="191" t="s">
        <v>5014</v>
      </c>
    </row>
    <row r="439" spans="1:65" s="2" customFormat="1" ht="16.5" customHeight="1">
      <c r="A439" s="36"/>
      <c r="B439" s="37"/>
      <c r="C439" s="180" t="s">
        <v>3790</v>
      </c>
      <c r="D439" s="180" t="s">
        <v>187</v>
      </c>
      <c r="E439" s="181" t="s">
        <v>4206</v>
      </c>
      <c r="F439" s="182" t="s">
        <v>4183</v>
      </c>
      <c r="G439" s="183" t="s">
        <v>1314</v>
      </c>
      <c r="H439" s="184">
        <v>1</v>
      </c>
      <c r="I439" s="185"/>
      <c r="J439" s="186">
        <f t="shared" si="160"/>
        <v>0</v>
      </c>
      <c r="K439" s="182" t="s">
        <v>19</v>
      </c>
      <c r="L439" s="41"/>
      <c r="M439" s="187" t="s">
        <v>19</v>
      </c>
      <c r="N439" s="188" t="s">
        <v>44</v>
      </c>
      <c r="O439" s="66"/>
      <c r="P439" s="189">
        <f t="shared" si="161"/>
        <v>0</v>
      </c>
      <c r="Q439" s="189">
        <v>0</v>
      </c>
      <c r="R439" s="189">
        <f t="shared" si="162"/>
        <v>0</v>
      </c>
      <c r="S439" s="189">
        <v>0</v>
      </c>
      <c r="T439" s="190">
        <f t="shared" si="163"/>
        <v>0</v>
      </c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R439" s="191" t="s">
        <v>135</v>
      </c>
      <c r="AT439" s="191" t="s">
        <v>187</v>
      </c>
      <c r="AU439" s="191" t="s">
        <v>80</v>
      </c>
      <c r="AY439" s="19" t="s">
        <v>185</v>
      </c>
      <c r="BE439" s="192">
        <f t="shared" si="164"/>
        <v>0</v>
      </c>
      <c r="BF439" s="192">
        <f t="shared" si="165"/>
        <v>0</v>
      </c>
      <c r="BG439" s="192">
        <f t="shared" si="166"/>
        <v>0</v>
      </c>
      <c r="BH439" s="192">
        <f t="shared" si="167"/>
        <v>0</v>
      </c>
      <c r="BI439" s="192">
        <f t="shared" si="168"/>
        <v>0</v>
      </c>
      <c r="BJ439" s="19" t="s">
        <v>80</v>
      </c>
      <c r="BK439" s="192">
        <f t="shared" si="169"/>
        <v>0</v>
      </c>
      <c r="BL439" s="19" t="s">
        <v>135</v>
      </c>
      <c r="BM439" s="191" t="s">
        <v>5015</v>
      </c>
    </row>
    <row r="440" spans="1:65" s="2" customFormat="1" ht="16.5" customHeight="1">
      <c r="A440" s="36"/>
      <c r="B440" s="37"/>
      <c r="C440" s="180" t="s">
        <v>5016</v>
      </c>
      <c r="D440" s="180" t="s">
        <v>187</v>
      </c>
      <c r="E440" s="181" t="s">
        <v>4253</v>
      </c>
      <c r="F440" s="182" t="s">
        <v>5017</v>
      </c>
      <c r="G440" s="183" t="s">
        <v>4148</v>
      </c>
      <c r="H440" s="184">
        <v>1</v>
      </c>
      <c r="I440" s="185"/>
      <c r="J440" s="186">
        <f t="shared" si="160"/>
        <v>0</v>
      </c>
      <c r="K440" s="182" t="s">
        <v>19</v>
      </c>
      <c r="L440" s="41"/>
      <c r="M440" s="187" t="s">
        <v>19</v>
      </c>
      <c r="N440" s="188" t="s">
        <v>44</v>
      </c>
      <c r="O440" s="66"/>
      <c r="P440" s="189">
        <f t="shared" si="161"/>
        <v>0</v>
      </c>
      <c r="Q440" s="189">
        <v>0</v>
      </c>
      <c r="R440" s="189">
        <f t="shared" si="162"/>
        <v>0</v>
      </c>
      <c r="S440" s="189">
        <v>0</v>
      </c>
      <c r="T440" s="190">
        <f t="shared" si="163"/>
        <v>0</v>
      </c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R440" s="191" t="s">
        <v>135</v>
      </c>
      <c r="AT440" s="191" t="s">
        <v>187</v>
      </c>
      <c r="AU440" s="191" t="s">
        <v>80</v>
      </c>
      <c r="AY440" s="19" t="s">
        <v>185</v>
      </c>
      <c r="BE440" s="192">
        <f t="shared" si="164"/>
        <v>0</v>
      </c>
      <c r="BF440" s="192">
        <f t="shared" si="165"/>
        <v>0</v>
      </c>
      <c r="BG440" s="192">
        <f t="shared" si="166"/>
        <v>0</v>
      </c>
      <c r="BH440" s="192">
        <f t="shared" si="167"/>
        <v>0</v>
      </c>
      <c r="BI440" s="192">
        <f t="shared" si="168"/>
        <v>0</v>
      </c>
      <c r="BJ440" s="19" t="s">
        <v>80</v>
      </c>
      <c r="BK440" s="192">
        <f t="shared" si="169"/>
        <v>0</v>
      </c>
      <c r="BL440" s="19" t="s">
        <v>135</v>
      </c>
      <c r="BM440" s="191" t="s">
        <v>5018</v>
      </c>
    </row>
    <row r="441" spans="1:65" s="2" customFormat="1" ht="16.5" customHeight="1">
      <c r="A441" s="36"/>
      <c r="B441" s="37"/>
      <c r="C441" s="180" t="s">
        <v>3793</v>
      </c>
      <c r="D441" s="180" t="s">
        <v>187</v>
      </c>
      <c r="E441" s="181" t="s">
        <v>4348</v>
      </c>
      <c r="F441" s="182" t="s">
        <v>5019</v>
      </c>
      <c r="G441" s="183" t="s">
        <v>1314</v>
      </c>
      <c r="H441" s="184">
        <v>2</v>
      </c>
      <c r="I441" s="185"/>
      <c r="J441" s="186">
        <f t="shared" si="160"/>
        <v>0</v>
      </c>
      <c r="K441" s="182" t="s">
        <v>19</v>
      </c>
      <c r="L441" s="41"/>
      <c r="M441" s="187" t="s">
        <v>19</v>
      </c>
      <c r="N441" s="188" t="s">
        <v>44</v>
      </c>
      <c r="O441" s="66"/>
      <c r="P441" s="189">
        <f t="shared" si="161"/>
        <v>0</v>
      </c>
      <c r="Q441" s="189">
        <v>0</v>
      </c>
      <c r="R441" s="189">
        <f t="shared" si="162"/>
        <v>0</v>
      </c>
      <c r="S441" s="189">
        <v>0</v>
      </c>
      <c r="T441" s="190">
        <f t="shared" si="163"/>
        <v>0</v>
      </c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R441" s="191" t="s">
        <v>135</v>
      </c>
      <c r="AT441" s="191" t="s">
        <v>187</v>
      </c>
      <c r="AU441" s="191" t="s">
        <v>80</v>
      </c>
      <c r="AY441" s="19" t="s">
        <v>185</v>
      </c>
      <c r="BE441" s="192">
        <f t="shared" si="164"/>
        <v>0</v>
      </c>
      <c r="BF441" s="192">
        <f t="shared" si="165"/>
        <v>0</v>
      </c>
      <c r="BG441" s="192">
        <f t="shared" si="166"/>
        <v>0</v>
      </c>
      <c r="BH441" s="192">
        <f t="shared" si="167"/>
        <v>0</v>
      </c>
      <c r="BI441" s="192">
        <f t="shared" si="168"/>
        <v>0</v>
      </c>
      <c r="BJ441" s="19" t="s">
        <v>80</v>
      </c>
      <c r="BK441" s="192">
        <f t="shared" si="169"/>
        <v>0</v>
      </c>
      <c r="BL441" s="19" t="s">
        <v>135</v>
      </c>
      <c r="BM441" s="191" t="s">
        <v>5020</v>
      </c>
    </row>
    <row r="442" spans="1:65" s="2" customFormat="1" ht="16.5" customHeight="1">
      <c r="A442" s="36"/>
      <c r="B442" s="37"/>
      <c r="C442" s="180" t="s">
        <v>5021</v>
      </c>
      <c r="D442" s="180" t="s">
        <v>187</v>
      </c>
      <c r="E442" s="181" t="s">
        <v>4428</v>
      </c>
      <c r="F442" s="182" t="s">
        <v>5022</v>
      </c>
      <c r="G442" s="183" t="s">
        <v>1314</v>
      </c>
      <c r="H442" s="184">
        <v>1</v>
      </c>
      <c r="I442" s="185"/>
      <c r="J442" s="186">
        <f t="shared" si="160"/>
        <v>0</v>
      </c>
      <c r="K442" s="182" t="s">
        <v>19</v>
      </c>
      <c r="L442" s="41"/>
      <c r="M442" s="187" t="s">
        <v>19</v>
      </c>
      <c r="N442" s="188" t="s">
        <v>44</v>
      </c>
      <c r="O442" s="66"/>
      <c r="P442" s="189">
        <f t="shared" si="161"/>
        <v>0</v>
      </c>
      <c r="Q442" s="189">
        <v>0</v>
      </c>
      <c r="R442" s="189">
        <f t="shared" si="162"/>
        <v>0</v>
      </c>
      <c r="S442" s="189">
        <v>0</v>
      </c>
      <c r="T442" s="190">
        <f t="shared" si="163"/>
        <v>0</v>
      </c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R442" s="191" t="s">
        <v>135</v>
      </c>
      <c r="AT442" s="191" t="s">
        <v>187</v>
      </c>
      <c r="AU442" s="191" t="s">
        <v>80</v>
      </c>
      <c r="AY442" s="19" t="s">
        <v>185</v>
      </c>
      <c r="BE442" s="192">
        <f t="shared" si="164"/>
        <v>0</v>
      </c>
      <c r="BF442" s="192">
        <f t="shared" si="165"/>
        <v>0</v>
      </c>
      <c r="BG442" s="192">
        <f t="shared" si="166"/>
        <v>0</v>
      </c>
      <c r="BH442" s="192">
        <f t="shared" si="167"/>
        <v>0</v>
      </c>
      <c r="BI442" s="192">
        <f t="shared" si="168"/>
        <v>0</v>
      </c>
      <c r="BJ442" s="19" t="s">
        <v>80</v>
      </c>
      <c r="BK442" s="192">
        <f t="shared" si="169"/>
        <v>0</v>
      </c>
      <c r="BL442" s="19" t="s">
        <v>135</v>
      </c>
      <c r="BM442" s="191" t="s">
        <v>5023</v>
      </c>
    </row>
    <row r="443" spans="1:65" s="2" customFormat="1" ht="16.5" customHeight="1">
      <c r="A443" s="36"/>
      <c r="B443" s="37"/>
      <c r="C443" s="180" t="s">
        <v>3796</v>
      </c>
      <c r="D443" s="180" t="s">
        <v>187</v>
      </c>
      <c r="E443" s="181" t="s">
        <v>4480</v>
      </c>
      <c r="F443" s="182" t="s">
        <v>5024</v>
      </c>
      <c r="G443" s="183" t="s">
        <v>1314</v>
      </c>
      <c r="H443" s="184">
        <v>10</v>
      </c>
      <c r="I443" s="185"/>
      <c r="J443" s="186">
        <f t="shared" si="160"/>
        <v>0</v>
      </c>
      <c r="K443" s="182" t="s">
        <v>19</v>
      </c>
      <c r="L443" s="41"/>
      <c r="M443" s="187" t="s">
        <v>19</v>
      </c>
      <c r="N443" s="188" t="s">
        <v>44</v>
      </c>
      <c r="O443" s="66"/>
      <c r="P443" s="189">
        <f t="shared" si="161"/>
        <v>0</v>
      </c>
      <c r="Q443" s="189">
        <v>0</v>
      </c>
      <c r="R443" s="189">
        <f t="shared" si="162"/>
        <v>0</v>
      </c>
      <c r="S443" s="189">
        <v>0</v>
      </c>
      <c r="T443" s="190">
        <f t="shared" si="163"/>
        <v>0</v>
      </c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R443" s="191" t="s">
        <v>135</v>
      </c>
      <c r="AT443" s="191" t="s">
        <v>187</v>
      </c>
      <c r="AU443" s="191" t="s">
        <v>80</v>
      </c>
      <c r="AY443" s="19" t="s">
        <v>185</v>
      </c>
      <c r="BE443" s="192">
        <f t="shared" si="164"/>
        <v>0</v>
      </c>
      <c r="BF443" s="192">
        <f t="shared" si="165"/>
        <v>0</v>
      </c>
      <c r="BG443" s="192">
        <f t="shared" si="166"/>
        <v>0</v>
      </c>
      <c r="BH443" s="192">
        <f t="shared" si="167"/>
        <v>0</v>
      </c>
      <c r="BI443" s="192">
        <f t="shared" si="168"/>
        <v>0</v>
      </c>
      <c r="BJ443" s="19" t="s">
        <v>80</v>
      </c>
      <c r="BK443" s="192">
        <f t="shared" si="169"/>
        <v>0</v>
      </c>
      <c r="BL443" s="19" t="s">
        <v>135</v>
      </c>
      <c r="BM443" s="191" t="s">
        <v>5025</v>
      </c>
    </row>
    <row r="444" spans="1:65" s="2" customFormat="1" ht="16.5" customHeight="1">
      <c r="A444" s="36"/>
      <c r="B444" s="37"/>
      <c r="C444" s="180" t="s">
        <v>5026</v>
      </c>
      <c r="D444" s="180" t="s">
        <v>187</v>
      </c>
      <c r="E444" s="181" t="s">
        <v>4491</v>
      </c>
      <c r="F444" s="182" t="s">
        <v>5027</v>
      </c>
      <c r="G444" s="183" t="s">
        <v>1314</v>
      </c>
      <c r="H444" s="184">
        <v>3</v>
      </c>
      <c r="I444" s="185"/>
      <c r="J444" s="186">
        <f t="shared" si="160"/>
        <v>0</v>
      </c>
      <c r="K444" s="182" t="s">
        <v>19</v>
      </c>
      <c r="L444" s="41"/>
      <c r="M444" s="187" t="s">
        <v>19</v>
      </c>
      <c r="N444" s="188" t="s">
        <v>44</v>
      </c>
      <c r="O444" s="66"/>
      <c r="P444" s="189">
        <f t="shared" si="161"/>
        <v>0</v>
      </c>
      <c r="Q444" s="189">
        <v>0</v>
      </c>
      <c r="R444" s="189">
        <f t="shared" si="162"/>
        <v>0</v>
      </c>
      <c r="S444" s="189">
        <v>0</v>
      </c>
      <c r="T444" s="190">
        <f t="shared" si="163"/>
        <v>0</v>
      </c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R444" s="191" t="s">
        <v>135</v>
      </c>
      <c r="AT444" s="191" t="s">
        <v>187</v>
      </c>
      <c r="AU444" s="191" t="s">
        <v>80</v>
      </c>
      <c r="AY444" s="19" t="s">
        <v>185</v>
      </c>
      <c r="BE444" s="192">
        <f t="shared" si="164"/>
        <v>0</v>
      </c>
      <c r="BF444" s="192">
        <f t="shared" si="165"/>
        <v>0</v>
      </c>
      <c r="BG444" s="192">
        <f t="shared" si="166"/>
        <v>0</v>
      </c>
      <c r="BH444" s="192">
        <f t="shared" si="167"/>
        <v>0</v>
      </c>
      <c r="BI444" s="192">
        <f t="shared" si="168"/>
        <v>0</v>
      </c>
      <c r="BJ444" s="19" t="s">
        <v>80</v>
      </c>
      <c r="BK444" s="192">
        <f t="shared" si="169"/>
        <v>0</v>
      </c>
      <c r="BL444" s="19" t="s">
        <v>135</v>
      </c>
      <c r="BM444" s="191" t="s">
        <v>5028</v>
      </c>
    </row>
    <row r="445" spans="1:65" s="2" customFormat="1" ht="16.5" customHeight="1">
      <c r="A445" s="36"/>
      <c r="B445" s="37"/>
      <c r="C445" s="180" t="s">
        <v>3799</v>
      </c>
      <c r="D445" s="180" t="s">
        <v>187</v>
      </c>
      <c r="E445" s="181" t="s">
        <v>4630</v>
      </c>
      <c r="F445" s="182" t="s">
        <v>5029</v>
      </c>
      <c r="G445" s="183" t="s">
        <v>1314</v>
      </c>
      <c r="H445" s="184">
        <v>2</v>
      </c>
      <c r="I445" s="185"/>
      <c r="J445" s="186">
        <f t="shared" si="160"/>
        <v>0</v>
      </c>
      <c r="K445" s="182" t="s">
        <v>19</v>
      </c>
      <c r="L445" s="41"/>
      <c r="M445" s="187" t="s">
        <v>19</v>
      </c>
      <c r="N445" s="188" t="s">
        <v>44</v>
      </c>
      <c r="O445" s="66"/>
      <c r="P445" s="189">
        <f t="shared" si="161"/>
        <v>0</v>
      </c>
      <c r="Q445" s="189">
        <v>0</v>
      </c>
      <c r="R445" s="189">
        <f t="shared" si="162"/>
        <v>0</v>
      </c>
      <c r="S445" s="189">
        <v>0</v>
      </c>
      <c r="T445" s="190">
        <f t="shared" si="163"/>
        <v>0</v>
      </c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R445" s="191" t="s">
        <v>135</v>
      </c>
      <c r="AT445" s="191" t="s">
        <v>187</v>
      </c>
      <c r="AU445" s="191" t="s">
        <v>80</v>
      </c>
      <c r="AY445" s="19" t="s">
        <v>185</v>
      </c>
      <c r="BE445" s="192">
        <f t="shared" si="164"/>
        <v>0</v>
      </c>
      <c r="BF445" s="192">
        <f t="shared" si="165"/>
        <v>0</v>
      </c>
      <c r="BG445" s="192">
        <f t="shared" si="166"/>
        <v>0</v>
      </c>
      <c r="BH445" s="192">
        <f t="shared" si="167"/>
        <v>0</v>
      </c>
      <c r="BI445" s="192">
        <f t="shared" si="168"/>
        <v>0</v>
      </c>
      <c r="BJ445" s="19" t="s">
        <v>80</v>
      </c>
      <c r="BK445" s="192">
        <f t="shared" si="169"/>
        <v>0</v>
      </c>
      <c r="BL445" s="19" t="s">
        <v>135</v>
      </c>
      <c r="BM445" s="191" t="s">
        <v>5030</v>
      </c>
    </row>
    <row r="446" spans="1:65" s="2" customFormat="1" ht="16.5" customHeight="1">
      <c r="A446" s="36"/>
      <c r="B446" s="37"/>
      <c r="C446" s="180" t="s">
        <v>5031</v>
      </c>
      <c r="D446" s="180" t="s">
        <v>187</v>
      </c>
      <c r="E446" s="181" t="s">
        <v>4686</v>
      </c>
      <c r="F446" s="182" t="s">
        <v>5032</v>
      </c>
      <c r="G446" s="183" t="s">
        <v>1314</v>
      </c>
      <c r="H446" s="184">
        <v>6</v>
      </c>
      <c r="I446" s="185"/>
      <c r="J446" s="186">
        <f t="shared" si="160"/>
        <v>0</v>
      </c>
      <c r="K446" s="182" t="s">
        <v>19</v>
      </c>
      <c r="L446" s="41"/>
      <c r="M446" s="187" t="s">
        <v>19</v>
      </c>
      <c r="N446" s="188" t="s">
        <v>44</v>
      </c>
      <c r="O446" s="66"/>
      <c r="P446" s="189">
        <f t="shared" si="161"/>
        <v>0</v>
      </c>
      <c r="Q446" s="189">
        <v>0</v>
      </c>
      <c r="R446" s="189">
        <f t="shared" si="162"/>
        <v>0</v>
      </c>
      <c r="S446" s="189">
        <v>0</v>
      </c>
      <c r="T446" s="190">
        <f t="shared" si="163"/>
        <v>0</v>
      </c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R446" s="191" t="s">
        <v>135</v>
      </c>
      <c r="AT446" s="191" t="s">
        <v>187</v>
      </c>
      <c r="AU446" s="191" t="s">
        <v>80</v>
      </c>
      <c r="AY446" s="19" t="s">
        <v>185</v>
      </c>
      <c r="BE446" s="192">
        <f t="shared" si="164"/>
        <v>0</v>
      </c>
      <c r="BF446" s="192">
        <f t="shared" si="165"/>
        <v>0</v>
      </c>
      <c r="BG446" s="192">
        <f t="shared" si="166"/>
        <v>0</v>
      </c>
      <c r="BH446" s="192">
        <f t="shared" si="167"/>
        <v>0</v>
      </c>
      <c r="BI446" s="192">
        <f t="shared" si="168"/>
        <v>0</v>
      </c>
      <c r="BJ446" s="19" t="s">
        <v>80</v>
      </c>
      <c r="BK446" s="192">
        <f t="shared" si="169"/>
        <v>0</v>
      </c>
      <c r="BL446" s="19" t="s">
        <v>135</v>
      </c>
      <c r="BM446" s="191" t="s">
        <v>5033</v>
      </c>
    </row>
    <row r="447" spans="1:65" s="2" customFormat="1" ht="16.5" customHeight="1">
      <c r="A447" s="36"/>
      <c r="B447" s="37"/>
      <c r="C447" s="180" t="s">
        <v>3802</v>
      </c>
      <c r="D447" s="180" t="s">
        <v>187</v>
      </c>
      <c r="E447" s="181" t="s">
        <v>4737</v>
      </c>
      <c r="F447" s="182" t="s">
        <v>5034</v>
      </c>
      <c r="G447" s="183" t="s">
        <v>1314</v>
      </c>
      <c r="H447" s="184">
        <v>3</v>
      </c>
      <c r="I447" s="185"/>
      <c r="J447" s="186">
        <f t="shared" si="160"/>
        <v>0</v>
      </c>
      <c r="K447" s="182" t="s">
        <v>19</v>
      </c>
      <c r="L447" s="41"/>
      <c r="M447" s="187" t="s">
        <v>19</v>
      </c>
      <c r="N447" s="188" t="s">
        <v>44</v>
      </c>
      <c r="O447" s="66"/>
      <c r="P447" s="189">
        <f t="shared" si="161"/>
        <v>0</v>
      </c>
      <c r="Q447" s="189">
        <v>0</v>
      </c>
      <c r="R447" s="189">
        <f t="shared" si="162"/>
        <v>0</v>
      </c>
      <c r="S447" s="189">
        <v>0</v>
      </c>
      <c r="T447" s="190">
        <f t="shared" si="163"/>
        <v>0</v>
      </c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R447" s="191" t="s">
        <v>135</v>
      </c>
      <c r="AT447" s="191" t="s">
        <v>187</v>
      </c>
      <c r="AU447" s="191" t="s">
        <v>80</v>
      </c>
      <c r="AY447" s="19" t="s">
        <v>185</v>
      </c>
      <c r="BE447" s="192">
        <f t="shared" si="164"/>
        <v>0</v>
      </c>
      <c r="BF447" s="192">
        <f t="shared" si="165"/>
        <v>0</v>
      </c>
      <c r="BG447" s="192">
        <f t="shared" si="166"/>
        <v>0</v>
      </c>
      <c r="BH447" s="192">
        <f t="shared" si="167"/>
        <v>0</v>
      </c>
      <c r="BI447" s="192">
        <f t="shared" si="168"/>
        <v>0</v>
      </c>
      <c r="BJ447" s="19" t="s">
        <v>80</v>
      </c>
      <c r="BK447" s="192">
        <f t="shared" si="169"/>
        <v>0</v>
      </c>
      <c r="BL447" s="19" t="s">
        <v>135</v>
      </c>
      <c r="BM447" s="191" t="s">
        <v>5035</v>
      </c>
    </row>
    <row r="448" spans="1:65" s="2" customFormat="1" ht="16.5" customHeight="1">
      <c r="A448" s="36"/>
      <c r="B448" s="37"/>
      <c r="C448" s="180" t="s">
        <v>5036</v>
      </c>
      <c r="D448" s="180" t="s">
        <v>187</v>
      </c>
      <c r="E448" s="181" t="s">
        <v>5037</v>
      </c>
      <c r="F448" s="182" t="s">
        <v>5038</v>
      </c>
      <c r="G448" s="183" t="s">
        <v>1314</v>
      </c>
      <c r="H448" s="184">
        <v>2</v>
      </c>
      <c r="I448" s="185"/>
      <c r="J448" s="186">
        <f t="shared" si="160"/>
        <v>0</v>
      </c>
      <c r="K448" s="182" t="s">
        <v>19</v>
      </c>
      <c r="L448" s="41"/>
      <c r="M448" s="187" t="s">
        <v>19</v>
      </c>
      <c r="N448" s="188" t="s">
        <v>44</v>
      </c>
      <c r="O448" s="66"/>
      <c r="P448" s="189">
        <f t="shared" si="161"/>
        <v>0</v>
      </c>
      <c r="Q448" s="189">
        <v>0</v>
      </c>
      <c r="R448" s="189">
        <f t="shared" si="162"/>
        <v>0</v>
      </c>
      <c r="S448" s="189">
        <v>0</v>
      </c>
      <c r="T448" s="190">
        <f t="shared" si="163"/>
        <v>0</v>
      </c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R448" s="191" t="s">
        <v>135</v>
      </c>
      <c r="AT448" s="191" t="s">
        <v>187</v>
      </c>
      <c r="AU448" s="191" t="s">
        <v>80</v>
      </c>
      <c r="AY448" s="19" t="s">
        <v>185</v>
      </c>
      <c r="BE448" s="192">
        <f t="shared" si="164"/>
        <v>0</v>
      </c>
      <c r="BF448" s="192">
        <f t="shared" si="165"/>
        <v>0</v>
      </c>
      <c r="BG448" s="192">
        <f t="shared" si="166"/>
        <v>0</v>
      </c>
      <c r="BH448" s="192">
        <f t="shared" si="167"/>
        <v>0</v>
      </c>
      <c r="BI448" s="192">
        <f t="shared" si="168"/>
        <v>0</v>
      </c>
      <c r="BJ448" s="19" t="s">
        <v>80</v>
      </c>
      <c r="BK448" s="192">
        <f t="shared" si="169"/>
        <v>0</v>
      </c>
      <c r="BL448" s="19" t="s">
        <v>135</v>
      </c>
      <c r="BM448" s="191" t="s">
        <v>5039</v>
      </c>
    </row>
    <row r="449" spans="1:65" s="2" customFormat="1" ht="16.5" customHeight="1">
      <c r="A449" s="36"/>
      <c r="B449" s="37"/>
      <c r="C449" s="180" t="s">
        <v>3805</v>
      </c>
      <c r="D449" s="180" t="s">
        <v>187</v>
      </c>
      <c r="E449" s="181" t="s">
        <v>5040</v>
      </c>
      <c r="F449" s="182" t="s">
        <v>5041</v>
      </c>
      <c r="G449" s="183" t="s">
        <v>1314</v>
      </c>
      <c r="H449" s="184">
        <v>6</v>
      </c>
      <c r="I449" s="185"/>
      <c r="J449" s="186">
        <f t="shared" si="160"/>
        <v>0</v>
      </c>
      <c r="K449" s="182" t="s">
        <v>19</v>
      </c>
      <c r="L449" s="41"/>
      <c r="M449" s="187" t="s">
        <v>19</v>
      </c>
      <c r="N449" s="188" t="s">
        <v>44</v>
      </c>
      <c r="O449" s="66"/>
      <c r="P449" s="189">
        <f t="shared" si="161"/>
        <v>0</v>
      </c>
      <c r="Q449" s="189">
        <v>0</v>
      </c>
      <c r="R449" s="189">
        <f t="shared" si="162"/>
        <v>0</v>
      </c>
      <c r="S449" s="189">
        <v>0</v>
      </c>
      <c r="T449" s="190">
        <f t="shared" si="163"/>
        <v>0</v>
      </c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R449" s="191" t="s">
        <v>135</v>
      </c>
      <c r="AT449" s="191" t="s">
        <v>187</v>
      </c>
      <c r="AU449" s="191" t="s">
        <v>80</v>
      </c>
      <c r="AY449" s="19" t="s">
        <v>185</v>
      </c>
      <c r="BE449" s="192">
        <f t="shared" si="164"/>
        <v>0</v>
      </c>
      <c r="BF449" s="192">
        <f t="shared" si="165"/>
        <v>0</v>
      </c>
      <c r="BG449" s="192">
        <f t="shared" si="166"/>
        <v>0</v>
      </c>
      <c r="BH449" s="192">
        <f t="shared" si="167"/>
        <v>0</v>
      </c>
      <c r="BI449" s="192">
        <f t="shared" si="168"/>
        <v>0</v>
      </c>
      <c r="BJ449" s="19" t="s">
        <v>80</v>
      </c>
      <c r="BK449" s="192">
        <f t="shared" si="169"/>
        <v>0</v>
      </c>
      <c r="BL449" s="19" t="s">
        <v>135</v>
      </c>
      <c r="BM449" s="191" t="s">
        <v>5042</v>
      </c>
    </row>
    <row r="450" spans="1:65" s="2" customFormat="1" ht="16.5" customHeight="1">
      <c r="A450" s="36"/>
      <c r="B450" s="37"/>
      <c r="C450" s="180" t="s">
        <v>5043</v>
      </c>
      <c r="D450" s="180" t="s">
        <v>187</v>
      </c>
      <c r="E450" s="181" t="s">
        <v>5044</v>
      </c>
      <c r="F450" s="182" t="s">
        <v>5045</v>
      </c>
      <c r="G450" s="183" t="s">
        <v>1314</v>
      </c>
      <c r="H450" s="184">
        <v>6</v>
      </c>
      <c r="I450" s="185"/>
      <c r="J450" s="186">
        <f t="shared" si="160"/>
        <v>0</v>
      </c>
      <c r="K450" s="182" t="s">
        <v>19</v>
      </c>
      <c r="L450" s="41"/>
      <c r="M450" s="187" t="s">
        <v>19</v>
      </c>
      <c r="N450" s="188" t="s">
        <v>44</v>
      </c>
      <c r="O450" s="66"/>
      <c r="P450" s="189">
        <f t="shared" si="161"/>
        <v>0</v>
      </c>
      <c r="Q450" s="189">
        <v>0</v>
      </c>
      <c r="R450" s="189">
        <f t="shared" si="162"/>
        <v>0</v>
      </c>
      <c r="S450" s="189">
        <v>0</v>
      </c>
      <c r="T450" s="190">
        <f t="shared" si="163"/>
        <v>0</v>
      </c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R450" s="191" t="s">
        <v>135</v>
      </c>
      <c r="AT450" s="191" t="s">
        <v>187</v>
      </c>
      <c r="AU450" s="191" t="s">
        <v>80</v>
      </c>
      <c r="AY450" s="19" t="s">
        <v>185</v>
      </c>
      <c r="BE450" s="192">
        <f t="shared" si="164"/>
        <v>0</v>
      </c>
      <c r="BF450" s="192">
        <f t="shared" si="165"/>
        <v>0</v>
      </c>
      <c r="BG450" s="192">
        <f t="shared" si="166"/>
        <v>0</v>
      </c>
      <c r="BH450" s="192">
        <f t="shared" si="167"/>
        <v>0</v>
      </c>
      <c r="BI450" s="192">
        <f t="shared" si="168"/>
        <v>0</v>
      </c>
      <c r="BJ450" s="19" t="s">
        <v>80</v>
      </c>
      <c r="BK450" s="192">
        <f t="shared" si="169"/>
        <v>0</v>
      </c>
      <c r="BL450" s="19" t="s">
        <v>135</v>
      </c>
      <c r="BM450" s="191" t="s">
        <v>5046</v>
      </c>
    </row>
    <row r="451" spans="1:65" s="2" customFormat="1" ht="16.5" customHeight="1">
      <c r="A451" s="36"/>
      <c r="B451" s="37"/>
      <c r="C451" s="180" t="s">
        <v>3808</v>
      </c>
      <c r="D451" s="180" t="s">
        <v>187</v>
      </c>
      <c r="E451" s="181" t="s">
        <v>5047</v>
      </c>
      <c r="F451" s="182" t="s">
        <v>5048</v>
      </c>
      <c r="G451" s="183" t="s">
        <v>1314</v>
      </c>
      <c r="H451" s="184">
        <v>3</v>
      </c>
      <c r="I451" s="185"/>
      <c r="J451" s="186">
        <f t="shared" si="160"/>
        <v>0</v>
      </c>
      <c r="K451" s="182" t="s">
        <v>19</v>
      </c>
      <c r="L451" s="41"/>
      <c r="M451" s="187" t="s">
        <v>19</v>
      </c>
      <c r="N451" s="188" t="s">
        <v>44</v>
      </c>
      <c r="O451" s="66"/>
      <c r="P451" s="189">
        <f t="shared" si="161"/>
        <v>0</v>
      </c>
      <c r="Q451" s="189">
        <v>0</v>
      </c>
      <c r="R451" s="189">
        <f t="shared" si="162"/>
        <v>0</v>
      </c>
      <c r="S451" s="189">
        <v>0</v>
      </c>
      <c r="T451" s="190">
        <f t="shared" si="163"/>
        <v>0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R451" s="191" t="s">
        <v>135</v>
      </c>
      <c r="AT451" s="191" t="s">
        <v>187</v>
      </c>
      <c r="AU451" s="191" t="s">
        <v>80</v>
      </c>
      <c r="AY451" s="19" t="s">
        <v>185</v>
      </c>
      <c r="BE451" s="192">
        <f t="shared" si="164"/>
        <v>0</v>
      </c>
      <c r="BF451" s="192">
        <f t="shared" si="165"/>
        <v>0</v>
      </c>
      <c r="BG451" s="192">
        <f t="shared" si="166"/>
        <v>0</v>
      </c>
      <c r="BH451" s="192">
        <f t="shared" si="167"/>
        <v>0</v>
      </c>
      <c r="BI451" s="192">
        <f t="shared" si="168"/>
        <v>0</v>
      </c>
      <c r="BJ451" s="19" t="s">
        <v>80</v>
      </c>
      <c r="BK451" s="192">
        <f t="shared" si="169"/>
        <v>0</v>
      </c>
      <c r="BL451" s="19" t="s">
        <v>135</v>
      </c>
      <c r="BM451" s="191" t="s">
        <v>5049</v>
      </c>
    </row>
    <row r="452" spans="1:65" s="2" customFormat="1" ht="16.5" customHeight="1">
      <c r="A452" s="36"/>
      <c r="B452" s="37"/>
      <c r="C452" s="180" t="s">
        <v>5050</v>
      </c>
      <c r="D452" s="180" t="s">
        <v>187</v>
      </c>
      <c r="E452" s="181" t="s">
        <v>5051</v>
      </c>
      <c r="F452" s="182" t="s">
        <v>5052</v>
      </c>
      <c r="G452" s="183" t="s">
        <v>1314</v>
      </c>
      <c r="H452" s="184">
        <v>3</v>
      </c>
      <c r="I452" s="185"/>
      <c r="J452" s="186">
        <f t="shared" si="160"/>
        <v>0</v>
      </c>
      <c r="K452" s="182" t="s">
        <v>19</v>
      </c>
      <c r="L452" s="41"/>
      <c r="M452" s="187" t="s">
        <v>19</v>
      </c>
      <c r="N452" s="188" t="s">
        <v>44</v>
      </c>
      <c r="O452" s="66"/>
      <c r="P452" s="189">
        <f t="shared" si="161"/>
        <v>0</v>
      </c>
      <c r="Q452" s="189">
        <v>0</v>
      </c>
      <c r="R452" s="189">
        <f t="shared" si="162"/>
        <v>0</v>
      </c>
      <c r="S452" s="189">
        <v>0</v>
      </c>
      <c r="T452" s="190">
        <f t="shared" si="163"/>
        <v>0</v>
      </c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R452" s="191" t="s">
        <v>135</v>
      </c>
      <c r="AT452" s="191" t="s">
        <v>187</v>
      </c>
      <c r="AU452" s="191" t="s">
        <v>80</v>
      </c>
      <c r="AY452" s="19" t="s">
        <v>185</v>
      </c>
      <c r="BE452" s="192">
        <f t="shared" si="164"/>
        <v>0</v>
      </c>
      <c r="BF452" s="192">
        <f t="shared" si="165"/>
        <v>0</v>
      </c>
      <c r="BG452" s="192">
        <f t="shared" si="166"/>
        <v>0</v>
      </c>
      <c r="BH452" s="192">
        <f t="shared" si="167"/>
        <v>0</v>
      </c>
      <c r="BI452" s="192">
        <f t="shared" si="168"/>
        <v>0</v>
      </c>
      <c r="BJ452" s="19" t="s">
        <v>80</v>
      </c>
      <c r="BK452" s="192">
        <f t="shared" si="169"/>
        <v>0</v>
      </c>
      <c r="BL452" s="19" t="s">
        <v>135</v>
      </c>
      <c r="BM452" s="191" t="s">
        <v>5053</v>
      </c>
    </row>
    <row r="453" spans="1:65" s="2" customFormat="1" ht="16.5" customHeight="1">
      <c r="A453" s="36"/>
      <c r="B453" s="37"/>
      <c r="C453" s="180" t="s">
        <v>3811</v>
      </c>
      <c r="D453" s="180" t="s">
        <v>187</v>
      </c>
      <c r="E453" s="181" t="s">
        <v>5054</v>
      </c>
      <c r="F453" s="182" t="s">
        <v>5055</v>
      </c>
      <c r="G453" s="183" t="s">
        <v>1314</v>
      </c>
      <c r="H453" s="184">
        <v>2</v>
      </c>
      <c r="I453" s="185"/>
      <c r="J453" s="186">
        <f t="shared" si="160"/>
        <v>0</v>
      </c>
      <c r="K453" s="182" t="s">
        <v>19</v>
      </c>
      <c r="L453" s="41"/>
      <c r="M453" s="187" t="s">
        <v>19</v>
      </c>
      <c r="N453" s="188" t="s">
        <v>44</v>
      </c>
      <c r="O453" s="66"/>
      <c r="P453" s="189">
        <f t="shared" si="161"/>
        <v>0</v>
      </c>
      <c r="Q453" s="189">
        <v>0</v>
      </c>
      <c r="R453" s="189">
        <f t="shared" si="162"/>
        <v>0</v>
      </c>
      <c r="S453" s="189">
        <v>0</v>
      </c>
      <c r="T453" s="190">
        <f t="shared" si="163"/>
        <v>0</v>
      </c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R453" s="191" t="s">
        <v>135</v>
      </c>
      <c r="AT453" s="191" t="s">
        <v>187</v>
      </c>
      <c r="AU453" s="191" t="s">
        <v>80</v>
      </c>
      <c r="AY453" s="19" t="s">
        <v>185</v>
      </c>
      <c r="BE453" s="192">
        <f t="shared" si="164"/>
        <v>0</v>
      </c>
      <c r="BF453" s="192">
        <f t="shared" si="165"/>
        <v>0</v>
      </c>
      <c r="BG453" s="192">
        <f t="shared" si="166"/>
        <v>0</v>
      </c>
      <c r="BH453" s="192">
        <f t="shared" si="167"/>
        <v>0</v>
      </c>
      <c r="BI453" s="192">
        <f t="shared" si="168"/>
        <v>0</v>
      </c>
      <c r="BJ453" s="19" t="s">
        <v>80</v>
      </c>
      <c r="BK453" s="192">
        <f t="shared" si="169"/>
        <v>0</v>
      </c>
      <c r="BL453" s="19" t="s">
        <v>135</v>
      </c>
      <c r="BM453" s="191" t="s">
        <v>5056</v>
      </c>
    </row>
    <row r="454" spans="1:65" s="2" customFormat="1" ht="16.5" customHeight="1">
      <c r="A454" s="36"/>
      <c r="B454" s="37"/>
      <c r="C454" s="180" t="s">
        <v>5057</v>
      </c>
      <c r="D454" s="180" t="s">
        <v>187</v>
      </c>
      <c r="E454" s="181" t="s">
        <v>5058</v>
      </c>
      <c r="F454" s="182" t="s">
        <v>5059</v>
      </c>
      <c r="G454" s="183" t="s">
        <v>1314</v>
      </c>
      <c r="H454" s="184">
        <v>15</v>
      </c>
      <c r="I454" s="185"/>
      <c r="J454" s="186">
        <f t="shared" si="160"/>
        <v>0</v>
      </c>
      <c r="K454" s="182" t="s">
        <v>19</v>
      </c>
      <c r="L454" s="41"/>
      <c r="M454" s="187" t="s">
        <v>19</v>
      </c>
      <c r="N454" s="188" t="s">
        <v>44</v>
      </c>
      <c r="O454" s="66"/>
      <c r="P454" s="189">
        <f t="shared" si="161"/>
        <v>0</v>
      </c>
      <c r="Q454" s="189">
        <v>0</v>
      </c>
      <c r="R454" s="189">
        <f t="shared" si="162"/>
        <v>0</v>
      </c>
      <c r="S454" s="189">
        <v>0</v>
      </c>
      <c r="T454" s="190">
        <f t="shared" si="163"/>
        <v>0</v>
      </c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R454" s="191" t="s">
        <v>135</v>
      </c>
      <c r="AT454" s="191" t="s">
        <v>187</v>
      </c>
      <c r="AU454" s="191" t="s">
        <v>80</v>
      </c>
      <c r="AY454" s="19" t="s">
        <v>185</v>
      </c>
      <c r="BE454" s="192">
        <f t="shared" si="164"/>
        <v>0</v>
      </c>
      <c r="BF454" s="192">
        <f t="shared" si="165"/>
        <v>0</v>
      </c>
      <c r="BG454" s="192">
        <f t="shared" si="166"/>
        <v>0</v>
      </c>
      <c r="BH454" s="192">
        <f t="shared" si="167"/>
        <v>0</v>
      </c>
      <c r="BI454" s="192">
        <f t="shared" si="168"/>
        <v>0</v>
      </c>
      <c r="BJ454" s="19" t="s">
        <v>80</v>
      </c>
      <c r="BK454" s="192">
        <f t="shared" si="169"/>
        <v>0</v>
      </c>
      <c r="BL454" s="19" t="s">
        <v>135</v>
      </c>
      <c r="BM454" s="191" t="s">
        <v>5060</v>
      </c>
    </row>
    <row r="455" spans="1:65" s="2" customFormat="1" ht="16.5" customHeight="1">
      <c r="A455" s="36"/>
      <c r="B455" s="37"/>
      <c r="C455" s="180" t="s">
        <v>3814</v>
      </c>
      <c r="D455" s="180" t="s">
        <v>187</v>
      </c>
      <c r="E455" s="181" t="s">
        <v>5061</v>
      </c>
      <c r="F455" s="182" t="s">
        <v>5062</v>
      </c>
      <c r="G455" s="183" t="s">
        <v>1314</v>
      </c>
      <c r="H455" s="184">
        <v>4</v>
      </c>
      <c r="I455" s="185"/>
      <c r="J455" s="186">
        <f t="shared" si="160"/>
        <v>0</v>
      </c>
      <c r="K455" s="182" t="s">
        <v>19</v>
      </c>
      <c r="L455" s="41"/>
      <c r="M455" s="187" t="s">
        <v>19</v>
      </c>
      <c r="N455" s="188" t="s">
        <v>44</v>
      </c>
      <c r="O455" s="66"/>
      <c r="P455" s="189">
        <f t="shared" si="161"/>
        <v>0</v>
      </c>
      <c r="Q455" s="189">
        <v>0</v>
      </c>
      <c r="R455" s="189">
        <f t="shared" si="162"/>
        <v>0</v>
      </c>
      <c r="S455" s="189">
        <v>0</v>
      </c>
      <c r="T455" s="190">
        <f t="shared" si="163"/>
        <v>0</v>
      </c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R455" s="191" t="s">
        <v>135</v>
      </c>
      <c r="AT455" s="191" t="s">
        <v>187</v>
      </c>
      <c r="AU455" s="191" t="s">
        <v>80</v>
      </c>
      <c r="AY455" s="19" t="s">
        <v>185</v>
      </c>
      <c r="BE455" s="192">
        <f t="shared" si="164"/>
        <v>0</v>
      </c>
      <c r="BF455" s="192">
        <f t="shared" si="165"/>
        <v>0</v>
      </c>
      <c r="BG455" s="192">
        <f t="shared" si="166"/>
        <v>0</v>
      </c>
      <c r="BH455" s="192">
        <f t="shared" si="167"/>
        <v>0</v>
      </c>
      <c r="BI455" s="192">
        <f t="shared" si="168"/>
        <v>0</v>
      </c>
      <c r="BJ455" s="19" t="s">
        <v>80</v>
      </c>
      <c r="BK455" s="192">
        <f t="shared" si="169"/>
        <v>0</v>
      </c>
      <c r="BL455" s="19" t="s">
        <v>135</v>
      </c>
      <c r="BM455" s="191" t="s">
        <v>5063</v>
      </c>
    </row>
    <row r="456" spans="1:65" s="2" customFormat="1" ht="16.5" customHeight="1">
      <c r="A456" s="36"/>
      <c r="B456" s="37"/>
      <c r="C456" s="180" t="s">
        <v>5064</v>
      </c>
      <c r="D456" s="180" t="s">
        <v>187</v>
      </c>
      <c r="E456" s="181" t="s">
        <v>5065</v>
      </c>
      <c r="F456" s="182" t="s">
        <v>5066</v>
      </c>
      <c r="G456" s="183" t="s">
        <v>499</v>
      </c>
      <c r="H456" s="184">
        <v>25</v>
      </c>
      <c r="I456" s="185"/>
      <c r="J456" s="186">
        <f t="shared" si="160"/>
        <v>0</v>
      </c>
      <c r="K456" s="182" t="s">
        <v>19</v>
      </c>
      <c r="L456" s="41"/>
      <c r="M456" s="187" t="s">
        <v>19</v>
      </c>
      <c r="N456" s="188" t="s">
        <v>44</v>
      </c>
      <c r="O456" s="66"/>
      <c r="P456" s="189">
        <f t="shared" si="161"/>
        <v>0</v>
      </c>
      <c r="Q456" s="189">
        <v>0</v>
      </c>
      <c r="R456" s="189">
        <f t="shared" si="162"/>
        <v>0</v>
      </c>
      <c r="S456" s="189">
        <v>0</v>
      </c>
      <c r="T456" s="190">
        <f t="shared" si="163"/>
        <v>0</v>
      </c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R456" s="191" t="s">
        <v>135</v>
      </c>
      <c r="AT456" s="191" t="s">
        <v>187</v>
      </c>
      <c r="AU456" s="191" t="s">
        <v>80</v>
      </c>
      <c r="AY456" s="19" t="s">
        <v>185</v>
      </c>
      <c r="BE456" s="192">
        <f t="shared" si="164"/>
        <v>0</v>
      </c>
      <c r="BF456" s="192">
        <f t="shared" si="165"/>
        <v>0</v>
      </c>
      <c r="BG456" s="192">
        <f t="shared" si="166"/>
        <v>0</v>
      </c>
      <c r="BH456" s="192">
        <f t="shared" si="167"/>
        <v>0</v>
      </c>
      <c r="BI456" s="192">
        <f t="shared" si="168"/>
        <v>0</v>
      </c>
      <c r="BJ456" s="19" t="s">
        <v>80</v>
      </c>
      <c r="BK456" s="192">
        <f t="shared" si="169"/>
        <v>0</v>
      </c>
      <c r="BL456" s="19" t="s">
        <v>135</v>
      </c>
      <c r="BM456" s="191" t="s">
        <v>5067</v>
      </c>
    </row>
    <row r="457" spans="1:65" s="2" customFormat="1" ht="16.5" customHeight="1">
      <c r="A457" s="36"/>
      <c r="B457" s="37"/>
      <c r="C457" s="180" t="s">
        <v>3817</v>
      </c>
      <c r="D457" s="180" t="s">
        <v>187</v>
      </c>
      <c r="E457" s="181" t="s">
        <v>5068</v>
      </c>
      <c r="F457" s="182" t="s">
        <v>5069</v>
      </c>
      <c r="G457" s="183" t="s">
        <v>1314</v>
      </c>
      <c r="H457" s="184">
        <v>30</v>
      </c>
      <c r="I457" s="185"/>
      <c r="J457" s="186">
        <f t="shared" si="160"/>
        <v>0</v>
      </c>
      <c r="K457" s="182" t="s">
        <v>19</v>
      </c>
      <c r="L457" s="41"/>
      <c r="M457" s="187" t="s">
        <v>19</v>
      </c>
      <c r="N457" s="188" t="s">
        <v>44</v>
      </c>
      <c r="O457" s="66"/>
      <c r="P457" s="189">
        <f t="shared" si="161"/>
        <v>0</v>
      </c>
      <c r="Q457" s="189">
        <v>0</v>
      </c>
      <c r="R457" s="189">
        <f t="shared" si="162"/>
        <v>0</v>
      </c>
      <c r="S457" s="189">
        <v>0</v>
      </c>
      <c r="T457" s="190">
        <f t="shared" si="163"/>
        <v>0</v>
      </c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R457" s="191" t="s">
        <v>135</v>
      </c>
      <c r="AT457" s="191" t="s">
        <v>187</v>
      </c>
      <c r="AU457" s="191" t="s">
        <v>80</v>
      </c>
      <c r="AY457" s="19" t="s">
        <v>185</v>
      </c>
      <c r="BE457" s="192">
        <f t="shared" si="164"/>
        <v>0</v>
      </c>
      <c r="BF457" s="192">
        <f t="shared" si="165"/>
        <v>0</v>
      </c>
      <c r="BG457" s="192">
        <f t="shared" si="166"/>
        <v>0</v>
      </c>
      <c r="BH457" s="192">
        <f t="shared" si="167"/>
        <v>0</v>
      </c>
      <c r="BI457" s="192">
        <f t="shared" si="168"/>
        <v>0</v>
      </c>
      <c r="BJ457" s="19" t="s">
        <v>80</v>
      </c>
      <c r="BK457" s="192">
        <f t="shared" si="169"/>
        <v>0</v>
      </c>
      <c r="BL457" s="19" t="s">
        <v>135</v>
      </c>
      <c r="BM457" s="191" t="s">
        <v>5070</v>
      </c>
    </row>
    <row r="458" spans="1:65" s="2" customFormat="1" ht="16.5" customHeight="1">
      <c r="A458" s="36"/>
      <c r="B458" s="37"/>
      <c r="C458" s="180" t="s">
        <v>5071</v>
      </c>
      <c r="D458" s="180" t="s">
        <v>187</v>
      </c>
      <c r="E458" s="181" t="s">
        <v>5072</v>
      </c>
      <c r="F458" s="182" t="s">
        <v>4776</v>
      </c>
      <c r="G458" s="183" t="s">
        <v>1314</v>
      </c>
      <c r="H458" s="184">
        <v>1</v>
      </c>
      <c r="I458" s="185"/>
      <c r="J458" s="186">
        <f t="shared" si="160"/>
        <v>0</v>
      </c>
      <c r="K458" s="182" t="s">
        <v>19</v>
      </c>
      <c r="L458" s="41"/>
      <c r="M458" s="187" t="s">
        <v>19</v>
      </c>
      <c r="N458" s="188" t="s">
        <v>44</v>
      </c>
      <c r="O458" s="66"/>
      <c r="P458" s="189">
        <f t="shared" si="161"/>
        <v>0</v>
      </c>
      <c r="Q458" s="189">
        <v>0</v>
      </c>
      <c r="R458" s="189">
        <f t="shared" si="162"/>
        <v>0</v>
      </c>
      <c r="S458" s="189">
        <v>0</v>
      </c>
      <c r="T458" s="190">
        <f t="shared" si="163"/>
        <v>0</v>
      </c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R458" s="191" t="s">
        <v>135</v>
      </c>
      <c r="AT458" s="191" t="s">
        <v>187</v>
      </c>
      <c r="AU458" s="191" t="s">
        <v>80</v>
      </c>
      <c r="AY458" s="19" t="s">
        <v>185</v>
      </c>
      <c r="BE458" s="192">
        <f t="shared" si="164"/>
        <v>0</v>
      </c>
      <c r="BF458" s="192">
        <f t="shared" si="165"/>
        <v>0</v>
      </c>
      <c r="BG458" s="192">
        <f t="shared" si="166"/>
        <v>0</v>
      </c>
      <c r="BH458" s="192">
        <f t="shared" si="167"/>
        <v>0</v>
      </c>
      <c r="BI458" s="192">
        <f t="shared" si="168"/>
        <v>0</v>
      </c>
      <c r="BJ458" s="19" t="s">
        <v>80</v>
      </c>
      <c r="BK458" s="192">
        <f t="shared" si="169"/>
        <v>0</v>
      </c>
      <c r="BL458" s="19" t="s">
        <v>135</v>
      </c>
      <c r="BM458" s="191" t="s">
        <v>5073</v>
      </c>
    </row>
    <row r="459" spans="1:65" s="2" customFormat="1" ht="16.5" customHeight="1">
      <c r="A459" s="36"/>
      <c r="B459" s="37"/>
      <c r="C459" s="180" t="s">
        <v>3820</v>
      </c>
      <c r="D459" s="180" t="s">
        <v>187</v>
      </c>
      <c r="E459" s="181" t="s">
        <v>4800</v>
      </c>
      <c r="F459" s="182" t="s">
        <v>5074</v>
      </c>
      <c r="G459" s="183" t="s">
        <v>1314</v>
      </c>
      <c r="H459" s="184">
        <v>2</v>
      </c>
      <c r="I459" s="185"/>
      <c r="J459" s="186">
        <f t="shared" si="160"/>
        <v>0</v>
      </c>
      <c r="K459" s="182" t="s">
        <v>19</v>
      </c>
      <c r="L459" s="41"/>
      <c r="M459" s="187" t="s">
        <v>19</v>
      </c>
      <c r="N459" s="188" t="s">
        <v>44</v>
      </c>
      <c r="O459" s="66"/>
      <c r="P459" s="189">
        <f t="shared" si="161"/>
        <v>0</v>
      </c>
      <c r="Q459" s="189">
        <v>0</v>
      </c>
      <c r="R459" s="189">
        <f t="shared" si="162"/>
        <v>0</v>
      </c>
      <c r="S459" s="189">
        <v>0</v>
      </c>
      <c r="T459" s="190">
        <f t="shared" si="163"/>
        <v>0</v>
      </c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R459" s="191" t="s">
        <v>135</v>
      </c>
      <c r="AT459" s="191" t="s">
        <v>187</v>
      </c>
      <c r="AU459" s="191" t="s">
        <v>80</v>
      </c>
      <c r="AY459" s="19" t="s">
        <v>185</v>
      </c>
      <c r="BE459" s="192">
        <f t="shared" si="164"/>
        <v>0</v>
      </c>
      <c r="BF459" s="192">
        <f t="shared" si="165"/>
        <v>0</v>
      </c>
      <c r="BG459" s="192">
        <f t="shared" si="166"/>
        <v>0</v>
      </c>
      <c r="BH459" s="192">
        <f t="shared" si="167"/>
        <v>0</v>
      </c>
      <c r="BI459" s="192">
        <f t="shared" si="168"/>
        <v>0</v>
      </c>
      <c r="BJ459" s="19" t="s">
        <v>80</v>
      </c>
      <c r="BK459" s="192">
        <f t="shared" si="169"/>
        <v>0</v>
      </c>
      <c r="BL459" s="19" t="s">
        <v>135</v>
      </c>
      <c r="BM459" s="191" t="s">
        <v>5075</v>
      </c>
    </row>
    <row r="460" spans="1:65" s="2" customFormat="1" ht="16.5" customHeight="1">
      <c r="A460" s="36"/>
      <c r="B460" s="37"/>
      <c r="C460" s="180" t="s">
        <v>5076</v>
      </c>
      <c r="D460" s="180" t="s">
        <v>187</v>
      </c>
      <c r="E460" s="181" t="s">
        <v>5077</v>
      </c>
      <c r="F460" s="182" t="s">
        <v>4779</v>
      </c>
      <c r="G460" s="183" t="s">
        <v>1314</v>
      </c>
      <c r="H460" s="184">
        <v>1</v>
      </c>
      <c r="I460" s="185"/>
      <c r="J460" s="186">
        <f t="shared" si="160"/>
        <v>0</v>
      </c>
      <c r="K460" s="182" t="s">
        <v>19</v>
      </c>
      <c r="L460" s="41"/>
      <c r="M460" s="187" t="s">
        <v>19</v>
      </c>
      <c r="N460" s="188" t="s">
        <v>44</v>
      </c>
      <c r="O460" s="66"/>
      <c r="P460" s="189">
        <f t="shared" si="161"/>
        <v>0</v>
      </c>
      <c r="Q460" s="189">
        <v>0</v>
      </c>
      <c r="R460" s="189">
        <f t="shared" si="162"/>
        <v>0</v>
      </c>
      <c r="S460" s="189">
        <v>0</v>
      </c>
      <c r="T460" s="190">
        <f t="shared" si="163"/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191" t="s">
        <v>135</v>
      </c>
      <c r="AT460" s="191" t="s">
        <v>187</v>
      </c>
      <c r="AU460" s="191" t="s">
        <v>80</v>
      </c>
      <c r="AY460" s="19" t="s">
        <v>185</v>
      </c>
      <c r="BE460" s="192">
        <f t="shared" si="164"/>
        <v>0</v>
      </c>
      <c r="BF460" s="192">
        <f t="shared" si="165"/>
        <v>0</v>
      </c>
      <c r="BG460" s="192">
        <f t="shared" si="166"/>
        <v>0</v>
      </c>
      <c r="BH460" s="192">
        <f t="shared" si="167"/>
        <v>0</v>
      </c>
      <c r="BI460" s="192">
        <f t="shared" si="168"/>
        <v>0</v>
      </c>
      <c r="BJ460" s="19" t="s">
        <v>80</v>
      </c>
      <c r="BK460" s="192">
        <f t="shared" si="169"/>
        <v>0</v>
      </c>
      <c r="BL460" s="19" t="s">
        <v>135</v>
      </c>
      <c r="BM460" s="191" t="s">
        <v>5078</v>
      </c>
    </row>
    <row r="461" spans="1:65" s="2" customFormat="1" ht="16.5" customHeight="1">
      <c r="A461" s="36"/>
      <c r="B461" s="37"/>
      <c r="C461" s="180" t="s">
        <v>3823</v>
      </c>
      <c r="D461" s="180" t="s">
        <v>187</v>
      </c>
      <c r="E461" s="181" t="s">
        <v>4830</v>
      </c>
      <c r="F461" s="182" t="s">
        <v>5079</v>
      </c>
      <c r="G461" s="183" t="s">
        <v>1314</v>
      </c>
      <c r="H461" s="184">
        <v>1</v>
      </c>
      <c r="I461" s="185"/>
      <c r="J461" s="186">
        <f t="shared" si="160"/>
        <v>0</v>
      </c>
      <c r="K461" s="182" t="s">
        <v>19</v>
      </c>
      <c r="L461" s="41"/>
      <c r="M461" s="187" t="s">
        <v>19</v>
      </c>
      <c r="N461" s="188" t="s">
        <v>44</v>
      </c>
      <c r="O461" s="66"/>
      <c r="P461" s="189">
        <f t="shared" si="161"/>
        <v>0</v>
      </c>
      <c r="Q461" s="189">
        <v>0</v>
      </c>
      <c r="R461" s="189">
        <f t="shared" si="162"/>
        <v>0</v>
      </c>
      <c r="S461" s="189">
        <v>0</v>
      </c>
      <c r="T461" s="190">
        <f t="shared" si="163"/>
        <v>0</v>
      </c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R461" s="191" t="s">
        <v>135</v>
      </c>
      <c r="AT461" s="191" t="s">
        <v>187</v>
      </c>
      <c r="AU461" s="191" t="s">
        <v>80</v>
      </c>
      <c r="AY461" s="19" t="s">
        <v>185</v>
      </c>
      <c r="BE461" s="192">
        <f t="shared" si="164"/>
        <v>0</v>
      </c>
      <c r="BF461" s="192">
        <f t="shared" si="165"/>
        <v>0</v>
      </c>
      <c r="BG461" s="192">
        <f t="shared" si="166"/>
        <v>0</v>
      </c>
      <c r="BH461" s="192">
        <f t="shared" si="167"/>
        <v>0</v>
      </c>
      <c r="BI461" s="192">
        <f t="shared" si="168"/>
        <v>0</v>
      </c>
      <c r="BJ461" s="19" t="s">
        <v>80</v>
      </c>
      <c r="BK461" s="192">
        <f t="shared" si="169"/>
        <v>0</v>
      </c>
      <c r="BL461" s="19" t="s">
        <v>135</v>
      </c>
      <c r="BM461" s="191" t="s">
        <v>5080</v>
      </c>
    </row>
    <row r="462" spans="1:65" s="2" customFormat="1" ht="16.5" customHeight="1">
      <c r="A462" s="36"/>
      <c r="B462" s="37"/>
      <c r="C462" s="180" t="s">
        <v>5081</v>
      </c>
      <c r="D462" s="180" t="s">
        <v>187</v>
      </c>
      <c r="E462" s="181" t="s">
        <v>4857</v>
      </c>
      <c r="F462" s="182" t="s">
        <v>5082</v>
      </c>
      <c r="G462" s="183" t="s">
        <v>1314</v>
      </c>
      <c r="H462" s="184">
        <v>1</v>
      </c>
      <c r="I462" s="185"/>
      <c r="J462" s="186">
        <f t="shared" si="160"/>
        <v>0</v>
      </c>
      <c r="K462" s="182" t="s">
        <v>19</v>
      </c>
      <c r="L462" s="41"/>
      <c r="M462" s="187" t="s">
        <v>19</v>
      </c>
      <c r="N462" s="188" t="s">
        <v>44</v>
      </c>
      <c r="O462" s="66"/>
      <c r="P462" s="189">
        <f t="shared" si="161"/>
        <v>0</v>
      </c>
      <c r="Q462" s="189">
        <v>0</v>
      </c>
      <c r="R462" s="189">
        <f t="shared" si="162"/>
        <v>0</v>
      </c>
      <c r="S462" s="189">
        <v>0</v>
      </c>
      <c r="T462" s="190">
        <f t="shared" si="163"/>
        <v>0</v>
      </c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R462" s="191" t="s">
        <v>135</v>
      </c>
      <c r="AT462" s="191" t="s">
        <v>187</v>
      </c>
      <c r="AU462" s="191" t="s">
        <v>80</v>
      </c>
      <c r="AY462" s="19" t="s">
        <v>185</v>
      </c>
      <c r="BE462" s="192">
        <f t="shared" si="164"/>
        <v>0</v>
      </c>
      <c r="BF462" s="192">
        <f t="shared" si="165"/>
        <v>0</v>
      </c>
      <c r="BG462" s="192">
        <f t="shared" si="166"/>
        <v>0</v>
      </c>
      <c r="BH462" s="192">
        <f t="shared" si="167"/>
        <v>0</v>
      </c>
      <c r="BI462" s="192">
        <f t="shared" si="168"/>
        <v>0</v>
      </c>
      <c r="BJ462" s="19" t="s">
        <v>80</v>
      </c>
      <c r="BK462" s="192">
        <f t="shared" si="169"/>
        <v>0</v>
      </c>
      <c r="BL462" s="19" t="s">
        <v>135</v>
      </c>
      <c r="BM462" s="191" t="s">
        <v>5083</v>
      </c>
    </row>
    <row r="463" spans="1:65" s="2" customFormat="1" ht="16.5" customHeight="1">
      <c r="A463" s="36"/>
      <c r="B463" s="37"/>
      <c r="C463" s="180" t="s">
        <v>3826</v>
      </c>
      <c r="D463" s="180" t="s">
        <v>187</v>
      </c>
      <c r="E463" s="181" t="s">
        <v>4879</v>
      </c>
      <c r="F463" s="182" t="s">
        <v>5084</v>
      </c>
      <c r="G463" s="183" t="s">
        <v>3485</v>
      </c>
      <c r="H463" s="184">
        <v>3</v>
      </c>
      <c r="I463" s="185"/>
      <c r="J463" s="186">
        <f t="shared" si="160"/>
        <v>0</v>
      </c>
      <c r="K463" s="182" t="s">
        <v>19</v>
      </c>
      <c r="L463" s="41"/>
      <c r="M463" s="187" t="s">
        <v>19</v>
      </c>
      <c r="N463" s="188" t="s">
        <v>44</v>
      </c>
      <c r="O463" s="66"/>
      <c r="P463" s="189">
        <f t="shared" si="161"/>
        <v>0</v>
      </c>
      <c r="Q463" s="189">
        <v>0</v>
      </c>
      <c r="R463" s="189">
        <f t="shared" si="162"/>
        <v>0</v>
      </c>
      <c r="S463" s="189">
        <v>0</v>
      </c>
      <c r="T463" s="190">
        <f t="shared" si="163"/>
        <v>0</v>
      </c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R463" s="191" t="s">
        <v>135</v>
      </c>
      <c r="AT463" s="191" t="s">
        <v>187</v>
      </c>
      <c r="AU463" s="191" t="s">
        <v>80</v>
      </c>
      <c r="AY463" s="19" t="s">
        <v>185</v>
      </c>
      <c r="BE463" s="192">
        <f t="shared" si="164"/>
        <v>0</v>
      </c>
      <c r="BF463" s="192">
        <f t="shared" si="165"/>
        <v>0</v>
      </c>
      <c r="BG463" s="192">
        <f t="shared" si="166"/>
        <v>0</v>
      </c>
      <c r="BH463" s="192">
        <f t="shared" si="167"/>
        <v>0</v>
      </c>
      <c r="BI463" s="192">
        <f t="shared" si="168"/>
        <v>0</v>
      </c>
      <c r="BJ463" s="19" t="s">
        <v>80</v>
      </c>
      <c r="BK463" s="192">
        <f t="shared" si="169"/>
        <v>0</v>
      </c>
      <c r="BL463" s="19" t="s">
        <v>135</v>
      </c>
      <c r="BM463" s="191" t="s">
        <v>5085</v>
      </c>
    </row>
    <row r="464" spans="1:65" s="2" customFormat="1" ht="16.5" customHeight="1">
      <c r="A464" s="36"/>
      <c r="B464" s="37"/>
      <c r="C464" s="180" t="s">
        <v>5086</v>
      </c>
      <c r="D464" s="180" t="s">
        <v>187</v>
      </c>
      <c r="E464" s="181" t="s">
        <v>4906</v>
      </c>
      <c r="F464" s="182" t="s">
        <v>5087</v>
      </c>
      <c r="G464" s="183" t="s">
        <v>3485</v>
      </c>
      <c r="H464" s="184">
        <v>3</v>
      </c>
      <c r="I464" s="185"/>
      <c r="J464" s="186">
        <f t="shared" si="160"/>
        <v>0</v>
      </c>
      <c r="K464" s="182" t="s">
        <v>19</v>
      </c>
      <c r="L464" s="41"/>
      <c r="M464" s="187" t="s">
        <v>19</v>
      </c>
      <c r="N464" s="188" t="s">
        <v>44</v>
      </c>
      <c r="O464" s="66"/>
      <c r="P464" s="189">
        <f t="shared" si="161"/>
        <v>0</v>
      </c>
      <c r="Q464" s="189">
        <v>0</v>
      </c>
      <c r="R464" s="189">
        <f t="shared" si="162"/>
        <v>0</v>
      </c>
      <c r="S464" s="189">
        <v>0</v>
      </c>
      <c r="T464" s="190">
        <f t="shared" si="163"/>
        <v>0</v>
      </c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R464" s="191" t="s">
        <v>135</v>
      </c>
      <c r="AT464" s="191" t="s">
        <v>187</v>
      </c>
      <c r="AU464" s="191" t="s">
        <v>80</v>
      </c>
      <c r="AY464" s="19" t="s">
        <v>185</v>
      </c>
      <c r="BE464" s="192">
        <f t="shared" si="164"/>
        <v>0</v>
      </c>
      <c r="BF464" s="192">
        <f t="shared" si="165"/>
        <v>0</v>
      </c>
      <c r="BG464" s="192">
        <f t="shared" si="166"/>
        <v>0</v>
      </c>
      <c r="BH464" s="192">
        <f t="shared" si="167"/>
        <v>0</v>
      </c>
      <c r="BI464" s="192">
        <f t="shared" si="168"/>
        <v>0</v>
      </c>
      <c r="BJ464" s="19" t="s">
        <v>80</v>
      </c>
      <c r="BK464" s="192">
        <f t="shared" si="169"/>
        <v>0</v>
      </c>
      <c r="BL464" s="19" t="s">
        <v>135</v>
      </c>
      <c r="BM464" s="191" t="s">
        <v>5088</v>
      </c>
    </row>
    <row r="465" spans="1:65" s="2" customFormat="1" ht="16.5" customHeight="1">
      <c r="A465" s="36"/>
      <c r="B465" s="37"/>
      <c r="C465" s="180" t="s">
        <v>3829</v>
      </c>
      <c r="D465" s="180" t="s">
        <v>187</v>
      </c>
      <c r="E465" s="181" t="s">
        <v>4933</v>
      </c>
      <c r="F465" s="182" t="s">
        <v>5089</v>
      </c>
      <c r="G465" s="183" t="s">
        <v>1314</v>
      </c>
      <c r="H465" s="184">
        <v>1</v>
      </c>
      <c r="I465" s="185"/>
      <c r="J465" s="186">
        <f t="shared" si="160"/>
        <v>0</v>
      </c>
      <c r="K465" s="182" t="s">
        <v>19</v>
      </c>
      <c r="L465" s="41"/>
      <c r="M465" s="187" t="s">
        <v>19</v>
      </c>
      <c r="N465" s="188" t="s">
        <v>44</v>
      </c>
      <c r="O465" s="66"/>
      <c r="P465" s="189">
        <f t="shared" si="161"/>
        <v>0</v>
      </c>
      <c r="Q465" s="189">
        <v>0</v>
      </c>
      <c r="R465" s="189">
        <f t="shared" si="162"/>
        <v>0</v>
      </c>
      <c r="S465" s="189">
        <v>0</v>
      </c>
      <c r="T465" s="190">
        <f t="shared" si="163"/>
        <v>0</v>
      </c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R465" s="191" t="s">
        <v>135</v>
      </c>
      <c r="AT465" s="191" t="s">
        <v>187</v>
      </c>
      <c r="AU465" s="191" t="s">
        <v>80</v>
      </c>
      <c r="AY465" s="19" t="s">
        <v>185</v>
      </c>
      <c r="BE465" s="192">
        <f t="shared" si="164"/>
        <v>0</v>
      </c>
      <c r="BF465" s="192">
        <f t="shared" si="165"/>
        <v>0</v>
      </c>
      <c r="BG465" s="192">
        <f t="shared" si="166"/>
        <v>0</v>
      </c>
      <c r="BH465" s="192">
        <f t="shared" si="167"/>
        <v>0</v>
      </c>
      <c r="BI465" s="192">
        <f t="shared" si="168"/>
        <v>0</v>
      </c>
      <c r="BJ465" s="19" t="s">
        <v>80</v>
      </c>
      <c r="BK465" s="192">
        <f t="shared" si="169"/>
        <v>0</v>
      </c>
      <c r="BL465" s="19" t="s">
        <v>135</v>
      </c>
      <c r="BM465" s="191" t="s">
        <v>5090</v>
      </c>
    </row>
    <row r="466" spans="1:65" s="2" customFormat="1" ht="16.5" customHeight="1">
      <c r="A466" s="36"/>
      <c r="B466" s="37"/>
      <c r="C466" s="180" t="s">
        <v>5091</v>
      </c>
      <c r="D466" s="180" t="s">
        <v>187</v>
      </c>
      <c r="E466" s="181" t="s">
        <v>4966</v>
      </c>
      <c r="F466" s="182" t="s">
        <v>5092</v>
      </c>
      <c r="G466" s="183" t="s">
        <v>1314</v>
      </c>
      <c r="H466" s="184">
        <v>3</v>
      </c>
      <c r="I466" s="185"/>
      <c r="J466" s="186">
        <f t="shared" si="160"/>
        <v>0</v>
      </c>
      <c r="K466" s="182" t="s">
        <v>19</v>
      </c>
      <c r="L466" s="41"/>
      <c r="M466" s="187" t="s">
        <v>19</v>
      </c>
      <c r="N466" s="188" t="s">
        <v>44</v>
      </c>
      <c r="O466" s="66"/>
      <c r="P466" s="189">
        <f t="shared" si="161"/>
        <v>0</v>
      </c>
      <c r="Q466" s="189">
        <v>0</v>
      </c>
      <c r="R466" s="189">
        <f t="shared" si="162"/>
        <v>0</v>
      </c>
      <c r="S466" s="189">
        <v>0</v>
      </c>
      <c r="T466" s="190">
        <f t="shared" si="163"/>
        <v>0</v>
      </c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R466" s="191" t="s">
        <v>135</v>
      </c>
      <c r="AT466" s="191" t="s">
        <v>187</v>
      </c>
      <c r="AU466" s="191" t="s">
        <v>80</v>
      </c>
      <c r="AY466" s="19" t="s">
        <v>185</v>
      </c>
      <c r="BE466" s="192">
        <f t="shared" si="164"/>
        <v>0</v>
      </c>
      <c r="BF466" s="192">
        <f t="shared" si="165"/>
        <v>0</v>
      </c>
      <c r="BG466" s="192">
        <f t="shared" si="166"/>
        <v>0</v>
      </c>
      <c r="BH466" s="192">
        <f t="shared" si="167"/>
        <v>0</v>
      </c>
      <c r="BI466" s="192">
        <f t="shared" si="168"/>
        <v>0</v>
      </c>
      <c r="BJ466" s="19" t="s">
        <v>80</v>
      </c>
      <c r="BK466" s="192">
        <f t="shared" si="169"/>
        <v>0</v>
      </c>
      <c r="BL466" s="19" t="s">
        <v>135</v>
      </c>
      <c r="BM466" s="191" t="s">
        <v>5093</v>
      </c>
    </row>
    <row r="467" spans="1:65" s="12" customFormat="1" ht="25.9" customHeight="1">
      <c r="B467" s="164"/>
      <c r="C467" s="165"/>
      <c r="D467" s="166" t="s">
        <v>72</v>
      </c>
      <c r="E467" s="167" t="s">
        <v>5094</v>
      </c>
      <c r="F467" s="167" t="s">
        <v>5095</v>
      </c>
      <c r="G467" s="165"/>
      <c r="H467" s="165"/>
      <c r="I467" s="168"/>
      <c r="J467" s="169">
        <f>BK467</f>
        <v>0</v>
      </c>
      <c r="K467" s="165"/>
      <c r="L467" s="170"/>
      <c r="M467" s="171"/>
      <c r="N467" s="172"/>
      <c r="O467" s="172"/>
      <c r="P467" s="173">
        <f>SUM(P468:P486)</f>
        <v>0</v>
      </c>
      <c r="Q467" s="172"/>
      <c r="R467" s="173">
        <f>SUM(R468:R486)</f>
        <v>0</v>
      </c>
      <c r="S467" s="172"/>
      <c r="T467" s="174">
        <f>SUM(T468:T486)</f>
        <v>0</v>
      </c>
      <c r="AR467" s="175" t="s">
        <v>80</v>
      </c>
      <c r="AT467" s="176" t="s">
        <v>72</v>
      </c>
      <c r="AU467" s="176" t="s">
        <v>73</v>
      </c>
      <c r="AY467" s="175" t="s">
        <v>185</v>
      </c>
      <c r="BK467" s="177">
        <f>SUM(BK468:BK486)</f>
        <v>0</v>
      </c>
    </row>
    <row r="468" spans="1:65" s="2" customFormat="1" ht="16.5" customHeight="1">
      <c r="A468" s="36"/>
      <c r="B468" s="37"/>
      <c r="C468" s="180" t="s">
        <v>3832</v>
      </c>
      <c r="D468" s="180" t="s">
        <v>187</v>
      </c>
      <c r="E468" s="181" t="s">
        <v>80</v>
      </c>
      <c r="F468" s="182" t="s">
        <v>4259</v>
      </c>
      <c r="G468" s="183" t="s">
        <v>1314</v>
      </c>
      <c r="H468" s="184">
        <v>170</v>
      </c>
      <c r="I468" s="185"/>
      <c r="J468" s="186">
        <f t="shared" ref="J468:J486" si="170">ROUND(I468*H468,2)</f>
        <v>0</v>
      </c>
      <c r="K468" s="182" t="s">
        <v>19</v>
      </c>
      <c r="L468" s="41"/>
      <c r="M468" s="187" t="s">
        <v>19</v>
      </c>
      <c r="N468" s="188" t="s">
        <v>44</v>
      </c>
      <c r="O468" s="66"/>
      <c r="P468" s="189">
        <f t="shared" ref="P468:P486" si="171">O468*H468</f>
        <v>0</v>
      </c>
      <c r="Q468" s="189">
        <v>0</v>
      </c>
      <c r="R468" s="189">
        <f t="shared" ref="R468:R486" si="172">Q468*H468</f>
        <v>0</v>
      </c>
      <c r="S468" s="189">
        <v>0</v>
      </c>
      <c r="T468" s="190">
        <f t="shared" ref="T468:T486" si="173">S468*H468</f>
        <v>0</v>
      </c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R468" s="191" t="s">
        <v>135</v>
      </c>
      <c r="AT468" s="191" t="s">
        <v>187</v>
      </c>
      <c r="AU468" s="191" t="s">
        <v>80</v>
      </c>
      <c r="AY468" s="19" t="s">
        <v>185</v>
      </c>
      <c r="BE468" s="192">
        <f t="shared" ref="BE468:BE486" si="174">IF(N468="základní",J468,0)</f>
        <v>0</v>
      </c>
      <c r="BF468" s="192">
        <f t="shared" ref="BF468:BF486" si="175">IF(N468="snížená",J468,0)</f>
        <v>0</v>
      </c>
      <c r="BG468" s="192">
        <f t="shared" ref="BG468:BG486" si="176">IF(N468="zákl. přenesená",J468,0)</f>
        <v>0</v>
      </c>
      <c r="BH468" s="192">
        <f t="shared" ref="BH468:BH486" si="177">IF(N468="sníž. přenesená",J468,0)</f>
        <v>0</v>
      </c>
      <c r="BI468" s="192">
        <f t="shared" ref="BI468:BI486" si="178">IF(N468="nulová",J468,0)</f>
        <v>0</v>
      </c>
      <c r="BJ468" s="19" t="s">
        <v>80</v>
      </c>
      <c r="BK468" s="192">
        <f t="shared" ref="BK468:BK486" si="179">ROUND(I468*H468,2)</f>
        <v>0</v>
      </c>
      <c r="BL468" s="19" t="s">
        <v>135</v>
      </c>
      <c r="BM468" s="191" t="s">
        <v>5096</v>
      </c>
    </row>
    <row r="469" spans="1:65" s="2" customFormat="1" ht="16.5" customHeight="1">
      <c r="A469" s="36"/>
      <c r="B469" s="37"/>
      <c r="C469" s="180" t="s">
        <v>5097</v>
      </c>
      <c r="D469" s="180" t="s">
        <v>187</v>
      </c>
      <c r="E469" s="181" t="s">
        <v>82</v>
      </c>
      <c r="F469" s="182" t="s">
        <v>4286</v>
      </c>
      <c r="G469" s="183" t="s">
        <v>1314</v>
      </c>
      <c r="H469" s="184">
        <v>170</v>
      </c>
      <c r="I469" s="185"/>
      <c r="J469" s="186">
        <f t="shared" si="170"/>
        <v>0</v>
      </c>
      <c r="K469" s="182" t="s">
        <v>19</v>
      </c>
      <c r="L469" s="41"/>
      <c r="M469" s="187" t="s">
        <v>19</v>
      </c>
      <c r="N469" s="188" t="s">
        <v>44</v>
      </c>
      <c r="O469" s="66"/>
      <c r="P469" s="189">
        <f t="shared" si="171"/>
        <v>0</v>
      </c>
      <c r="Q469" s="189">
        <v>0</v>
      </c>
      <c r="R469" s="189">
        <f t="shared" si="172"/>
        <v>0</v>
      </c>
      <c r="S469" s="189">
        <v>0</v>
      </c>
      <c r="T469" s="190">
        <f t="shared" si="173"/>
        <v>0</v>
      </c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R469" s="191" t="s">
        <v>135</v>
      </c>
      <c r="AT469" s="191" t="s">
        <v>187</v>
      </c>
      <c r="AU469" s="191" t="s">
        <v>80</v>
      </c>
      <c r="AY469" s="19" t="s">
        <v>185</v>
      </c>
      <c r="BE469" s="192">
        <f t="shared" si="174"/>
        <v>0</v>
      </c>
      <c r="BF469" s="192">
        <f t="shared" si="175"/>
        <v>0</v>
      </c>
      <c r="BG469" s="192">
        <f t="shared" si="176"/>
        <v>0</v>
      </c>
      <c r="BH469" s="192">
        <f t="shared" si="177"/>
        <v>0</v>
      </c>
      <c r="BI469" s="192">
        <f t="shared" si="178"/>
        <v>0</v>
      </c>
      <c r="BJ469" s="19" t="s">
        <v>80</v>
      </c>
      <c r="BK469" s="192">
        <f t="shared" si="179"/>
        <v>0</v>
      </c>
      <c r="BL469" s="19" t="s">
        <v>135</v>
      </c>
      <c r="BM469" s="191" t="s">
        <v>5098</v>
      </c>
    </row>
    <row r="470" spans="1:65" s="2" customFormat="1" ht="16.5" customHeight="1">
      <c r="A470" s="36"/>
      <c r="B470" s="37"/>
      <c r="C470" s="180" t="s">
        <v>3835</v>
      </c>
      <c r="D470" s="180" t="s">
        <v>187</v>
      </c>
      <c r="E470" s="181" t="s">
        <v>129</v>
      </c>
      <c r="F470" s="182" t="s">
        <v>5099</v>
      </c>
      <c r="G470" s="183" t="s">
        <v>1314</v>
      </c>
      <c r="H470" s="184">
        <v>48</v>
      </c>
      <c r="I470" s="185"/>
      <c r="J470" s="186">
        <f t="shared" si="170"/>
        <v>0</v>
      </c>
      <c r="K470" s="182" t="s">
        <v>19</v>
      </c>
      <c r="L470" s="41"/>
      <c r="M470" s="187" t="s">
        <v>19</v>
      </c>
      <c r="N470" s="188" t="s">
        <v>44</v>
      </c>
      <c r="O470" s="66"/>
      <c r="P470" s="189">
        <f t="shared" si="171"/>
        <v>0</v>
      </c>
      <c r="Q470" s="189">
        <v>0</v>
      </c>
      <c r="R470" s="189">
        <f t="shared" si="172"/>
        <v>0</v>
      </c>
      <c r="S470" s="189">
        <v>0</v>
      </c>
      <c r="T470" s="190">
        <f t="shared" si="173"/>
        <v>0</v>
      </c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R470" s="191" t="s">
        <v>135</v>
      </c>
      <c r="AT470" s="191" t="s">
        <v>187</v>
      </c>
      <c r="AU470" s="191" t="s">
        <v>80</v>
      </c>
      <c r="AY470" s="19" t="s">
        <v>185</v>
      </c>
      <c r="BE470" s="192">
        <f t="shared" si="174"/>
        <v>0</v>
      </c>
      <c r="BF470" s="192">
        <f t="shared" si="175"/>
        <v>0</v>
      </c>
      <c r="BG470" s="192">
        <f t="shared" si="176"/>
        <v>0</v>
      </c>
      <c r="BH470" s="192">
        <f t="shared" si="177"/>
        <v>0</v>
      </c>
      <c r="BI470" s="192">
        <f t="shared" si="178"/>
        <v>0</v>
      </c>
      <c r="BJ470" s="19" t="s">
        <v>80</v>
      </c>
      <c r="BK470" s="192">
        <f t="shared" si="179"/>
        <v>0</v>
      </c>
      <c r="BL470" s="19" t="s">
        <v>135</v>
      </c>
      <c r="BM470" s="191" t="s">
        <v>5100</v>
      </c>
    </row>
    <row r="471" spans="1:65" s="2" customFormat="1" ht="16.5" customHeight="1">
      <c r="A471" s="36"/>
      <c r="B471" s="37"/>
      <c r="C471" s="180" t="s">
        <v>5101</v>
      </c>
      <c r="D471" s="180" t="s">
        <v>187</v>
      </c>
      <c r="E471" s="181" t="s">
        <v>135</v>
      </c>
      <c r="F471" s="182" t="s">
        <v>5102</v>
      </c>
      <c r="G471" s="183" t="s">
        <v>1314</v>
      </c>
      <c r="H471" s="184">
        <v>48</v>
      </c>
      <c r="I471" s="185"/>
      <c r="J471" s="186">
        <f t="shared" si="170"/>
        <v>0</v>
      </c>
      <c r="K471" s="182" t="s">
        <v>19</v>
      </c>
      <c r="L471" s="41"/>
      <c r="M471" s="187" t="s">
        <v>19</v>
      </c>
      <c r="N471" s="188" t="s">
        <v>44</v>
      </c>
      <c r="O471" s="66"/>
      <c r="P471" s="189">
        <f t="shared" si="171"/>
        <v>0</v>
      </c>
      <c r="Q471" s="189">
        <v>0</v>
      </c>
      <c r="R471" s="189">
        <f t="shared" si="172"/>
        <v>0</v>
      </c>
      <c r="S471" s="189">
        <v>0</v>
      </c>
      <c r="T471" s="190">
        <f t="shared" si="173"/>
        <v>0</v>
      </c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R471" s="191" t="s">
        <v>135</v>
      </c>
      <c r="AT471" s="191" t="s">
        <v>187</v>
      </c>
      <c r="AU471" s="191" t="s">
        <v>80</v>
      </c>
      <c r="AY471" s="19" t="s">
        <v>185</v>
      </c>
      <c r="BE471" s="192">
        <f t="shared" si="174"/>
        <v>0</v>
      </c>
      <c r="BF471" s="192">
        <f t="shared" si="175"/>
        <v>0</v>
      </c>
      <c r="BG471" s="192">
        <f t="shared" si="176"/>
        <v>0</v>
      </c>
      <c r="BH471" s="192">
        <f t="shared" si="177"/>
        <v>0</v>
      </c>
      <c r="BI471" s="192">
        <f t="shared" si="178"/>
        <v>0</v>
      </c>
      <c r="BJ471" s="19" t="s">
        <v>80</v>
      </c>
      <c r="BK471" s="192">
        <f t="shared" si="179"/>
        <v>0</v>
      </c>
      <c r="BL471" s="19" t="s">
        <v>135</v>
      </c>
      <c r="BM471" s="191" t="s">
        <v>5103</v>
      </c>
    </row>
    <row r="472" spans="1:65" s="2" customFormat="1" ht="16.5" customHeight="1">
      <c r="A472" s="36"/>
      <c r="B472" s="37"/>
      <c r="C472" s="180" t="s">
        <v>3838</v>
      </c>
      <c r="D472" s="180" t="s">
        <v>187</v>
      </c>
      <c r="E472" s="181" t="s">
        <v>250</v>
      </c>
      <c r="F472" s="182" t="s">
        <v>5104</v>
      </c>
      <c r="G472" s="183" t="s">
        <v>1314</v>
      </c>
      <c r="H472" s="184">
        <v>48</v>
      </c>
      <c r="I472" s="185"/>
      <c r="J472" s="186">
        <f t="shared" si="170"/>
        <v>0</v>
      </c>
      <c r="K472" s="182" t="s">
        <v>19</v>
      </c>
      <c r="L472" s="41"/>
      <c r="M472" s="187" t="s">
        <v>19</v>
      </c>
      <c r="N472" s="188" t="s">
        <v>44</v>
      </c>
      <c r="O472" s="66"/>
      <c r="P472" s="189">
        <f t="shared" si="171"/>
        <v>0</v>
      </c>
      <c r="Q472" s="189">
        <v>0</v>
      </c>
      <c r="R472" s="189">
        <f t="shared" si="172"/>
        <v>0</v>
      </c>
      <c r="S472" s="189">
        <v>0</v>
      </c>
      <c r="T472" s="190">
        <f t="shared" si="173"/>
        <v>0</v>
      </c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R472" s="191" t="s">
        <v>135</v>
      </c>
      <c r="AT472" s="191" t="s">
        <v>187</v>
      </c>
      <c r="AU472" s="191" t="s">
        <v>80</v>
      </c>
      <c r="AY472" s="19" t="s">
        <v>185</v>
      </c>
      <c r="BE472" s="192">
        <f t="shared" si="174"/>
        <v>0</v>
      </c>
      <c r="BF472" s="192">
        <f t="shared" si="175"/>
        <v>0</v>
      </c>
      <c r="BG472" s="192">
        <f t="shared" si="176"/>
        <v>0</v>
      </c>
      <c r="BH472" s="192">
        <f t="shared" si="177"/>
        <v>0</v>
      </c>
      <c r="BI472" s="192">
        <f t="shared" si="178"/>
        <v>0</v>
      </c>
      <c r="BJ472" s="19" t="s">
        <v>80</v>
      </c>
      <c r="BK472" s="192">
        <f t="shared" si="179"/>
        <v>0</v>
      </c>
      <c r="BL472" s="19" t="s">
        <v>135</v>
      </c>
      <c r="BM472" s="191" t="s">
        <v>5105</v>
      </c>
    </row>
    <row r="473" spans="1:65" s="2" customFormat="1" ht="16.5" customHeight="1">
      <c r="A473" s="36"/>
      <c r="B473" s="37"/>
      <c r="C473" s="180" t="s">
        <v>5106</v>
      </c>
      <c r="D473" s="180" t="s">
        <v>187</v>
      </c>
      <c r="E473" s="181" t="s">
        <v>255</v>
      </c>
      <c r="F473" s="182" t="s">
        <v>5107</v>
      </c>
      <c r="G473" s="183" t="s">
        <v>1314</v>
      </c>
      <c r="H473" s="184">
        <v>48</v>
      </c>
      <c r="I473" s="185"/>
      <c r="J473" s="186">
        <f t="shared" si="170"/>
        <v>0</v>
      </c>
      <c r="K473" s="182" t="s">
        <v>19</v>
      </c>
      <c r="L473" s="41"/>
      <c r="M473" s="187" t="s">
        <v>19</v>
      </c>
      <c r="N473" s="188" t="s">
        <v>44</v>
      </c>
      <c r="O473" s="66"/>
      <c r="P473" s="189">
        <f t="shared" si="171"/>
        <v>0</v>
      </c>
      <c r="Q473" s="189">
        <v>0</v>
      </c>
      <c r="R473" s="189">
        <f t="shared" si="172"/>
        <v>0</v>
      </c>
      <c r="S473" s="189">
        <v>0</v>
      </c>
      <c r="T473" s="190">
        <f t="shared" si="173"/>
        <v>0</v>
      </c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R473" s="191" t="s">
        <v>135</v>
      </c>
      <c r="AT473" s="191" t="s">
        <v>187</v>
      </c>
      <c r="AU473" s="191" t="s">
        <v>80</v>
      </c>
      <c r="AY473" s="19" t="s">
        <v>185</v>
      </c>
      <c r="BE473" s="192">
        <f t="shared" si="174"/>
        <v>0</v>
      </c>
      <c r="BF473" s="192">
        <f t="shared" si="175"/>
        <v>0</v>
      </c>
      <c r="BG473" s="192">
        <f t="shared" si="176"/>
        <v>0</v>
      </c>
      <c r="BH473" s="192">
        <f t="shared" si="177"/>
        <v>0</v>
      </c>
      <c r="BI473" s="192">
        <f t="shared" si="178"/>
        <v>0</v>
      </c>
      <c r="BJ473" s="19" t="s">
        <v>80</v>
      </c>
      <c r="BK473" s="192">
        <f t="shared" si="179"/>
        <v>0</v>
      </c>
      <c r="BL473" s="19" t="s">
        <v>135</v>
      </c>
      <c r="BM473" s="191" t="s">
        <v>5108</v>
      </c>
    </row>
    <row r="474" spans="1:65" s="2" customFormat="1" ht="16.5" customHeight="1">
      <c r="A474" s="36"/>
      <c r="B474" s="37"/>
      <c r="C474" s="180" t="s">
        <v>3841</v>
      </c>
      <c r="D474" s="180" t="s">
        <v>187</v>
      </c>
      <c r="E474" s="181" t="s">
        <v>260</v>
      </c>
      <c r="F474" s="182" t="s">
        <v>5107</v>
      </c>
      <c r="G474" s="183" t="s">
        <v>1314</v>
      </c>
      <c r="H474" s="184">
        <v>48</v>
      </c>
      <c r="I474" s="185"/>
      <c r="J474" s="186">
        <f t="shared" si="170"/>
        <v>0</v>
      </c>
      <c r="K474" s="182" t="s">
        <v>19</v>
      </c>
      <c r="L474" s="41"/>
      <c r="M474" s="187" t="s">
        <v>19</v>
      </c>
      <c r="N474" s="188" t="s">
        <v>44</v>
      </c>
      <c r="O474" s="66"/>
      <c r="P474" s="189">
        <f t="shared" si="171"/>
        <v>0</v>
      </c>
      <c r="Q474" s="189">
        <v>0</v>
      </c>
      <c r="R474" s="189">
        <f t="shared" si="172"/>
        <v>0</v>
      </c>
      <c r="S474" s="189">
        <v>0</v>
      </c>
      <c r="T474" s="190">
        <f t="shared" si="173"/>
        <v>0</v>
      </c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R474" s="191" t="s">
        <v>135</v>
      </c>
      <c r="AT474" s="191" t="s">
        <v>187</v>
      </c>
      <c r="AU474" s="191" t="s">
        <v>80</v>
      </c>
      <c r="AY474" s="19" t="s">
        <v>185</v>
      </c>
      <c r="BE474" s="192">
        <f t="shared" si="174"/>
        <v>0</v>
      </c>
      <c r="BF474" s="192">
        <f t="shared" si="175"/>
        <v>0</v>
      </c>
      <c r="BG474" s="192">
        <f t="shared" si="176"/>
        <v>0</v>
      </c>
      <c r="BH474" s="192">
        <f t="shared" si="177"/>
        <v>0</v>
      </c>
      <c r="BI474" s="192">
        <f t="shared" si="178"/>
        <v>0</v>
      </c>
      <c r="BJ474" s="19" t="s">
        <v>80</v>
      </c>
      <c r="BK474" s="192">
        <f t="shared" si="179"/>
        <v>0</v>
      </c>
      <c r="BL474" s="19" t="s">
        <v>135</v>
      </c>
      <c r="BM474" s="191" t="s">
        <v>5109</v>
      </c>
    </row>
    <row r="475" spans="1:65" s="2" customFormat="1" ht="16.5" customHeight="1">
      <c r="A475" s="36"/>
      <c r="B475" s="37"/>
      <c r="C475" s="180" t="s">
        <v>5110</v>
      </c>
      <c r="D475" s="180" t="s">
        <v>187</v>
      </c>
      <c r="E475" s="181" t="s">
        <v>265</v>
      </c>
      <c r="F475" s="182" t="s">
        <v>5111</v>
      </c>
      <c r="G475" s="183" t="s">
        <v>1314</v>
      </c>
      <c r="H475" s="184">
        <v>1</v>
      </c>
      <c r="I475" s="185"/>
      <c r="J475" s="186">
        <f t="shared" si="170"/>
        <v>0</v>
      </c>
      <c r="K475" s="182" t="s">
        <v>19</v>
      </c>
      <c r="L475" s="41"/>
      <c r="M475" s="187" t="s">
        <v>19</v>
      </c>
      <c r="N475" s="188" t="s">
        <v>44</v>
      </c>
      <c r="O475" s="66"/>
      <c r="P475" s="189">
        <f t="shared" si="171"/>
        <v>0</v>
      </c>
      <c r="Q475" s="189">
        <v>0</v>
      </c>
      <c r="R475" s="189">
        <f t="shared" si="172"/>
        <v>0</v>
      </c>
      <c r="S475" s="189">
        <v>0</v>
      </c>
      <c r="T475" s="190">
        <f t="shared" si="173"/>
        <v>0</v>
      </c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R475" s="191" t="s">
        <v>135</v>
      </c>
      <c r="AT475" s="191" t="s">
        <v>187</v>
      </c>
      <c r="AU475" s="191" t="s">
        <v>80</v>
      </c>
      <c r="AY475" s="19" t="s">
        <v>185</v>
      </c>
      <c r="BE475" s="192">
        <f t="shared" si="174"/>
        <v>0</v>
      </c>
      <c r="BF475" s="192">
        <f t="shared" si="175"/>
        <v>0</v>
      </c>
      <c r="BG475" s="192">
        <f t="shared" si="176"/>
        <v>0</v>
      </c>
      <c r="BH475" s="192">
        <f t="shared" si="177"/>
        <v>0</v>
      </c>
      <c r="BI475" s="192">
        <f t="shared" si="178"/>
        <v>0</v>
      </c>
      <c r="BJ475" s="19" t="s">
        <v>80</v>
      </c>
      <c r="BK475" s="192">
        <f t="shared" si="179"/>
        <v>0</v>
      </c>
      <c r="BL475" s="19" t="s">
        <v>135</v>
      </c>
      <c r="BM475" s="191" t="s">
        <v>5112</v>
      </c>
    </row>
    <row r="476" spans="1:65" s="2" customFormat="1" ht="16.5" customHeight="1">
      <c r="A476" s="36"/>
      <c r="B476" s="37"/>
      <c r="C476" s="180" t="s">
        <v>3842</v>
      </c>
      <c r="D476" s="180" t="s">
        <v>187</v>
      </c>
      <c r="E476" s="181" t="s">
        <v>236</v>
      </c>
      <c r="F476" s="182" t="s">
        <v>5113</v>
      </c>
      <c r="G476" s="183" t="s">
        <v>1314</v>
      </c>
      <c r="H476" s="184">
        <v>1</v>
      </c>
      <c r="I476" s="185"/>
      <c r="J476" s="186">
        <f t="shared" si="170"/>
        <v>0</v>
      </c>
      <c r="K476" s="182" t="s">
        <v>19</v>
      </c>
      <c r="L476" s="41"/>
      <c r="M476" s="187" t="s">
        <v>19</v>
      </c>
      <c r="N476" s="188" t="s">
        <v>44</v>
      </c>
      <c r="O476" s="66"/>
      <c r="P476" s="189">
        <f t="shared" si="171"/>
        <v>0</v>
      </c>
      <c r="Q476" s="189">
        <v>0</v>
      </c>
      <c r="R476" s="189">
        <f t="shared" si="172"/>
        <v>0</v>
      </c>
      <c r="S476" s="189">
        <v>0</v>
      </c>
      <c r="T476" s="190">
        <f t="shared" si="173"/>
        <v>0</v>
      </c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R476" s="191" t="s">
        <v>135</v>
      </c>
      <c r="AT476" s="191" t="s">
        <v>187</v>
      </c>
      <c r="AU476" s="191" t="s">
        <v>80</v>
      </c>
      <c r="AY476" s="19" t="s">
        <v>185</v>
      </c>
      <c r="BE476" s="192">
        <f t="shared" si="174"/>
        <v>0</v>
      </c>
      <c r="BF476" s="192">
        <f t="shared" si="175"/>
        <v>0</v>
      </c>
      <c r="BG476" s="192">
        <f t="shared" si="176"/>
        <v>0</v>
      </c>
      <c r="BH476" s="192">
        <f t="shared" si="177"/>
        <v>0</v>
      </c>
      <c r="BI476" s="192">
        <f t="shared" si="178"/>
        <v>0</v>
      </c>
      <c r="BJ476" s="19" t="s">
        <v>80</v>
      </c>
      <c r="BK476" s="192">
        <f t="shared" si="179"/>
        <v>0</v>
      </c>
      <c r="BL476" s="19" t="s">
        <v>135</v>
      </c>
      <c r="BM476" s="191" t="s">
        <v>5114</v>
      </c>
    </row>
    <row r="477" spans="1:65" s="2" customFormat="1" ht="16.5" customHeight="1">
      <c r="A477" s="36"/>
      <c r="B477" s="37"/>
      <c r="C477" s="180" t="s">
        <v>5115</v>
      </c>
      <c r="D477" s="180" t="s">
        <v>187</v>
      </c>
      <c r="E477" s="181" t="s">
        <v>283</v>
      </c>
      <c r="F477" s="182" t="s">
        <v>5116</v>
      </c>
      <c r="G477" s="183" t="s">
        <v>1314</v>
      </c>
      <c r="H477" s="184">
        <v>1</v>
      </c>
      <c r="I477" s="185"/>
      <c r="J477" s="186">
        <f t="shared" si="170"/>
        <v>0</v>
      </c>
      <c r="K477" s="182" t="s">
        <v>19</v>
      </c>
      <c r="L477" s="41"/>
      <c r="M477" s="187" t="s">
        <v>19</v>
      </c>
      <c r="N477" s="188" t="s">
        <v>44</v>
      </c>
      <c r="O477" s="66"/>
      <c r="P477" s="189">
        <f t="shared" si="171"/>
        <v>0</v>
      </c>
      <c r="Q477" s="189">
        <v>0</v>
      </c>
      <c r="R477" s="189">
        <f t="shared" si="172"/>
        <v>0</v>
      </c>
      <c r="S477" s="189">
        <v>0</v>
      </c>
      <c r="T477" s="190">
        <f t="shared" si="173"/>
        <v>0</v>
      </c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R477" s="191" t="s">
        <v>135</v>
      </c>
      <c r="AT477" s="191" t="s">
        <v>187</v>
      </c>
      <c r="AU477" s="191" t="s">
        <v>80</v>
      </c>
      <c r="AY477" s="19" t="s">
        <v>185</v>
      </c>
      <c r="BE477" s="192">
        <f t="shared" si="174"/>
        <v>0</v>
      </c>
      <c r="BF477" s="192">
        <f t="shared" si="175"/>
        <v>0</v>
      </c>
      <c r="BG477" s="192">
        <f t="shared" si="176"/>
        <v>0</v>
      </c>
      <c r="BH477" s="192">
        <f t="shared" si="177"/>
        <v>0</v>
      </c>
      <c r="BI477" s="192">
        <f t="shared" si="178"/>
        <v>0</v>
      </c>
      <c r="BJ477" s="19" t="s">
        <v>80</v>
      </c>
      <c r="BK477" s="192">
        <f t="shared" si="179"/>
        <v>0</v>
      </c>
      <c r="BL477" s="19" t="s">
        <v>135</v>
      </c>
      <c r="BM477" s="191" t="s">
        <v>5117</v>
      </c>
    </row>
    <row r="478" spans="1:65" s="2" customFormat="1" ht="16.5" customHeight="1">
      <c r="A478" s="36"/>
      <c r="B478" s="37"/>
      <c r="C478" s="180" t="s">
        <v>3845</v>
      </c>
      <c r="D478" s="180" t="s">
        <v>187</v>
      </c>
      <c r="E478" s="181" t="s">
        <v>293</v>
      </c>
      <c r="F478" s="182" t="s">
        <v>5118</v>
      </c>
      <c r="G478" s="183" t="s">
        <v>1314</v>
      </c>
      <c r="H478" s="184">
        <v>16</v>
      </c>
      <c r="I478" s="185"/>
      <c r="J478" s="186">
        <f t="shared" si="170"/>
        <v>0</v>
      </c>
      <c r="K478" s="182" t="s">
        <v>19</v>
      </c>
      <c r="L478" s="41"/>
      <c r="M478" s="187" t="s">
        <v>19</v>
      </c>
      <c r="N478" s="188" t="s">
        <v>44</v>
      </c>
      <c r="O478" s="66"/>
      <c r="P478" s="189">
        <f t="shared" si="171"/>
        <v>0</v>
      </c>
      <c r="Q478" s="189">
        <v>0</v>
      </c>
      <c r="R478" s="189">
        <f t="shared" si="172"/>
        <v>0</v>
      </c>
      <c r="S478" s="189">
        <v>0</v>
      </c>
      <c r="T478" s="190">
        <f t="shared" si="173"/>
        <v>0</v>
      </c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R478" s="191" t="s">
        <v>135</v>
      </c>
      <c r="AT478" s="191" t="s">
        <v>187</v>
      </c>
      <c r="AU478" s="191" t="s">
        <v>80</v>
      </c>
      <c r="AY478" s="19" t="s">
        <v>185</v>
      </c>
      <c r="BE478" s="192">
        <f t="shared" si="174"/>
        <v>0</v>
      </c>
      <c r="BF478" s="192">
        <f t="shared" si="175"/>
        <v>0</v>
      </c>
      <c r="BG478" s="192">
        <f t="shared" si="176"/>
        <v>0</v>
      </c>
      <c r="BH478" s="192">
        <f t="shared" si="177"/>
        <v>0</v>
      </c>
      <c r="BI478" s="192">
        <f t="shared" si="178"/>
        <v>0</v>
      </c>
      <c r="BJ478" s="19" t="s">
        <v>80</v>
      </c>
      <c r="BK478" s="192">
        <f t="shared" si="179"/>
        <v>0</v>
      </c>
      <c r="BL478" s="19" t="s">
        <v>135</v>
      </c>
      <c r="BM478" s="191" t="s">
        <v>5119</v>
      </c>
    </row>
    <row r="479" spans="1:65" s="2" customFormat="1" ht="16.5" customHeight="1">
      <c r="A479" s="36"/>
      <c r="B479" s="37"/>
      <c r="C479" s="180" t="s">
        <v>5120</v>
      </c>
      <c r="D479" s="180" t="s">
        <v>187</v>
      </c>
      <c r="E479" s="181" t="s">
        <v>302</v>
      </c>
      <c r="F479" s="182" t="s">
        <v>5121</v>
      </c>
      <c r="G479" s="183" t="s">
        <v>1314</v>
      </c>
      <c r="H479" s="184">
        <v>11</v>
      </c>
      <c r="I479" s="185"/>
      <c r="J479" s="186">
        <f t="shared" si="170"/>
        <v>0</v>
      </c>
      <c r="K479" s="182" t="s">
        <v>19</v>
      </c>
      <c r="L479" s="41"/>
      <c r="M479" s="187" t="s">
        <v>19</v>
      </c>
      <c r="N479" s="188" t="s">
        <v>44</v>
      </c>
      <c r="O479" s="66"/>
      <c r="P479" s="189">
        <f t="shared" si="171"/>
        <v>0</v>
      </c>
      <c r="Q479" s="189">
        <v>0</v>
      </c>
      <c r="R479" s="189">
        <f t="shared" si="172"/>
        <v>0</v>
      </c>
      <c r="S479" s="189">
        <v>0</v>
      </c>
      <c r="T479" s="190">
        <f t="shared" si="173"/>
        <v>0</v>
      </c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R479" s="191" t="s">
        <v>135</v>
      </c>
      <c r="AT479" s="191" t="s">
        <v>187</v>
      </c>
      <c r="AU479" s="191" t="s">
        <v>80</v>
      </c>
      <c r="AY479" s="19" t="s">
        <v>185</v>
      </c>
      <c r="BE479" s="192">
        <f t="shared" si="174"/>
        <v>0</v>
      </c>
      <c r="BF479" s="192">
        <f t="shared" si="175"/>
        <v>0</v>
      </c>
      <c r="BG479" s="192">
        <f t="shared" si="176"/>
        <v>0</v>
      </c>
      <c r="BH479" s="192">
        <f t="shared" si="177"/>
        <v>0</v>
      </c>
      <c r="BI479" s="192">
        <f t="shared" si="178"/>
        <v>0</v>
      </c>
      <c r="BJ479" s="19" t="s">
        <v>80</v>
      </c>
      <c r="BK479" s="192">
        <f t="shared" si="179"/>
        <v>0</v>
      </c>
      <c r="BL479" s="19" t="s">
        <v>135</v>
      </c>
      <c r="BM479" s="191" t="s">
        <v>5122</v>
      </c>
    </row>
    <row r="480" spans="1:65" s="2" customFormat="1" ht="16.5" customHeight="1">
      <c r="A480" s="36"/>
      <c r="B480" s="37"/>
      <c r="C480" s="180" t="s">
        <v>3848</v>
      </c>
      <c r="D480" s="180" t="s">
        <v>187</v>
      </c>
      <c r="E480" s="181" t="s">
        <v>309</v>
      </c>
      <c r="F480" s="182" t="s">
        <v>5123</v>
      </c>
      <c r="G480" s="183" t="s">
        <v>1314</v>
      </c>
      <c r="H480" s="184">
        <v>6</v>
      </c>
      <c r="I480" s="185"/>
      <c r="J480" s="186">
        <f t="shared" si="170"/>
        <v>0</v>
      </c>
      <c r="K480" s="182" t="s">
        <v>19</v>
      </c>
      <c r="L480" s="41"/>
      <c r="M480" s="187" t="s">
        <v>19</v>
      </c>
      <c r="N480" s="188" t="s">
        <v>44</v>
      </c>
      <c r="O480" s="66"/>
      <c r="P480" s="189">
        <f t="shared" si="171"/>
        <v>0</v>
      </c>
      <c r="Q480" s="189">
        <v>0</v>
      </c>
      <c r="R480" s="189">
        <f t="shared" si="172"/>
        <v>0</v>
      </c>
      <c r="S480" s="189">
        <v>0</v>
      </c>
      <c r="T480" s="190">
        <f t="shared" si="173"/>
        <v>0</v>
      </c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R480" s="191" t="s">
        <v>135</v>
      </c>
      <c r="AT480" s="191" t="s">
        <v>187</v>
      </c>
      <c r="AU480" s="191" t="s">
        <v>80</v>
      </c>
      <c r="AY480" s="19" t="s">
        <v>185</v>
      </c>
      <c r="BE480" s="192">
        <f t="shared" si="174"/>
        <v>0</v>
      </c>
      <c r="BF480" s="192">
        <f t="shared" si="175"/>
        <v>0</v>
      </c>
      <c r="BG480" s="192">
        <f t="shared" si="176"/>
        <v>0</v>
      </c>
      <c r="BH480" s="192">
        <f t="shared" si="177"/>
        <v>0</v>
      </c>
      <c r="BI480" s="192">
        <f t="shared" si="178"/>
        <v>0</v>
      </c>
      <c r="BJ480" s="19" t="s">
        <v>80</v>
      </c>
      <c r="BK480" s="192">
        <f t="shared" si="179"/>
        <v>0</v>
      </c>
      <c r="BL480" s="19" t="s">
        <v>135</v>
      </c>
      <c r="BM480" s="191" t="s">
        <v>5124</v>
      </c>
    </row>
    <row r="481" spans="1:65" s="2" customFormat="1" ht="16.5" customHeight="1">
      <c r="A481" s="36"/>
      <c r="B481" s="37"/>
      <c r="C481" s="180" t="s">
        <v>5125</v>
      </c>
      <c r="D481" s="180" t="s">
        <v>187</v>
      </c>
      <c r="E481" s="181" t="s">
        <v>318</v>
      </c>
      <c r="F481" s="182" t="s">
        <v>5126</v>
      </c>
      <c r="G481" s="183" t="s">
        <v>1314</v>
      </c>
      <c r="H481" s="184">
        <v>4</v>
      </c>
      <c r="I481" s="185"/>
      <c r="J481" s="186">
        <f t="shared" si="170"/>
        <v>0</v>
      </c>
      <c r="K481" s="182" t="s">
        <v>19</v>
      </c>
      <c r="L481" s="41"/>
      <c r="M481" s="187" t="s">
        <v>19</v>
      </c>
      <c r="N481" s="188" t="s">
        <v>44</v>
      </c>
      <c r="O481" s="66"/>
      <c r="P481" s="189">
        <f t="shared" si="171"/>
        <v>0</v>
      </c>
      <c r="Q481" s="189">
        <v>0</v>
      </c>
      <c r="R481" s="189">
        <f t="shared" si="172"/>
        <v>0</v>
      </c>
      <c r="S481" s="189">
        <v>0</v>
      </c>
      <c r="T481" s="190">
        <f t="shared" si="173"/>
        <v>0</v>
      </c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R481" s="191" t="s">
        <v>135</v>
      </c>
      <c r="AT481" s="191" t="s">
        <v>187</v>
      </c>
      <c r="AU481" s="191" t="s">
        <v>80</v>
      </c>
      <c r="AY481" s="19" t="s">
        <v>185</v>
      </c>
      <c r="BE481" s="192">
        <f t="shared" si="174"/>
        <v>0</v>
      </c>
      <c r="BF481" s="192">
        <f t="shared" si="175"/>
        <v>0</v>
      </c>
      <c r="BG481" s="192">
        <f t="shared" si="176"/>
        <v>0</v>
      </c>
      <c r="BH481" s="192">
        <f t="shared" si="177"/>
        <v>0</v>
      </c>
      <c r="BI481" s="192">
        <f t="shared" si="178"/>
        <v>0</v>
      </c>
      <c r="BJ481" s="19" t="s">
        <v>80</v>
      </c>
      <c r="BK481" s="192">
        <f t="shared" si="179"/>
        <v>0</v>
      </c>
      <c r="BL481" s="19" t="s">
        <v>135</v>
      </c>
      <c r="BM481" s="191" t="s">
        <v>5127</v>
      </c>
    </row>
    <row r="482" spans="1:65" s="2" customFormat="1" ht="16.5" customHeight="1">
      <c r="A482" s="36"/>
      <c r="B482" s="37"/>
      <c r="C482" s="180" t="s">
        <v>3851</v>
      </c>
      <c r="D482" s="180" t="s">
        <v>187</v>
      </c>
      <c r="E482" s="181" t="s">
        <v>8</v>
      </c>
      <c r="F482" s="182" t="s">
        <v>5128</v>
      </c>
      <c r="G482" s="183" t="s">
        <v>1314</v>
      </c>
      <c r="H482" s="184">
        <v>10</v>
      </c>
      <c r="I482" s="185"/>
      <c r="J482" s="186">
        <f t="shared" si="170"/>
        <v>0</v>
      </c>
      <c r="K482" s="182" t="s">
        <v>19</v>
      </c>
      <c r="L482" s="41"/>
      <c r="M482" s="187" t="s">
        <v>19</v>
      </c>
      <c r="N482" s="188" t="s">
        <v>44</v>
      </c>
      <c r="O482" s="66"/>
      <c r="P482" s="189">
        <f t="shared" si="171"/>
        <v>0</v>
      </c>
      <c r="Q482" s="189">
        <v>0</v>
      </c>
      <c r="R482" s="189">
        <f t="shared" si="172"/>
        <v>0</v>
      </c>
      <c r="S482" s="189">
        <v>0</v>
      </c>
      <c r="T482" s="190">
        <f t="shared" si="173"/>
        <v>0</v>
      </c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R482" s="191" t="s">
        <v>135</v>
      </c>
      <c r="AT482" s="191" t="s">
        <v>187</v>
      </c>
      <c r="AU482" s="191" t="s">
        <v>80</v>
      </c>
      <c r="AY482" s="19" t="s">
        <v>185</v>
      </c>
      <c r="BE482" s="192">
        <f t="shared" si="174"/>
        <v>0</v>
      </c>
      <c r="BF482" s="192">
        <f t="shared" si="175"/>
        <v>0</v>
      </c>
      <c r="BG482" s="192">
        <f t="shared" si="176"/>
        <v>0</v>
      </c>
      <c r="BH482" s="192">
        <f t="shared" si="177"/>
        <v>0</v>
      </c>
      <c r="BI482" s="192">
        <f t="shared" si="178"/>
        <v>0</v>
      </c>
      <c r="BJ482" s="19" t="s">
        <v>80</v>
      </c>
      <c r="BK482" s="192">
        <f t="shared" si="179"/>
        <v>0</v>
      </c>
      <c r="BL482" s="19" t="s">
        <v>135</v>
      </c>
      <c r="BM482" s="191" t="s">
        <v>5129</v>
      </c>
    </row>
    <row r="483" spans="1:65" s="2" customFormat="1" ht="16.5" customHeight="1">
      <c r="A483" s="36"/>
      <c r="B483" s="37"/>
      <c r="C483" s="180" t="s">
        <v>5130</v>
      </c>
      <c r="D483" s="180" t="s">
        <v>187</v>
      </c>
      <c r="E483" s="181" t="s">
        <v>339</v>
      </c>
      <c r="F483" s="182" t="s">
        <v>5131</v>
      </c>
      <c r="G483" s="183" t="s">
        <v>1314</v>
      </c>
      <c r="H483" s="184">
        <v>2</v>
      </c>
      <c r="I483" s="185"/>
      <c r="J483" s="186">
        <f t="shared" si="170"/>
        <v>0</v>
      </c>
      <c r="K483" s="182" t="s">
        <v>19</v>
      </c>
      <c r="L483" s="41"/>
      <c r="M483" s="187" t="s">
        <v>19</v>
      </c>
      <c r="N483" s="188" t="s">
        <v>44</v>
      </c>
      <c r="O483" s="66"/>
      <c r="P483" s="189">
        <f t="shared" si="171"/>
        <v>0</v>
      </c>
      <c r="Q483" s="189">
        <v>0</v>
      </c>
      <c r="R483" s="189">
        <f t="shared" si="172"/>
        <v>0</v>
      </c>
      <c r="S483" s="189">
        <v>0</v>
      </c>
      <c r="T483" s="190">
        <f t="shared" si="173"/>
        <v>0</v>
      </c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R483" s="191" t="s">
        <v>135</v>
      </c>
      <c r="AT483" s="191" t="s">
        <v>187</v>
      </c>
      <c r="AU483" s="191" t="s">
        <v>80</v>
      </c>
      <c r="AY483" s="19" t="s">
        <v>185</v>
      </c>
      <c r="BE483" s="192">
        <f t="shared" si="174"/>
        <v>0</v>
      </c>
      <c r="BF483" s="192">
        <f t="shared" si="175"/>
        <v>0</v>
      </c>
      <c r="BG483" s="192">
        <f t="shared" si="176"/>
        <v>0</v>
      </c>
      <c r="BH483" s="192">
        <f t="shared" si="177"/>
        <v>0</v>
      </c>
      <c r="BI483" s="192">
        <f t="shared" si="178"/>
        <v>0</v>
      </c>
      <c r="BJ483" s="19" t="s">
        <v>80</v>
      </c>
      <c r="BK483" s="192">
        <f t="shared" si="179"/>
        <v>0</v>
      </c>
      <c r="BL483" s="19" t="s">
        <v>135</v>
      </c>
      <c r="BM483" s="191" t="s">
        <v>5132</v>
      </c>
    </row>
    <row r="484" spans="1:65" s="2" customFormat="1" ht="16.5" customHeight="1">
      <c r="A484" s="36"/>
      <c r="B484" s="37"/>
      <c r="C484" s="180" t="s">
        <v>3854</v>
      </c>
      <c r="D484" s="180" t="s">
        <v>187</v>
      </c>
      <c r="E484" s="181" t="s">
        <v>345</v>
      </c>
      <c r="F484" s="182" t="s">
        <v>5133</v>
      </c>
      <c r="G484" s="183" t="s">
        <v>1314</v>
      </c>
      <c r="H484" s="184">
        <v>2</v>
      </c>
      <c r="I484" s="185"/>
      <c r="J484" s="186">
        <f t="shared" si="170"/>
        <v>0</v>
      </c>
      <c r="K484" s="182" t="s">
        <v>19</v>
      </c>
      <c r="L484" s="41"/>
      <c r="M484" s="187" t="s">
        <v>19</v>
      </c>
      <c r="N484" s="188" t="s">
        <v>44</v>
      </c>
      <c r="O484" s="66"/>
      <c r="P484" s="189">
        <f t="shared" si="171"/>
        <v>0</v>
      </c>
      <c r="Q484" s="189">
        <v>0</v>
      </c>
      <c r="R484" s="189">
        <f t="shared" si="172"/>
        <v>0</v>
      </c>
      <c r="S484" s="189">
        <v>0</v>
      </c>
      <c r="T484" s="190">
        <f t="shared" si="173"/>
        <v>0</v>
      </c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R484" s="191" t="s">
        <v>135</v>
      </c>
      <c r="AT484" s="191" t="s">
        <v>187</v>
      </c>
      <c r="AU484" s="191" t="s">
        <v>80</v>
      </c>
      <c r="AY484" s="19" t="s">
        <v>185</v>
      </c>
      <c r="BE484" s="192">
        <f t="shared" si="174"/>
        <v>0</v>
      </c>
      <c r="BF484" s="192">
        <f t="shared" si="175"/>
        <v>0</v>
      </c>
      <c r="BG484" s="192">
        <f t="shared" si="176"/>
        <v>0</v>
      </c>
      <c r="BH484" s="192">
        <f t="shared" si="177"/>
        <v>0</v>
      </c>
      <c r="BI484" s="192">
        <f t="shared" si="178"/>
        <v>0</v>
      </c>
      <c r="BJ484" s="19" t="s">
        <v>80</v>
      </c>
      <c r="BK484" s="192">
        <f t="shared" si="179"/>
        <v>0</v>
      </c>
      <c r="BL484" s="19" t="s">
        <v>135</v>
      </c>
      <c r="BM484" s="191" t="s">
        <v>5134</v>
      </c>
    </row>
    <row r="485" spans="1:65" s="2" customFormat="1" ht="16.5" customHeight="1">
      <c r="A485" s="36"/>
      <c r="B485" s="37"/>
      <c r="C485" s="180" t="s">
        <v>5135</v>
      </c>
      <c r="D485" s="180" t="s">
        <v>187</v>
      </c>
      <c r="E485" s="181" t="s">
        <v>352</v>
      </c>
      <c r="F485" s="182" t="s">
        <v>5136</v>
      </c>
      <c r="G485" s="183" t="s">
        <v>1314</v>
      </c>
      <c r="H485" s="184">
        <v>1</v>
      </c>
      <c r="I485" s="185"/>
      <c r="J485" s="186">
        <f t="shared" si="170"/>
        <v>0</v>
      </c>
      <c r="K485" s="182" t="s">
        <v>19</v>
      </c>
      <c r="L485" s="41"/>
      <c r="M485" s="187" t="s">
        <v>19</v>
      </c>
      <c r="N485" s="188" t="s">
        <v>44</v>
      </c>
      <c r="O485" s="66"/>
      <c r="P485" s="189">
        <f t="shared" si="171"/>
        <v>0</v>
      </c>
      <c r="Q485" s="189">
        <v>0</v>
      </c>
      <c r="R485" s="189">
        <f t="shared" si="172"/>
        <v>0</v>
      </c>
      <c r="S485" s="189">
        <v>0</v>
      </c>
      <c r="T485" s="190">
        <f t="shared" si="173"/>
        <v>0</v>
      </c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R485" s="191" t="s">
        <v>135</v>
      </c>
      <c r="AT485" s="191" t="s">
        <v>187</v>
      </c>
      <c r="AU485" s="191" t="s">
        <v>80</v>
      </c>
      <c r="AY485" s="19" t="s">
        <v>185</v>
      </c>
      <c r="BE485" s="192">
        <f t="shared" si="174"/>
        <v>0</v>
      </c>
      <c r="BF485" s="192">
        <f t="shared" si="175"/>
        <v>0</v>
      </c>
      <c r="BG485" s="192">
        <f t="shared" si="176"/>
        <v>0</v>
      </c>
      <c r="BH485" s="192">
        <f t="shared" si="177"/>
        <v>0</v>
      </c>
      <c r="BI485" s="192">
        <f t="shared" si="178"/>
        <v>0</v>
      </c>
      <c r="BJ485" s="19" t="s">
        <v>80</v>
      </c>
      <c r="BK485" s="192">
        <f t="shared" si="179"/>
        <v>0</v>
      </c>
      <c r="BL485" s="19" t="s">
        <v>135</v>
      </c>
      <c r="BM485" s="191" t="s">
        <v>5137</v>
      </c>
    </row>
    <row r="486" spans="1:65" s="2" customFormat="1" ht="16.5" customHeight="1">
      <c r="A486" s="36"/>
      <c r="B486" s="37"/>
      <c r="C486" s="180" t="s">
        <v>3856</v>
      </c>
      <c r="D486" s="180" t="s">
        <v>187</v>
      </c>
      <c r="E486" s="181" t="s">
        <v>358</v>
      </c>
      <c r="F486" s="182" t="s">
        <v>5138</v>
      </c>
      <c r="G486" s="183" t="s">
        <v>1314</v>
      </c>
      <c r="H486" s="184">
        <v>10</v>
      </c>
      <c r="I486" s="185"/>
      <c r="J486" s="186">
        <f t="shared" si="170"/>
        <v>0</v>
      </c>
      <c r="K486" s="182" t="s">
        <v>19</v>
      </c>
      <c r="L486" s="41"/>
      <c r="M486" s="187" t="s">
        <v>19</v>
      </c>
      <c r="N486" s="188" t="s">
        <v>44</v>
      </c>
      <c r="O486" s="66"/>
      <c r="P486" s="189">
        <f t="shared" si="171"/>
        <v>0</v>
      </c>
      <c r="Q486" s="189">
        <v>0</v>
      </c>
      <c r="R486" s="189">
        <f t="shared" si="172"/>
        <v>0</v>
      </c>
      <c r="S486" s="189">
        <v>0</v>
      </c>
      <c r="T486" s="190">
        <f t="shared" si="173"/>
        <v>0</v>
      </c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R486" s="191" t="s">
        <v>135</v>
      </c>
      <c r="AT486" s="191" t="s">
        <v>187</v>
      </c>
      <c r="AU486" s="191" t="s">
        <v>80</v>
      </c>
      <c r="AY486" s="19" t="s">
        <v>185</v>
      </c>
      <c r="BE486" s="192">
        <f t="shared" si="174"/>
        <v>0</v>
      </c>
      <c r="BF486" s="192">
        <f t="shared" si="175"/>
        <v>0</v>
      </c>
      <c r="BG486" s="192">
        <f t="shared" si="176"/>
        <v>0</v>
      </c>
      <c r="BH486" s="192">
        <f t="shared" si="177"/>
        <v>0</v>
      </c>
      <c r="BI486" s="192">
        <f t="shared" si="178"/>
        <v>0</v>
      </c>
      <c r="BJ486" s="19" t="s">
        <v>80</v>
      </c>
      <c r="BK486" s="192">
        <f t="shared" si="179"/>
        <v>0</v>
      </c>
      <c r="BL486" s="19" t="s">
        <v>135</v>
      </c>
      <c r="BM486" s="191" t="s">
        <v>5139</v>
      </c>
    </row>
    <row r="487" spans="1:65" s="12" customFormat="1" ht="25.9" customHeight="1">
      <c r="B487" s="164"/>
      <c r="C487" s="165"/>
      <c r="D487" s="166" t="s">
        <v>72</v>
      </c>
      <c r="E487" s="167" t="s">
        <v>5140</v>
      </c>
      <c r="F487" s="167" t="s">
        <v>5141</v>
      </c>
      <c r="G487" s="165"/>
      <c r="H487" s="165"/>
      <c r="I487" s="168"/>
      <c r="J487" s="169">
        <f>BK487</f>
        <v>0</v>
      </c>
      <c r="K487" s="165"/>
      <c r="L487" s="170"/>
      <c r="M487" s="171"/>
      <c r="N487" s="172"/>
      <c r="O487" s="172"/>
      <c r="P487" s="173">
        <f>SUM(P488:P489)</f>
        <v>0</v>
      </c>
      <c r="Q487" s="172"/>
      <c r="R487" s="173">
        <f>SUM(R488:R489)</f>
        <v>0</v>
      </c>
      <c r="S487" s="172"/>
      <c r="T487" s="174">
        <f>SUM(T488:T489)</f>
        <v>0</v>
      </c>
      <c r="AR487" s="175" t="s">
        <v>80</v>
      </c>
      <c r="AT487" s="176" t="s">
        <v>72</v>
      </c>
      <c r="AU487" s="176" t="s">
        <v>73</v>
      </c>
      <c r="AY487" s="175" t="s">
        <v>185</v>
      </c>
      <c r="BK487" s="177">
        <f>SUM(BK488:BK489)</f>
        <v>0</v>
      </c>
    </row>
    <row r="488" spans="1:65" s="2" customFormat="1" ht="16.5" customHeight="1">
      <c r="A488" s="36"/>
      <c r="B488" s="37"/>
      <c r="C488" s="180" t="s">
        <v>5142</v>
      </c>
      <c r="D488" s="180" t="s">
        <v>187</v>
      </c>
      <c r="E488" s="181" t="s">
        <v>5143</v>
      </c>
      <c r="F488" s="182" t="s">
        <v>5144</v>
      </c>
      <c r="G488" s="183" t="s">
        <v>1314</v>
      </c>
      <c r="H488" s="184">
        <v>1</v>
      </c>
      <c r="I488" s="185"/>
      <c r="J488" s="186">
        <f>ROUND(I488*H488,2)</f>
        <v>0</v>
      </c>
      <c r="K488" s="182" t="s">
        <v>19</v>
      </c>
      <c r="L488" s="41"/>
      <c r="M488" s="187" t="s">
        <v>19</v>
      </c>
      <c r="N488" s="188" t="s">
        <v>44</v>
      </c>
      <c r="O488" s="66"/>
      <c r="P488" s="189">
        <f>O488*H488</f>
        <v>0</v>
      </c>
      <c r="Q488" s="189">
        <v>0</v>
      </c>
      <c r="R488" s="189">
        <f>Q488*H488</f>
        <v>0</v>
      </c>
      <c r="S488" s="189">
        <v>0</v>
      </c>
      <c r="T488" s="190">
        <f>S488*H488</f>
        <v>0</v>
      </c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R488" s="191" t="s">
        <v>135</v>
      </c>
      <c r="AT488" s="191" t="s">
        <v>187</v>
      </c>
      <c r="AU488" s="191" t="s">
        <v>80</v>
      </c>
      <c r="AY488" s="19" t="s">
        <v>185</v>
      </c>
      <c r="BE488" s="192">
        <f>IF(N488="základní",J488,0)</f>
        <v>0</v>
      </c>
      <c r="BF488" s="192">
        <f>IF(N488="snížená",J488,0)</f>
        <v>0</v>
      </c>
      <c r="BG488" s="192">
        <f>IF(N488="zákl. přenesená",J488,0)</f>
        <v>0</v>
      </c>
      <c r="BH488" s="192">
        <f>IF(N488="sníž. přenesená",J488,0)</f>
        <v>0</v>
      </c>
      <c r="BI488" s="192">
        <f>IF(N488="nulová",J488,0)</f>
        <v>0</v>
      </c>
      <c r="BJ488" s="19" t="s">
        <v>80</v>
      </c>
      <c r="BK488" s="192">
        <f>ROUND(I488*H488,2)</f>
        <v>0</v>
      </c>
      <c r="BL488" s="19" t="s">
        <v>135</v>
      </c>
      <c r="BM488" s="191" t="s">
        <v>5145</v>
      </c>
    </row>
    <row r="489" spans="1:65" s="2" customFormat="1" ht="16.5" customHeight="1">
      <c r="A489" s="36"/>
      <c r="B489" s="37"/>
      <c r="C489" s="180" t="s">
        <v>3857</v>
      </c>
      <c r="D489" s="180" t="s">
        <v>187</v>
      </c>
      <c r="E489" s="181" t="s">
        <v>5146</v>
      </c>
      <c r="F489" s="182" t="s">
        <v>5147</v>
      </c>
      <c r="G489" s="183" t="s">
        <v>1314</v>
      </c>
      <c r="H489" s="184">
        <v>1</v>
      </c>
      <c r="I489" s="185"/>
      <c r="J489" s="186">
        <f>ROUND(I489*H489,2)</f>
        <v>0</v>
      </c>
      <c r="K489" s="182" t="s">
        <v>19</v>
      </c>
      <c r="L489" s="41"/>
      <c r="M489" s="187" t="s">
        <v>19</v>
      </c>
      <c r="N489" s="188" t="s">
        <v>44</v>
      </c>
      <c r="O489" s="66"/>
      <c r="P489" s="189">
        <f>O489*H489</f>
        <v>0</v>
      </c>
      <c r="Q489" s="189">
        <v>0</v>
      </c>
      <c r="R489" s="189">
        <f>Q489*H489</f>
        <v>0</v>
      </c>
      <c r="S489" s="189">
        <v>0</v>
      </c>
      <c r="T489" s="190">
        <f>S489*H489</f>
        <v>0</v>
      </c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R489" s="191" t="s">
        <v>135</v>
      </c>
      <c r="AT489" s="191" t="s">
        <v>187</v>
      </c>
      <c r="AU489" s="191" t="s">
        <v>80</v>
      </c>
      <c r="AY489" s="19" t="s">
        <v>185</v>
      </c>
      <c r="BE489" s="192">
        <f>IF(N489="základní",J489,0)</f>
        <v>0</v>
      </c>
      <c r="BF489" s="192">
        <f>IF(N489="snížená",J489,0)</f>
        <v>0</v>
      </c>
      <c r="BG489" s="192">
        <f>IF(N489="zákl. přenesená",J489,0)</f>
        <v>0</v>
      </c>
      <c r="BH489" s="192">
        <f>IF(N489="sníž. přenesená",J489,0)</f>
        <v>0</v>
      </c>
      <c r="BI489" s="192">
        <f>IF(N489="nulová",J489,0)</f>
        <v>0</v>
      </c>
      <c r="BJ489" s="19" t="s">
        <v>80</v>
      </c>
      <c r="BK489" s="192">
        <f>ROUND(I489*H489,2)</f>
        <v>0</v>
      </c>
      <c r="BL489" s="19" t="s">
        <v>135</v>
      </c>
      <c r="BM489" s="191" t="s">
        <v>5148</v>
      </c>
    </row>
    <row r="490" spans="1:65" s="12" customFormat="1" ht="25.9" customHeight="1">
      <c r="B490" s="164"/>
      <c r="C490" s="165"/>
      <c r="D490" s="166" t="s">
        <v>72</v>
      </c>
      <c r="E490" s="167" t="s">
        <v>443</v>
      </c>
      <c r="F490" s="167" t="s">
        <v>444</v>
      </c>
      <c r="G490" s="165"/>
      <c r="H490" s="165"/>
      <c r="I490" s="168"/>
      <c r="J490" s="169">
        <f>BK490</f>
        <v>0</v>
      </c>
      <c r="K490" s="165"/>
      <c r="L490" s="170"/>
      <c r="M490" s="171"/>
      <c r="N490" s="172"/>
      <c r="O490" s="172"/>
      <c r="P490" s="173">
        <f>SUM(P491:P492)</f>
        <v>0</v>
      </c>
      <c r="Q490" s="172"/>
      <c r="R490" s="173">
        <f>SUM(R491:R492)</f>
        <v>0</v>
      </c>
      <c r="S490" s="172"/>
      <c r="T490" s="174">
        <f>SUM(T491:T492)</f>
        <v>0</v>
      </c>
      <c r="AR490" s="175" t="s">
        <v>135</v>
      </c>
      <c r="AT490" s="176" t="s">
        <v>72</v>
      </c>
      <c r="AU490" s="176" t="s">
        <v>73</v>
      </c>
      <c r="AY490" s="175" t="s">
        <v>185</v>
      </c>
      <c r="BK490" s="177">
        <f>SUM(BK491:BK492)</f>
        <v>0</v>
      </c>
    </row>
    <row r="491" spans="1:65" s="2" customFormat="1" ht="16.5" customHeight="1">
      <c r="A491" s="36"/>
      <c r="B491" s="37"/>
      <c r="C491" s="180" t="s">
        <v>5149</v>
      </c>
      <c r="D491" s="180" t="s">
        <v>187</v>
      </c>
      <c r="E491" s="181" t="s">
        <v>3417</v>
      </c>
      <c r="F491" s="182" t="s">
        <v>5150</v>
      </c>
      <c r="G491" s="183" t="s">
        <v>3536</v>
      </c>
      <c r="H491" s="184">
        <v>1</v>
      </c>
      <c r="I491" s="185"/>
      <c r="J491" s="186">
        <f>ROUND(I491*H491,2)</f>
        <v>0</v>
      </c>
      <c r="K491" s="182" t="s">
        <v>19</v>
      </c>
      <c r="L491" s="41"/>
      <c r="M491" s="187" t="s">
        <v>19</v>
      </c>
      <c r="N491" s="188" t="s">
        <v>44</v>
      </c>
      <c r="O491" s="66"/>
      <c r="P491" s="189">
        <f>O491*H491</f>
        <v>0</v>
      </c>
      <c r="Q491" s="189">
        <v>0</v>
      </c>
      <c r="R491" s="189">
        <f>Q491*H491</f>
        <v>0</v>
      </c>
      <c r="S491" s="189">
        <v>0</v>
      </c>
      <c r="T491" s="190">
        <f>S491*H491</f>
        <v>0</v>
      </c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R491" s="191" t="s">
        <v>450</v>
      </c>
      <c r="AT491" s="191" t="s">
        <v>187</v>
      </c>
      <c r="AU491" s="191" t="s">
        <v>80</v>
      </c>
      <c r="AY491" s="19" t="s">
        <v>185</v>
      </c>
      <c r="BE491" s="192">
        <f>IF(N491="základní",J491,0)</f>
        <v>0</v>
      </c>
      <c r="BF491" s="192">
        <f>IF(N491="snížená",J491,0)</f>
        <v>0</v>
      </c>
      <c r="BG491" s="192">
        <f>IF(N491="zákl. přenesená",J491,0)</f>
        <v>0</v>
      </c>
      <c r="BH491" s="192">
        <f>IF(N491="sníž. přenesená",J491,0)</f>
        <v>0</v>
      </c>
      <c r="BI491" s="192">
        <f>IF(N491="nulová",J491,0)</f>
        <v>0</v>
      </c>
      <c r="BJ491" s="19" t="s">
        <v>80</v>
      </c>
      <c r="BK491" s="192">
        <f>ROUND(I491*H491,2)</f>
        <v>0</v>
      </c>
      <c r="BL491" s="19" t="s">
        <v>450</v>
      </c>
      <c r="BM491" s="191" t="s">
        <v>5151</v>
      </c>
    </row>
    <row r="492" spans="1:65" s="2" customFormat="1" ht="16.5" customHeight="1">
      <c r="A492" s="36"/>
      <c r="B492" s="37"/>
      <c r="C492" s="180" t="s">
        <v>3860</v>
      </c>
      <c r="D492" s="180" t="s">
        <v>187</v>
      </c>
      <c r="E492" s="181" t="s">
        <v>5152</v>
      </c>
      <c r="F492" s="182" t="s">
        <v>5153</v>
      </c>
      <c r="G492" s="183" t="s">
        <v>3536</v>
      </c>
      <c r="H492" s="184">
        <v>1</v>
      </c>
      <c r="I492" s="185"/>
      <c r="J492" s="186">
        <f>ROUND(I492*H492,2)</f>
        <v>0</v>
      </c>
      <c r="K492" s="182" t="s">
        <v>19</v>
      </c>
      <c r="L492" s="41"/>
      <c r="M492" s="232" t="s">
        <v>19</v>
      </c>
      <c r="N492" s="233" t="s">
        <v>44</v>
      </c>
      <c r="O492" s="234"/>
      <c r="P492" s="235">
        <f>O492*H492</f>
        <v>0</v>
      </c>
      <c r="Q492" s="235">
        <v>0</v>
      </c>
      <c r="R492" s="235">
        <f>Q492*H492</f>
        <v>0</v>
      </c>
      <c r="S492" s="235">
        <v>0</v>
      </c>
      <c r="T492" s="236">
        <f>S492*H492</f>
        <v>0</v>
      </c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R492" s="191" t="s">
        <v>450</v>
      </c>
      <c r="AT492" s="191" t="s">
        <v>187</v>
      </c>
      <c r="AU492" s="191" t="s">
        <v>80</v>
      </c>
      <c r="AY492" s="19" t="s">
        <v>185</v>
      </c>
      <c r="BE492" s="192">
        <f>IF(N492="základní",J492,0)</f>
        <v>0</v>
      </c>
      <c r="BF492" s="192">
        <f>IF(N492="snížená",J492,0)</f>
        <v>0</v>
      </c>
      <c r="BG492" s="192">
        <f>IF(N492="zákl. přenesená",J492,0)</f>
        <v>0</v>
      </c>
      <c r="BH492" s="192">
        <f>IF(N492="sníž. přenesená",J492,0)</f>
        <v>0</v>
      </c>
      <c r="BI492" s="192">
        <f>IF(N492="nulová",J492,0)</f>
        <v>0</v>
      </c>
      <c r="BJ492" s="19" t="s">
        <v>80</v>
      </c>
      <c r="BK492" s="192">
        <f>ROUND(I492*H492,2)</f>
        <v>0</v>
      </c>
      <c r="BL492" s="19" t="s">
        <v>450</v>
      </c>
      <c r="BM492" s="191" t="s">
        <v>5154</v>
      </c>
    </row>
    <row r="493" spans="1:65" s="2" customFormat="1" ht="6.95" customHeight="1">
      <c r="A493" s="36"/>
      <c r="B493" s="49"/>
      <c r="C493" s="50"/>
      <c r="D493" s="50"/>
      <c r="E493" s="50"/>
      <c r="F493" s="50"/>
      <c r="G493" s="50"/>
      <c r="H493" s="50"/>
      <c r="I493" s="50"/>
      <c r="J493" s="50"/>
      <c r="K493" s="50"/>
      <c r="L493" s="41"/>
      <c r="M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</sheetData>
  <sheetProtection algorithmName="SHA-512" hashValue="ay2VYd6f2wm6JgUCPC1IjQYu4diGZrGogePK2bVA/fg4qEPzyvUk8Be/ZeqhghCaGJOpTNkN3ioSbtz9gT3I3A==" saltValue="GUls3mZufm8c1xaIrkRC17Y3nXE8kOPfbiu6nR9yl5+UJHJUlvf3kvjkaARKo0TOI8itZVHJb7jiewk4Nw9J5Q==" spinCount="100000" sheet="1" objects="1" scenarios="1" formatColumns="0" formatRows="0" autoFilter="0"/>
  <autoFilter ref="C107:K492"/>
  <mergeCells count="12">
    <mergeCell ref="E100:H100"/>
    <mergeCell ref="L2:V2"/>
    <mergeCell ref="E50:H50"/>
    <mergeCell ref="E52:H52"/>
    <mergeCell ref="E54:H54"/>
    <mergeCell ref="E96:H96"/>
    <mergeCell ref="E98:H9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79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123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5155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tr">
        <f>IF('Rekapitulace stavby'!AN10="","",'Rekapitulace stavby'!AN10)</f>
        <v>61988987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tr">
        <f>IF('Rekapitulace stavby'!E11="","",'Rekapitulace stavby'!E11)</f>
        <v>Ostravská univerzita, Dvořákova 138/7, Ostrava</v>
      </c>
      <c r="F17" s="36"/>
      <c r="G17" s="36"/>
      <c r="H17" s="36"/>
      <c r="I17" s="114" t="s">
        <v>29</v>
      </c>
      <c r="J17" s="105" t="str">
        <f>IF('Rekapitulace stavby'!AN11="","",'Rekapitulace stavby'!AN11)</f>
        <v/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tr">
        <f>IF('Rekapitulace stavby'!AN16="","",'Rekapitulace stavby'!AN16)</f>
        <v>60766859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tr">
        <f>IF('Rekapitulace stavby'!E17="","",'Rekapitulace stavby'!E17)</f>
        <v>Ing.arch.Martin Janda,Lomná 1895, Frenštát p.R.</v>
      </c>
      <c r="F23" s="36"/>
      <c r="G23" s="36"/>
      <c r="H23" s="36"/>
      <c r="I23" s="114" t="s">
        <v>29</v>
      </c>
      <c r="J23" s="105" t="str">
        <f>IF('Rekapitulace stavby'!AN17="","",'Rekapitulace stavby'!AN17)</f>
        <v/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ROUND(J93,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ROUND((SUM(BE93:BE791)),  2)</f>
        <v>0</v>
      </c>
      <c r="G35" s="36"/>
      <c r="H35" s="36"/>
      <c r="I35" s="126">
        <v>0.21</v>
      </c>
      <c r="J35" s="125">
        <f>ROUND(((SUM(BE93:BE791))*I35),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ROUND((SUM(BF93:BF791)),  2)</f>
        <v>0</v>
      </c>
      <c r="G36" s="36"/>
      <c r="H36" s="36"/>
      <c r="I36" s="126">
        <v>0.15</v>
      </c>
      <c r="J36" s="125">
        <f>ROUND(((SUM(BF93:BF791))*I36),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ROUND((SUM(BG93:BG791)),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ROUND((SUM(BH93:BH791)),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ROUND((SUM(BI93:BI791)),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014 - Vzduchotechnika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J93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5156</v>
      </c>
      <c r="E64" s="145"/>
      <c r="F64" s="145"/>
      <c r="G64" s="145"/>
      <c r="H64" s="145"/>
      <c r="I64" s="145"/>
      <c r="J64" s="146">
        <f>J94</f>
        <v>0</v>
      </c>
      <c r="K64" s="143"/>
      <c r="L64" s="147"/>
    </row>
    <row r="65" spans="1:31" s="9" customFormat="1" ht="24.95" customHeight="1">
      <c r="B65" s="142"/>
      <c r="C65" s="143"/>
      <c r="D65" s="144" t="s">
        <v>5157</v>
      </c>
      <c r="E65" s="145"/>
      <c r="F65" s="145"/>
      <c r="G65" s="145"/>
      <c r="H65" s="145"/>
      <c r="I65" s="145"/>
      <c r="J65" s="146">
        <f>J192</f>
        <v>0</v>
      </c>
      <c r="K65" s="143"/>
      <c r="L65" s="147"/>
    </row>
    <row r="66" spans="1:31" s="9" customFormat="1" ht="24.95" customHeight="1">
      <c r="B66" s="142"/>
      <c r="C66" s="143"/>
      <c r="D66" s="144" t="s">
        <v>5158</v>
      </c>
      <c r="E66" s="145"/>
      <c r="F66" s="145"/>
      <c r="G66" s="145"/>
      <c r="H66" s="145"/>
      <c r="I66" s="145"/>
      <c r="J66" s="146">
        <f>J438</f>
        <v>0</v>
      </c>
      <c r="K66" s="143"/>
      <c r="L66" s="147"/>
    </row>
    <row r="67" spans="1:31" s="9" customFormat="1" ht="24.95" customHeight="1">
      <c r="B67" s="142"/>
      <c r="C67" s="143"/>
      <c r="D67" s="144" t="s">
        <v>5159</v>
      </c>
      <c r="E67" s="145"/>
      <c r="F67" s="145"/>
      <c r="G67" s="145"/>
      <c r="H67" s="145"/>
      <c r="I67" s="145"/>
      <c r="J67" s="146">
        <f>J509</f>
        <v>0</v>
      </c>
      <c r="K67" s="143"/>
      <c r="L67" s="147"/>
    </row>
    <row r="68" spans="1:31" s="9" customFormat="1" ht="24.95" customHeight="1">
      <c r="B68" s="142"/>
      <c r="C68" s="143"/>
      <c r="D68" s="144" t="s">
        <v>5160</v>
      </c>
      <c r="E68" s="145"/>
      <c r="F68" s="145"/>
      <c r="G68" s="145"/>
      <c r="H68" s="145"/>
      <c r="I68" s="145"/>
      <c r="J68" s="146">
        <f>J565</f>
        <v>0</v>
      </c>
      <c r="K68" s="143"/>
      <c r="L68" s="147"/>
    </row>
    <row r="69" spans="1:31" s="9" customFormat="1" ht="24.95" customHeight="1">
      <c r="B69" s="142"/>
      <c r="C69" s="143"/>
      <c r="D69" s="144" t="s">
        <v>5161</v>
      </c>
      <c r="E69" s="145"/>
      <c r="F69" s="145"/>
      <c r="G69" s="145"/>
      <c r="H69" s="145"/>
      <c r="I69" s="145"/>
      <c r="J69" s="146">
        <f>J707</f>
        <v>0</v>
      </c>
      <c r="K69" s="143"/>
      <c r="L69" s="147"/>
    </row>
    <row r="70" spans="1:31" s="9" customFormat="1" ht="24.95" customHeight="1">
      <c r="B70" s="142"/>
      <c r="C70" s="143"/>
      <c r="D70" s="144" t="s">
        <v>5162</v>
      </c>
      <c r="E70" s="145"/>
      <c r="F70" s="145"/>
      <c r="G70" s="145"/>
      <c r="H70" s="145"/>
      <c r="I70" s="145"/>
      <c r="J70" s="146">
        <f>J746</f>
        <v>0</v>
      </c>
      <c r="K70" s="143"/>
      <c r="L70" s="147"/>
    </row>
    <row r="71" spans="1:31" s="9" customFormat="1" ht="24.95" customHeight="1">
      <c r="B71" s="142"/>
      <c r="C71" s="143"/>
      <c r="D71" s="144" t="s">
        <v>5163</v>
      </c>
      <c r="E71" s="145"/>
      <c r="F71" s="145"/>
      <c r="G71" s="145"/>
      <c r="H71" s="145"/>
      <c r="I71" s="145"/>
      <c r="J71" s="146">
        <f>J782</f>
        <v>0</v>
      </c>
      <c r="K71" s="143"/>
      <c r="L71" s="147"/>
    </row>
    <row r="72" spans="1:31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50"/>
      <c r="J73" s="50"/>
      <c r="K73" s="50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31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52"/>
      <c r="J77" s="52"/>
      <c r="K77" s="52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24.95" customHeight="1">
      <c r="A78" s="36"/>
      <c r="B78" s="37"/>
      <c r="C78" s="25" t="s">
        <v>170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392" t="str">
        <f>E7</f>
        <v>OU - stavební úpravy objektu ZW - děkanát Lékařské fakulty</v>
      </c>
      <c r="F81" s="393"/>
      <c r="G81" s="393"/>
      <c r="H81" s="393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1" customFormat="1" ht="12" customHeight="1">
      <c r="B82" s="23"/>
      <c r="C82" s="31" t="s">
        <v>150</v>
      </c>
      <c r="D82" s="24"/>
      <c r="E82" s="24"/>
      <c r="F82" s="24"/>
      <c r="G82" s="24"/>
      <c r="H82" s="24"/>
      <c r="I82" s="24"/>
      <c r="J82" s="24"/>
      <c r="K82" s="24"/>
      <c r="L82" s="22"/>
    </row>
    <row r="83" spans="1:65" s="2" customFormat="1" ht="16.5" customHeight="1">
      <c r="A83" s="36"/>
      <c r="B83" s="37"/>
      <c r="C83" s="38"/>
      <c r="D83" s="38"/>
      <c r="E83" s="392" t="s">
        <v>151</v>
      </c>
      <c r="F83" s="394"/>
      <c r="G83" s="394"/>
      <c r="H83" s="394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152</v>
      </c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6.5" customHeight="1">
      <c r="A85" s="36"/>
      <c r="B85" s="37"/>
      <c r="C85" s="38"/>
      <c r="D85" s="38"/>
      <c r="E85" s="340" t="str">
        <f>E11</f>
        <v>014 - Vzduchotechnika</v>
      </c>
      <c r="F85" s="394"/>
      <c r="G85" s="394"/>
      <c r="H85" s="394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2" customHeight="1">
      <c r="A87" s="36"/>
      <c r="B87" s="37"/>
      <c r="C87" s="31" t="s">
        <v>21</v>
      </c>
      <c r="D87" s="38"/>
      <c r="E87" s="38"/>
      <c r="F87" s="29" t="str">
        <f>F14</f>
        <v xml:space="preserve"> </v>
      </c>
      <c r="G87" s="38"/>
      <c r="H87" s="38"/>
      <c r="I87" s="31" t="s">
        <v>23</v>
      </c>
      <c r="J87" s="61" t="str">
        <f>IF(J14="","",J14)</f>
        <v>16. 9. 2021</v>
      </c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40.15" customHeight="1">
      <c r="A89" s="36"/>
      <c r="B89" s="37"/>
      <c r="C89" s="31" t="s">
        <v>25</v>
      </c>
      <c r="D89" s="38"/>
      <c r="E89" s="38"/>
      <c r="F89" s="29" t="str">
        <f>E17</f>
        <v>Ostravská univerzita, Dvořákova 138/7, Ostrava</v>
      </c>
      <c r="G89" s="38"/>
      <c r="H89" s="38"/>
      <c r="I89" s="31" t="s">
        <v>32</v>
      </c>
      <c r="J89" s="34" t="str">
        <f>E23</f>
        <v>Ing.arch.Martin Janda,Lomná 1895, Frenštát p.R.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5.2" customHeight="1">
      <c r="A90" s="36"/>
      <c r="B90" s="37"/>
      <c r="C90" s="31" t="s">
        <v>30</v>
      </c>
      <c r="D90" s="38"/>
      <c r="E90" s="38"/>
      <c r="F90" s="29" t="str">
        <f>IF(E20="","",E20)</f>
        <v>Vyplň údaj</v>
      </c>
      <c r="G90" s="38"/>
      <c r="H90" s="38"/>
      <c r="I90" s="31" t="s">
        <v>36</v>
      </c>
      <c r="J90" s="34" t="str">
        <f>E26</f>
        <v xml:space="preserve"> 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2" customFormat="1" ht="10.3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5" s="11" customFormat="1" ht="29.25" customHeight="1">
      <c r="A92" s="153"/>
      <c r="B92" s="154"/>
      <c r="C92" s="155" t="s">
        <v>171</v>
      </c>
      <c r="D92" s="156" t="s">
        <v>58</v>
      </c>
      <c r="E92" s="156" t="s">
        <v>54</v>
      </c>
      <c r="F92" s="156" t="s">
        <v>55</v>
      </c>
      <c r="G92" s="156" t="s">
        <v>172</v>
      </c>
      <c r="H92" s="156" t="s">
        <v>173</v>
      </c>
      <c r="I92" s="156" t="s">
        <v>174</v>
      </c>
      <c r="J92" s="156" t="s">
        <v>156</v>
      </c>
      <c r="K92" s="157" t="s">
        <v>175</v>
      </c>
      <c r="L92" s="158"/>
      <c r="M92" s="70" t="s">
        <v>19</v>
      </c>
      <c r="N92" s="71" t="s">
        <v>43</v>
      </c>
      <c r="O92" s="71" t="s">
        <v>176</v>
      </c>
      <c r="P92" s="71" t="s">
        <v>177</v>
      </c>
      <c r="Q92" s="71" t="s">
        <v>178</v>
      </c>
      <c r="R92" s="71" t="s">
        <v>179</v>
      </c>
      <c r="S92" s="71" t="s">
        <v>180</v>
      </c>
      <c r="T92" s="72" t="s">
        <v>181</v>
      </c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</row>
    <row r="93" spans="1:65" s="2" customFormat="1" ht="22.9" customHeight="1">
      <c r="A93" s="36"/>
      <c r="B93" s="37"/>
      <c r="C93" s="77" t="s">
        <v>182</v>
      </c>
      <c r="D93" s="38"/>
      <c r="E93" s="38"/>
      <c r="F93" s="38"/>
      <c r="G93" s="38"/>
      <c r="H93" s="38"/>
      <c r="I93" s="38"/>
      <c r="J93" s="159">
        <f>BK93</f>
        <v>0</v>
      </c>
      <c r="K93" s="38"/>
      <c r="L93" s="41"/>
      <c r="M93" s="73"/>
      <c r="N93" s="160"/>
      <c r="O93" s="74"/>
      <c r="P93" s="161">
        <f>P94+P192+P438+P509+P565+P707+P746+P782</f>
        <v>0</v>
      </c>
      <c r="Q93" s="74"/>
      <c r="R93" s="161">
        <f>R94+R192+R438+R509+R565+R707+R746+R782</f>
        <v>0</v>
      </c>
      <c r="S93" s="74"/>
      <c r="T93" s="162">
        <f>T94+T192+T438+T509+T565+T707+T746+T782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72</v>
      </c>
      <c r="AU93" s="19" t="s">
        <v>157</v>
      </c>
      <c r="BK93" s="163">
        <f>BK94+BK192+BK438+BK509+BK565+BK707+BK746+BK782</f>
        <v>0</v>
      </c>
    </row>
    <row r="94" spans="1:65" s="12" customFormat="1" ht="25.9" customHeight="1">
      <c r="B94" s="164"/>
      <c r="C94" s="165"/>
      <c r="D94" s="166" t="s">
        <v>72</v>
      </c>
      <c r="E94" s="167" t="s">
        <v>80</v>
      </c>
      <c r="F94" s="167" t="s">
        <v>5164</v>
      </c>
      <c r="G94" s="165"/>
      <c r="H94" s="165"/>
      <c r="I94" s="168"/>
      <c r="J94" s="169">
        <f>BK94</f>
        <v>0</v>
      </c>
      <c r="K94" s="165"/>
      <c r="L94" s="170"/>
      <c r="M94" s="171"/>
      <c r="N94" s="172"/>
      <c r="O94" s="172"/>
      <c r="P94" s="173">
        <f>SUM(P95:P191)</f>
        <v>0</v>
      </c>
      <c r="Q94" s="172"/>
      <c r="R94" s="173">
        <f>SUM(R95:R191)</f>
        <v>0</v>
      </c>
      <c r="S94" s="172"/>
      <c r="T94" s="174">
        <f>SUM(T95:T191)</f>
        <v>0</v>
      </c>
      <c r="AR94" s="175" t="s">
        <v>80</v>
      </c>
      <c r="AT94" s="176" t="s">
        <v>72</v>
      </c>
      <c r="AU94" s="176" t="s">
        <v>73</v>
      </c>
      <c r="AY94" s="175" t="s">
        <v>185</v>
      </c>
      <c r="BK94" s="177">
        <f>SUM(BK95:BK191)</f>
        <v>0</v>
      </c>
    </row>
    <row r="95" spans="1:65" s="2" customFormat="1" ht="76.349999999999994" customHeight="1">
      <c r="A95" s="36"/>
      <c r="B95" s="37"/>
      <c r="C95" s="180" t="s">
        <v>80</v>
      </c>
      <c r="D95" s="180" t="s">
        <v>187</v>
      </c>
      <c r="E95" s="181" t="s">
        <v>5165</v>
      </c>
      <c r="F95" s="182" t="s">
        <v>5166</v>
      </c>
      <c r="G95" s="183" t="s">
        <v>3536</v>
      </c>
      <c r="H95" s="184">
        <v>1</v>
      </c>
      <c r="I95" s="185"/>
      <c r="J95" s="186">
        <f t="shared" ref="J95:J126" si="0">ROUND(I95*H95,2)</f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ref="P95:P126" si="1">O95*H95</f>
        <v>0</v>
      </c>
      <c r="Q95" s="189">
        <v>0</v>
      </c>
      <c r="R95" s="189">
        <f t="shared" ref="R95:R126" si="2">Q95*H95</f>
        <v>0</v>
      </c>
      <c r="S95" s="189">
        <v>0</v>
      </c>
      <c r="T95" s="190">
        <f t="shared" ref="T95:T126" si="3"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135</v>
      </c>
      <c r="AT95" s="191" t="s">
        <v>187</v>
      </c>
      <c r="AU95" s="191" t="s">
        <v>80</v>
      </c>
      <c r="AY95" s="19" t="s">
        <v>185</v>
      </c>
      <c r="BE95" s="192">
        <f t="shared" ref="BE95:BE126" si="4">IF(N95="základní",J95,0)</f>
        <v>0</v>
      </c>
      <c r="BF95" s="192">
        <f t="shared" ref="BF95:BF126" si="5">IF(N95="snížená",J95,0)</f>
        <v>0</v>
      </c>
      <c r="BG95" s="192">
        <f t="shared" ref="BG95:BG126" si="6">IF(N95="zákl. přenesená",J95,0)</f>
        <v>0</v>
      </c>
      <c r="BH95" s="192">
        <f t="shared" ref="BH95:BH126" si="7">IF(N95="sníž. přenesená",J95,0)</f>
        <v>0</v>
      </c>
      <c r="BI95" s="192">
        <f t="shared" ref="BI95:BI126" si="8">IF(N95="nulová",J95,0)</f>
        <v>0</v>
      </c>
      <c r="BJ95" s="19" t="s">
        <v>80</v>
      </c>
      <c r="BK95" s="192">
        <f t="shared" ref="BK95:BK126" si="9">ROUND(I95*H95,2)</f>
        <v>0</v>
      </c>
      <c r="BL95" s="19" t="s">
        <v>135</v>
      </c>
      <c r="BM95" s="191" t="s">
        <v>82</v>
      </c>
    </row>
    <row r="96" spans="1:65" s="2" customFormat="1" ht="16.5" customHeight="1">
      <c r="A96" s="36"/>
      <c r="B96" s="37"/>
      <c r="C96" s="180" t="s">
        <v>82</v>
      </c>
      <c r="D96" s="180" t="s">
        <v>187</v>
      </c>
      <c r="E96" s="181" t="s">
        <v>5167</v>
      </c>
      <c r="F96" s="182" t="s">
        <v>5168</v>
      </c>
      <c r="G96" s="183" t="s">
        <v>1314</v>
      </c>
      <c r="H96" s="184">
        <v>1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135</v>
      </c>
      <c r="AT96" s="191" t="s">
        <v>187</v>
      </c>
      <c r="AU96" s="191" t="s">
        <v>80</v>
      </c>
      <c r="AY96" s="19" t="s">
        <v>185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80</v>
      </c>
      <c r="BK96" s="192">
        <f t="shared" si="9"/>
        <v>0</v>
      </c>
      <c r="BL96" s="19" t="s">
        <v>135</v>
      </c>
      <c r="BM96" s="191" t="s">
        <v>135</v>
      </c>
    </row>
    <row r="97" spans="1:65" s="2" customFormat="1" ht="16.5" customHeight="1">
      <c r="A97" s="36"/>
      <c r="B97" s="37"/>
      <c r="C97" s="180" t="s">
        <v>129</v>
      </c>
      <c r="D97" s="180" t="s">
        <v>187</v>
      </c>
      <c r="E97" s="181" t="s">
        <v>5169</v>
      </c>
      <c r="F97" s="182" t="s">
        <v>5170</v>
      </c>
      <c r="G97" s="183" t="s">
        <v>448</v>
      </c>
      <c r="H97" s="184">
        <v>4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80</v>
      </c>
      <c r="AY97" s="19" t="s">
        <v>185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80</v>
      </c>
      <c r="BK97" s="192">
        <f t="shared" si="9"/>
        <v>0</v>
      </c>
      <c r="BL97" s="19" t="s">
        <v>135</v>
      </c>
      <c r="BM97" s="191" t="s">
        <v>255</v>
      </c>
    </row>
    <row r="98" spans="1:65" s="2" customFormat="1" ht="16.5" customHeight="1">
      <c r="A98" s="36"/>
      <c r="B98" s="37"/>
      <c r="C98" s="180" t="s">
        <v>135</v>
      </c>
      <c r="D98" s="180" t="s">
        <v>187</v>
      </c>
      <c r="E98" s="181" t="s">
        <v>5171</v>
      </c>
      <c r="F98" s="182" t="s">
        <v>5172</v>
      </c>
      <c r="G98" s="183" t="s">
        <v>5173</v>
      </c>
      <c r="H98" s="184">
        <v>1.5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80</v>
      </c>
      <c r="BK98" s="192">
        <f t="shared" si="9"/>
        <v>0</v>
      </c>
      <c r="BL98" s="19" t="s">
        <v>135</v>
      </c>
      <c r="BM98" s="191" t="s">
        <v>265</v>
      </c>
    </row>
    <row r="99" spans="1:65" s="2" customFormat="1" ht="24.2" customHeight="1">
      <c r="A99" s="36"/>
      <c r="B99" s="37"/>
      <c r="C99" s="180" t="s">
        <v>250</v>
      </c>
      <c r="D99" s="180" t="s">
        <v>187</v>
      </c>
      <c r="E99" s="181" t="s">
        <v>5174</v>
      </c>
      <c r="F99" s="182" t="s">
        <v>5175</v>
      </c>
      <c r="G99" s="183" t="s">
        <v>3536</v>
      </c>
      <c r="H99" s="184">
        <v>1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283</v>
      </c>
    </row>
    <row r="100" spans="1:65" s="2" customFormat="1" ht="76.349999999999994" customHeight="1">
      <c r="A100" s="36"/>
      <c r="B100" s="37"/>
      <c r="C100" s="180" t="s">
        <v>255</v>
      </c>
      <c r="D100" s="180" t="s">
        <v>187</v>
      </c>
      <c r="E100" s="181" t="s">
        <v>5176</v>
      </c>
      <c r="F100" s="182" t="s">
        <v>5177</v>
      </c>
      <c r="G100" s="183" t="s">
        <v>1314</v>
      </c>
      <c r="H100" s="184">
        <v>1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302</v>
      </c>
    </row>
    <row r="101" spans="1:65" s="2" customFormat="1" ht="76.349999999999994" customHeight="1">
      <c r="A101" s="36"/>
      <c r="B101" s="37"/>
      <c r="C101" s="180" t="s">
        <v>260</v>
      </c>
      <c r="D101" s="180" t="s">
        <v>187</v>
      </c>
      <c r="E101" s="181" t="s">
        <v>5178</v>
      </c>
      <c r="F101" s="182" t="s">
        <v>5179</v>
      </c>
      <c r="G101" s="183" t="s">
        <v>1314</v>
      </c>
      <c r="H101" s="184">
        <v>1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318</v>
      </c>
    </row>
    <row r="102" spans="1:65" s="2" customFormat="1" ht="16.5" customHeight="1">
      <c r="A102" s="36"/>
      <c r="B102" s="37"/>
      <c r="C102" s="180" t="s">
        <v>265</v>
      </c>
      <c r="D102" s="180" t="s">
        <v>187</v>
      </c>
      <c r="E102" s="181" t="s">
        <v>5180</v>
      </c>
      <c r="F102" s="182" t="s">
        <v>5181</v>
      </c>
      <c r="G102" s="183" t="s">
        <v>1314</v>
      </c>
      <c r="H102" s="184">
        <v>2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339</v>
      </c>
    </row>
    <row r="103" spans="1:65" s="2" customFormat="1" ht="24.2" customHeight="1">
      <c r="A103" s="36"/>
      <c r="B103" s="37"/>
      <c r="C103" s="180" t="s">
        <v>236</v>
      </c>
      <c r="D103" s="180" t="s">
        <v>187</v>
      </c>
      <c r="E103" s="181" t="s">
        <v>5182</v>
      </c>
      <c r="F103" s="182" t="s">
        <v>5183</v>
      </c>
      <c r="G103" s="183" t="s">
        <v>3536</v>
      </c>
      <c r="H103" s="184">
        <v>2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352</v>
      </c>
    </row>
    <row r="104" spans="1:65" s="2" customFormat="1" ht="24.2" customHeight="1">
      <c r="A104" s="36"/>
      <c r="B104" s="37"/>
      <c r="C104" s="180" t="s">
        <v>283</v>
      </c>
      <c r="D104" s="180" t="s">
        <v>187</v>
      </c>
      <c r="E104" s="181" t="s">
        <v>5184</v>
      </c>
      <c r="F104" s="182" t="s">
        <v>5185</v>
      </c>
      <c r="G104" s="183" t="s">
        <v>499</v>
      </c>
      <c r="H104" s="184">
        <v>2</v>
      </c>
      <c r="I104" s="185"/>
      <c r="J104" s="186">
        <f t="shared" si="0"/>
        <v>0</v>
      </c>
      <c r="K104" s="182" t="s">
        <v>19</v>
      </c>
      <c r="L104" s="41"/>
      <c r="M104" s="187" t="s">
        <v>19</v>
      </c>
      <c r="N104" s="188" t="s">
        <v>44</v>
      </c>
      <c r="O104" s="66"/>
      <c r="P104" s="189">
        <f t="shared" si="1"/>
        <v>0</v>
      </c>
      <c r="Q104" s="189">
        <v>0</v>
      </c>
      <c r="R104" s="189">
        <f t="shared" si="2"/>
        <v>0</v>
      </c>
      <c r="S104" s="189">
        <v>0</v>
      </c>
      <c r="T104" s="190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80</v>
      </c>
      <c r="AY104" s="19" t="s">
        <v>185</v>
      </c>
      <c r="BE104" s="192">
        <f t="shared" si="4"/>
        <v>0</v>
      </c>
      <c r="BF104" s="192">
        <f t="shared" si="5"/>
        <v>0</v>
      </c>
      <c r="BG104" s="192">
        <f t="shared" si="6"/>
        <v>0</v>
      </c>
      <c r="BH104" s="192">
        <f t="shared" si="7"/>
        <v>0</v>
      </c>
      <c r="BI104" s="192">
        <f t="shared" si="8"/>
        <v>0</v>
      </c>
      <c r="BJ104" s="19" t="s">
        <v>80</v>
      </c>
      <c r="BK104" s="192">
        <f t="shared" si="9"/>
        <v>0</v>
      </c>
      <c r="BL104" s="19" t="s">
        <v>135</v>
      </c>
      <c r="BM104" s="191" t="s">
        <v>372</v>
      </c>
    </row>
    <row r="105" spans="1:65" s="2" customFormat="1" ht="16.5" customHeight="1">
      <c r="A105" s="36"/>
      <c r="B105" s="37"/>
      <c r="C105" s="180" t="s">
        <v>293</v>
      </c>
      <c r="D105" s="180" t="s">
        <v>187</v>
      </c>
      <c r="E105" s="181" t="s">
        <v>5186</v>
      </c>
      <c r="F105" s="182" t="s">
        <v>5187</v>
      </c>
      <c r="G105" s="183" t="s">
        <v>1314</v>
      </c>
      <c r="H105" s="184">
        <v>2</v>
      </c>
      <c r="I105" s="185"/>
      <c r="J105" s="186">
        <f t="shared" si="0"/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 t="shared" si="1"/>
        <v>0</v>
      </c>
      <c r="Q105" s="189">
        <v>0</v>
      </c>
      <c r="R105" s="189">
        <f t="shared" si="2"/>
        <v>0</v>
      </c>
      <c r="S105" s="189">
        <v>0</v>
      </c>
      <c r="T105" s="190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 t="shared" si="4"/>
        <v>0</v>
      </c>
      <c r="BF105" s="192">
        <f t="shared" si="5"/>
        <v>0</v>
      </c>
      <c r="BG105" s="192">
        <f t="shared" si="6"/>
        <v>0</v>
      </c>
      <c r="BH105" s="192">
        <f t="shared" si="7"/>
        <v>0</v>
      </c>
      <c r="BI105" s="192">
        <f t="shared" si="8"/>
        <v>0</v>
      </c>
      <c r="BJ105" s="19" t="s">
        <v>80</v>
      </c>
      <c r="BK105" s="192">
        <f t="shared" si="9"/>
        <v>0</v>
      </c>
      <c r="BL105" s="19" t="s">
        <v>135</v>
      </c>
      <c r="BM105" s="191" t="s">
        <v>386</v>
      </c>
    </row>
    <row r="106" spans="1:65" s="2" customFormat="1" ht="16.5" customHeight="1">
      <c r="A106" s="36"/>
      <c r="B106" s="37"/>
      <c r="C106" s="180" t="s">
        <v>302</v>
      </c>
      <c r="D106" s="180" t="s">
        <v>187</v>
      </c>
      <c r="E106" s="181" t="s">
        <v>5188</v>
      </c>
      <c r="F106" s="182" t="s">
        <v>5189</v>
      </c>
      <c r="G106" s="183" t="s">
        <v>499</v>
      </c>
      <c r="H106" s="184">
        <v>2</v>
      </c>
      <c r="I106" s="185"/>
      <c r="J106" s="186">
        <f t="shared" si="0"/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 t="shared" si="1"/>
        <v>0</v>
      </c>
      <c r="Q106" s="189">
        <v>0</v>
      </c>
      <c r="R106" s="189">
        <f t="shared" si="2"/>
        <v>0</v>
      </c>
      <c r="S106" s="189">
        <v>0</v>
      </c>
      <c r="T106" s="190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 t="shared" si="4"/>
        <v>0</v>
      </c>
      <c r="BF106" s="192">
        <f t="shared" si="5"/>
        <v>0</v>
      </c>
      <c r="BG106" s="192">
        <f t="shared" si="6"/>
        <v>0</v>
      </c>
      <c r="BH106" s="192">
        <f t="shared" si="7"/>
        <v>0</v>
      </c>
      <c r="BI106" s="192">
        <f t="shared" si="8"/>
        <v>0</v>
      </c>
      <c r="BJ106" s="19" t="s">
        <v>80</v>
      </c>
      <c r="BK106" s="192">
        <f t="shared" si="9"/>
        <v>0</v>
      </c>
      <c r="BL106" s="19" t="s">
        <v>135</v>
      </c>
      <c r="BM106" s="191" t="s">
        <v>400</v>
      </c>
    </row>
    <row r="107" spans="1:65" s="2" customFormat="1" ht="16.5" customHeight="1">
      <c r="A107" s="36"/>
      <c r="B107" s="37"/>
      <c r="C107" s="180" t="s">
        <v>309</v>
      </c>
      <c r="D107" s="180" t="s">
        <v>187</v>
      </c>
      <c r="E107" s="181" t="s">
        <v>5190</v>
      </c>
      <c r="F107" s="182" t="s">
        <v>5191</v>
      </c>
      <c r="G107" s="183" t="s">
        <v>1314</v>
      </c>
      <c r="H107" s="184">
        <v>4</v>
      </c>
      <c r="I107" s="185"/>
      <c r="J107" s="186">
        <f t="shared" si="0"/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 t="shared" si="1"/>
        <v>0</v>
      </c>
      <c r="Q107" s="189">
        <v>0</v>
      </c>
      <c r="R107" s="189">
        <f t="shared" si="2"/>
        <v>0</v>
      </c>
      <c r="S107" s="189">
        <v>0</v>
      </c>
      <c r="T107" s="190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80</v>
      </c>
      <c r="AY107" s="19" t="s">
        <v>185</v>
      </c>
      <c r="BE107" s="192">
        <f t="shared" si="4"/>
        <v>0</v>
      </c>
      <c r="BF107" s="192">
        <f t="shared" si="5"/>
        <v>0</v>
      </c>
      <c r="BG107" s="192">
        <f t="shared" si="6"/>
        <v>0</v>
      </c>
      <c r="BH107" s="192">
        <f t="shared" si="7"/>
        <v>0</v>
      </c>
      <c r="BI107" s="192">
        <f t="shared" si="8"/>
        <v>0</v>
      </c>
      <c r="BJ107" s="19" t="s">
        <v>80</v>
      </c>
      <c r="BK107" s="192">
        <f t="shared" si="9"/>
        <v>0</v>
      </c>
      <c r="BL107" s="19" t="s">
        <v>135</v>
      </c>
      <c r="BM107" s="191" t="s">
        <v>417</v>
      </c>
    </row>
    <row r="108" spans="1:65" s="2" customFormat="1" ht="24.2" customHeight="1">
      <c r="A108" s="36"/>
      <c r="B108" s="37"/>
      <c r="C108" s="180" t="s">
        <v>318</v>
      </c>
      <c r="D108" s="180" t="s">
        <v>187</v>
      </c>
      <c r="E108" s="181" t="s">
        <v>5192</v>
      </c>
      <c r="F108" s="182" t="s">
        <v>5193</v>
      </c>
      <c r="G108" s="183" t="s">
        <v>3536</v>
      </c>
      <c r="H108" s="184">
        <v>7</v>
      </c>
      <c r="I108" s="185"/>
      <c r="J108" s="186">
        <f t="shared" si="0"/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si="1"/>
        <v>0</v>
      </c>
      <c r="Q108" s="189">
        <v>0</v>
      </c>
      <c r="R108" s="189">
        <f t="shared" si="2"/>
        <v>0</v>
      </c>
      <c r="S108" s="189">
        <v>0</v>
      </c>
      <c r="T108" s="190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80</v>
      </c>
      <c r="AY108" s="19" t="s">
        <v>185</v>
      </c>
      <c r="BE108" s="192">
        <f t="shared" si="4"/>
        <v>0</v>
      </c>
      <c r="BF108" s="192">
        <f t="shared" si="5"/>
        <v>0</v>
      </c>
      <c r="BG108" s="192">
        <f t="shared" si="6"/>
        <v>0</v>
      </c>
      <c r="BH108" s="192">
        <f t="shared" si="7"/>
        <v>0</v>
      </c>
      <c r="BI108" s="192">
        <f t="shared" si="8"/>
        <v>0</v>
      </c>
      <c r="BJ108" s="19" t="s">
        <v>80</v>
      </c>
      <c r="BK108" s="192">
        <f t="shared" si="9"/>
        <v>0</v>
      </c>
      <c r="BL108" s="19" t="s">
        <v>135</v>
      </c>
      <c r="BM108" s="191" t="s">
        <v>445</v>
      </c>
    </row>
    <row r="109" spans="1:65" s="2" customFormat="1" ht="24.2" customHeight="1">
      <c r="A109" s="36"/>
      <c r="B109" s="37"/>
      <c r="C109" s="180" t="s">
        <v>8</v>
      </c>
      <c r="D109" s="180" t="s">
        <v>187</v>
      </c>
      <c r="E109" s="181" t="s">
        <v>5194</v>
      </c>
      <c r="F109" s="182" t="s">
        <v>5195</v>
      </c>
      <c r="G109" s="183" t="s">
        <v>499</v>
      </c>
      <c r="H109" s="184">
        <v>7</v>
      </c>
      <c r="I109" s="185"/>
      <c r="J109" s="186">
        <f t="shared" si="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"/>
        <v>0</v>
      </c>
      <c r="Q109" s="189">
        <v>0</v>
      </c>
      <c r="R109" s="189">
        <f t="shared" si="2"/>
        <v>0</v>
      </c>
      <c r="S109" s="189">
        <v>0</v>
      </c>
      <c r="T109" s="190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80</v>
      </c>
      <c r="AY109" s="19" t="s">
        <v>185</v>
      </c>
      <c r="BE109" s="192">
        <f t="shared" si="4"/>
        <v>0</v>
      </c>
      <c r="BF109" s="192">
        <f t="shared" si="5"/>
        <v>0</v>
      </c>
      <c r="BG109" s="192">
        <f t="shared" si="6"/>
        <v>0</v>
      </c>
      <c r="BH109" s="192">
        <f t="shared" si="7"/>
        <v>0</v>
      </c>
      <c r="BI109" s="192">
        <f t="shared" si="8"/>
        <v>0</v>
      </c>
      <c r="BJ109" s="19" t="s">
        <v>80</v>
      </c>
      <c r="BK109" s="192">
        <f t="shared" si="9"/>
        <v>0</v>
      </c>
      <c r="BL109" s="19" t="s">
        <v>135</v>
      </c>
      <c r="BM109" s="191" t="s">
        <v>630</v>
      </c>
    </row>
    <row r="110" spans="1:65" s="2" customFormat="1" ht="16.5" customHeight="1">
      <c r="A110" s="36"/>
      <c r="B110" s="37"/>
      <c r="C110" s="180" t="s">
        <v>339</v>
      </c>
      <c r="D110" s="180" t="s">
        <v>187</v>
      </c>
      <c r="E110" s="181" t="s">
        <v>5186</v>
      </c>
      <c r="F110" s="182" t="s">
        <v>5187</v>
      </c>
      <c r="G110" s="183" t="s">
        <v>1314</v>
      </c>
      <c r="H110" s="184">
        <v>7</v>
      </c>
      <c r="I110" s="185"/>
      <c r="J110" s="186">
        <f t="shared" si="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"/>
        <v>0</v>
      </c>
      <c r="Q110" s="189">
        <v>0</v>
      </c>
      <c r="R110" s="189">
        <f t="shared" si="2"/>
        <v>0</v>
      </c>
      <c r="S110" s="189">
        <v>0</v>
      </c>
      <c r="T110" s="190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 t="shared" si="4"/>
        <v>0</v>
      </c>
      <c r="BF110" s="192">
        <f t="shared" si="5"/>
        <v>0</v>
      </c>
      <c r="BG110" s="192">
        <f t="shared" si="6"/>
        <v>0</v>
      </c>
      <c r="BH110" s="192">
        <f t="shared" si="7"/>
        <v>0</v>
      </c>
      <c r="BI110" s="192">
        <f t="shared" si="8"/>
        <v>0</v>
      </c>
      <c r="BJ110" s="19" t="s">
        <v>80</v>
      </c>
      <c r="BK110" s="192">
        <f t="shared" si="9"/>
        <v>0</v>
      </c>
      <c r="BL110" s="19" t="s">
        <v>135</v>
      </c>
      <c r="BM110" s="191" t="s">
        <v>627</v>
      </c>
    </row>
    <row r="111" spans="1:65" s="2" customFormat="1" ht="16.5" customHeight="1">
      <c r="A111" s="36"/>
      <c r="B111" s="37"/>
      <c r="C111" s="180" t="s">
        <v>345</v>
      </c>
      <c r="D111" s="180" t="s">
        <v>187</v>
      </c>
      <c r="E111" s="181" t="s">
        <v>5188</v>
      </c>
      <c r="F111" s="182" t="s">
        <v>5189</v>
      </c>
      <c r="G111" s="183" t="s">
        <v>499</v>
      </c>
      <c r="H111" s="184">
        <v>7</v>
      </c>
      <c r="I111" s="185"/>
      <c r="J111" s="186">
        <f t="shared" si="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"/>
        <v>0</v>
      </c>
      <c r="Q111" s="189">
        <v>0</v>
      </c>
      <c r="R111" s="189">
        <f t="shared" si="2"/>
        <v>0</v>
      </c>
      <c r="S111" s="189">
        <v>0</v>
      </c>
      <c r="T111" s="190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 t="shared" si="4"/>
        <v>0</v>
      </c>
      <c r="BF111" s="192">
        <f t="shared" si="5"/>
        <v>0</v>
      </c>
      <c r="BG111" s="192">
        <f t="shared" si="6"/>
        <v>0</v>
      </c>
      <c r="BH111" s="192">
        <f t="shared" si="7"/>
        <v>0</v>
      </c>
      <c r="BI111" s="192">
        <f t="shared" si="8"/>
        <v>0</v>
      </c>
      <c r="BJ111" s="19" t="s">
        <v>80</v>
      </c>
      <c r="BK111" s="192">
        <f t="shared" si="9"/>
        <v>0</v>
      </c>
      <c r="BL111" s="19" t="s">
        <v>135</v>
      </c>
      <c r="BM111" s="191" t="s">
        <v>888</v>
      </c>
    </row>
    <row r="112" spans="1:65" s="2" customFormat="1" ht="16.5" customHeight="1">
      <c r="A112" s="36"/>
      <c r="B112" s="37"/>
      <c r="C112" s="180" t="s">
        <v>352</v>
      </c>
      <c r="D112" s="180" t="s">
        <v>187</v>
      </c>
      <c r="E112" s="181" t="s">
        <v>5196</v>
      </c>
      <c r="F112" s="182" t="s">
        <v>5197</v>
      </c>
      <c r="G112" s="183" t="s">
        <v>1314</v>
      </c>
      <c r="H112" s="184">
        <v>14</v>
      </c>
      <c r="I112" s="185"/>
      <c r="J112" s="186">
        <f t="shared" si="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"/>
        <v>0</v>
      </c>
      <c r="Q112" s="189">
        <v>0</v>
      </c>
      <c r="R112" s="189">
        <f t="shared" si="2"/>
        <v>0</v>
      </c>
      <c r="S112" s="189">
        <v>0</v>
      </c>
      <c r="T112" s="190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80</v>
      </c>
      <c r="AY112" s="19" t="s">
        <v>185</v>
      </c>
      <c r="BE112" s="192">
        <f t="shared" si="4"/>
        <v>0</v>
      </c>
      <c r="BF112" s="192">
        <f t="shared" si="5"/>
        <v>0</v>
      </c>
      <c r="BG112" s="192">
        <f t="shared" si="6"/>
        <v>0</v>
      </c>
      <c r="BH112" s="192">
        <f t="shared" si="7"/>
        <v>0</v>
      </c>
      <c r="BI112" s="192">
        <f t="shared" si="8"/>
        <v>0</v>
      </c>
      <c r="BJ112" s="19" t="s">
        <v>80</v>
      </c>
      <c r="BK112" s="192">
        <f t="shared" si="9"/>
        <v>0</v>
      </c>
      <c r="BL112" s="19" t="s">
        <v>135</v>
      </c>
      <c r="BM112" s="191" t="s">
        <v>898</v>
      </c>
    </row>
    <row r="113" spans="1:65" s="2" customFormat="1" ht="33" customHeight="1">
      <c r="A113" s="36"/>
      <c r="B113" s="37"/>
      <c r="C113" s="180" t="s">
        <v>358</v>
      </c>
      <c r="D113" s="180" t="s">
        <v>187</v>
      </c>
      <c r="E113" s="181" t="s">
        <v>5198</v>
      </c>
      <c r="F113" s="182" t="s">
        <v>5199</v>
      </c>
      <c r="G113" s="183" t="s">
        <v>1314</v>
      </c>
      <c r="H113" s="184">
        <v>5</v>
      </c>
      <c r="I113" s="185"/>
      <c r="J113" s="186">
        <f t="shared" si="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"/>
        <v>0</v>
      </c>
      <c r="Q113" s="189">
        <v>0</v>
      </c>
      <c r="R113" s="189">
        <f t="shared" si="2"/>
        <v>0</v>
      </c>
      <c r="S113" s="189">
        <v>0</v>
      </c>
      <c r="T113" s="190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si="4"/>
        <v>0</v>
      </c>
      <c r="BF113" s="192">
        <f t="shared" si="5"/>
        <v>0</v>
      </c>
      <c r="BG113" s="192">
        <f t="shared" si="6"/>
        <v>0</v>
      </c>
      <c r="BH113" s="192">
        <f t="shared" si="7"/>
        <v>0</v>
      </c>
      <c r="BI113" s="192">
        <f t="shared" si="8"/>
        <v>0</v>
      </c>
      <c r="BJ113" s="19" t="s">
        <v>80</v>
      </c>
      <c r="BK113" s="192">
        <f t="shared" si="9"/>
        <v>0</v>
      </c>
      <c r="BL113" s="19" t="s">
        <v>135</v>
      </c>
      <c r="BM113" s="191" t="s">
        <v>913</v>
      </c>
    </row>
    <row r="114" spans="1:65" s="2" customFormat="1" ht="16.5" customHeight="1">
      <c r="A114" s="36"/>
      <c r="B114" s="37"/>
      <c r="C114" s="180" t="s">
        <v>372</v>
      </c>
      <c r="D114" s="180" t="s">
        <v>187</v>
      </c>
      <c r="E114" s="181" t="s">
        <v>5200</v>
      </c>
      <c r="F114" s="182" t="s">
        <v>5201</v>
      </c>
      <c r="G114" s="183" t="s">
        <v>1314</v>
      </c>
      <c r="H114" s="184">
        <v>2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935</v>
      </c>
    </row>
    <row r="115" spans="1:65" s="2" customFormat="1" ht="16.5" customHeight="1">
      <c r="A115" s="36"/>
      <c r="B115" s="37"/>
      <c r="C115" s="180" t="s">
        <v>7</v>
      </c>
      <c r="D115" s="180" t="s">
        <v>187</v>
      </c>
      <c r="E115" s="181" t="s">
        <v>5202</v>
      </c>
      <c r="F115" s="182" t="s">
        <v>5203</v>
      </c>
      <c r="G115" s="183" t="s">
        <v>1314</v>
      </c>
      <c r="H115" s="184">
        <v>3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949</v>
      </c>
    </row>
    <row r="116" spans="1:65" s="2" customFormat="1" ht="16.5" customHeight="1">
      <c r="A116" s="36"/>
      <c r="B116" s="37"/>
      <c r="C116" s="180" t="s">
        <v>386</v>
      </c>
      <c r="D116" s="180" t="s">
        <v>187</v>
      </c>
      <c r="E116" s="181" t="s">
        <v>5204</v>
      </c>
      <c r="F116" s="182" t="s">
        <v>5205</v>
      </c>
      <c r="G116" s="183" t="s">
        <v>1314</v>
      </c>
      <c r="H116" s="184">
        <v>1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968</v>
      </c>
    </row>
    <row r="117" spans="1:65" s="2" customFormat="1" ht="16.5" customHeight="1">
      <c r="A117" s="36"/>
      <c r="B117" s="37"/>
      <c r="C117" s="180" t="s">
        <v>393</v>
      </c>
      <c r="D117" s="180" t="s">
        <v>187</v>
      </c>
      <c r="E117" s="181" t="s">
        <v>5206</v>
      </c>
      <c r="F117" s="182" t="s">
        <v>5207</v>
      </c>
      <c r="G117" s="183" t="s">
        <v>1314</v>
      </c>
      <c r="H117" s="184">
        <v>3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980</v>
      </c>
    </row>
    <row r="118" spans="1:65" s="2" customFormat="1" ht="16.5" customHeight="1">
      <c r="A118" s="36"/>
      <c r="B118" s="37"/>
      <c r="C118" s="180" t="s">
        <v>400</v>
      </c>
      <c r="D118" s="180" t="s">
        <v>187</v>
      </c>
      <c r="E118" s="181" t="s">
        <v>5208</v>
      </c>
      <c r="F118" s="182" t="s">
        <v>5209</v>
      </c>
      <c r="G118" s="183" t="s">
        <v>1314</v>
      </c>
      <c r="H118" s="184">
        <v>1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987</v>
      </c>
    </row>
    <row r="119" spans="1:65" s="2" customFormat="1" ht="16.5" customHeight="1">
      <c r="A119" s="36"/>
      <c r="B119" s="37"/>
      <c r="C119" s="180" t="s">
        <v>409</v>
      </c>
      <c r="D119" s="180" t="s">
        <v>187</v>
      </c>
      <c r="E119" s="181" t="s">
        <v>5210</v>
      </c>
      <c r="F119" s="182" t="s">
        <v>5211</v>
      </c>
      <c r="G119" s="183" t="s">
        <v>1314</v>
      </c>
      <c r="H119" s="184">
        <v>1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996</v>
      </c>
    </row>
    <row r="120" spans="1:65" s="2" customFormat="1" ht="16.5" customHeight="1">
      <c r="A120" s="36"/>
      <c r="B120" s="37"/>
      <c r="C120" s="180" t="s">
        <v>417</v>
      </c>
      <c r="D120" s="180" t="s">
        <v>187</v>
      </c>
      <c r="E120" s="181" t="s">
        <v>5212</v>
      </c>
      <c r="F120" s="182" t="s">
        <v>5213</v>
      </c>
      <c r="G120" s="183" t="s">
        <v>1314</v>
      </c>
      <c r="H120" s="184">
        <v>1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1007</v>
      </c>
    </row>
    <row r="121" spans="1:65" s="2" customFormat="1" ht="16.5" customHeight="1">
      <c r="A121" s="36"/>
      <c r="B121" s="37"/>
      <c r="C121" s="180" t="s">
        <v>436</v>
      </c>
      <c r="D121" s="180" t="s">
        <v>187</v>
      </c>
      <c r="E121" s="181" t="s">
        <v>5214</v>
      </c>
      <c r="F121" s="182" t="s">
        <v>5215</v>
      </c>
      <c r="G121" s="183" t="s">
        <v>1314</v>
      </c>
      <c r="H121" s="184">
        <v>2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1012</v>
      </c>
    </row>
    <row r="122" spans="1:65" s="2" customFormat="1" ht="16.5" customHeight="1">
      <c r="A122" s="36"/>
      <c r="B122" s="37"/>
      <c r="C122" s="180" t="s">
        <v>445</v>
      </c>
      <c r="D122" s="180" t="s">
        <v>187</v>
      </c>
      <c r="E122" s="181" t="s">
        <v>5216</v>
      </c>
      <c r="F122" s="182" t="s">
        <v>5217</v>
      </c>
      <c r="G122" s="183" t="s">
        <v>1314</v>
      </c>
      <c r="H122" s="184">
        <v>1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1020</v>
      </c>
    </row>
    <row r="123" spans="1:65" s="2" customFormat="1" ht="16.5" customHeight="1">
      <c r="A123" s="36"/>
      <c r="B123" s="37"/>
      <c r="C123" s="180" t="s">
        <v>454</v>
      </c>
      <c r="D123" s="180" t="s">
        <v>187</v>
      </c>
      <c r="E123" s="181" t="s">
        <v>5218</v>
      </c>
      <c r="F123" s="182" t="s">
        <v>5219</v>
      </c>
      <c r="G123" s="183" t="s">
        <v>1314</v>
      </c>
      <c r="H123" s="184">
        <v>2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1030</v>
      </c>
    </row>
    <row r="124" spans="1:65" s="2" customFormat="1" ht="16.5" customHeight="1">
      <c r="A124" s="36"/>
      <c r="B124" s="37"/>
      <c r="C124" s="180" t="s">
        <v>630</v>
      </c>
      <c r="D124" s="180" t="s">
        <v>187</v>
      </c>
      <c r="E124" s="181" t="s">
        <v>5220</v>
      </c>
      <c r="F124" s="182" t="s">
        <v>5221</v>
      </c>
      <c r="G124" s="183" t="s">
        <v>499</v>
      </c>
      <c r="H124" s="184">
        <v>30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1279</v>
      </c>
    </row>
    <row r="125" spans="1:65" s="2" customFormat="1" ht="16.5" customHeight="1">
      <c r="A125" s="36"/>
      <c r="B125" s="37"/>
      <c r="C125" s="180" t="s">
        <v>635</v>
      </c>
      <c r="D125" s="180" t="s">
        <v>187</v>
      </c>
      <c r="E125" s="181" t="s">
        <v>5222</v>
      </c>
      <c r="F125" s="182" t="s">
        <v>5223</v>
      </c>
      <c r="G125" s="183" t="s">
        <v>1314</v>
      </c>
      <c r="H125" s="184">
        <v>45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80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1294</v>
      </c>
    </row>
    <row r="126" spans="1:65" s="2" customFormat="1" ht="16.5" customHeight="1">
      <c r="A126" s="36"/>
      <c r="B126" s="37"/>
      <c r="C126" s="180" t="s">
        <v>627</v>
      </c>
      <c r="D126" s="180" t="s">
        <v>187</v>
      </c>
      <c r="E126" s="181" t="s">
        <v>5224</v>
      </c>
      <c r="F126" s="182" t="s">
        <v>5225</v>
      </c>
      <c r="G126" s="183" t="s">
        <v>1314</v>
      </c>
      <c r="H126" s="184">
        <v>1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80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1307</v>
      </c>
    </row>
    <row r="127" spans="1:65" s="2" customFormat="1" ht="16.5" customHeight="1">
      <c r="A127" s="36"/>
      <c r="B127" s="37"/>
      <c r="C127" s="180" t="s">
        <v>644</v>
      </c>
      <c r="D127" s="180" t="s">
        <v>187</v>
      </c>
      <c r="E127" s="181" t="s">
        <v>5226</v>
      </c>
      <c r="F127" s="182" t="s">
        <v>5227</v>
      </c>
      <c r="G127" s="183" t="s">
        <v>1314</v>
      </c>
      <c r="H127" s="184">
        <v>1</v>
      </c>
      <c r="I127" s="185"/>
      <c r="J127" s="186">
        <f t="shared" ref="J127:J158" si="10">ROUND(I127*H127,2)</f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ref="P127:P158" si="11">O127*H127</f>
        <v>0</v>
      </c>
      <c r="Q127" s="189">
        <v>0</v>
      </c>
      <c r="R127" s="189">
        <f t="shared" ref="R127:R158" si="12">Q127*H127</f>
        <v>0</v>
      </c>
      <c r="S127" s="189">
        <v>0</v>
      </c>
      <c r="T127" s="190">
        <f t="shared" ref="T127:T158" si="13"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80</v>
      </c>
      <c r="AY127" s="19" t="s">
        <v>185</v>
      </c>
      <c r="BE127" s="192">
        <f t="shared" ref="BE127:BE158" si="14">IF(N127="základní",J127,0)</f>
        <v>0</v>
      </c>
      <c r="BF127" s="192">
        <f t="shared" ref="BF127:BF158" si="15">IF(N127="snížená",J127,0)</f>
        <v>0</v>
      </c>
      <c r="BG127" s="192">
        <f t="shared" ref="BG127:BG158" si="16">IF(N127="zákl. přenesená",J127,0)</f>
        <v>0</v>
      </c>
      <c r="BH127" s="192">
        <f t="shared" ref="BH127:BH158" si="17">IF(N127="sníž. přenesená",J127,0)</f>
        <v>0</v>
      </c>
      <c r="BI127" s="192">
        <f t="shared" ref="BI127:BI158" si="18">IF(N127="nulová",J127,0)</f>
        <v>0</v>
      </c>
      <c r="BJ127" s="19" t="s">
        <v>80</v>
      </c>
      <c r="BK127" s="192">
        <f t="shared" ref="BK127:BK158" si="19">ROUND(I127*H127,2)</f>
        <v>0</v>
      </c>
      <c r="BL127" s="19" t="s">
        <v>135</v>
      </c>
      <c r="BM127" s="191" t="s">
        <v>1317</v>
      </c>
    </row>
    <row r="128" spans="1:65" s="2" customFormat="1" ht="16.5" customHeight="1">
      <c r="A128" s="36"/>
      <c r="B128" s="37"/>
      <c r="C128" s="180" t="s">
        <v>888</v>
      </c>
      <c r="D128" s="180" t="s">
        <v>187</v>
      </c>
      <c r="E128" s="181" t="s">
        <v>5228</v>
      </c>
      <c r="F128" s="182" t="s">
        <v>5229</v>
      </c>
      <c r="G128" s="183" t="s">
        <v>1314</v>
      </c>
      <c r="H128" s="184">
        <v>1</v>
      </c>
      <c r="I128" s="185"/>
      <c r="J128" s="186">
        <f t="shared" si="10"/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si="11"/>
        <v>0</v>
      </c>
      <c r="Q128" s="189">
        <v>0</v>
      </c>
      <c r="R128" s="189">
        <f t="shared" si="12"/>
        <v>0</v>
      </c>
      <c r="S128" s="189">
        <v>0</v>
      </c>
      <c r="T128" s="190">
        <f t="shared" si="1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80</v>
      </c>
      <c r="AY128" s="19" t="s">
        <v>185</v>
      </c>
      <c r="BE128" s="192">
        <f t="shared" si="14"/>
        <v>0</v>
      </c>
      <c r="BF128" s="192">
        <f t="shared" si="15"/>
        <v>0</v>
      </c>
      <c r="BG128" s="192">
        <f t="shared" si="16"/>
        <v>0</v>
      </c>
      <c r="BH128" s="192">
        <f t="shared" si="17"/>
        <v>0</v>
      </c>
      <c r="BI128" s="192">
        <f t="shared" si="18"/>
        <v>0</v>
      </c>
      <c r="BJ128" s="19" t="s">
        <v>80</v>
      </c>
      <c r="BK128" s="192">
        <f t="shared" si="19"/>
        <v>0</v>
      </c>
      <c r="BL128" s="19" t="s">
        <v>135</v>
      </c>
      <c r="BM128" s="191" t="s">
        <v>1326</v>
      </c>
    </row>
    <row r="129" spans="1:65" s="2" customFormat="1" ht="16.5" customHeight="1">
      <c r="A129" s="36"/>
      <c r="B129" s="37"/>
      <c r="C129" s="180" t="s">
        <v>893</v>
      </c>
      <c r="D129" s="180" t="s">
        <v>187</v>
      </c>
      <c r="E129" s="181" t="s">
        <v>5230</v>
      </c>
      <c r="F129" s="182" t="s">
        <v>5231</v>
      </c>
      <c r="G129" s="183" t="s">
        <v>1314</v>
      </c>
      <c r="H129" s="184">
        <v>2</v>
      </c>
      <c r="I129" s="185"/>
      <c r="J129" s="186">
        <f t="shared" si="1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1"/>
        <v>0</v>
      </c>
      <c r="Q129" s="189">
        <v>0</v>
      </c>
      <c r="R129" s="189">
        <f t="shared" si="12"/>
        <v>0</v>
      </c>
      <c r="S129" s="189">
        <v>0</v>
      </c>
      <c r="T129" s="190">
        <f t="shared" si="1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80</v>
      </c>
      <c r="AY129" s="19" t="s">
        <v>185</v>
      </c>
      <c r="BE129" s="192">
        <f t="shared" si="14"/>
        <v>0</v>
      </c>
      <c r="BF129" s="192">
        <f t="shared" si="15"/>
        <v>0</v>
      </c>
      <c r="BG129" s="192">
        <f t="shared" si="16"/>
        <v>0</v>
      </c>
      <c r="BH129" s="192">
        <f t="shared" si="17"/>
        <v>0</v>
      </c>
      <c r="BI129" s="192">
        <f t="shared" si="18"/>
        <v>0</v>
      </c>
      <c r="BJ129" s="19" t="s">
        <v>80</v>
      </c>
      <c r="BK129" s="192">
        <f t="shared" si="19"/>
        <v>0</v>
      </c>
      <c r="BL129" s="19" t="s">
        <v>135</v>
      </c>
      <c r="BM129" s="191" t="s">
        <v>1335</v>
      </c>
    </row>
    <row r="130" spans="1:65" s="2" customFormat="1" ht="16.5" customHeight="1">
      <c r="A130" s="36"/>
      <c r="B130" s="37"/>
      <c r="C130" s="180" t="s">
        <v>898</v>
      </c>
      <c r="D130" s="180" t="s">
        <v>187</v>
      </c>
      <c r="E130" s="181" t="s">
        <v>5232</v>
      </c>
      <c r="F130" s="182" t="s">
        <v>5233</v>
      </c>
      <c r="G130" s="183" t="s">
        <v>1314</v>
      </c>
      <c r="H130" s="184">
        <v>1</v>
      </c>
      <c r="I130" s="185"/>
      <c r="J130" s="186">
        <f t="shared" si="10"/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 t="shared" si="11"/>
        <v>0</v>
      </c>
      <c r="Q130" s="189">
        <v>0</v>
      </c>
      <c r="R130" s="189">
        <f t="shared" si="12"/>
        <v>0</v>
      </c>
      <c r="S130" s="189">
        <v>0</v>
      </c>
      <c r="T130" s="190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80</v>
      </c>
      <c r="AY130" s="19" t="s">
        <v>185</v>
      </c>
      <c r="BE130" s="192">
        <f t="shared" si="14"/>
        <v>0</v>
      </c>
      <c r="BF130" s="192">
        <f t="shared" si="15"/>
        <v>0</v>
      </c>
      <c r="BG130" s="192">
        <f t="shared" si="16"/>
        <v>0</v>
      </c>
      <c r="BH130" s="192">
        <f t="shared" si="17"/>
        <v>0</v>
      </c>
      <c r="BI130" s="192">
        <f t="shared" si="18"/>
        <v>0</v>
      </c>
      <c r="BJ130" s="19" t="s">
        <v>80</v>
      </c>
      <c r="BK130" s="192">
        <f t="shared" si="19"/>
        <v>0</v>
      </c>
      <c r="BL130" s="19" t="s">
        <v>135</v>
      </c>
      <c r="BM130" s="191" t="s">
        <v>1351</v>
      </c>
    </row>
    <row r="131" spans="1:65" s="2" customFormat="1" ht="16.5" customHeight="1">
      <c r="A131" s="36"/>
      <c r="B131" s="37"/>
      <c r="C131" s="180" t="s">
        <v>904</v>
      </c>
      <c r="D131" s="180" t="s">
        <v>187</v>
      </c>
      <c r="E131" s="181" t="s">
        <v>5234</v>
      </c>
      <c r="F131" s="182" t="s">
        <v>5235</v>
      </c>
      <c r="G131" s="183" t="s">
        <v>1314</v>
      </c>
      <c r="H131" s="184">
        <v>1</v>
      </c>
      <c r="I131" s="185"/>
      <c r="J131" s="186">
        <f t="shared" si="10"/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si="11"/>
        <v>0</v>
      </c>
      <c r="Q131" s="189">
        <v>0</v>
      </c>
      <c r="R131" s="189">
        <f t="shared" si="12"/>
        <v>0</v>
      </c>
      <c r="S131" s="189">
        <v>0</v>
      </c>
      <c r="T131" s="190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80</v>
      </c>
      <c r="AY131" s="19" t="s">
        <v>185</v>
      </c>
      <c r="BE131" s="192">
        <f t="shared" si="14"/>
        <v>0</v>
      </c>
      <c r="BF131" s="192">
        <f t="shared" si="15"/>
        <v>0</v>
      </c>
      <c r="BG131" s="192">
        <f t="shared" si="16"/>
        <v>0</v>
      </c>
      <c r="BH131" s="192">
        <f t="shared" si="17"/>
        <v>0</v>
      </c>
      <c r="BI131" s="192">
        <f t="shared" si="18"/>
        <v>0</v>
      </c>
      <c r="BJ131" s="19" t="s">
        <v>80</v>
      </c>
      <c r="BK131" s="192">
        <f t="shared" si="19"/>
        <v>0</v>
      </c>
      <c r="BL131" s="19" t="s">
        <v>135</v>
      </c>
      <c r="BM131" s="191" t="s">
        <v>1369</v>
      </c>
    </row>
    <row r="132" spans="1:65" s="2" customFormat="1" ht="16.5" customHeight="1">
      <c r="A132" s="36"/>
      <c r="B132" s="37"/>
      <c r="C132" s="180" t="s">
        <v>913</v>
      </c>
      <c r="D132" s="180" t="s">
        <v>187</v>
      </c>
      <c r="E132" s="181" t="s">
        <v>5236</v>
      </c>
      <c r="F132" s="182" t="s">
        <v>5237</v>
      </c>
      <c r="G132" s="183" t="s">
        <v>1314</v>
      </c>
      <c r="H132" s="184">
        <v>1</v>
      </c>
      <c r="I132" s="185"/>
      <c r="J132" s="186">
        <f t="shared" si="1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1"/>
        <v>0</v>
      </c>
      <c r="Q132" s="189">
        <v>0</v>
      </c>
      <c r="R132" s="189">
        <f t="shared" si="12"/>
        <v>0</v>
      </c>
      <c r="S132" s="189">
        <v>0</v>
      </c>
      <c r="T132" s="190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80</v>
      </c>
      <c r="AY132" s="19" t="s">
        <v>185</v>
      </c>
      <c r="BE132" s="192">
        <f t="shared" si="14"/>
        <v>0</v>
      </c>
      <c r="BF132" s="192">
        <f t="shared" si="15"/>
        <v>0</v>
      </c>
      <c r="BG132" s="192">
        <f t="shared" si="16"/>
        <v>0</v>
      </c>
      <c r="BH132" s="192">
        <f t="shared" si="17"/>
        <v>0</v>
      </c>
      <c r="BI132" s="192">
        <f t="shared" si="18"/>
        <v>0</v>
      </c>
      <c r="BJ132" s="19" t="s">
        <v>80</v>
      </c>
      <c r="BK132" s="192">
        <f t="shared" si="19"/>
        <v>0</v>
      </c>
      <c r="BL132" s="19" t="s">
        <v>135</v>
      </c>
      <c r="BM132" s="191" t="s">
        <v>1379</v>
      </c>
    </row>
    <row r="133" spans="1:65" s="2" customFormat="1" ht="16.5" customHeight="1">
      <c r="A133" s="36"/>
      <c r="B133" s="37"/>
      <c r="C133" s="180" t="s">
        <v>929</v>
      </c>
      <c r="D133" s="180" t="s">
        <v>187</v>
      </c>
      <c r="E133" s="181" t="s">
        <v>5238</v>
      </c>
      <c r="F133" s="182" t="s">
        <v>5239</v>
      </c>
      <c r="G133" s="183" t="s">
        <v>499</v>
      </c>
      <c r="H133" s="184">
        <v>0.9</v>
      </c>
      <c r="I133" s="185"/>
      <c r="J133" s="186">
        <f t="shared" si="1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1"/>
        <v>0</v>
      </c>
      <c r="Q133" s="189">
        <v>0</v>
      </c>
      <c r="R133" s="189">
        <f t="shared" si="12"/>
        <v>0</v>
      </c>
      <c r="S133" s="189">
        <v>0</v>
      </c>
      <c r="T133" s="190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80</v>
      </c>
      <c r="AY133" s="19" t="s">
        <v>185</v>
      </c>
      <c r="BE133" s="192">
        <f t="shared" si="14"/>
        <v>0</v>
      </c>
      <c r="BF133" s="192">
        <f t="shared" si="15"/>
        <v>0</v>
      </c>
      <c r="BG133" s="192">
        <f t="shared" si="16"/>
        <v>0</v>
      </c>
      <c r="BH133" s="192">
        <f t="shared" si="17"/>
        <v>0</v>
      </c>
      <c r="BI133" s="192">
        <f t="shared" si="18"/>
        <v>0</v>
      </c>
      <c r="BJ133" s="19" t="s">
        <v>80</v>
      </c>
      <c r="BK133" s="192">
        <f t="shared" si="19"/>
        <v>0</v>
      </c>
      <c r="BL133" s="19" t="s">
        <v>135</v>
      </c>
      <c r="BM133" s="191" t="s">
        <v>1391</v>
      </c>
    </row>
    <row r="134" spans="1:65" s="2" customFormat="1" ht="16.5" customHeight="1">
      <c r="A134" s="36"/>
      <c r="B134" s="37"/>
      <c r="C134" s="180" t="s">
        <v>935</v>
      </c>
      <c r="D134" s="180" t="s">
        <v>187</v>
      </c>
      <c r="E134" s="181" t="s">
        <v>5240</v>
      </c>
      <c r="F134" s="182" t="s">
        <v>5241</v>
      </c>
      <c r="G134" s="183" t="s">
        <v>1314</v>
      </c>
      <c r="H134" s="184">
        <v>5</v>
      </c>
      <c r="I134" s="185"/>
      <c r="J134" s="186">
        <f t="shared" si="10"/>
        <v>0</v>
      </c>
      <c r="K134" s="182" t="s">
        <v>19</v>
      </c>
      <c r="L134" s="41"/>
      <c r="M134" s="187" t="s">
        <v>19</v>
      </c>
      <c r="N134" s="188" t="s">
        <v>44</v>
      </c>
      <c r="O134" s="66"/>
      <c r="P134" s="189">
        <f t="shared" si="11"/>
        <v>0</v>
      </c>
      <c r="Q134" s="189">
        <v>0</v>
      </c>
      <c r="R134" s="189">
        <f t="shared" si="12"/>
        <v>0</v>
      </c>
      <c r="S134" s="189">
        <v>0</v>
      </c>
      <c r="T134" s="190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80</v>
      </c>
      <c r="AY134" s="19" t="s">
        <v>185</v>
      </c>
      <c r="BE134" s="192">
        <f t="shared" si="14"/>
        <v>0</v>
      </c>
      <c r="BF134" s="192">
        <f t="shared" si="15"/>
        <v>0</v>
      </c>
      <c r="BG134" s="192">
        <f t="shared" si="16"/>
        <v>0</v>
      </c>
      <c r="BH134" s="192">
        <f t="shared" si="17"/>
        <v>0</v>
      </c>
      <c r="BI134" s="192">
        <f t="shared" si="18"/>
        <v>0</v>
      </c>
      <c r="BJ134" s="19" t="s">
        <v>80</v>
      </c>
      <c r="BK134" s="192">
        <f t="shared" si="19"/>
        <v>0</v>
      </c>
      <c r="BL134" s="19" t="s">
        <v>135</v>
      </c>
      <c r="BM134" s="191" t="s">
        <v>1403</v>
      </c>
    </row>
    <row r="135" spans="1:65" s="2" customFormat="1" ht="24.2" customHeight="1">
      <c r="A135" s="36"/>
      <c r="B135" s="37"/>
      <c r="C135" s="180" t="s">
        <v>944</v>
      </c>
      <c r="D135" s="180" t="s">
        <v>187</v>
      </c>
      <c r="E135" s="181" t="s">
        <v>5242</v>
      </c>
      <c r="F135" s="182" t="s">
        <v>5243</v>
      </c>
      <c r="G135" s="183" t="s">
        <v>3536</v>
      </c>
      <c r="H135" s="184">
        <v>1</v>
      </c>
      <c r="I135" s="185"/>
      <c r="J135" s="186">
        <f t="shared" si="10"/>
        <v>0</v>
      </c>
      <c r="K135" s="182" t="s">
        <v>19</v>
      </c>
      <c r="L135" s="41"/>
      <c r="M135" s="187" t="s">
        <v>19</v>
      </c>
      <c r="N135" s="188" t="s">
        <v>44</v>
      </c>
      <c r="O135" s="66"/>
      <c r="P135" s="189">
        <f t="shared" si="11"/>
        <v>0</v>
      </c>
      <c r="Q135" s="189">
        <v>0</v>
      </c>
      <c r="R135" s="189">
        <f t="shared" si="12"/>
        <v>0</v>
      </c>
      <c r="S135" s="189">
        <v>0</v>
      </c>
      <c r="T135" s="190">
        <f t="shared" si="1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80</v>
      </c>
      <c r="AY135" s="19" t="s">
        <v>185</v>
      </c>
      <c r="BE135" s="192">
        <f t="shared" si="14"/>
        <v>0</v>
      </c>
      <c r="BF135" s="192">
        <f t="shared" si="15"/>
        <v>0</v>
      </c>
      <c r="BG135" s="192">
        <f t="shared" si="16"/>
        <v>0</v>
      </c>
      <c r="BH135" s="192">
        <f t="shared" si="17"/>
        <v>0</v>
      </c>
      <c r="BI135" s="192">
        <f t="shared" si="18"/>
        <v>0</v>
      </c>
      <c r="BJ135" s="19" t="s">
        <v>80</v>
      </c>
      <c r="BK135" s="192">
        <f t="shared" si="19"/>
        <v>0</v>
      </c>
      <c r="BL135" s="19" t="s">
        <v>135</v>
      </c>
      <c r="BM135" s="191" t="s">
        <v>1419</v>
      </c>
    </row>
    <row r="136" spans="1:65" s="2" customFormat="1" ht="16.5" customHeight="1">
      <c r="A136" s="36"/>
      <c r="B136" s="37"/>
      <c r="C136" s="180" t="s">
        <v>949</v>
      </c>
      <c r="D136" s="180" t="s">
        <v>187</v>
      </c>
      <c r="E136" s="181" t="s">
        <v>5244</v>
      </c>
      <c r="F136" s="182" t="s">
        <v>5245</v>
      </c>
      <c r="G136" s="183" t="s">
        <v>499</v>
      </c>
      <c r="H136" s="184">
        <v>8</v>
      </c>
      <c r="I136" s="185"/>
      <c r="J136" s="186">
        <f t="shared" si="10"/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si="11"/>
        <v>0</v>
      </c>
      <c r="Q136" s="189">
        <v>0</v>
      </c>
      <c r="R136" s="189">
        <f t="shared" si="12"/>
        <v>0</v>
      </c>
      <c r="S136" s="189">
        <v>0</v>
      </c>
      <c r="T136" s="190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80</v>
      </c>
      <c r="AY136" s="19" t="s">
        <v>185</v>
      </c>
      <c r="BE136" s="192">
        <f t="shared" si="14"/>
        <v>0</v>
      </c>
      <c r="BF136" s="192">
        <f t="shared" si="15"/>
        <v>0</v>
      </c>
      <c r="BG136" s="192">
        <f t="shared" si="16"/>
        <v>0</v>
      </c>
      <c r="BH136" s="192">
        <f t="shared" si="17"/>
        <v>0</v>
      </c>
      <c r="BI136" s="192">
        <f t="shared" si="18"/>
        <v>0</v>
      </c>
      <c r="BJ136" s="19" t="s">
        <v>80</v>
      </c>
      <c r="BK136" s="192">
        <f t="shared" si="19"/>
        <v>0</v>
      </c>
      <c r="BL136" s="19" t="s">
        <v>135</v>
      </c>
      <c r="BM136" s="191" t="s">
        <v>1429</v>
      </c>
    </row>
    <row r="137" spans="1:65" s="2" customFormat="1" ht="16.5" customHeight="1">
      <c r="A137" s="36"/>
      <c r="B137" s="37"/>
      <c r="C137" s="180" t="s">
        <v>963</v>
      </c>
      <c r="D137" s="180" t="s">
        <v>187</v>
      </c>
      <c r="E137" s="181" t="s">
        <v>5246</v>
      </c>
      <c r="F137" s="182" t="s">
        <v>5247</v>
      </c>
      <c r="G137" s="183" t="s">
        <v>499</v>
      </c>
      <c r="H137" s="184">
        <v>8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80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1441</v>
      </c>
    </row>
    <row r="138" spans="1:65" s="2" customFormat="1" ht="16.5" customHeight="1">
      <c r="A138" s="36"/>
      <c r="B138" s="37"/>
      <c r="C138" s="180" t="s">
        <v>968</v>
      </c>
      <c r="D138" s="180" t="s">
        <v>187</v>
      </c>
      <c r="E138" s="181" t="s">
        <v>5248</v>
      </c>
      <c r="F138" s="182" t="s">
        <v>5249</v>
      </c>
      <c r="G138" s="183" t="s">
        <v>499</v>
      </c>
      <c r="H138" s="184">
        <v>8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80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1453</v>
      </c>
    </row>
    <row r="139" spans="1:65" s="2" customFormat="1" ht="16.5" customHeight="1">
      <c r="A139" s="36"/>
      <c r="B139" s="37"/>
      <c r="C139" s="180" t="s">
        <v>975</v>
      </c>
      <c r="D139" s="180" t="s">
        <v>187</v>
      </c>
      <c r="E139" s="181" t="s">
        <v>5250</v>
      </c>
      <c r="F139" s="182" t="s">
        <v>5251</v>
      </c>
      <c r="G139" s="183" t="s">
        <v>1314</v>
      </c>
      <c r="H139" s="184">
        <v>1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80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1473</v>
      </c>
    </row>
    <row r="140" spans="1:65" s="2" customFormat="1" ht="16.5" customHeight="1">
      <c r="A140" s="36"/>
      <c r="B140" s="37"/>
      <c r="C140" s="180" t="s">
        <v>980</v>
      </c>
      <c r="D140" s="180" t="s">
        <v>187</v>
      </c>
      <c r="E140" s="181" t="s">
        <v>3601</v>
      </c>
      <c r="F140" s="182" t="s">
        <v>5252</v>
      </c>
      <c r="G140" s="183" t="s">
        <v>499</v>
      </c>
      <c r="H140" s="184">
        <v>8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80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1883</v>
      </c>
    </row>
    <row r="141" spans="1:65" s="2" customFormat="1" ht="24.2" customHeight="1">
      <c r="A141" s="36"/>
      <c r="B141" s="37"/>
      <c r="C141" s="180" t="s">
        <v>984</v>
      </c>
      <c r="D141" s="180" t="s">
        <v>187</v>
      </c>
      <c r="E141" s="181" t="s">
        <v>5253</v>
      </c>
      <c r="F141" s="182" t="s">
        <v>5254</v>
      </c>
      <c r="G141" s="183" t="s">
        <v>3536</v>
      </c>
      <c r="H141" s="184">
        <v>1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80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1891</v>
      </c>
    </row>
    <row r="142" spans="1:65" s="2" customFormat="1" ht="16.5" customHeight="1">
      <c r="A142" s="36"/>
      <c r="B142" s="37"/>
      <c r="C142" s="180" t="s">
        <v>987</v>
      </c>
      <c r="D142" s="180" t="s">
        <v>187</v>
      </c>
      <c r="E142" s="181" t="s">
        <v>3752</v>
      </c>
      <c r="F142" s="182" t="s">
        <v>5255</v>
      </c>
      <c r="G142" s="183" t="s">
        <v>1761</v>
      </c>
      <c r="H142" s="184">
        <v>1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80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1895</v>
      </c>
    </row>
    <row r="143" spans="1:65" s="2" customFormat="1" ht="24.2" customHeight="1">
      <c r="A143" s="36"/>
      <c r="B143" s="37"/>
      <c r="C143" s="180" t="s">
        <v>989</v>
      </c>
      <c r="D143" s="180" t="s">
        <v>187</v>
      </c>
      <c r="E143" s="181" t="s">
        <v>5256</v>
      </c>
      <c r="F143" s="182" t="s">
        <v>5257</v>
      </c>
      <c r="G143" s="183" t="s">
        <v>5173</v>
      </c>
      <c r="H143" s="184">
        <v>11</v>
      </c>
      <c r="I143" s="185"/>
      <c r="J143" s="186">
        <f t="shared" si="1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11"/>
        <v>0</v>
      </c>
      <c r="Q143" s="189">
        <v>0</v>
      </c>
      <c r="R143" s="189">
        <f t="shared" si="12"/>
        <v>0</v>
      </c>
      <c r="S143" s="189">
        <v>0</v>
      </c>
      <c r="T143" s="190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135</v>
      </c>
      <c r="AT143" s="191" t="s">
        <v>187</v>
      </c>
      <c r="AU143" s="191" t="s">
        <v>80</v>
      </c>
      <c r="AY143" s="19" t="s">
        <v>185</v>
      </c>
      <c r="BE143" s="192">
        <f t="shared" si="14"/>
        <v>0</v>
      </c>
      <c r="BF143" s="192">
        <f t="shared" si="15"/>
        <v>0</v>
      </c>
      <c r="BG143" s="192">
        <f t="shared" si="16"/>
        <v>0</v>
      </c>
      <c r="BH143" s="192">
        <f t="shared" si="17"/>
        <v>0</v>
      </c>
      <c r="BI143" s="192">
        <f t="shared" si="18"/>
        <v>0</v>
      </c>
      <c r="BJ143" s="19" t="s">
        <v>80</v>
      </c>
      <c r="BK143" s="192">
        <f t="shared" si="19"/>
        <v>0</v>
      </c>
      <c r="BL143" s="19" t="s">
        <v>135</v>
      </c>
      <c r="BM143" s="191" t="s">
        <v>1903</v>
      </c>
    </row>
    <row r="144" spans="1:65" s="2" customFormat="1" ht="24.2" customHeight="1">
      <c r="A144" s="36"/>
      <c r="B144" s="37"/>
      <c r="C144" s="180" t="s">
        <v>996</v>
      </c>
      <c r="D144" s="180" t="s">
        <v>187</v>
      </c>
      <c r="E144" s="181" t="s">
        <v>5258</v>
      </c>
      <c r="F144" s="182" t="s">
        <v>5259</v>
      </c>
      <c r="G144" s="183" t="s">
        <v>5173</v>
      </c>
      <c r="H144" s="184">
        <v>11</v>
      </c>
      <c r="I144" s="185"/>
      <c r="J144" s="186">
        <f t="shared" si="10"/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 t="shared" si="11"/>
        <v>0</v>
      </c>
      <c r="Q144" s="189">
        <v>0</v>
      </c>
      <c r="R144" s="189">
        <f t="shared" si="12"/>
        <v>0</v>
      </c>
      <c r="S144" s="189">
        <v>0</v>
      </c>
      <c r="T144" s="190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135</v>
      </c>
      <c r="AT144" s="191" t="s">
        <v>187</v>
      </c>
      <c r="AU144" s="191" t="s">
        <v>80</v>
      </c>
      <c r="AY144" s="19" t="s">
        <v>185</v>
      </c>
      <c r="BE144" s="192">
        <f t="shared" si="14"/>
        <v>0</v>
      </c>
      <c r="BF144" s="192">
        <f t="shared" si="15"/>
        <v>0</v>
      </c>
      <c r="BG144" s="192">
        <f t="shared" si="16"/>
        <v>0</v>
      </c>
      <c r="BH144" s="192">
        <f t="shared" si="17"/>
        <v>0</v>
      </c>
      <c r="BI144" s="192">
        <f t="shared" si="18"/>
        <v>0</v>
      </c>
      <c r="BJ144" s="19" t="s">
        <v>80</v>
      </c>
      <c r="BK144" s="192">
        <f t="shared" si="19"/>
        <v>0</v>
      </c>
      <c r="BL144" s="19" t="s">
        <v>135</v>
      </c>
      <c r="BM144" s="191" t="s">
        <v>1913</v>
      </c>
    </row>
    <row r="145" spans="1:65" s="2" customFormat="1" ht="16.5" customHeight="1">
      <c r="A145" s="36"/>
      <c r="B145" s="37"/>
      <c r="C145" s="180" t="s">
        <v>1002</v>
      </c>
      <c r="D145" s="180" t="s">
        <v>187</v>
      </c>
      <c r="E145" s="181" t="s">
        <v>5260</v>
      </c>
      <c r="F145" s="182" t="s">
        <v>5261</v>
      </c>
      <c r="G145" s="183" t="s">
        <v>5173</v>
      </c>
      <c r="H145" s="184">
        <v>11</v>
      </c>
      <c r="I145" s="185"/>
      <c r="J145" s="186">
        <f t="shared" si="10"/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si="11"/>
        <v>0</v>
      </c>
      <c r="Q145" s="189">
        <v>0</v>
      </c>
      <c r="R145" s="189">
        <f t="shared" si="12"/>
        <v>0</v>
      </c>
      <c r="S145" s="189">
        <v>0</v>
      </c>
      <c r="T145" s="190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80</v>
      </c>
      <c r="AY145" s="19" t="s">
        <v>185</v>
      </c>
      <c r="BE145" s="192">
        <f t="shared" si="14"/>
        <v>0</v>
      </c>
      <c r="BF145" s="192">
        <f t="shared" si="15"/>
        <v>0</v>
      </c>
      <c r="BG145" s="192">
        <f t="shared" si="16"/>
        <v>0</v>
      </c>
      <c r="BH145" s="192">
        <f t="shared" si="17"/>
        <v>0</v>
      </c>
      <c r="BI145" s="192">
        <f t="shared" si="18"/>
        <v>0</v>
      </c>
      <c r="BJ145" s="19" t="s">
        <v>80</v>
      </c>
      <c r="BK145" s="192">
        <f t="shared" si="19"/>
        <v>0</v>
      </c>
      <c r="BL145" s="19" t="s">
        <v>135</v>
      </c>
      <c r="BM145" s="191" t="s">
        <v>1920</v>
      </c>
    </row>
    <row r="146" spans="1:65" s="2" customFormat="1" ht="16.5" customHeight="1">
      <c r="A146" s="36"/>
      <c r="B146" s="37"/>
      <c r="C146" s="180" t="s">
        <v>1007</v>
      </c>
      <c r="D146" s="180" t="s">
        <v>187</v>
      </c>
      <c r="E146" s="181" t="s">
        <v>5262</v>
      </c>
      <c r="F146" s="182" t="s">
        <v>5263</v>
      </c>
      <c r="G146" s="183" t="s">
        <v>5173</v>
      </c>
      <c r="H146" s="184">
        <v>11</v>
      </c>
      <c r="I146" s="185"/>
      <c r="J146" s="186">
        <f t="shared" si="10"/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 t="shared" si="11"/>
        <v>0</v>
      </c>
      <c r="Q146" s="189">
        <v>0</v>
      </c>
      <c r="R146" s="189">
        <f t="shared" si="12"/>
        <v>0</v>
      </c>
      <c r="S146" s="189">
        <v>0</v>
      </c>
      <c r="T146" s="190">
        <f t="shared" si="1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80</v>
      </c>
      <c r="AY146" s="19" t="s">
        <v>185</v>
      </c>
      <c r="BE146" s="192">
        <f t="shared" si="14"/>
        <v>0</v>
      </c>
      <c r="BF146" s="192">
        <f t="shared" si="15"/>
        <v>0</v>
      </c>
      <c r="BG146" s="192">
        <f t="shared" si="16"/>
        <v>0</v>
      </c>
      <c r="BH146" s="192">
        <f t="shared" si="17"/>
        <v>0</v>
      </c>
      <c r="BI146" s="192">
        <f t="shared" si="18"/>
        <v>0</v>
      </c>
      <c r="BJ146" s="19" t="s">
        <v>80</v>
      </c>
      <c r="BK146" s="192">
        <f t="shared" si="19"/>
        <v>0</v>
      </c>
      <c r="BL146" s="19" t="s">
        <v>135</v>
      </c>
      <c r="BM146" s="191" t="s">
        <v>1932</v>
      </c>
    </row>
    <row r="147" spans="1:65" s="2" customFormat="1" ht="16.5" customHeight="1">
      <c r="A147" s="36"/>
      <c r="B147" s="37"/>
      <c r="C147" s="180" t="s">
        <v>1009</v>
      </c>
      <c r="D147" s="180" t="s">
        <v>187</v>
      </c>
      <c r="E147" s="181" t="s">
        <v>5264</v>
      </c>
      <c r="F147" s="182" t="s">
        <v>5265</v>
      </c>
      <c r="G147" s="183" t="s">
        <v>1314</v>
      </c>
      <c r="H147" s="184">
        <v>1</v>
      </c>
      <c r="I147" s="185"/>
      <c r="J147" s="186">
        <f t="shared" si="10"/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si="11"/>
        <v>0</v>
      </c>
      <c r="Q147" s="189">
        <v>0</v>
      </c>
      <c r="R147" s="189">
        <f t="shared" si="12"/>
        <v>0</v>
      </c>
      <c r="S147" s="189">
        <v>0</v>
      </c>
      <c r="T147" s="190">
        <f t="shared" si="1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80</v>
      </c>
      <c r="AY147" s="19" t="s">
        <v>185</v>
      </c>
      <c r="BE147" s="192">
        <f t="shared" si="14"/>
        <v>0</v>
      </c>
      <c r="BF147" s="192">
        <f t="shared" si="15"/>
        <v>0</v>
      </c>
      <c r="BG147" s="192">
        <f t="shared" si="16"/>
        <v>0</v>
      </c>
      <c r="BH147" s="192">
        <f t="shared" si="17"/>
        <v>0</v>
      </c>
      <c r="BI147" s="192">
        <f t="shared" si="18"/>
        <v>0</v>
      </c>
      <c r="BJ147" s="19" t="s">
        <v>80</v>
      </c>
      <c r="BK147" s="192">
        <f t="shared" si="19"/>
        <v>0</v>
      </c>
      <c r="BL147" s="19" t="s">
        <v>135</v>
      </c>
      <c r="BM147" s="191" t="s">
        <v>1940</v>
      </c>
    </row>
    <row r="148" spans="1:65" s="2" customFormat="1" ht="16.5" customHeight="1">
      <c r="A148" s="36"/>
      <c r="B148" s="37"/>
      <c r="C148" s="180" t="s">
        <v>1012</v>
      </c>
      <c r="D148" s="180" t="s">
        <v>187</v>
      </c>
      <c r="E148" s="181" t="s">
        <v>5266</v>
      </c>
      <c r="F148" s="182" t="s">
        <v>5267</v>
      </c>
      <c r="G148" s="183" t="s">
        <v>1314</v>
      </c>
      <c r="H148" s="184">
        <v>1</v>
      </c>
      <c r="I148" s="185"/>
      <c r="J148" s="186">
        <f t="shared" si="1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11"/>
        <v>0</v>
      </c>
      <c r="Q148" s="189">
        <v>0</v>
      </c>
      <c r="R148" s="189">
        <f t="shared" si="12"/>
        <v>0</v>
      </c>
      <c r="S148" s="189">
        <v>0</v>
      </c>
      <c r="T148" s="190">
        <f t="shared" si="1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80</v>
      </c>
      <c r="AY148" s="19" t="s">
        <v>185</v>
      </c>
      <c r="BE148" s="192">
        <f t="shared" si="14"/>
        <v>0</v>
      </c>
      <c r="BF148" s="192">
        <f t="shared" si="15"/>
        <v>0</v>
      </c>
      <c r="BG148" s="192">
        <f t="shared" si="16"/>
        <v>0</v>
      </c>
      <c r="BH148" s="192">
        <f t="shared" si="17"/>
        <v>0</v>
      </c>
      <c r="BI148" s="192">
        <f t="shared" si="18"/>
        <v>0</v>
      </c>
      <c r="BJ148" s="19" t="s">
        <v>80</v>
      </c>
      <c r="BK148" s="192">
        <f t="shared" si="19"/>
        <v>0</v>
      </c>
      <c r="BL148" s="19" t="s">
        <v>135</v>
      </c>
      <c r="BM148" s="191" t="s">
        <v>1952</v>
      </c>
    </row>
    <row r="149" spans="1:65" s="2" customFormat="1" ht="16.5" customHeight="1">
      <c r="A149" s="36"/>
      <c r="B149" s="37"/>
      <c r="C149" s="180" t="s">
        <v>1014</v>
      </c>
      <c r="D149" s="180" t="s">
        <v>187</v>
      </c>
      <c r="E149" s="181" t="s">
        <v>5268</v>
      </c>
      <c r="F149" s="182" t="s">
        <v>5269</v>
      </c>
      <c r="G149" s="183" t="s">
        <v>1314</v>
      </c>
      <c r="H149" s="184">
        <v>1</v>
      </c>
      <c r="I149" s="185"/>
      <c r="J149" s="186">
        <f t="shared" si="1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11"/>
        <v>0</v>
      </c>
      <c r="Q149" s="189">
        <v>0</v>
      </c>
      <c r="R149" s="189">
        <f t="shared" si="12"/>
        <v>0</v>
      </c>
      <c r="S149" s="189">
        <v>0</v>
      </c>
      <c r="T149" s="190">
        <f t="shared" si="1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135</v>
      </c>
      <c r="AT149" s="191" t="s">
        <v>187</v>
      </c>
      <c r="AU149" s="191" t="s">
        <v>80</v>
      </c>
      <c r="AY149" s="19" t="s">
        <v>185</v>
      </c>
      <c r="BE149" s="192">
        <f t="shared" si="14"/>
        <v>0</v>
      </c>
      <c r="BF149" s="192">
        <f t="shared" si="15"/>
        <v>0</v>
      </c>
      <c r="BG149" s="192">
        <f t="shared" si="16"/>
        <v>0</v>
      </c>
      <c r="BH149" s="192">
        <f t="shared" si="17"/>
        <v>0</v>
      </c>
      <c r="BI149" s="192">
        <f t="shared" si="18"/>
        <v>0</v>
      </c>
      <c r="BJ149" s="19" t="s">
        <v>80</v>
      </c>
      <c r="BK149" s="192">
        <f t="shared" si="19"/>
        <v>0</v>
      </c>
      <c r="BL149" s="19" t="s">
        <v>135</v>
      </c>
      <c r="BM149" s="191" t="s">
        <v>1962</v>
      </c>
    </row>
    <row r="150" spans="1:65" s="2" customFormat="1" ht="16.5" customHeight="1">
      <c r="A150" s="36"/>
      <c r="B150" s="37"/>
      <c r="C150" s="180" t="s">
        <v>1020</v>
      </c>
      <c r="D150" s="180" t="s">
        <v>187</v>
      </c>
      <c r="E150" s="181" t="s">
        <v>5270</v>
      </c>
      <c r="F150" s="182" t="s">
        <v>5271</v>
      </c>
      <c r="G150" s="183" t="s">
        <v>1314</v>
      </c>
      <c r="H150" s="184">
        <v>1</v>
      </c>
      <c r="I150" s="185"/>
      <c r="J150" s="186">
        <f t="shared" si="1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11"/>
        <v>0</v>
      </c>
      <c r="Q150" s="189">
        <v>0</v>
      </c>
      <c r="R150" s="189">
        <f t="shared" si="12"/>
        <v>0</v>
      </c>
      <c r="S150" s="189">
        <v>0</v>
      </c>
      <c r="T150" s="190">
        <f t="shared" si="1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80</v>
      </c>
      <c r="AY150" s="19" t="s">
        <v>185</v>
      </c>
      <c r="BE150" s="192">
        <f t="shared" si="14"/>
        <v>0</v>
      </c>
      <c r="BF150" s="192">
        <f t="shared" si="15"/>
        <v>0</v>
      </c>
      <c r="BG150" s="192">
        <f t="shared" si="16"/>
        <v>0</v>
      </c>
      <c r="BH150" s="192">
        <f t="shared" si="17"/>
        <v>0</v>
      </c>
      <c r="BI150" s="192">
        <f t="shared" si="18"/>
        <v>0</v>
      </c>
      <c r="BJ150" s="19" t="s">
        <v>80</v>
      </c>
      <c r="BK150" s="192">
        <f t="shared" si="19"/>
        <v>0</v>
      </c>
      <c r="BL150" s="19" t="s">
        <v>135</v>
      </c>
      <c r="BM150" s="191" t="s">
        <v>1973</v>
      </c>
    </row>
    <row r="151" spans="1:65" s="2" customFormat="1" ht="16.5" customHeight="1">
      <c r="A151" s="36"/>
      <c r="B151" s="37"/>
      <c r="C151" s="180" t="s">
        <v>1026</v>
      </c>
      <c r="D151" s="180" t="s">
        <v>187</v>
      </c>
      <c r="E151" s="181" t="s">
        <v>5272</v>
      </c>
      <c r="F151" s="182" t="s">
        <v>5273</v>
      </c>
      <c r="G151" s="183" t="s">
        <v>1314</v>
      </c>
      <c r="H151" s="184">
        <v>1</v>
      </c>
      <c r="I151" s="185"/>
      <c r="J151" s="186">
        <f t="shared" si="1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11"/>
        <v>0</v>
      </c>
      <c r="Q151" s="189">
        <v>0</v>
      </c>
      <c r="R151" s="189">
        <f t="shared" si="12"/>
        <v>0</v>
      </c>
      <c r="S151" s="189">
        <v>0</v>
      </c>
      <c r="T151" s="190">
        <f t="shared" si="1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80</v>
      </c>
      <c r="AY151" s="19" t="s">
        <v>185</v>
      </c>
      <c r="BE151" s="192">
        <f t="shared" si="14"/>
        <v>0</v>
      </c>
      <c r="BF151" s="192">
        <f t="shared" si="15"/>
        <v>0</v>
      </c>
      <c r="BG151" s="192">
        <f t="shared" si="16"/>
        <v>0</v>
      </c>
      <c r="BH151" s="192">
        <f t="shared" si="17"/>
        <v>0</v>
      </c>
      <c r="BI151" s="192">
        <f t="shared" si="18"/>
        <v>0</v>
      </c>
      <c r="BJ151" s="19" t="s">
        <v>80</v>
      </c>
      <c r="BK151" s="192">
        <f t="shared" si="19"/>
        <v>0</v>
      </c>
      <c r="BL151" s="19" t="s">
        <v>135</v>
      </c>
      <c r="BM151" s="191" t="s">
        <v>1979</v>
      </c>
    </row>
    <row r="152" spans="1:65" s="2" customFormat="1" ht="16.5" customHeight="1">
      <c r="A152" s="36"/>
      <c r="B152" s="37"/>
      <c r="C152" s="180" t="s">
        <v>1030</v>
      </c>
      <c r="D152" s="180" t="s">
        <v>187</v>
      </c>
      <c r="E152" s="181" t="s">
        <v>5274</v>
      </c>
      <c r="F152" s="182" t="s">
        <v>5275</v>
      </c>
      <c r="G152" s="183" t="s">
        <v>1314</v>
      </c>
      <c r="H152" s="184">
        <v>1</v>
      </c>
      <c r="I152" s="185"/>
      <c r="J152" s="186">
        <f t="shared" si="1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11"/>
        <v>0</v>
      </c>
      <c r="Q152" s="189">
        <v>0</v>
      </c>
      <c r="R152" s="189">
        <f t="shared" si="12"/>
        <v>0</v>
      </c>
      <c r="S152" s="189">
        <v>0</v>
      </c>
      <c r="T152" s="190">
        <f t="shared" si="1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135</v>
      </c>
      <c r="AT152" s="191" t="s">
        <v>187</v>
      </c>
      <c r="AU152" s="191" t="s">
        <v>80</v>
      </c>
      <c r="AY152" s="19" t="s">
        <v>185</v>
      </c>
      <c r="BE152" s="192">
        <f t="shared" si="14"/>
        <v>0</v>
      </c>
      <c r="BF152" s="192">
        <f t="shared" si="15"/>
        <v>0</v>
      </c>
      <c r="BG152" s="192">
        <f t="shared" si="16"/>
        <v>0</v>
      </c>
      <c r="BH152" s="192">
        <f t="shared" si="17"/>
        <v>0</v>
      </c>
      <c r="BI152" s="192">
        <f t="shared" si="18"/>
        <v>0</v>
      </c>
      <c r="BJ152" s="19" t="s">
        <v>80</v>
      </c>
      <c r="BK152" s="192">
        <f t="shared" si="19"/>
        <v>0</v>
      </c>
      <c r="BL152" s="19" t="s">
        <v>135</v>
      </c>
      <c r="BM152" s="191" t="s">
        <v>1986</v>
      </c>
    </row>
    <row r="153" spans="1:65" s="2" customFormat="1" ht="16.5" customHeight="1">
      <c r="A153" s="36"/>
      <c r="B153" s="37"/>
      <c r="C153" s="180" t="s">
        <v>1032</v>
      </c>
      <c r="D153" s="180" t="s">
        <v>187</v>
      </c>
      <c r="E153" s="181" t="s">
        <v>5276</v>
      </c>
      <c r="F153" s="182" t="s">
        <v>5277</v>
      </c>
      <c r="G153" s="183" t="s">
        <v>1314</v>
      </c>
      <c r="H153" s="184">
        <v>3</v>
      </c>
      <c r="I153" s="185"/>
      <c r="J153" s="186">
        <f t="shared" si="1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11"/>
        <v>0</v>
      </c>
      <c r="Q153" s="189">
        <v>0</v>
      </c>
      <c r="R153" s="189">
        <f t="shared" si="12"/>
        <v>0</v>
      </c>
      <c r="S153" s="189">
        <v>0</v>
      </c>
      <c r="T153" s="190">
        <f t="shared" si="1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135</v>
      </c>
      <c r="AT153" s="191" t="s">
        <v>187</v>
      </c>
      <c r="AU153" s="191" t="s">
        <v>80</v>
      </c>
      <c r="AY153" s="19" t="s">
        <v>185</v>
      </c>
      <c r="BE153" s="192">
        <f t="shared" si="14"/>
        <v>0</v>
      </c>
      <c r="BF153" s="192">
        <f t="shared" si="15"/>
        <v>0</v>
      </c>
      <c r="BG153" s="192">
        <f t="shared" si="16"/>
        <v>0</v>
      </c>
      <c r="BH153" s="192">
        <f t="shared" si="17"/>
        <v>0</v>
      </c>
      <c r="BI153" s="192">
        <f t="shared" si="18"/>
        <v>0</v>
      </c>
      <c r="BJ153" s="19" t="s">
        <v>80</v>
      </c>
      <c r="BK153" s="192">
        <f t="shared" si="19"/>
        <v>0</v>
      </c>
      <c r="BL153" s="19" t="s">
        <v>135</v>
      </c>
      <c r="BM153" s="191" t="s">
        <v>1990</v>
      </c>
    </row>
    <row r="154" spans="1:65" s="2" customFormat="1" ht="16.5" customHeight="1">
      <c r="A154" s="36"/>
      <c r="B154" s="37"/>
      <c r="C154" s="180" t="s">
        <v>1279</v>
      </c>
      <c r="D154" s="180" t="s">
        <v>187</v>
      </c>
      <c r="E154" s="181" t="s">
        <v>5278</v>
      </c>
      <c r="F154" s="182" t="s">
        <v>5279</v>
      </c>
      <c r="G154" s="183" t="s">
        <v>1314</v>
      </c>
      <c r="H154" s="184">
        <v>2</v>
      </c>
      <c r="I154" s="185"/>
      <c r="J154" s="186">
        <f t="shared" si="1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11"/>
        <v>0</v>
      </c>
      <c r="Q154" s="189">
        <v>0</v>
      </c>
      <c r="R154" s="189">
        <f t="shared" si="12"/>
        <v>0</v>
      </c>
      <c r="S154" s="189">
        <v>0</v>
      </c>
      <c r="T154" s="190">
        <f t="shared" si="1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80</v>
      </c>
      <c r="AY154" s="19" t="s">
        <v>185</v>
      </c>
      <c r="BE154" s="192">
        <f t="shared" si="14"/>
        <v>0</v>
      </c>
      <c r="BF154" s="192">
        <f t="shared" si="15"/>
        <v>0</v>
      </c>
      <c r="BG154" s="192">
        <f t="shared" si="16"/>
        <v>0</v>
      </c>
      <c r="BH154" s="192">
        <f t="shared" si="17"/>
        <v>0</v>
      </c>
      <c r="BI154" s="192">
        <f t="shared" si="18"/>
        <v>0</v>
      </c>
      <c r="BJ154" s="19" t="s">
        <v>80</v>
      </c>
      <c r="BK154" s="192">
        <f t="shared" si="19"/>
        <v>0</v>
      </c>
      <c r="BL154" s="19" t="s">
        <v>135</v>
      </c>
      <c r="BM154" s="191" t="s">
        <v>1994</v>
      </c>
    </row>
    <row r="155" spans="1:65" s="2" customFormat="1" ht="16.5" customHeight="1">
      <c r="A155" s="36"/>
      <c r="B155" s="37"/>
      <c r="C155" s="180" t="s">
        <v>1289</v>
      </c>
      <c r="D155" s="180" t="s">
        <v>187</v>
      </c>
      <c r="E155" s="181" t="s">
        <v>5280</v>
      </c>
      <c r="F155" s="182" t="s">
        <v>5281</v>
      </c>
      <c r="G155" s="183" t="s">
        <v>1314</v>
      </c>
      <c r="H155" s="184">
        <v>2</v>
      </c>
      <c r="I155" s="185"/>
      <c r="J155" s="186">
        <f t="shared" si="10"/>
        <v>0</v>
      </c>
      <c r="K155" s="182" t="s">
        <v>19</v>
      </c>
      <c r="L155" s="41"/>
      <c r="M155" s="187" t="s">
        <v>19</v>
      </c>
      <c r="N155" s="188" t="s">
        <v>44</v>
      </c>
      <c r="O155" s="66"/>
      <c r="P155" s="189">
        <f t="shared" si="11"/>
        <v>0</v>
      </c>
      <c r="Q155" s="189">
        <v>0</v>
      </c>
      <c r="R155" s="189">
        <f t="shared" si="12"/>
        <v>0</v>
      </c>
      <c r="S155" s="189">
        <v>0</v>
      </c>
      <c r="T155" s="190">
        <f t="shared" si="1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135</v>
      </c>
      <c r="AT155" s="191" t="s">
        <v>187</v>
      </c>
      <c r="AU155" s="191" t="s">
        <v>80</v>
      </c>
      <c r="AY155" s="19" t="s">
        <v>185</v>
      </c>
      <c r="BE155" s="192">
        <f t="shared" si="14"/>
        <v>0</v>
      </c>
      <c r="BF155" s="192">
        <f t="shared" si="15"/>
        <v>0</v>
      </c>
      <c r="BG155" s="192">
        <f t="shared" si="16"/>
        <v>0</v>
      </c>
      <c r="BH155" s="192">
        <f t="shared" si="17"/>
        <v>0</v>
      </c>
      <c r="BI155" s="192">
        <f t="shared" si="18"/>
        <v>0</v>
      </c>
      <c r="BJ155" s="19" t="s">
        <v>80</v>
      </c>
      <c r="BK155" s="192">
        <f t="shared" si="19"/>
        <v>0</v>
      </c>
      <c r="BL155" s="19" t="s">
        <v>135</v>
      </c>
      <c r="BM155" s="191" t="s">
        <v>2002</v>
      </c>
    </row>
    <row r="156" spans="1:65" s="2" customFormat="1" ht="16.5" customHeight="1">
      <c r="A156" s="36"/>
      <c r="B156" s="37"/>
      <c r="C156" s="180" t="s">
        <v>1294</v>
      </c>
      <c r="D156" s="180" t="s">
        <v>187</v>
      </c>
      <c r="E156" s="181" t="s">
        <v>5282</v>
      </c>
      <c r="F156" s="182" t="s">
        <v>5283</v>
      </c>
      <c r="G156" s="183" t="s">
        <v>1314</v>
      </c>
      <c r="H156" s="184">
        <v>1</v>
      </c>
      <c r="I156" s="185"/>
      <c r="J156" s="186">
        <f t="shared" si="10"/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 t="shared" si="11"/>
        <v>0</v>
      </c>
      <c r="Q156" s="189">
        <v>0</v>
      </c>
      <c r="R156" s="189">
        <f t="shared" si="12"/>
        <v>0</v>
      </c>
      <c r="S156" s="189">
        <v>0</v>
      </c>
      <c r="T156" s="190">
        <f t="shared" si="1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80</v>
      </c>
      <c r="AY156" s="19" t="s">
        <v>185</v>
      </c>
      <c r="BE156" s="192">
        <f t="shared" si="14"/>
        <v>0</v>
      </c>
      <c r="BF156" s="192">
        <f t="shared" si="15"/>
        <v>0</v>
      </c>
      <c r="BG156" s="192">
        <f t="shared" si="16"/>
        <v>0</v>
      </c>
      <c r="BH156" s="192">
        <f t="shared" si="17"/>
        <v>0</v>
      </c>
      <c r="BI156" s="192">
        <f t="shared" si="18"/>
        <v>0</v>
      </c>
      <c r="BJ156" s="19" t="s">
        <v>80</v>
      </c>
      <c r="BK156" s="192">
        <f t="shared" si="19"/>
        <v>0</v>
      </c>
      <c r="BL156" s="19" t="s">
        <v>135</v>
      </c>
      <c r="BM156" s="191" t="s">
        <v>2014</v>
      </c>
    </row>
    <row r="157" spans="1:65" s="2" customFormat="1" ht="16.5" customHeight="1">
      <c r="A157" s="36"/>
      <c r="B157" s="37"/>
      <c r="C157" s="180" t="s">
        <v>1299</v>
      </c>
      <c r="D157" s="180" t="s">
        <v>187</v>
      </c>
      <c r="E157" s="181" t="s">
        <v>5284</v>
      </c>
      <c r="F157" s="182" t="s">
        <v>5285</v>
      </c>
      <c r="G157" s="183" t="s">
        <v>1314</v>
      </c>
      <c r="H157" s="184">
        <v>3</v>
      </c>
      <c r="I157" s="185"/>
      <c r="J157" s="186">
        <f t="shared" si="10"/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 t="shared" si="11"/>
        <v>0</v>
      </c>
      <c r="Q157" s="189">
        <v>0</v>
      </c>
      <c r="R157" s="189">
        <f t="shared" si="12"/>
        <v>0</v>
      </c>
      <c r="S157" s="189">
        <v>0</v>
      </c>
      <c r="T157" s="190">
        <f t="shared" si="1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80</v>
      </c>
      <c r="AY157" s="19" t="s">
        <v>185</v>
      </c>
      <c r="BE157" s="192">
        <f t="shared" si="14"/>
        <v>0</v>
      </c>
      <c r="BF157" s="192">
        <f t="shared" si="15"/>
        <v>0</v>
      </c>
      <c r="BG157" s="192">
        <f t="shared" si="16"/>
        <v>0</v>
      </c>
      <c r="BH157" s="192">
        <f t="shared" si="17"/>
        <v>0</v>
      </c>
      <c r="BI157" s="192">
        <f t="shared" si="18"/>
        <v>0</v>
      </c>
      <c r="BJ157" s="19" t="s">
        <v>80</v>
      </c>
      <c r="BK157" s="192">
        <f t="shared" si="19"/>
        <v>0</v>
      </c>
      <c r="BL157" s="19" t="s">
        <v>135</v>
      </c>
      <c r="BM157" s="191" t="s">
        <v>2024</v>
      </c>
    </row>
    <row r="158" spans="1:65" s="2" customFormat="1" ht="16.5" customHeight="1">
      <c r="A158" s="36"/>
      <c r="B158" s="37"/>
      <c r="C158" s="180" t="s">
        <v>1307</v>
      </c>
      <c r="D158" s="180" t="s">
        <v>187</v>
      </c>
      <c r="E158" s="181" t="s">
        <v>5286</v>
      </c>
      <c r="F158" s="182" t="s">
        <v>5287</v>
      </c>
      <c r="G158" s="183" t="s">
        <v>1314</v>
      </c>
      <c r="H158" s="184">
        <v>4</v>
      </c>
      <c r="I158" s="185"/>
      <c r="J158" s="186">
        <f t="shared" si="10"/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 t="shared" si="11"/>
        <v>0</v>
      </c>
      <c r="Q158" s="189">
        <v>0</v>
      </c>
      <c r="R158" s="189">
        <f t="shared" si="12"/>
        <v>0</v>
      </c>
      <c r="S158" s="189">
        <v>0</v>
      </c>
      <c r="T158" s="190">
        <f t="shared" si="1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135</v>
      </c>
      <c r="AT158" s="191" t="s">
        <v>187</v>
      </c>
      <c r="AU158" s="191" t="s">
        <v>80</v>
      </c>
      <c r="AY158" s="19" t="s">
        <v>185</v>
      </c>
      <c r="BE158" s="192">
        <f t="shared" si="14"/>
        <v>0</v>
      </c>
      <c r="BF158" s="192">
        <f t="shared" si="15"/>
        <v>0</v>
      </c>
      <c r="BG158" s="192">
        <f t="shared" si="16"/>
        <v>0</v>
      </c>
      <c r="BH158" s="192">
        <f t="shared" si="17"/>
        <v>0</v>
      </c>
      <c r="BI158" s="192">
        <f t="shared" si="18"/>
        <v>0</v>
      </c>
      <c r="BJ158" s="19" t="s">
        <v>80</v>
      </c>
      <c r="BK158" s="192">
        <f t="shared" si="19"/>
        <v>0</v>
      </c>
      <c r="BL158" s="19" t="s">
        <v>135</v>
      </c>
      <c r="BM158" s="191" t="s">
        <v>2034</v>
      </c>
    </row>
    <row r="159" spans="1:65" s="2" customFormat="1" ht="16.5" customHeight="1">
      <c r="A159" s="36"/>
      <c r="B159" s="37"/>
      <c r="C159" s="180" t="s">
        <v>1311</v>
      </c>
      <c r="D159" s="180" t="s">
        <v>187</v>
      </c>
      <c r="E159" s="181" t="s">
        <v>5288</v>
      </c>
      <c r="F159" s="182" t="s">
        <v>5289</v>
      </c>
      <c r="G159" s="183" t="s">
        <v>1314</v>
      </c>
      <c r="H159" s="184">
        <v>1</v>
      </c>
      <c r="I159" s="185"/>
      <c r="J159" s="186">
        <f t="shared" ref="J159:J190" si="20">ROUND(I159*H159,2)</f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 t="shared" ref="P159:P190" si="21">O159*H159</f>
        <v>0</v>
      </c>
      <c r="Q159" s="189">
        <v>0</v>
      </c>
      <c r="R159" s="189">
        <f t="shared" ref="R159:R190" si="22">Q159*H159</f>
        <v>0</v>
      </c>
      <c r="S159" s="189">
        <v>0</v>
      </c>
      <c r="T159" s="190">
        <f t="shared" ref="T159:T190" si="23"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80</v>
      </c>
      <c r="AY159" s="19" t="s">
        <v>185</v>
      </c>
      <c r="BE159" s="192">
        <f t="shared" ref="BE159:BE191" si="24">IF(N159="základní",J159,0)</f>
        <v>0</v>
      </c>
      <c r="BF159" s="192">
        <f t="shared" ref="BF159:BF191" si="25">IF(N159="snížená",J159,0)</f>
        <v>0</v>
      </c>
      <c r="BG159" s="192">
        <f t="shared" ref="BG159:BG191" si="26">IF(N159="zákl. přenesená",J159,0)</f>
        <v>0</v>
      </c>
      <c r="BH159" s="192">
        <f t="shared" ref="BH159:BH191" si="27">IF(N159="sníž. přenesená",J159,0)</f>
        <v>0</v>
      </c>
      <c r="BI159" s="192">
        <f t="shared" ref="BI159:BI191" si="28">IF(N159="nulová",J159,0)</f>
        <v>0</v>
      </c>
      <c r="BJ159" s="19" t="s">
        <v>80</v>
      </c>
      <c r="BK159" s="192">
        <f t="shared" ref="BK159:BK191" si="29">ROUND(I159*H159,2)</f>
        <v>0</v>
      </c>
      <c r="BL159" s="19" t="s">
        <v>135</v>
      </c>
      <c r="BM159" s="191" t="s">
        <v>2047</v>
      </c>
    </row>
    <row r="160" spans="1:65" s="2" customFormat="1" ht="16.5" customHeight="1">
      <c r="A160" s="36"/>
      <c r="B160" s="37"/>
      <c r="C160" s="180" t="s">
        <v>1317</v>
      </c>
      <c r="D160" s="180" t="s">
        <v>187</v>
      </c>
      <c r="E160" s="181" t="s">
        <v>5290</v>
      </c>
      <c r="F160" s="182" t="s">
        <v>5291</v>
      </c>
      <c r="G160" s="183" t="s">
        <v>1314</v>
      </c>
      <c r="H160" s="184">
        <v>1</v>
      </c>
      <c r="I160" s="185"/>
      <c r="J160" s="186">
        <f t="shared" si="20"/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 t="shared" si="21"/>
        <v>0</v>
      </c>
      <c r="Q160" s="189">
        <v>0</v>
      </c>
      <c r="R160" s="189">
        <f t="shared" si="22"/>
        <v>0</v>
      </c>
      <c r="S160" s="189">
        <v>0</v>
      </c>
      <c r="T160" s="190">
        <f t="shared" si="2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80</v>
      </c>
      <c r="AY160" s="19" t="s">
        <v>185</v>
      </c>
      <c r="BE160" s="192">
        <f t="shared" si="24"/>
        <v>0</v>
      </c>
      <c r="BF160" s="192">
        <f t="shared" si="25"/>
        <v>0</v>
      </c>
      <c r="BG160" s="192">
        <f t="shared" si="26"/>
        <v>0</v>
      </c>
      <c r="BH160" s="192">
        <f t="shared" si="27"/>
        <v>0</v>
      </c>
      <c r="BI160" s="192">
        <f t="shared" si="28"/>
        <v>0</v>
      </c>
      <c r="BJ160" s="19" t="s">
        <v>80</v>
      </c>
      <c r="BK160" s="192">
        <f t="shared" si="29"/>
        <v>0</v>
      </c>
      <c r="BL160" s="19" t="s">
        <v>135</v>
      </c>
      <c r="BM160" s="191" t="s">
        <v>2058</v>
      </c>
    </row>
    <row r="161" spans="1:65" s="2" customFormat="1" ht="16.5" customHeight="1">
      <c r="A161" s="36"/>
      <c r="B161" s="37"/>
      <c r="C161" s="180" t="s">
        <v>1322</v>
      </c>
      <c r="D161" s="180" t="s">
        <v>187</v>
      </c>
      <c r="E161" s="181" t="s">
        <v>5292</v>
      </c>
      <c r="F161" s="182" t="s">
        <v>5293</v>
      </c>
      <c r="G161" s="183" t="s">
        <v>1314</v>
      </c>
      <c r="H161" s="184">
        <v>2</v>
      </c>
      <c r="I161" s="185"/>
      <c r="J161" s="186">
        <f t="shared" si="20"/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 t="shared" si="21"/>
        <v>0</v>
      </c>
      <c r="Q161" s="189">
        <v>0</v>
      </c>
      <c r="R161" s="189">
        <f t="shared" si="22"/>
        <v>0</v>
      </c>
      <c r="S161" s="189">
        <v>0</v>
      </c>
      <c r="T161" s="190">
        <f t="shared" si="2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80</v>
      </c>
      <c r="AY161" s="19" t="s">
        <v>185</v>
      </c>
      <c r="BE161" s="192">
        <f t="shared" si="24"/>
        <v>0</v>
      </c>
      <c r="BF161" s="192">
        <f t="shared" si="25"/>
        <v>0</v>
      </c>
      <c r="BG161" s="192">
        <f t="shared" si="26"/>
        <v>0</v>
      </c>
      <c r="BH161" s="192">
        <f t="shared" si="27"/>
        <v>0</v>
      </c>
      <c r="BI161" s="192">
        <f t="shared" si="28"/>
        <v>0</v>
      </c>
      <c r="BJ161" s="19" t="s">
        <v>80</v>
      </c>
      <c r="BK161" s="192">
        <f t="shared" si="29"/>
        <v>0</v>
      </c>
      <c r="BL161" s="19" t="s">
        <v>135</v>
      </c>
      <c r="BM161" s="191" t="s">
        <v>2069</v>
      </c>
    </row>
    <row r="162" spans="1:65" s="2" customFormat="1" ht="16.5" customHeight="1">
      <c r="A162" s="36"/>
      <c r="B162" s="37"/>
      <c r="C162" s="180" t="s">
        <v>1326</v>
      </c>
      <c r="D162" s="180" t="s">
        <v>187</v>
      </c>
      <c r="E162" s="181" t="s">
        <v>5294</v>
      </c>
      <c r="F162" s="182" t="s">
        <v>5295</v>
      </c>
      <c r="G162" s="183" t="s">
        <v>1314</v>
      </c>
      <c r="H162" s="184">
        <v>4</v>
      </c>
      <c r="I162" s="185"/>
      <c r="J162" s="186">
        <f t="shared" si="20"/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 t="shared" si="21"/>
        <v>0</v>
      </c>
      <c r="Q162" s="189">
        <v>0</v>
      </c>
      <c r="R162" s="189">
        <f t="shared" si="22"/>
        <v>0</v>
      </c>
      <c r="S162" s="189">
        <v>0</v>
      </c>
      <c r="T162" s="190">
        <f t="shared" si="2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80</v>
      </c>
      <c r="AY162" s="19" t="s">
        <v>185</v>
      </c>
      <c r="BE162" s="192">
        <f t="shared" si="24"/>
        <v>0</v>
      </c>
      <c r="BF162" s="192">
        <f t="shared" si="25"/>
        <v>0</v>
      </c>
      <c r="BG162" s="192">
        <f t="shared" si="26"/>
        <v>0</v>
      </c>
      <c r="BH162" s="192">
        <f t="shared" si="27"/>
        <v>0</v>
      </c>
      <c r="BI162" s="192">
        <f t="shared" si="28"/>
        <v>0</v>
      </c>
      <c r="BJ162" s="19" t="s">
        <v>80</v>
      </c>
      <c r="BK162" s="192">
        <f t="shared" si="29"/>
        <v>0</v>
      </c>
      <c r="BL162" s="19" t="s">
        <v>135</v>
      </c>
      <c r="BM162" s="191" t="s">
        <v>2088</v>
      </c>
    </row>
    <row r="163" spans="1:65" s="2" customFormat="1" ht="16.5" customHeight="1">
      <c r="A163" s="36"/>
      <c r="B163" s="37"/>
      <c r="C163" s="180" t="s">
        <v>1331</v>
      </c>
      <c r="D163" s="180" t="s">
        <v>187</v>
      </c>
      <c r="E163" s="181" t="s">
        <v>5296</v>
      </c>
      <c r="F163" s="182" t="s">
        <v>5297</v>
      </c>
      <c r="G163" s="183" t="s">
        <v>1314</v>
      </c>
      <c r="H163" s="184">
        <v>2</v>
      </c>
      <c r="I163" s="185"/>
      <c r="J163" s="186">
        <f t="shared" si="20"/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 t="shared" si="21"/>
        <v>0</v>
      </c>
      <c r="Q163" s="189">
        <v>0</v>
      </c>
      <c r="R163" s="189">
        <f t="shared" si="22"/>
        <v>0</v>
      </c>
      <c r="S163" s="189">
        <v>0</v>
      </c>
      <c r="T163" s="190">
        <f t="shared" si="2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135</v>
      </c>
      <c r="AT163" s="191" t="s">
        <v>187</v>
      </c>
      <c r="AU163" s="191" t="s">
        <v>80</v>
      </c>
      <c r="AY163" s="19" t="s">
        <v>185</v>
      </c>
      <c r="BE163" s="192">
        <f t="shared" si="24"/>
        <v>0</v>
      </c>
      <c r="BF163" s="192">
        <f t="shared" si="25"/>
        <v>0</v>
      </c>
      <c r="BG163" s="192">
        <f t="shared" si="26"/>
        <v>0</v>
      </c>
      <c r="BH163" s="192">
        <f t="shared" si="27"/>
        <v>0</v>
      </c>
      <c r="BI163" s="192">
        <f t="shared" si="28"/>
        <v>0</v>
      </c>
      <c r="BJ163" s="19" t="s">
        <v>80</v>
      </c>
      <c r="BK163" s="192">
        <f t="shared" si="29"/>
        <v>0</v>
      </c>
      <c r="BL163" s="19" t="s">
        <v>135</v>
      </c>
      <c r="BM163" s="191" t="s">
        <v>2098</v>
      </c>
    </row>
    <row r="164" spans="1:65" s="2" customFormat="1" ht="16.5" customHeight="1">
      <c r="A164" s="36"/>
      <c r="B164" s="37"/>
      <c r="C164" s="180" t="s">
        <v>1335</v>
      </c>
      <c r="D164" s="180" t="s">
        <v>187</v>
      </c>
      <c r="E164" s="181" t="s">
        <v>5298</v>
      </c>
      <c r="F164" s="182" t="s">
        <v>5299</v>
      </c>
      <c r="G164" s="183" t="s">
        <v>1314</v>
      </c>
      <c r="H164" s="184">
        <v>1</v>
      </c>
      <c r="I164" s="185"/>
      <c r="J164" s="186">
        <f t="shared" si="20"/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 t="shared" si="21"/>
        <v>0</v>
      </c>
      <c r="Q164" s="189">
        <v>0</v>
      </c>
      <c r="R164" s="189">
        <f t="shared" si="22"/>
        <v>0</v>
      </c>
      <c r="S164" s="189">
        <v>0</v>
      </c>
      <c r="T164" s="190">
        <f t="shared" si="2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80</v>
      </c>
      <c r="AY164" s="19" t="s">
        <v>185</v>
      </c>
      <c r="BE164" s="192">
        <f t="shared" si="24"/>
        <v>0</v>
      </c>
      <c r="BF164" s="192">
        <f t="shared" si="25"/>
        <v>0</v>
      </c>
      <c r="BG164" s="192">
        <f t="shared" si="26"/>
        <v>0</v>
      </c>
      <c r="BH164" s="192">
        <f t="shared" si="27"/>
        <v>0</v>
      </c>
      <c r="BI164" s="192">
        <f t="shared" si="28"/>
        <v>0</v>
      </c>
      <c r="BJ164" s="19" t="s">
        <v>80</v>
      </c>
      <c r="BK164" s="192">
        <f t="shared" si="29"/>
        <v>0</v>
      </c>
      <c r="BL164" s="19" t="s">
        <v>135</v>
      </c>
      <c r="BM164" s="191" t="s">
        <v>2110</v>
      </c>
    </row>
    <row r="165" spans="1:65" s="2" customFormat="1" ht="16.5" customHeight="1">
      <c r="A165" s="36"/>
      <c r="B165" s="37"/>
      <c r="C165" s="180" t="s">
        <v>1342</v>
      </c>
      <c r="D165" s="180" t="s">
        <v>187</v>
      </c>
      <c r="E165" s="181" t="s">
        <v>5300</v>
      </c>
      <c r="F165" s="182" t="s">
        <v>5301</v>
      </c>
      <c r="G165" s="183" t="s">
        <v>1314</v>
      </c>
      <c r="H165" s="184">
        <v>2</v>
      </c>
      <c r="I165" s="185"/>
      <c r="J165" s="186">
        <f t="shared" si="20"/>
        <v>0</v>
      </c>
      <c r="K165" s="182" t="s">
        <v>19</v>
      </c>
      <c r="L165" s="41"/>
      <c r="M165" s="187" t="s">
        <v>19</v>
      </c>
      <c r="N165" s="188" t="s">
        <v>44</v>
      </c>
      <c r="O165" s="66"/>
      <c r="P165" s="189">
        <f t="shared" si="21"/>
        <v>0</v>
      </c>
      <c r="Q165" s="189">
        <v>0</v>
      </c>
      <c r="R165" s="189">
        <f t="shared" si="22"/>
        <v>0</v>
      </c>
      <c r="S165" s="189">
        <v>0</v>
      </c>
      <c r="T165" s="190">
        <f t="shared" si="2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135</v>
      </c>
      <c r="AT165" s="191" t="s">
        <v>187</v>
      </c>
      <c r="AU165" s="191" t="s">
        <v>80</v>
      </c>
      <c r="AY165" s="19" t="s">
        <v>185</v>
      </c>
      <c r="BE165" s="192">
        <f t="shared" si="24"/>
        <v>0</v>
      </c>
      <c r="BF165" s="192">
        <f t="shared" si="25"/>
        <v>0</v>
      </c>
      <c r="BG165" s="192">
        <f t="shared" si="26"/>
        <v>0</v>
      </c>
      <c r="BH165" s="192">
        <f t="shared" si="27"/>
        <v>0</v>
      </c>
      <c r="BI165" s="192">
        <f t="shared" si="28"/>
        <v>0</v>
      </c>
      <c r="BJ165" s="19" t="s">
        <v>80</v>
      </c>
      <c r="BK165" s="192">
        <f t="shared" si="29"/>
        <v>0</v>
      </c>
      <c r="BL165" s="19" t="s">
        <v>135</v>
      </c>
      <c r="BM165" s="191" t="s">
        <v>2114</v>
      </c>
    </row>
    <row r="166" spans="1:65" s="2" customFormat="1" ht="16.5" customHeight="1">
      <c r="A166" s="36"/>
      <c r="B166" s="37"/>
      <c r="C166" s="180" t="s">
        <v>1351</v>
      </c>
      <c r="D166" s="180" t="s">
        <v>187</v>
      </c>
      <c r="E166" s="181" t="s">
        <v>5302</v>
      </c>
      <c r="F166" s="182" t="s">
        <v>5303</v>
      </c>
      <c r="G166" s="183" t="s">
        <v>1314</v>
      </c>
      <c r="H166" s="184">
        <v>1</v>
      </c>
      <c r="I166" s="185"/>
      <c r="J166" s="186">
        <f t="shared" si="20"/>
        <v>0</v>
      </c>
      <c r="K166" s="182" t="s">
        <v>19</v>
      </c>
      <c r="L166" s="41"/>
      <c r="M166" s="187" t="s">
        <v>19</v>
      </c>
      <c r="N166" s="188" t="s">
        <v>44</v>
      </c>
      <c r="O166" s="66"/>
      <c r="P166" s="189">
        <f t="shared" si="21"/>
        <v>0</v>
      </c>
      <c r="Q166" s="189">
        <v>0</v>
      </c>
      <c r="R166" s="189">
        <f t="shared" si="22"/>
        <v>0</v>
      </c>
      <c r="S166" s="189">
        <v>0</v>
      </c>
      <c r="T166" s="190">
        <f t="shared" si="2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135</v>
      </c>
      <c r="AT166" s="191" t="s">
        <v>187</v>
      </c>
      <c r="AU166" s="191" t="s">
        <v>80</v>
      </c>
      <c r="AY166" s="19" t="s">
        <v>185</v>
      </c>
      <c r="BE166" s="192">
        <f t="shared" si="24"/>
        <v>0</v>
      </c>
      <c r="BF166" s="192">
        <f t="shared" si="25"/>
        <v>0</v>
      </c>
      <c r="BG166" s="192">
        <f t="shared" si="26"/>
        <v>0</v>
      </c>
      <c r="BH166" s="192">
        <f t="shared" si="27"/>
        <v>0</v>
      </c>
      <c r="BI166" s="192">
        <f t="shared" si="28"/>
        <v>0</v>
      </c>
      <c r="BJ166" s="19" t="s">
        <v>80</v>
      </c>
      <c r="BK166" s="192">
        <f t="shared" si="29"/>
        <v>0</v>
      </c>
      <c r="BL166" s="19" t="s">
        <v>135</v>
      </c>
      <c r="BM166" s="191" t="s">
        <v>2118</v>
      </c>
    </row>
    <row r="167" spans="1:65" s="2" customFormat="1" ht="16.5" customHeight="1">
      <c r="A167" s="36"/>
      <c r="B167" s="37"/>
      <c r="C167" s="180" t="s">
        <v>1355</v>
      </c>
      <c r="D167" s="180" t="s">
        <v>187</v>
      </c>
      <c r="E167" s="181" t="s">
        <v>5304</v>
      </c>
      <c r="F167" s="182" t="s">
        <v>5305</v>
      </c>
      <c r="G167" s="183" t="s">
        <v>1314</v>
      </c>
      <c r="H167" s="184">
        <v>2</v>
      </c>
      <c r="I167" s="185"/>
      <c r="J167" s="186">
        <f t="shared" si="20"/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 t="shared" si="21"/>
        <v>0</v>
      </c>
      <c r="Q167" s="189">
        <v>0</v>
      </c>
      <c r="R167" s="189">
        <f t="shared" si="22"/>
        <v>0</v>
      </c>
      <c r="S167" s="189">
        <v>0</v>
      </c>
      <c r="T167" s="190">
        <f t="shared" si="2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135</v>
      </c>
      <c r="AT167" s="191" t="s">
        <v>187</v>
      </c>
      <c r="AU167" s="191" t="s">
        <v>80</v>
      </c>
      <c r="AY167" s="19" t="s">
        <v>185</v>
      </c>
      <c r="BE167" s="192">
        <f t="shared" si="24"/>
        <v>0</v>
      </c>
      <c r="BF167" s="192">
        <f t="shared" si="25"/>
        <v>0</v>
      </c>
      <c r="BG167" s="192">
        <f t="shared" si="26"/>
        <v>0</v>
      </c>
      <c r="BH167" s="192">
        <f t="shared" si="27"/>
        <v>0</v>
      </c>
      <c r="BI167" s="192">
        <f t="shared" si="28"/>
        <v>0</v>
      </c>
      <c r="BJ167" s="19" t="s">
        <v>80</v>
      </c>
      <c r="BK167" s="192">
        <f t="shared" si="29"/>
        <v>0</v>
      </c>
      <c r="BL167" s="19" t="s">
        <v>135</v>
      </c>
      <c r="BM167" s="191" t="s">
        <v>2127</v>
      </c>
    </row>
    <row r="168" spans="1:65" s="2" customFormat="1" ht="16.5" customHeight="1">
      <c r="A168" s="36"/>
      <c r="B168" s="37"/>
      <c r="C168" s="180" t="s">
        <v>1369</v>
      </c>
      <c r="D168" s="180" t="s">
        <v>187</v>
      </c>
      <c r="E168" s="181" t="s">
        <v>5306</v>
      </c>
      <c r="F168" s="182" t="s">
        <v>5307</v>
      </c>
      <c r="G168" s="183" t="s">
        <v>1314</v>
      </c>
      <c r="H168" s="184">
        <v>1</v>
      </c>
      <c r="I168" s="185"/>
      <c r="J168" s="186">
        <f t="shared" si="20"/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si="21"/>
        <v>0</v>
      </c>
      <c r="Q168" s="189">
        <v>0</v>
      </c>
      <c r="R168" s="189">
        <f t="shared" si="22"/>
        <v>0</v>
      </c>
      <c r="S168" s="189">
        <v>0</v>
      </c>
      <c r="T168" s="190">
        <f t="shared" si="2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80</v>
      </c>
      <c r="AY168" s="19" t="s">
        <v>185</v>
      </c>
      <c r="BE168" s="192">
        <f t="shared" si="24"/>
        <v>0</v>
      </c>
      <c r="BF168" s="192">
        <f t="shared" si="25"/>
        <v>0</v>
      </c>
      <c r="BG168" s="192">
        <f t="shared" si="26"/>
        <v>0</v>
      </c>
      <c r="BH168" s="192">
        <f t="shared" si="27"/>
        <v>0</v>
      </c>
      <c r="BI168" s="192">
        <f t="shared" si="28"/>
        <v>0</v>
      </c>
      <c r="BJ168" s="19" t="s">
        <v>80</v>
      </c>
      <c r="BK168" s="192">
        <f t="shared" si="29"/>
        <v>0</v>
      </c>
      <c r="BL168" s="19" t="s">
        <v>135</v>
      </c>
      <c r="BM168" s="191" t="s">
        <v>2138</v>
      </c>
    </row>
    <row r="169" spans="1:65" s="2" customFormat="1" ht="16.5" customHeight="1">
      <c r="A169" s="36"/>
      <c r="B169" s="37"/>
      <c r="C169" s="180" t="s">
        <v>1374</v>
      </c>
      <c r="D169" s="180" t="s">
        <v>187</v>
      </c>
      <c r="E169" s="181" t="s">
        <v>5308</v>
      </c>
      <c r="F169" s="182" t="s">
        <v>5213</v>
      </c>
      <c r="G169" s="183" t="s">
        <v>1314</v>
      </c>
      <c r="H169" s="184">
        <v>1</v>
      </c>
      <c r="I169" s="185"/>
      <c r="J169" s="186">
        <f t="shared" si="2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21"/>
        <v>0</v>
      </c>
      <c r="Q169" s="189">
        <v>0</v>
      </c>
      <c r="R169" s="189">
        <f t="shared" si="22"/>
        <v>0</v>
      </c>
      <c r="S169" s="189">
        <v>0</v>
      </c>
      <c r="T169" s="190">
        <f t="shared" si="2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80</v>
      </c>
      <c r="AY169" s="19" t="s">
        <v>185</v>
      </c>
      <c r="BE169" s="192">
        <f t="shared" si="24"/>
        <v>0</v>
      </c>
      <c r="BF169" s="192">
        <f t="shared" si="25"/>
        <v>0</v>
      </c>
      <c r="BG169" s="192">
        <f t="shared" si="26"/>
        <v>0</v>
      </c>
      <c r="BH169" s="192">
        <f t="shared" si="27"/>
        <v>0</v>
      </c>
      <c r="BI169" s="192">
        <f t="shared" si="28"/>
        <v>0</v>
      </c>
      <c r="BJ169" s="19" t="s">
        <v>80</v>
      </c>
      <c r="BK169" s="192">
        <f t="shared" si="29"/>
        <v>0</v>
      </c>
      <c r="BL169" s="19" t="s">
        <v>135</v>
      </c>
      <c r="BM169" s="191" t="s">
        <v>2153</v>
      </c>
    </row>
    <row r="170" spans="1:65" s="2" customFormat="1" ht="16.5" customHeight="1">
      <c r="A170" s="36"/>
      <c r="B170" s="37"/>
      <c r="C170" s="180" t="s">
        <v>1379</v>
      </c>
      <c r="D170" s="180" t="s">
        <v>187</v>
      </c>
      <c r="E170" s="181" t="s">
        <v>5220</v>
      </c>
      <c r="F170" s="182" t="s">
        <v>5221</v>
      </c>
      <c r="G170" s="183" t="s">
        <v>499</v>
      </c>
      <c r="H170" s="184">
        <v>15</v>
      </c>
      <c r="I170" s="185"/>
      <c r="J170" s="186">
        <f t="shared" si="2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21"/>
        <v>0</v>
      </c>
      <c r="Q170" s="189">
        <v>0</v>
      </c>
      <c r="R170" s="189">
        <f t="shared" si="22"/>
        <v>0</v>
      </c>
      <c r="S170" s="189">
        <v>0</v>
      </c>
      <c r="T170" s="190">
        <f t="shared" si="2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80</v>
      </c>
      <c r="AY170" s="19" t="s">
        <v>185</v>
      </c>
      <c r="BE170" s="192">
        <f t="shared" si="24"/>
        <v>0</v>
      </c>
      <c r="BF170" s="192">
        <f t="shared" si="25"/>
        <v>0</v>
      </c>
      <c r="BG170" s="192">
        <f t="shared" si="26"/>
        <v>0</v>
      </c>
      <c r="BH170" s="192">
        <f t="shared" si="27"/>
        <v>0</v>
      </c>
      <c r="BI170" s="192">
        <f t="shared" si="28"/>
        <v>0</v>
      </c>
      <c r="BJ170" s="19" t="s">
        <v>80</v>
      </c>
      <c r="BK170" s="192">
        <f t="shared" si="29"/>
        <v>0</v>
      </c>
      <c r="BL170" s="19" t="s">
        <v>135</v>
      </c>
      <c r="BM170" s="191" t="s">
        <v>2198</v>
      </c>
    </row>
    <row r="171" spans="1:65" s="2" customFormat="1" ht="16.5" customHeight="1">
      <c r="A171" s="36"/>
      <c r="B171" s="37"/>
      <c r="C171" s="180" t="s">
        <v>1384</v>
      </c>
      <c r="D171" s="180" t="s">
        <v>187</v>
      </c>
      <c r="E171" s="181" t="s">
        <v>5222</v>
      </c>
      <c r="F171" s="182" t="s">
        <v>5223</v>
      </c>
      <c r="G171" s="183" t="s">
        <v>1314</v>
      </c>
      <c r="H171" s="184">
        <v>25</v>
      </c>
      <c r="I171" s="185"/>
      <c r="J171" s="186">
        <f t="shared" si="2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21"/>
        <v>0</v>
      </c>
      <c r="Q171" s="189">
        <v>0</v>
      </c>
      <c r="R171" s="189">
        <f t="shared" si="22"/>
        <v>0</v>
      </c>
      <c r="S171" s="189">
        <v>0</v>
      </c>
      <c r="T171" s="190">
        <f t="shared" si="2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135</v>
      </c>
      <c r="AT171" s="191" t="s">
        <v>187</v>
      </c>
      <c r="AU171" s="191" t="s">
        <v>80</v>
      </c>
      <c r="AY171" s="19" t="s">
        <v>185</v>
      </c>
      <c r="BE171" s="192">
        <f t="shared" si="24"/>
        <v>0</v>
      </c>
      <c r="BF171" s="192">
        <f t="shared" si="25"/>
        <v>0</v>
      </c>
      <c r="BG171" s="192">
        <f t="shared" si="26"/>
        <v>0</v>
      </c>
      <c r="BH171" s="192">
        <f t="shared" si="27"/>
        <v>0</v>
      </c>
      <c r="BI171" s="192">
        <f t="shared" si="28"/>
        <v>0</v>
      </c>
      <c r="BJ171" s="19" t="s">
        <v>80</v>
      </c>
      <c r="BK171" s="192">
        <f t="shared" si="29"/>
        <v>0</v>
      </c>
      <c r="BL171" s="19" t="s">
        <v>135</v>
      </c>
      <c r="BM171" s="191" t="s">
        <v>2685</v>
      </c>
    </row>
    <row r="172" spans="1:65" s="2" customFormat="1" ht="16.5" customHeight="1">
      <c r="A172" s="36"/>
      <c r="B172" s="37"/>
      <c r="C172" s="180" t="s">
        <v>1391</v>
      </c>
      <c r="D172" s="180" t="s">
        <v>187</v>
      </c>
      <c r="E172" s="181" t="s">
        <v>5309</v>
      </c>
      <c r="F172" s="182" t="s">
        <v>5310</v>
      </c>
      <c r="G172" s="183" t="s">
        <v>1314</v>
      </c>
      <c r="H172" s="184">
        <v>2</v>
      </c>
      <c r="I172" s="185"/>
      <c r="J172" s="186">
        <f t="shared" si="2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21"/>
        <v>0</v>
      </c>
      <c r="Q172" s="189">
        <v>0</v>
      </c>
      <c r="R172" s="189">
        <f t="shared" si="22"/>
        <v>0</v>
      </c>
      <c r="S172" s="189">
        <v>0</v>
      </c>
      <c r="T172" s="190">
        <f t="shared" si="2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80</v>
      </c>
      <c r="AY172" s="19" t="s">
        <v>185</v>
      </c>
      <c r="BE172" s="192">
        <f t="shared" si="24"/>
        <v>0</v>
      </c>
      <c r="BF172" s="192">
        <f t="shared" si="25"/>
        <v>0</v>
      </c>
      <c r="BG172" s="192">
        <f t="shared" si="26"/>
        <v>0</v>
      </c>
      <c r="BH172" s="192">
        <f t="shared" si="27"/>
        <v>0</v>
      </c>
      <c r="BI172" s="192">
        <f t="shared" si="28"/>
        <v>0</v>
      </c>
      <c r="BJ172" s="19" t="s">
        <v>80</v>
      </c>
      <c r="BK172" s="192">
        <f t="shared" si="29"/>
        <v>0</v>
      </c>
      <c r="BL172" s="19" t="s">
        <v>135</v>
      </c>
      <c r="BM172" s="191" t="s">
        <v>2691</v>
      </c>
    </row>
    <row r="173" spans="1:65" s="2" customFormat="1" ht="16.5" customHeight="1">
      <c r="A173" s="36"/>
      <c r="B173" s="37"/>
      <c r="C173" s="180" t="s">
        <v>1396</v>
      </c>
      <c r="D173" s="180" t="s">
        <v>187</v>
      </c>
      <c r="E173" s="181" t="s">
        <v>5311</v>
      </c>
      <c r="F173" s="182" t="s">
        <v>5312</v>
      </c>
      <c r="G173" s="183" t="s">
        <v>1314</v>
      </c>
      <c r="H173" s="184">
        <v>2</v>
      </c>
      <c r="I173" s="185"/>
      <c r="J173" s="186">
        <f t="shared" si="2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21"/>
        <v>0</v>
      </c>
      <c r="Q173" s="189">
        <v>0</v>
      </c>
      <c r="R173" s="189">
        <f t="shared" si="22"/>
        <v>0</v>
      </c>
      <c r="S173" s="189">
        <v>0</v>
      </c>
      <c r="T173" s="190">
        <f t="shared" si="2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80</v>
      </c>
      <c r="AY173" s="19" t="s">
        <v>185</v>
      </c>
      <c r="BE173" s="192">
        <f t="shared" si="24"/>
        <v>0</v>
      </c>
      <c r="BF173" s="192">
        <f t="shared" si="25"/>
        <v>0</v>
      </c>
      <c r="BG173" s="192">
        <f t="shared" si="26"/>
        <v>0</v>
      </c>
      <c r="BH173" s="192">
        <f t="shared" si="27"/>
        <v>0</v>
      </c>
      <c r="BI173" s="192">
        <f t="shared" si="28"/>
        <v>0</v>
      </c>
      <c r="BJ173" s="19" t="s">
        <v>80</v>
      </c>
      <c r="BK173" s="192">
        <f t="shared" si="29"/>
        <v>0</v>
      </c>
      <c r="BL173" s="19" t="s">
        <v>135</v>
      </c>
      <c r="BM173" s="191" t="s">
        <v>2696</v>
      </c>
    </row>
    <row r="174" spans="1:65" s="2" customFormat="1" ht="16.5" customHeight="1">
      <c r="A174" s="36"/>
      <c r="B174" s="37"/>
      <c r="C174" s="180" t="s">
        <v>1403</v>
      </c>
      <c r="D174" s="180" t="s">
        <v>187</v>
      </c>
      <c r="E174" s="181" t="s">
        <v>5313</v>
      </c>
      <c r="F174" s="182" t="s">
        <v>5314</v>
      </c>
      <c r="G174" s="183" t="s">
        <v>1314</v>
      </c>
      <c r="H174" s="184">
        <v>4</v>
      </c>
      <c r="I174" s="185"/>
      <c r="J174" s="186">
        <f t="shared" si="20"/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 t="shared" si="21"/>
        <v>0</v>
      </c>
      <c r="Q174" s="189">
        <v>0</v>
      </c>
      <c r="R174" s="189">
        <f t="shared" si="22"/>
        <v>0</v>
      </c>
      <c r="S174" s="189">
        <v>0</v>
      </c>
      <c r="T174" s="190">
        <f t="shared" si="2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135</v>
      </c>
      <c r="AT174" s="191" t="s">
        <v>187</v>
      </c>
      <c r="AU174" s="191" t="s">
        <v>80</v>
      </c>
      <c r="AY174" s="19" t="s">
        <v>185</v>
      </c>
      <c r="BE174" s="192">
        <f t="shared" si="24"/>
        <v>0</v>
      </c>
      <c r="BF174" s="192">
        <f t="shared" si="25"/>
        <v>0</v>
      </c>
      <c r="BG174" s="192">
        <f t="shared" si="26"/>
        <v>0</v>
      </c>
      <c r="BH174" s="192">
        <f t="shared" si="27"/>
        <v>0</v>
      </c>
      <c r="BI174" s="192">
        <f t="shared" si="28"/>
        <v>0</v>
      </c>
      <c r="BJ174" s="19" t="s">
        <v>80</v>
      </c>
      <c r="BK174" s="192">
        <f t="shared" si="29"/>
        <v>0</v>
      </c>
      <c r="BL174" s="19" t="s">
        <v>135</v>
      </c>
      <c r="BM174" s="191" t="s">
        <v>2701</v>
      </c>
    </row>
    <row r="175" spans="1:65" s="2" customFormat="1" ht="24.2" customHeight="1">
      <c r="A175" s="36"/>
      <c r="B175" s="37"/>
      <c r="C175" s="180" t="s">
        <v>1410</v>
      </c>
      <c r="D175" s="180" t="s">
        <v>187</v>
      </c>
      <c r="E175" s="181" t="s">
        <v>5315</v>
      </c>
      <c r="F175" s="182" t="s">
        <v>5316</v>
      </c>
      <c r="G175" s="183" t="s">
        <v>1314</v>
      </c>
      <c r="H175" s="184">
        <v>1</v>
      </c>
      <c r="I175" s="185"/>
      <c r="J175" s="186">
        <f t="shared" si="20"/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si="21"/>
        <v>0</v>
      </c>
      <c r="Q175" s="189">
        <v>0</v>
      </c>
      <c r="R175" s="189">
        <f t="shared" si="22"/>
        <v>0</v>
      </c>
      <c r="S175" s="189">
        <v>0</v>
      </c>
      <c r="T175" s="190">
        <f t="shared" si="2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135</v>
      </c>
      <c r="AT175" s="191" t="s">
        <v>187</v>
      </c>
      <c r="AU175" s="191" t="s">
        <v>80</v>
      </c>
      <c r="AY175" s="19" t="s">
        <v>185</v>
      </c>
      <c r="BE175" s="192">
        <f t="shared" si="24"/>
        <v>0</v>
      </c>
      <c r="BF175" s="192">
        <f t="shared" si="25"/>
        <v>0</v>
      </c>
      <c r="BG175" s="192">
        <f t="shared" si="26"/>
        <v>0</v>
      </c>
      <c r="BH175" s="192">
        <f t="shared" si="27"/>
        <v>0</v>
      </c>
      <c r="BI175" s="192">
        <f t="shared" si="28"/>
        <v>0</v>
      </c>
      <c r="BJ175" s="19" t="s">
        <v>80</v>
      </c>
      <c r="BK175" s="192">
        <f t="shared" si="29"/>
        <v>0</v>
      </c>
      <c r="BL175" s="19" t="s">
        <v>135</v>
      </c>
      <c r="BM175" s="191" t="s">
        <v>2705</v>
      </c>
    </row>
    <row r="176" spans="1:65" s="2" customFormat="1" ht="24.2" customHeight="1">
      <c r="A176" s="36"/>
      <c r="B176" s="37"/>
      <c r="C176" s="180" t="s">
        <v>1419</v>
      </c>
      <c r="D176" s="180" t="s">
        <v>187</v>
      </c>
      <c r="E176" s="181" t="s">
        <v>5317</v>
      </c>
      <c r="F176" s="182" t="s">
        <v>5318</v>
      </c>
      <c r="G176" s="183" t="s">
        <v>1314</v>
      </c>
      <c r="H176" s="184">
        <v>1</v>
      </c>
      <c r="I176" s="185"/>
      <c r="J176" s="186">
        <f t="shared" si="2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21"/>
        <v>0</v>
      </c>
      <c r="Q176" s="189">
        <v>0</v>
      </c>
      <c r="R176" s="189">
        <f t="shared" si="22"/>
        <v>0</v>
      </c>
      <c r="S176" s="189">
        <v>0</v>
      </c>
      <c r="T176" s="190">
        <f t="shared" si="2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135</v>
      </c>
      <c r="AT176" s="191" t="s">
        <v>187</v>
      </c>
      <c r="AU176" s="191" t="s">
        <v>80</v>
      </c>
      <c r="AY176" s="19" t="s">
        <v>185</v>
      </c>
      <c r="BE176" s="192">
        <f t="shared" si="24"/>
        <v>0</v>
      </c>
      <c r="BF176" s="192">
        <f t="shared" si="25"/>
        <v>0</v>
      </c>
      <c r="BG176" s="192">
        <f t="shared" si="26"/>
        <v>0</v>
      </c>
      <c r="BH176" s="192">
        <f t="shared" si="27"/>
        <v>0</v>
      </c>
      <c r="BI176" s="192">
        <f t="shared" si="28"/>
        <v>0</v>
      </c>
      <c r="BJ176" s="19" t="s">
        <v>80</v>
      </c>
      <c r="BK176" s="192">
        <f t="shared" si="29"/>
        <v>0</v>
      </c>
      <c r="BL176" s="19" t="s">
        <v>135</v>
      </c>
      <c r="BM176" s="191" t="s">
        <v>2709</v>
      </c>
    </row>
    <row r="177" spans="1:65" s="2" customFormat="1" ht="16.5" customHeight="1">
      <c r="A177" s="36"/>
      <c r="B177" s="37"/>
      <c r="C177" s="180" t="s">
        <v>1424</v>
      </c>
      <c r="D177" s="180" t="s">
        <v>187</v>
      </c>
      <c r="E177" s="181" t="s">
        <v>5319</v>
      </c>
      <c r="F177" s="182" t="s">
        <v>5320</v>
      </c>
      <c r="G177" s="183" t="s">
        <v>499</v>
      </c>
      <c r="H177" s="184">
        <v>10</v>
      </c>
      <c r="I177" s="185"/>
      <c r="J177" s="186">
        <f t="shared" si="2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21"/>
        <v>0</v>
      </c>
      <c r="Q177" s="189">
        <v>0</v>
      </c>
      <c r="R177" s="189">
        <f t="shared" si="22"/>
        <v>0</v>
      </c>
      <c r="S177" s="189">
        <v>0</v>
      </c>
      <c r="T177" s="190">
        <f t="shared" si="2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80</v>
      </c>
      <c r="AY177" s="19" t="s">
        <v>185</v>
      </c>
      <c r="BE177" s="192">
        <f t="shared" si="24"/>
        <v>0</v>
      </c>
      <c r="BF177" s="192">
        <f t="shared" si="25"/>
        <v>0</v>
      </c>
      <c r="BG177" s="192">
        <f t="shared" si="26"/>
        <v>0</v>
      </c>
      <c r="BH177" s="192">
        <f t="shared" si="27"/>
        <v>0</v>
      </c>
      <c r="BI177" s="192">
        <f t="shared" si="28"/>
        <v>0</v>
      </c>
      <c r="BJ177" s="19" t="s">
        <v>80</v>
      </c>
      <c r="BK177" s="192">
        <f t="shared" si="29"/>
        <v>0</v>
      </c>
      <c r="BL177" s="19" t="s">
        <v>135</v>
      </c>
      <c r="BM177" s="191" t="s">
        <v>2715</v>
      </c>
    </row>
    <row r="178" spans="1:65" s="2" customFormat="1" ht="16.5" customHeight="1">
      <c r="A178" s="36"/>
      <c r="B178" s="37"/>
      <c r="C178" s="180" t="s">
        <v>1429</v>
      </c>
      <c r="D178" s="180" t="s">
        <v>187</v>
      </c>
      <c r="E178" s="181" t="s">
        <v>5321</v>
      </c>
      <c r="F178" s="182" t="s">
        <v>5322</v>
      </c>
      <c r="G178" s="183" t="s">
        <v>1314</v>
      </c>
      <c r="H178" s="184">
        <v>10</v>
      </c>
      <c r="I178" s="185"/>
      <c r="J178" s="186">
        <f t="shared" si="20"/>
        <v>0</v>
      </c>
      <c r="K178" s="182" t="s">
        <v>19</v>
      </c>
      <c r="L178" s="41"/>
      <c r="M178" s="187" t="s">
        <v>19</v>
      </c>
      <c r="N178" s="188" t="s">
        <v>44</v>
      </c>
      <c r="O178" s="66"/>
      <c r="P178" s="189">
        <f t="shared" si="21"/>
        <v>0</v>
      </c>
      <c r="Q178" s="189">
        <v>0</v>
      </c>
      <c r="R178" s="189">
        <f t="shared" si="22"/>
        <v>0</v>
      </c>
      <c r="S178" s="189">
        <v>0</v>
      </c>
      <c r="T178" s="190">
        <f t="shared" si="2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135</v>
      </c>
      <c r="AT178" s="191" t="s">
        <v>187</v>
      </c>
      <c r="AU178" s="191" t="s">
        <v>80</v>
      </c>
      <c r="AY178" s="19" t="s">
        <v>185</v>
      </c>
      <c r="BE178" s="192">
        <f t="shared" si="24"/>
        <v>0</v>
      </c>
      <c r="BF178" s="192">
        <f t="shared" si="25"/>
        <v>0</v>
      </c>
      <c r="BG178" s="192">
        <f t="shared" si="26"/>
        <v>0</v>
      </c>
      <c r="BH178" s="192">
        <f t="shared" si="27"/>
        <v>0</v>
      </c>
      <c r="BI178" s="192">
        <f t="shared" si="28"/>
        <v>0</v>
      </c>
      <c r="BJ178" s="19" t="s">
        <v>80</v>
      </c>
      <c r="BK178" s="192">
        <f t="shared" si="29"/>
        <v>0</v>
      </c>
      <c r="BL178" s="19" t="s">
        <v>135</v>
      </c>
      <c r="BM178" s="191" t="s">
        <v>2724</v>
      </c>
    </row>
    <row r="179" spans="1:65" s="2" customFormat="1" ht="16.5" customHeight="1">
      <c r="A179" s="36"/>
      <c r="B179" s="37"/>
      <c r="C179" s="180" t="s">
        <v>1435</v>
      </c>
      <c r="D179" s="180" t="s">
        <v>187</v>
      </c>
      <c r="E179" s="181" t="s">
        <v>5323</v>
      </c>
      <c r="F179" s="182" t="s">
        <v>5324</v>
      </c>
      <c r="G179" s="183" t="s">
        <v>1358</v>
      </c>
      <c r="H179" s="184">
        <v>50</v>
      </c>
      <c r="I179" s="185"/>
      <c r="J179" s="186">
        <f t="shared" si="20"/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si="21"/>
        <v>0</v>
      </c>
      <c r="Q179" s="189">
        <v>0</v>
      </c>
      <c r="R179" s="189">
        <f t="shared" si="22"/>
        <v>0</v>
      </c>
      <c r="S179" s="189">
        <v>0</v>
      </c>
      <c r="T179" s="190">
        <f t="shared" si="2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80</v>
      </c>
      <c r="AY179" s="19" t="s">
        <v>185</v>
      </c>
      <c r="BE179" s="192">
        <f t="shared" si="24"/>
        <v>0</v>
      </c>
      <c r="BF179" s="192">
        <f t="shared" si="25"/>
        <v>0</v>
      </c>
      <c r="BG179" s="192">
        <f t="shared" si="26"/>
        <v>0</v>
      </c>
      <c r="BH179" s="192">
        <f t="shared" si="27"/>
        <v>0</v>
      </c>
      <c r="BI179" s="192">
        <f t="shared" si="28"/>
        <v>0</v>
      </c>
      <c r="BJ179" s="19" t="s">
        <v>80</v>
      </c>
      <c r="BK179" s="192">
        <f t="shared" si="29"/>
        <v>0</v>
      </c>
      <c r="BL179" s="19" t="s">
        <v>135</v>
      </c>
      <c r="BM179" s="191" t="s">
        <v>2739</v>
      </c>
    </row>
    <row r="180" spans="1:65" s="2" customFormat="1" ht="16.5" customHeight="1">
      <c r="A180" s="36"/>
      <c r="B180" s="37"/>
      <c r="C180" s="180" t="s">
        <v>1441</v>
      </c>
      <c r="D180" s="180" t="s">
        <v>187</v>
      </c>
      <c r="E180" s="181" t="s">
        <v>5325</v>
      </c>
      <c r="F180" s="182" t="s">
        <v>3507</v>
      </c>
      <c r="G180" s="183" t="s">
        <v>1358</v>
      </c>
      <c r="H180" s="184">
        <v>50</v>
      </c>
      <c r="I180" s="185"/>
      <c r="J180" s="186">
        <f t="shared" si="2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21"/>
        <v>0</v>
      </c>
      <c r="Q180" s="189">
        <v>0</v>
      </c>
      <c r="R180" s="189">
        <f t="shared" si="22"/>
        <v>0</v>
      </c>
      <c r="S180" s="189">
        <v>0</v>
      </c>
      <c r="T180" s="190">
        <f t="shared" si="2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135</v>
      </c>
      <c r="AT180" s="191" t="s">
        <v>187</v>
      </c>
      <c r="AU180" s="191" t="s">
        <v>80</v>
      </c>
      <c r="AY180" s="19" t="s">
        <v>185</v>
      </c>
      <c r="BE180" s="192">
        <f t="shared" si="24"/>
        <v>0</v>
      </c>
      <c r="BF180" s="192">
        <f t="shared" si="25"/>
        <v>0</v>
      </c>
      <c r="BG180" s="192">
        <f t="shared" si="26"/>
        <v>0</v>
      </c>
      <c r="BH180" s="192">
        <f t="shared" si="27"/>
        <v>0</v>
      </c>
      <c r="BI180" s="192">
        <f t="shared" si="28"/>
        <v>0</v>
      </c>
      <c r="BJ180" s="19" t="s">
        <v>80</v>
      </c>
      <c r="BK180" s="192">
        <f t="shared" si="29"/>
        <v>0</v>
      </c>
      <c r="BL180" s="19" t="s">
        <v>135</v>
      </c>
      <c r="BM180" s="191" t="s">
        <v>2744</v>
      </c>
    </row>
    <row r="181" spans="1:65" s="2" customFormat="1" ht="16.5" customHeight="1">
      <c r="A181" s="36"/>
      <c r="B181" s="37"/>
      <c r="C181" s="180" t="s">
        <v>1446</v>
      </c>
      <c r="D181" s="180" t="s">
        <v>187</v>
      </c>
      <c r="E181" s="181" t="s">
        <v>5326</v>
      </c>
      <c r="F181" s="182" t="s">
        <v>5327</v>
      </c>
      <c r="G181" s="183" t="s">
        <v>5173</v>
      </c>
      <c r="H181" s="184">
        <v>1</v>
      </c>
      <c r="I181" s="185"/>
      <c r="J181" s="186">
        <f t="shared" si="2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21"/>
        <v>0</v>
      </c>
      <c r="Q181" s="189">
        <v>0</v>
      </c>
      <c r="R181" s="189">
        <f t="shared" si="22"/>
        <v>0</v>
      </c>
      <c r="S181" s="189">
        <v>0</v>
      </c>
      <c r="T181" s="190">
        <f t="shared" si="2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135</v>
      </c>
      <c r="AT181" s="191" t="s">
        <v>187</v>
      </c>
      <c r="AU181" s="191" t="s">
        <v>80</v>
      </c>
      <c r="AY181" s="19" t="s">
        <v>185</v>
      </c>
      <c r="BE181" s="192">
        <f t="shared" si="24"/>
        <v>0</v>
      </c>
      <c r="BF181" s="192">
        <f t="shared" si="25"/>
        <v>0</v>
      </c>
      <c r="BG181" s="192">
        <f t="shared" si="26"/>
        <v>0</v>
      </c>
      <c r="BH181" s="192">
        <f t="shared" si="27"/>
        <v>0</v>
      </c>
      <c r="BI181" s="192">
        <f t="shared" si="28"/>
        <v>0</v>
      </c>
      <c r="BJ181" s="19" t="s">
        <v>80</v>
      </c>
      <c r="BK181" s="192">
        <f t="shared" si="29"/>
        <v>0</v>
      </c>
      <c r="BL181" s="19" t="s">
        <v>135</v>
      </c>
      <c r="BM181" s="191" t="s">
        <v>2750</v>
      </c>
    </row>
    <row r="182" spans="1:65" s="2" customFormat="1" ht="16.5" customHeight="1">
      <c r="A182" s="36"/>
      <c r="B182" s="37"/>
      <c r="C182" s="180" t="s">
        <v>1453</v>
      </c>
      <c r="D182" s="180" t="s">
        <v>187</v>
      </c>
      <c r="E182" s="181" t="s">
        <v>5328</v>
      </c>
      <c r="F182" s="182" t="s">
        <v>5329</v>
      </c>
      <c r="G182" s="183" t="s">
        <v>1314</v>
      </c>
      <c r="H182" s="184">
        <v>1</v>
      </c>
      <c r="I182" s="185"/>
      <c r="J182" s="186">
        <f t="shared" si="2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21"/>
        <v>0</v>
      </c>
      <c r="Q182" s="189">
        <v>0</v>
      </c>
      <c r="R182" s="189">
        <f t="shared" si="22"/>
        <v>0</v>
      </c>
      <c r="S182" s="189">
        <v>0</v>
      </c>
      <c r="T182" s="190">
        <f t="shared" si="2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80</v>
      </c>
      <c r="AY182" s="19" t="s">
        <v>185</v>
      </c>
      <c r="BE182" s="192">
        <f t="shared" si="24"/>
        <v>0</v>
      </c>
      <c r="BF182" s="192">
        <f t="shared" si="25"/>
        <v>0</v>
      </c>
      <c r="BG182" s="192">
        <f t="shared" si="26"/>
        <v>0</v>
      </c>
      <c r="BH182" s="192">
        <f t="shared" si="27"/>
        <v>0</v>
      </c>
      <c r="BI182" s="192">
        <f t="shared" si="28"/>
        <v>0</v>
      </c>
      <c r="BJ182" s="19" t="s">
        <v>80</v>
      </c>
      <c r="BK182" s="192">
        <f t="shared" si="29"/>
        <v>0</v>
      </c>
      <c r="BL182" s="19" t="s">
        <v>135</v>
      </c>
      <c r="BM182" s="191" t="s">
        <v>2754</v>
      </c>
    </row>
    <row r="183" spans="1:65" s="2" customFormat="1" ht="16.5" customHeight="1">
      <c r="A183" s="36"/>
      <c r="B183" s="37"/>
      <c r="C183" s="180" t="s">
        <v>1468</v>
      </c>
      <c r="D183" s="180" t="s">
        <v>187</v>
      </c>
      <c r="E183" s="181" t="s">
        <v>5330</v>
      </c>
      <c r="F183" s="182" t="s">
        <v>5331</v>
      </c>
      <c r="G183" s="183" t="s">
        <v>5332</v>
      </c>
      <c r="H183" s="184">
        <v>30</v>
      </c>
      <c r="I183" s="185"/>
      <c r="J183" s="186">
        <f t="shared" si="2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21"/>
        <v>0</v>
      </c>
      <c r="Q183" s="189">
        <v>0</v>
      </c>
      <c r="R183" s="189">
        <f t="shared" si="22"/>
        <v>0</v>
      </c>
      <c r="S183" s="189">
        <v>0</v>
      </c>
      <c r="T183" s="190">
        <f t="shared" si="2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135</v>
      </c>
      <c r="AT183" s="191" t="s">
        <v>187</v>
      </c>
      <c r="AU183" s="191" t="s">
        <v>80</v>
      </c>
      <c r="AY183" s="19" t="s">
        <v>185</v>
      </c>
      <c r="BE183" s="192">
        <f t="shared" si="24"/>
        <v>0</v>
      </c>
      <c r="BF183" s="192">
        <f t="shared" si="25"/>
        <v>0</v>
      </c>
      <c r="BG183" s="192">
        <f t="shared" si="26"/>
        <v>0</v>
      </c>
      <c r="BH183" s="192">
        <f t="shared" si="27"/>
        <v>0</v>
      </c>
      <c r="BI183" s="192">
        <f t="shared" si="28"/>
        <v>0</v>
      </c>
      <c r="BJ183" s="19" t="s">
        <v>80</v>
      </c>
      <c r="BK183" s="192">
        <f t="shared" si="29"/>
        <v>0</v>
      </c>
      <c r="BL183" s="19" t="s">
        <v>135</v>
      </c>
      <c r="BM183" s="191" t="s">
        <v>2758</v>
      </c>
    </row>
    <row r="184" spans="1:65" s="2" customFormat="1" ht="16.5" customHeight="1">
      <c r="A184" s="36"/>
      <c r="B184" s="37"/>
      <c r="C184" s="180" t="s">
        <v>1473</v>
      </c>
      <c r="D184" s="180" t="s">
        <v>187</v>
      </c>
      <c r="E184" s="181" t="s">
        <v>5333</v>
      </c>
      <c r="F184" s="182" t="s">
        <v>5334</v>
      </c>
      <c r="G184" s="183" t="s">
        <v>1314</v>
      </c>
      <c r="H184" s="184">
        <v>1</v>
      </c>
      <c r="I184" s="185"/>
      <c r="J184" s="186">
        <f t="shared" si="2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21"/>
        <v>0</v>
      </c>
      <c r="Q184" s="189">
        <v>0</v>
      </c>
      <c r="R184" s="189">
        <f t="shared" si="22"/>
        <v>0</v>
      </c>
      <c r="S184" s="189">
        <v>0</v>
      </c>
      <c r="T184" s="190">
        <f t="shared" si="2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80</v>
      </c>
      <c r="AY184" s="19" t="s">
        <v>185</v>
      </c>
      <c r="BE184" s="192">
        <f t="shared" si="24"/>
        <v>0</v>
      </c>
      <c r="BF184" s="192">
        <f t="shared" si="25"/>
        <v>0</v>
      </c>
      <c r="BG184" s="192">
        <f t="shared" si="26"/>
        <v>0</v>
      </c>
      <c r="BH184" s="192">
        <f t="shared" si="27"/>
        <v>0</v>
      </c>
      <c r="BI184" s="192">
        <f t="shared" si="28"/>
        <v>0</v>
      </c>
      <c r="BJ184" s="19" t="s">
        <v>80</v>
      </c>
      <c r="BK184" s="192">
        <f t="shared" si="29"/>
        <v>0</v>
      </c>
      <c r="BL184" s="19" t="s">
        <v>135</v>
      </c>
      <c r="BM184" s="191" t="s">
        <v>2762</v>
      </c>
    </row>
    <row r="185" spans="1:65" s="2" customFormat="1" ht="16.5" customHeight="1">
      <c r="A185" s="36"/>
      <c r="B185" s="37"/>
      <c r="C185" s="180" t="s">
        <v>1877</v>
      </c>
      <c r="D185" s="180" t="s">
        <v>187</v>
      </c>
      <c r="E185" s="181" t="s">
        <v>5335</v>
      </c>
      <c r="F185" s="182" t="s">
        <v>5336</v>
      </c>
      <c r="G185" s="183" t="s">
        <v>3536</v>
      </c>
      <c r="H185" s="184">
        <v>1</v>
      </c>
      <c r="I185" s="185"/>
      <c r="J185" s="186">
        <f t="shared" si="2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21"/>
        <v>0</v>
      </c>
      <c r="Q185" s="189">
        <v>0</v>
      </c>
      <c r="R185" s="189">
        <f t="shared" si="22"/>
        <v>0</v>
      </c>
      <c r="S185" s="189">
        <v>0</v>
      </c>
      <c r="T185" s="190">
        <f t="shared" si="2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80</v>
      </c>
      <c r="AY185" s="19" t="s">
        <v>185</v>
      </c>
      <c r="BE185" s="192">
        <f t="shared" si="24"/>
        <v>0</v>
      </c>
      <c r="BF185" s="192">
        <f t="shared" si="25"/>
        <v>0</v>
      </c>
      <c r="BG185" s="192">
        <f t="shared" si="26"/>
        <v>0</v>
      </c>
      <c r="BH185" s="192">
        <f t="shared" si="27"/>
        <v>0</v>
      </c>
      <c r="BI185" s="192">
        <f t="shared" si="28"/>
        <v>0</v>
      </c>
      <c r="BJ185" s="19" t="s">
        <v>80</v>
      </c>
      <c r="BK185" s="192">
        <f t="shared" si="29"/>
        <v>0</v>
      </c>
      <c r="BL185" s="19" t="s">
        <v>135</v>
      </c>
      <c r="BM185" s="191" t="s">
        <v>2767</v>
      </c>
    </row>
    <row r="186" spans="1:65" s="2" customFormat="1" ht="16.5" customHeight="1">
      <c r="A186" s="36"/>
      <c r="B186" s="37"/>
      <c r="C186" s="180" t="s">
        <v>1883</v>
      </c>
      <c r="D186" s="180" t="s">
        <v>187</v>
      </c>
      <c r="E186" s="181" t="s">
        <v>5337</v>
      </c>
      <c r="F186" s="182" t="s">
        <v>3875</v>
      </c>
      <c r="G186" s="183" t="s">
        <v>448</v>
      </c>
      <c r="H186" s="184">
        <v>72</v>
      </c>
      <c r="I186" s="185"/>
      <c r="J186" s="186">
        <f t="shared" si="2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21"/>
        <v>0</v>
      </c>
      <c r="Q186" s="189">
        <v>0</v>
      </c>
      <c r="R186" s="189">
        <f t="shared" si="22"/>
        <v>0</v>
      </c>
      <c r="S186" s="189">
        <v>0</v>
      </c>
      <c r="T186" s="190">
        <f t="shared" si="2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135</v>
      </c>
      <c r="AT186" s="191" t="s">
        <v>187</v>
      </c>
      <c r="AU186" s="191" t="s">
        <v>80</v>
      </c>
      <c r="AY186" s="19" t="s">
        <v>185</v>
      </c>
      <c r="BE186" s="192">
        <f t="shared" si="24"/>
        <v>0</v>
      </c>
      <c r="BF186" s="192">
        <f t="shared" si="25"/>
        <v>0</v>
      </c>
      <c r="BG186" s="192">
        <f t="shared" si="26"/>
        <v>0</v>
      </c>
      <c r="BH186" s="192">
        <f t="shared" si="27"/>
        <v>0</v>
      </c>
      <c r="BI186" s="192">
        <f t="shared" si="28"/>
        <v>0</v>
      </c>
      <c r="BJ186" s="19" t="s">
        <v>80</v>
      </c>
      <c r="BK186" s="192">
        <f t="shared" si="29"/>
        <v>0</v>
      </c>
      <c r="BL186" s="19" t="s">
        <v>135</v>
      </c>
      <c r="BM186" s="191" t="s">
        <v>2775</v>
      </c>
    </row>
    <row r="187" spans="1:65" s="2" customFormat="1" ht="16.5" customHeight="1">
      <c r="A187" s="36"/>
      <c r="B187" s="37"/>
      <c r="C187" s="180" t="s">
        <v>1888</v>
      </c>
      <c r="D187" s="180" t="s">
        <v>187</v>
      </c>
      <c r="E187" s="181" t="s">
        <v>3641</v>
      </c>
      <c r="F187" s="182" t="s">
        <v>5338</v>
      </c>
      <c r="G187" s="183" t="s">
        <v>342</v>
      </c>
      <c r="H187" s="184">
        <v>0.05</v>
      </c>
      <c r="I187" s="185"/>
      <c r="J187" s="186">
        <f t="shared" si="2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21"/>
        <v>0</v>
      </c>
      <c r="Q187" s="189">
        <v>0</v>
      </c>
      <c r="R187" s="189">
        <f t="shared" si="22"/>
        <v>0</v>
      </c>
      <c r="S187" s="189">
        <v>0</v>
      </c>
      <c r="T187" s="190">
        <f t="shared" si="2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80</v>
      </c>
      <c r="AY187" s="19" t="s">
        <v>185</v>
      </c>
      <c r="BE187" s="192">
        <f t="shared" si="24"/>
        <v>0</v>
      </c>
      <c r="BF187" s="192">
        <f t="shared" si="25"/>
        <v>0</v>
      </c>
      <c r="BG187" s="192">
        <f t="shared" si="26"/>
        <v>0</v>
      </c>
      <c r="BH187" s="192">
        <f t="shared" si="27"/>
        <v>0</v>
      </c>
      <c r="BI187" s="192">
        <f t="shared" si="28"/>
        <v>0</v>
      </c>
      <c r="BJ187" s="19" t="s">
        <v>80</v>
      </c>
      <c r="BK187" s="192">
        <f t="shared" si="29"/>
        <v>0</v>
      </c>
      <c r="BL187" s="19" t="s">
        <v>135</v>
      </c>
      <c r="BM187" s="191" t="s">
        <v>2783</v>
      </c>
    </row>
    <row r="188" spans="1:65" s="2" customFormat="1" ht="16.5" customHeight="1">
      <c r="A188" s="36"/>
      <c r="B188" s="37"/>
      <c r="C188" s="180" t="s">
        <v>1891</v>
      </c>
      <c r="D188" s="180" t="s">
        <v>187</v>
      </c>
      <c r="E188" s="181" t="s">
        <v>3644</v>
      </c>
      <c r="F188" s="182" t="s">
        <v>3476</v>
      </c>
      <c r="G188" s="183" t="s">
        <v>342</v>
      </c>
      <c r="H188" s="184">
        <v>0.05</v>
      </c>
      <c r="I188" s="185"/>
      <c r="J188" s="186">
        <f t="shared" si="2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21"/>
        <v>0</v>
      </c>
      <c r="Q188" s="189">
        <v>0</v>
      </c>
      <c r="R188" s="189">
        <f t="shared" si="22"/>
        <v>0</v>
      </c>
      <c r="S188" s="189">
        <v>0</v>
      </c>
      <c r="T188" s="190">
        <f t="shared" si="2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80</v>
      </c>
      <c r="AY188" s="19" t="s">
        <v>185</v>
      </c>
      <c r="BE188" s="192">
        <f t="shared" si="24"/>
        <v>0</v>
      </c>
      <c r="BF188" s="192">
        <f t="shared" si="25"/>
        <v>0</v>
      </c>
      <c r="BG188" s="192">
        <f t="shared" si="26"/>
        <v>0</v>
      </c>
      <c r="BH188" s="192">
        <f t="shared" si="27"/>
        <v>0</v>
      </c>
      <c r="BI188" s="192">
        <f t="shared" si="28"/>
        <v>0</v>
      </c>
      <c r="BJ188" s="19" t="s">
        <v>80</v>
      </c>
      <c r="BK188" s="192">
        <f t="shared" si="29"/>
        <v>0</v>
      </c>
      <c r="BL188" s="19" t="s">
        <v>135</v>
      </c>
      <c r="BM188" s="191" t="s">
        <v>2813</v>
      </c>
    </row>
    <row r="189" spans="1:65" s="2" customFormat="1" ht="16.5" customHeight="1">
      <c r="A189" s="36"/>
      <c r="B189" s="37"/>
      <c r="C189" s="180" t="s">
        <v>1893</v>
      </c>
      <c r="D189" s="180" t="s">
        <v>187</v>
      </c>
      <c r="E189" s="181" t="s">
        <v>5339</v>
      </c>
      <c r="F189" s="182" t="s">
        <v>5340</v>
      </c>
      <c r="G189" s="183" t="s">
        <v>342</v>
      </c>
      <c r="H189" s="184">
        <v>1.4</v>
      </c>
      <c r="I189" s="185"/>
      <c r="J189" s="186">
        <f t="shared" si="20"/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 t="shared" si="21"/>
        <v>0</v>
      </c>
      <c r="Q189" s="189">
        <v>0</v>
      </c>
      <c r="R189" s="189">
        <f t="shared" si="22"/>
        <v>0</v>
      </c>
      <c r="S189" s="189">
        <v>0</v>
      </c>
      <c r="T189" s="190">
        <f t="shared" si="2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135</v>
      </c>
      <c r="AT189" s="191" t="s">
        <v>187</v>
      </c>
      <c r="AU189" s="191" t="s">
        <v>80</v>
      </c>
      <c r="AY189" s="19" t="s">
        <v>185</v>
      </c>
      <c r="BE189" s="192">
        <f t="shared" si="24"/>
        <v>0</v>
      </c>
      <c r="BF189" s="192">
        <f t="shared" si="25"/>
        <v>0</v>
      </c>
      <c r="BG189" s="192">
        <f t="shared" si="26"/>
        <v>0</v>
      </c>
      <c r="BH189" s="192">
        <f t="shared" si="27"/>
        <v>0</v>
      </c>
      <c r="BI189" s="192">
        <f t="shared" si="28"/>
        <v>0</v>
      </c>
      <c r="BJ189" s="19" t="s">
        <v>80</v>
      </c>
      <c r="BK189" s="192">
        <f t="shared" si="29"/>
        <v>0</v>
      </c>
      <c r="BL189" s="19" t="s">
        <v>135</v>
      </c>
      <c r="BM189" s="191" t="s">
        <v>3621</v>
      </c>
    </row>
    <row r="190" spans="1:65" s="2" customFormat="1" ht="16.5" customHeight="1">
      <c r="A190" s="36"/>
      <c r="B190" s="37"/>
      <c r="C190" s="180" t="s">
        <v>1895</v>
      </c>
      <c r="D190" s="180" t="s">
        <v>187</v>
      </c>
      <c r="E190" s="181" t="s">
        <v>5341</v>
      </c>
      <c r="F190" s="182" t="s">
        <v>3476</v>
      </c>
      <c r="G190" s="183" t="s">
        <v>342</v>
      </c>
      <c r="H190" s="184">
        <v>1.4</v>
      </c>
      <c r="I190" s="185"/>
      <c r="J190" s="186">
        <f t="shared" si="20"/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si="21"/>
        <v>0</v>
      </c>
      <c r="Q190" s="189">
        <v>0</v>
      </c>
      <c r="R190" s="189">
        <f t="shared" si="22"/>
        <v>0</v>
      </c>
      <c r="S190" s="189">
        <v>0</v>
      </c>
      <c r="T190" s="190">
        <f t="shared" si="2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80</v>
      </c>
      <c r="AY190" s="19" t="s">
        <v>185</v>
      </c>
      <c r="BE190" s="192">
        <f t="shared" si="24"/>
        <v>0</v>
      </c>
      <c r="BF190" s="192">
        <f t="shared" si="25"/>
        <v>0</v>
      </c>
      <c r="BG190" s="192">
        <f t="shared" si="26"/>
        <v>0</v>
      </c>
      <c r="BH190" s="192">
        <f t="shared" si="27"/>
        <v>0</v>
      </c>
      <c r="BI190" s="192">
        <f t="shared" si="28"/>
        <v>0</v>
      </c>
      <c r="BJ190" s="19" t="s">
        <v>80</v>
      </c>
      <c r="BK190" s="192">
        <f t="shared" si="29"/>
        <v>0</v>
      </c>
      <c r="BL190" s="19" t="s">
        <v>135</v>
      </c>
      <c r="BM190" s="191" t="s">
        <v>3624</v>
      </c>
    </row>
    <row r="191" spans="1:65" s="2" customFormat="1" ht="16.5" customHeight="1">
      <c r="A191" s="36"/>
      <c r="B191" s="37"/>
      <c r="C191" s="180" t="s">
        <v>1866</v>
      </c>
      <c r="D191" s="180" t="s">
        <v>187</v>
      </c>
      <c r="E191" s="181" t="s">
        <v>5342</v>
      </c>
      <c r="F191" s="182" t="s">
        <v>5343</v>
      </c>
      <c r="G191" s="183" t="s">
        <v>1314</v>
      </c>
      <c r="H191" s="184">
        <v>1</v>
      </c>
      <c r="I191" s="185"/>
      <c r="J191" s="186">
        <f t="shared" ref="J191:J222" si="30">ROUND(I191*H191,2)</f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ref="P191:P222" si="31">O191*H191</f>
        <v>0</v>
      </c>
      <c r="Q191" s="189">
        <v>0</v>
      </c>
      <c r="R191" s="189">
        <f t="shared" ref="R191:R222" si="32">Q191*H191</f>
        <v>0</v>
      </c>
      <c r="S191" s="189">
        <v>0</v>
      </c>
      <c r="T191" s="190">
        <f t="shared" ref="T191:T222" si="33"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80</v>
      </c>
      <c r="AY191" s="19" t="s">
        <v>185</v>
      </c>
      <c r="BE191" s="192">
        <f t="shared" si="24"/>
        <v>0</v>
      </c>
      <c r="BF191" s="192">
        <f t="shared" si="25"/>
        <v>0</v>
      </c>
      <c r="BG191" s="192">
        <f t="shared" si="26"/>
        <v>0</v>
      </c>
      <c r="BH191" s="192">
        <f t="shared" si="27"/>
        <v>0</v>
      </c>
      <c r="BI191" s="192">
        <f t="shared" si="28"/>
        <v>0</v>
      </c>
      <c r="BJ191" s="19" t="s">
        <v>80</v>
      </c>
      <c r="BK191" s="192">
        <f t="shared" si="29"/>
        <v>0</v>
      </c>
      <c r="BL191" s="19" t="s">
        <v>135</v>
      </c>
      <c r="BM191" s="191" t="s">
        <v>1402</v>
      </c>
    </row>
    <row r="192" spans="1:65" s="12" customFormat="1" ht="25.9" customHeight="1">
      <c r="B192" s="164"/>
      <c r="C192" s="165"/>
      <c r="D192" s="166" t="s">
        <v>72</v>
      </c>
      <c r="E192" s="167" t="s">
        <v>82</v>
      </c>
      <c r="F192" s="167" t="s">
        <v>5344</v>
      </c>
      <c r="G192" s="165"/>
      <c r="H192" s="165"/>
      <c r="I192" s="168"/>
      <c r="J192" s="169">
        <f>BK192</f>
        <v>0</v>
      </c>
      <c r="K192" s="165"/>
      <c r="L192" s="170"/>
      <c r="M192" s="171"/>
      <c r="N192" s="172"/>
      <c r="O192" s="172"/>
      <c r="P192" s="173">
        <f>SUM(P193:P437)</f>
        <v>0</v>
      </c>
      <c r="Q192" s="172"/>
      <c r="R192" s="173">
        <f>SUM(R193:R437)</f>
        <v>0</v>
      </c>
      <c r="S192" s="172"/>
      <c r="T192" s="174">
        <f>SUM(T193:T437)</f>
        <v>0</v>
      </c>
      <c r="AR192" s="175" t="s">
        <v>80</v>
      </c>
      <c r="AT192" s="176" t="s">
        <v>72</v>
      </c>
      <c r="AU192" s="176" t="s">
        <v>73</v>
      </c>
      <c r="AY192" s="175" t="s">
        <v>185</v>
      </c>
      <c r="BK192" s="177">
        <f>SUM(BK193:BK437)</f>
        <v>0</v>
      </c>
    </row>
    <row r="193" spans="1:65" s="2" customFormat="1" ht="66.75" customHeight="1">
      <c r="A193" s="36"/>
      <c r="B193" s="37"/>
      <c r="C193" s="180" t="s">
        <v>1903</v>
      </c>
      <c r="D193" s="180" t="s">
        <v>187</v>
      </c>
      <c r="E193" s="181" t="s">
        <v>5345</v>
      </c>
      <c r="F193" s="182" t="s">
        <v>5346</v>
      </c>
      <c r="G193" s="183" t="s">
        <v>3536</v>
      </c>
      <c r="H193" s="184">
        <v>1</v>
      </c>
      <c r="I193" s="185"/>
      <c r="J193" s="186">
        <f t="shared" ref="J193:J256" si="34">ROUND(I193*H193,2)</f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ref="P193:P256" si="35">O193*H193</f>
        <v>0</v>
      </c>
      <c r="Q193" s="189">
        <v>0</v>
      </c>
      <c r="R193" s="189">
        <f t="shared" ref="R193:R256" si="36">Q193*H193</f>
        <v>0</v>
      </c>
      <c r="S193" s="189">
        <v>0</v>
      </c>
      <c r="T193" s="190">
        <f t="shared" ref="T193:T256" si="37"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135</v>
      </c>
      <c r="AT193" s="191" t="s">
        <v>187</v>
      </c>
      <c r="AU193" s="191" t="s">
        <v>80</v>
      </c>
      <c r="AY193" s="19" t="s">
        <v>185</v>
      </c>
      <c r="BE193" s="192">
        <f t="shared" ref="BE193:BE256" si="38">IF(N193="základní",J193,0)</f>
        <v>0</v>
      </c>
      <c r="BF193" s="192">
        <f t="shared" ref="BF193:BF256" si="39">IF(N193="snížená",J193,0)</f>
        <v>0</v>
      </c>
      <c r="BG193" s="192">
        <f t="shared" ref="BG193:BG256" si="40">IF(N193="zákl. přenesená",J193,0)</f>
        <v>0</v>
      </c>
      <c r="BH193" s="192">
        <f t="shared" ref="BH193:BH256" si="41">IF(N193="sníž. přenesená",J193,0)</f>
        <v>0</v>
      </c>
      <c r="BI193" s="192">
        <f t="shared" ref="BI193:BI256" si="42">IF(N193="nulová",J193,0)</f>
        <v>0</v>
      </c>
      <c r="BJ193" s="19" t="s">
        <v>80</v>
      </c>
      <c r="BK193" s="192">
        <f t="shared" ref="BK193:BK256" si="43">ROUND(I193*H193,2)</f>
        <v>0</v>
      </c>
      <c r="BL193" s="19" t="s">
        <v>135</v>
      </c>
      <c r="BM193" s="191" t="s">
        <v>3629</v>
      </c>
    </row>
    <row r="194" spans="1:65" s="2" customFormat="1" ht="24.2" customHeight="1">
      <c r="A194" s="36"/>
      <c r="B194" s="37"/>
      <c r="C194" s="180" t="s">
        <v>1909</v>
      </c>
      <c r="D194" s="180" t="s">
        <v>187</v>
      </c>
      <c r="E194" s="181" t="s">
        <v>5347</v>
      </c>
      <c r="F194" s="182" t="s">
        <v>5348</v>
      </c>
      <c r="G194" s="183" t="s">
        <v>1314</v>
      </c>
      <c r="H194" s="184">
        <v>3</v>
      </c>
      <c r="I194" s="185"/>
      <c r="J194" s="186">
        <f t="shared" si="34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35"/>
        <v>0</v>
      </c>
      <c r="Q194" s="189">
        <v>0</v>
      </c>
      <c r="R194" s="189">
        <f t="shared" si="36"/>
        <v>0</v>
      </c>
      <c r="S194" s="189">
        <v>0</v>
      </c>
      <c r="T194" s="190">
        <f t="shared" si="37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135</v>
      </c>
      <c r="AT194" s="191" t="s">
        <v>187</v>
      </c>
      <c r="AU194" s="191" t="s">
        <v>80</v>
      </c>
      <c r="AY194" s="19" t="s">
        <v>185</v>
      </c>
      <c r="BE194" s="192">
        <f t="shared" si="38"/>
        <v>0</v>
      </c>
      <c r="BF194" s="192">
        <f t="shared" si="39"/>
        <v>0</v>
      </c>
      <c r="BG194" s="192">
        <f t="shared" si="40"/>
        <v>0</v>
      </c>
      <c r="BH194" s="192">
        <f t="shared" si="41"/>
        <v>0</v>
      </c>
      <c r="BI194" s="192">
        <f t="shared" si="42"/>
        <v>0</v>
      </c>
      <c r="BJ194" s="19" t="s">
        <v>80</v>
      </c>
      <c r="BK194" s="192">
        <f t="shared" si="43"/>
        <v>0</v>
      </c>
      <c r="BL194" s="19" t="s">
        <v>135</v>
      </c>
      <c r="BM194" s="191" t="s">
        <v>3632</v>
      </c>
    </row>
    <row r="195" spans="1:65" s="2" customFormat="1" ht="16.5" customHeight="1">
      <c r="A195" s="36"/>
      <c r="B195" s="37"/>
      <c r="C195" s="180" t="s">
        <v>1913</v>
      </c>
      <c r="D195" s="180" t="s">
        <v>187</v>
      </c>
      <c r="E195" s="181" t="s">
        <v>5349</v>
      </c>
      <c r="F195" s="182" t="s">
        <v>5350</v>
      </c>
      <c r="G195" s="183" t="s">
        <v>1314</v>
      </c>
      <c r="H195" s="184">
        <v>3</v>
      </c>
      <c r="I195" s="185"/>
      <c r="J195" s="186">
        <f t="shared" si="34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35"/>
        <v>0</v>
      </c>
      <c r="Q195" s="189">
        <v>0</v>
      </c>
      <c r="R195" s="189">
        <f t="shared" si="36"/>
        <v>0</v>
      </c>
      <c r="S195" s="189">
        <v>0</v>
      </c>
      <c r="T195" s="190">
        <f t="shared" si="37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135</v>
      </c>
      <c r="AT195" s="191" t="s">
        <v>187</v>
      </c>
      <c r="AU195" s="191" t="s">
        <v>80</v>
      </c>
      <c r="AY195" s="19" t="s">
        <v>185</v>
      </c>
      <c r="BE195" s="192">
        <f t="shared" si="38"/>
        <v>0</v>
      </c>
      <c r="BF195" s="192">
        <f t="shared" si="39"/>
        <v>0</v>
      </c>
      <c r="BG195" s="192">
        <f t="shared" si="40"/>
        <v>0</v>
      </c>
      <c r="BH195" s="192">
        <f t="shared" si="41"/>
        <v>0</v>
      </c>
      <c r="BI195" s="192">
        <f t="shared" si="42"/>
        <v>0</v>
      </c>
      <c r="BJ195" s="19" t="s">
        <v>80</v>
      </c>
      <c r="BK195" s="192">
        <f t="shared" si="43"/>
        <v>0</v>
      </c>
      <c r="BL195" s="19" t="s">
        <v>135</v>
      </c>
      <c r="BM195" s="191" t="s">
        <v>2688</v>
      </c>
    </row>
    <row r="196" spans="1:65" s="2" customFormat="1" ht="16.5" customHeight="1">
      <c r="A196" s="36"/>
      <c r="B196" s="37"/>
      <c r="C196" s="180" t="s">
        <v>1916</v>
      </c>
      <c r="D196" s="180" t="s">
        <v>187</v>
      </c>
      <c r="E196" s="181" t="s">
        <v>5351</v>
      </c>
      <c r="F196" s="182" t="s">
        <v>5352</v>
      </c>
      <c r="G196" s="183" t="s">
        <v>1314</v>
      </c>
      <c r="H196" s="184">
        <v>1</v>
      </c>
      <c r="I196" s="185"/>
      <c r="J196" s="186">
        <f t="shared" si="34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35"/>
        <v>0</v>
      </c>
      <c r="Q196" s="189">
        <v>0</v>
      </c>
      <c r="R196" s="189">
        <f t="shared" si="36"/>
        <v>0</v>
      </c>
      <c r="S196" s="189">
        <v>0</v>
      </c>
      <c r="T196" s="190">
        <f t="shared" si="37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135</v>
      </c>
      <c r="AT196" s="191" t="s">
        <v>187</v>
      </c>
      <c r="AU196" s="191" t="s">
        <v>80</v>
      </c>
      <c r="AY196" s="19" t="s">
        <v>185</v>
      </c>
      <c r="BE196" s="192">
        <f t="shared" si="38"/>
        <v>0</v>
      </c>
      <c r="BF196" s="192">
        <f t="shared" si="39"/>
        <v>0</v>
      </c>
      <c r="BG196" s="192">
        <f t="shared" si="40"/>
        <v>0</v>
      </c>
      <c r="BH196" s="192">
        <f t="shared" si="41"/>
        <v>0</v>
      </c>
      <c r="BI196" s="192">
        <f t="shared" si="42"/>
        <v>0</v>
      </c>
      <c r="BJ196" s="19" t="s">
        <v>80</v>
      </c>
      <c r="BK196" s="192">
        <f t="shared" si="43"/>
        <v>0</v>
      </c>
      <c r="BL196" s="19" t="s">
        <v>135</v>
      </c>
      <c r="BM196" s="191" t="s">
        <v>3635</v>
      </c>
    </row>
    <row r="197" spans="1:65" s="2" customFormat="1" ht="16.5" customHeight="1">
      <c r="A197" s="36"/>
      <c r="B197" s="37"/>
      <c r="C197" s="180" t="s">
        <v>1920</v>
      </c>
      <c r="D197" s="180" t="s">
        <v>187</v>
      </c>
      <c r="E197" s="181" t="s">
        <v>5353</v>
      </c>
      <c r="F197" s="182" t="s">
        <v>5354</v>
      </c>
      <c r="G197" s="183" t="s">
        <v>3536</v>
      </c>
      <c r="H197" s="184">
        <v>1</v>
      </c>
      <c r="I197" s="185"/>
      <c r="J197" s="186">
        <f t="shared" si="34"/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 t="shared" si="35"/>
        <v>0</v>
      </c>
      <c r="Q197" s="189">
        <v>0</v>
      </c>
      <c r="R197" s="189">
        <f t="shared" si="36"/>
        <v>0</v>
      </c>
      <c r="S197" s="189">
        <v>0</v>
      </c>
      <c r="T197" s="190">
        <f t="shared" si="37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80</v>
      </c>
      <c r="AY197" s="19" t="s">
        <v>185</v>
      </c>
      <c r="BE197" s="192">
        <f t="shared" si="38"/>
        <v>0</v>
      </c>
      <c r="BF197" s="192">
        <f t="shared" si="39"/>
        <v>0</v>
      </c>
      <c r="BG197" s="192">
        <f t="shared" si="40"/>
        <v>0</v>
      </c>
      <c r="BH197" s="192">
        <f t="shared" si="41"/>
        <v>0</v>
      </c>
      <c r="BI197" s="192">
        <f t="shared" si="42"/>
        <v>0</v>
      </c>
      <c r="BJ197" s="19" t="s">
        <v>80</v>
      </c>
      <c r="BK197" s="192">
        <f t="shared" si="43"/>
        <v>0</v>
      </c>
      <c r="BL197" s="19" t="s">
        <v>135</v>
      </c>
      <c r="BM197" s="191" t="s">
        <v>3638</v>
      </c>
    </row>
    <row r="198" spans="1:65" s="2" customFormat="1" ht="16.5" customHeight="1">
      <c r="A198" s="36"/>
      <c r="B198" s="37"/>
      <c r="C198" s="180" t="s">
        <v>1927</v>
      </c>
      <c r="D198" s="180" t="s">
        <v>187</v>
      </c>
      <c r="E198" s="181" t="s">
        <v>5169</v>
      </c>
      <c r="F198" s="182" t="s">
        <v>5170</v>
      </c>
      <c r="G198" s="183" t="s">
        <v>448</v>
      </c>
      <c r="H198" s="184">
        <v>3</v>
      </c>
      <c r="I198" s="185"/>
      <c r="J198" s="186">
        <f t="shared" si="34"/>
        <v>0</v>
      </c>
      <c r="K198" s="182" t="s">
        <v>19</v>
      </c>
      <c r="L198" s="41"/>
      <c r="M198" s="187" t="s">
        <v>19</v>
      </c>
      <c r="N198" s="188" t="s">
        <v>44</v>
      </c>
      <c r="O198" s="66"/>
      <c r="P198" s="189">
        <f t="shared" si="35"/>
        <v>0</v>
      </c>
      <c r="Q198" s="189">
        <v>0</v>
      </c>
      <c r="R198" s="189">
        <f t="shared" si="36"/>
        <v>0</v>
      </c>
      <c r="S198" s="189">
        <v>0</v>
      </c>
      <c r="T198" s="190">
        <f t="shared" si="37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80</v>
      </c>
      <c r="AY198" s="19" t="s">
        <v>185</v>
      </c>
      <c r="BE198" s="192">
        <f t="shared" si="38"/>
        <v>0</v>
      </c>
      <c r="BF198" s="192">
        <f t="shared" si="39"/>
        <v>0</v>
      </c>
      <c r="BG198" s="192">
        <f t="shared" si="40"/>
        <v>0</v>
      </c>
      <c r="BH198" s="192">
        <f t="shared" si="41"/>
        <v>0</v>
      </c>
      <c r="BI198" s="192">
        <f t="shared" si="42"/>
        <v>0</v>
      </c>
      <c r="BJ198" s="19" t="s">
        <v>80</v>
      </c>
      <c r="BK198" s="192">
        <f t="shared" si="43"/>
        <v>0</v>
      </c>
      <c r="BL198" s="19" t="s">
        <v>135</v>
      </c>
      <c r="BM198" s="191" t="s">
        <v>3640</v>
      </c>
    </row>
    <row r="199" spans="1:65" s="2" customFormat="1" ht="16.5" customHeight="1">
      <c r="A199" s="36"/>
      <c r="B199" s="37"/>
      <c r="C199" s="180" t="s">
        <v>1932</v>
      </c>
      <c r="D199" s="180" t="s">
        <v>187</v>
      </c>
      <c r="E199" s="181" t="s">
        <v>5171</v>
      </c>
      <c r="F199" s="182" t="s">
        <v>5172</v>
      </c>
      <c r="G199" s="183" t="s">
        <v>5173</v>
      </c>
      <c r="H199" s="184">
        <v>1.5</v>
      </c>
      <c r="I199" s="185"/>
      <c r="J199" s="186">
        <f t="shared" si="34"/>
        <v>0</v>
      </c>
      <c r="K199" s="182" t="s">
        <v>19</v>
      </c>
      <c r="L199" s="41"/>
      <c r="M199" s="187" t="s">
        <v>19</v>
      </c>
      <c r="N199" s="188" t="s">
        <v>44</v>
      </c>
      <c r="O199" s="66"/>
      <c r="P199" s="189">
        <f t="shared" si="35"/>
        <v>0</v>
      </c>
      <c r="Q199" s="189">
        <v>0</v>
      </c>
      <c r="R199" s="189">
        <f t="shared" si="36"/>
        <v>0</v>
      </c>
      <c r="S199" s="189">
        <v>0</v>
      </c>
      <c r="T199" s="190">
        <f t="shared" si="37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80</v>
      </c>
      <c r="AY199" s="19" t="s">
        <v>185</v>
      </c>
      <c r="BE199" s="192">
        <f t="shared" si="38"/>
        <v>0</v>
      </c>
      <c r="BF199" s="192">
        <f t="shared" si="39"/>
        <v>0</v>
      </c>
      <c r="BG199" s="192">
        <f t="shared" si="40"/>
        <v>0</v>
      </c>
      <c r="BH199" s="192">
        <f t="shared" si="41"/>
        <v>0</v>
      </c>
      <c r="BI199" s="192">
        <f t="shared" si="42"/>
        <v>0</v>
      </c>
      <c r="BJ199" s="19" t="s">
        <v>80</v>
      </c>
      <c r="BK199" s="192">
        <f t="shared" si="43"/>
        <v>0</v>
      </c>
      <c r="BL199" s="19" t="s">
        <v>135</v>
      </c>
      <c r="BM199" s="191" t="s">
        <v>3643</v>
      </c>
    </row>
    <row r="200" spans="1:65" s="2" customFormat="1" ht="66.75" customHeight="1">
      <c r="A200" s="36"/>
      <c r="B200" s="37"/>
      <c r="C200" s="180" t="s">
        <v>1934</v>
      </c>
      <c r="D200" s="180" t="s">
        <v>187</v>
      </c>
      <c r="E200" s="181" t="s">
        <v>5355</v>
      </c>
      <c r="F200" s="182" t="s">
        <v>5356</v>
      </c>
      <c r="G200" s="183" t="s">
        <v>1314</v>
      </c>
      <c r="H200" s="184">
        <v>1</v>
      </c>
      <c r="I200" s="185"/>
      <c r="J200" s="186">
        <f t="shared" si="34"/>
        <v>0</v>
      </c>
      <c r="K200" s="182" t="s">
        <v>19</v>
      </c>
      <c r="L200" s="41"/>
      <c r="M200" s="187" t="s">
        <v>19</v>
      </c>
      <c r="N200" s="188" t="s">
        <v>44</v>
      </c>
      <c r="O200" s="66"/>
      <c r="P200" s="189">
        <f t="shared" si="35"/>
        <v>0</v>
      </c>
      <c r="Q200" s="189">
        <v>0</v>
      </c>
      <c r="R200" s="189">
        <f t="shared" si="36"/>
        <v>0</v>
      </c>
      <c r="S200" s="189">
        <v>0</v>
      </c>
      <c r="T200" s="190">
        <f t="shared" si="37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135</v>
      </c>
      <c r="AT200" s="191" t="s">
        <v>187</v>
      </c>
      <c r="AU200" s="191" t="s">
        <v>80</v>
      </c>
      <c r="AY200" s="19" t="s">
        <v>185</v>
      </c>
      <c r="BE200" s="192">
        <f t="shared" si="38"/>
        <v>0</v>
      </c>
      <c r="BF200" s="192">
        <f t="shared" si="39"/>
        <v>0</v>
      </c>
      <c r="BG200" s="192">
        <f t="shared" si="40"/>
        <v>0</v>
      </c>
      <c r="BH200" s="192">
        <f t="shared" si="41"/>
        <v>0</v>
      </c>
      <c r="BI200" s="192">
        <f t="shared" si="42"/>
        <v>0</v>
      </c>
      <c r="BJ200" s="19" t="s">
        <v>80</v>
      </c>
      <c r="BK200" s="192">
        <f t="shared" si="43"/>
        <v>0</v>
      </c>
      <c r="BL200" s="19" t="s">
        <v>135</v>
      </c>
      <c r="BM200" s="191" t="s">
        <v>3645</v>
      </c>
    </row>
    <row r="201" spans="1:65" s="2" customFormat="1" ht="66.75" customHeight="1">
      <c r="A201" s="36"/>
      <c r="B201" s="37"/>
      <c r="C201" s="180" t="s">
        <v>1940</v>
      </c>
      <c r="D201" s="180" t="s">
        <v>187</v>
      </c>
      <c r="E201" s="181" t="s">
        <v>5357</v>
      </c>
      <c r="F201" s="182" t="s">
        <v>5358</v>
      </c>
      <c r="G201" s="183" t="s">
        <v>1314</v>
      </c>
      <c r="H201" s="184">
        <v>1</v>
      </c>
      <c r="I201" s="185"/>
      <c r="J201" s="186">
        <f t="shared" si="34"/>
        <v>0</v>
      </c>
      <c r="K201" s="182" t="s">
        <v>19</v>
      </c>
      <c r="L201" s="41"/>
      <c r="M201" s="187" t="s">
        <v>19</v>
      </c>
      <c r="N201" s="188" t="s">
        <v>44</v>
      </c>
      <c r="O201" s="66"/>
      <c r="P201" s="189">
        <f t="shared" si="35"/>
        <v>0</v>
      </c>
      <c r="Q201" s="189">
        <v>0</v>
      </c>
      <c r="R201" s="189">
        <f t="shared" si="36"/>
        <v>0</v>
      </c>
      <c r="S201" s="189">
        <v>0</v>
      </c>
      <c r="T201" s="190">
        <f t="shared" si="37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135</v>
      </c>
      <c r="AT201" s="191" t="s">
        <v>187</v>
      </c>
      <c r="AU201" s="191" t="s">
        <v>80</v>
      </c>
      <c r="AY201" s="19" t="s">
        <v>185</v>
      </c>
      <c r="BE201" s="192">
        <f t="shared" si="38"/>
        <v>0</v>
      </c>
      <c r="BF201" s="192">
        <f t="shared" si="39"/>
        <v>0</v>
      </c>
      <c r="BG201" s="192">
        <f t="shared" si="40"/>
        <v>0</v>
      </c>
      <c r="BH201" s="192">
        <f t="shared" si="41"/>
        <v>0</v>
      </c>
      <c r="BI201" s="192">
        <f t="shared" si="42"/>
        <v>0</v>
      </c>
      <c r="BJ201" s="19" t="s">
        <v>80</v>
      </c>
      <c r="BK201" s="192">
        <f t="shared" si="43"/>
        <v>0</v>
      </c>
      <c r="BL201" s="19" t="s">
        <v>135</v>
      </c>
      <c r="BM201" s="191" t="s">
        <v>3649</v>
      </c>
    </row>
    <row r="202" spans="1:65" s="2" customFormat="1" ht="66.75" customHeight="1">
      <c r="A202" s="36"/>
      <c r="B202" s="37"/>
      <c r="C202" s="180" t="s">
        <v>1946</v>
      </c>
      <c r="D202" s="180" t="s">
        <v>187</v>
      </c>
      <c r="E202" s="181" t="s">
        <v>5359</v>
      </c>
      <c r="F202" s="182" t="s">
        <v>5360</v>
      </c>
      <c r="G202" s="183" t="s">
        <v>1314</v>
      </c>
      <c r="H202" s="184">
        <v>1</v>
      </c>
      <c r="I202" s="185"/>
      <c r="J202" s="186">
        <f t="shared" si="34"/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 t="shared" si="35"/>
        <v>0</v>
      </c>
      <c r="Q202" s="189">
        <v>0</v>
      </c>
      <c r="R202" s="189">
        <f t="shared" si="36"/>
        <v>0</v>
      </c>
      <c r="S202" s="189">
        <v>0</v>
      </c>
      <c r="T202" s="190">
        <f t="shared" si="37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135</v>
      </c>
      <c r="AT202" s="191" t="s">
        <v>187</v>
      </c>
      <c r="AU202" s="191" t="s">
        <v>80</v>
      </c>
      <c r="AY202" s="19" t="s">
        <v>185</v>
      </c>
      <c r="BE202" s="192">
        <f t="shared" si="38"/>
        <v>0</v>
      </c>
      <c r="BF202" s="192">
        <f t="shared" si="39"/>
        <v>0</v>
      </c>
      <c r="BG202" s="192">
        <f t="shared" si="40"/>
        <v>0</v>
      </c>
      <c r="BH202" s="192">
        <f t="shared" si="41"/>
        <v>0</v>
      </c>
      <c r="BI202" s="192">
        <f t="shared" si="42"/>
        <v>0</v>
      </c>
      <c r="BJ202" s="19" t="s">
        <v>80</v>
      </c>
      <c r="BK202" s="192">
        <f t="shared" si="43"/>
        <v>0</v>
      </c>
      <c r="BL202" s="19" t="s">
        <v>135</v>
      </c>
      <c r="BM202" s="191" t="s">
        <v>3652</v>
      </c>
    </row>
    <row r="203" spans="1:65" s="2" customFormat="1" ht="76.349999999999994" customHeight="1">
      <c r="A203" s="36"/>
      <c r="B203" s="37"/>
      <c r="C203" s="180" t="s">
        <v>1952</v>
      </c>
      <c r="D203" s="180" t="s">
        <v>187</v>
      </c>
      <c r="E203" s="181" t="s">
        <v>5361</v>
      </c>
      <c r="F203" s="182" t="s">
        <v>5362</v>
      </c>
      <c r="G203" s="183" t="s">
        <v>1314</v>
      </c>
      <c r="H203" s="184">
        <v>1</v>
      </c>
      <c r="I203" s="185"/>
      <c r="J203" s="186">
        <f t="shared" si="34"/>
        <v>0</v>
      </c>
      <c r="K203" s="182" t="s">
        <v>19</v>
      </c>
      <c r="L203" s="41"/>
      <c r="M203" s="187" t="s">
        <v>19</v>
      </c>
      <c r="N203" s="188" t="s">
        <v>44</v>
      </c>
      <c r="O203" s="66"/>
      <c r="P203" s="189">
        <f t="shared" si="35"/>
        <v>0</v>
      </c>
      <c r="Q203" s="189">
        <v>0</v>
      </c>
      <c r="R203" s="189">
        <f t="shared" si="36"/>
        <v>0</v>
      </c>
      <c r="S203" s="189">
        <v>0</v>
      </c>
      <c r="T203" s="190">
        <f t="shared" si="37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80</v>
      </c>
      <c r="AY203" s="19" t="s">
        <v>185</v>
      </c>
      <c r="BE203" s="192">
        <f t="shared" si="38"/>
        <v>0</v>
      </c>
      <c r="BF203" s="192">
        <f t="shared" si="39"/>
        <v>0</v>
      </c>
      <c r="BG203" s="192">
        <f t="shared" si="40"/>
        <v>0</v>
      </c>
      <c r="BH203" s="192">
        <f t="shared" si="41"/>
        <v>0</v>
      </c>
      <c r="BI203" s="192">
        <f t="shared" si="42"/>
        <v>0</v>
      </c>
      <c r="BJ203" s="19" t="s">
        <v>80</v>
      </c>
      <c r="BK203" s="192">
        <f t="shared" si="43"/>
        <v>0</v>
      </c>
      <c r="BL203" s="19" t="s">
        <v>135</v>
      </c>
      <c r="BM203" s="191" t="s">
        <v>3655</v>
      </c>
    </row>
    <row r="204" spans="1:65" s="2" customFormat="1" ht="66.75" customHeight="1">
      <c r="A204" s="36"/>
      <c r="B204" s="37"/>
      <c r="C204" s="180" t="s">
        <v>1957</v>
      </c>
      <c r="D204" s="180" t="s">
        <v>187</v>
      </c>
      <c r="E204" s="181" t="s">
        <v>5357</v>
      </c>
      <c r="F204" s="182" t="s">
        <v>5358</v>
      </c>
      <c r="G204" s="183" t="s">
        <v>1314</v>
      </c>
      <c r="H204" s="184">
        <v>1</v>
      </c>
      <c r="I204" s="185"/>
      <c r="J204" s="186">
        <f t="shared" si="34"/>
        <v>0</v>
      </c>
      <c r="K204" s="182" t="s">
        <v>19</v>
      </c>
      <c r="L204" s="41"/>
      <c r="M204" s="187" t="s">
        <v>19</v>
      </c>
      <c r="N204" s="188" t="s">
        <v>44</v>
      </c>
      <c r="O204" s="66"/>
      <c r="P204" s="189">
        <f t="shared" si="35"/>
        <v>0</v>
      </c>
      <c r="Q204" s="189">
        <v>0</v>
      </c>
      <c r="R204" s="189">
        <f t="shared" si="36"/>
        <v>0</v>
      </c>
      <c r="S204" s="189">
        <v>0</v>
      </c>
      <c r="T204" s="190">
        <f t="shared" si="37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80</v>
      </c>
      <c r="AY204" s="19" t="s">
        <v>185</v>
      </c>
      <c r="BE204" s="192">
        <f t="shared" si="38"/>
        <v>0</v>
      </c>
      <c r="BF204" s="192">
        <f t="shared" si="39"/>
        <v>0</v>
      </c>
      <c r="BG204" s="192">
        <f t="shared" si="40"/>
        <v>0</v>
      </c>
      <c r="BH204" s="192">
        <f t="shared" si="41"/>
        <v>0</v>
      </c>
      <c r="BI204" s="192">
        <f t="shared" si="42"/>
        <v>0</v>
      </c>
      <c r="BJ204" s="19" t="s">
        <v>80</v>
      </c>
      <c r="BK204" s="192">
        <f t="shared" si="43"/>
        <v>0</v>
      </c>
      <c r="BL204" s="19" t="s">
        <v>135</v>
      </c>
      <c r="BM204" s="191" t="s">
        <v>3658</v>
      </c>
    </row>
    <row r="205" spans="1:65" s="2" customFormat="1" ht="66.75" customHeight="1">
      <c r="A205" s="36"/>
      <c r="B205" s="37"/>
      <c r="C205" s="180" t="s">
        <v>1962</v>
      </c>
      <c r="D205" s="180" t="s">
        <v>187</v>
      </c>
      <c r="E205" s="181" t="s">
        <v>5363</v>
      </c>
      <c r="F205" s="182" t="s">
        <v>5364</v>
      </c>
      <c r="G205" s="183" t="s">
        <v>1314</v>
      </c>
      <c r="H205" s="184">
        <v>1</v>
      </c>
      <c r="I205" s="185"/>
      <c r="J205" s="186">
        <f t="shared" si="34"/>
        <v>0</v>
      </c>
      <c r="K205" s="182" t="s">
        <v>19</v>
      </c>
      <c r="L205" s="41"/>
      <c r="M205" s="187" t="s">
        <v>19</v>
      </c>
      <c r="N205" s="188" t="s">
        <v>44</v>
      </c>
      <c r="O205" s="66"/>
      <c r="P205" s="189">
        <f t="shared" si="35"/>
        <v>0</v>
      </c>
      <c r="Q205" s="189">
        <v>0</v>
      </c>
      <c r="R205" s="189">
        <f t="shared" si="36"/>
        <v>0</v>
      </c>
      <c r="S205" s="189">
        <v>0</v>
      </c>
      <c r="T205" s="190">
        <f t="shared" si="37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135</v>
      </c>
      <c r="AT205" s="191" t="s">
        <v>187</v>
      </c>
      <c r="AU205" s="191" t="s">
        <v>80</v>
      </c>
      <c r="AY205" s="19" t="s">
        <v>185</v>
      </c>
      <c r="BE205" s="192">
        <f t="shared" si="38"/>
        <v>0</v>
      </c>
      <c r="BF205" s="192">
        <f t="shared" si="39"/>
        <v>0</v>
      </c>
      <c r="BG205" s="192">
        <f t="shared" si="40"/>
        <v>0</v>
      </c>
      <c r="BH205" s="192">
        <f t="shared" si="41"/>
        <v>0</v>
      </c>
      <c r="BI205" s="192">
        <f t="shared" si="42"/>
        <v>0</v>
      </c>
      <c r="BJ205" s="19" t="s">
        <v>80</v>
      </c>
      <c r="BK205" s="192">
        <f t="shared" si="43"/>
        <v>0</v>
      </c>
      <c r="BL205" s="19" t="s">
        <v>135</v>
      </c>
      <c r="BM205" s="191" t="s">
        <v>3661</v>
      </c>
    </row>
    <row r="206" spans="1:65" s="2" customFormat="1" ht="66.75" customHeight="1">
      <c r="A206" s="36"/>
      <c r="B206" s="37"/>
      <c r="C206" s="180" t="s">
        <v>1967</v>
      </c>
      <c r="D206" s="180" t="s">
        <v>187</v>
      </c>
      <c r="E206" s="181" t="s">
        <v>5365</v>
      </c>
      <c r="F206" s="182" t="s">
        <v>5366</v>
      </c>
      <c r="G206" s="183" t="s">
        <v>1314</v>
      </c>
      <c r="H206" s="184">
        <v>1</v>
      </c>
      <c r="I206" s="185"/>
      <c r="J206" s="186">
        <f t="shared" si="34"/>
        <v>0</v>
      </c>
      <c r="K206" s="182" t="s">
        <v>19</v>
      </c>
      <c r="L206" s="41"/>
      <c r="M206" s="187" t="s">
        <v>19</v>
      </c>
      <c r="N206" s="188" t="s">
        <v>44</v>
      </c>
      <c r="O206" s="66"/>
      <c r="P206" s="189">
        <f t="shared" si="35"/>
        <v>0</v>
      </c>
      <c r="Q206" s="189">
        <v>0</v>
      </c>
      <c r="R206" s="189">
        <f t="shared" si="36"/>
        <v>0</v>
      </c>
      <c r="S206" s="189">
        <v>0</v>
      </c>
      <c r="T206" s="190">
        <f t="shared" si="37"/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135</v>
      </c>
      <c r="AT206" s="191" t="s">
        <v>187</v>
      </c>
      <c r="AU206" s="191" t="s">
        <v>80</v>
      </c>
      <c r="AY206" s="19" t="s">
        <v>185</v>
      </c>
      <c r="BE206" s="192">
        <f t="shared" si="38"/>
        <v>0</v>
      </c>
      <c r="BF206" s="192">
        <f t="shared" si="39"/>
        <v>0</v>
      </c>
      <c r="BG206" s="192">
        <f t="shared" si="40"/>
        <v>0</v>
      </c>
      <c r="BH206" s="192">
        <f t="shared" si="41"/>
        <v>0</v>
      </c>
      <c r="BI206" s="192">
        <f t="shared" si="42"/>
        <v>0</v>
      </c>
      <c r="BJ206" s="19" t="s">
        <v>80</v>
      </c>
      <c r="BK206" s="192">
        <f t="shared" si="43"/>
        <v>0</v>
      </c>
      <c r="BL206" s="19" t="s">
        <v>135</v>
      </c>
      <c r="BM206" s="191" t="s">
        <v>3664</v>
      </c>
    </row>
    <row r="207" spans="1:65" s="2" customFormat="1" ht="76.349999999999994" customHeight="1">
      <c r="A207" s="36"/>
      <c r="B207" s="37"/>
      <c r="C207" s="180" t="s">
        <v>1973</v>
      </c>
      <c r="D207" s="180" t="s">
        <v>187</v>
      </c>
      <c r="E207" s="181" t="s">
        <v>5367</v>
      </c>
      <c r="F207" s="182" t="s">
        <v>5368</v>
      </c>
      <c r="G207" s="183" t="s">
        <v>1314</v>
      </c>
      <c r="H207" s="184">
        <v>1</v>
      </c>
      <c r="I207" s="185"/>
      <c r="J207" s="186">
        <f t="shared" si="34"/>
        <v>0</v>
      </c>
      <c r="K207" s="182" t="s">
        <v>19</v>
      </c>
      <c r="L207" s="41"/>
      <c r="M207" s="187" t="s">
        <v>19</v>
      </c>
      <c r="N207" s="188" t="s">
        <v>44</v>
      </c>
      <c r="O207" s="66"/>
      <c r="P207" s="189">
        <f t="shared" si="35"/>
        <v>0</v>
      </c>
      <c r="Q207" s="189">
        <v>0</v>
      </c>
      <c r="R207" s="189">
        <f t="shared" si="36"/>
        <v>0</v>
      </c>
      <c r="S207" s="189">
        <v>0</v>
      </c>
      <c r="T207" s="190">
        <f t="shared" si="37"/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135</v>
      </c>
      <c r="AT207" s="191" t="s">
        <v>187</v>
      </c>
      <c r="AU207" s="191" t="s">
        <v>80</v>
      </c>
      <c r="AY207" s="19" t="s">
        <v>185</v>
      </c>
      <c r="BE207" s="192">
        <f t="shared" si="38"/>
        <v>0</v>
      </c>
      <c r="BF207" s="192">
        <f t="shared" si="39"/>
        <v>0</v>
      </c>
      <c r="BG207" s="192">
        <f t="shared" si="40"/>
        <v>0</v>
      </c>
      <c r="BH207" s="192">
        <f t="shared" si="41"/>
        <v>0</v>
      </c>
      <c r="BI207" s="192">
        <f t="shared" si="42"/>
        <v>0</v>
      </c>
      <c r="BJ207" s="19" t="s">
        <v>80</v>
      </c>
      <c r="BK207" s="192">
        <f t="shared" si="43"/>
        <v>0</v>
      </c>
      <c r="BL207" s="19" t="s">
        <v>135</v>
      </c>
      <c r="BM207" s="191" t="s">
        <v>3667</v>
      </c>
    </row>
    <row r="208" spans="1:65" s="2" customFormat="1" ht="16.5" customHeight="1">
      <c r="A208" s="36"/>
      <c r="B208" s="37"/>
      <c r="C208" s="180" t="s">
        <v>1975</v>
      </c>
      <c r="D208" s="180" t="s">
        <v>187</v>
      </c>
      <c r="E208" s="181" t="s">
        <v>5369</v>
      </c>
      <c r="F208" s="182" t="s">
        <v>5370</v>
      </c>
      <c r="G208" s="183" t="s">
        <v>1314</v>
      </c>
      <c r="H208" s="184">
        <v>8</v>
      </c>
      <c r="I208" s="185"/>
      <c r="J208" s="186">
        <f t="shared" si="34"/>
        <v>0</v>
      </c>
      <c r="K208" s="182" t="s">
        <v>19</v>
      </c>
      <c r="L208" s="41"/>
      <c r="M208" s="187" t="s">
        <v>19</v>
      </c>
      <c r="N208" s="188" t="s">
        <v>44</v>
      </c>
      <c r="O208" s="66"/>
      <c r="P208" s="189">
        <f t="shared" si="35"/>
        <v>0</v>
      </c>
      <c r="Q208" s="189">
        <v>0</v>
      </c>
      <c r="R208" s="189">
        <f t="shared" si="36"/>
        <v>0</v>
      </c>
      <c r="S208" s="189">
        <v>0</v>
      </c>
      <c r="T208" s="190">
        <f t="shared" si="37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135</v>
      </c>
      <c r="AT208" s="191" t="s">
        <v>187</v>
      </c>
      <c r="AU208" s="191" t="s">
        <v>80</v>
      </c>
      <c r="AY208" s="19" t="s">
        <v>185</v>
      </c>
      <c r="BE208" s="192">
        <f t="shared" si="38"/>
        <v>0</v>
      </c>
      <c r="BF208" s="192">
        <f t="shared" si="39"/>
        <v>0</v>
      </c>
      <c r="BG208" s="192">
        <f t="shared" si="40"/>
        <v>0</v>
      </c>
      <c r="BH208" s="192">
        <f t="shared" si="41"/>
        <v>0</v>
      </c>
      <c r="BI208" s="192">
        <f t="shared" si="42"/>
        <v>0</v>
      </c>
      <c r="BJ208" s="19" t="s">
        <v>80</v>
      </c>
      <c r="BK208" s="192">
        <f t="shared" si="43"/>
        <v>0</v>
      </c>
      <c r="BL208" s="19" t="s">
        <v>135</v>
      </c>
      <c r="BM208" s="191" t="s">
        <v>3670</v>
      </c>
    </row>
    <row r="209" spans="1:65" s="2" customFormat="1" ht="21.75" customHeight="1">
      <c r="A209" s="36"/>
      <c r="B209" s="37"/>
      <c r="C209" s="180" t="s">
        <v>1979</v>
      </c>
      <c r="D209" s="180" t="s">
        <v>187</v>
      </c>
      <c r="E209" s="181" t="s">
        <v>5371</v>
      </c>
      <c r="F209" s="182" t="s">
        <v>5372</v>
      </c>
      <c r="G209" s="183" t="s">
        <v>1314</v>
      </c>
      <c r="H209" s="184">
        <v>1</v>
      </c>
      <c r="I209" s="185"/>
      <c r="J209" s="186">
        <f t="shared" si="34"/>
        <v>0</v>
      </c>
      <c r="K209" s="182" t="s">
        <v>19</v>
      </c>
      <c r="L209" s="41"/>
      <c r="M209" s="187" t="s">
        <v>19</v>
      </c>
      <c r="N209" s="188" t="s">
        <v>44</v>
      </c>
      <c r="O209" s="66"/>
      <c r="P209" s="189">
        <f t="shared" si="35"/>
        <v>0</v>
      </c>
      <c r="Q209" s="189">
        <v>0</v>
      </c>
      <c r="R209" s="189">
        <f t="shared" si="36"/>
        <v>0</v>
      </c>
      <c r="S209" s="189">
        <v>0</v>
      </c>
      <c r="T209" s="190">
        <f t="shared" si="37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135</v>
      </c>
      <c r="AT209" s="191" t="s">
        <v>187</v>
      </c>
      <c r="AU209" s="191" t="s">
        <v>80</v>
      </c>
      <c r="AY209" s="19" t="s">
        <v>185</v>
      </c>
      <c r="BE209" s="192">
        <f t="shared" si="38"/>
        <v>0</v>
      </c>
      <c r="BF209" s="192">
        <f t="shared" si="39"/>
        <v>0</v>
      </c>
      <c r="BG209" s="192">
        <f t="shared" si="40"/>
        <v>0</v>
      </c>
      <c r="BH209" s="192">
        <f t="shared" si="41"/>
        <v>0</v>
      </c>
      <c r="BI209" s="192">
        <f t="shared" si="42"/>
        <v>0</v>
      </c>
      <c r="BJ209" s="19" t="s">
        <v>80</v>
      </c>
      <c r="BK209" s="192">
        <f t="shared" si="43"/>
        <v>0</v>
      </c>
      <c r="BL209" s="19" t="s">
        <v>135</v>
      </c>
      <c r="BM209" s="191" t="s">
        <v>3673</v>
      </c>
    </row>
    <row r="210" spans="1:65" s="2" customFormat="1" ht="21.75" customHeight="1">
      <c r="A210" s="36"/>
      <c r="B210" s="37"/>
      <c r="C210" s="180" t="s">
        <v>1984</v>
      </c>
      <c r="D210" s="180" t="s">
        <v>187</v>
      </c>
      <c r="E210" s="181" t="s">
        <v>5373</v>
      </c>
      <c r="F210" s="182" t="s">
        <v>5374</v>
      </c>
      <c r="G210" s="183" t="s">
        <v>1314</v>
      </c>
      <c r="H210" s="184">
        <v>1</v>
      </c>
      <c r="I210" s="185"/>
      <c r="J210" s="186">
        <f t="shared" si="34"/>
        <v>0</v>
      </c>
      <c r="K210" s="182" t="s">
        <v>19</v>
      </c>
      <c r="L210" s="41"/>
      <c r="M210" s="187" t="s">
        <v>19</v>
      </c>
      <c r="N210" s="188" t="s">
        <v>44</v>
      </c>
      <c r="O210" s="66"/>
      <c r="P210" s="189">
        <f t="shared" si="35"/>
        <v>0</v>
      </c>
      <c r="Q210" s="189">
        <v>0</v>
      </c>
      <c r="R210" s="189">
        <f t="shared" si="36"/>
        <v>0</v>
      </c>
      <c r="S210" s="189">
        <v>0</v>
      </c>
      <c r="T210" s="190">
        <f t="shared" si="37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135</v>
      </c>
      <c r="AT210" s="191" t="s">
        <v>187</v>
      </c>
      <c r="AU210" s="191" t="s">
        <v>80</v>
      </c>
      <c r="AY210" s="19" t="s">
        <v>185</v>
      </c>
      <c r="BE210" s="192">
        <f t="shared" si="38"/>
        <v>0</v>
      </c>
      <c r="BF210" s="192">
        <f t="shared" si="39"/>
        <v>0</v>
      </c>
      <c r="BG210" s="192">
        <f t="shared" si="40"/>
        <v>0</v>
      </c>
      <c r="BH210" s="192">
        <f t="shared" si="41"/>
        <v>0</v>
      </c>
      <c r="BI210" s="192">
        <f t="shared" si="42"/>
        <v>0</v>
      </c>
      <c r="BJ210" s="19" t="s">
        <v>80</v>
      </c>
      <c r="BK210" s="192">
        <f t="shared" si="43"/>
        <v>0</v>
      </c>
      <c r="BL210" s="19" t="s">
        <v>135</v>
      </c>
      <c r="BM210" s="191" t="s">
        <v>3676</v>
      </c>
    </row>
    <row r="211" spans="1:65" s="2" customFormat="1" ht="16.5" customHeight="1">
      <c r="A211" s="36"/>
      <c r="B211" s="37"/>
      <c r="C211" s="180" t="s">
        <v>1986</v>
      </c>
      <c r="D211" s="180" t="s">
        <v>187</v>
      </c>
      <c r="E211" s="181" t="s">
        <v>5375</v>
      </c>
      <c r="F211" s="182" t="s">
        <v>5376</v>
      </c>
      <c r="G211" s="183" t="s">
        <v>1314</v>
      </c>
      <c r="H211" s="184">
        <v>31.5</v>
      </c>
      <c r="I211" s="185"/>
      <c r="J211" s="186">
        <f t="shared" si="34"/>
        <v>0</v>
      </c>
      <c r="K211" s="182" t="s">
        <v>19</v>
      </c>
      <c r="L211" s="41"/>
      <c r="M211" s="187" t="s">
        <v>19</v>
      </c>
      <c r="N211" s="188" t="s">
        <v>44</v>
      </c>
      <c r="O211" s="66"/>
      <c r="P211" s="189">
        <f t="shared" si="35"/>
        <v>0</v>
      </c>
      <c r="Q211" s="189">
        <v>0</v>
      </c>
      <c r="R211" s="189">
        <f t="shared" si="36"/>
        <v>0</v>
      </c>
      <c r="S211" s="189">
        <v>0</v>
      </c>
      <c r="T211" s="190">
        <f t="shared" si="37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135</v>
      </c>
      <c r="AT211" s="191" t="s">
        <v>187</v>
      </c>
      <c r="AU211" s="191" t="s">
        <v>80</v>
      </c>
      <c r="AY211" s="19" t="s">
        <v>185</v>
      </c>
      <c r="BE211" s="192">
        <f t="shared" si="38"/>
        <v>0</v>
      </c>
      <c r="BF211" s="192">
        <f t="shared" si="39"/>
        <v>0</v>
      </c>
      <c r="BG211" s="192">
        <f t="shared" si="40"/>
        <v>0</v>
      </c>
      <c r="BH211" s="192">
        <f t="shared" si="41"/>
        <v>0</v>
      </c>
      <c r="BI211" s="192">
        <f t="shared" si="42"/>
        <v>0</v>
      </c>
      <c r="BJ211" s="19" t="s">
        <v>80</v>
      </c>
      <c r="BK211" s="192">
        <f t="shared" si="43"/>
        <v>0</v>
      </c>
      <c r="BL211" s="19" t="s">
        <v>135</v>
      </c>
      <c r="BM211" s="191" t="s">
        <v>3679</v>
      </c>
    </row>
    <row r="212" spans="1:65" s="2" customFormat="1" ht="24.2" customHeight="1">
      <c r="A212" s="36"/>
      <c r="B212" s="37"/>
      <c r="C212" s="180" t="s">
        <v>1988</v>
      </c>
      <c r="D212" s="180" t="s">
        <v>187</v>
      </c>
      <c r="E212" s="181" t="s">
        <v>5377</v>
      </c>
      <c r="F212" s="182" t="s">
        <v>5378</v>
      </c>
      <c r="G212" s="183" t="s">
        <v>1314</v>
      </c>
      <c r="H212" s="184">
        <v>2</v>
      </c>
      <c r="I212" s="185"/>
      <c r="J212" s="186">
        <f t="shared" si="34"/>
        <v>0</v>
      </c>
      <c r="K212" s="182" t="s">
        <v>19</v>
      </c>
      <c r="L212" s="41"/>
      <c r="M212" s="187" t="s">
        <v>19</v>
      </c>
      <c r="N212" s="188" t="s">
        <v>44</v>
      </c>
      <c r="O212" s="66"/>
      <c r="P212" s="189">
        <f t="shared" si="35"/>
        <v>0</v>
      </c>
      <c r="Q212" s="189">
        <v>0</v>
      </c>
      <c r="R212" s="189">
        <f t="shared" si="36"/>
        <v>0</v>
      </c>
      <c r="S212" s="189">
        <v>0</v>
      </c>
      <c r="T212" s="190">
        <f t="shared" si="37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80</v>
      </c>
      <c r="AY212" s="19" t="s">
        <v>185</v>
      </c>
      <c r="BE212" s="192">
        <f t="shared" si="38"/>
        <v>0</v>
      </c>
      <c r="BF212" s="192">
        <f t="shared" si="39"/>
        <v>0</v>
      </c>
      <c r="BG212" s="192">
        <f t="shared" si="40"/>
        <v>0</v>
      </c>
      <c r="BH212" s="192">
        <f t="shared" si="41"/>
        <v>0</v>
      </c>
      <c r="BI212" s="192">
        <f t="shared" si="42"/>
        <v>0</v>
      </c>
      <c r="BJ212" s="19" t="s">
        <v>80</v>
      </c>
      <c r="BK212" s="192">
        <f t="shared" si="43"/>
        <v>0</v>
      </c>
      <c r="BL212" s="19" t="s">
        <v>135</v>
      </c>
      <c r="BM212" s="191" t="s">
        <v>3682</v>
      </c>
    </row>
    <row r="213" spans="1:65" s="2" customFormat="1" ht="16.5" customHeight="1">
      <c r="A213" s="36"/>
      <c r="B213" s="37"/>
      <c r="C213" s="180" t="s">
        <v>1990</v>
      </c>
      <c r="D213" s="180" t="s">
        <v>187</v>
      </c>
      <c r="E213" s="181" t="s">
        <v>5379</v>
      </c>
      <c r="F213" s="182" t="s">
        <v>5380</v>
      </c>
      <c r="G213" s="183" t="s">
        <v>1314</v>
      </c>
      <c r="H213" s="184">
        <v>2</v>
      </c>
      <c r="I213" s="185"/>
      <c r="J213" s="186">
        <f t="shared" si="34"/>
        <v>0</v>
      </c>
      <c r="K213" s="182" t="s">
        <v>19</v>
      </c>
      <c r="L213" s="41"/>
      <c r="M213" s="187" t="s">
        <v>19</v>
      </c>
      <c r="N213" s="188" t="s">
        <v>44</v>
      </c>
      <c r="O213" s="66"/>
      <c r="P213" s="189">
        <f t="shared" si="35"/>
        <v>0</v>
      </c>
      <c r="Q213" s="189">
        <v>0</v>
      </c>
      <c r="R213" s="189">
        <f t="shared" si="36"/>
        <v>0</v>
      </c>
      <c r="S213" s="189">
        <v>0</v>
      </c>
      <c r="T213" s="190">
        <f t="shared" si="37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135</v>
      </c>
      <c r="AT213" s="191" t="s">
        <v>187</v>
      </c>
      <c r="AU213" s="191" t="s">
        <v>80</v>
      </c>
      <c r="AY213" s="19" t="s">
        <v>185</v>
      </c>
      <c r="BE213" s="192">
        <f t="shared" si="38"/>
        <v>0</v>
      </c>
      <c r="BF213" s="192">
        <f t="shared" si="39"/>
        <v>0</v>
      </c>
      <c r="BG213" s="192">
        <f t="shared" si="40"/>
        <v>0</v>
      </c>
      <c r="BH213" s="192">
        <f t="shared" si="41"/>
        <v>0</v>
      </c>
      <c r="BI213" s="192">
        <f t="shared" si="42"/>
        <v>0</v>
      </c>
      <c r="BJ213" s="19" t="s">
        <v>80</v>
      </c>
      <c r="BK213" s="192">
        <f t="shared" si="43"/>
        <v>0</v>
      </c>
      <c r="BL213" s="19" t="s">
        <v>135</v>
      </c>
      <c r="BM213" s="191" t="s">
        <v>3685</v>
      </c>
    </row>
    <row r="214" spans="1:65" s="2" customFormat="1" ht="24.2" customHeight="1">
      <c r="A214" s="36"/>
      <c r="B214" s="37"/>
      <c r="C214" s="180" t="s">
        <v>1992</v>
      </c>
      <c r="D214" s="180" t="s">
        <v>187</v>
      </c>
      <c r="E214" s="181" t="s">
        <v>5381</v>
      </c>
      <c r="F214" s="182" t="s">
        <v>5382</v>
      </c>
      <c r="G214" s="183" t="s">
        <v>499</v>
      </c>
      <c r="H214" s="184">
        <v>2</v>
      </c>
      <c r="I214" s="185"/>
      <c r="J214" s="186">
        <f t="shared" si="34"/>
        <v>0</v>
      </c>
      <c r="K214" s="182" t="s">
        <v>19</v>
      </c>
      <c r="L214" s="41"/>
      <c r="M214" s="187" t="s">
        <v>19</v>
      </c>
      <c r="N214" s="188" t="s">
        <v>44</v>
      </c>
      <c r="O214" s="66"/>
      <c r="P214" s="189">
        <f t="shared" si="35"/>
        <v>0</v>
      </c>
      <c r="Q214" s="189">
        <v>0</v>
      </c>
      <c r="R214" s="189">
        <f t="shared" si="36"/>
        <v>0</v>
      </c>
      <c r="S214" s="189">
        <v>0</v>
      </c>
      <c r="T214" s="190">
        <f t="shared" si="37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135</v>
      </c>
      <c r="AT214" s="191" t="s">
        <v>187</v>
      </c>
      <c r="AU214" s="191" t="s">
        <v>80</v>
      </c>
      <c r="AY214" s="19" t="s">
        <v>185</v>
      </c>
      <c r="BE214" s="192">
        <f t="shared" si="38"/>
        <v>0</v>
      </c>
      <c r="BF214" s="192">
        <f t="shared" si="39"/>
        <v>0</v>
      </c>
      <c r="BG214" s="192">
        <f t="shared" si="40"/>
        <v>0</v>
      </c>
      <c r="BH214" s="192">
        <f t="shared" si="41"/>
        <v>0</v>
      </c>
      <c r="BI214" s="192">
        <f t="shared" si="42"/>
        <v>0</v>
      </c>
      <c r="BJ214" s="19" t="s">
        <v>80</v>
      </c>
      <c r="BK214" s="192">
        <f t="shared" si="43"/>
        <v>0</v>
      </c>
      <c r="BL214" s="19" t="s">
        <v>135</v>
      </c>
      <c r="BM214" s="191" t="s">
        <v>3688</v>
      </c>
    </row>
    <row r="215" spans="1:65" s="2" customFormat="1" ht="16.5" customHeight="1">
      <c r="A215" s="36"/>
      <c r="B215" s="37"/>
      <c r="C215" s="180" t="s">
        <v>1994</v>
      </c>
      <c r="D215" s="180" t="s">
        <v>187</v>
      </c>
      <c r="E215" s="181" t="s">
        <v>5188</v>
      </c>
      <c r="F215" s="182" t="s">
        <v>5189</v>
      </c>
      <c r="G215" s="183" t="s">
        <v>499</v>
      </c>
      <c r="H215" s="184">
        <v>2</v>
      </c>
      <c r="I215" s="185"/>
      <c r="J215" s="186">
        <f t="shared" si="34"/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 t="shared" si="35"/>
        <v>0</v>
      </c>
      <c r="Q215" s="189">
        <v>0</v>
      </c>
      <c r="R215" s="189">
        <f t="shared" si="36"/>
        <v>0</v>
      </c>
      <c r="S215" s="189">
        <v>0</v>
      </c>
      <c r="T215" s="190">
        <f t="shared" si="37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135</v>
      </c>
      <c r="AT215" s="191" t="s">
        <v>187</v>
      </c>
      <c r="AU215" s="191" t="s">
        <v>80</v>
      </c>
      <c r="AY215" s="19" t="s">
        <v>185</v>
      </c>
      <c r="BE215" s="192">
        <f t="shared" si="38"/>
        <v>0</v>
      </c>
      <c r="BF215" s="192">
        <f t="shared" si="39"/>
        <v>0</v>
      </c>
      <c r="BG215" s="192">
        <f t="shared" si="40"/>
        <v>0</v>
      </c>
      <c r="BH215" s="192">
        <f t="shared" si="41"/>
        <v>0</v>
      </c>
      <c r="BI215" s="192">
        <f t="shared" si="42"/>
        <v>0</v>
      </c>
      <c r="BJ215" s="19" t="s">
        <v>80</v>
      </c>
      <c r="BK215" s="192">
        <f t="shared" si="43"/>
        <v>0</v>
      </c>
      <c r="BL215" s="19" t="s">
        <v>135</v>
      </c>
      <c r="BM215" s="191" t="s">
        <v>3691</v>
      </c>
    </row>
    <row r="216" spans="1:65" s="2" customFormat="1" ht="16.5" customHeight="1">
      <c r="A216" s="36"/>
      <c r="B216" s="37"/>
      <c r="C216" s="180" t="s">
        <v>1998</v>
      </c>
      <c r="D216" s="180" t="s">
        <v>187</v>
      </c>
      <c r="E216" s="181" t="s">
        <v>5190</v>
      </c>
      <c r="F216" s="182" t="s">
        <v>5191</v>
      </c>
      <c r="G216" s="183" t="s">
        <v>1314</v>
      </c>
      <c r="H216" s="184">
        <v>32</v>
      </c>
      <c r="I216" s="185"/>
      <c r="J216" s="186">
        <f t="shared" si="34"/>
        <v>0</v>
      </c>
      <c r="K216" s="182" t="s">
        <v>19</v>
      </c>
      <c r="L216" s="41"/>
      <c r="M216" s="187" t="s">
        <v>19</v>
      </c>
      <c r="N216" s="188" t="s">
        <v>44</v>
      </c>
      <c r="O216" s="66"/>
      <c r="P216" s="189">
        <f t="shared" si="35"/>
        <v>0</v>
      </c>
      <c r="Q216" s="189">
        <v>0</v>
      </c>
      <c r="R216" s="189">
        <f t="shared" si="36"/>
        <v>0</v>
      </c>
      <c r="S216" s="189">
        <v>0</v>
      </c>
      <c r="T216" s="190">
        <f t="shared" si="37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135</v>
      </c>
      <c r="AT216" s="191" t="s">
        <v>187</v>
      </c>
      <c r="AU216" s="191" t="s">
        <v>80</v>
      </c>
      <c r="AY216" s="19" t="s">
        <v>185</v>
      </c>
      <c r="BE216" s="192">
        <f t="shared" si="38"/>
        <v>0</v>
      </c>
      <c r="BF216" s="192">
        <f t="shared" si="39"/>
        <v>0</v>
      </c>
      <c r="BG216" s="192">
        <f t="shared" si="40"/>
        <v>0</v>
      </c>
      <c r="BH216" s="192">
        <f t="shared" si="41"/>
        <v>0</v>
      </c>
      <c r="BI216" s="192">
        <f t="shared" si="42"/>
        <v>0</v>
      </c>
      <c r="BJ216" s="19" t="s">
        <v>80</v>
      </c>
      <c r="BK216" s="192">
        <f t="shared" si="43"/>
        <v>0</v>
      </c>
      <c r="BL216" s="19" t="s">
        <v>135</v>
      </c>
      <c r="BM216" s="191" t="s">
        <v>3694</v>
      </c>
    </row>
    <row r="217" spans="1:65" s="2" customFormat="1" ht="16.5" customHeight="1">
      <c r="A217" s="36"/>
      <c r="B217" s="37"/>
      <c r="C217" s="180" t="s">
        <v>2002</v>
      </c>
      <c r="D217" s="180" t="s">
        <v>187</v>
      </c>
      <c r="E217" s="181" t="s">
        <v>5383</v>
      </c>
      <c r="F217" s="182" t="s">
        <v>5384</v>
      </c>
      <c r="G217" s="183" t="s">
        <v>1314</v>
      </c>
      <c r="H217" s="184">
        <v>7</v>
      </c>
      <c r="I217" s="185"/>
      <c r="J217" s="186">
        <f t="shared" si="34"/>
        <v>0</v>
      </c>
      <c r="K217" s="182" t="s">
        <v>19</v>
      </c>
      <c r="L217" s="41"/>
      <c r="M217" s="187" t="s">
        <v>19</v>
      </c>
      <c r="N217" s="188" t="s">
        <v>44</v>
      </c>
      <c r="O217" s="66"/>
      <c r="P217" s="189">
        <f t="shared" si="35"/>
        <v>0</v>
      </c>
      <c r="Q217" s="189">
        <v>0</v>
      </c>
      <c r="R217" s="189">
        <f t="shared" si="36"/>
        <v>0</v>
      </c>
      <c r="S217" s="189">
        <v>0</v>
      </c>
      <c r="T217" s="190">
        <f t="shared" si="37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135</v>
      </c>
      <c r="AT217" s="191" t="s">
        <v>187</v>
      </c>
      <c r="AU217" s="191" t="s">
        <v>80</v>
      </c>
      <c r="AY217" s="19" t="s">
        <v>185</v>
      </c>
      <c r="BE217" s="192">
        <f t="shared" si="38"/>
        <v>0</v>
      </c>
      <c r="BF217" s="192">
        <f t="shared" si="39"/>
        <v>0</v>
      </c>
      <c r="BG217" s="192">
        <f t="shared" si="40"/>
        <v>0</v>
      </c>
      <c r="BH217" s="192">
        <f t="shared" si="41"/>
        <v>0</v>
      </c>
      <c r="BI217" s="192">
        <f t="shared" si="42"/>
        <v>0</v>
      </c>
      <c r="BJ217" s="19" t="s">
        <v>80</v>
      </c>
      <c r="BK217" s="192">
        <f t="shared" si="43"/>
        <v>0</v>
      </c>
      <c r="BL217" s="19" t="s">
        <v>135</v>
      </c>
      <c r="BM217" s="191" t="s">
        <v>3697</v>
      </c>
    </row>
    <row r="218" spans="1:65" s="2" customFormat="1" ht="16.5" customHeight="1">
      <c r="A218" s="36"/>
      <c r="B218" s="37"/>
      <c r="C218" s="180" t="s">
        <v>2007</v>
      </c>
      <c r="D218" s="180" t="s">
        <v>187</v>
      </c>
      <c r="E218" s="181" t="s">
        <v>5385</v>
      </c>
      <c r="F218" s="182" t="s">
        <v>5386</v>
      </c>
      <c r="G218" s="183" t="s">
        <v>1314</v>
      </c>
      <c r="H218" s="184">
        <v>4</v>
      </c>
      <c r="I218" s="185"/>
      <c r="J218" s="186">
        <f t="shared" si="34"/>
        <v>0</v>
      </c>
      <c r="K218" s="182" t="s">
        <v>19</v>
      </c>
      <c r="L218" s="41"/>
      <c r="M218" s="187" t="s">
        <v>19</v>
      </c>
      <c r="N218" s="188" t="s">
        <v>44</v>
      </c>
      <c r="O218" s="66"/>
      <c r="P218" s="189">
        <f t="shared" si="35"/>
        <v>0</v>
      </c>
      <c r="Q218" s="189">
        <v>0</v>
      </c>
      <c r="R218" s="189">
        <f t="shared" si="36"/>
        <v>0</v>
      </c>
      <c r="S218" s="189">
        <v>0</v>
      </c>
      <c r="T218" s="190">
        <f t="shared" si="37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91" t="s">
        <v>135</v>
      </c>
      <c r="AT218" s="191" t="s">
        <v>187</v>
      </c>
      <c r="AU218" s="191" t="s">
        <v>80</v>
      </c>
      <c r="AY218" s="19" t="s">
        <v>185</v>
      </c>
      <c r="BE218" s="192">
        <f t="shared" si="38"/>
        <v>0</v>
      </c>
      <c r="BF218" s="192">
        <f t="shared" si="39"/>
        <v>0</v>
      </c>
      <c r="BG218" s="192">
        <f t="shared" si="40"/>
        <v>0</v>
      </c>
      <c r="BH218" s="192">
        <f t="shared" si="41"/>
        <v>0</v>
      </c>
      <c r="BI218" s="192">
        <f t="shared" si="42"/>
        <v>0</v>
      </c>
      <c r="BJ218" s="19" t="s">
        <v>80</v>
      </c>
      <c r="BK218" s="192">
        <f t="shared" si="43"/>
        <v>0</v>
      </c>
      <c r="BL218" s="19" t="s">
        <v>135</v>
      </c>
      <c r="BM218" s="191" t="s">
        <v>3700</v>
      </c>
    </row>
    <row r="219" spans="1:65" s="2" customFormat="1" ht="16.5" customHeight="1">
      <c r="A219" s="36"/>
      <c r="B219" s="37"/>
      <c r="C219" s="180" t="s">
        <v>2014</v>
      </c>
      <c r="D219" s="180" t="s">
        <v>187</v>
      </c>
      <c r="E219" s="181" t="s">
        <v>5387</v>
      </c>
      <c r="F219" s="182" t="s">
        <v>5388</v>
      </c>
      <c r="G219" s="183" t="s">
        <v>1314</v>
      </c>
      <c r="H219" s="184">
        <v>2</v>
      </c>
      <c r="I219" s="185"/>
      <c r="J219" s="186">
        <f t="shared" si="34"/>
        <v>0</v>
      </c>
      <c r="K219" s="182" t="s">
        <v>19</v>
      </c>
      <c r="L219" s="41"/>
      <c r="M219" s="187" t="s">
        <v>19</v>
      </c>
      <c r="N219" s="188" t="s">
        <v>44</v>
      </c>
      <c r="O219" s="66"/>
      <c r="P219" s="189">
        <f t="shared" si="35"/>
        <v>0</v>
      </c>
      <c r="Q219" s="189">
        <v>0</v>
      </c>
      <c r="R219" s="189">
        <f t="shared" si="36"/>
        <v>0</v>
      </c>
      <c r="S219" s="189">
        <v>0</v>
      </c>
      <c r="T219" s="190">
        <f t="shared" si="37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135</v>
      </c>
      <c r="AT219" s="191" t="s">
        <v>187</v>
      </c>
      <c r="AU219" s="191" t="s">
        <v>80</v>
      </c>
      <c r="AY219" s="19" t="s">
        <v>185</v>
      </c>
      <c r="BE219" s="192">
        <f t="shared" si="38"/>
        <v>0</v>
      </c>
      <c r="BF219" s="192">
        <f t="shared" si="39"/>
        <v>0</v>
      </c>
      <c r="BG219" s="192">
        <f t="shared" si="40"/>
        <v>0</v>
      </c>
      <c r="BH219" s="192">
        <f t="shared" si="41"/>
        <v>0</v>
      </c>
      <c r="BI219" s="192">
        <f t="shared" si="42"/>
        <v>0</v>
      </c>
      <c r="BJ219" s="19" t="s">
        <v>80</v>
      </c>
      <c r="BK219" s="192">
        <f t="shared" si="43"/>
        <v>0</v>
      </c>
      <c r="BL219" s="19" t="s">
        <v>135</v>
      </c>
      <c r="BM219" s="191" t="s">
        <v>3701</v>
      </c>
    </row>
    <row r="220" spans="1:65" s="2" customFormat="1" ht="16.5" customHeight="1">
      <c r="A220" s="36"/>
      <c r="B220" s="37"/>
      <c r="C220" s="180" t="s">
        <v>2019</v>
      </c>
      <c r="D220" s="180" t="s">
        <v>187</v>
      </c>
      <c r="E220" s="181" t="s">
        <v>5186</v>
      </c>
      <c r="F220" s="182" t="s">
        <v>5187</v>
      </c>
      <c r="G220" s="183" t="s">
        <v>1314</v>
      </c>
      <c r="H220" s="184">
        <v>13</v>
      </c>
      <c r="I220" s="185"/>
      <c r="J220" s="186">
        <f t="shared" si="34"/>
        <v>0</v>
      </c>
      <c r="K220" s="182" t="s">
        <v>19</v>
      </c>
      <c r="L220" s="41"/>
      <c r="M220" s="187" t="s">
        <v>19</v>
      </c>
      <c r="N220" s="188" t="s">
        <v>44</v>
      </c>
      <c r="O220" s="66"/>
      <c r="P220" s="189">
        <f t="shared" si="35"/>
        <v>0</v>
      </c>
      <c r="Q220" s="189">
        <v>0</v>
      </c>
      <c r="R220" s="189">
        <f t="shared" si="36"/>
        <v>0</v>
      </c>
      <c r="S220" s="189">
        <v>0</v>
      </c>
      <c r="T220" s="190">
        <f t="shared" si="37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135</v>
      </c>
      <c r="AT220" s="191" t="s">
        <v>187</v>
      </c>
      <c r="AU220" s="191" t="s">
        <v>80</v>
      </c>
      <c r="AY220" s="19" t="s">
        <v>185</v>
      </c>
      <c r="BE220" s="192">
        <f t="shared" si="38"/>
        <v>0</v>
      </c>
      <c r="BF220" s="192">
        <f t="shared" si="39"/>
        <v>0</v>
      </c>
      <c r="BG220" s="192">
        <f t="shared" si="40"/>
        <v>0</v>
      </c>
      <c r="BH220" s="192">
        <f t="shared" si="41"/>
        <v>0</v>
      </c>
      <c r="BI220" s="192">
        <f t="shared" si="42"/>
        <v>0</v>
      </c>
      <c r="BJ220" s="19" t="s">
        <v>80</v>
      </c>
      <c r="BK220" s="192">
        <f t="shared" si="43"/>
        <v>0</v>
      </c>
      <c r="BL220" s="19" t="s">
        <v>135</v>
      </c>
      <c r="BM220" s="191" t="s">
        <v>3704</v>
      </c>
    </row>
    <row r="221" spans="1:65" s="2" customFormat="1" ht="24.2" customHeight="1">
      <c r="A221" s="36"/>
      <c r="B221" s="37"/>
      <c r="C221" s="180" t="s">
        <v>2024</v>
      </c>
      <c r="D221" s="180" t="s">
        <v>187</v>
      </c>
      <c r="E221" s="181" t="s">
        <v>5389</v>
      </c>
      <c r="F221" s="182" t="s">
        <v>5195</v>
      </c>
      <c r="G221" s="183" t="s">
        <v>499</v>
      </c>
      <c r="H221" s="184">
        <v>7</v>
      </c>
      <c r="I221" s="185"/>
      <c r="J221" s="186">
        <f t="shared" si="34"/>
        <v>0</v>
      </c>
      <c r="K221" s="182" t="s">
        <v>19</v>
      </c>
      <c r="L221" s="41"/>
      <c r="M221" s="187" t="s">
        <v>19</v>
      </c>
      <c r="N221" s="188" t="s">
        <v>44</v>
      </c>
      <c r="O221" s="66"/>
      <c r="P221" s="189">
        <f t="shared" si="35"/>
        <v>0</v>
      </c>
      <c r="Q221" s="189">
        <v>0</v>
      </c>
      <c r="R221" s="189">
        <f t="shared" si="36"/>
        <v>0</v>
      </c>
      <c r="S221" s="189">
        <v>0</v>
      </c>
      <c r="T221" s="190">
        <f t="shared" si="37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80</v>
      </c>
      <c r="AY221" s="19" t="s">
        <v>185</v>
      </c>
      <c r="BE221" s="192">
        <f t="shared" si="38"/>
        <v>0</v>
      </c>
      <c r="BF221" s="192">
        <f t="shared" si="39"/>
        <v>0</v>
      </c>
      <c r="BG221" s="192">
        <f t="shared" si="40"/>
        <v>0</v>
      </c>
      <c r="BH221" s="192">
        <f t="shared" si="41"/>
        <v>0</v>
      </c>
      <c r="BI221" s="192">
        <f t="shared" si="42"/>
        <v>0</v>
      </c>
      <c r="BJ221" s="19" t="s">
        <v>80</v>
      </c>
      <c r="BK221" s="192">
        <f t="shared" si="43"/>
        <v>0</v>
      </c>
      <c r="BL221" s="19" t="s">
        <v>135</v>
      </c>
      <c r="BM221" s="191" t="s">
        <v>3707</v>
      </c>
    </row>
    <row r="222" spans="1:65" s="2" customFormat="1" ht="24.2" customHeight="1">
      <c r="A222" s="36"/>
      <c r="B222" s="37"/>
      <c r="C222" s="180" t="s">
        <v>2029</v>
      </c>
      <c r="D222" s="180" t="s">
        <v>187</v>
      </c>
      <c r="E222" s="181" t="s">
        <v>5184</v>
      </c>
      <c r="F222" s="182" t="s">
        <v>5185</v>
      </c>
      <c r="G222" s="183" t="s">
        <v>499</v>
      </c>
      <c r="H222" s="184">
        <v>4</v>
      </c>
      <c r="I222" s="185"/>
      <c r="J222" s="186">
        <f t="shared" si="34"/>
        <v>0</v>
      </c>
      <c r="K222" s="182" t="s">
        <v>19</v>
      </c>
      <c r="L222" s="41"/>
      <c r="M222" s="187" t="s">
        <v>19</v>
      </c>
      <c r="N222" s="188" t="s">
        <v>44</v>
      </c>
      <c r="O222" s="66"/>
      <c r="P222" s="189">
        <f t="shared" si="35"/>
        <v>0</v>
      </c>
      <c r="Q222" s="189">
        <v>0</v>
      </c>
      <c r="R222" s="189">
        <f t="shared" si="36"/>
        <v>0</v>
      </c>
      <c r="S222" s="189">
        <v>0</v>
      </c>
      <c r="T222" s="190">
        <f t="shared" si="37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135</v>
      </c>
      <c r="AT222" s="191" t="s">
        <v>187</v>
      </c>
      <c r="AU222" s="191" t="s">
        <v>80</v>
      </c>
      <c r="AY222" s="19" t="s">
        <v>185</v>
      </c>
      <c r="BE222" s="192">
        <f t="shared" si="38"/>
        <v>0</v>
      </c>
      <c r="BF222" s="192">
        <f t="shared" si="39"/>
        <v>0</v>
      </c>
      <c r="BG222" s="192">
        <f t="shared" si="40"/>
        <v>0</v>
      </c>
      <c r="BH222" s="192">
        <f t="shared" si="41"/>
        <v>0</v>
      </c>
      <c r="BI222" s="192">
        <f t="shared" si="42"/>
        <v>0</v>
      </c>
      <c r="BJ222" s="19" t="s">
        <v>80</v>
      </c>
      <c r="BK222" s="192">
        <f t="shared" si="43"/>
        <v>0</v>
      </c>
      <c r="BL222" s="19" t="s">
        <v>135</v>
      </c>
      <c r="BM222" s="191" t="s">
        <v>3710</v>
      </c>
    </row>
    <row r="223" spans="1:65" s="2" customFormat="1" ht="24.2" customHeight="1">
      <c r="A223" s="36"/>
      <c r="B223" s="37"/>
      <c r="C223" s="180" t="s">
        <v>2034</v>
      </c>
      <c r="D223" s="180" t="s">
        <v>187</v>
      </c>
      <c r="E223" s="181" t="s">
        <v>5381</v>
      </c>
      <c r="F223" s="182" t="s">
        <v>5382</v>
      </c>
      <c r="G223" s="183" t="s">
        <v>499</v>
      </c>
      <c r="H223" s="184">
        <v>2</v>
      </c>
      <c r="I223" s="185"/>
      <c r="J223" s="186">
        <f t="shared" si="34"/>
        <v>0</v>
      </c>
      <c r="K223" s="182" t="s">
        <v>19</v>
      </c>
      <c r="L223" s="41"/>
      <c r="M223" s="187" t="s">
        <v>19</v>
      </c>
      <c r="N223" s="188" t="s">
        <v>44</v>
      </c>
      <c r="O223" s="66"/>
      <c r="P223" s="189">
        <f t="shared" si="35"/>
        <v>0</v>
      </c>
      <c r="Q223" s="189">
        <v>0</v>
      </c>
      <c r="R223" s="189">
        <f t="shared" si="36"/>
        <v>0</v>
      </c>
      <c r="S223" s="189">
        <v>0</v>
      </c>
      <c r="T223" s="190">
        <f t="shared" si="37"/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135</v>
      </c>
      <c r="AT223" s="191" t="s">
        <v>187</v>
      </c>
      <c r="AU223" s="191" t="s">
        <v>80</v>
      </c>
      <c r="AY223" s="19" t="s">
        <v>185</v>
      </c>
      <c r="BE223" s="192">
        <f t="shared" si="38"/>
        <v>0</v>
      </c>
      <c r="BF223" s="192">
        <f t="shared" si="39"/>
        <v>0</v>
      </c>
      <c r="BG223" s="192">
        <f t="shared" si="40"/>
        <v>0</v>
      </c>
      <c r="BH223" s="192">
        <f t="shared" si="41"/>
        <v>0</v>
      </c>
      <c r="BI223" s="192">
        <f t="shared" si="42"/>
        <v>0</v>
      </c>
      <c r="BJ223" s="19" t="s">
        <v>80</v>
      </c>
      <c r="BK223" s="192">
        <f t="shared" si="43"/>
        <v>0</v>
      </c>
      <c r="BL223" s="19" t="s">
        <v>135</v>
      </c>
      <c r="BM223" s="191" t="s">
        <v>3711</v>
      </c>
    </row>
    <row r="224" spans="1:65" s="2" customFormat="1" ht="16.5" customHeight="1">
      <c r="A224" s="36"/>
      <c r="B224" s="37"/>
      <c r="C224" s="180" t="s">
        <v>2041</v>
      </c>
      <c r="D224" s="180" t="s">
        <v>187</v>
      </c>
      <c r="E224" s="181" t="s">
        <v>5190</v>
      </c>
      <c r="F224" s="182" t="s">
        <v>5191</v>
      </c>
      <c r="G224" s="183" t="s">
        <v>1314</v>
      </c>
      <c r="H224" s="184">
        <v>26</v>
      </c>
      <c r="I224" s="185"/>
      <c r="J224" s="186">
        <f t="shared" si="34"/>
        <v>0</v>
      </c>
      <c r="K224" s="182" t="s">
        <v>19</v>
      </c>
      <c r="L224" s="41"/>
      <c r="M224" s="187" t="s">
        <v>19</v>
      </c>
      <c r="N224" s="188" t="s">
        <v>44</v>
      </c>
      <c r="O224" s="66"/>
      <c r="P224" s="189">
        <f t="shared" si="35"/>
        <v>0</v>
      </c>
      <c r="Q224" s="189">
        <v>0</v>
      </c>
      <c r="R224" s="189">
        <f t="shared" si="36"/>
        <v>0</v>
      </c>
      <c r="S224" s="189">
        <v>0</v>
      </c>
      <c r="T224" s="190">
        <f t="shared" si="37"/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135</v>
      </c>
      <c r="AT224" s="191" t="s">
        <v>187</v>
      </c>
      <c r="AU224" s="191" t="s">
        <v>80</v>
      </c>
      <c r="AY224" s="19" t="s">
        <v>185</v>
      </c>
      <c r="BE224" s="192">
        <f t="shared" si="38"/>
        <v>0</v>
      </c>
      <c r="BF224" s="192">
        <f t="shared" si="39"/>
        <v>0</v>
      </c>
      <c r="BG224" s="192">
        <f t="shared" si="40"/>
        <v>0</v>
      </c>
      <c r="BH224" s="192">
        <f t="shared" si="41"/>
        <v>0</v>
      </c>
      <c r="BI224" s="192">
        <f t="shared" si="42"/>
        <v>0</v>
      </c>
      <c r="BJ224" s="19" t="s">
        <v>80</v>
      </c>
      <c r="BK224" s="192">
        <f t="shared" si="43"/>
        <v>0</v>
      </c>
      <c r="BL224" s="19" t="s">
        <v>135</v>
      </c>
      <c r="BM224" s="191" t="s">
        <v>3712</v>
      </c>
    </row>
    <row r="225" spans="1:65" s="2" customFormat="1" ht="16.5" customHeight="1">
      <c r="A225" s="36"/>
      <c r="B225" s="37"/>
      <c r="C225" s="180" t="s">
        <v>2047</v>
      </c>
      <c r="D225" s="180" t="s">
        <v>187</v>
      </c>
      <c r="E225" s="181" t="s">
        <v>5188</v>
      </c>
      <c r="F225" s="182" t="s">
        <v>5189</v>
      </c>
      <c r="G225" s="183" t="s">
        <v>499</v>
      </c>
      <c r="H225" s="184">
        <v>13</v>
      </c>
      <c r="I225" s="185"/>
      <c r="J225" s="186">
        <f t="shared" si="34"/>
        <v>0</v>
      </c>
      <c r="K225" s="182" t="s">
        <v>19</v>
      </c>
      <c r="L225" s="41"/>
      <c r="M225" s="187" t="s">
        <v>19</v>
      </c>
      <c r="N225" s="188" t="s">
        <v>44</v>
      </c>
      <c r="O225" s="66"/>
      <c r="P225" s="189">
        <f t="shared" si="35"/>
        <v>0</v>
      </c>
      <c r="Q225" s="189">
        <v>0</v>
      </c>
      <c r="R225" s="189">
        <f t="shared" si="36"/>
        <v>0</v>
      </c>
      <c r="S225" s="189">
        <v>0</v>
      </c>
      <c r="T225" s="190">
        <f t="shared" si="37"/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80</v>
      </c>
      <c r="AY225" s="19" t="s">
        <v>185</v>
      </c>
      <c r="BE225" s="192">
        <f t="shared" si="38"/>
        <v>0</v>
      </c>
      <c r="BF225" s="192">
        <f t="shared" si="39"/>
        <v>0</v>
      </c>
      <c r="BG225" s="192">
        <f t="shared" si="40"/>
        <v>0</v>
      </c>
      <c r="BH225" s="192">
        <f t="shared" si="41"/>
        <v>0</v>
      </c>
      <c r="BI225" s="192">
        <f t="shared" si="42"/>
        <v>0</v>
      </c>
      <c r="BJ225" s="19" t="s">
        <v>80</v>
      </c>
      <c r="BK225" s="192">
        <f t="shared" si="43"/>
        <v>0</v>
      </c>
      <c r="BL225" s="19" t="s">
        <v>135</v>
      </c>
      <c r="BM225" s="191" t="s">
        <v>3715</v>
      </c>
    </row>
    <row r="226" spans="1:65" s="2" customFormat="1" ht="24.2" customHeight="1">
      <c r="A226" s="36"/>
      <c r="B226" s="37"/>
      <c r="C226" s="180" t="s">
        <v>2053</v>
      </c>
      <c r="D226" s="180" t="s">
        <v>187</v>
      </c>
      <c r="E226" s="181" t="s">
        <v>5390</v>
      </c>
      <c r="F226" s="182" t="s">
        <v>5391</v>
      </c>
      <c r="G226" s="183" t="s">
        <v>1314</v>
      </c>
      <c r="H226" s="184">
        <v>13</v>
      </c>
      <c r="I226" s="185"/>
      <c r="J226" s="186">
        <f t="shared" si="34"/>
        <v>0</v>
      </c>
      <c r="K226" s="182" t="s">
        <v>19</v>
      </c>
      <c r="L226" s="41"/>
      <c r="M226" s="187" t="s">
        <v>19</v>
      </c>
      <c r="N226" s="188" t="s">
        <v>44</v>
      </c>
      <c r="O226" s="66"/>
      <c r="P226" s="189">
        <f t="shared" si="35"/>
        <v>0</v>
      </c>
      <c r="Q226" s="189">
        <v>0</v>
      </c>
      <c r="R226" s="189">
        <f t="shared" si="36"/>
        <v>0</v>
      </c>
      <c r="S226" s="189">
        <v>0</v>
      </c>
      <c r="T226" s="190">
        <f t="shared" si="37"/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135</v>
      </c>
      <c r="AT226" s="191" t="s">
        <v>187</v>
      </c>
      <c r="AU226" s="191" t="s">
        <v>80</v>
      </c>
      <c r="AY226" s="19" t="s">
        <v>185</v>
      </c>
      <c r="BE226" s="192">
        <f t="shared" si="38"/>
        <v>0</v>
      </c>
      <c r="BF226" s="192">
        <f t="shared" si="39"/>
        <v>0</v>
      </c>
      <c r="BG226" s="192">
        <f t="shared" si="40"/>
        <v>0</v>
      </c>
      <c r="BH226" s="192">
        <f t="shared" si="41"/>
        <v>0</v>
      </c>
      <c r="BI226" s="192">
        <f t="shared" si="42"/>
        <v>0</v>
      </c>
      <c r="BJ226" s="19" t="s">
        <v>80</v>
      </c>
      <c r="BK226" s="192">
        <f t="shared" si="43"/>
        <v>0</v>
      </c>
      <c r="BL226" s="19" t="s">
        <v>135</v>
      </c>
      <c r="BM226" s="191" t="s">
        <v>3717</v>
      </c>
    </row>
    <row r="227" spans="1:65" s="2" customFormat="1" ht="16.5" customHeight="1">
      <c r="A227" s="36"/>
      <c r="B227" s="37"/>
      <c r="C227" s="180" t="s">
        <v>2058</v>
      </c>
      <c r="D227" s="180" t="s">
        <v>187</v>
      </c>
      <c r="E227" s="181" t="s">
        <v>5392</v>
      </c>
      <c r="F227" s="182" t="s">
        <v>5393</v>
      </c>
      <c r="G227" s="183" t="s">
        <v>1314</v>
      </c>
      <c r="H227" s="184">
        <v>13</v>
      </c>
      <c r="I227" s="185"/>
      <c r="J227" s="186">
        <f t="shared" si="34"/>
        <v>0</v>
      </c>
      <c r="K227" s="182" t="s">
        <v>19</v>
      </c>
      <c r="L227" s="41"/>
      <c r="M227" s="187" t="s">
        <v>19</v>
      </c>
      <c r="N227" s="188" t="s">
        <v>44</v>
      </c>
      <c r="O227" s="66"/>
      <c r="P227" s="189">
        <f t="shared" si="35"/>
        <v>0</v>
      </c>
      <c r="Q227" s="189">
        <v>0</v>
      </c>
      <c r="R227" s="189">
        <f t="shared" si="36"/>
        <v>0</v>
      </c>
      <c r="S227" s="189">
        <v>0</v>
      </c>
      <c r="T227" s="190">
        <f t="shared" si="37"/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135</v>
      </c>
      <c r="AT227" s="191" t="s">
        <v>187</v>
      </c>
      <c r="AU227" s="191" t="s">
        <v>80</v>
      </c>
      <c r="AY227" s="19" t="s">
        <v>185</v>
      </c>
      <c r="BE227" s="192">
        <f t="shared" si="38"/>
        <v>0</v>
      </c>
      <c r="BF227" s="192">
        <f t="shared" si="39"/>
        <v>0</v>
      </c>
      <c r="BG227" s="192">
        <f t="shared" si="40"/>
        <v>0</v>
      </c>
      <c r="BH227" s="192">
        <f t="shared" si="41"/>
        <v>0</v>
      </c>
      <c r="BI227" s="192">
        <f t="shared" si="42"/>
        <v>0</v>
      </c>
      <c r="BJ227" s="19" t="s">
        <v>80</v>
      </c>
      <c r="BK227" s="192">
        <f t="shared" si="43"/>
        <v>0</v>
      </c>
      <c r="BL227" s="19" t="s">
        <v>135</v>
      </c>
      <c r="BM227" s="191" t="s">
        <v>3721</v>
      </c>
    </row>
    <row r="228" spans="1:65" s="2" customFormat="1" ht="24.2" customHeight="1">
      <c r="A228" s="36"/>
      <c r="B228" s="37"/>
      <c r="C228" s="180" t="s">
        <v>2064</v>
      </c>
      <c r="D228" s="180" t="s">
        <v>187</v>
      </c>
      <c r="E228" s="181" t="s">
        <v>5182</v>
      </c>
      <c r="F228" s="182" t="s">
        <v>5183</v>
      </c>
      <c r="G228" s="183" t="s">
        <v>3536</v>
      </c>
      <c r="H228" s="184">
        <v>16</v>
      </c>
      <c r="I228" s="185"/>
      <c r="J228" s="186">
        <f t="shared" si="34"/>
        <v>0</v>
      </c>
      <c r="K228" s="182" t="s">
        <v>19</v>
      </c>
      <c r="L228" s="41"/>
      <c r="M228" s="187" t="s">
        <v>19</v>
      </c>
      <c r="N228" s="188" t="s">
        <v>44</v>
      </c>
      <c r="O228" s="66"/>
      <c r="P228" s="189">
        <f t="shared" si="35"/>
        <v>0</v>
      </c>
      <c r="Q228" s="189">
        <v>0</v>
      </c>
      <c r="R228" s="189">
        <f t="shared" si="36"/>
        <v>0</v>
      </c>
      <c r="S228" s="189">
        <v>0</v>
      </c>
      <c r="T228" s="190">
        <f t="shared" si="37"/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135</v>
      </c>
      <c r="AT228" s="191" t="s">
        <v>187</v>
      </c>
      <c r="AU228" s="191" t="s">
        <v>80</v>
      </c>
      <c r="AY228" s="19" t="s">
        <v>185</v>
      </c>
      <c r="BE228" s="192">
        <f t="shared" si="38"/>
        <v>0</v>
      </c>
      <c r="BF228" s="192">
        <f t="shared" si="39"/>
        <v>0</v>
      </c>
      <c r="BG228" s="192">
        <f t="shared" si="40"/>
        <v>0</v>
      </c>
      <c r="BH228" s="192">
        <f t="shared" si="41"/>
        <v>0</v>
      </c>
      <c r="BI228" s="192">
        <f t="shared" si="42"/>
        <v>0</v>
      </c>
      <c r="BJ228" s="19" t="s">
        <v>80</v>
      </c>
      <c r="BK228" s="192">
        <f t="shared" si="43"/>
        <v>0</v>
      </c>
      <c r="BL228" s="19" t="s">
        <v>135</v>
      </c>
      <c r="BM228" s="191" t="s">
        <v>3724</v>
      </c>
    </row>
    <row r="229" spans="1:65" s="2" customFormat="1" ht="24.2" customHeight="1">
      <c r="A229" s="36"/>
      <c r="B229" s="37"/>
      <c r="C229" s="180" t="s">
        <v>2069</v>
      </c>
      <c r="D229" s="180" t="s">
        <v>187</v>
      </c>
      <c r="E229" s="181" t="s">
        <v>5184</v>
      </c>
      <c r="F229" s="182" t="s">
        <v>5185</v>
      </c>
      <c r="G229" s="183" t="s">
        <v>499</v>
      </c>
      <c r="H229" s="184">
        <v>16</v>
      </c>
      <c r="I229" s="185"/>
      <c r="J229" s="186">
        <f t="shared" si="34"/>
        <v>0</v>
      </c>
      <c r="K229" s="182" t="s">
        <v>19</v>
      </c>
      <c r="L229" s="41"/>
      <c r="M229" s="187" t="s">
        <v>19</v>
      </c>
      <c r="N229" s="188" t="s">
        <v>44</v>
      </c>
      <c r="O229" s="66"/>
      <c r="P229" s="189">
        <f t="shared" si="35"/>
        <v>0</v>
      </c>
      <c r="Q229" s="189">
        <v>0</v>
      </c>
      <c r="R229" s="189">
        <f t="shared" si="36"/>
        <v>0</v>
      </c>
      <c r="S229" s="189">
        <v>0</v>
      </c>
      <c r="T229" s="190">
        <f t="shared" si="37"/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80</v>
      </c>
      <c r="AY229" s="19" t="s">
        <v>185</v>
      </c>
      <c r="BE229" s="192">
        <f t="shared" si="38"/>
        <v>0</v>
      </c>
      <c r="BF229" s="192">
        <f t="shared" si="39"/>
        <v>0</v>
      </c>
      <c r="BG229" s="192">
        <f t="shared" si="40"/>
        <v>0</v>
      </c>
      <c r="BH229" s="192">
        <f t="shared" si="41"/>
        <v>0</v>
      </c>
      <c r="BI229" s="192">
        <f t="shared" si="42"/>
        <v>0</v>
      </c>
      <c r="BJ229" s="19" t="s">
        <v>80</v>
      </c>
      <c r="BK229" s="192">
        <f t="shared" si="43"/>
        <v>0</v>
      </c>
      <c r="BL229" s="19" t="s">
        <v>135</v>
      </c>
      <c r="BM229" s="191" t="s">
        <v>3727</v>
      </c>
    </row>
    <row r="230" spans="1:65" s="2" customFormat="1" ht="16.5" customHeight="1">
      <c r="A230" s="36"/>
      <c r="B230" s="37"/>
      <c r="C230" s="180" t="s">
        <v>2083</v>
      </c>
      <c r="D230" s="180" t="s">
        <v>187</v>
      </c>
      <c r="E230" s="181" t="s">
        <v>5186</v>
      </c>
      <c r="F230" s="182" t="s">
        <v>5187</v>
      </c>
      <c r="G230" s="183" t="s">
        <v>1314</v>
      </c>
      <c r="H230" s="184">
        <v>16</v>
      </c>
      <c r="I230" s="185"/>
      <c r="J230" s="186">
        <f t="shared" si="34"/>
        <v>0</v>
      </c>
      <c r="K230" s="182" t="s">
        <v>19</v>
      </c>
      <c r="L230" s="41"/>
      <c r="M230" s="187" t="s">
        <v>19</v>
      </c>
      <c r="N230" s="188" t="s">
        <v>44</v>
      </c>
      <c r="O230" s="66"/>
      <c r="P230" s="189">
        <f t="shared" si="35"/>
        <v>0</v>
      </c>
      <c r="Q230" s="189">
        <v>0</v>
      </c>
      <c r="R230" s="189">
        <f t="shared" si="36"/>
        <v>0</v>
      </c>
      <c r="S230" s="189">
        <v>0</v>
      </c>
      <c r="T230" s="190">
        <f t="shared" si="37"/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80</v>
      </c>
      <c r="AY230" s="19" t="s">
        <v>185</v>
      </c>
      <c r="BE230" s="192">
        <f t="shared" si="38"/>
        <v>0</v>
      </c>
      <c r="BF230" s="192">
        <f t="shared" si="39"/>
        <v>0</v>
      </c>
      <c r="BG230" s="192">
        <f t="shared" si="40"/>
        <v>0</v>
      </c>
      <c r="BH230" s="192">
        <f t="shared" si="41"/>
        <v>0</v>
      </c>
      <c r="BI230" s="192">
        <f t="shared" si="42"/>
        <v>0</v>
      </c>
      <c r="BJ230" s="19" t="s">
        <v>80</v>
      </c>
      <c r="BK230" s="192">
        <f t="shared" si="43"/>
        <v>0</v>
      </c>
      <c r="BL230" s="19" t="s">
        <v>135</v>
      </c>
      <c r="BM230" s="191" t="s">
        <v>3730</v>
      </c>
    </row>
    <row r="231" spans="1:65" s="2" customFormat="1" ht="16.5" customHeight="1">
      <c r="A231" s="36"/>
      <c r="B231" s="37"/>
      <c r="C231" s="180" t="s">
        <v>2088</v>
      </c>
      <c r="D231" s="180" t="s">
        <v>187</v>
      </c>
      <c r="E231" s="181" t="s">
        <v>5188</v>
      </c>
      <c r="F231" s="182" t="s">
        <v>5189</v>
      </c>
      <c r="G231" s="183" t="s">
        <v>499</v>
      </c>
      <c r="H231" s="184">
        <v>16</v>
      </c>
      <c r="I231" s="185"/>
      <c r="J231" s="186">
        <f t="shared" si="34"/>
        <v>0</v>
      </c>
      <c r="K231" s="182" t="s">
        <v>19</v>
      </c>
      <c r="L231" s="41"/>
      <c r="M231" s="187" t="s">
        <v>19</v>
      </c>
      <c r="N231" s="188" t="s">
        <v>44</v>
      </c>
      <c r="O231" s="66"/>
      <c r="P231" s="189">
        <f t="shared" si="35"/>
        <v>0</v>
      </c>
      <c r="Q231" s="189">
        <v>0</v>
      </c>
      <c r="R231" s="189">
        <f t="shared" si="36"/>
        <v>0</v>
      </c>
      <c r="S231" s="189">
        <v>0</v>
      </c>
      <c r="T231" s="190">
        <f t="shared" si="37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135</v>
      </c>
      <c r="AT231" s="191" t="s">
        <v>187</v>
      </c>
      <c r="AU231" s="191" t="s">
        <v>80</v>
      </c>
      <c r="AY231" s="19" t="s">
        <v>185</v>
      </c>
      <c r="BE231" s="192">
        <f t="shared" si="38"/>
        <v>0</v>
      </c>
      <c r="BF231" s="192">
        <f t="shared" si="39"/>
        <v>0</v>
      </c>
      <c r="BG231" s="192">
        <f t="shared" si="40"/>
        <v>0</v>
      </c>
      <c r="BH231" s="192">
        <f t="shared" si="41"/>
        <v>0</v>
      </c>
      <c r="BI231" s="192">
        <f t="shared" si="42"/>
        <v>0</v>
      </c>
      <c r="BJ231" s="19" t="s">
        <v>80</v>
      </c>
      <c r="BK231" s="192">
        <f t="shared" si="43"/>
        <v>0</v>
      </c>
      <c r="BL231" s="19" t="s">
        <v>135</v>
      </c>
      <c r="BM231" s="191" t="s">
        <v>3733</v>
      </c>
    </row>
    <row r="232" spans="1:65" s="2" customFormat="1" ht="16.5" customHeight="1">
      <c r="A232" s="36"/>
      <c r="B232" s="37"/>
      <c r="C232" s="180" t="s">
        <v>2093</v>
      </c>
      <c r="D232" s="180" t="s">
        <v>187</v>
      </c>
      <c r="E232" s="181" t="s">
        <v>5190</v>
      </c>
      <c r="F232" s="182" t="s">
        <v>5191</v>
      </c>
      <c r="G232" s="183" t="s">
        <v>1314</v>
      </c>
      <c r="H232" s="184">
        <v>32</v>
      </c>
      <c r="I232" s="185"/>
      <c r="J232" s="186">
        <f t="shared" si="34"/>
        <v>0</v>
      </c>
      <c r="K232" s="182" t="s">
        <v>19</v>
      </c>
      <c r="L232" s="41"/>
      <c r="M232" s="187" t="s">
        <v>19</v>
      </c>
      <c r="N232" s="188" t="s">
        <v>44</v>
      </c>
      <c r="O232" s="66"/>
      <c r="P232" s="189">
        <f t="shared" si="35"/>
        <v>0</v>
      </c>
      <c r="Q232" s="189">
        <v>0</v>
      </c>
      <c r="R232" s="189">
        <f t="shared" si="36"/>
        <v>0</v>
      </c>
      <c r="S232" s="189">
        <v>0</v>
      </c>
      <c r="T232" s="190">
        <f t="shared" si="37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135</v>
      </c>
      <c r="AT232" s="191" t="s">
        <v>187</v>
      </c>
      <c r="AU232" s="191" t="s">
        <v>80</v>
      </c>
      <c r="AY232" s="19" t="s">
        <v>185</v>
      </c>
      <c r="BE232" s="192">
        <f t="shared" si="38"/>
        <v>0</v>
      </c>
      <c r="BF232" s="192">
        <f t="shared" si="39"/>
        <v>0</v>
      </c>
      <c r="BG232" s="192">
        <f t="shared" si="40"/>
        <v>0</v>
      </c>
      <c r="BH232" s="192">
        <f t="shared" si="41"/>
        <v>0</v>
      </c>
      <c r="BI232" s="192">
        <f t="shared" si="42"/>
        <v>0</v>
      </c>
      <c r="BJ232" s="19" t="s">
        <v>80</v>
      </c>
      <c r="BK232" s="192">
        <f t="shared" si="43"/>
        <v>0</v>
      </c>
      <c r="BL232" s="19" t="s">
        <v>135</v>
      </c>
      <c r="BM232" s="191" t="s">
        <v>3736</v>
      </c>
    </row>
    <row r="233" spans="1:65" s="2" customFormat="1" ht="37.9" customHeight="1">
      <c r="A233" s="36"/>
      <c r="B233" s="37"/>
      <c r="C233" s="180" t="s">
        <v>2098</v>
      </c>
      <c r="D233" s="180" t="s">
        <v>187</v>
      </c>
      <c r="E233" s="181" t="s">
        <v>5394</v>
      </c>
      <c r="F233" s="182" t="s">
        <v>5395</v>
      </c>
      <c r="G233" s="183" t="s">
        <v>3485</v>
      </c>
      <c r="H233" s="184">
        <v>6</v>
      </c>
      <c r="I233" s="185"/>
      <c r="J233" s="186">
        <f t="shared" si="34"/>
        <v>0</v>
      </c>
      <c r="K233" s="182" t="s">
        <v>19</v>
      </c>
      <c r="L233" s="41"/>
      <c r="M233" s="187" t="s">
        <v>19</v>
      </c>
      <c r="N233" s="188" t="s">
        <v>44</v>
      </c>
      <c r="O233" s="66"/>
      <c r="P233" s="189">
        <f t="shared" si="35"/>
        <v>0</v>
      </c>
      <c r="Q233" s="189">
        <v>0</v>
      </c>
      <c r="R233" s="189">
        <f t="shared" si="36"/>
        <v>0</v>
      </c>
      <c r="S233" s="189">
        <v>0</v>
      </c>
      <c r="T233" s="190">
        <f t="shared" si="37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80</v>
      </c>
      <c r="AY233" s="19" t="s">
        <v>185</v>
      </c>
      <c r="BE233" s="192">
        <f t="shared" si="38"/>
        <v>0</v>
      </c>
      <c r="BF233" s="192">
        <f t="shared" si="39"/>
        <v>0</v>
      </c>
      <c r="BG233" s="192">
        <f t="shared" si="40"/>
        <v>0</v>
      </c>
      <c r="BH233" s="192">
        <f t="shared" si="41"/>
        <v>0</v>
      </c>
      <c r="BI233" s="192">
        <f t="shared" si="42"/>
        <v>0</v>
      </c>
      <c r="BJ233" s="19" t="s">
        <v>80</v>
      </c>
      <c r="BK233" s="192">
        <f t="shared" si="43"/>
        <v>0</v>
      </c>
      <c r="BL233" s="19" t="s">
        <v>135</v>
      </c>
      <c r="BM233" s="191" t="s">
        <v>3739</v>
      </c>
    </row>
    <row r="234" spans="1:65" s="2" customFormat="1" ht="16.5" customHeight="1">
      <c r="A234" s="36"/>
      <c r="B234" s="37"/>
      <c r="C234" s="180" t="s">
        <v>2103</v>
      </c>
      <c r="D234" s="180" t="s">
        <v>187</v>
      </c>
      <c r="E234" s="181" t="s">
        <v>5396</v>
      </c>
      <c r="F234" s="182" t="s">
        <v>5397</v>
      </c>
      <c r="G234" s="183" t="s">
        <v>1314</v>
      </c>
      <c r="H234" s="184">
        <v>14</v>
      </c>
      <c r="I234" s="185"/>
      <c r="J234" s="186">
        <f t="shared" si="34"/>
        <v>0</v>
      </c>
      <c r="K234" s="182" t="s">
        <v>19</v>
      </c>
      <c r="L234" s="41"/>
      <c r="M234" s="187" t="s">
        <v>19</v>
      </c>
      <c r="N234" s="188" t="s">
        <v>44</v>
      </c>
      <c r="O234" s="66"/>
      <c r="P234" s="189">
        <f t="shared" si="35"/>
        <v>0</v>
      </c>
      <c r="Q234" s="189">
        <v>0</v>
      </c>
      <c r="R234" s="189">
        <f t="shared" si="36"/>
        <v>0</v>
      </c>
      <c r="S234" s="189">
        <v>0</v>
      </c>
      <c r="T234" s="190">
        <f t="shared" si="37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135</v>
      </c>
      <c r="AT234" s="191" t="s">
        <v>187</v>
      </c>
      <c r="AU234" s="191" t="s">
        <v>80</v>
      </c>
      <c r="AY234" s="19" t="s">
        <v>185</v>
      </c>
      <c r="BE234" s="192">
        <f t="shared" si="38"/>
        <v>0</v>
      </c>
      <c r="BF234" s="192">
        <f t="shared" si="39"/>
        <v>0</v>
      </c>
      <c r="BG234" s="192">
        <f t="shared" si="40"/>
        <v>0</v>
      </c>
      <c r="BH234" s="192">
        <f t="shared" si="41"/>
        <v>0</v>
      </c>
      <c r="BI234" s="192">
        <f t="shared" si="42"/>
        <v>0</v>
      </c>
      <c r="BJ234" s="19" t="s">
        <v>80</v>
      </c>
      <c r="BK234" s="192">
        <f t="shared" si="43"/>
        <v>0</v>
      </c>
      <c r="BL234" s="19" t="s">
        <v>135</v>
      </c>
      <c r="BM234" s="191" t="s">
        <v>3742</v>
      </c>
    </row>
    <row r="235" spans="1:65" s="2" customFormat="1" ht="37.9" customHeight="1">
      <c r="A235" s="36"/>
      <c r="B235" s="37"/>
      <c r="C235" s="180" t="s">
        <v>2110</v>
      </c>
      <c r="D235" s="180" t="s">
        <v>187</v>
      </c>
      <c r="E235" s="181" t="s">
        <v>5398</v>
      </c>
      <c r="F235" s="182" t="s">
        <v>5399</v>
      </c>
      <c r="G235" s="183" t="s">
        <v>1314</v>
      </c>
      <c r="H235" s="184">
        <v>1</v>
      </c>
      <c r="I235" s="185"/>
      <c r="J235" s="186">
        <f t="shared" si="34"/>
        <v>0</v>
      </c>
      <c r="K235" s="182" t="s">
        <v>19</v>
      </c>
      <c r="L235" s="41"/>
      <c r="M235" s="187" t="s">
        <v>19</v>
      </c>
      <c r="N235" s="188" t="s">
        <v>44</v>
      </c>
      <c r="O235" s="66"/>
      <c r="P235" s="189">
        <f t="shared" si="35"/>
        <v>0</v>
      </c>
      <c r="Q235" s="189">
        <v>0</v>
      </c>
      <c r="R235" s="189">
        <f t="shared" si="36"/>
        <v>0</v>
      </c>
      <c r="S235" s="189">
        <v>0</v>
      </c>
      <c r="T235" s="190">
        <f t="shared" si="37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135</v>
      </c>
      <c r="AT235" s="191" t="s">
        <v>187</v>
      </c>
      <c r="AU235" s="191" t="s">
        <v>80</v>
      </c>
      <c r="AY235" s="19" t="s">
        <v>185</v>
      </c>
      <c r="BE235" s="192">
        <f t="shared" si="38"/>
        <v>0</v>
      </c>
      <c r="BF235" s="192">
        <f t="shared" si="39"/>
        <v>0</v>
      </c>
      <c r="BG235" s="192">
        <f t="shared" si="40"/>
        <v>0</v>
      </c>
      <c r="BH235" s="192">
        <f t="shared" si="41"/>
        <v>0</v>
      </c>
      <c r="BI235" s="192">
        <f t="shared" si="42"/>
        <v>0</v>
      </c>
      <c r="BJ235" s="19" t="s">
        <v>80</v>
      </c>
      <c r="BK235" s="192">
        <f t="shared" si="43"/>
        <v>0</v>
      </c>
      <c r="BL235" s="19" t="s">
        <v>135</v>
      </c>
      <c r="BM235" s="191" t="s">
        <v>3745</v>
      </c>
    </row>
    <row r="236" spans="1:65" s="2" customFormat="1" ht="16.5" customHeight="1">
      <c r="A236" s="36"/>
      <c r="B236" s="37"/>
      <c r="C236" s="180" t="s">
        <v>2112</v>
      </c>
      <c r="D236" s="180" t="s">
        <v>187</v>
      </c>
      <c r="E236" s="181" t="s">
        <v>5400</v>
      </c>
      <c r="F236" s="182" t="s">
        <v>5401</v>
      </c>
      <c r="G236" s="183" t="s">
        <v>1314</v>
      </c>
      <c r="H236" s="184">
        <v>1</v>
      </c>
      <c r="I236" s="185"/>
      <c r="J236" s="186">
        <f t="shared" si="34"/>
        <v>0</v>
      </c>
      <c r="K236" s="182" t="s">
        <v>19</v>
      </c>
      <c r="L236" s="41"/>
      <c r="M236" s="187" t="s">
        <v>19</v>
      </c>
      <c r="N236" s="188" t="s">
        <v>44</v>
      </c>
      <c r="O236" s="66"/>
      <c r="P236" s="189">
        <f t="shared" si="35"/>
        <v>0</v>
      </c>
      <c r="Q236" s="189">
        <v>0</v>
      </c>
      <c r="R236" s="189">
        <f t="shared" si="36"/>
        <v>0</v>
      </c>
      <c r="S236" s="189">
        <v>0</v>
      </c>
      <c r="T236" s="190">
        <f t="shared" si="37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80</v>
      </c>
      <c r="AY236" s="19" t="s">
        <v>185</v>
      </c>
      <c r="BE236" s="192">
        <f t="shared" si="38"/>
        <v>0</v>
      </c>
      <c r="BF236" s="192">
        <f t="shared" si="39"/>
        <v>0</v>
      </c>
      <c r="BG236" s="192">
        <f t="shared" si="40"/>
        <v>0</v>
      </c>
      <c r="BH236" s="192">
        <f t="shared" si="41"/>
        <v>0</v>
      </c>
      <c r="BI236" s="192">
        <f t="shared" si="42"/>
        <v>0</v>
      </c>
      <c r="BJ236" s="19" t="s">
        <v>80</v>
      </c>
      <c r="BK236" s="192">
        <f t="shared" si="43"/>
        <v>0</v>
      </c>
      <c r="BL236" s="19" t="s">
        <v>135</v>
      </c>
      <c r="BM236" s="191" t="s">
        <v>3748</v>
      </c>
    </row>
    <row r="237" spans="1:65" s="2" customFormat="1" ht="16.5" customHeight="1">
      <c r="A237" s="36"/>
      <c r="B237" s="37"/>
      <c r="C237" s="180" t="s">
        <v>2114</v>
      </c>
      <c r="D237" s="180" t="s">
        <v>187</v>
      </c>
      <c r="E237" s="181" t="s">
        <v>5402</v>
      </c>
      <c r="F237" s="182" t="s">
        <v>5403</v>
      </c>
      <c r="G237" s="183" t="s">
        <v>1761</v>
      </c>
      <c r="H237" s="184">
        <v>1</v>
      </c>
      <c r="I237" s="185"/>
      <c r="J237" s="186">
        <f t="shared" si="34"/>
        <v>0</v>
      </c>
      <c r="K237" s="182" t="s">
        <v>19</v>
      </c>
      <c r="L237" s="41"/>
      <c r="M237" s="187" t="s">
        <v>19</v>
      </c>
      <c r="N237" s="188" t="s">
        <v>44</v>
      </c>
      <c r="O237" s="66"/>
      <c r="P237" s="189">
        <f t="shared" si="35"/>
        <v>0</v>
      </c>
      <c r="Q237" s="189">
        <v>0</v>
      </c>
      <c r="R237" s="189">
        <f t="shared" si="36"/>
        <v>0</v>
      </c>
      <c r="S237" s="189">
        <v>0</v>
      </c>
      <c r="T237" s="190">
        <f t="shared" si="37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135</v>
      </c>
      <c r="AT237" s="191" t="s">
        <v>187</v>
      </c>
      <c r="AU237" s="191" t="s">
        <v>80</v>
      </c>
      <c r="AY237" s="19" t="s">
        <v>185</v>
      </c>
      <c r="BE237" s="192">
        <f t="shared" si="38"/>
        <v>0</v>
      </c>
      <c r="BF237" s="192">
        <f t="shared" si="39"/>
        <v>0</v>
      </c>
      <c r="BG237" s="192">
        <f t="shared" si="40"/>
        <v>0</v>
      </c>
      <c r="BH237" s="192">
        <f t="shared" si="41"/>
        <v>0</v>
      </c>
      <c r="BI237" s="192">
        <f t="shared" si="42"/>
        <v>0</v>
      </c>
      <c r="BJ237" s="19" t="s">
        <v>80</v>
      </c>
      <c r="BK237" s="192">
        <f t="shared" si="43"/>
        <v>0</v>
      </c>
      <c r="BL237" s="19" t="s">
        <v>135</v>
      </c>
      <c r="BM237" s="191" t="s">
        <v>3751</v>
      </c>
    </row>
    <row r="238" spans="1:65" s="2" customFormat="1" ht="16.5" customHeight="1">
      <c r="A238" s="36"/>
      <c r="B238" s="37"/>
      <c r="C238" s="180" t="s">
        <v>2116</v>
      </c>
      <c r="D238" s="180" t="s">
        <v>187</v>
      </c>
      <c r="E238" s="181" t="s">
        <v>5404</v>
      </c>
      <c r="F238" s="182" t="s">
        <v>5405</v>
      </c>
      <c r="G238" s="183" t="s">
        <v>1761</v>
      </c>
      <c r="H238" s="184">
        <v>1</v>
      </c>
      <c r="I238" s="185"/>
      <c r="J238" s="186">
        <f t="shared" si="34"/>
        <v>0</v>
      </c>
      <c r="K238" s="182" t="s">
        <v>19</v>
      </c>
      <c r="L238" s="41"/>
      <c r="M238" s="187" t="s">
        <v>19</v>
      </c>
      <c r="N238" s="188" t="s">
        <v>44</v>
      </c>
      <c r="O238" s="66"/>
      <c r="P238" s="189">
        <f t="shared" si="35"/>
        <v>0</v>
      </c>
      <c r="Q238" s="189">
        <v>0</v>
      </c>
      <c r="R238" s="189">
        <f t="shared" si="36"/>
        <v>0</v>
      </c>
      <c r="S238" s="189">
        <v>0</v>
      </c>
      <c r="T238" s="190">
        <f t="shared" si="37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135</v>
      </c>
      <c r="AT238" s="191" t="s">
        <v>187</v>
      </c>
      <c r="AU238" s="191" t="s">
        <v>80</v>
      </c>
      <c r="AY238" s="19" t="s">
        <v>185</v>
      </c>
      <c r="BE238" s="192">
        <f t="shared" si="38"/>
        <v>0</v>
      </c>
      <c r="BF238" s="192">
        <f t="shared" si="39"/>
        <v>0</v>
      </c>
      <c r="BG238" s="192">
        <f t="shared" si="40"/>
        <v>0</v>
      </c>
      <c r="BH238" s="192">
        <f t="shared" si="41"/>
        <v>0</v>
      </c>
      <c r="BI238" s="192">
        <f t="shared" si="42"/>
        <v>0</v>
      </c>
      <c r="BJ238" s="19" t="s">
        <v>80</v>
      </c>
      <c r="BK238" s="192">
        <f t="shared" si="43"/>
        <v>0</v>
      </c>
      <c r="BL238" s="19" t="s">
        <v>135</v>
      </c>
      <c r="BM238" s="191" t="s">
        <v>3754</v>
      </c>
    </row>
    <row r="239" spans="1:65" s="2" customFormat="1" ht="16.5" customHeight="1">
      <c r="A239" s="36"/>
      <c r="B239" s="37"/>
      <c r="C239" s="180" t="s">
        <v>2118</v>
      </c>
      <c r="D239" s="180" t="s">
        <v>187</v>
      </c>
      <c r="E239" s="181" t="s">
        <v>5406</v>
      </c>
      <c r="F239" s="182" t="s">
        <v>5407</v>
      </c>
      <c r="G239" s="183" t="s">
        <v>1314</v>
      </c>
      <c r="H239" s="184">
        <v>1</v>
      </c>
      <c r="I239" s="185"/>
      <c r="J239" s="186">
        <f t="shared" si="34"/>
        <v>0</v>
      </c>
      <c r="K239" s="182" t="s">
        <v>19</v>
      </c>
      <c r="L239" s="41"/>
      <c r="M239" s="187" t="s">
        <v>19</v>
      </c>
      <c r="N239" s="188" t="s">
        <v>44</v>
      </c>
      <c r="O239" s="66"/>
      <c r="P239" s="189">
        <f t="shared" si="35"/>
        <v>0</v>
      </c>
      <c r="Q239" s="189">
        <v>0</v>
      </c>
      <c r="R239" s="189">
        <f t="shared" si="36"/>
        <v>0</v>
      </c>
      <c r="S239" s="189">
        <v>0</v>
      </c>
      <c r="T239" s="190">
        <f t="shared" si="37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135</v>
      </c>
      <c r="AT239" s="191" t="s">
        <v>187</v>
      </c>
      <c r="AU239" s="191" t="s">
        <v>80</v>
      </c>
      <c r="AY239" s="19" t="s">
        <v>185</v>
      </c>
      <c r="BE239" s="192">
        <f t="shared" si="38"/>
        <v>0</v>
      </c>
      <c r="BF239" s="192">
        <f t="shared" si="39"/>
        <v>0</v>
      </c>
      <c r="BG239" s="192">
        <f t="shared" si="40"/>
        <v>0</v>
      </c>
      <c r="BH239" s="192">
        <f t="shared" si="41"/>
        <v>0</v>
      </c>
      <c r="BI239" s="192">
        <f t="shared" si="42"/>
        <v>0</v>
      </c>
      <c r="BJ239" s="19" t="s">
        <v>80</v>
      </c>
      <c r="BK239" s="192">
        <f t="shared" si="43"/>
        <v>0</v>
      </c>
      <c r="BL239" s="19" t="s">
        <v>135</v>
      </c>
      <c r="BM239" s="191" t="s">
        <v>3757</v>
      </c>
    </row>
    <row r="240" spans="1:65" s="2" customFormat="1" ht="49.15" customHeight="1">
      <c r="A240" s="36"/>
      <c r="B240" s="37"/>
      <c r="C240" s="180" t="s">
        <v>2122</v>
      </c>
      <c r="D240" s="180" t="s">
        <v>187</v>
      </c>
      <c r="E240" s="181" t="s">
        <v>5408</v>
      </c>
      <c r="F240" s="182" t="s">
        <v>5409</v>
      </c>
      <c r="G240" s="183" t="s">
        <v>5173</v>
      </c>
      <c r="H240" s="184">
        <v>1</v>
      </c>
      <c r="I240" s="185"/>
      <c r="J240" s="186">
        <f t="shared" si="34"/>
        <v>0</v>
      </c>
      <c r="K240" s="182" t="s">
        <v>19</v>
      </c>
      <c r="L240" s="41"/>
      <c r="M240" s="187" t="s">
        <v>19</v>
      </c>
      <c r="N240" s="188" t="s">
        <v>44</v>
      </c>
      <c r="O240" s="66"/>
      <c r="P240" s="189">
        <f t="shared" si="35"/>
        <v>0</v>
      </c>
      <c r="Q240" s="189">
        <v>0</v>
      </c>
      <c r="R240" s="189">
        <f t="shared" si="36"/>
        <v>0</v>
      </c>
      <c r="S240" s="189">
        <v>0</v>
      </c>
      <c r="T240" s="190">
        <f t="shared" si="37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135</v>
      </c>
      <c r="AT240" s="191" t="s">
        <v>187</v>
      </c>
      <c r="AU240" s="191" t="s">
        <v>80</v>
      </c>
      <c r="AY240" s="19" t="s">
        <v>185</v>
      </c>
      <c r="BE240" s="192">
        <f t="shared" si="38"/>
        <v>0</v>
      </c>
      <c r="BF240" s="192">
        <f t="shared" si="39"/>
        <v>0</v>
      </c>
      <c r="BG240" s="192">
        <f t="shared" si="40"/>
        <v>0</v>
      </c>
      <c r="BH240" s="192">
        <f t="shared" si="41"/>
        <v>0</v>
      </c>
      <c r="BI240" s="192">
        <f t="shared" si="42"/>
        <v>0</v>
      </c>
      <c r="BJ240" s="19" t="s">
        <v>80</v>
      </c>
      <c r="BK240" s="192">
        <f t="shared" si="43"/>
        <v>0</v>
      </c>
      <c r="BL240" s="19" t="s">
        <v>135</v>
      </c>
      <c r="BM240" s="191" t="s">
        <v>3760</v>
      </c>
    </row>
    <row r="241" spans="1:65" s="2" customFormat="1" ht="16.5" customHeight="1">
      <c r="A241" s="36"/>
      <c r="B241" s="37"/>
      <c r="C241" s="180" t="s">
        <v>2127</v>
      </c>
      <c r="D241" s="180" t="s">
        <v>187</v>
      </c>
      <c r="E241" s="181" t="s">
        <v>5410</v>
      </c>
      <c r="F241" s="182" t="s">
        <v>5411</v>
      </c>
      <c r="G241" s="183" t="s">
        <v>5173</v>
      </c>
      <c r="H241" s="184">
        <v>1</v>
      </c>
      <c r="I241" s="185"/>
      <c r="J241" s="186">
        <f t="shared" si="34"/>
        <v>0</v>
      </c>
      <c r="K241" s="182" t="s">
        <v>19</v>
      </c>
      <c r="L241" s="41"/>
      <c r="M241" s="187" t="s">
        <v>19</v>
      </c>
      <c r="N241" s="188" t="s">
        <v>44</v>
      </c>
      <c r="O241" s="66"/>
      <c r="P241" s="189">
        <f t="shared" si="35"/>
        <v>0</v>
      </c>
      <c r="Q241" s="189">
        <v>0</v>
      </c>
      <c r="R241" s="189">
        <f t="shared" si="36"/>
        <v>0</v>
      </c>
      <c r="S241" s="189">
        <v>0</v>
      </c>
      <c r="T241" s="190">
        <f t="shared" si="37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135</v>
      </c>
      <c r="AT241" s="191" t="s">
        <v>187</v>
      </c>
      <c r="AU241" s="191" t="s">
        <v>80</v>
      </c>
      <c r="AY241" s="19" t="s">
        <v>185</v>
      </c>
      <c r="BE241" s="192">
        <f t="shared" si="38"/>
        <v>0</v>
      </c>
      <c r="BF241" s="192">
        <f t="shared" si="39"/>
        <v>0</v>
      </c>
      <c r="BG241" s="192">
        <f t="shared" si="40"/>
        <v>0</v>
      </c>
      <c r="BH241" s="192">
        <f t="shared" si="41"/>
        <v>0</v>
      </c>
      <c r="BI241" s="192">
        <f t="shared" si="42"/>
        <v>0</v>
      </c>
      <c r="BJ241" s="19" t="s">
        <v>80</v>
      </c>
      <c r="BK241" s="192">
        <f t="shared" si="43"/>
        <v>0</v>
      </c>
      <c r="BL241" s="19" t="s">
        <v>135</v>
      </c>
      <c r="BM241" s="191" t="s">
        <v>3763</v>
      </c>
    </row>
    <row r="242" spans="1:65" s="2" customFormat="1" ht="16.5" customHeight="1">
      <c r="A242" s="36"/>
      <c r="B242" s="37"/>
      <c r="C242" s="180" t="s">
        <v>2132</v>
      </c>
      <c r="D242" s="180" t="s">
        <v>187</v>
      </c>
      <c r="E242" s="181" t="s">
        <v>5412</v>
      </c>
      <c r="F242" s="182" t="s">
        <v>5413</v>
      </c>
      <c r="G242" s="183" t="s">
        <v>5173</v>
      </c>
      <c r="H242" s="184">
        <v>1</v>
      </c>
      <c r="I242" s="185"/>
      <c r="J242" s="186">
        <f t="shared" si="34"/>
        <v>0</v>
      </c>
      <c r="K242" s="182" t="s">
        <v>19</v>
      </c>
      <c r="L242" s="41"/>
      <c r="M242" s="187" t="s">
        <v>19</v>
      </c>
      <c r="N242" s="188" t="s">
        <v>44</v>
      </c>
      <c r="O242" s="66"/>
      <c r="P242" s="189">
        <f t="shared" si="35"/>
        <v>0</v>
      </c>
      <c r="Q242" s="189">
        <v>0</v>
      </c>
      <c r="R242" s="189">
        <f t="shared" si="36"/>
        <v>0</v>
      </c>
      <c r="S242" s="189">
        <v>0</v>
      </c>
      <c r="T242" s="190">
        <f t="shared" si="37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80</v>
      </c>
      <c r="AY242" s="19" t="s">
        <v>185</v>
      </c>
      <c r="BE242" s="192">
        <f t="shared" si="38"/>
        <v>0</v>
      </c>
      <c r="BF242" s="192">
        <f t="shared" si="39"/>
        <v>0</v>
      </c>
      <c r="BG242" s="192">
        <f t="shared" si="40"/>
        <v>0</v>
      </c>
      <c r="BH242" s="192">
        <f t="shared" si="41"/>
        <v>0</v>
      </c>
      <c r="BI242" s="192">
        <f t="shared" si="42"/>
        <v>0</v>
      </c>
      <c r="BJ242" s="19" t="s">
        <v>80</v>
      </c>
      <c r="BK242" s="192">
        <f t="shared" si="43"/>
        <v>0</v>
      </c>
      <c r="BL242" s="19" t="s">
        <v>135</v>
      </c>
      <c r="BM242" s="191" t="s">
        <v>3766</v>
      </c>
    </row>
    <row r="243" spans="1:65" s="2" customFormat="1" ht="16.5" customHeight="1">
      <c r="A243" s="36"/>
      <c r="B243" s="37"/>
      <c r="C243" s="180" t="s">
        <v>2138</v>
      </c>
      <c r="D243" s="180" t="s">
        <v>187</v>
      </c>
      <c r="E243" s="181" t="s">
        <v>5414</v>
      </c>
      <c r="F243" s="182" t="s">
        <v>5415</v>
      </c>
      <c r="G243" s="183" t="s">
        <v>1314</v>
      </c>
      <c r="H243" s="184">
        <v>1</v>
      </c>
      <c r="I243" s="185"/>
      <c r="J243" s="186">
        <f t="shared" si="34"/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 t="shared" si="35"/>
        <v>0</v>
      </c>
      <c r="Q243" s="189">
        <v>0</v>
      </c>
      <c r="R243" s="189">
        <f t="shared" si="36"/>
        <v>0</v>
      </c>
      <c r="S243" s="189">
        <v>0</v>
      </c>
      <c r="T243" s="190">
        <f t="shared" si="37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80</v>
      </c>
      <c r="AY243" s="19" t="s">
        <v>185</v>
      </c>
      <c r="BE243" s="192">
        <f t="shared" si="38"/>
        <v>0</v>
      </c>
      <c r="BF243" s="192">
        <f t="shared" si="39"/>
        <v>0</v>
      </c>
      <c r="BG243" s="192">
        <f t="shared" si="40"/>
        <v>0</v>
      </c>
      <c r="BH243" s="192">
        <f t="shared" si="41"/>
        <v>0</v>
      </c>
      <c r="BI243" s="192">
        <f t="shared" si="42"/>
        <v>0</v>
      </c>
      <c r="BJ243" s="19" t="s">
        <v>80</v>
      </c>
      <c r="BK243" s="192">
        <f t="shared" si="43"/>
        <v>0</v>
      </c>
      <c r="BL243" s="19" t="s">
        <v>135</v>
      </c>
      <c r="BM243" s="191" t="s">
        <v>3769</v>
      </c>
    </row>
    <row r="244" spans="1:65" s="2" customFormat="1" ht="16.5" customHeight="1">
      <c r="A244" s="36"/>
      <c r="B244" s="37"/>
      <c r="C244" s="180" t="s">
        <v>2143</v>
      </c>
      <c r="D244" s="180" t="s">
        <v>187</v>
      </c>
      <c r="E244" s="181" t="s">
        <v>5416</v>
      </c>
      <c r="F244" s="182" t="s">
        <v>5417</v>
      </c>
      <c r="G244" s="183" t="s">
        <v>1314</v>
      </c>
      <c r="H244" s="184">
        <v>1</v>
      </c>
      <c r="I244" s="185"/>
      <c r="J244" s="186">
        <f t="shared" si="34"/>
        <v>0</v>
      </c>
      <c r="K244" s="182" t="s">
        <v>19</v>
      </c>
      <c r="L244" s="41"/>
      <c r="M244" s="187" t="s">
        <v>19</v>
      </c>
      <c r="N244" s="188" t="s">
        <v>44</v>
      </c>
      <c r="O244" s="66"/>
      <c r="P244" s="189">
        <f t="shared" si="35"/>
        <v>0</v>
      </c>
      <c r="Q244" s="189">
        <v>0</v>
      </c>
      <c r="R244" s="189">
        <f t="shared" si="36"/>
        <v>0</v>
      </c>
      <c r="S244" s="189">
        <v>0</v>
      </c>
      <c r="T244" s="190">
        <f t="shared" si="37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135</v>
      </c>
      <c r="AT244" s="191" t="s">
        <v>187</v>
      </c>
      <c r="AU244" s="191" t="s">
        <v>80</v>
      </c>
      <c r="AY244" s="19" t="s">
        <v>185</v>
      </c>
      <c r="BE244" s="192">
        <f t="shared" si="38"/>
        <v>0</v>
      </c>
      <c r="BF244" s="192">
        <f t="shared" si="39"/>
        <v>0</v>
      </c>
      <c r="BG244" s="192">
        <f t="shared" si="40"/>
        <v>0</v>
      </c>
      <c r="BH244" s="192">
        <f t="shared" si="41"/>
        <v>0</v>
      </c>
      <c r="BI244" s="192">
        <f t="shared" si="42"/>
        <v>0</v>
      </c>
      <c r="BJ244" s="19" t="s">
        <v>80</v>
      </c>
      <c r="BK244" s="192">
        <f t="shared" si="43"/>
        <v>0</v>
      </c>
      <c r="BL244" s="19" t="s">
        <v>135</v>
      </c>
      <c r="BM244" s="191" t="s">
        <v>3772</v>
      </c>
    </row>
    <row r="245" spans="1:65" s="2" customFormat="1" ht="16.5" customHeight="1">
      <c r="A245" s="36"/>
      <c r="B245" s="37"/>
      <c r="C245" s="180" t="s">
        <v>2153</v>
      </c>
      <c r="D245" s="180" t="s">
        <v>187</v>
      </c>
      <c r="E245" s="181" t="s">
        <v>5418</v>
      </c>
      <c r="F245" s="182" t="s">
        <v>5419</v>
      </c>
      <c r="G245" s="183" t="s">
        <v>1314</v>
      </c>
      <c r="H245" s="184">
        <v>2</v>
      </c>
      <c r="I245" s="185"/>
      <c r="J245" s="186">
        <f t="shared" si="34"/>
        <v>0</v>
      </c>
      <c r="K245" s="182" t="s">
        <v>19</v>
      </c>
      <c r="L245" s="41"/>
      <c r="M245" s="187" t="s">
        <v>19</v>
      </c>
      <c r="N245" s="188" t="s">
        <v>44</v>
      </c>
      <c r="O245" s="66"/>
      <c r="P245" s="189">
        <f t="shared" si="35"/>
        <v>0</v>
      </c>
      <c r="Q245" s="189">
        <v>0</v>
      </c>
      <c r="R245" s="189">
        <f t="shared" si="36"/>
        <v>0</v>
      </c>
      <c r="S245" s="189">
        <v>0</v>
      </c>
      <c r="T245" s="190">
        <f t="shared" si="37"/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135</v>
      </c>
      <c r="AT245" s="191" t="s">
        <v>187</v>
      </c>
      <c r="AU245" s="191" t="s">
        <v>80</v>
      </c>
      <c r="AY245" s="19" t="s">
        <v>185</v>
      </c>
      <c r="BE245" s="192">
        <f t="shared" si="38"/>
        <v>0</v>
      </c>
      <c r="BF245" s="192">
        <f t="shared" si="39"/>
        <v>0</v>
      </c>
      <c r="BG245" s="192">
        <f t="shared" si="40"/>
        <v>0</v>
      </c>
      <c r="BH245" s="192">
        <f t="shared" si="41"/>
        <v>0</v>
      </c>
      <c r="BI245" s="192">
        <f t="shared" si="42"/>
        <v>0</v>
      </c>
      <c r="BJ245" s="19" t="s">
        <v>80</v>
      </c>
      <c r="BK245" s="192">
        <f t="shared" si="43"/>
        <v>0</v>
      </c>
      <c r="BL245" s="19" t="s">
        <v>135</v>
      </c>
      <c r="BM245" s="191" t="s">
        <v>3775</v>
      </c>
    </row>
    <row r="246" spans="1:65" s="2" customFormat="1" ht="33" customHeight="1">
      <c r="A246" s="36"/>
      <c r="B246" s="37"/>
      <c r="C246" s="180" t="s">
        <v>2158</v>
      </c>
      <c r="D246" s="180" t="s">
        <v>187</v>
      </c>
      <c r="E246" s="181" t="s">
        <v>5420</v>
      </c>
      <c r="F246" s="182" t="s">
        <v>5421</v>
      </c>
      <c r="G246" s="183" t="s">
        <v>1314</v>
      </c>
      <c r="H246" s="184">
        <v>1</v>
      </c>
      <c r="I246" s="185"/>
      <c r="J246" s="186">
        <f t="shared" si="34"/>
        <v>0</v>
      </c>
      <c r="K246" s="182" t="s">
        <v>19</v>
      </c>
      <c r="L246" s="41"/>
      <c r="M246" s="187" t="s">
        <v>19</v>
      </c>
      <c r="N246" s="188" t="s">
        <v>44</v>
      </c>
      <c r="O246" s="66"/>
      <c r="P246" s="189">
        <f t="shared" si="35"/>
        <v>0</v>
      </c>
      <c r="Q246" s="189">
        <v>0</v>
      </c>
      <c r="R246" s="189">
        <f t="shared" si="36"/>
        <v>0</v>
      </c>
      <c r="S246" s="189">
        <v>0</v>
      </c>
      <c r="T246" s="190">
        <f t="shared" si="37"/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135</v>
      </c>
      <c r="AT246" s="191" t="s">
        <v>187</v>
      </c>
      <c r="AU246" s="191" t="s">
        <v>80</v>
      </c>
      <c r="AY246" s="19" t="s">
        <v>185</v>
      </c>
      <c r="BE246" s="192">
        <f t="shared" si="38"/>
        <v>0</v>
      </c>
      <c r="BF246" s="192">
        <f t="shared" si="39"/>
        <v>0</v>
      </c>
      <c r="BG246" s="192">
        <f t="shared" si="40"/>
        <v>0</v>
      </c>
      <c r="BH246" s="192">
        <f t="shared" si="41"/>
        <v>0</v>
      </c>
      <c r="BI246" s="192">
        <f t="shared" si="42"/>
        <v>0</v>
      </c>
      <c r="BJ246" s="19" t="s">
        <v>80</v>
      </c>
      <c r="BK246" s="192">
        <f t="shared" si="43"/>
        <v>0</v>
      </c>
      <c r="BL246" s="19" t="s">
        <v>135</v>
      </c>
      <c r="BM246" s="191" t="s">
        <v>3778</v>
      </c>
    </row>
    <row r="247" spans="1:65" s="2" customFormat="1" ht="33" customHeight="1">
      <c r="A247" s="36"/>
      <c r="B247" s="37"/>
      <c r="C247" s="180" t="s">
        <v>2198</v>
      </c>
      <c r="D247" s="180" t="s">
        <v>187</v>
      </c>
      <c r="E247" s="181" t="s">
        <v>5420</v>
      </c>
      <c r="F247" s="182" t="s">
        <v>5421</v>
      </c>
      <c r="G247" s="183" t="s">
        <v>1314</v>
      </c>
      <c r="H247" s="184">
        <v>1</v>
      </c>
      <c r="I247" s="185"/>
      <c r="J247" s="186">
        <f t="shared" si="34"/>
        <v>0</v>
      </c>
      <c r="K247" s="182" t="s">
        <v>19</v>
      </c>
      <c r="L247" s="41"/>
      <c r="M247" s="187" t="s">
        <v>19</v>
      </c>
      <c r="N247" s="188" t="s">
        <v>44</v>
      </c>
      <c r="O247" s="66"/>
      <c r="P247" s="189">
        <f t="shared" si="35"/>
        <v>0</v>
      </c>
      <c r="Q247" s="189">
        <v>0</v>
      </c>
      <c r="R247" s="189">
        <f t="shared" si="36"/>
        <v>0</v>
      </c>
      <c r="S247" s="189">
        <v>0</v>
      </c>
      <c r="T247" s="190">
        <f t="shared" si="37"/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135</v>
      </c>
      <c r="AT247" s="191" t="s">
        <v>187</v>
      </c>
      <c r="AU247" s="191" t="s">
        <v>80</v>
      </c>
      <c r="AY247" s="19" t="s">
        <v>185</v>
      </c>
      <c r="BE247" s="192">
        <f t="shared" si="38"/>
        <v>0</v>
      </c>
      <c r="BF247" s="192">
        <f t="shared" si="39"/>
        <v>0</v>
      </c>
      <c r="BG247" s="192">
        <f t="shared" si="40"/>
        <v>0</v>
      </c>
      <c r="BH247" s="192">
        <f t="shared" si="41"/>
        <v>0</v>
      </c>
      <c r="BI247" s="192">
        <f t="shared" si="42"/>
        <v>0</v>
      </c>
      <c r="BJ247" s="19" t="s">
        <v>80</v>
      </c>
      <c r="BK247" s="192">
        <f t="shared" si="43"/>
        <v>0</v>
      </c>
      <c r="BL247" s="19" t="s">
        <v>135</v>
      </c>
      <c r="BM247" s="191" t="s">
        <v>3781</v>
      </c>
    </row>
    <row r="248" spans="1:65" s="2" customFormat="1" ht="16.5" customHeight="1">
      <c r="A248" s="36"/>
      <c r="B248" s="37"/>
      <c r="C248" s="180" t="s">
        <v>2204</v>
      </c>
      <c r="D248" s="180" t="s">
        <v>187</v>
      </c>
      <c r="E248" s="181" t="s">
        <v>5422</v>
      </c>
      <c r="F248" s="182" t="s">
        <v>5423</v>
      </c>
      <c r="G248" s="183" t="s">
        <v>1314</v>
      </c>
      <c r="H248" s="184">
        <v>2</v>
      </c>
      <c r="I248" s="185"/>
      <c r="J248" s="186">
        <f t="shared" si="34"/>
        <v>0</v>
      </c>
      <c r="K248" s="182" t="s">
        <v>19</v>
      </c>
      <c r="L248" s="41"/>
      <c r="M248" s="187" t="s">
        <v>19</v>
      </c>
      <c r="N248" s="188" t="s">
        <v>44</v>
      </c>
      <c r="O248" s="66"/>
      <c r="P248" s="189">
        <f t="shared" si="35"/>
        <v>0</v>
      </c>
      <c r="Q248" s="189">
        <v>0</v>
      </c>
      <c r="R248" s="189">
        <f t="shared" si="36"/>
        <v>0</v>
      </c>
      <c r="S248" s="189">
        <v>0</v>
      </c>
      <c r="T248" s="190">
        <f t="shared" si="37"/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135</v>
      </c>
      <c r="AT248" s="191" t="s">
        <v>187</v>
      </c>
      <c r="AU248" s="191" t="s">
        <v>80</v>
      </c>
      <c r="AY248" s="19" t="s">
        <v>185</v>
      </c>
      <c r="BE248" s="192">
        <f t="shared" si="38"/>
        <v>0</v>
      </c>
      <c r="BF248" s="192">
        <f t="shared" si="39"/>
        <v>0</v>
      </c>
      <c r="BG248" s="192">
        <f t="shared" si="40"/>
        <v>0</v>
      </c>
      <c r="BH248" s="192">
        <f t="shared" si="41"/>
        <v>0</v>
      </c>
      <c r="BI248" s="192">
        <f t="shared" si="42"/>
        <v>0</v>
      </c>
      <c r="BJ248" s="19" t="s">
        <v>80</v>
      </c>
      <c r="BK248" s="192">
        <f t="shared" si="43"/>
        <v>0</v>
      </c>
      <c r="BL248" s="19" t="s">
        <v>135</v>
      </c>
      <c r="BM248" s="191" t="s">
        <v>3784</v>
      </c>
    </row>
    <row r="249" spans="1:65" s="2" customFormat="1" ht="16.5" customHeight="1">
      <c r="A249" s="36"/>
      <c r="B249" s="37"/>
      <c r="C249" s="180" t="s">
        <v>2685</v>
      </c>
      <c r="D249" s="180" t="s">
        <v>187</v>
      </c>
      <c r="E249" s="181" t="s">
        <v>5402</v>
      </c>
      <c r="F249" s="182" t="s">
        <v>5403</v>
      </c>
      <c r="G249" s="183" t="s">
        <v>1761</v>
      </c>
      <c r="H249" s="184">
        <v>1</v>
      </c>
      <c r="I249" s="185"/>
      <c r="J249" s="186">
        <f t="shared" si="34"/>
        <v>0</v>
      </c>
      <c r="K249" s="182" t="s">
        <v>19</v>
      </c>
      <c r="L249" s="41"/>
      <c r="M249" s="187" t="s">
        <v>19</v>
      </c>
      <c r="N249" s="188" t="s">
        <v>44</v>
      </c>
      <c r="O249" s="66"/>
      <c r="P249" s="189">
        <f t="shared" si="35"/>
        <v>0</v>
      </c>
      <c r="Q249" s="189">
        <v>0</v>
      </c>
      <c r="R249" s="189">
        <f t="shared" si="36"/>
        <v>0</v>
      </c>
      <c r="S249" s="189">
        <v>0</v>
      </c>
      <c r="T249" s="190">
        <f t="shared" si="37"/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135</v>
      </c>
      <c r="AT249" s="191" t="s">
        <v>187</v>
      </c>
      <c r="AU249" s="191" t="s">
        <v>80</v>
      </c>
      <c r="AY249" s="19" t="s">
        <v>185</v>
      </c>
      <c r="BE249" s="192">
        <f t="shared" si="38"/>
        <v>0</v>
      </c>
      <c r="BF249" s="192">
        <f t="shared" si="39"/>
        <v>0</v>
      </c>
      <c r="BG249" s="192">
        <f t="shared" si="40"/>
        <v>0</v>
      </c>
      <c r="BH249" s="192">
        <f t="shared" si="41"/>
        <v>0</v>
      </c>
      <c r="BI249" s="192">
        <f t="shared" si="42"/>
        <v>0</v>
      </c>
      <c r="BJ249" s="19" t="s">
        <v>80</v>
      </c>
      <c r="BK249" s="192">
        <f t="shared" si="43"/>
        <v>0</v>
      </c>
      <c r="BL249" s="19" t="s">
        <v>135</v>
      </c>
      <c r="BM249" s="191" t="s">
        <v>3787</v>
      </c>
    </row>
    <row r="250" spans="1:65" s="2" customFormat="1" ht="16.5" customHeight="1">
      <c r="A250" s="36"/>
      <c r="B250" s="37"/>
      <c r="C250" s="180" t="s">
        <v>2689</v>
      </c>
      <c r="D250" s="180" t="s">
        <v>187</v>
      </c>
      <c r="E250" s="181" t="s">
        <v>5404</v>
      </c>
      <c r="F250" s="182" t="s">
        <v>5405</v>
      </c>
      <c r="G250" s="183" t="s">
        <v>1761</v>
      </c>
      <c r="H250" s="184">
        <v>2</v>
      </c>
      <c r="I250" s="185"/>
      <c r="J250" s="186">
        <f t="shared" si="34"/>
        <v>0</v>
      </c>
      <c r="K250" s="182" t="s">
        <v>19</v>
      </c>
      <c r="L250" s="41"/>
      <c r="M250" s="187" t="s">
        <v>19</v>
      </c>
      <c r="N250" s="188" t="s">
        <v>44</v>
      </c>
      <c r="O250" s="66"/>
      <c r="P250" s="189">
        <f t="shared" si="35"/>
        <v>0</v>
      </c>
      <c r="Q250" s="189">
        <v>0</v>
      </c>
      <c r="R250" s="189">
        <f t="shared" si="36"/>
        <v>0</v>
      </c>
      <c r="S250" s="189">
        <v>0</v>
      </c>
      <c r="T250" s="190">
        <f t="shared" si="37"/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80</v>
      </c>
      <c r="AY250" s="19" t="s">
        <v>185</v>
      </c>
      <c r="BE250" s="192">
        <f t="shared" si="38"/>
        <v>0</v>
      </c>
      <c r="BF250" s="192">
        <f t="shared" si="39"/>
        <v>0</v>
      </c>
      <c r="BG250" s="192">
        <f t="shared" si="40"/>
        <v>0</v>
      </c>
      <c r="BH250" s="192">
        <f t="shared" si="41"/>
        <v>0</v>
      </c>
      <c r="BI250" s="192">
        <f t="shared" si="42"/>
        <v>0</v>
      </c>
      <c r="BJ250" s="19" t="s">
        <v>80</v>
      </c>
      <c r="BK250" s="192">
        <f t="shared" si="43"/>
        <v>0</v>
      </c>
      <c r="BL250" s="19" t="s">
        <v>135</v>
      </c>
      <c r="BM250" s="191" t="s">
        <v>3790</v>
      </c>
    </row>
    <row r="251" spans="1:65" s="2" customFormat="1" ht="16.5" customHeight="1">
      <c r="A251" s="36"/>
      <c r="B251" s="37"/>
      <c r="C251" s="180" t="s">
        <v>2691</v>
      </c>
      <c r="D251" s="180" t="s">
        <v>187</v>
      </c>
      <c r="E251" s="181" t="s">
        <v>5424</v>
      </c>
      <c r="F251" s="182" t="s">
        <v>5425</v>
      </c>
      <c r="G251" s="183" t="s">
        <v>1314</v>
      </c>
      <c r="H251" s="184">
        <v>2</v>
      </c>
      <c r="I251" s="185"/>
      <c r="J251" s="186">
        <f t="shared" si="34"/>
        <v>0</v>
      </c>
      <c r="K251" s="182" t="s">
        <v>19</v>
      </c>
      <c r="L251" s="41"/>
      <c r="M251" s="187" t="s">
        <v>19</v>
      </c>
      <c r="N251" s="188" t="s">
        <v>44</v>
      </c>
      <c r="O251" s="66"/>
      <c r="P251" s="189">
        <f t="shared" si="35"/>
        <v>0</v>
      </c>
      <c r="Q251" s="189">
        <v>0</v>
      </c>
      <c r="R251" s="189">
        <f t="shared" si="36"/>
        <v>0</v>
      </c>
      <c r="S251" s="189">
        <v>0</v>
      </c>
      <c r="T251" s="190">
        <f t="shared" si="37"/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135</v>
      </c>
      <c r="AT251" s="191" t="s">
        <v>187</v>
      </c>
      <c r="AU251" s="191" t="s">
        <v>80</v>
      </c>
      <c r="AY251" s="19" t="s">
        <v>185</v>
      </c>
      <c r="BE251" s="192">
        <f t="shared" si="38"/>
        <v>0</v>
      </c>
      <c r="BF251" s="192">
        <f t="shared" si="39"/>
        <v>0</v>
      </c>
      <c r="BG251" s="192">
        <f t="shared" si="40"/>
        <v>0</v>
      </c>
      <c r="BH251" s="192">
        <f t="shared" si="41"/>
        <v>0</v>
      </c>
      <c r="BI251" s="192">
        <f t="shared" si="42"/>
        <v>0</v>
      </c>
      <c r="BJ251" s="19" t="s">
        <v>80</v>
      </c>
      <c r="BK251" s="192">
        <f t="shared" si="43"/>
        <v>0</v>
      </c>
      <c r="BL251" s="19" t="s">
        <v>135</v>
      </c>
      <c r="BM251" s="191" t="s">
        <v>3793</v>
      </c>
    </row>
    <row r="252" spans="1:65" s="2" customFormat="1" ht="49.15" customHeight="1">
      <c r="A252" s="36"/>
      <c r="B252" s="37"/>
      <c r="C252" s="180" t="s">
        <v>2693</v>
      </c>
      <c r="D252" s="180" t="s">
        <v>187</v>
      </c>
      <c r="E252" s="181" t="s">
        <v>5408</v>
      </c>
      <c r="F252" s="182" t="s">
        <v>5409</v>
      </c>
      <c r="G252" s="183" t="s">
        <v>5173</v>
      </c>
      <c r="H252" s="184">
        <v>18</v>
      </c>
      <c r="I252" s="185"/>
      <c r="J252" s="186">
        <f t="shared" si="34"/>
        <v>0</v>
      </c>
      <c r="K252" s="182" t="s">
        <v>19</v>
      </c>
      <c r="L252" s="41"/>
      <c r="M252" s="187" t="s">
        <v>19</v>
      </c>
      <c r="N252" s="188" t="s">
        <v>44</v>
      </c>
      <c r="O252" s="66"/>
      <c r="P252" s="189">
        <f t="shared" si="35"/>
        <v>0</v>
      </c>
      <c r="Q252" s="189">
        <v>0</v>
      </c>
      <c r="R252" s="189">
        <f t="shared" si="36"/>
        <v>0</v>
      </c>
      <c r="S252" s="189">
        <v>0</v>
      </c>
      <c r="T252" s="190">
        <f t="shared" si="37"/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135</v>
      </c>
      <c r="AT252" s="191" t="s">
        <v>187</v>
      </c>
      <c r="AU252" s="191" t="s">
        <v>80</v>
      </c>
      <c r="AY252" s="19" t="s">
        <v>185</v>
      </c>
      <c r="BE252" s="192">
        <f t="shared" si="38"/>
        <v>0</v>
      </c>
      <c r="BF252" s="192">
        <f t="shared" si="39"/>
        <v>0</v>
      </c>
      <c r="BG252" s="192">
        <f t="shared" si="40"/>
        <v>0</v>
      </c>
      <c r="BH252" s="192">
        <f t="shared" si="41"/>
        <v>0</v>
      </c>
      <c r="BI252" s="192">
        <f t="shared" si="42"/>
        <v>0</v>
      </c>
      <c r="BJ252" s="19" t="s">
        <v>80</v>
      </c>
      <c r="BK252" s="192">
        <f t="shared" si="43"/>
        <v>0</v>
      </c>
      <c r="BL252" s="19" t="s">
        <v>135</v>
      </c>
      <c r="BM252" s="191" t="s">
        <v>3796</v>
      </c>
    </row>
    <row r="253" spans="1:65" s="2" customFormat="1" ht="16.5" customHeight="1">
      <c r="A253" s="36"/>
      <c r="B253" s="37"/>
      <c r="C253" s="180" t="s">
        <v>2696</v>
      </c>
      <c r="D253" s="180" t="s">
        <v>187</v>
      </c>
      <c r="E253" s="181" t="s">
        <v>5410</v>
      </c>
      <c r="F253" s="182" t="s">
        <v>5411</v>
      </c>
      <c r="G253" s="183" t="s">
        <v>5173</v>
      </c>
      <c r="H253" s="184">
        <v>18</v>
      </c>
      <c r="I253" s="185"/>
      <c r="J253" s="186">
        <f t="shared" si="34"/>
        <v>0</v>
      </c>
      <c r="K253" s="182" t="s">
        <v>19</v>
      </c>
      <c r="L253" s="41"/>
      <c r="M253" s="187" t="s">
        <v>19</v>
      </c>
      <c r="N253" s="188" t="s">
        <v>44</v>
      </c>
      <c r="O253" s="66"/>
      <c r="P253" s="189">
        <f t="shared" si="35"/>
        <v>0</v>
      </c>
      <c r="Q253" s="189">
        <v>0</v>
      </c>
      <c r="R253" s="189">
        <f t="shared" si="36"/>
        <v>0</v>
      </c>
      <c r="S253" s="189">
        <v>0</v>
      </c>
      <c r="T253" s="190">
        <f t="shared" si="37"/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135</v>
      </c>
      <c r="AT253" s="191" t="s">
        <v>187</v>
      </c>
      <c r="AU253" s="191" t="s">
        <v>80</v>
      </c>
      <c r="AY253" s="19" t="s">
        <v>185</v>
      </c>
      <c r="BE253" s="192">
        <f t="shared" si="38"/>
        <v>0</v>
      </c>
      <c r="BF253" s="192">
        <f t="shared" si="39"/>
        <v>0</v>
      </c>
      <c r="BG253" s="192">
        <f t="shared" si="40"/>
        <v>0</v>
      </c>
      <c r="BH253" s="192">
        <f t="shared" si="41"/>
        <v>0</v>
      </c>
      <c r="BI253" s="192">
        <f t="shared" si="42"/>
        <v>0</v>
      </c>
      <c r="BJ253" s="19" t="s">
        <v>80</v>
      </c>
      <c r="BK253" s="192">
        <f t="shared" si="43"/>
        <v>0</v>
      </c>
      <c r="BL253" s="19" t="s">
        <v>135</v>
      </c>
      <c r="BM253" s="191" t="s">
        <v>3799</v>
      </c>
    </row>
    <row r="254" spans="1:65" s="2" customFormat="1" ht="16.5" customHeight="1">
      <c r="A254" s="36"/>
      <c r="B254" s="37"/>
      <c r="C254" s="180" t="s">
        <v>2699</v>
      </c>
      <c r="D254" s="180" t="s">
        <v>187</v>
      </c>
      <c r="E254" s="181" t="s">
        <v>5412</v>
      </c>
      <c r="F254" s="182" t="s">
        <v>5413</v>
      </c>
      <c r="G254" s="183" t="s">
        <v>5173</v>
      </c>
      <c r="H254" s="184">
        <v>18</v>
      </c>
      <c r="I254" s="185"/>
      <c r="J254" s="186">
        <f t="shared" si="34"/>
        <v>0</v>
      </c>
      <c r="K254" s="182" t="s">
        <v>19</v>
      </c>
      <c r="L254" s="41"/>
      <c r="M254" s="187" t="s">
        <v>19</v>
      </c>
      <c r="N254" s="188" t="s">
        <v>44</v>
      </c>
      <c r="O254" s="66"/>
      <c r="P254" s="189">
        <f t="shared" si="35"/>
        <v>0</v>
      </c>
      <c r="Q254" s="189">
        <v>0</v>
      </c>
      <c r="R254" s="189">
        <f t="shared" si="36"/>
        <v>0</v>
      </c>
      <c r="S254" s="189">
        <v>0</v>
      </c>
      <c r="T254" s="190">
        <f t="shared" si="37"/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135</v>
      </c>
      <c r="AT254" s="191" t="s">
        <v>187</v>
      </c>
      <c r="AU254" s="191" t="s">
        <v>80</v>
      </c>
      <c r="AY254" s="19" t="s">
        <v>185</v>
      </c>
      <c r="BE254" s="192">
        <f t="shared" si="38"/>
        <v>0</v>
      </c>
      <c r="BF254" s="192">
        <f t="shared" si="39"/>
        <v>0</v>
      </c>
      <c r="BG254" s="192">
        <f t="shared" si="40"/>
        <v>0</v>
      </c>
      <c r="BH254" s="192">
        <f t="shared" si="41"/>
        <v>0</v>
      </c>
      <c r="BI254" s="192">
        <f t="shared" si="42"/>
        <v>0</v>
      </c>
      <c r="BJ254" s="19" t="s">
        <v>80</v>
      </c>
      <c r="BK254" s="192">
        <f t="shared" si="43"/>
        <v>0</v>
      </c>
      <c r="BL254" s="19" t="s">
        <v>135</v>
      </c>
      <c r="BM254" s="191" t="s">
        <v>3802</v>
      </c>
    </row>
    <row r="255" spans="1:65" s="2" customFormat="1" ht="16.5" customHeight="1">
      <c r="A255" s="36"/>
      <c r="B255" s="37"/>
      <c r="C255" s="180" t="s">
        <v>2701</v>
      </c>
      <c r="D255" s="180" t="s">
        <v>187</v>
      </c>
      <c r="E255" s="181" t="s">
        <v>5426</v>
      </c>
      <c r="F255" s="182" t="s">
        <v>5427</v>
      </c>
      <c r="G255" s="183" t="s">
        <v>1314</v>
      </c>
      <c r="H255" s="184">
        <v>8</v>
      </c>
      <c r="I255" s="185"/>
      <c r="J255" s="186">
        <f t="shared" si="34"/>
        <v>0</v>
      </c>
      <c r="K255" s="182" t="s">
        <v>19</v>
      </c>
      <c r="L255" s="41"/>
      <c r="M255" s="187" t="s">
        <v>19</v>
      </c>
      <c r="N255" s="188" t="s">
        <v>44</v>
      </c>
      <c r="O255" s="66"/>
      <c r="P255" s="189">
        <f t="shared" si="35"/>
        <v>0</v>
      </c>
      <c r="Q255" s="189">
        <v>0</v>
      </c>
      <c r="R255" s="189">
        <f t="shared" si="36"/>
        <v>0</v>
      </c>
      <c r="S255" s="189">
        <v>0</v>
      </c>
      <c r="T255" s="190">
        <f t="shared" si="37"/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135</v>
      </c>
      <c r="AT255" s="191" t="s">
        <v>187</v>
      </c>
      <c r="AU255" s="191" t="s">
        <v>80</v>
      </c>
      <c r="AY255" s="19" t="s">
        <v>185</v>
      </c>
      <c r="BE255" s="192">
        <f t="shared" si="38"/>
        <v>0</v>
      </c>
      <c r="BF255" s="192">
        <f t="shared" si="39"/>
        <v>0</v>
      </c>
      <c r="BG255" s="192">
        <f t="shared" si="40"/>
        <v>0</v>
      </c>
      <c r="BH255" s="192">
        <f t="shared" si="41"/>
        <v>0</v>
      </c>
      <c r="BI255" s="192">
        <f t="shared" si="42"/>
        <v>0</v>
      </c>
      <c r="BJ255" s="19" t="s">
        <v>80</v>
      </c>
      <c r="BK255" s="192">
        <f t="shared" si="43"/>
        <v>0</v>
      </c>
      <c r="BL255" s="19" t="s">
        <v>135</v>
      </c>
      <c r="BM255" s="191" t="s">
        <v>3805</v>
      </c>
    </row>
    <row r="256" spans="1:65" s="2" customFormat="1" ht="16.5" customHeight="1">
      <c r="A256" s="36"/>
      <c r="B256" s="37"/>
      <c r="C256" s="180" t="s">
        <v>2703</v>
      </c>
      <c r="D256" s="180" t="s">
        <v>187</v>
      </c>
      <c r="E256" s="181" t="s">
        <v>5428</v>
      </c>
      <c r="F256" s="182" t="s">
        <v>5429</v>
      </c>
      <c r="G256" s="183" t="s">
        <v>1314</v>
      </c>
      <c r="H256" s="184">
        <v>3</v>
      </c>
      <c r="I256" s="185"/>
      <c r="J256" s="186">
        <f t="shared" si="34"/>
        <v>0</v>
      </c>
      <c r="K256" s="182" t="s">
        <v>19</v>
      </c>
      <c r="L256" s="41"/>
      <c r="M256" s="187" t="s">
        <v>19</v>
      </c>
      <c r="N256" s="188" t="s">
        <v>44</v>
      </c>
      <c r="O256" s="66"/>
      <c r="P256" s="189">
        <f t="shared" si="35"/>
        <v>0</v>
      </c>
      <c r="Q256" s="189">
        <v>0</v>
      </c>
      <c r="R256" s="189">
        <f t="shared" si="36"/>
        <v>0</v>
      </c>
      <c r="S256" s="189">
        <v>0</v>
      </c>
      <c r="T256" s="190">
        <f t="shared" si="37"/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80</v>
      </c>
      <c r="AY256" s="19" t="s">
        <v>185</v>
      </c>
      <c r="BE256" s="192">
        <f t="shared" si="38"/>
        <v>0</v>
      </c>
      <c r="BF256" s="192">
        <f t="shared" si="39"/>
        <v>0</v>
      </c>
      <c r="BG256" s="192">
        <f t="shared" si="40"/>
        <v>0</v>
      </c>
      <c r="BH256" s="192">
        <f t="shared" si="41"/>
        <v>0</v>
      </c>
      <c r="BI256" s="192">
        <f t="shared" si="42"/>
        <v>0</v>
      </c>
      <c r="BJ256" s="19" t="s">
        <v>80</v>
      </c>
      <c r="BK256" s="192">
        <f t="shared" si="43"/>
        <v>0</v>
      </c>
      <c r="BL256" s="19" t="s">
        <v>135</v>
      </c>
      <c r="BM256" s="191" t="s">
        <v>3808</v>
      </c>
    </row>
    <row r="257" spans="1:65" s="2" customFormat="1" ht="37.9" customHeight="1">
      <c r="A257" s="36"/>
      <c r="B257" s="37"/>
      <c r="C257" s="180" t="s">
        <v>2705</v>
      </c>
      <c r="D257" s="180" t="s">
        <v>187</v>
      </c>
      <c r="E257" s="181" t="s">
        <v>5430</v>
      </c>
      <c r="F257" s="182" t="s">
        <v>5431</v>
      </c>
      <c r="G257" s="183" t="s">
        <v>1314</v>
      </c>
      <c r="H257" s="184">
        <v>2</v>
      </c>
      <c r="I257" s="185"/>
      <c r="J257" s="186">
        <f t="shared" ref="J257:J320" si="44">ROUND(I257*H257,2)</f>
        <v>0</v>
      </c>
      <c r="K257" s="182" t="s">
        <v>19</v>
      </c>
      <c r="L257" s="41"/>
      <c r="M257" s="187" t="s">
        <v>19</v>
      </c>
      <c r="N257" s="188" t="s">
        <v>44</v>
      </c>
      <c r="O257" s="66"/>
      <c r="P257" s="189">
        <f t="shared" ref="P257:P320" si="45">O257*H257</f>
        <v>0</v>
      </c>
      <c r="Q257" s="189">
        <v>0</v>
      </c>
      <c r="R257" s="189">
        <f t="shared" ref="R257:R320" si="46">Q257*H257</f>
        <v>0</v>
      </c>
      <c r="S257" s="189">
        <v>0</v>
      </c>
      <c r="T257" s="190">
        <f t="shared" ref="T257:T320" si="47"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135</v>
      </c>
      <c r="AT257" s="191" t="s">
        <v>187</v>
      </c>
      <c r="AU257" s="191" t="s">
        <v>80</v>
      </c>
      <c r="AY257" s="19" t="s">
        <v>185</v>
      </c>
      <c r="BE257" s="192">
        <f t="shared" ref="BE257:BE320" si="48">IF(N257="základní",J257,0)</f>
        <v>0</v>
      </c>
      <c r="BF257" s="192">
        <f t="shared" ref="BF257:BF320" si="49">IF(N257="snížená",J257,0)</f>
        <v>0</v>
      </c>
      <c r="BG257" s="192">
        <f t="shared" ref="BG257:BG320" si="50">IF(N257="zákl. přenesená",J257,0)</f>
        <v>0</v>
      </c>
      <c r="BH257" s="192">
        <f t="shared" ref="BH257:BH320" si="51">IF(N257="sníž. přenesená",J257,0)</f>
        <v>0</v>
      </c>
      <c r="BI257" s="192">
        <f t="shared" ref="BI257:BI320" si="52">IF(N257="nulová",J257,0)</f>
        <v>0</v>
      </c>
      <c r="BJ257" s="19" t="s">
        <v>80</v>
      </c>
      <c r="BK257" s="192">
        <f t="shared" ref="BK257:BK320" si="53">ROUND(I257*H257,2)</f>
        <v>0</v>
      </c>
      <c r="BL257" s="19" t="s">
        <v>135</v>
      </c>
      <c r="BM257" s="191" t="s">
        <v>3811</v>
      </c>
    </row>
    <row r="258" spans="1:65" s="2" customFormat="1" ht="16.5" customHeight="1">
      <c r="A258" s="36"/>
      <c r="B258" s="37"/>
      <c r="C258" s="180" t="s">
        <v>2707</v>
      </c>
      <c r="D258" s="180" t="s">
        <v>187</v>
      </c>
      <c r="E258" s="181" t="s">
        <v>5432</v>
      </c>
      <c r="F258" s="182" t="s">
        <v>5433</v>
      </c>
      <c r="G258" s="183" t="s">
        <v>1314</v>
      </c>
      <c r="H258" s="184">
        <v>1</v>
      </c>
      <c r="I258" s="185"/>
      <c r="J258" s="186">
        <f t="shared" si="44"/>
        <v>0</v>
      </c>
      <c r="K258" s="182" t="s">
        <v>19</v>
      </c>
      <c r="L258" s="41"/>
      <c r="M258" s="187" t="s">
        <v>19</v>
      </c>
      <c r="N258" s="188" t="s">
        <v>44</v>
      </c>
      <c r="O258" s="66"/>
      <c r="P258" s="189">
        <f t="shared" si="45"/>
        <v>0</v>
      </c>
      <c r="Q258" s="189">
        <v>0</v>
      </c>
      <c r="R258" s="189">
        <f t="shared" si="46"/>
        <v>0</v>
      </c>
      <c r="S258" s="189">
        <v>0</v>
      </c>
      <c r="T258" s="190">
        <f t="shared" si="47"/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135</v>
      </c>
      <c r="AT258" s="191" t="s">
        <v>187</v>
      </c>
      <c r="AU258" s="191" t="s">
        <v>80</v>
      </c>
      <c r="AY258" s="19" t="s">
        <v>185</v>
      </c>
      <c r="BE258" s="192">
        <f t="shared" si="48"/>
        <v>0</v>
      </c>
      <c r="BF258" s="192">
        <f t="shared" si="49"/>
        <v>0</v>
      </c>
      <c r="BG258" s="192">
        <f t="shared" si="50"/>
        <v>0</v>
      </c>
      <c r="BH258" s="192">
        <f t="shared" si="51"/>
        <v>0</v>
      </c>
      <c r="BI258" s="192">
        <f t="shared" si="52"/>
        <v>0</v>
      </c>
      <c r="BJ258" s="19" t="s">
        <v>80</v>
      </c>
      <c r="BK258" s="192">
        <f t="shared" si="53"/>
        <v>0</v>
      </c>
      <c r="BL258" s="19" t="s">
        <v>135</v>
      </c>
      <c r="BM258" s="191" t="s">
        <v>3814</v>
      </c>
    </row>
    <row r="259" spans="1:65" s="2" customFormat="1" ht="16.5" customHeight="1">
      <c r="A259" s="36"/>
      <c r="B259" s="37"/>
      <c r="C259" s="180" t="s">
        <v>2709</v>
      </c>
      <c r="D259" s="180" t="s">
        <v>187</v>
      </c>
      <c r="E259" s="181" t="s">
        <v>5434</v>
      </c>
      <c r="F259" s="182" t="s">
        <v>5435</v>
      </c>
      <c r="G259" s="183" t="s">
        <v>1314</v>
      </c>
      <c r="H259" s="184">
        <v>1</v>
      </c>
      <c r="I259" s="185"/>
      <c r="J259" s="186">
        <f t="shared" si="44"/>
        <v>0</v>
      </c>
      <c r="K259" s="182" t="s">
        <v>19</v>
      </c>
      <c r="L259" s="41"/>
      <c r="M259" s="187" t="s">
        <v>19</v>
      </c>
      <c r="N259" s="188" t="s">
        <v>44</v>
      </c>
      <c r="O259" s="66"/>
      <c r="P259" s="189">
        <f t="shared" si="45"/>
        <v>0</v>
      </c>
      <c r="Q259" s="189">
        <v>0</v>
      </c>
      <c r="R259" s="189">
        <f t="shared" si="46"/>
        <v>0</v>
      </c>
      <c r="S259" s="189">
        <v>0</v>
      </c>
      <c r="T259" s="190">
        <f t="shared" si="47"/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135</v>
      </c>
      <c r="AT259" s="191" t="s">
        <v>187</v>
      </c>
      <c r="AU259" s="191" t="s">
        <v>80</v>
      </c>
      <c r="AY259" s="19" t="s">
        <v>185</v>
      </c>
      <c r="BE259" s="192">
        <f t="shared" si="48"/>
        <v>0</v>
      </c>
      <c r="BF259" s="192">
        <f t="shared" si="49"/>
        <v>0</v>
      </c>
      <c r="BG259" s="192">
        <f t="shared" si="50"/>
        <v>0</v>
      </c>
      <c r="BH259" s="192">
        <f t="shared" si="51"/>
        <v>0</v>
      </c>
      <c r="BI259" s="192">
        <f t="shared" si="52"/>
        <v>0</v>
      </c>
      <c r="BJ259" s="19" t="s">
        <v>80</v>
      </c>
      <c r="BK259" s="192">
        <f t="shared" si="53"/>
        <v>0</v>
      </c>
      <c r="BL259" s="19" t="s">
        <v>135</v>
      </c>
      <c r="BM259" s="191" t="s">
        <v>3817</v>
      </c>
    </row>
    <row r="260" spans="1:65" s="2" customFormat="1" ht="16.5" customHeight="1">
      <c r="A260" s="36"/>
      <c r="B260" s="37"/>
      <c r="C260" s="180" t="s">
        <v>2712</v>
      </c>
      <c r="D260" s="180" t="s">
        <v>187</v>
      </c>
      <c r="E260" s="181" t="s">
        <v>5436</v>
      </c>
      <c r="F260" s="182" t="s">
        <v>5437</v>
      </c>
      <c r="G260" s="183" t="s">
        <v>499</v>
      </c>
      <c r="H260" s="184">
        <v>9</v>
      </c>
      <c r="I260" s="185"/>
      <c r="J260" s="186">
        <f t="shared" si="44"/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 t="shared" si="45"/>
        <v>0</v>
      </c>
      <c r="Q260" s="189">
        <v>0</v>
      </c>
      <c r="R260" s="189">
        <f t="shared" si="46"/>
        <v>0</v>
      </c>
      <c r="S260" s="189">
        <v>0</v>
      </c>
      <c r="T260" s="190">
        <f t="shared" si="47"/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135</v>
      </c>
      <c r="AT260" s="191" t="s">
        <v>187</v>
      </c>
      <c r="AU260" s="191" t="s">
        <v>80</v>
      </c>
      <c r="AY260" s="19" t="s">
        <v>185</v>
      </c>
      <c r="BE260" s="192">
        <f t="shared" si="48"/>
        <v>0</v>
      </c>
      <c r="BF260" s="192">
        <f t="shared" si="49"/>
        <v>0</v>
      </c>
      <c r="BG260" s="192">
        <f t="shared" si="50"/>
        <v>0</v>
      </c>
      <c r="BH260" s="192">
        <f t="shared" si="51"/>
        <v>0</v>
      </c>
      <c r="BI260" s="192">
        <f t="shared" si="52"/>
        <v>0</v>
      </c>
      <c r="BJ260" s="19" t="s">
        <v>80</v>
      </c>
      <c r="BK260" s="192">
        <f t="shared" si="53"/>
        <v>0</v>
      </c>
      <c r="BL260" s="19" t="s">
        <v>135</v>
      </c>
      <c r="BM260" s="191" t="s">
        <v>3820</v>
      </c>
    </row>
    <row r="261" spans="1:65" s="2" customFormat="1" ht="16.5" customHeight="1">
      <c r="A261" s="36"/>
      <c r="B261" s="37"/>
      <c r="C261" s="180" t="s">
        <v>2715</v>
      </c>
      <c r="D261" s="180" t="s">
        <v>187</v>
      </c>
      <c r="E261" s="181" t="s">
        <v>5438</v>
      </c>
      <c r="F261" s="182" t="s">
        <v>5439</v>
      </c>
      <c r="G261" s="183" t="s">
        <v>499</v>
      </c>
      <c r="H261" s="184">
        <v>27</v>
      </c>
      <c r="I261" s="185"/>
      <c r="J261" s="186">
        <f t="shared" si="44"/>
        <v>0</v>
      </c>
      <c r="K261" s="182" t="s">
        <v>19</v>
      </c>
      <c r="L261" s="41"/>
      <c r="M261" s="187" t="s">
        <v>19</v>
      </c>
      <c r="N261" s="188" t="s">
        <v>44</v>
      </c>
      <c r="O261" s="66"/>
      <c r="P261" s="189">
        <f t="shared" si="45"/>
        <v>0</v>
      </c>
      <c r="Q261" s="189">
        <v>0</v>
      </c>
      <c r="R261" s="189">
        <f t="shared" si="46"/>
        <v>0</v>
      </c>
      <c r="S261" s="189">
        <v>0</v>
      </c>
      <c r="T261" s="190">
        <f t="shared" si="47"/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135</v>
      </c>
      <c r="AT261" s="191" t="s">
        <v>187</v>
      </c>
      <c r="AU261" s="191" t="s">
        <v>80</v>
      </c>
      <c r="AY261" s="19" t="s">
        <v>185</v>
      </c>
      <c r="BE261" s="192">
        <f t="shared" si="48"/>
        <v>0</v>
      </c>
      <c r="BF261" s="192">
        <f t="shared" si="49"/>
        <v>0</v>
      </c>
      <c r="BG261" s="192">
        <f t="shared" si="50"/>
        <v>0</v>
      </c>
      <c r="BH261" s="192">
        <f t="shared" si="51"/>
        <v>0</v>
      </c>
      <c r="BI261" s="192">
        <f t="shared" si="52"/>
        <v>0</v>
      </c>
      <c r="BJ261" s="19" t="s">
        <v>80</v>
      </c>
      <c r="BK261" s="192">
        <f t="shared" si="53"/>
        <v>0</v>
      </c>
      <c r="BL261" s="19" t="s">
        <v>135</v>
      </c>
      <c r="BM261" s="191" t="s">
        <v>3823</v>
      </c>
    </row>
    <row r="262" spans="1:65" s="2" customFormat="1" ht="16.5" customHeight="1">
      <c r="A262" s="36"/>
      <c r="B262" s="37"/>
      <c r="C262" s="180" t="s">
        <v>2721</v>
      </c>
      <c r="D262" s="180" t="s">
        <v>187</v>
      </c>
      <c r="E262" s="181" t="s">
        <v>5440</v>
      </c>
      <c r="F262" s="182" t="s">
        <v>5441</v>
      </c>
      <c r="G262" s="183" t="s">
        <v>499</v>
      </c>
      <c r="H262" s="184">
        <v>6</v>
      </c>
      <c r="I262" s="185"/>
      <c r="J262" s="186">
        <f t="shared" si="44"/>
        <v>0</v>
      </c>
      <c r="K262" s="182" t="s">
        <v>19</v>
      </c>
      <c r="L262" s="41"/>
      <c r="M262" s="187" t="s">
        <v>19</v>
      </c>
      <c r="N262" s="188" t="s">
        <v>44</v>
      </c>
      <c r="O262" s="66"/>
      <c r="P262" s="189">
        <f t="shared" si="45"/>
        <v>0</v>
      </c>
      <c r="Q262" s="189">
        <v>0</v>
      </c>
      <c r="R262" s="189">
        <f t="shared" si="46"/>
        <v>0</v>
      </c>
      <c r="S262" s="189">
        <v>0</v>
      </c>
      <c r="T262" s="190">
        <f t="shared" si="47"/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80</v>
      </c>
      <c r="AY262" s="19" t="s">
        <v>185</v>
      </c>
      <c r="BE262" s="192">
        <f t="shared" si="48"/>
        <v>0</v>
      </c>
      <c r="BF262" s="192">
        <f t="shared" si="49"/>
        <v>0</v>
      </c>
      <c r="BG262" s="192">
        <f t="shared" si="50"/>
        <v>0</v>
      </c>
      <c r="BH262" s="192">
        <f t="shared" si="51"/>
        <v>0</v>
      </c>
      <c r="BI262" s="192">
        <f t="shared" si="52"/>
        <v>0</v>
      </c>
      <c r="BJ262" s="19" t="s">
        <v>80</v>
      </c>
      <c r="BK262" s="192">
        <f t="shared" si="53"/>
        <v>0</v>
      </c>
      <c r="BL262" s="19" t="s">
        <v>135</v>
      </c>
      <c r="BM262" s="191" t="s">
        <v>3826</v>
      </c>
    </row>
    <row r="263" spans="1:65" s="2" customFormat="1" ht="16.5" customHeight="1">
      <c r="A263" s="36"/>
      <c r="B263" s="37"/>
      <c r="C263" s="180" t="s">
        <v>2724</v>
      </c>
      <c r="D263" s="180" t="s">
        <v>187</v>
      </c>
      <c r="E263" s="181" t="s">
        <v>5442</v>
      </c>
      <c r="F263" s="182" t="s">
        <v>5443</v>
      </c>
      <c r="G263" s="183" t="s">
        <v>499</v>
      </c>
      <c r="H263" s="184">
        <v>3</v>
      </c>
      <c r="I263" s="185"/>
      <c r="J263" s="186">
        <f t="shared" si="44"/>
        <v>0</v>
      </c>
      <c r="K263" s="182" t="s">
        <v>19</v>
      </c>
      <c r="L263" s="41"/>
      <c r="M263" s="187" t="s">
        <v>19</v>
      </c>
      <c r="N263" s="188" t="s">
        <v>44</v>
      </c>
      <c r="O263" s="66"/>
      <c r="P263" s="189">
        <f t="shared" si="45"/>
        <v>0</v>
      </c>
      <c r="Q263" s="189">
        <v>0</v>
      </c>
      <c r="R263" s="189">
        <f t="shared" si="46"/>
        <v>0</v>
      </c>
      <c r="S263" s="189">
        <v>0</v>
      </c>
      <c r="T263" s="190">
        <f t="shared" si="47"/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135</v>
      </c>
      <c r="AT263" s="191" t="s">
        <v>187</v>
      </c>
      <c r="AU263" s="191" t="s">
        <v>80</v>
      </c>
      <c r="AY263" s="19" t="s">
        <v>185</v>
      </c>
      <c r="BE263" s="192">
        <f t="shared" si="48"/>
        <v>0</v>
      </c>
      <c r="BF263" s="192">
        <f t="shared" si="49"/>
        <v>0</v>
      </c>
      <c r="BG263" s="192">
        <f t="shared" si="50"/>
        <v>0</v>
      </c>
      <c r="BH263" s="192">
        <f t="shared" si="51"/>
        <v>0</v>
      </c>
      <c r="BI263" s="192">
        <f t="shared" si="52"/>
        <v>0</v>
      </c>
      <c r="BJ263" s="19" t="s">
        <v>80</v>
      </c>
      <c r="BK263" s="192">
        <f t="shared" si="53"/>
        <v>0</v>
      </c>
      <c r="BL263" s="19" t="s">
        <v>135</v>
      </c>
      <c r="BM263" s="191" t="s">
        <v>3829</v>
      </c>
    </row>
    <row r="264" spans="1:65" s="2" customFormat="1" ht="16.5" customHeight="1">
      <c r="A264" s="36"/>
      <c r="B264" s="37"/>
      <c r="C264" s="180" t="s">
        <v>2736</v>
      </c>
      <c r="D264" s="180" t="s">
        <v>187</v>
      </c>
      <c r="E264" s="181" t="s">
        <v>5444</v>
      </c>
      <c r="F264" s="182" t="s">
        <v>5445</v>
      </c>
      <c r="G264" s="183" t="s">
        <v>499</v>
      </c>
      <c r="H264" s="184">
        <v>4</v>
      </c>
      <c r="I264" s="185"/>
      <c r="J264" s="186">
        <f t="shared" si="44"/>
        <v>0</v>
      </c>
      <c r="K264" s="182" t="s">
        <v>19</v>
      </c>
      <c r="L264" s="41"/>
      <c r="M264" s="187" t="s">
        <v>19</v>
      </c>
      <c r="N264" s="188" t="s">
        <v>44</v>
      </c>
      <c r="O264" s="66"/>
      <c r="P264" s="189">
        <f t="shared" si="45"/>
        <v>0</v>
      </c>
      <c r="Q264" s="189">
        <v>0</v>
      </c>
      <c r="R264" s="189">
        <f t="shared" si="46"/>
        <v>0</v>
      </c>
      <c r="S264" s="189">
        <v>0</v>
      </c>
      <c r="T264" s="190">
        <f t="shared" si="47"/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135</v>
      </c>
      <c r="AT264" s="191" t="s">
        <v>187</v>
      </c>
      <c r="AU264" s="191" t="s">
        <v>80</v>
      </c>
      <c r="AY264" s="19" t="s">
        <v>185</v>
      </c>
      <c r="BE264" s="192">
        <f t="shared" si="48"/>
        <v>0</v>
      </c>
      <c r="BF264" s="192">
        <f t="shared" si="49"/>
        <v>0</v>
      </c>
      <c r="BG264" s="192">
        <f t="shared" si="50"/>
        <v>0</v>
      </c>
      <c r="BH264" s="192">
        <f t="shared" si="51"/>
        <v>0</v>
      </c>
      <c r="BI264" s="192">
        <f t="shared" si="52"/>
        <v>0</v>
      </c>
      <c r="BJ264" s="19" t="s">
        <v>80</v>
      </c>
      <c r="BK264" s="192">
        <f t="shared" si="53"/>
        <v>0</v>
      </c>
      <c r="BL264" s="19" t="s">
        <v>135</v>
      </c>
      <c r="BM264" s="191" t="s">
        <v>3832</v>
      </c>
    </row>
    <row r="265" spans="1:65" s="2" customFormat="1" ht="16.5" customHeight="1">
      <c r="A265" s="36"/>
      <c r="B265" s="37"/>
      <c r="C265" s="180" t="s">
        <v>2739</v>
      </c>
      <c r="D265" s="180" t="s">
        <v>187</v>
      </c>
      <c r="E265" s="181" t="s">
        <v>5446</v>
      </c>
      <c r="F265" s="182" t="s">
        <v>5447</v>
      </c>
      <c r="G265" s="183" t="s">
        <v>1314</v>
      </c>
      <c r="H265" s="184">
        <v>3</v>
      </c>
      <c r="I265" s="185"/>
      <c r="J265" s="186">
        <f t="shared" si="44"/>
        <v>0</v>
      </c>
      <c r="K265" s="182" t="s">
        <v>19</v>
      </c>
      <c r="L265" s="41"/>
      <c r="M265" s="187" t="s">
        <v>19</v>
      </c>
      <c r="N265" s="188" t="s">
        <v>44</v>
      </c>
      <c r="O265" s="66"/>
      <c r="P265" s="189">
        <f t="shared" si="45"/>
        <v>0</v>
      </c>
      <c r="Q265" s="189">
        <v>0</v>
      </c>
      <c r="R265" s="189">
        <f t="shared" si="46"/>
        <v>0</v>
      </c>
      <c r="S265" s="189">
        <v>0</v>
      </c>
      <c r="T265" s="190">
        <f t="shared" si="47"/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135</v>
      </c>
      <c r="AT265" s="191" t="s">
        <v>187</v>
      </c>
      <c r="AU265" s="191" t="s">
        <v>80</v>
      </c>
      <c r="AY265" s="19" t="s">
        <v>185</v>
      </c>
      <c r="BE265" s="192">
        <f t="shared" si="48"/>
        <v>0</v>
      </c>
      <c r="BF265" s="192">
        <f t="shared" si="49"/>
        <v>0</v>
      </c>
      <c r="BG265" s="192">
        <f t="shared" si="50"/>
        <v>0</v>
      </c>
      <c r="BH265" s="192">
        <f t="shared" si="51"/>
        <v>0</v>
      </c>
      <c r="BI265" s="192">
        <f t="shared" si="52"/>
        <v>0</v>
      </c>
      <c r="BJ265" s="19" t="s">
        <v>80</v>
      </c>
      <c r="BK265" s="192">
        <f t="shared" si="53"/>
        <v>0</v>
      </c>
      <c r="BL265" s="19" t="s">
        <v>135</v>
      </c>
      <c r="BM265" s="191" t="s">
        <v>3835</v>
      </c>
    </row>
    <row r="266" spans="1:65" s="2" customFormat="1" ht="16.5" customHeight="1">
      <c r="A266" s="36"/>
      <c r="B266" s="37"/>
      <c r="C266" s="180" t="s">
        <v>2742</v>
      </c>
      <c r="D266" s="180" t="s">
        <v>187</v>
      </c>
      <c r="E266" s="181" t="s">
        <v>5448</v>
      </c>
      <c r="F266" s="182" t="s">
        <v>5449</v>
      </c>
      <c r="G266" s="183" t="s">
        <v>1314</v>
      </c>
      <c r="H266" s="184">
        <v>1</v>
      </c>
      <c r="I266" s="185"/>
      <c r="J266" s="186">
        <f t="shared" si="44"/>
        <v>0</v>
      </c>
      <c r="K266" s="182" t="s">
        <v>19</v>
      </c>
      <c r="L266" s="41"/>
      <c r="M266" s="187" t="s">
        <v>19</v>
      </c>
      <c r="N266" s="188" t="s">
        <v>44</v>
      </c>
      <c r="O266" s="66"/>
      <c r="P266" s="189">
        <f t="shared" si="45"/>
        <v>0</v>
      </c>
      <c r="Q266" s="189">
        <v>0</v>
      </c>
      <c r="R266" s="189">
        <f t="shared" si="46"/>
        <v>0</v>
      </c>
      <c r="S266" s="189">
        <v>0</v>
      </c>
      <c r="T266" s="190">
        <f t="shared" si="47"/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80</v>
      </c>
      <c r="AY266" s="19" t="s">
        <v>185</v>
      </c>
      <c r="BE266" s="192">
        <f t="shared" si="48"/>
        <v>0</v>
      </c>
      <c r="BF266" s="192">
        <f t="shared" si="49"/>
        <v>0</v>
      </c>
      <c r="BG266" s="192">
        <f t="shared" si="50"/>
        <v>0</v>
      </c>
      <c r="BH266" s="192">
        <f t="shared" si="51"/>
        <v>0</v>
      </c>
      <c r="BI266" s="192">
        <f t="shared" si="52"/>
        <v>0</v>
      </c>
      <c r="BJ266" s="19" t="s">
        <v>80</v>
      </c>
      <c r="BK266" s="192">
        <f t="shared" si="53"/>
        <v>0</v>
      </c>
      <c r="BL266" s="19" t="s">
        <v>135</v>
      </c>
      <c r="BM266" s="191" t="s">
        <v>3838</v>
      </c>
    </row>
    <row r="267" spans="1:65" s="2" customFormat="1" ht="16.5" customHeight="1">
      <c r="A267" s="36"/>
      <c r="B267" s="37"/>
      <c r="C267" s="180" t="s">
        <v>2744</v>
      </c>
      <c r="D267" s="180" t="s">
        <v>187</v>
      </c>
      <c r="E267" s="181" t="s">
        <v>5450</v>
      </c>
      <c r="F267" s="182" t="s">
        <v>5451</v>
      </c>
      <c r="G267" s="183" t="s">
        <v>1314</v>
      </c>
      <c r="H267" s="184">
        <v>1</v>
      </c>
      <c r="I267" s="185"/>
      <c r="J267" s="186">
        <f t="shared" si="44"/>
        <v>0</v>
      </c>
      <c r="K267" s="182" t="s">
        <v>19</v>
      </c>
      <c r="L267" s="41"/>
      <c r="M267" s="187" t="s">
        <v>19</v>
      </c>
      <c r="N267" s="188" t="s">
        <v>44</v>
      </c>
      <c r="O267" s="66"/>
      <c r="P267" s="189">
        <f t="shared" si="45"/>
        <v>0</v>
      </c>
      <c r="Q267" s="189">
        <v>0</v>
      </c>
      <c r="R267" s="189">
        <f t="shared" si="46"/>
        <v>0</v>
      </c>
      <c r="S267" s="189">
        <v>0</v>
      </c>
      <c r="T267" s="190">
        <f t="shared" si="47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135</v>
      </c>
      <c r="AT267" s="191" t="s">
        <v>187</v>
      </c>
      <c r="AU267" s="191" t="s">
        <v>80</v>
      </c>
      <c r="AY267" s="19" t="s">
        <v>185</v>
      </c>
      <c r="BE267" s="192">
        <f t="shared" si="48"/>
        <v>0</v>
      </c>
      <c r="BF267" s="192">
        <f t="shared" si="49"/>
        <v>0</v>
      </c>
      <c r="BG267" s="192">
        <f t="shared" si="50"/>
        <v>0</v>
      </c>
      <c r="BH267" s="192">
        <f t="shared" si="51"/>
        <v>0</v>
      </c>
      <c r="BI267" s="192">
        <f t="shared" si="52"/>
        <v>0</v>
      </c>
      <c r="BJ267" s="19" t="s">
        <v>80</v>
      </c>
      <c r="BK267" s="192">
        <f t="shared" si="53"/>
        <v>0</v>
      </c>
      <c r="BL267" s="19" t="s">
        <v>135</v>
      </c>
      <c r="BM267" s="191" t="s">
        <v>3841</v>
      </c>
    </row>
    <row r="268" spans="1:65" s="2" customFormat="1" ht="16.5" customHeight="1">
      <c r="A268" s="36"/>
      <c r="B268" s="37"/>
      <c r="C268" s="180" t="s">
        <v>2746</v>
      </c>
      <c r="D268" s="180" t="s">
        <v>187</v>
      </c>
      <c r="E268" s="181" t="s">
        <v>5452</v>
      </c>
      <c r="F268" s="182" t="s">
        <v>5209</v>
      </c>
      <c r="G268" s="183" t="s">
        <v>1314</v>
      </c>
      <c r="H268" s="184">
        <v>5</v>
      </c>
      <c r="I268" s="185"/>
      <c r="J268" s="186">
        <f t="shared" si="44"/>
        <v>0</v>
      </c>
      <c r="K268" s="182" t="s">
        <v>19</v>
      </c>
      <c r="L268" s="41"/>
      <c r="M268" s="187" t="s">
        <v>19</v>
      </c>
      <c r="N268" s="188" t="s">
        <v>44</v>
      </c>
      <c r="O268" s="66"/>
      <c r="P268" s="189">
        <f t="shared" si="45"/>
        <v>0</v>
      </c>
      <c r="Q268" s="189">
        <v>0</v>
      </c>
      <c r="R268" s="189">
        <f t="shared" si="46"/>
        <v>0</v>
      </c>
      <c r="S268" s="189">
        <v>0</v>
      </c>
      <c r="T268" s="190">
        <f t="shared" si="47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135</v>
      </c>
      <c r="AT268" s="191" t="s">
        <v>187</v>
      </c>
      <c r="AU268" s="191" t="s">
        <v>80</v>
      </c>
      <c r="AY268" s="19" t="s">
        <v>185</v>
      </c>
      <c r="BE268" s="192">
        <f t="shared" si="48"/>
        <v>0</v>
      </c>
      <c r="BF268" s="192">
        <f t="shared" si="49"/>
        <v>0</v>
      </c>
      <c r="BG268" s="192">
        <f t="shared" si="50"/>
        <v>0</v>
      </c>
      <c r="BH268" s="192">
        <f t="shared" si="51"/>
        <v>0</v>
      </c>
      <c r="BI268" s="192">
        <f t="shared" si="52"/>
        <v>0</v>
      </c>
      <c r="BJ268" s="19" t="s">
        <v>80</v>
      </c>
      <c r="BK268" s="192">
        <f t="shared" si="53"/>
        <v>0</v>
      </c>
      <c r="BL268" s="19" t="s">
        <v>135</v>
      </c>
      <c r="BM268" s="191" t="s">
        <v>3842</v>
      </c>
    </row>
    <row r="269" spans="1:65" s="2" customFormat="1" ht="16.5" customHeight="1">
      <c r="A269" s="36"/>
      <c r="B269" s="37"/>
      <c r="C269" s="180" t="s">
        <v>2750</v>
      </c>
      <c r="D269" s="180" t="s">
        <v>187</v>
      </c>
      <c r="E269" s="181" t="s">
        <v>5453</v>
      </c>
      <c r="F269" s="182" t="s">
        <v>5454</v>
      </c>
      <c r="G269" s="183" t="s">
        <v>1314</v>
      </c>
      <c r="H269" s="184">
        <v>2</v>
      </c>
      <c r="I269" s="185"/>
      <c r="J269" s="186">
        <f t="shared" si="44"/>
        <v>0</v>
      </c>
      <c r="K269" s="182" t="s">
        <v>19</v>
      </c>
      <c r="L269" s="41"/>
      <c r="M269" s="187" t="s">
        <v>19</v>
      </c>
      <c r="N269" s="188" t="s">
        <v>44</v>
      </c>
      <c r="O269" s="66"/>
      <c r="P269" s="189">
        <f t="shared" si="45"/>
        <v>0</v>
      </c>
      <c r="Q269" s="189">
        <v>0</v>
      </c>
      <c r="R269" s="189">
        <f t="shared" si="46"/>
        <v>0</v>
      </c>
      <c r="S269" s="189">
        <v>0</v>
      </c>
      <c r="T269" s="190">
        <f t="shared" si="47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80</v>
      </c>
      <c r="AY269" s="19" t="s">
        <v>185</v>
      </c>
      <c r="BE269" s="192">
        <f t="shared" si="48"/>
        <v>0</v>
      </c>
      <c r="BF269" s="192">
        <f t="shared" si="49"/>
        <v>0</v>
      </c>
      <c r="BG269" s="192">
        <f t="shared" si="50"/>
        <v>0</v>
      </c>
      <c r="BH269" s="192">
        <f t="shared" si="51"/>
        <v>0</v>
      </c>
      <c r="BI269" s="192">
        <f t="shared" si="52"/>
        <v>0</v>
      </c>
      <c r="BJ269" s="19" t="s">
        <v>80</v>
      </c>
      <c r="BK269" s="192">
        <f t="shared" si="53"/>
        <v>0</v>
      </c>
      <c r="BL269" s="19" t="s">
        <v>135</v>
      </c>
      <c r="BM269" s="191" t="s">
        <v>3845</v>
      </c>
    </row>
    <row r="270" spans="1:65" s="2" customFormat="1" ht="16.5" customHeight="1">
      <c r="A270" s="36"/>
      <c r="B270" s="37"/>
      <c r="C270" s="180" t="s">
        <v>2752</v>
      </c>
      <c r="D270" s="180" t="s">
        <v>187</v>
      </c>
      <c r="E270" s="181" t="s">
        <v>5455</v>
      </c>
      <c r="F270" s="182" t="s">
        <v>5456</v>
      </c>
      <c r="G270" s="183" t="s">
        <v>1314</v>
      </c>
      <c r="H270" s="184">
        <v>3</v>
      </c>
      <c r="I270" s="185"/>
      <c r="J270" s="186">
        <f t="shared" si="44"/>
        <v>0</v>
      </c>
      <c r="K270" s="182" t="s">
        <v>19</v>
      </c>
      <c r="L270" s="41"/>
      <c r="M270" s="187" t="s">
        <v>19</v>
      </c>
      <c r="N270" s="188" t="s">
        <v>44</v>
      </c>
      <c r="O270" s="66"/>
      <c r="P270" s="189">
        <f t="shared" si="45"/>
        <v>0</v>
      </c>
      <c r="Q270" s="189">
        <v>0</v>
      </c>
      <c r="R270" s="189">
        <f t="shared" si="46"/>
        <v>0</v>
      </c>
      <c r="S270" s="189">
        <v>0</v>
      </c>
      <c r="T270" s="190">
        <f t="shared" si="47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135</v>
      </c>
      <c r="AT270" s="191" t="s">
        <v>187</v>
      </c>
      <c r="AU270" s="191" t="s">
        <v>80</v>
      </c>
      <c r="AY270" s="19" t="s">
        <v>185</v>
      </c>
      <c r="BE270" s="192">
        <f t="shared" si="48"/>
        <v>0</v>
      </c>
      <c r="BF270" s="192">
        <f t="shared" si="49"/>
        <v>0</v>
      </c>
      <c r="BG270" s="192">
        <f t="shared" si="50"/>
        <v>0</v>
      </c>
      <c r="BH270" s="192">
        <f t="shared" si="51"/>
        <v>0</v>
      </c>
      <c r="BI270" s="192">
        <f t="shared" si="52"/>
        <v>0</v>
      </c>
      <c r="BJ270" s="19" t="s">
        <v>80</v>
      </c>
      <c r="BK270" s="192">
        <f t="shared" si="53"/>
        <v>0</v>
      </c>
      <c r="BL270" s="19" t="s">
        <v>135</v>
      </c>
      <c r="BM270" s="191" t="s">
        <v>3848</v>
      </c>
    </row>
    <row r="271" spans="1:65" s="2" customFormat="1" ht="16.5" customHeight="1">
      <c r="A271" s="36"/>
      <c r="B271" s="37"/>
      <c r="C271" s="180" t="s">
        <v>2754</v>
      </c>
      <c r="D271" s="180" t="s">
        <v>187</v>
      </c>
      <c r="E271" s="181" t="s">
        <v>5457</v>
      </c>
      <c r="F271" s="182" t="s">
        <v>5458</v>
      </c>
      <c r="G271" s="183" t="s">
        <v>1314</v>
      </c>
      <c r="H271" s="184">
        <v>4</v>
      </c>
      <c r="I271" s="185"/>
      <c r="J271" s="186">
        <f t="shared" si="44"/>
        <v>0</v>
      </c>
      <c r="K271" s="182" t="s">
        <v>19</v>
      </c>
      <c r="L271" s="41"/>
      <c r="M271" s="187" t="s">
        <v>19</v>
      </c>
      <c r="N271" s="188" t="s">
        <v>44</v>
      </c>
      <c r="O271" s="66"/>
      <c r="P271" s="189">
        <f t="shared" si="45"/>
        <v>0</v>
      </c>
      <c r="Q271" s="189">
        <v>0</v>
      </c>
      <c r="R271" s="189">
        <f t="shared" si="46"/>
        <v>0</v>
      </c>
      <c r="S271" s="189">
        <v>0</v>
      </c>
      <c r="T271" s="190">
        <f t="shared" si="47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80</v>
      </c>
      <c r="AY271" s="19" t="s">
        <v>185</v>
      </c>
      <c r="BE271" s="192">
        <f t="shared" si="48"/>
        <v>0</v>
      </c>
      <c r="BF271" s="192">
        <f t="shared" si="49"/>
        <v>0</v>
      </c>
      <c r="BG271" s="192">
        <f t="shared" si="50"/>
        <v>0</v>
      </c>
      <c r="BH271" s="192">
        <f t="shared" si="51"/>
        <v>0</v>
      </c>
      <c r="BI271" s="192">
        <f t="shared" si="52"/>
        <v>0</v>
      </c>
      <c r="BJ271" s="19" t="s">
        <v>80</v>
      </c>
      <c r="BK271" s="192">
        <f t="shared" si="53"/>
        <v>0</v>
      </c>
      <c r="BL271" s="19" t="s">
        <v>135</v>
      </c>
      <c r="BM271" s="191" t="s">
        <v>3851</v>
      </c>
    </row>
    <row r="272" spans="1:65" s="2" customFormat="1" ht="16.5" customHeight="1">
      <c r="A272" s="36"/>
      <c r="B272" s="37"/>
      <c r="C272" s="180" t="s">
        <v>2756</v>
      </c>
      <c r="D272" s="180" t="s">
        <v>187</v>
      </c>
      <c r="E272" s="181" t="s">
        <v>5459</v>
      </c>
      <c r="F272" s="182" t="s">
        <v>5460</v>
      </c>
      <c r="G272" s="183" t="s">
        <v>1314</v>
      </c>
      <c r="H272" s="184">
        <v>1</v>
      </c>
      <c r="I272" s="185"/>
      <c r="J272" s="186">
        <f t="shared" si="44"/>
        <v>0</v>
      </c>
      <c r="K272" s="182" t="s">
        <v>19</v>
      </c>
      <c r="L272" s="41"/>
      <c r="M272" s="187" t="s">
        <v>19</v>
      </c>
      <c r="N272" s="188" t="s">
        <v>44</v>
      </c>
      <c r="O272" s="66"/>
      <c r="P272" s="189">
        <f t="shared" si="45"/>
        <v>0</v>
      </c>
      <c r="Q272" s="189">
        <v>0</v>
      </c>
      <c r="R272" s="189">
        <f t="shared" si="46"/>
        <v>0</v>
      </c>
      <c r="S272" s="189">
        <v>0</v>
      </c>
      <c r="T272" s="190">
        <f t="shared" si="47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135</v>
      </c>
      <c r="AT272" s="191" t="s">
        <v>187</v>
      </c>
      <c r="AU272" s="191" t="s">
        <v>80</v>
      </c>
      <c r="AY272" s="19" t="s">
        <v>185</v>
      </c>
      <c r="BE272" s="192">
        <f t="shared" si="48"/>
        <v>0</v>
      </c>
      <c r="BF272" s="192">
        <f t="shared" si="49"/>
        <v>0</v>
      </c>
      <c r="BG272" s="192">
        <f t="shared" si="50"/>
        <v>0</v>
      </c>
      <c r="BH272" s="192">
        <f t="shared" si="51"/>
        <v>0</v>
      </c>
      <c r="BI272" s="192">
        <f t="shared" si="52"/>
        <v>0</v>
      </c>
      <c r="BJ272" s="19" t="s">
        <v>80</v>
      </c>
      <c r="BK272" s="192">
        <f t="shared" si="53"/>
        <v>0</v>
      </c>
      <c r="BL272" s="19" t="s">
        <v>135</v>
      </c>
      <c r="BM272" s="191" t="s">
        <v>3854</v>
      </c>
    </row>
    <row r="273" spans="1:65" s="2" customFormat="1" ht="16.5" customHeight="1">
      <c r="A273" s="36"/>
      <c r="B273" s="37"/>
      <c r="C273" s="180" t="s">
        <v>2758</v>
      </c>
      <c r="D273" s="180" t="s">
        <v>187</v>
      </c>
      <c r="E273" s="181" t="s">
        <v>5461</v>
      </c>
      <c r="F273" s="182" t="s">
        <v>5462</v>
      </c>
      <c r="G273" s="183" t="s">
        <v>1314</v>
      </c>
      <c r="H273" s="184">
        <v>1</v>
      </c>
      <c r="I273" s="185"/>
      <c r="J273" s="186">
        <f t="shared" si="44"/>
        <v>0</v>
      </c>
      <c r="K273" s="182" t="s">
        <v>19</v>
      </c>
      <c r="L273" s="41"/>
      <c r="M273" s="187" t="s">
        <v>19</v>
      </c>
      <c r="N273" s="188" t="s">
        <v>44</v>
      </c>
      <c r="O273" s="66"/>
      <c r="P273" s="189">
        <f t="shared" si="45"/>
        <v>0</v>
      </c>
      <c r="Q273" s="189">
        <v>0</v>
      </c>
      <c r="R273" s="189">
        <f t="shared" si="46"/>
        <v>0</v>
      </c>
      <c r="S273" s="189">
        <v>0</v>
      </c>
      <c r="T273" s="190">
        <f t="shared" si="47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135</v>
      </c>
      <c r="AT273" s="191" t="s">
        <v>187</v>
      </c>
      <c r="AU273" s="191" t="s">
        <v>80</v>
      </c>
      <c r="AY273" s="19" t="s">
        <v>185</v>
      </c>
      <c r="BE273" s="192">
        <f t="shared" si="48"/>
        <v>0</v>
      </c>
      <c r="BF273" s="192">
        <f t="shared" si="49"/>
        <v>0</v>
      </c>
      <c r="BG273" s="192">
        <f t="shared" si="50"/>
        <v>0</v>
      </c>
      <c r="BH273" s="192">
        <f t="shared" si="51"/>
        <v>0</v>
      </c>
      <c r="BI273" s="192">
        <f t="shared" si="52"/>
        <v>0</v>
      </c>
      <c r="BJ273" s="19" t="s">
        <v>80</v>
      </c>
      <c r="BK273" s="192">
        <f t="shared" si="53"/>
        <v>0</v>
      </c>
      <c r="BL273" s="19" t="s">
        <v>135</v>
      </c>
      <c r="BM273" s="191" t="s">
        <v>3856</v>
      </c>
    </row>
    <row r="274" spans="1:65" s="2" customFormat="1" ht="16.5" customHeight="1">
      <c r="A274" s="36"/>
      <c r="B274" s="37"/>
      <c r="C274" s="180" t="s">
        <v>2760</v>
      </c>
      <c r="D274" s="180" t="s">
        <v>187</v>
      </c>
      <c r="E274" s="181" t="s">
        <v>5463</v>
      </c>
      <c r="F274" s="182" t="s">
        <v>5464</v>
      </c>
      <c r="G274" s="183" t="s">
        <v>1314</v>
      </c>
      <c r="H274" s="184">
        <v>1</v>
      </c>
      <c r="I274" s="185"/>
      <c r="J274" s="186">
        <f t="shared" si="44"/>
        <v>0</v>
      </c>
      <c r="K274" s="182" t="s">
        <v>19</v>
      </c>
      <c r="L274" s="41"/>
      <c r="M274" s="187" t="s">
        <v>19</v>
      </c>
      <c r="N274" s="188" t="s">
        <v>44</v>
      </c>
      <c r="O274" s="66"/>
      <c r="P274" s="189">
        <f t="shared" si="45"/>
        <v>0</v>
      </c>
      <c r="Q274" s="189">
        <v>0</v>
      </c>
      <c r="R274" s="189">
        <f t="shared" si="46"/>
        <v>0</v>
      </c>
      <c r="S274" s="189">
        <v>0</v>
      </c>
      <c r="T274" s="190">
        <f t="shared" si="47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135</v>
      </c>
      <c r="AT274" s="191" t="s">
        <v>187</v>
      </c>
      <c r="AU274" s="191" t="s">
        <v>80</v>
      </c>
      <c r="AY274" s="19" t="s">
        <v>185</v>
      </c>
      <c r="BE274" s="192">
        <f t="shared" si="48"/>
        <v>0</v>
      </c>
      <c r="BF274" s="192">
        <f t="shared" si="49"/>
        <v>0</v>
      </c>
      <c r="BG274" s="192">
        <f t="shared" si="50"/>
        <v>0</v>
      </c>
      <c r="BH274" s="192">
        <f t="shared" si="51"/>
        <v>0</v>
      </c>
      <c r="BI274" s="192">
        <f t="shared" si="52"/>
        <v>0</v>
      </c>
      <c r="BJ274" s="19" t="s">
        <v>80</v>
      </c>
      <c r="BK274" s="192">
        <f t="shared" si="53"/>
        <v>0</v>
      </c>
      <c r="BL274" s="19" t="s">
        <v>135</v>
      </c>
      <c r="BM274" s="191" t="s">
        <v>3857</v>
      </c>
    </row>
    <row r="275" spans="1:65" s="2" customFormat="1" ht="16.5" customHeight="1">
      <c r="A275" s="36"/>
      <c r="B275" s="37"/>
      <c r="C275" s="180" t="s">
        <v>2762</v>
      </c>
      <c r="D275" s="180" t="s">
        <v>187</v>
      </c>
      <c r="E275" s="181" t="s">
        <v>5465</v>
      </c>
      <c r="F275" s="182" t="s">
        <v>5466</v>
      </c>
      <c r="G275" s="183" t="s">
        <v>1314</v>
      </c>
      <c r="H275" s="184">
        <v>2</v>
      </c>
      <c r="I275" s="185"/>
      <c r="J275" s="186">
        <f t="shared" si="44"/>
        <v>0</v>
      </c>
      <c r="K275" s="182" t="s">
        <v>19</v>
      </c>
      <c r="L275" s="41"/>
      <c r="M275" s="187" t="s">
        <v>19</v>
      </c>
      <c r="N275" s="188" t="s">
        <v>44</v>
      </c>
      <c r="O275" s="66"/>
      <c r="P275" s="189">
        <f t="shared" si="45"/>
        <v>0</v>
      </c>
      <c r="Q275" s="189">
        <v>0</v>
      </c>
      <c r="R275" s="189">
        <f t="shared" si="46"/>
        <v>0</v>
      </c>
      <c r="S275" s="189">
        <v>0</v>
      </c>
      <c r="T275" s="190">
        <f t="shared" si="47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135</v>
      </c>
      <c r="AT275" s="191" t="s">
        <v>187</v>
      </c>
      <c r="AU275" s="191" t="s">
        <v>80</v>
      </c>
      <c r="AY275" s="19" t="s">
        <v>185</v>
      </c>
      <c r="BE275" s="192">
        <f t="shared" si="48"/>
        <v>0</v>
      </c>
      <c r="BF275" s="192">
        <f t="shared" si="49"/>
        <v>0</v>
      </c>
      <c r="BG275" s="192">
        <f t="shared" si="50"/>
        <v>0</v>
      </c>
      <c r="BH275" s="192">
        <f t="shared" si="51"/>
        <v>0</v>
      </c>
      <c r="BI275" s="192">
        <f t="shared" si="52"/>
        <v>0</v>
      </c>
      <c r="BJ275" s="19" t="s">
        <v>80</v>
      </c>
      <c r="BK275" s="192">
        <f t="shared" si="53"/>
        <v>0</v>
      </c>
      <c r="BL275" s="19" t="s">
        <v>135</v>
      </c>
      <c r="BM275" s="191" t="s">
        <v>3860</v>
      </c>
    </row>
    <row r="276" spans="1:65" s="2" customFormat="1" ht="16.5" customHeight="1">
      <c r="A276" s="36"/>
      <c r="B276" s="37"/>
      <c r="C276" s="180" t="s">
        <v>2765</v>
      </c>
      <c r="D276" s="180" t="s">
        <v>187</v>
      </c>
      <c r="E276" s="181" t="s">
        <v>5467</v>
      </c>
      <c r="F276" s="182" t="s">
        <v>5468</v>
      </c>
      <c r="G276" s="183" t="s">
        <v>1314</v>
      </c>
      <c r="H276" s="184">
        <v>5</v>
      </c>
      <c r="I276" s="185"/>
      <c r="J276" s="186">
        <f t="shared" si="44"/>
        <v>0</v>
      </c>
      <c r="K276" s="182" t="s">
        <v>19</v>
      </c>
      <c r="L276" s="41"/>
      <c r="M276" s="187" t="s">
        <v>19</v>
      </c>
      <c r="N276" s="188" t="s">
        <v>44</v>
      </c>
      <c r="O276" s="66"/>
      <c r="P276" s="189">
        <f t="shared" si="45"/>
        <v>0</v>
      </c>
      <c r="Q276" s="189">
        <v>0</v>
      </c>
      <c r="R276" s="189">
        <f t="shared" si="46"/>
        <v>0</v>
      </c>
      <c r="S276" s="189">
        <v>0</v>
      </c>
      <c r="T276" s="190">
        <f t="shared" si="47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135</v>
      </c>
      <c r="AT276" s="191" t="s">
        <v>187</v>
      </c>
      <c r="AU276" s="191" t="s">
        <v>80</v>
      </c>
      <c r="AY276" s="19" t="s">
        <v>185</v>
      </c>
      <c r="BE276" s="192">
        <f t="shared" si="48"/>
        <v>0</v>
      </c>
      <c r="BF276" s="192">
        <f t="shared" si="49"/>
        <v>0</v>
      </c>
      <c r="BG276" s="192">
        <f t="shared" si="50"/>
        <v>0</v>
      </c>
      <c r="BH276" s="192">
        <f t="shared" si="51"/>
        <v>0</v>
      </c>
      <c r="BI276" s="192">
        <f t="shared" si="52"/>
        <v>0</v>
      </c>
      <c r="BJ276" s="19" t="s">
        <v>80</v>
      </c>
      <c r="BK276" s="192">
        <f t="shared" si="53"/>
        <v>0</v>
      </c>
      <c r="BL276" s="19" t="s">
        <v>135</v>
      </c>
      <c r="BM276" s="191" t="s">
        <v>3862</v>
      </c>
    </row>
    <row r="277" spans="1:65" s="2" customFormat="1" ht="16.5" customHeight="1">
      <c r="A277" s="36"/>
      <c r="B277" s="37"/>
      <c r="C277" s="180" t="s">
        <v>2767</v>
      </c>
      <c r="D277" s="180" t="s">
        <v>187</v>
      </c>
      <c r="E277" s="181" t="s">
        <v>5469</v>
      </c>
      <c r="F277" s="182" t="s">
        <v>5470</v>
      </c>
      <c r="G277" s="183" t="s">
        <v>1314</v>
      </c>
      <c r="H277" s="184">
        <v>2</v>
      </c>
      <c r="I277" s="185"/>
      <c r="J277" s="186">
        <f t="shared" si="44"/>
        <v>0</v>
      </c>
      <c r="K277" s="182" t="s">
        <v>19</v>
      </c>
      <c r="L277" s="41"/>
      <c r="M277" s="187" t="s">
        <v>19</v>
      </c>
      <c r="N277" s="188" t="s">
        <v>44</v>
      </c>
      <c r="O277" s="66"/>
      <c r="P277" s="189">
        <f t="shared" si="45"/>
        <v>0</v>
      </c>
      <c r="Q277" s="189">
        <v>0</v>
      </c>
      <c r="R277" s="189">
        <f t="shared" si="46"/>
        <v>0</v>
      </c>
      <c r="S277" s="189">
        <v>0</v>
      </c>
      <c r="T277" s="190">
        <f t="shared" si="47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135</v>
      </c>
      <c r="AT277" s="191" t="s">
        <v>187</v>
      </c>
      <c r="AU277" s="191" t="s">
        <v>80</v>
      </c>
      <c r="AY277" s="19" t="s">
        <v>185</v>
      </c>
      <c r="BE277" s="192">
        <f t="shared" si="48"/>
        <v>0</v>
      </c>
      <c r="BF277" s="192">
        <f t="shared" si="49"/>
        <v>0</v>
      </c>
      <c r="BG277" s="192">
        <f t="shared" si="50"/>
        <v>0</v>
      </c>
      <c r="BH277" s="192">
        <f t="shared" si="51"/>
        <v>0</v>
      </c>
      <c r="BI277" s="192">
        <f t="shared" si="52"/>
        <v>0</v>
      </c>
      <c r="BJ277" s="19" t="s">
        <v>80</v>
      </c>
      <c r="BK277" s="192">
        <f t="shared" si="53"/>
        <v>0</v>
      </c>
      <c r="BL277" s="19" t="s">
        <v>135</v>
      </c>
      <c r="BM277" s="191" t="s">
        <v>3865</v>
      </c>
    </row>
    <row r="278" spans="1:65" s="2" customFormat="1" ht="16.5" customHeight="1">
      <c r="A278" s="36"/>
      <c r="B278" s="37"/>
      <c r="C278" s="180" t="s">
        <v>2769</v>
      </c>
      <c r="D278" s="180" t="s">
        <v>187</v>
      </c>
      <c r="E278" s="181" t="s">
        <v>5471</v>
      </c>
      <c r="F278" s="182" t="s">
        <v>5472</v>
      </c>
      <c r="G278" s="183" t="s">
        <v>1314</v>
      </c>
      <c r="H278" s="184">
        <v>3</v>
      </c>
      <c r="I278" s="185"/>
      <c r="J278" s="186">
        <f t="shared" si="44"/>
        <v>0</v>
      </c>
      <c r="K278" s="182" t="s">
        <v>19</v>
      </c>
      <c r="L278" s="41"/>
      <c r="M278" s="187" t="s">
        <v>19</v>
      </c>
      <c r="N278" s="188" t="s">
        <v>44</v>
      </c>
      <c r="O278" s="66"/>
      <c r="P278" s="189">
        <f t="shared" si="45"/>
        <v>0</v>
      </c>
      <c r="Q278" s="189">
        <v>0</v>
      </c>
      <c r="R278" s="189">
        <f t="shared" si="46"/>
        <v>0</v>
      </c>
      <c r="S278" s="189">
        <v>0</v>
      </c>
      <c r="T278" s="190">
        <f t="shared" si="47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135</v>
      </c>
      <c r="AT278" s="191" t="s">
        <v>187</v>
      </c>
      <c r="AU278" s="191" t="s">
        <v>80</v>
      </c>
      <c r="AY278" s="19" t="s">
        <v>185</v>
      </c>
      <c r="BE278" s="192">
        <f t="shared" si="48"/>
        <v>0</v>
      </c>
      <c r="BF278" s="192">
        <f t="shared" si="49"/>
        <v>0</v>
      </c>
      <c r="BG278" s="192">
        <f t="shared" si="50"/>
        <v>0</v>
      </c>
      <c r="BH278" s="192">
        <f t="shared" si="51"/>
        <v>0</v>
      </c>
      <c r="BI278" s="192">
        <f t="shared" si="52"/>
        <v>0</v>
      </c>
      <c r="BJ278" s="19" t="s">
        <v>80</v>
      </c>
      <c r="BK278" s="192">
        <f t="shared" si="53"/>
        <v>0</v>
      </c>
      <c r="BL278" s="19" t="s">
        <v>135</v>
      </c>
      <c r="BM278" s="191" t="s">
        <v>3866</v>
      </c>
    </row>
    <row r="279" spans="1:65" s="2" customFormat="1" ht="16.5" customHeight="1">
      <c r="A279" s="36"/>
      <c r="B279" s="37"/>
      <c r="C279" s="180" t="s">
        <v>2775</v>
      </c>
      <c r="D279" s="180" t="s">
        <v>187</v>
      </c>
      <c r="E279" s="181" t="s">
        <v>5473</v>
      </c>
      <c r="F279" s="182" t="s">
        <v>5474</v>
      </c>
      <c r="G279" s="183" t="s">
        <v>1314</v>
      </c>
      <c r="H279" s="184">
        <v>1</v>
      </c>
      <c r="I279" s="185"/>
      <c r="J279" s="186">
        <f t="shared" si="44"/>
        <v>0</v>
      </c>
      <c r="K279" s="182" t="s">
        <v>19</v>
      </c>
      <c r="L279" s="41"/>
      <c r="M279" s="187" t="s">
        <v>19</v>
      </c>
      <c r="N279" s="188" t="s">
        <v>44</v>
      </c>
      <c r="O279" s="66"/>
      <c r="P279" s="189">
        <f t="shared" si="45"/>
        <v>0</v>
      </c>
      <c r="Q279" s="189">
        <v>0</v>
      </c>
      <c r="R279" s="189">
        <f t="shared" si="46"/>
        <v>0</v>
      </c>
      <c r="S279" s="189">
        <v>0</v>
      </c>
      <c r="T279" s="190">
        <f t="shared" si="47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80</v>
      </c>
      <c r="AY279" s="19" t="s">
        <v>185</v>
      </c>
      <c r="BE279" s="192">
        <f t="shared" si="48"/>
        <v>0</v>
      </c>
      <c r="BF279" s="192">
        <f t="shared" si="49"/>
        <v>0</v>
      </c>
      <c r="BG279" s="192">
        <f t="shared" si="50"/>
        <v>0</v>
      </c>
      <c r="BH279" s="192">
        <f t="shared" si="51"/>
        <v>0</v>
      </c>
      <c r="BI279" s="192">
        <f t="shared" si="52"/>
        <v>0</v>
      </c>
      <c r="BJ279" s="19" t="s">
        <v>80</v>
      </c>
      <c r="BK279" s="192">
        <f t="shared" si="53"/>
        <v>0</v>
      </c>
      <c r="BL279" s="19" t="s">
        <v>135</v>
      </c>
      <c r="BM279" s="191" t="s">
        <v>3867</v>
      </c>
    </row>
    <row r="280" spans="1:65" s="2" customFormat="1" ht="16.5" customHeight="1">
      <c r="A280" s="36"/>
      <c r="B280" s="37"/>
      <c r="C280" s="180" t="s">
        <v>2781</v>
      </c>
      <c r="D280" s="180" t="s">
        <v>187</v>
      </c>
      <c r="E280" s="181" t="s">
        <v>5475</v>
      </c>
      <c r="F280" s="182" t="s">
        <v>5476</v>
      </c>
      <c r="G280" s="183" t="s">
        <v>1314</v>
      </c>
      <c r="H280" s="184">
        <v>1</v>
      </c>
      <c r="I280" s="185"/>
      <c r="J280" s="186">
        <f t="shared" si="44"/>
        <v>0</v>
      </c>
      <c r="K280" s="182" t="s">
        <v>19</v>
      </c>
      <c r="L280" s="41"/>
      <c r="M280" s="187" t="s">
        <v>19</v>
      </c>
      <c r="N280" s="188" t="s">
        <v>44</v>
      </c>
      <c r="O280" s="66"/>
      <c r="P280" s="189">
        <f t="shared" si="45"/>
        <v>0</v>
      </c>
      <c r="Q280" s="189">
        <v>0</v>
      </c>
      <c r="R280" s="189">
        <f t="shared" si="46"/>
        <v>0</v>
      </c>
      <c r="S280" s="189">
        <v>0</v>
      </c>
      <c r="T280" s="190">
        <f t="shared" si="47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135</v>
      </c>
      <c r="AT280" s="191" t="s">
        <v>187</v>
      </c>
      <c r="AU280" s="191" t="s">
        <v>80</v>
      </c>
      <c r="AY280" s="19" t="s">
        <v>185</v>
      </c>
      <c r="BE280" s="192">
        <f t="shared" si="48"/>
        <v>0</v>
      </c>
      <c r="BF280" s="192">
        <f t="shared" si="49"/>
        <v>0</v>
      </c>
      <c r="BG280" s="192">
        <f t="shared" si="50"/>
        <v>0</v>
      </c>
      <c r="BH280" s="192">
        <f t="shared" si="51"/>
        <v>0</v>
      </c>
      <c r="BI280" s="192">
        <f t="shared" si="52"/>
        <v>0</v>
      </c>
      <c r="BJ280" s="19" t="s">
        <v>80</v>
      </c>
      <c r="BK280" s="192">
        <f t="shared" si="53"/>
        <v>0</v>
      </c>
      <c r="BL280" s="19" t="s">
        <v>135</v>
      </c>
      <c r="BM280" s="191" t="s">
        <v>3870</v>
      </c>
    </row>
    <row r="281" spans="1:65" s="2" customFormat="1" ht="16.5" customHeight="1">
      <c r="A281" s="36"/>
      <c r="B281" s="37"/>
      <c r="C281" s="180" t="s">
        <v>2783</v>
      </c>
      <c r="D281" s="180" t="s">
        <v>187</v>
      </c>
      <c r="E281" s="181" t="s">
        <v>5477</v>
      </c>
      <c r="F281" s="182" t="s">
        <v>5478</v>
      </c>
      <c r="G281" s="183" t="s">
        <v>1314</v>
      </c>
      <c r="H281" s="184">
        <v>1</v>
      </c>
      <c r="I281" s="185"/>
      <c r="J281" s="186">
        <f t="shared" si="44"/>
        <v>0</v>
      </c>
      <c r="K281" s="182" t="s">
        <v>19</v>
      </c>
      <c r="L281" s="41"/>
      <c r="M281" s="187" t="s">
        <v>19</v>
      </c>
      <c r="N281" s="188" t="s">
        <v>44</v>
      </c>
      <c r="O281" s="66"/>
      <c r="P281" s="189">
        <f t="shared" si="45"/>
        <v>0</v>
      </c>
      <c r="Q281" s="189">
        <v>0</v>
      </c>
      <c r="R281" s="189">
        <f t="shared" si="46"/>
        <v>0</v>
      </c>
      <c r="S281" s="189">
        <v>0</v>
      </c>
      <c r="T281" s="190">
        <f t="shared" si="47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135</v>
      </c>
      <c r="AT281" s="191" t="s">
        <v>187</v>
      </c>
      <c r="AU281" s="191" t="s">
        <v>80</v>
      </c>
      <c r="AY281" s="19" t="s">
        <v>185</v>
      </c>
      <c r="BE281" s="192">
        <f t="shared" si="48"/>
        <v>0</v>
      </c>
      <c r="BF281" s="192">
        <f t="shared" si="49"/>
        <v>0</v>
      </c>
      <c r="BG281" s="192">
        <f t="shared" si="50"/>
        <v>0</v>
      </c>
      <c r="BH281" s="192">
        <f t="shared" si="51"/>
        <v>0</v>
      </c>
      <c r="BI281" s="192">
        <f t="shared" si="52"/>
        <v>0</v>
      </c>
      <c r="BJ281" s="19" t="s">
        <v>80</v>
      </c>
      <c r="BK281" s="192">
        <f t="shared" si="53"/>
        <v>0</v>
      </c>
      <c r="BL281" s="19" t="s">
        <v>135</v>
      </c>
      <c r="BM281" s="191" t="s">
        <v>3873</v>
      </c>
    </row>
    <row r="282" spans="1:65" s="2" customFormat="1" ht="16.5" customHeight="1">
      <c r="A282" s="36"/>
      <c r="B282" s="37"/>
      <c r="C282" s="180" t="s">
        <v>2811</v>
      </c>
      <c r="D282" s="180" t="s">
        <v>187</v>
      </c>
      <c r="E282" s="181" t="s">
        <v>5479</v>
      </c>
      <c r="F282" s="182" t="s">
        <v>5480</v>
      </c>
      <c r="G282" s="183" t="s">
        <v>1314</v>
      </c>
      <c r="H282" s="184">
        <v>1</v>
      </c>
      <c r="I282" s="185"/>
      <c r="J282" s="186">
        <f t="shared" si="44"/>
        <v>0</v>
      </c>
      <c r="K282" s="182" t="s">
        <v>19</v>
      </c>
      <c r="L282" s="41"/>
      <c r="M282" s="187" t="s">
        <v>19</v>
      </c>
      <c r="N282" s="188" t="s">
        <v>44</v>
      </c>
      <c r="O282" s="66"/>
      <c r="P282" s="189">
        <f t="shared" si="45"/>
        <v>0</v>
      </c>
      <c r="Q282" s="189">
        <v>0</v>
      </c>
      <c r="R282" s="189">
        <f t="shared" si="46"/>
        <v>0</v>
      </c>
      <c r="S282" s="189">
        <v>0</v>
      </c>
      <c r="T282" s="190">
        <f t="shared" si="47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135</v>
      </c>
      <c r="AT282" s="191" t="s">
        <v>187</v>
      </c>
      <c r="AU282" s="191" t="s">
        <v>80</v>
      </c>
      <c r="AY282" s="19" t="s">
        <v>185</v>
      </c>
      <c r="BE282" s="192">
        <f t="shared" si="48"/>
        <v>0</v>
      </c>
      <c r="BF282" s="192">
        <f t="shared" si="49"/>
        <v>0</v>
      </c>
      <c r="BG282" s="192">
        <f t="shared" si="50"/>
        <v>0</v>
      </c>
      <c r="BH282" s="192">
        <f t="shared" si="51"/>
        <v>0</v>
      </c>
      <c r="BI282" s="192">
        <f t="shared" si="52"/>
        <v>0</v>
      </c>
      <c r="BJ282" s="19" t="s">
        <v>80</v>
      </c>
      <c r="BK282" s="192">
        <f t="shared" si="53"/>
        <v>0</v>
      </c>
      <c r="BL282" s="19" t="s">
        <v>135</v>
      </c>
      <c r="BM282" s="191" t="s">
        <v>3876</v>
      </c>
    </row>
    <row r="283" spans="1:65" s="2" customFormat="1" ht="16.5" customHeight="1">
      <c r="A283" s="36"/>
      <c r="B283" s="37"/>
      <c r="C283" s="180" t="s">
        <v>2813</v>
      </c>
      <c r="D283" s="180" t="s">
        <v>187</v>
      </c>
      <c r="E283" s="181" t="s">
        <v>5481</v>
      </c>
      <c r="F283" s="182" t="s">
        <v>5482</v>
      </c>
      <c r="G283" s="183" t="s">
        <v>1314</v>
      </c>
      <c r="H283" s="184">
        <v>1</v>
      </c>
      <c r="I283" s="185"/>
      <c r="J283" s="186">
        <f t="shared" si="44"/>
        <v>0</v>
      </c>
      <c r="K283" s="182" t="s">
        <v>19</v>
      </c>
      <c r="L283" s="41"/>
      <c r="M283" s="187" t="s">
        <v>19</v>
      </c>
      <c r="N283" s="188" t="s">
        <v>44</v>
      </c>
      <c r="O283" s="66"/>
      <c r="P283" s="189">
        <f t="shared" si="45"/>
        <v>0</v>
      </c>
      <c r="Q283" s="189">
        <v>0</v>
      </c>
      <c r="R283" s="189">
        <f t="shared" si="46"/>
        <v>0</v>
      </c>
      <c r="S283" s="189">
        <v>0</v>
      </c>
      <c r="T283" s="190">
        <f t="shared" si="47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135</v>
      </c>
      <c r="AT283" s="191" t="s">
        <v>187</v>
      </c>
      <c r="AU283" s="191" t="s">
        <v>80</v>
      </c>
      <c r="AY283" s="19" t="s">
        <v>185</v>
      </c>
      <c r="BE283" s="192">
        <f t="shared" si="48"/>
        <v>0</v>
      </c>
      <c r="BF283" s="192">
        <f t="shared" si="49"/>
        <v>0</v>
      </c>
      <c r="BG283" s="192">
        <f t="shared" si="50"/>
        <v>0</v>
      </c>
      <c r="BH283" s="192">
        <f t="shared" si="51"/>
        <v>0</v>
      </c>
      <c r="BI283" s="192">
        <f t="shared" si="52"/>
        <v>0</v>
      </c>
      <c r="BJ283" s="19" t="s">
        <v>80</v>
      </c>
      <c r="BK283" s="192">
        <f t="shared" si="53"/>
        <v>0</v>
      </c>
      <c r="BL283" s="19" t="s">
        <v>135</v>
      </c>
      <c r="BM283" s="191" t="s">
        <v>3880</v>
      </c>
    </row>
    <row r="284" spans="1:65" s="2" customFormat="1" ht="16.5" customHeight="1">
      <c r="A284" s="36"/>
      <c r="B284" s="37"/>
      <c r="C284" s="180" t="s">
        <v>4730</v>
      </c>
      <c r="D284" s="180" t="s">
        <v>187</v>
      </c>
      <c r="E284" s="181" t="s">
        <v>5483</v>
      </c>
      <c r="F284" s="182" t="s">
        <v>5484</v>
      </c>
      <c r="G284" s="183" t="s">
        <v>1314</v>
      </c>
      <c r="H284" s="184">
        <v>1</v>
      </c>
      <c r="I284" s="185"/>
      <c r="J284" s="186">
        <f t="shared" si="44"/>
        <v>0</v>
      </c>
      <c r="K284" s="182" t="s">
        <v>19</v>
      </c>
      <c r="L284" s="41"/>
      <c r="M284" s="187" t="s">
        <v>19</v>
      </c>
      <c r="N284" s="188" t="s">
        <v>44</v>
      </c>
      <c r="O284" s="66"/>
      <c r="P284" s="189">
        <f t="shared" si="45"/>
        <v>0</v>
      </c>
      <c r="Q284" s="189">
        <v>0</v>
      </c>
      <c r="R284" s="189">
        <f t="shared" si="46"/>
        <v>0</v>
      </c>
      <c r="S284" s="189">
        <v>0</v>
      </c>
      <c r="T284" s="190">
        <f t="shared" si="47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135</v>
      </c>
      <c r="AT284" s="191" t="s">
        <v>187</v>
      </c>
      <c r="AU284" s="191" t="s">
        <v>80</v>
      </c>
      <c r="AY284" s="19" t="s">
        <v>185</v>
      </c>
      <c r="BE284" s="192">
        <f t="shared" si="48"/>
        <v>0</v>
      </c>
      <c r="BF284" s="192">
        <f t="shared" si="49"/>
        <v>0</v>
      </c>
      <c r="BG284" s="192">
        <f t="shared" si="50"/>
        <v>0</v>
      </c>
      <c r="BH284" s="192">
        <f t="shared" si="51"/>
        <v>0</v>
      </c>
      <c r="BI284" s="192">
        <f t="shared" si="52"/>
        <v>0</v>
      </c>
      <c r="BJ284" s="19" t="s">
        <v>80</v>
      </c>
      <c r="BK284" s="192">
        <f t="shared" si="53"/>
        <v>0</v>
      </c>
      <c r="BL284" s="19" t="s">
        <v>135</v>
      </c>
      <c r="BM284" s="191" t="s">
        <v>3883</v>
      </c>
    </row>
    <row r="285" spans="1:65" s="2" customFormat="1" ht="16.5" customHeight="1">
      <c r="A285" s="36"/>
      <c r="B285" s="37"/>
      <c r="C285" s="180" t="s">
        <v>3621</v>
      </c>
      <c r="D285" s="180" t="s">
        <v>187</v>
      </c>
      <c r="E285" s="181" t="s">
        <v>5485</v>
      </c>
      <c r="F285" s="182" t="s">
        <v>5486</v>
      </c>
      <c r="G285" s="183" t="s">
        <v>1314</v>
      </c>
      <c r="H285" s="184">
        <v>4</v>
      </c>
      <c r="I285" s="185"/>
      <c r="J285" s="186">
        <f t="shared" si="44"/>
        <v>0</v>
      </c>
      <c r="K285" s="182" t="s">
        <v>19</v>
      </c>
      <c r="L285" s="41"/>
      <c r="M285" s="187" t="s">
        <v>19</v>
      </c>
      <c r="N285" s="188" t="s">
        <v>44</v>
      </c>
      <c r="O285" s="66"/>
      <c r="P285" s="189">
        <f t="shared" si="45"/>
        <v>0</v>
      </c>
      <c r="Q285" s="189">
        <v>0</v>
      </c>
      <c r="R285" s="189">
        <f t="shared" si="46"/>
        <v>0</v>
      </c>
      <c r="S285" s="189">
        <v>0</v>
      </c>
      <c r="T285" s="190">
        <f t="shared" si="47"/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135</v>
      </c>
      <c r="AT285" s="191" t="s">
        <v>187</v>
      </c>
      <c r="AU285" s="191" t="s">
        <v>80</v>
      </c>
      <c r="AY285" s="19" t="s">
        <v>185</v>
      </c>
      <c r="BE285" s="192">
        <f t="shared" si="48"/>
        <v>0</v>
      </c>
      <c r="BF285" s="192">
        <f t="shared" si="49"/>
        <v>0</v>
      </c>
      <c r="BG285" s="192">
        <f t="shared" si="50"/>
        <v>0</v>
      </c>
      <c r="BH285" s="192">
        <f t="shared" si="51"/>
        <v>0</v>
      </c>
      <c r="BI285" s="192">
        <f t="shared" si="52"/>
        <v>0</v>
      </c>
      <c r="BJ285" s="19" t="s">
        <v>80</v>
      </c>
      <c r="BK285" s="192">
        <f t="shared" si="53"/>
        <v>0</v>
      </c>
      <c r="BL285" s="19" t="s">
        <v>135</v>
      </c>
      <c r="BM285" s="191" t="s">
        <v>3886</v>
      </c>
    </row>
    <row r="286" spans="1:65" s="2" customFormat="1" ht="16.5" customHeight="1">
      <c r="A286" s="36"/>
      <c r="B286" s="37"/>
      <c r="C286" s="180" t="s">
        <v>4739</v>
      </c>
      <c r="D286" s="180" t="s">
        <v>187</v>
      </c>
      <c r="E286" s="181" t="s">
        <v>5220</v>
      </c>
      <c r="F286" s="182" t="s">
        <v>5221</v>
      </c>
      <c r="G286" s="183" t="s">
        <v>499</v>
      </c>
      <c r="H286" s="184">
        <v>42</v>
      </c>
      <c r="I286" s="185"/>
      <c r="J286" s="186">
        <f t="shared" si="44"/>
        <v>0</v>
      </c>
      <c r="K286" s="182" t="s">
        <v>19</v>
      </c>
      <c r="L286" s="41"/>
      <c r="M286" s="187" t="s">
        <v>19</v>
      </c>
      <c r="N286" s="188" t="s">
        <v>44</v>
      </c>
      <c r="O286" s="66"/>
      <c r="P286" s="189">
        <f t="shared" si="45"/>
        <v>0</v>
      </c>
      <c r="Q286" s="189">
        <v>0</v>
      </c>
      <c r="R286" s="189">
        <f t="shared" si="46"/>
        <v>0</v>
      </c>
      <c r="S286" s="189">
        <v>0</v>
      </c>
      <c r="T286" s="190">
        <f t="shared" si="47"/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135</v>
      </c>
      <c r="AT286" s="191" t="s">
        <v>187</v>
      </c>
      <c r="AU286" s="191" t="s">
        <v>80</v>
      </c>
      <c r="AY286" s="19" t="s">
        <v>185</v>
      </c>
      <c r="BE286" s="192">
        <f t="shared" si="48"/>
        <v>0</v>
      </c>
      <c r="BF286" s="192">
        <f t="shared" si="49"/>
        <v>0</v>
      </c>
      <c r="BG286" s="192">
        <f t="shared" si="50"/>
        <v>0</v>
      </c>
      <c r="BH286" s="192">
        <f t="shared" si="51"/>
        <v>0</v>
      </c>
      <c r="BI286" s="192">
        <f t="shared" si="52"/>
        <v>0</v>
      </c>
      <c r="BJ286" s="19" t="s">
        <v>80</v>
      </c>
      <c r="BK286" s="192">
        <f t="shared" si="53"/>
        <v>0</v>
      </c>
      <c r="BL286" s="19" t="s">
        <v>135</v>
      </c>
      <c r="BM286" s="191" t="s">
        <v>3889</v>
      </c>
    </row>
    <row r="287" spans="1:65" s="2" customFormat="1" ht="16.5" customHeight="1">
      <c r="A287" s="36"/>
      <c r="B287" s="37"/>
      <c r="C287" s="180" t="s">
        <v>3624</v>
      </c>
      <c r="D287" s="180" t="s">
        <v>187</v>
      </c>
      <c r="E287" s="181" t="s">
        <v>5487</v>
      </c>
      <c r="F287" s="182" t="s">
        <v>5488</v>
      </c>
      <c r="G287" s="183" t="s">
        <v>499</v>
      </c>
      <c r="H287" s="184">
        <v>7</v>
      </c>
      <c r="I287" s="185"/>
      <c r="J287" s="186">
        <f t="shared" si="44"/>
        <v>0</v>
      </c>
      <c r="K287" s="182" t="s">
        <v>19</v>
      </c>
      <c r="L287" s="41"/>
      <c r="M287" s="187" t="s">
        <v>19</v>
      </c>
      <c r="N287" s="188" t="s">
        <v>44</v>
      </c>
      <c r="O287" s="66"/>
      <c r="P287" s="189">
        <f t="shared" si="45"/>
        <v>0</v>
      </c>
      <c r="Q287" s="189">
        <v>0</v>
      </c>
      <c r="R287" s="189">
        <f t="shared" si="46"/>
        <v>0</v>
      </c>
      <c r="S287" s="189">
        <v>0</v>
      </c>
      <c r="T287" s="190">
        <f t="shared" si="47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135</v>
      </c>
      <c r="AT287" s="191" t="s">
        <v>187</v>
      </c>
      <c r="AU287" s="191" t="s">
        <v>80</v>
      </c>
      <c r="AY287" s="19" t="s">
        <v>185</v>
      </c>
      <c r="BE287" s="192">
        <f t="shared" si="48"/>
        <v>0</v>
      </c>
      <c r="BF287" s="192">
        <f t="shared" si="49"/>
        <v>0</v>
      </c>
      <c r="BG287" s="192">
        <f t="shared" si="50"/>
        <v>0</v>
      </c>
      <c r="BH287" s="192">
        <f t="shared" si="51"/>
        <v>0</v>
      </c>
      <c r="BI287" s="192">
        <f t="shared" si="52"/>
        <v>0</v>
      </c>
      <c r="BJ287" s="19" t="s">
        <v>80</v>
      </c>
      <c r="BK287" s="192">
        <f t="shared" si="53"/>
        <v>0</v>
      </c>
      <c r="BL287" s="19" t="s">
        <v>135</v>
      </c>
      <c r="BM287" s="191" t="s">
        <v>3892</v>
      </c>
    </row>
    <row r="288" spans="1:65" s="2" customFormat="1" ht="16.5" customHeight="1">
      <c r="A288" s="36"/>
      <c r="B288" s="37"/>
      <c r="C288" s="180" t="s">
        <v>4746</v>
      </c>
      <c r="D288" s="180" t="s">
        <v>187</v>
      </c>
      <c r="E288" s="181" t="s">
        <v>5222</v>
      </c>
      <c r="F288" s="182" t="s">
        <v>5223</v>
      </c>
      <c r="G288" s="183" t="s">
        <v>1314</v>
      </c>
      <c r="H288" s="184">
        <v>31</v>
      </c>
      <c r="I288" s="185"/>
      <c r="J288" s="186">
        <f t="shared" si="44"/>
        <v>0</v>
      </c>
      <c r="K288" s="182" t="s">
        <v>19</v>
      </c>
      <c r="L288" s="41"/>
      <c r="M288" s="187" t="s">
        <v>19</v>
      </c>
      <c r="N288" s="188" t="s">
        <v>44</v>
      </c>
      <c r="O288" s="66"/>
      <c r="P288" s="189">
        <f t="shared" si="45"/>
        <v>0</v>
      </c>
      <c r="Q288" s="189">
        <v>0</v>
      </c>
      <c r="R288" s="189">
        <f t="shared" si="46"/>
        <v>0</v>
      </c>
      <c r="S288" s="189">
        <v>0</v>
      </c>
      <c r="T288" s="190">
        <f t="shared" si="47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135</v>
      </c>
      <c r="AT288" s="191" t="s">
        <v>187</v>
      </c>
      <c r="AU288" s="191" t="s">
        <v>80</v>
      </c>
      <c r="AY288" s="19" t="s">
        <v>185</v>
      </c>
      <c r="BE288" s="192">
        <f t="shared" si="48"/>
        <v>0</v>
      </c>
      <c r="BF288" s="192">
        <f t="shared" si="49"/>
        <v>0</v>
      </c>
      <c r="BG288" s="192">
        <f t="shared" si="50"/>
        <v>0</v>
      </c>
      <c r="BH288" s="192">
        <f t="shared" si="51"/>
        <v>0</v>
      </c>
      <c r="BI288" s="192">
        <f t="shared" si="52"/>
        <v>0</v>
      </c>
      <c r="BJ288" s="19" t="s">
        <v>80</v>
      </c>
      <c r="BK288" s="192">
        <f t="shared" si="53"/>
        <v>0</v>
      </c>
      <c r="BL288" s="19" t="s">
        <v>135</v>
      </c>
      <c r="BM288" s="191" t="s">
        <v>3895</v>
      </c>
    </row>
    <row r="289" spans="1:65" s="2" customFormat="1" ht="16.5" customHeight="1">
      <c r="A289" s="36"/>
      <c r="B289" s="37"/>
      <c r="C289" s="180" t="s">
        <v>1402</v>
      </c>
      <c r="D289" s="180" t="s">
        <v>187</v>
      </c>
      <c r="E289" s="181" t="s">
        <v>5489</v>
      </c>
      <c r="F289" s="182" t="s">
        <v>5490</v>
      </c>
      <c r="G289" s="183" t="s">
        <v>1314</v>
      </c>
      <c r="H289" s="184">
        <v>16</v>
      </c>
      <c r="I289" s="185"/>
      <c r="J289" s="186">
        <f t="shared" si="44"/>
        <v>0</v>
      </c>
      <c r="K289" s="182" t="s">
        <v>19</v>
      </c>
      <c r="L289" s="41"/>
      <c r="M289" s="187" t="s">
        <v>19</v>
      </c>
      <c r="N289" s="188" t="s">
        <v>44</v>
      </c>
      <c r="O289" s="66"/>
      <c r="P289" s="189">
        <f t="shared" si="45"/>
        <v>0</v>
      </c>
      <c r="Q289" s="189">
        <v>0</v>
      </c>
      <c r="R289" s="189">
        <f t="shared" si="46"/>
        <v>0</v>
      </c>
      <c r="S289" s="189">
        <v>0</v>
      </c>
      <c r="T289" s="190">
        <f t="shared" si="47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135</v>
      </c>
      <c r="AT289" s="191" t="s">
        <v>187</v>
      </c>
      <c r="AU289" s="191" t="s">
        <v>80</v>
      </c>
      <c r="AY289" s="19" t="s">
        <v>185</v>
      </c>
      <c r="BE289" s="192">
        <f t="shared" si="48"/>
        <v>0</v>
      </c>
      <c r="BF289" s="192">
        <f t="shared" si="49"/>
        <v>0</v>
      </c>
      <c r="BG289" s="192">
        <f t="shared" si="50"/>
        <v>0</v>
      </c>
      <c r="BH289" s="192">
        <f t="shared" si="51"/>
        <v>0</v>
      </c>
      <c r="BI289" s="192">
        <f t="shared" si="52"/>
        <v>0</v>
      </c>
      <c r="BJ289" s="19" t="s">
        <v>80</v>
      </c>
      <c r="BK289" s="192">
        <f t="shared" si="53"/>
        <v>0</v>
      </c>
      <c r="BL289" s="19" t="s">
        <v>135</v>
      </c>
      <c r="BM289" s="191" t="s">
        <v>3898</v>
      </c>
    </row>
    <row r="290" spans="1:65" s="2" customFormat="1" ht="16.5" customHeight="1">
      <c r="A290" s="36"/>
      <c r="B290" s="37"/>
      <c r="C290" s="180" t="s">
        <v>4754</v>
      </c>
      <c r="D290" s="180" t="s">
        <v>187</v>
      </c>
      <c r="E290" s="181" t="s">
        <v>5491</v>
      </c>
      <c r="F290" s="182" t="s">
        <v>5492</v>
      </c>
      <c r="G290" s="183" t="s">
        <v>1314</v>
      </c>
      <c r="H290" s="184">
        <v>1</v>
      </c>
      <c r="I290" s="185"/>
      <c r="J290" s="186">
        <f t="shared" si="44"/>
        <v>0</v>
      </c>
      <c r="K290" s="182" t="s">
        <v>19</v>
      </c>
      <c r="L290" s="41"/>
      <c r="M290" s="187" t="s">
        <v>19</v>
      </c>
      <c r="N290" s="188" t="s">
        <v>44</v>
      </c>
      <c r="O290" s="66"/>
      <c r="P290" s="189">
        <f t="shared" si="45"/>
        <v>0</v>
      </c>
      <c r="Q290" s="189">
        <v>0</v>
      </c>
      <c r="R290" s="189">
        <f t="shared" si="46"/>
        <v>0</v>
      </c>
      <c r="S290" s="189">
        <v>0</v>
      </c>
      <c r="T290" s="190">
        <f t="shared" si="47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135</v>
      </c>
      <c r="AT290" s="191" t="s">
        <v>187</v>
      </c>
      <c r="AU290" s="191" t="s">
        <v>80</v>
      </c>
      <c r="AY290" s="19" t="s">
        <v>185</v>
      </c>
      <c r="BE290" s="192">
        <f t="shared" si="48"/>
        <v>0</v>
      </c>
      <c r="BF290" s="192">
        <f t="shared" si="49"/>
        <v>0</v>
      </c>
      <c r="BG290" s="192">
        <f t="shared" si="50"/>
        <v>0</v>
      </c>
      <c r="BH290" s="192">
        <f t="shared" si="51"/>
        <v>0</v>
      </c>
      <c r="BI290" s="192">
        <f t="shared" si="52"/>
        <v>0</v>
      </c>
      <c r="BJ290" s="19" t="s">
        <v>80</v>
      </c>
      <c r="BK290" s="192">
        <f t="shared" si="53"/>
        <v>0</v>
      </c>
      <c r="BL290" s="19" t="s">
        <v>135</v>
      </c>
      <c r="BM290" s="191" t="s">
        <v>3901</v>
      </c>
    </row>
    <row r="291" spans="1:65" s="2" customFormat="1" ht="16.5" customHeight="1">
      <c r="A291" s="36"/>
      <c r="B291" s="37"/>
      <c r="C291" s="180" t="s">
        <v>3629</v>
      </c>
      <c r="D291" s="180" t="s">
        <v>187</v>
      </c>
      <c r="E291" s="181" t="s">
        <v>5493</v>
      </c>
      <c r="F291" s="182" t="s">
        <v>5494</v>
      </c>
      <c r="G291" s="183" t="s">
        <v>1314</v>
      </c>
      <c r="H291" s="184">
        <v>1</v>
      </c>
      <c r="I291" s="185"/>
      <c r="J291" s="186">
        <f t="shared" si="44"/>
        <v>0</v>
      </c>
      <c r="K291" s="182" t="s">
        <v>19</v>
      </c>
      <c r="L291" s="41"/>
      <c r="M291" s="187" t="s">
        <v>19</v>
      </c>
      <c r="N291" s="188" t="s">
        <v>44</v>
      </c>
      <c r="O291" s="66"/>
      <c r="P291" s="189">
        <f t="shared" si="45"/>
        <v>0</v>
      </c>
      <c r="Q291" s="189">
        <v>0</v>
      </c>
      <c r="R291" s="189">
        <f t="shared" si="46"/>
        <v>0</v>
      </c>
      <c r="S291" s="189">
        <v>0</v>
      </c>
      <c r="T291" s="190">
        <f t="shared" si="47"/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135</v>
      </c>
      <c r="AT291" s="191" t="s">
        <v>187</v>
      </c>
      <c r="AU291" s="191" t="s">
        <v>80</v>
      </c>
      <c r="AY291" s="19" t="s">
        <v>185</v>
      </c>
      <c r="BE291" s="192">
        <f t="shared" si="48"/>
        <v>0</v>
      </c>
      <c r="BF291" s="192">
        <f t="shared" si="49"/>
        <v>0</v>
      </c>
      <c r="BG291" s="192">
        <f t="shared" si="50"/>
        <v>0</v>
      </c>
      <c r="BH291" s="192">
        <f t="shared" si="51"/>
        <v>0</v>
      </c>
      <c r="BI291" s="192">
        <f t="shared" si="52"/>
        <v>0</v>
      </c>
      <c r="BJ291" s="19" t="s">
        <v>80</v>
      </c>
      <c r="BK291" s="192">
        <f t="shared" si="53"/>
        <v>0</v>
      </c>
      <c r="BL291" s="19" t="s">
        <v>135</v>
      </c>
      <c r="BM291" s="191" t="s">
        <v>3904</v>
      </c>
    </row>
    <row r="292" spans="1:65" s="2" customFormat="1" ht="16.5" customHeight="1">
      <c r="A292" s="36"/>
      <c r="B292" s="37"/>
      <c r="C292" s="180" t="s">
        <v>4760</v>
      </c>
      <c r="D292" s="180" t="s">
        <v>187</v>
      </c>
      <c r="E292" s="181" t="s">
        <v>5495</v>
      </c>
      <c r="F292" s="182" t="s">
        <v>5496</v>
      </c>
      <c r="G292" s="183" t="s">
        <v>1314</v>
      </c>
      <c r="H292" s="184">
        <v>2</v>
      </c>
      <c r="I292" s="185"/>
      <c r="J292" s="186">
        <f t="shared" si="44"/>
        <v>0</v>
      </c>
      <c r="K292" s="182" t="s">
        <v>19</v>
      </c>
      <c r="L292" s="41"/>
      <c r="M292" s="187" t="s">
        <v>19</v>
      </c>
      <c r="N292" s="188" t="s">
        <v>44</v>
      </c>
      <c r="O292" s="66"/>
      <c r="P292" s="189">
        <f t="shared" si="45"/>
        <v>0</v>
      </c>
      <c r="Q292" s="189">
        <v>0</v>
      </c>
      <c r="R292" s="189">
        <f t="shared" si="46"/>
        <v>0</v>
      </c>
      <c r="S292" s="189">
        <v>0</v>
      </c>
      <c r="T292" s="190">
        <f t="shared" si="47"/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135</v>
      </c>
      <c r="AT292" s="191" t="s">
        <v>187</v>
      </c>
      <c r="AU292" s="191" t="s">
        <v>80</v>
      </c>
      <c r="AY292" s="19" t="s">
        <v>185</v>
      </c>
      <c r="BE292" s="192">
        <f t="shared" si="48"/>
        <v>0</v>
      </c>
      <c r="BF292" s="192">
        <f t="shared" si="49"/>
        <v>0</v>
      </c>
      <c r="BG292" s="192">
        <f t="shared" si="50"/>
        <v>0</v>
      </c>
      <c r="BH292" s="192">
        <f t="shared" si="51"/>
        <v>0</v>
      </c>
      <c r="BI292" s="192">
        <f t="shared" si="52"/>
        <v>0</v>
      </c>
      <c r="BJ292" s="19" t="s">
        <v>80</v>
      </c>
      <c r="BK292" s="192">
        <f t="shared" si="53"/>
        <v>0</v>
      </c>
      <c r="BL292" s="19" t="s">
        <v>135</v>
      </c>
      <c r="BM292" s="191" t="s">
        <v>5497</v>
      </c>
    </row>
    <row r="293" spans="1:65" s="2" customFormat="1" ht="16.5" customHeight="1">
      <c r="A293" s="36"/>
      <c r="B293" s="37"/>
      <c r="C293" s="180" t="s">
        <v>3632</v>
      </c>
      <c r="D293" s="180" t="s">
        <v>187</v>
      </c>
      <c r="E293" s="181" t="s">
        <v>5498</v>
      </c>
      <c r="F293" s="182" t="s">
        <v>5499</v>
      </c>
      <c r="G293" s="183" t="s">
        <v>1314</v>
      </c>
      <c r="H293" s="184">
        <v>1</v>
      </c>
      <c r="I293" s="185"/>
      <c r="J293" s="186">
        <f t="shared" si="44"/>
        <v>0</v>
      </c>
      <c r="K293" s="182" t="s">
        <v>19</v>
      </c>
      <c r="L293" s="41"/>
      <c r="M293" s="187" t="s">
        <v>19</v>
      </c>
      <c r="N293" s="188" t="s">
        <v>44</v>
      </c>
      <c r="O293" s="66"/>
      <c r="P293" s="189">
        <f t="shared" si="45"/>
        <v>0</v>
      </c>
      <c r="Q293" s="189">
        <v>0</v>
      </c>
      <c r="R293" s="189">
        <f t="shared" si="46"/>
        <v>0</v>
      </c>
      <c r="S293" s="189">
        <v>0</v>
      </c>
      <c r="T293" s="190">
        <f t="shared" si="47"/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91" t="s">
        <v>135</v>
      </c>
      <c r="AT293" s="191" t="s">
        <v>187</v>
      </c>
      <c r="AU293" s="191" t="s">
        <v>80</v>
      </c>
      <c r="AY293" s="19" t="s">
        <v>185</v>
      </c>
      <c r="BE293" s="192">
        <f t="shared" si="48"/>
        <v>0</v>
      </c>
      <c r="BF293" s="192">
        <f t="shared" si="49"/>
        <v>0</v>
      </c>
      <c r="BG293" s="192">
        <f t="shared" si="50"/>
        <v>0</v>
      </c>
      <c r="BH293" s="192">
        <f t="shared" si="51"/>
        <v>0</v>
      </c>
      <c r="BI293" s="192">
        <f t="shared" si="52"/>
        <v>0</v>
      </c>
      <c r="BJ293" s="19" t="s">
        <v>80</v>
      </c>
      <c r="BK293" s="192">
        <f t="shared" si="53"/>
        <v>0</v>
      </c>
      <c r="BL293" s="19" t="s">
        <v>135</v>
      </c>
      <c r="BM293" s="191" t="s">
        <v>5500</v>
      </c>
    </row>
    <row r="294" spans="1:65" s="2" customFormat="1" ht="16.5" customHeight="1">
      <c r="A294" s="36"/>
      <c r="B294" s="37"/>
      <c r="C294" s="180" t="s">
        <v>4767</v>
      </c>
      <c r="D294" s="180" t="s">
        <v>187</v>
      </c>
      <c r="E294" s="181" t="s">
        <v>5501</v>
      </c>
      <c r="F294" s="182" t="s">
        <v>5502</v>
      </c>
      <c r="G294" s="183" t="s">
        <v>1314</v>
      </c>
      <c r="H294" s="184">
        <v>1</v>
      </c>
      <c r="I294" s="185"/>
      <c r="J294" s="186">
        <f t="shared" si="44"/>
        <v>0</v>
      </c>
      <c r="K294" s="182" t="s">
        <v>19</v>
      </c>
      <c r="L294" s="41"/>
      <c r="M294" s="187" t="s">
        <v>19</v>
      </c>
      <c r="N294" s="188" t="s">
        <v>44</v>
      </c>
      <c r="O294" s="66"/>
      <c r="P294" s="189">
        <f t="shared" si="45"/>
        <v>0</v>
      </c>
      <c r="Q294" s="189">
        <v>0</v>
      </c>
      <c r="R294" s="189">
        <f t="shared" si="46"/>
        <v>0</v>
      </c>
      <c r="S294" s="189">
        <v>0</v>
      </c>
      <c r="T294" s="190">
        <f t="shared" si="47"/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135</v>
      </c>
      <c r="AT294" s="191" t="s">
        <v>187</v>
      </c>
      <c r="AU294" s="191" t="s">
        <v>80</v>
      </c>
      <c r="AY294" s="19" t="s">
        <v>185</v>
      </c>
      <c r="BE294" s="192">
        <f t="shared" si="48"/>
        <v>0</v>
      </c>
      <c r="BF294" s="192">
        <f t="shared" si="49"/>
        <v>0</v>
      </c>
      <c r="BG294" s="192">
        <f t="shared" si="50"/>
        <v>0</v>
      </c>
      <c r="BH294" s="192">
        <f t="shared" si="51"/>
        <v>0</v>
      </c>
      <c r="BI294" s="192">
        <f t="shared" si="52"/>
        <v>0</v>
      </c>
      <c r="BJ294" s="19" t="s">
        <v>80</v>
      </c>
      <c r="BK294" s="192">
        <f t="shared" si="53"/>
        <v>0</v>
      </c>
      <c r="BL294" s="19" t="s">
        <v>135</v>
      </c>
      <c r="BM294" s="191" t="s">
        <v>5503</v>
      </c>
    </row>
    <row r="295" spans="1:65" s="2" customFormat="1" ht="16.5" customHeight="1">
      <c r="A295" s="36"/>
      <c r="B295" s="37"/>
      <c r="C295" s="180" t="s">
        <v>2688</v>
      </c>
      <c r="D295" s="180" t="s">
        <v>187</v>
      </c>
      <c r="E295" s="181" t="s">
        <v>5504</v>
      </c>
      <c r="F295" s="182" t="s">
        <v>5505</v>
      </c>
      <c r="G295" s="183" t="s">
        <v>1314</v>
      </c>
      <c r="H295" s="184">
        <v>1</v>
      </c>
      <c r="I295" s="185"/>
      <c r="J295" s="186">
        <f t="shared" si="44"/>
        <v>0</v>
      </c>
      <c r="K295" s="182" t="s">
        <v>19</v>
      </c>
      <c r="L295" s="41"/>
      <c r="M295" s="187" t="s">
        <v>19</v>
      </c>
      <c r="N295" s="188" t="s">
        <v>44</v>
      </c>
      <c r="O295" s="66"/>
      <c r="P295" s="189">
        <f t="shared" si="45"/>
        <v>0</v>
      </c>
      <c r="Q295" s="189">
        <v>0</v>
      </c>
      <c r="R295" s="189">
        <f t="shared" si="46"/>
        <v>0</v>
      </c>
      <c r="S295" s="189">
        <v>0</v>
      </c>
      <c r="T295" s="190">
        <f t="shared" si="47"/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135</v>
      </c>
      <c r="AT295" s="191" t="s">
        <v>187</v>
      </c>
      <c r="AU295" s="191" t="s">
        <v>80</v>
      </c>
      <c r="AY295" s="19" t="s">
        <v>185</v>
      </c>
      <c r="BE295" s="192">
        <f t="shared" si="48"/>
        <v>0</v>
      </c>
      <c r="BF295" s="192">
        <f t="shared" si="49"/>
        <v>0</v>
      </c>
      <c r="BG295" s="192">
        <f t="shared" si="50"/>
        <v>0</v>
      </c>
      <c r="BH295" s="192">
        <f t="shared" si="51"/>
        <v>0</v>
      </c>
      <c r="BI295" s="192">
        <f t="shared" si="52"/>
        <v>0</v>
      </c>
      <c r="BJ295" s="19" t="s">
        <v>80</v>
      </c>
      <c r="BK295" s="192">
        <f t="shared" si="53"/>
        <v>0</v>
      </c>
      <c r="BL295" s="19" t="s">
        <v>135</v>
      </c>
      <c r="BM295" s="191" t="s">
        <v>5506</v>
      </c>
    </row>
    <row r="296" spans="1:65" s="2" customFormat="1" ht="16.5" customHeight="1">
      <c r="A296" s="36"/>
      <c r="B296" s="37"/>
      <c r="C296" s="180" t="s">
        <v>4774</v>
      </c>
      <c r="D296" s="180" t="s">
        <v>187</v>
      </c>
      <c r="E296" s="181" t="s">
        <v>5507</v>
      </c>
      <c r="F296" s="182" t="s">
        <v>5508</v>
      </c>
      <c r="G296" s="183" t="s">
        <v>1314</v>
      </c>
      <c r="H296" s="184">
        <v>1</v>
      </c>
      <c r="I296" s="185"/>
      <c r="J296" s="186">
        <f t="shared" si="44"/>
        <v>0</v>
      </c>
      <c r="K296" s="182" t="s">
        <v>19</v>
      </c>
      <c r="L296" s="41"/>
      <c r="M296" s="187" t="s">
        <v>19</v>
      </c>
      <c r="N296" s="188" t="s">
        <v>44</v>
      </c>
      <c r="O296" s="66"/>
      <c r="P296" s="189">
        <f t="shared" si="45"/>
        <v>0</v>
      </c>
      <c r="Q296" s="189">
        <v>0</v>
      </c>
      <c r="R296" s="189">
        <f t="shared" si="46"/>
        <v>0</v>
      </c>
      <c r="S296" s="189">
        <v>0</v>
      </c>
      <c r="T296" s="190">
        <f t="shared" si="47"/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135</v>
      </c>
      <c r="AT296" s="191" t="s">
        <v>187</v>
      </c>
      <c r="AU296" s="191" t="s">
        <v>80</v>
      </c>
      <c r="AY296" s="19" t="s">
        <v>185</v>
      </c>
      <c r="BE296" s="192">
        <f t="shared" si="48"/>
        <v>0</v>
      </c>
      <c r="BF296" s="192">
        <f t="shared" si="49"/>
        <v>0</v>
      </c>
      <c r="BG296" s="192">
        <f t="shared" si="50"/>
        <v>0</v>
      </c>
      <c r="BH296" s="192">
        <f t="shared" si="51"/>
        <v>0</v>
      </c>
      <c r="BI296" s="192">
        <f t="shared" si="52"/>
        <v>0</v>
      </c>
      <c r="BJ296" s="19" t="s">
        <v>80</v>
      </c>
      <c r="BK296" s="192">
        <f t="shared" si="53"/>
        <v>0</v>
      </c>
      <c r="BL296" s="19" t="s">
        <v>135</v>
      </c>
      <c r="BM296" s="191" t="s">
        <v>5509</v>
      </c>
    </row>
    <row r="297" spans="1:65" s="2" customFormat="1" ht="16.5" customHeight="1">
      <c r="A297" s="36"/>
      <c r="B297" s="37"/>
      <c r="C297" s="180" t="s">
        <v>3635</v>
      </c>
      <c r="D297" s="180" t="s">
        <v>187</v>
      </c>
      <c r="E297" s="181" t="s">
        <v>5510</v>
      </c>
      <c r="F297" s="182" t="s">
        <v>5511</v>
      </c>
      <c r="G297" s="183" t="s">
        <v>1314</v>
      </c>
      <c r="H297" s="184">
        <v>1</v>
      </c>
      <c r="I297" s="185"/>
      <c r="J297" s="186">
        <f t="shared" si="44"/>
        <v>0</v>
      </c>
      <c r="K297" s="182" t="s">
        <v>19</v>
      </c>
      <c r="L297" s="41"/>
      <c r="M297" s="187" t="s">
        <v>19</v>
      </c>
      <c r="N297" s="188" t="s">
        <v>44</v>
      </c>
      <c r="O297" s="66"/>
      <c r="P297" s="189">
        <f t="shared" si="45"/>
        <v>0</v>
      </c>
      <c r="Q297" s="189">
        <v>0</v>
      </c>
      <c r="R297" s="189">
        <f t="shared" si="46"/>
        <v>0</v>
      </c>
      <c r="S297" s="189">
        <v>0</v>
      </c>
      <c r="T297" s="190">
        <f t="shared" si="47"/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135</v>
      </c>
      <c r="AT297" s="191" t="s">
        <v>187</v>
      </c>
      <c r="AU297" s="191" t="s">
        <v>80</v>
      </c>
      <c r="AY297" s="19" t="s">
        <v>185</v>
      </c>
      <c r="BE297" s="192">
        <f t="shared" si="48"/>
        <v>0</v>
      </c>
      <c r="BF297" s="192">
        <f t="shared" si="49"/>
        <v>0</v>
      </c>
      <c r="BG297" s="192">
        <f t="shared" si="50"/>
        <v>0</v>
      </c>
      <c r="BH297" s="192">
        <f t="shared" si="51"/>
        <v>0</v>
      </c>
      <c r="BI297" s="192">
        <f t="shared" si="52"/>
        <v>0</v>
      </c>
      <c r="BJ297" s="19" t="s">
        <v>80</v>
      </c>
      <c r="BK297" s="192">
        <f t="shared" si="53"/>
        <v>0</v>
      </c>
      <c r="BL297" s="19" t="s">
        <v>135</v>
      </c>
      <c r="BM297" s="191" t="s">
        <v>5512</v>
      </c>
    </row>
    <row r="298" spans="1:65" s="2" customFormat="1" ht="16.5" customHeight="1">
      <c r="A298" s="36"/>
      <c r="B298" s="37"/>
      <c r="C298" s="180" t="s">
        <v>4781</v>
      </c>
      <c r="D298" s="180" t="s">
        <v>187</v>
      </c>
      <c r="E298" s="181" t="s">
        <v>5513</v>
      </c>
      <c r="F298" s="182" t="s">
        <v>5514</v>
      </c>
      <c r="G298" s="183" t="s">
        <v>1314</v>
      </c>
      <c r="H298" s="184">
        <v>1</v>
      </c>
      <c r="I298" s="185"/>
      <c r="J298" s="186">
        <f t="shared" si="44"/>
        <v>0</v>
      </c>
      <c r="K298" s="182" t="s">
        <v>19</v>
      </c>
      <c r="L298" s="41"/>
      <c r="M298" s="187" t="s">
        <v>19</v>
      </c>
      <c r="N298" s="188" t="s">
        <v>44</v>
      </c>
      <c r="O298" s="66"/>
      <c r="P298" s="189">
        <f t="shared" si="45"/>
        <v>0</v>
      </c>
      <c r="Q298" s="189">
        <v>0</v>
      </c>
      <c r="R298" s="189">
        <f t="shared" si="46"/>
        <v>0</v>
      </c>
      <c r="S298" s="189">
        <v>0</v>
      </c>
      <c r="T298" s="190">
        <f t="shared" si="47"/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135</v>
      </c>
      <c r="AT298" s="191" t="s">
        <v>187</v>
      </c>
      <c r="AU298" s="191" t="s">
        <v>80</v>
      </c>
      <c r="AY298" s="19" t="s">
        <v>185</v>
      </c>
      <c r="BE298" s="192">
        <f t="shared" si="48"/>
        <v>0</v>
      </c>
      <c r="BF298" s="192">
        <f t="shared" si="49"/>
        <v>0</v>
      </c>
      <c r="BG298" s="192">
        <f t="shared" si="50"/>
        <v>0</v>
      </c>
      <c r="BH298" s="192">
        <f t="shared" si="51"/>
        <v>0</v>
      </c>
      <c r="BI298" s="192">
        <f t="shared" si="52"/>
        <v>0</v>
      </c>
      <c r="BJ298" s="19" t="s">
        <v>80</v>
      </c>
      <c r="BK298" s="192">
        <f t="shared" si="53"/>
        <v>0</v>
      </c>
      <c r="BL298" s="19" t="s">
        <v>135</v>
      </c>
      <c r="BM298" s="191" t="s">
        <v>5515</v>
      </c>
    </row>
    <row r="299" spans="1:65" s="2" customFormat="1" ht="16.5" customHeight="1">
      <c r="A299" s="36"/>
      <c r="B299" s="37"/>
      <c r="C299" s="180" t="s">
        <v>3638</v>
      </c>
      <c r="D299" s="180" t="s">
        <v>187</v>
      </c>
      <c r="E299" s="181" t="s">
        <v>5516</v>
      </c>
      <c r="F299" s="182" t="s">
        <v>5517</v>
      </c>
      <c r="G299" s="183" t="s">
        <v>1314</v>
      </c>
      <c r="H299" s="184">
        <v>1</v>
      </c>
      <c r="I299" s="185"/>
      <c r="J299" s="186">
        <f t="shared" si="44"/>
        <v>0</v>
      </c>
      <c r="K299" s="182" t="s">
        <v>19</v>
      </c>
      <c r="L299" s="41"/>
      <c r="M299" s="187" t="s">
        <v>19</v>
      </c>
      <c r="N299" s="188" t="s">
        <v>44</v>
      </c>
      <c r="O299" s="66"/>
      <c r="P299" s="189">
        <f t="shared" si="45"/>
        <v>0</v>
      </c>
      <c r="Q299" s="189">
        <v>0</v>
      </c>
      <c r="R299" s="189">
        <f t="shared" si="46"/>
        <v>0</v>
      </c>
      <c r="S299" s="189">
        <v>0</v>
      </c>
      <c r="T299" s="190">
        <f t="shared" si="47"/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135</v>
      </c>
      <c r="AT299" s="191" t="s">
        <v>187</v>
      </c>
      <c r="AU299" s="191" t="s">
        <v>80</v>
      </c>
      <c r="AY299" s="19" t="s">
        <v>185</v>
      </c>
      <c r="BE299" s="192">
        <f t="shared" si="48"/>
        <v>0</v>
      </c>
      <c r="BF299" s="192">
        <f t="shared" si="49"/>
        <v>0</v>
      </c>
      <c r="BG299" s="192">
        <f t="shared" si="50"/>
        <v>0</v>
      </c>
      <c r="BH299" s="192">
        <f t="shared" si="51"/>
        <v>0</v>
      </c>
      <c r="BI299" s="192">
        <f t="shared" si="52"/>
        <v>0</v>
      </c>
      <c r="BJ299" s="19" t="s">
        <v>80</v>
      </c>
      <c r="BK299" s="192">
        <f t="shared" si="53"/>
        <v>0</v>
      </c>
      <c r="BL299" s="19" t="s">
        <v>135</v>
      </c>
      <c r="BM299" s="191" t="s">
        <v>5518</v>
      </c>
    </row>
    <row r="300" spans="1:65" s="2" customFormat="1" ht="16.5" customHeight="1">
      <c r="A300" s="36"/>
      <c r="B300" s="37"/>
      <c r="C300" s="180" t="s">
        <v>4786</v>
      </c>
      <c r="D300" s="180" t="s">
        <v>187</v>
      </c>
      <c r="E300" s="181" t="s">
        <v>5519</v>
      </c>
      <c r="F300" s="182" t="s">
        <v>5520</v>
      </c>
      <c r="G300" s="183" t="s">
        <v>1314</v>
      </c>
      <c r="H300" s="184">
        <v>1</v>
      </c>
      <c r="I300" s="185"/>
      <c r="J300" s="186">
        <f t="shared" si="44"/>
        <v>0</v>
      </c>
      <c r="K300" s="182" t="s">
        <v>19</v>
      </c>
      <c r="L300" s="41"/>
      <c r="M300" s="187" t="s">
        <v>19</v>
      </c>
      <c r="N300" s="188" t="s">
        <v>44</v>
      </c>
      <c r="O300" s="66"/>
      <c r="P300" s="189">
        <f t="shared" si="45"/>
        <v>0</v>
      </c>
      <c r="Q300" s="189">
        <v>0</v>
      </c>
      <c r="R300" s="189">
        <f t="shared" si="46"/>
        <v>0</v>
      </c>
      <c r="S300" s="189">
        <v>0</v>
      </c>
      <c r="T300" s="190">
        <f t="shared" si="47"/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135</v>
      </c>
      <c r="AT300" s="191" t="s">
        <v>187</v>
      </c>
      <c r="AU300" s="191" t="s">
        <v>80</v>
      </c>
      <c r="AY300" s="19" t="s">
        <v>185</v>
      </c>
      <c r="BE300" s="192">
        <f t="shared" si="48"/>
        <v>0</v>
      </c>
      <c r="BF300" s="192">
        <f t="shared" si="49"/>
        <v>0</v>
      </c>
      <c r="BG300" s="192">
        <f t="shared" si="50"/>
        <v>0</v>
      </c>
      <c r="BH300" s="192">
        <f t="shared" si="51"/>
        <v>0</v>
      </c>
      <c r="BI300" s="192">
        <f t="shared" si="52"/>
        <v>0</v>
      </c>
      <c r="BJ300" s="19" t="s">
        <v>80</v>
      </c>
      <c r="BK300" s="192">
        <f t="shared" si="53"/>
        <v>0</v>
      </c>
      <c r="BL300" s="19" t="s">
        <v>135</v>
      </c>
      <c r="BM300" s="191" t="s">
        <v>5521</v>
      </c>
    </row>
    <row r="301" spans="1:65" s="2" customFormat="1" ht="16.5" customHeight="1">
      <c r="A301" s="36"/>
      <c r="B301" s="37"/>
      <c r="C301" s="180" t="s">
        <v>3640</v>
      </c>
      <c r="D301" s="180" t="s">
        <v>187</v>
      </c>
      <c r="E301" s="181" t="s">
        <v>5522</v>
      </c>
      <c r="F301" s="182" t="s">
        <v>5523</v>
      </c>
      <c r="G301" s="183" t="s">
        <v>1314</v>
      </c>
      <c r="H301" s="184">
        <v>1</v>
      </c>
      <c r="I301" s="185"/>
      <c r="J301" s="186">
        <f t="shared" si="44"/>
        <v>0</v>
      </c>
      <c r="K301" s="182" t="s">
        <v>19</v>
      </c>
      <c r="L301" s="41"/>
      <c r="M301" s="187" t="s">
        <v>19</v>
      </c>
      <c r="N301" s="188" t="s">
        <v>44</v>
      </c>
      <c r="O301" s="66"/>
      <c r="P301" s="189">
        <f t="shared" si="45"/>
        <v>0</v>
      </c>
      <c r="Q301" s="189">
        <v>0</v>
      </c>
      <c r="R301" s="189">
        <f t="shared" si="46"/>
        <v>0</v>
      </c>
      <c r="S301" s="189">
        <v>0</v>
      </c>
      <c r="T301" s="190">
        <f t="shared" si="47"/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91" t="s">
        <v>135</v>
      </c>
      <c r="AT301" s="191" t="s">
        <v>187</v>
      </c>
      <c r="AU301" s="191" t="s">
        <v>80</v>
      </c>
      <c r="AY301" s="19" t="s">
        <v>185</v>
      </c>
      <c r="BE301" s="192">
        <f t="shared" si="48"/>
        <v>0</v>
      </c>
      <c r="BF301" s="192">
        <f t="shared" si="49"/>
        <v>0</v>
      </c>
      <c r="BG301" s="192">
        <f t="shared" si="50"/>
        <v>0</v>
      </c>
      <c r="BH301" s="192">
        <f t="shared" si="51"/>
        <v>0</v>
      </c>
      <c r="BI301" s="192">
        <f t="shared" si="52"/>
        <v>0</v>
      </c>
      <c r="BJ301" s="19" t="s">
        <v>80</v>
      </c>
      <c r="BK301" s="192">
        <f t="shared" si="53"/>
        <v>0</v>
      </c>
      <c r="BL301" s="19" t="s">
        <v>135</v>
      </c>
      <c r="BM301" s="191" t="s">
        <v>5524</v>
      </c>
    </row>
    <row r="302" spans="1:65" s="2" customFormat="1" ht="16.5" customHeight="1">
      <c r="A302" s="36"/>
      <c r="B302" s="37"/>
      <c r="C302" s="180" t="s">
        <v>4789</v>
      </c>
      <c r="D302" s="180" t="s">
        <v>187</v>
      </c>
      <c r="E302" s="181" t="s">
        <v>5525</v>
      </c>
      <c r="F302" s="182" t="s">
        <v>5526</v>
      </c>
      <c r="G302" s="183" t="s">
        <v>1314</v>
      </c>
      <c r="H302" s="184">
        <v>1</v>
      </c>
      <c r="I302" s="185"/>
      <c r="J302" s="186">
        <f t="shared" si="44"/>
        <v>0</v>
      </c>
      <c r="K302" s="182" t="s">
        <v>19</v>
      </c>
      <c r="L302" s="41"/>
      <c r="M302" s="187" t="s">
        <v>19</v>
      </c>
      <c r="N302" s="188" t="s">
        <v>44</v>
      </c>
      <c r="O302" s="66"/>
      <c r="P302" s="189">
        <f t="shared" si="45"/>
        <v>0</v>
      </c>
      <c r="Q302" s="189">
        <v>0</v>
      </c>
      <c r="R302" s="189">
        <f t="shared" si="46"/>
        <v>0</v>
      </c>
      <c r="S302" s="189">
        <v>0</v>
      </c>
      <c r="T302" s="190">
        <f t="shared" si="47"/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135</v>
      </c>
      <c r="AT302" s="191" t="s">
        <v>187</v>
      </c>
      <c r="AU302" s="191" t="s">
        <v>80</v>
      </c>
      <c r="AY302" s="19" t="s">
        <v>185</v>
      </c>
      <c r="BE302" s="192">
        <f t="shared" si="48"/>
        <v>0</v>
      </c>
      <c r="BF302" s="192">
        <f t="shared" si="49"/>
        <v>0</v>
      </c>
      <c r="BG302" s="192">
        <f t="shared" si="50"/>
        <v>0</v>
      </c>
      <c r="BH302" s="192">
        <f t="shared" si="51"/>
        <v>0</v>
      </c>
      <c r="BI302" s="192">
        <f t="shared" si="52"/>
        <v>0</v>
      </c>
      <c r="BJ302" s="19" t="s">
        <v>80</v>
      </c>
      <c r="BK302" s="192">
        <f t="shared" si="53"/>
        <v>0</v>
      </c>
      <c r="BL302" s="19" t="s">
        <v>135</v>
      </c>
      <c r="BM302" s="191" t="s">
        <v>5527</v>
      </c>
    </row>
    <row r="303" spans="1:65" s="2" customFormat="1" ht="16.5" customHeight="1">
      <c r="A303" s="36"/>
      <c r="B303" s="37"/>
      <c r="C303" s="180" t="s">
        <v>3643</v>
      </c>
      <c r="D303" s="180" t="s">
        <v>187</v>
      </c>
      <c r="E303" s="181" t="s">
        <v>5528</v>
      </c>
      <c r="F303" s="182" t="s">
        <v>5529</v>
      </c>
      <c r="G303" s="183" t="s">
        <v>1314</v>
      </c>
      <c r="H303" s="184">
        <v>1</v>
      </c>
      <c r="I303" s="185"/>
      <c r="J303" s="186">
        <f t="shared" si="44"/>
        <v>0</v>
      </c>
      <c r="K303" s="182" t="s">
        <v>19</v>
      </c>
      <c r="L303" s="41"/>
      <c r="M303" s="187" t="s">
        <v>19</v>
      </c>
      <c r="N303" s="188" t="s">
        <v>44</v>
      </c>
      <c r="O303" s="66"/>
      <c r="P303" s="189">
        <f t="shared" si="45"/>
        <v>0</v>
      </c>
      <c r="Q303" s="189">
        <v>0</v>
      </c>
      <c r="R303" s="189">
        <f t="shared" si="46"/>
        <v>0</v>
      </c>
      <c r="S303" s="189">
        <v>0</v>
      </c>
      <c r="T303" s="190">
        <f t="shared" si="47"/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135</v>
      </c>
      <c r="AT303" s="191" t="s">
        <v>187</v>
      </c>
      <c r="AU303" s="191" t="s">
        <v>80</v>
      </c>
      <c r="AY303" s="19" t="s">
        <v>185</v>
      </c>
      <c r="BE303" s="192">
        <f t="shared" si="48"/>
        <v>0</v>
      </c>
      <c r="BF303" s="192">
        <f t="shared" si="49"/>
        <v>0</v>
      </c>
      <c r="BG303" s="192">
        <f t="shared" si="50"/>
        <v>0</v>
      </c>
      <c r="BH303" s="192">
        <f t="shared" si="51"/>
        <v>0</v>
      </c>
      <c r="BI303" s="192">
        <f t="shared" si="52"/>
        <v>0</v>
      </c>
      <c r="BJ303" s="19" t="s">
        <v>80</v>
      </c>
      <c r="BK303" s="192">
        <f t="shared" si="53"/>
        <v>0</v>
      </c>
      <c r="BL303" s="19" t="s">
        <v>135</v>
      </c>
      <c r="BM303" s="191" t="s">
        <v>5530</v>
      </c>
    </row>
    <row r="304" spans="1:65" s="2" customFormat="1" ht="16.5" customHeight="1">
      <c r="A304" s="36"/>
      <c r="B304" s="37"/>
      <c r="C304" s="180" t="s">
        <v>4794</v>
      </c>
      <c r="D304" s="180" t="s">
        <v>187</v>
      </c>
      <c r="E304" s="181" t="s">
        <v>5531</v>
      </c>
      <c r="F304" s="182" t="s">
        <v>5532</v>
      </c>
      <c r="G304" s="183" t="s">
        <v>1314</v>
      </c>
      <c r="H304" s="184">
        <v>1</v>
      </c>
      <c r="I304" s="185"/>
      <c r="J304" s="186">
        <f t="shared" si="44"/>
        <v>0</v>
      </c>
      <c r="K304" s="182" t="s">
        <v>19</v>
      </c>
      <c r="L304" s="41"/>
      <c r="M304" s="187" t="s">
        <v>19</v>
      </c>
      <c r="N304" s="188" t="s">
        <v>44</v>
      </c>
      <c r="O304" s="66"/>
      <c r="P304" s="189">
        <f t="shared" si="45"/>
        <v>0</v>
      </c>
      <c r="Q304" s="189">
        <v>0</v>
      </c>
      <c r="R304" s="189">
        <f t="shared" si="46"/>
        <v>0</v>
      </c>
      <c r="S304" s="189">
        <v>0</v>
      </c>
      <c r="T304" s="190">
        <f t="shared" si="47"/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91" t="s">
        <v>135</v>
      </c>
      <c r="AT304" s="191" t="s">
        <v>187</v>
      </c>
      <c r="AU304" s="191" t="s">
        <v>80</v>
      </c>
      <c r="AY304" s="19" t="s">
        <v>185</v>
      </c>
      <c r="BE304" s="192">
        <f t="shared" si="48"/>
        <v>0</v>
      </c>
      <c r="BF304" s="192">
        <f t="shared" si="49"/>
        <v>0</v>
      </c>
      <c r="BG304" s="192">
        <f t="shared" si="50"/>
        <v>0</v>
      </c>
      <c r="BH304" s="192">
        <f t="shared" si="51"/>
        <v>0</v>
      </c>
      <c r="BI304" s="192">
        <f t="shared" si="52"/>
        <v>0</v>
      </c>
      <c r="BJ304" s="19" t="s">
        <v>80</v>
      </c>
      <c r="BK304" s="192">
        <f t="shared" si="53"/>
        <v>0</v>
      </c>
      <c r="BL304" s="19" t="s">
        <v>135</v>
      </c>
      <c r="BM304" s="191" t="s">
        <v>5533</v>
      </c>
    </row>
    <row r="305" spans="1:65" s="2" customFormat="1" ht="16.5" customHeight="1">
      <c r="A305" s="36"/>
      <c r="B305" s="37"/>
      <c r="C305" s="180" t="s">
        <v>3645</v>
      </c>
      <c r="D305" s="180" t="s">
        <v>187</v>
      </c>
      <c r="E305" s="181" t="s">
        <v>5534</v>
      </c>
      <c r="F305" s="182" t="s">
        <v>5535</v>
      </c>
      <c r="G305" s="183" t="s">
        <v>1314</v>
      </c>
      <c r="H305" s="184">
        <v>1</v>
      </c>
      <c r="I305" s="185"/>
      <c r="J305" s="186">
        <f t="shared" si="44"/>
        <v>0</v>
      </c>
      <c r="K305" s="182" t="s">
        <v>19</v>
      </c>
      <c r="L305" s="41"/>
      <c r="M305" s="187" t="s">
        <v>19</v>
      </c>
      <c r="N305" s="188" t="s">
        <v>44</v>
      </c>
      <c r="O305" s="66"/>
      <c r="P305" s="189">
        <f t="shared" si="45"/>
        <v>0</v>
      </c>
      <c r="Q305" s="189">
        <v>0</v>
      </c>
      <c r="R305" s="189">
        <f t="shared" si="46"/>
        <v>0</v>
      </c>
      <c r="S305" s="189">
        <v>0</v>
      </c>
      <c r="T305" s="190">
        <f t="shared" si="47"/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135</v>
      </c>
      <c r="AT305" s="191" t="s">
        <v>187</v>
      </c>
      <c r="AU305" s="191" t="s">
        <v>80</v>
      </c>
      <c r="AY305" s="19" t="s">
        <v>185</v>
      </c>
      <c r="BE305" s="192">
        <f t="shared" si="48"/>
        <v>0</v>
      </c>
      <c r="BF305" s="192">
        <f t="shared" si="49"/>
        <v>0</v>
      </c>
      <c r="BG305" s="192">
        <f t="shared" si="50"/>
        <v>0</v>
      </c>
      <c r="BH305" s="192">
        <f t="shared" si="51"/>
        <v>0</v>
      </c>
      <c r="BI305" s="192">
        <f t="shared" si="52"/>
        <v>0</v>
      </c>
      <c r="BJ305" s="19" t="s">
        <v>80</v>
      </c>
      <c r="BK305" s="192">
        <f t="shared" si="53"/>
        <v>0</v>
      </c>
      <c r="BL305" s="19" t="s">
        <v>135</v>
      </c>
      <c r="BM305" s="191" t="s">
        <v>5536</v>
      </c>
    </row>
    <row r="306" spans="1:65" s="2" customFormat="1" ht="16.5" customHeight="1">
      <c r="A306" s="36"/>
      <c r="B306" s="37"/>
      <c r="C306" s="180" t="s">
        <v>4802</v>
      </c>
      <c r="D306" s="180" t="s">
        <v>187</v>
      </c>
      <c r="E306" s="181" t="s">
        <v>5537</v>
      </c>
      <c r="F306" s="182" t="s">
        <v>5538</v>
      </c>
      <c r="G306" s="183" t="s">
        <v>1314</v>
      </c>
      <c r="H306" s="184">
        <v>1</v>
      </c>
      <c r="I306" s="185"/>
      <c r="J306" s="186">
        <f t="shared" si="44"/>
        <v>0</v>
      </c>
      <c r="K306" s="182" t="s">
        <v>19</v>
      </c>
      <c r="L306" s="41"/>
      <c r="M306" s="187" t="s">
        <v>19</v>
      </c>
      <c r="N306" s="188" t="s">
        <v>44</v>
      </c>
      <c r="O306" s="66"/>
      <c r="P306" s="189">
        <f t="shared" si="45"/>
        <v>0</v>
      </c>
      <c r="Q306" s="189">
        <v>0</v>
      </c>
      <c r="R306" s="189">
        <f t="shared" si="46"/>
        <v>0</v>
      </c>
      <c r="S306" s="189">
        <v>0</v>
      </c>
      <c r="T306" s="190">
        <f t="shared" si="47"/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135</v>
      </c>
      <c r="AT306" s="191" t="s">
        <v>187</v>
      </c>
      <c r="AU306" s="191" t="s">
        <v>80</v>
      </c>
      <c r="AY306" s="19" t="s">
        <v>185</v>
      </c>
      <c r="BE306" s="192">
        <f t="shared" si="48"/>
        <v>0</v>
      </c>
      <c r="BF306" s="192">
        <f t="shared" si="49"/>
        <v>0</v>
      </c>
      <c r="BG306" s="192">
        <f t="shared" si="50"/>
        <v>0</v>
      </c>
      <c r="BH306" s="192">
        <f t="shared" si="51"/>
        <v>0</v>
      </c>
      <c r="BI306" s="192">
        <f t="shared" si="52"/>
        <v>0</v>
      </c>
      <c r="BJ306" s="19" t="s">
        <v>80</v>
      </c>
      <c r="BK306" s="192">
        <f t="shared" si="53"/>
        <v>0</v>
      </c>
      <c r="BL306" s="19" t="s">
        <v>135</v>
      </c>
      <c r="BM306" s="191" t="s">
        <v>5539</v>
      </c>
    </row>
    <row r="307" spans="1:65" s="2" customFormat="1" ht="16.5" customHeight="1">
      <c r="A307" s="36"/>
      <c r="B307" s="37"/>
      <c r="C307" s="180" t="s">
        <v>3649</v>
      </c>
      <c r="D307" s="180" t="s">
        <v>187</v>
      </c>
      <c r="E307" s="181" t="s">
        <v>5540</v>
      </c>
      <c r="F307" s="182" t="s">
        <v>5541</v>
      </c>
      <c r="G307" s="183" t="s">
        <v>1314</v>
      </c>
      <c r="H307" s="184">
        <v>1</v>
      </c>
      <c r="I307" s="185"/>
      <c r="J307" s="186">
        <f t="shared" si="44"/>
        <v>0</v>
      </c>
      <c r="K307" s="182" t="s">
        <v>19</v>
      </c>
      <c r="L307" s="41"/>
      <c r="M307" s="187" t="s">
        <v>19</v>
      </c>
      <c r="N307" s="188" t="s">
        <v>44</v>
      </c>
      <c r="O307" s="66"/>
      <c r="P307" s="189">
        <f t="shared" si="45"/>
        <v>0</v>
      </c>
      <c r="Q307" s="189">
        <v>0</v>
      </c>
      <c r="R307" s="189">
        <f t="shared" si="46"/>
        <v>0</v>
      </c>
      <c r="S307" s="189">
        <v>0</v>
      </c>
      <c r="T307" s="190">
        <f t="shared" si="47"/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135</v>
      </c>
      <c r="AT307" s="191" t="s">
        <v>187</v>
      </c>
      <c r="AU307" s="191" t="s">
        <v>80</v>
      </c>
      <c r="AY307" s="19" t="s">
        <v>185</v>
      </c>
      <c r="BE307" s="192">
        <f t="shared" si="48"/>
        <v>0</v>
      </c>
      <c r="BF307" s="192">
        <f t="shared" si="49"/>
        <v>0</v>
      </c>
      <c r="BG307" s="192">
        <f t="shared" si="50"/>
        <v>0</v>
      </c>
      <c r="BH307" s="192">
        <f t="shared" si="51"/>
        <v>0</v>
      </c>
      <c r="BI307" s="192">
        <f t="shared" si="52"/>
        <v>0</v>
      </c>
      <c r="BJ307" s="19" t="s">
        <v>80</v>
      </c>
      <c r="BK307" s="192">
        <f t="shared" si="53"/>
        <v>0</v>
      </c>
      <c r="BL307" s="19" t="s">
        <v>135</v>
      </c>
      <c r="BM307" s="191" t="s">
        <v>5542</v>
      </c>
    </row>
    <row r="308" spans="1:65" s="2" customFormat="1" ht="16.5" customHeight="1">
      <c r="A308" s="36"/>
      <c r="B308" s="37"/>
      <c r="C308" s="180" t="s">
        <v>4807</v>
      </c>
      <c r="D308" s="180" t="s">
        <v>187</v>
      </c>
      <c r="E308" s="181" t="s">
        <v>5543</v>
      </c>
      <c r="F308" s="182" t="s">
        <v>5544</v>
      </c>
      <c r="G308" s="183" t="s">
        <v>1314</v>
      </c>
      <c r="H308" s="184">
        <v>1</v>
      </c>
      <c r="I308" s="185"/>
      <c r="J308" s="186">
        <f t="shared" si="44"/>
        <v>0</v>
      </c>
      <c r="K308" s="182" t="s">
        <v>19</v>
      </c>
      <c r="L308" s="41"/>
      <c r="M308" s="187" t="s">
        <v>19</v>
      </c>
      <c r="N308" s="188" t="s">
        <v>44</v>
      </c>
      <c r="O308" s="66"/>
      <c r="P308" s="189">
        <f t="shared" si="45"/>
        <v>0</v>
      </c>
      <c r="Q308" s="189">
        <v>0</v>
      </c>
      <c r="R308" s="189">
        <f t="shared" si="46"/>
        <v>0</v>
      </c>
      <c r="S308" s="189">
        <v>0</v>
      </c>
      <c r="T308" s="190">
        <f t="shared" si="47"/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135</v>
      </c>
      <c r="AT308" s="191" t="s">
        <v>187</v>
      </c>
      <c r="AU308" s="191" t="s">
        <v>80</v>
      </c>
      <c r="AY308" s="19" t="s">
        <v>185</v>
      </c>
      <c r="BE308" s="192">
        <f t="shared" si="48"/>
        <v>0</v>
      </c>
      <c r="BF308" s="192">
        <f t="shared" si="49"/>
        <v>0</v>
      </c>
      <c r="BG308" s="192">
        <f t="shared" si="50"/>
        <v>0</v>
      </c>
      <c r="BH308" s="192">
        <f t="shared" si="51"/>
        <v>0</v>
      </c>
      <c r="BI308" s="192">
        <f t="shared" si="52"/>
        <v>0</v>
      </c>
      <c r="BJ308" s="19" t="s">
        <v>80</v>
      </c>
      <c r="BK308" s="192">
        <f t="shared" si="53"/>
        <v>0</v>
      </c>
      <c r="BL308" s="19" t="s">
        <v>135</v>
      </c>
      <c r="BM308" s="191" t="s">
        <v>5545</v>
      </c>
    </row>
    <row r="309" spans="1:65" s="2" customFormat="1" ht="16.5" customHeight="1">
      <c r="A309" s="36"/>
      <c r="B309" s="37"/>
      <c r="C309" s="180" t="s">
        <v>3652</v>
      </c>
      <c r="D309" s="180" t="s">
        <v>187</v>
      </c>
      <c r="E309" s="181" t="s">
        <v>5546</v>
      </c>
      <c r="F309" s="182" t="s">
        <v>5547</v>
      </c>
      <c r="G309" s="183" t="s">
        <v>1314</v>
      </c>
      <c r="H309" s="184">
        <v>1</v>
      </c>
      <c r="I309" s="185"/>
      <c r="J309" s="186">
        <f t="shared" si="44"/>
        <v>0</v>
      </c>
      <c r="K309" s="182" t="s">
        <v>19</v>
      </c>
      <c r="L309" s="41"/>
      <c r="M309" s="187" t="s">
        <v>19</v>
      </c>
      <c r="N309" s="188" t="s">
        <v>44</v>
      </c>
      <c r="O309" s="66"/>
      <c r="P309" s="189">
        <f t="shared" si="45"/>
        <v>0</v>
      </c>
      <c r="Q309" s="189">
        <v>0</v>
      </c>
      <c r="R309" s="189">
        <f t="shared" si="46"/>
        <v>0</v>
      </c>
      <c r="S309" s="189">
        <v>0</v>
      </c>
      <c r="T309" s="190">
        <f t="shared" si="47"/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91" t="s">
        <v>135</v>
      </c>
      <c r="AT309" s="191" t="s">
        <v>187</v>
      </c>
      <c r="AU309" s="191" t="s">
        <v>80</v>
      </c>
      <c r="AY309" s="19" t="s">
        <v>185</v>
      </c>
      <c r="BE309" s="192">
        <f t="shared" si="48"/>
        <v>0</v>
      </c>
      <c r="BF309" s="192">
        <f t="shared" si="49"/>
        <v>0</v>
      </c>
      <c r="BG309" s="192">
        <f t="shared" si="50"/>
        <v>0</v>
      </c>
      <c r="BH309" s="192">
        <f t="shared" si="51"/>
        <v>0</v>
      </c>
      <c r="BI309" s="192">
        <f t="shared" si="52"/>
        <v>0</v>
      </c>
      <c r="BJ309" s="19" t="s">
        <v>80</v>
      </c>
      <c r="BK309" s="192">
        <f t="shared" si="53"/>
        <v>0</v>
      </c>
      <c r="BL309" s="19" t="s">
        <v>135</v>
      </c>
      <c r="BM309" s="191" t="s">
        <v>5548</v>
      </c>
    </row>
    <row r="310" spans="1:65" s="2" customFormat="1" ht="16.5" customHeight="1">
      <c r="A310" s="36"/>
      <c r="B310" s="37"/>
      <c r="C310" s="180" t="s">
        <v>4813</v>
      </c>
      <c r="D310" s="180" t="s">
        <v>187</v>
      </c>
      <c r="E310" s="181" t="s">
        <v>5549</v>
      </c>
      <c r="F310" s="182" t="s">
        <v>5550</v>
      </c>
      <c r="G310" s="183" t="s">
        <v>1314</v>
      </c>
      <c r="H310" s="184">
        <v>1</v>
      </c>
      <c r="I310" s="185"/>
      <c r="J310" s="186">
        <f t="shared" si="44"/>
        <v>0</v>
      </c>
      <c r="K310" s="182" t="s">
        <v>19</v>
      </c>
      <c r="L310" s="41"/>
      <c r="M310" s="187" t="s">
        <v>19</v>
      </c>
      <c r="N310" s="188" t="s">
        <v>44</v>
      </c>
      <c r="O310" s="66"/>
      <c r="P310" s="189">
        <f t="shared" si="45"/>
        <v>0</v>
      </c>
      <c r="Q310" s="189">
        <v>0</v>
      </c>
      <c r="R310" s="189">
        <f t="shared" si="46"/>
        <v>0</v>
      </c>
      <c r="S310" s="189">
        <v>0</v>
      </c>
      <c r="T310" s="190">
        <f t="shared" si="47"/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135</v>
      </c>
      <c r="AT310" s="191" t="s">
        <v>187</v>
      </c>
      <c r="AU310" s="191" t="s">
        <v>80</v>
      </c>
      <c r="AY310" s="19" t="s">
        <v>185</v>
      </c>
      <c r="BE310" s="192">
        <f t="shared" si="48"/>
        <v>0</v>
      </c>
      <c r="BF310" s="192">
        <f t="shared" si="49"/>
        <v>0</v>
      </c>
      <c r="BG310" s="192">
        <f t="shared" si="50"/>
        <v>0</v>
      </c>
      <c r="BH310" s="192">
        <f t="shared" si="51"/>
        <v>0</v>
      </c>
      <c r="BI310" s="192">
        <f t="shared" si="52"/>
        <v>0</v>
      </c>
      <c r="BJ310" s="19" t="s">
        <v>80</v>
      </c>
      <c r="BK310" s="192">
        <f t="shared" si="53"/>
        <v>0</v>
      </c>
      <c r="BL310" s="19" t="s">
        <v>135</v>
      </c>
      <c r="BM310" s="191" t="s">
        <v>5551</v>
      </c>
    </row>
    <row r="311" spans="1:65" s="2" customFormat="1" ht="16.5" customHeight="1">
      <c r="A311" s="36"/>
      <c r="B311" s="37"/>
      <c r="C311" s="180" t="s">
        <v>3655</v>
      </c>
      <c r="D311" s="180" t="s">
        <v>187</v>
      </c>
      <c r="E311" s="181" t="s">
        <v>5552</v>
      </c>
      <c r="F311" s="182" t="s">
        <v>5553</v>
      </c>
      <c r="G311" s="183" t="s">
        <v>1314</v>
      </c>
      <c r="H311" s="184">
        <v>1</v>
      </c>
      <c r="I311" s="185"/>
      <c r="J311" s="186">
        <f t="shared" si="44"/>
        <v>0</v>
      </c>
      <c r="K311" s="182" t="s">
        <v>19</v>
      </c>
      <c r="L311" s="41"/>
      <c r="M311" s="187" t="s">
        <v>19</v>
      </c>
      <c r="N311" s="188" t="s">
        <v>44</v>
      </c>
      <c r="O311" s="66"/>
      <c r="P311" s="189">
        <f t="shared" si="45"/>
        <v>0</v>
      </c>
      <c r="Q311" s="189">
        <v>0</v>
      </c>
      <c r="R311" s="189">
        <f t="shared" si="46"/>
        <v>0</v>
      </c>
      <c r="S311" s="189">
        <v>0</v>
      </c>
      <c r="T311" s="190">
        <f t="shared" si="47"/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135</v>
      </c>
      <c r="AT311" s="191" t="s">
        <v>187</v>
      </c>
      <c r="AU311" s="191" t="s">
        <v>80</v>
      </c>
      <c r="AY311" s="19" t="s">
        <v>185</v>
      </c>
      <c r="BE311" s="192">
        <f t="shared" si="48"/>
        <v>0</v>
      </c>
      <c r="BF311" s="192">
        <f t="shared" si="49"/>
        <v>0</v>
      </c>
      <c r="BG311" s="192">
        <f t="shared" si="50"/>
        <v>0</v>
      </c>
      <c r="BH311" s="192">
        <f t="shared" si="51"/>
        <v>0</v>
      </c>
      <c r="BI311" s="192">
        <f t="shared" si="52"/>
        <v>0</v>
      </c>
      <c r="BJ311" s="19" t="s">
        <v>80</v>
      </c>
      <c r="BK311" s="192">
        <f t="shared" si="53"/>
        <v>0</v>
      </c>
      <c r="BL311" s="19" t="s">
        <v>135</v>
      </c>
      <c r="BM311" s="191" t="s">
        <v>5554</v>
      </c>
    </row>
    <row r="312" spans="1:65" s="2" customFormat="1" ht="16.5" customHeight="1">
      <c r="A312" s="36"/>
      <c r="B312" s="37"/>
      <c r="C312" s="180" t="s">
        <v>4818</v>
      </c>
      <c r="D312" s="180" t="s">
        <v>187</v>
      </c>
      <c r="E312" s="181" t="s">
        <v>5555</v>
      </c>
      <c r="F312" s="182" t="s">
        <v>5556</v>
      </c>
      <c r="G312" s="183" t="s">
        <v>1314</v>
      </c>
      <c r="H312" s="184">
        <v>1</v>
      </c>
      <c r="I312" s="185"/>
      <c r="J312" s="186">
        <f t="shared" si="44"/>
        <v>0</v>
      </c>
      <c r="K312" s="182" t="s">
        <v>19</v>
      </c>
      <c r="L312" s="41"/>
      <c r="M312" s="187" t="s">
        <v>19</v>
      </c>
      <c r="N312" s="188" t="s">
        <v>44</v>
      </c>
      <c r="O312" s="66"/>
      <c r="P312" s="189">
        <f t="shared" si="45"/>
        <v>0</v>
      </c>
      <c r="Q312" s="189">
        <v>0</v>
      </c>
      <c r="R312" s="189">
        <f t="shared" si="46"/>
        <v>0</v>
      </c>
      <c r="S312" s="189">
        <v>0</v>
      </c>
      <c r="T312" s="190">
        <f t="shared" si="47"/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135</v>
      </c>
      <c r="AT312" s="191" t="s">
        <v>187</v>
      </c>
      <c r="AU312" s="191" t="s">
        <v>80</v>
      </c>
      <c r="AY312" s="19" t="s">
        <v>185</v>
      </c>
      <c r="BE312" s="192">
        <f t="shared" si="48"/>
        <v>0</v>
      </c>
      <c r="BF312" s="192">
        <f t="shared" si="49"/>
        <v>0</v>
      </c>
      <c r="BG312" s="192">
        <f t="shared" si="50"/>
        <v>0</v>
      </c>
      <c r="BH312" s="192">
        <f t="shared" si="51"/>
        <v>0</v>
      </c>
      <c r="BI312" s="192">
        <f t="shared" si="52"/>
        <v>0</v>
      </c>
      <c r="BJ312" s="19" t="s">
        <v>80</v>
      </c>
      <c r="BK312" s="192">
        <f t="shared" si="53"/>
        <v>0</v>
      </c>
      <c r="BL312" s="19" t="s">
        <v>135</v>
      </c>
      <c r="BM312" s="191" t="s">
        <v>5557</v>
      </c>
    </row>
    <row r="313" spans="1:65" s="2" customFormat="1" ht="16.5" customHeight="1">
      <c r="A313" s="36"/>
      <c r="B313" s="37"/>
      <c r="C313" s="180" t="s">
        <v>3658</v>
      </c>
      <c r="D313" s="180" t="s">
        <v>187</v>
      </c>
      <c r="E313" s="181" t="s">
        <v>5558</v>
      </c>
      <c r="F313" s="182" t="s">
        <v>5559</v>
      </c>
      <c r="G313" s="183" t="s">
        <v>1314</v>
      </c>
      <c r="H313" s="184">
        <v>1</v>
      </c>
      <c r="I313" s="185"/>
      <c r="J313" s="186">
        <f t="shared" si="44"/>
        <v>0</v>
      </c>
      <c r="K313" s="182" t="s">
        <v>19</v>
      </c>
      <c r="L313" s="41"/>
      <c r="M313" s="187" t="s">
        <v>19</v>
      </c>
      <c r="N313" s="188" t="s">
        <v>44</v>
      </c>
      <c r="O313" s="66"/>
      <c r="P313" s="189">
        <f t="shared" si="45"/>
        <v>0</v>
      </c>
      <c r="Q313" s="189">
        <v>0</v>
      </c>
      <c r="R313" s="189">
        <f t="shared" si="46"/>
        <v>0</v>
      </c>
      <c r="S313" s="189">
        <v>0</v>
      </c>
      <c r="T313" s="190">
        <f t="shared" si="47"/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135</v>
      </c>
      <c r="AT313" s="191" t="s">
        <v>187</v>
      </c>
      <c r="AU313" s="191" t="s">
        <v>80</v>
      </c>
      <c r="AY313" s="19" t="s">
        <v>185</v>
      </c>
      <c r="BE313" s="192">
        <f t="shared" si="48"/>
        <v>0</v>
      </c>
      <c r="BF313" s="192">
        <f t="shared" si="49"/>
        <v>0</v>
      </c>
      <c r="BG313" s="192">
        <f t="shared" si="50"/>
        <v>0</v>
      </c>
      <c r="BH313" s="192">
        <f t="shared" si="51"/>
        <v>0</v>
      </c>
      <c r="BI313" s="192">
        <f t="shared" si="52"/>
        <v>0</v>
      </c>
      <c r="BJ313" s="19" t="s">
        <v>80</v>
      </c>
      <c r="BK313" s="192">
        <f t="shared" si="53"/>
        <v>0</v>
      </c>
      <c r="BL313" s="19" t="s">
        <v>135</v>
      </c>
      <c r="BM313" s="191" t="s">
        <v>5560</v>
      </c>
    </row>
    <row r="314" spans="1:65" s="2" customFormat="1" ht="16.5" customHeight="1">
      <c r="A314" s="36"/>
      <c r="B314" s="37"/>
      <c r="C314" s="180" t="s">
        <v>4821</v>
      </c>
      <c r="D314" s="180" t="s">
        <v>187</v>
      </c>
      <c r="E314" s="181" t="s">
        <v>5561</v>
      </c>
      <c r="F314" s="182" t="s">
        <v>5562</v>
      </c>
      <c r="G314" s="183" t="s">
        <v>1314</v>
      </c>
      <c r="H314" s="184">
        <v>1</v>
      </c>
      <c r="I314" s="185"/>
      <c r="J314" s="186">
        <f t="shared" si="44"/>
        <v>0</v>
      </c>
      <c r="K314" s="182" t="s">
        <v>19</v>
      </c>
      <c r="L314" s="41"/>
      <c r="M314" s="187" t="s">
        <v>19</v>
      </c>
      <c r="N314" s="188" t="s">
        <v>44</v>
      </c>
      <c r="O314" s="66"/>
      <c r="P314" s="189">
        <f t="shared" si="45"/>
        <v>0</v>
      </c>
      <c r="Q314" s="189">
        <v>0</v>
      </c>
      <c r="R314" s="189">
        <f t="shared" si="46"/>
        <v>0</v>
      </c>
      <c r="S314" s="189">
        <v>0</v>
      </c>
      <c r="T314" s="190">
        <f t="shared" si="47"/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91" t="s">
        <v>135</v>
      </c>
      <c r="AT314" s="191" t="s">
        <v>187</v>
      </c>
      <c r="AU314" s="191" t="s">
        <v>80</v>
      </c>
      <c r="AY314" s="19" t="s">
        <v>185</v>
      </c>
      <c r="BE314" s="192">
        <f t="shared" si="48"/>
        <v>0</v>
      </c>
      <c r="BF314" s="192">
        <f t="shared" si="49"/>
        <v>0</v>
      </c>
      <c r="BG314" s="192">
        <f t="shared" si="50"/>
        <v>0</v>
      </c>
      <c r="BH314" s="192">
        <f t="shared" si="51"/>
        <v>0</v>
      </c>
      <c r="BI314" s="192">
        <f t="shared" si="52"/>
        <v>0</v>
      </c>
      <c r="BJ314" s="19" t="s">
        <v>80</v>
      </c>
      <c r="BK314" s="192">
        <f t="shared" si="53"/>
        <v>0</v>
      </c>
      <c r="BL314" s="19" t="s">
        <v>135</v>
      </c>
      <c r="BM314" s="191" t="s">
        <v>5563</v>
      </c>
    </row>
    <row r="315" spans="1:65" s="2" customFormat="1" ht="16.5" customHeight="1">
      <c r="A315" s="36"/>
      <c r="B315" s="37"/>
      <c r="C315" s="180" t="s">
        <v>3661</v>
      </c>
      <c r="D315" s="180" t="s">
        <v>187</v>
      </c>
      <c r="E315" s="181" t="s">
        <v>5564</v>
      </c>
      <c r="F315" s="182" t="s">
        <v>5565</v>
      </c>
      <c r="G315" s="183" t="s">
        <v>1314</v>
      </c>
      <c r="H315" s="184">
        <v>1</v>
      </c>
      <c r="I315" s="185"/>
      <c r="J315" s="186">
        <f t="shared" si="44"/>
        <v>0</v>
      </c>
      <c r="K315" s="182" t="s">
        <v>19</v>
      </c>
      <c r="L315" s="41"/>
      <c r="M315" s="187" t="s">
        <v>19</v>
      </c>
      <c r="N315" s="188" t="s">
        <v>44</v>
      </c>
      <c r="O315" s="66"/>
      <c r="P315" s="189">
        <f t="shared" si="45"/>
        <v>0</v>
      </c>
      <c r="Q315" s="189">
        <v>0</v>
      </c>
      <c r="R315" s="189">
        <f t="shared" si="46"/>
        <v>0</v>
      </c>
      <c r="S315" s="189">
        <v>0</v>
      </c>
      <c r="T315" s="190">
        <f t="shared" si="47"/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135</v>
      </c>
      <c r="AT315" s="191" t="s">
        <v>187</v>
      </c>
      <c r="AU315" s="191" t="s">
        <v>80</v>
      </c>
      <c r="AY315" s="19" t="s">
        <v>185</v>
      </c>
      <c r="BE315" s="192">
        <f t="shared" si="48"/>
        <v>0</v>
      </c>
      <c r="BF315" s="192">
        <f t="shared" si="49"/>
        <v>0</v>
      </c>
      <c r="BG315" s="192">
        <f t="shared" si="50"/>
        <v>0</v>
      </c>
      <c r="BH315" s="192">
        <f t="shared" si="51"/>
        <v>0</v>
      </c>
      <c r="BI315" s="192">
        <f t="shared" si="52"/>
        <v>0</v>
      </c>
      <c r="BJ315" s="19" t="s">
        <v>80</v>
      </c>
      <c r="BK315" s="192">
        <f t="shared" si="53"/>
        <v>0</v>
      </c>
      <c r="BL315" s="19" t="s">
        <v>135</v>
      </c>
      <c r="BM315" s="191" t="s">
        <v>5566</v>
      </c>
    </row>
    <row r="316" spans="1:65" s="2" customFormat="1" ht="16.5" customHeight="1">
      <c r="A316" s="36"/>
      <c r="B316" s="37"/>
      <c r="C316" s="180" t="s">
        <v>4824</v>
      </c>
      <c r="D316" s="180" t="s">
        <v>187</v>
      </c>
      <c r="E316" s="181" t="s">
        <v>5567</v>
      </c>
      <c r="F316" s="182" t="s">
        <v>5568</v>
      </c>
      <c r="G316" s="183" t="s">
        <v>1314</v>
      </c>
      <c r="H316" s="184">
        <v>1</v>
      </c>
      <c r="I316" s="185"/>
      <c r="J316" s="186">
        <f t="shared" si="44"/>
        <v>0</v>
      </c>
      <c r="K316" s="182" t="s">
        <v>19</v>
      </c>
      <c r="L316" s="41"/>
      <c r="M316" s="187" t="s">
        <v>19</v>
      </c>
      <c r="N316" s="188" t="s">
        <v>44</v>
      </c>
      <c r="O316" s="66"/>
      <c r="P316" s="189">
        <f t="shared" si="45"/>
        <v>0</v>
      </c>
      <c r="Q316" s="189">
        <v>0</v>
      </c>
      <c r="R316" s="189">
        <f t="shared" si="46"/>
        <v>0</v>
      </c>
      <c r="S316" s="189">
        <v>0</v>
      </c>
      <c r="T316" s="190">
        <f t="shared" si="47"/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135</v>
      </c>
      <c r="AT316" s="191" t="s">
        <v>187</v>
      </c>
      <c r="AU316" s="191" t="s">
        <v>80</v>
      </c>
      <c r="AY316" s="19" t="s">
        <v>185</v>
      </c>
      <c r="BE316" s="192">
        <f t="shared" si="48"/>
        <v>0</v>
      </c>
      <c r="BF316" s="192">
        <f t="shared" si="49"/>
        <v>0</v>
      </c>
      <c r="BG316" s="192">
        <f t="shared" si="50"/>
        <v>0</v>
      </c>
      <c r="BH316" s="192">
        <f t="shared" si="51"/>
        <v>0</v>
      </c>
      <c r="BI316" s="192">
        <f t="shared" si="52"/>
        <v>0</v>
      </c>
      <c r="BJ316" s="19" t="s">
        <v>80</v>
      </c>
      <c r="BK316" s="192">
        <f t="shared" si="53"/>
        <v>0</v>
      </c>
      <c r="BL316" s="19" t="s">
        <v>135</v>
      </c>
      <c r="BM316" s="191" t="s">
        <v>5569</v>
      </c>
    </row>
    <row r="317" spans="1:65" s="2" customFormat="1" ht="16.5" customHeight="1">
      <c r="A317" s="36"/>
      <c r="B317" s="37"/>
      <c r="C317" s="180" t="s">
        <v>3664</v>
      </c>
      <c r="D317" s="180" t="s">
        <v>187</v>
      </c>
      <c r="E317" s="181" t="s">
        <v>5567</v>
      </c>
      <c r="F317" s="182" t="s">
        <v>5568</v>
      </c>
      <c r="G317" s="183" t="s">
        <v>1314</v>
      </c>
      <c r="H317" s="184">
        <v>1</v>
      </c>
      <c r="I317" s="185"/>
      <c r="J317" s="186">
        <f t="shared" si="44"/>
        <v>0</v>
      </c>
      <c r="K317" s="182" t="s">
        <v>19</v>
      </c>
      <c r="L317" s="41"/>
      <c r="M317" s="187" t="s">
        <v>19</v>
      </c>
      <c r="N317" s="188" t="s">
        <v>44</v>
      </c>
      <c r="O317" s="66"/>
      <c r="P317" s="189">
        <f t="shared" si="45"/>
        <v>0</v>
      </c>
      <c r="Q317" s="189">
        <v>0</v>
      </c>
      <c r="R317" s="189">
        <f t="shared" si="46"/>
        <v>0</v>
      </c>
      <c r="S317" s="189">
        <v>0</v>
      </c>
      <c r="T317" s="190">
        <f t="shared" si="47"/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135</v>
      </c>
      <c r="AT317" s="191" t="s">
        <v>187</v>
      </c>
      <c r="AU317" s="191" t="s">
        <v>80</v>
      </c>
      <c r="AY317" s="19" t="s">
        <v>185</v>
      </c>
      <c r="BE317" s="192">
        <f t="shared" si="48"/>
        <v>0</v>
      </c>
      <c r="BF317" s="192">
        <f t="shared" si="49"/>
        <v>0</v>
      </c>
      <c r="BG317" s="192">
        <f t="shared" si="50"/>
        <v>0</v>
      </c>
      <c r="BH317" s="192">
        <f t="shared" si="51"/>
        <v>0</v>
      </c>
      <c r="BI317" s="192">
        <f t="shared" si="52"/>
        <v>0</v>
      </c>
      <c r="BJ317" s="19" t="s">
        <v>80</v>
      </c>
      <c r="BK317" s="192">
        <f t="shared" si="53"/>
        <v>0</v>
      </c>
      <c r="BL317" s="19" t="s">
        <v>135</v>
      </c>
      <c r="BM317" s="191" t="s">
        <v>5570</v>
      </c>
    </row>
    <row r="318" spans="1:65" s="2" customFormat="1" ht="16.5" customHeight="1">
      <c r="A318" s="36"/>
      <c r="B318" s="37"/>
      <c r="C318" s="180" t="s">
        <v>4827</v>
      </c>
      <c r="D318" s="180" t="s">
        <v>187</v>
      </c>
      <c r="E318" s="181" t="s">
        <v>5571</v>
      </c>
      <c r="F318" s="182" t="s">
        <v>5572</v>
      </c>
      <c r="G318" s="183" t="s">
        <v>1314</v>
      </c>
      <c r="H318" s="184">
        <v>1</v>
      </c>
      <c r="I318" s="185"/>
      <c r="J318" s="186">
        <f t="shared" si="44"/>
        <v>0</v>
      </c>
      <c r="K318" s="182" t="s">
        <v>19</v>
      </c>
      <c r="L318" s="41"/>
      <c r="M318" s="187" t="s">
        <v>19</v>
      </c>
      <c r="N318" s="188" t="s">
        <v>44</v>
      </c>
      <c r="O318" s="66"/>
      <c r="P318" s="189">
        <f t="shared" si="45"/>
        <v>0</v>
      </c>
      <c r="Q318" s="189">
        <v>0</v>
      </c>
      <c r="R318" s="189">
        <f t="shared" si="46"/>
        <v>0</v>
      </c>
      <c r="S318" s="189">
        <v>0</v>
      </c>
      <c r="T318" s="190">
        <f t="shared" si="47"/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91" t="s">
        <v>135</v>
      </c>
      <c r="AT318" s="191" t="s">
        <v>187</v>
      </c>
      <c r="AU318" s="191" t="s">
        <v>80</v>
      </c>
      <c r="AY318" s="19" t="s">
        <v>185</v>
      </c>
      <c r="BE318" s="192">
        <f t="shared" si="48"/>
        <v>0</v>
      </c>
      <c r="BF318" s="192">
        <f t="shared" si="49"/>
        <v>0</v>
      </c>
      <c r="BG318" s="192">
        <f t="shared" si="50"/>
        <v>0</v>
      </c>
      <c r="BH318" s="192">
        <f t="shared" si="51"/>
        <v>0</v>
      </c>
      <c r="BI318" s="192">
        <f t="shared" si="52"/>
        <v>0</v>
      </c>
      <c r="BJ318" s="19" t="s">
        <v>80</v>
      </c>
      <c r="BK318" s="192">
        <f t="shared" si="53"/>
        <v>0</v>
      </c>
      <c r="BL318" s="19" t="s">
        <v>135</v>
      </c>
      <c r="BM318" s="191" t="s">
        <v>5573</v>
      </c>
    </row>
    <row r="319" spans="1:65" s="2" customFormat="1" ht="16.5" customHeight="1">
      <c r="A319" s="36"/>
      <c r="B319" s="37"/>
      <c r="C319" s="180" t="s">
        <v>3667</v>
      </c>
      <c r="D319" s="180" t="s">
        <v>187</v>
      </c>
      <c r="E319" s="181" t="s">
        <v>5522</v>
      </c>
      <c r="F319" s="182" t="s">
        <v>5523</v>
      </c>
      <c r="G319" s="183" t="s">
        <v>1314</v>
      </c>
      <c r="H319" s="184">
        <v>1</v>
      </c>
      <c r="I319" s="185"/>
      <c r="J319" s="186">
        <f t="shared" si="44"/>
        <v>0</v>
      </c>
      <c r="K319" s="182" t="s">
        <v>19</v>
      </c>
      <c r="L319" s="41"/>
      <c r="M319" s="187" t="s">
        <v>19</v>
      </c>
      <c r="N319" s="188" t="s">
        <v>44</v>
      </c>
      <c r="O319" s="66"/>
      <c r="P319" s="189">
        <f t="shared" si="45"/>
        <v>0</v>
      </c>
      <c r="Q319" s="189">
        <v>0</v>
      </c>
      <c r="R319" s="189">
        <f t="shared" si="46"/>
        <v>0</v>
      </c>
      <c r="S319" s="189">
        <v>0</v>
      </c>
      <c r="T319" s="190">
        <f t="shared" si="47"/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135</v>
      </c>
      <c r="AT319" s="191" t="s">
        <v>187</v>
      </c>
      <c r="AU319" s="191" t="s">
        <v>80</v>
      </c>
      <c r="AY319" s="19" t="s">
        <v>185</v>
      </c>
      <c r="BE319" s="192">
        <f t="shared" si="48"/>
        <v>0</v>
      </c>
      <c r="BF319" s="192">
        <f t="shared" si="49"/>
        <v>0</v>
      </c>
      <c r="BG319" s="192">
        <f t="shared" si="50"/>
        <v>0</v>
      </c>
      <c r="BH319" s="192">
        <f t="shared" si="51"/>
        <v>0</v>
      </c>
      <c r="BI319" s="192">
        <f t="shared" si="52"/>
        <v>0</v>
      </c>
      <c r="BJ319" s="19" t="s">
        <v>80</v>
      </c>
      <c r="BK319" s="192">
        <f t="shared" si="53"/>
        <v>0</v>
      </c>
      <c r="BL319" s="19" t="s">
        <v>135</v>
      </c>
      <c r="BM319" s="191" t="s">
        <v>5574</v>
      </c>
    </row>
    <row r="320" spans="1:65" s="2" customFormat="1" ht="16.5" customHeight="1">
      <c r="A320" s="36"/>
      <c r="B320" s="37"/>
      <c r="C320" s="180" t="s">
        <v>4832</v>
      </c>
      <c r="D320" s="180" t="s">
        <v>187</v>
      </c>
      <c r="E320" s="181" t="s">
        <v>5575</v>
      </c>
      <c r="F320" s="182" t="s">
        <v>5576</v>
      </c>
      <c r="G320" s="183" t="s">
        <v>1314</v>
      </c>
      <c r="H320" s="184">
        <v>1</v>
      </c>
      <c r="I320" s="185"/>
      <c r="J320" s="186">
        <f t="shared" si="44"/>
        <v>0</v>
      </c>
      <c r="K320" s="182" t="s">
        <v>19</v>
      </c>
      <c r="L320" s="41"/>
      <c r="M320" s="187" t="s">
        <v>19</v>
      </c>
      <c r="N320" s="188" t="s">
        <v>44</v>
      </c>
      <c r="O320" s="66"/>
      <c r="P320" s="189">
        <f t="shared" si="45"/>
        <v>0</v>
      </c>
      <c r="Q320" s="189">
        <v>0</v>
      </c>
      <c r="R320" s="189">
        <f t="shared" si="46"/>
        <v>0</v>
      </c>
      <c r="S320" s="189">
        <v>0</v>
      </c>
      <c r="T320" s="190">
        <f t="shared" si="47"/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135</v>
      </c>
      <c r="AT320" s="191" t="s">
        <v>187</v>
      </c>
      <c r="AU320" s="191" t="s">
        <v>80</v>
      </c>
      <c r="AY320" s="19" t="s">
        <v>185</v>
      </c>
      <c r="BE320" s="192">
        <f t="shared" si="48"/>
        <v>0</v>
      </c>
      <c r="BF320" s="192">
        <f t="shared" si="49"/>
        <v>0</v>
      </c>
      <c r="BG320" s="192">
        <f t="shared" si="50"/>
        <v>0</v>
      </c>
      <c r="BH320" s="192">
        <f t="shared" si="51"/>
        <v>0</v>
      </c>
      <c r="BI320" s="192">
        <f t="shared" si="52"/>
        <v>0</v>
      </c>
      <c r="BJ320" s="19" t="s">
        <v>80</v>
      </c>
      <c r="BK320" s="192">
        <f t="shared" si="53"/>
        <v>0</v>
      </c>
      <c r="BL320" s="19" t="s">
        <v>135</v>
      </c>
      <c r="BM320" s="191" t="s">
        <v>5577</v>
      </c>
    </row>
    <row r="321" spans="1:65" s="2" customFormat="1" ht="16.5" customHeight="1">
      <c r="A321" s="36"/>
      <c r="B321" s="37"/>
      <c r="C321" s="180" t="s">
        <v>3670</v>
      </c>
      <c r="D321" s="180" t="s">
        <v>187</v>
      </c>
      <c r="E321" s="181" t="s">
        <v>5578</v>
      </c>
      <c r="F321" s="182" t="s">
        <v>5579</v>
      </c>
      <c r="G321" s="183" t="s">
        <v>1314</v>
      </c>
      <c r="H321" s="184">
        <v>1</v>
      </c>
      <c r="I321" s="185"/>
      <c r="J321" s="186">
        <f t="shared" ref="J321:J384" si="54">ROUND(I321*H321,2)</f>
        <v>0</v>
      </c>
      <c r="K321" s="182" t="s">
        <v>19</v>
      </c>
      <c r="L321" s="41"/>
      <c r="M321" s="187" t="s">
        <v>19</v>
      </c>
      <c r="N321" s="188" t="s">
        <v>44</v>
      </c>
      <c r="O321" s="66"/>
      <c r="P321" s="189">
        <f t="shared" ref="P321:P384" si="55">O321*H321</f>
        <v>0</v>
      </c>
      <c r="Q321" s="189">
        <v>0</v>
      </c>
      <c r="R321" s="189">
        <f t="shared" ref="R321:R384" si="56">Q321*H321</f>
        <v>0</v>
      </c>
      <c r="S321" s="189">
        <v>0</v>
      </c>
      <c r="T321" s="190">
        <f t="shared" ref="T321:T384" si="57"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135</v>
      </c>
      <c r="AT321" s="191" t="s">
        <v>187</v>
      </c>
      <c r="AU321" s="191" t="s">
        <v>80</v>
      </c>
      <c r="AY321" s="19" t="s">
        <v>185</v>
      </c>
      <c r="BE321" s="192">
        <f t="shared" ref="BE321:BE384" si="58">IF(N321="základní",J321,0)</f>
        <v>0</v>
      </c>
      <c r="BF321" s="192">
        <f t="shared" ref="BF321:BF384" si="59">IF(N321="snížená",J321,0)</f>
        <v>0</v>
      </c>
      <c r="BG321" s="192">
        <f t="shared" ref="BG321:BG384" si="60">IF(N321="zákl. přenesená",J321,0)</f>
        <v>0</v>
      </c>
      <c r="BH321" s="192">
        <f t="shared" ref="BH321:BH384" si="61">IF(N321="sníž. přenesená",J321,0)</f>
        <v>0</v>
      </c>
      <c r="BI321" s="192">
        <f t="shared" ref="BI321:BI384" si="62">IF(N321="nulová",J321,0)</f>
        <v>0</v>
      </c>
      <c r="BJ321" s="19" t="s">
        <v>80</v>
      </c>
      <c r="BK321" s="192">
        <f t="shared" ref="BK321:BK384" si="63">ROUND(I321*H321,2)</f>
        <v>0</v>
      </c>
      <c r="BL321" s="19" t="s">
        <v>135</v>
      </c>
      <c r="BM321" s="191" t="s">
        <v>5580</v>
      </c>
    </row>
    <row r="322" spans="1:65" s="2" customFormat="1" ht="16.5" customHeight="1">
      <c r="A322" s="36"/>
      <c r="B322" s="37"/>
      <c r="C322" s="180" t="s">
        <v>4838</v>
      </c>
      <c r="D322" s="180" t="s">
        <v>187</v>
      </c>
      <c r="E322" s="181" t="s">
        <v>5581</v>
      </c>
      <c r="F322" s="182" t="s">
        <v>5582</v>
      </c>
      <c r="G322" s="183" t="s">
        <v>1314</v>
      </c>
      <c r="H322" s="184">
        <v>1</v>
      </c>
      <c r="I322" s="185"/>
      <c r="J322" s="186">
        <f t="shared" si="54"/>
        <v>0</v>
      </c>
      <c r="K322" s="182" t="s">
        <v>19</v>
      </c>
      <c r="L322" s="41"/>
      <c r="M322" s="187" t="s">
        <v>19</v>
      </c>
      <c r="N322" s="188" t="s">
        <v>44</v>
      </c>
      <c r="O322" s="66"/>
      <c r="P322" s="189">
        <f t="shared" si="55"/>
        <v>0</v>
      </c>
      <c r="Q322" s="189">
        <v>0</v>
      </c>
      <c r="R322" s="189">
        <f t="shared" si="56"/>
        <v>0</v>
      </c>
      <c r="S322" s="189">
        <v>0</v>
      </c>
      <c r="T322" s="190">
        <f t="shared" si="57"/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91" t="s">
        <v>135</v>
      </c>
      <c r="AT322" s="191" t="s">
        <v>187</v>
      </c>
      <c r="AU322" s="191" t="s">
        <v>80</v>
      </c>
      <c r="AY322" s="19" t="s">
        <v>185</v>
      </c>
      <c r="BE322" s="192">
        <f t="shared" si="58"/>
        <v>0</v>
      </c>
      <c r="BF322" s="192">
        <f t="shared" si="59"/>
        <v>0</v>
      </c>
      <c r="BG322" s="192">
        <f t="shared" si="60"/>
        <v>0</v>
      </c>
      <c r="BH322" s="192">
        <f t="shared" si="61"/>
        <v>0</v>
      </c>
      <c r="BI322" s="192">
        <f t="shared" si="62"/>
        <v>0</v>
      </c>
      <c r="BJ322" s="19" t="s">
        <v>80</v>
      </c>
      <c r="BK322" s="192">
        <f t="shared" si="63"/>
        <v>0</v>
      </c>
      <c r="BL322" s="19" t="s">
        <v>135</v>
      </c>
      <c r="BM322" s="191" t="s">
        <v>5583</v>
      </c>
    </row>
    <row r="323" spans="1:65" s="2" customFormat="1" ht="16.5" customHeight="1">
      <c r="A323" s="36"/>
      <c r="B323" s="37"/>
      <c r="C323" s="180" t="s">
        <v>3673</v>
      </c>
      <c r="D323" s="180" t="s">
        <v>187</v>
      </c>
      <c r="E323" s="181" t="s">
        <v>5584</v>
      </c>
      <c r="F323" s="182" t="s">
        <v>5585</v>
      </c>
      <c r="G323" s="183" t="s">
        <v>1314</v>
      </c>
      <c r="H323" s="184">
        <v>1</v>
      </c>
      <c r="I323" s="185"/>
      <c r="J323" s="186">
        <f t="shared" si="54"/>
        <v>0</v>
      </c>
      <c r="K323" s="182" t="s">
        <v>19</v>
      </c>
      <c r="L323" s="41"/>
      <c r="M323" s="187" t="s">
        <v>19</v>
      </c>
      <c r="N323" s="188" t="s">
        <v>44</v>
      </c>
      <c r="O323" s="66"/>
      <c r="P323" s="189">
        <f t="shared" si="55"/>
        <v>0</v>
      </c>
      <c r="Q323" s="189">
        <v>0</v>
      </c>
      <c r="R323" s="189">
        <f t="shared" si="56"/>
        <v>0</v>
      </c>
      <c r="S323" s="189">
        <v>0</v>
      </c>
      <c r="T323" s="190">
        <f t="shared" si="57"/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135</v>
      </c>
      <c r="AT323" s="191" t="s">
        <v>187</v>
      </c>
      <c r="AU323" s="191" t="s">
        <v>80</v>
      </c>
      <c r="AY323" s="19" t="s">
        <v>185</v>
      </c>
      <c r="BE323" s="192">
        <f t="shared" si="58"/>
        <v>0</v>
      </c>
      <c r="BF323" s="192">
        <f t="shared" si="59"/>
        <v>0</v>
      </c>
      <c r="BG323" s="192">
        <f t="shared" si="60"/>
        <v>0</v>
      </c>
      <c r="BH323" s="192">
        <f t="shared" si="61"/>
        <v>0</v>
      </c>
      <c r="BI323" s="192">
        <f t="shared" si="62"/>
        <v>0</v>
      </c>
      <c r="BJ323" s="19" t="s">
        <v>80</v>
      </c>
      <c r="BK323" s="192">
        <f t="shared" si="63"/>
        <v>0</v>
      </c>
      <c r="BL323" s="19" t="s">
        <v>135</v>
      </c>
      <c r="BM323" s="191" t="s">
        <v>5586</v>
      </c>
    </row>
    <row r="324" spans="1:65" s="2" customFormat="1" ht="16.5" customHeight="1">
      <c r="A324" s="36"/>
      <c r="B324" s="37"/>
      <c r="C324" s="180" t="s">
        <v>4843</v>
      </c>
      <c r="D324" s="180" t="s">
        <v>187</v>
      </c>
      <c r="E324" s="181" t="s">
        <v>5587</v>
      </c>
      <c r="F324" s="182" t="s">
        <v>5588</v>
      </c>
      <c r="G324" s="183" t="s">
        <v>1314</v>
      </c>
      <c r="H324" s="184">
        <v>1</v>
      </c>
      <c r="I324" s="185"/>
      <c r="J324" s="186">
        <f t="shared" si="54"/>
        <v>0</v>
      </c>
      <c r="K324" s="182" t="s">
        <v>19</v>
      </c>
      <c r="L324" s="41"/>
      <c r="M324" s="187" t="s">
        <v>19</v>
      </c>
      <c r="N324" s="188" t="s">
        <v>44</v>
      </c>
      <c r="O324" s="66"/>
      <c r="P324" s="189">
        <f t="shared" si="55"/>
        <v>0</v>
      </c>
      <c r="Q324" s="189">
        <v>0</v>
      </c>
      <c r="R324" s="189">
        <f t="shared" si="56"/>
        <v>0</v>
      </c>
      <c r="S324" s="189">
        <v>0</v>
      </c>
      <c r="T324" s="190">
        <f t="shared" si="57"/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91" t="s">
        <v>135</v>
      </c>
      <c r="AT324" s="191" t="s">
        <v>187</v>
      </c>
      <c r="AU324" s="191" t="s">
        <v>80</v>
      </c>
      <c r="AY324" s="19" t="s">
        <v>185</v>
      </c>
      <c r="BE324" s="192">
        <f t="shared" si="58"/>
        <v>0</v>
      </c>
      <c r="BF324" s="192">
        <f t="shared" si="59"/>
        <v>0</v>
      </c>
      <c r="BG324" s="192">
        <f t="shared" si="60"/>
        <v>0</v>
      </c>
      <c r="BH324" s="192">
        <f t="shared" si="61"/>
        <v>0</v>
      </c>
      <c r="BI324" s="192">
        <f t="shared" si="62"/>
        <v>0</v>
      </c>
      <c r="BJ324" s="19" t="s">
        <v>80</v>
      </c>
      <c r="BK324" s="192">
        <f t="shared" si="63"/>
        <v>0</v>
      </c>
      <c r="BL324" s="19" t="s">
        <v>135</v>
      </c>
      <c r="BM324" s="191" t="s">
        <v>5589</v>
      </c>
    </row>
    <row r="325" spans="1:65" s="2" customFormat="1" ht="16.5" customHeight="1">
      <c r="A325" s="36"/>
      <c r="B325" s="37"/>
      <c r="C325" s="180" t="s">
        <v>3676</v>
      </c>
      <c r="D325" s="180" t="s">
        <v>187</v>
      </c>
      <c r="E325" s="181" t="s">
        <v>5584</v>
      </c>
      <c r="F325" s="182" t="s">
        <v>5585</v>
      </c>
      <c r="G325" s="183" t="s">
        <v>1314</v>
      </c>
      <c r="H325" s="184">
        <v>1</v>
      </c>
      <c r="I325" s="185"/>
      <c r="J325" s="186">
        <f t="shared" si="54"/>
        <v>0</v>
      </c>
      <c r="K325" s="182" t="s">
        <v>19</v>
      </c>
      <c r="L325" s="41"/>
      <c r="M325" s="187" t="s">
        <v>19</v>
      </c>
      <c r="N325" s="188" t="s">
        <v>44</v>
      </c>
      <c r="O325" s="66"/>
      <c r="P325" s="189">
        <f t="shared" si="55"/>
        <v>0</v>
      </c>
      <c r="Q325" s="189">
        <v>0</v>
      </c>
      <c r="R325" s="189">
        <f t="shared" si="56"/>
        <v>0</v>
      </c>
      <c r="S325" s="189">
        <v>0</v>
      </c>
      <c r="T325" s="190">
        <f t="shared" si="57"/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135</v>
      </c>
      <c r="AT325" s="191" t="s">
        <v>187</v>
      </c>
      <c r="AU325" s="191" t="s">
        <v>80</v>
      </c>
      <c r="AY325" s="19" t="s">
        <v>185</v>
      </c>
      <c r="BE325" s="192">
        <f t="shared" si="58"/>
        <v>0</v>
      </c>
      <c r="BF325" s="192">
        <f t="shared" si="59"/>
        <v>0</v>
      </c>
      <c r="BG325" s="192">
        <f t="shared" si="60"/>
        <v>0</v>
      </c>
      <c r="BH325" s="192">
        <f t="shared" si="61"/>
        <v>0</v>
      </c>
      <c r="BI325" s="192">
        <f t="shared" si="62"/>
        <v>0</v>
      </c>
      <c r="BJ325" s="19" t="s">
        <v>80</v>
      </c>
      <c r="BK325" s="192">
        <f t="shared" si="63"/>
        <v>0</v>
      </c>
      <c r="BL325" s="19" t="s">
        <v>135</v>
      </c>
      <c r="BM325" s="191" t="s">
        <v>5590</v>
      </c>
    </row>
    <row r="326" spans="1:65" s="2" customFormat="1" ht="16.5" customHeight="1">
      <c r="A326" s="36"/>
      <c r="B326" s="37"/>
      <c r="C326" s="180" t="s">
        <v>4846</v>
      </c>
      <c r="D326" s="180" t="s">
        <v>187</v>
      </c>
      <c r="E326" s="181" t="s">
        <v>5591</v>
      </c>
      <c r="F326" s="182" t="s">
        <v>5592</v>
      </c>
      <c r="G326" s="183" t="s">
        <v>1314</v>
      </c>
      <c r="H326" s="184">
        <v>1</v>
      </c>
      <c r="I326" s="185"/>
      <c r="J326" s="186">
        <f t="shared" si="54"/>
        <v>0</v>
      </c>
      <c r="K326" s="182" t="s">
        <v>19</v>
      </c>
      <c r="L326" s="41"/>
      <c r="M326" s="187" t="s">
        <v>19</v>
      </c>
      <c r="N326" s="188" t="s">
        <v>44</v>
      </c>
      <c r="O326" s="66"/>
      <c r="P326" s="189">
        <f t="shared" si="55"/>
        <v>0</v>
      </c>
      <c r="Q326" s="189">
        <v>0</v>
      </c>
      <c r="R326" s="189">
        <f t="shared" si="56"/>
        <v>0</v>
      </c>
      <c r="S326" s="189">
        <v>0</v>
      </c>
      <c r="T326" s="190">
        <f t="shared" si="57"/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135</v>
      </c>
      <c r="AT326" s="191" t="s">
        <v>187</v>
      </c>
      <c r="AU326" s="191" t="s">
        <v>80</v>
      </c>
      <c r="AY326" s="19" t="s">
        <v>185</v>
      </c>
      <c r="BE326" s="192">
        <f t="shared" si="58"/>
        <v>0</v>
      </c>
      <c r="BF326" s="192">
        <f t="shared" si="59"/>
        <v>0</v>
      </c>
      <c r="BG326" s="192">
        <f t="shared" si="60"/>
        <v>0</v>
      </c>
      <c r="BH326" s="192">
        <f t="shared" si="61"/>
        <v>0</v>
      </c>
      <c r="BI326" s="192">
        <f t="shared" si="62"/>
        <v>0</v>
      </c>
      <c r="BJ326" s="19" t="s">
        <v>80</v>
      </c>
      <c r="BK326" s="192">
        <f t="shared" si="63"/>
        <v>0</v>
      </c>
      <c r="BL326" s="19" t="s">
        <v>135</v>
      </c>
      <c r="BM326" s="191" t="s">
        <v>5593</v>
      </c>
    </row>
    <row r="327" spans="1:65" s="2" customFormat="1" ht="16.5" customHeight="1">
      <c r="A327" s="36"/>
      <c r="B327" s="37"/>
      <c r="C327" s="180" t="s">
        <v>3679</v>
      </c>
      <c r="D327" s="180" t="s">
        <v>187</v>
      </c>
      <c r="E327" s="181" t="s">
        <v>5495</v>
      </c>
      <c r="F327" s="182" t="s">
        <v>5496</v>
      </c>
      <c r="G327" s="183" t="s">
        <v>1314</v>
      </c>
      <c r="H327" s="184">
        <v>2</v>
      </c>
      <c r="I327" s="185"/>
      <c r="J327" s="186">
        <f t="shared" si="54"/>
        <v>0</v>
      </c>
      <c r="K327" s="182" t="s">
        <v>19</v>
      </c>
      <c r="L327" s="41"/>
      <c r="M327" s="187" t="s">
        <v>19</v>
      </c>
      <c r="N327" s="188" t="s">
        <v>44</v>
      </c>
      <c r="O327" s="66"/>
      <c r="P327" s="189">
        <f t="shared" si="55"/>
        <v>0</v>
      </c>
      <c r="Q327" s="189">
        <v>0</v>
      </c>
      <c r="R327" s="189">
        <f t="shared" si="56"/>
        <v>0</v>
      </c>
      <c r="S327" s="189">
        <v>0</v>
      </c>
      <c r="T327" s="190">
        <f t="shared" si="57"/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135</v>
      </c>
      <c r="AT327" s="191" t="s">
        <v>187</v>
      </c>
      <c r="AU327" s="191" t="s">
        <v>80</v>
      </c>
      <c r="AY327" s="19" t="s">
        <v>185</v>
      </c>
      <c r="BE327" s="192">
        <f t="shared" si="58"/>
        <v>0</v>
      </c>
      <c r="BF327" s="192">
        <f t="shared" si="59"/>
        <v>0</v>
      </c>
      <c r="BG327" s="192">
        <f t="shared" si="60"/>
        <v>0</v>
      </c>
      <c r="BH327" s="192">
        <f t="shared" si="61"/>
        <v>0</v>
      </c>
      <c r="BI327" s="192">
        <f t="shared" si="62"/>
        <v>0</v>
      </c>
      <c r="BJ327" s="19" t="s">
        <v>80</v>
      </c>
      <c r="BK327" s="192">
        <f t="shared" si="63"/>
        <v>0</v>
      </c>
      <c r="BL327" s="19" t="s">
        <v>135</v>
      </c>
      <c r="BM327" s="191" t="s">
        <v>5594</v>
      </c>
    </row>
    <row r="328" spans="1:65" s="2" customFormat="1" ht="16.5" customHeight="1">
      <c r="A328" s="36"/>
      <c r="B328" s="37"/>
      <c r="C328" s="180" t="s">
        <v>4849</v>
      </c>
      <c r="D328" s="180" t="s">
        <v>187</v>
      </c>
      <c r="E328" s="181" t="s">
        <v>5498</v>
      </c>
      <c r="F328" s="182" t="s">
        <v>5499</v>
      </c>
      <c r="G328" s="183" t="s">
        <v>1314</v>
      </c>
      <c r="H328" s="184">
        <v>1</v>
      </c>
      <c r="I328" s="185"/>
      <c r="J328" s="186">
        <f t="shared" si="54"/>
        <v>0</v>
      </c>
      <c r="K328" s="182" t="s">
        <v>19</v>
      </c>
      <c r="L328" s="41"/>
      <c r="M328" s="187" t="s">
        <v>19</v>
      </c>
      <c r="N328" s="188" t="s">
        <v>44</v>
      </c>
      <c r="O328" s="66"/>
      <c r="P328" s="189">
        <f t="shared" si="55"/>
        <v>0</v>
      </c>
      <c r="Q328" s="189">
        <v>0</v>
      </c>
      <c r="R328" s="189">
        <f t="shared" si="56"/>
        <v>0</v>
      </c>
      <c r="S328" s="189">
        <v>0</v>
      </c>
      <c r="T328" s="190">
        <f t="shared" si="57"/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135</v>
      </c>
      <c r="AT328" s="191" t="s">
        <v>187</v>
      </c>
      <c r="AU328" s="191" t="s">
        <v>80</v>
      </c>
      <c r="AY328" s="19" t="s">
        <v>185</v>
      </c>
      <c r="BE328" s="192">
        <f t="shared" si="58"/>
        <v>0</v>
      </c>
      <c r="BF328" s="192">
        <f t="shared" si="59"/>
        <v>0</v>
      </c>
      <c r="BG328" s="192">
        <f t="shared" si="60"/>
        <v>0</v>
      </c>
      <c r="BH328" s="192">
        <f t="shared" si="61"/>
        <v>0</v>
      </c>
      <c r="BI328" s="192">
        <f t="shared" si="62"/>
        <v>0</v>
      </c>
      <c r="BJ328" s="19" t="s">
        <v>80</v>
      </c>
      <c r="BK328" s="192">
        <f t="shared" si="63"/>
        <v>0</v>
      </c>
      <c r="BL328" s="19" t="s">
        <v>135</v>
      </c>
      <c r="BM328" s="191" t="s">
        <v>5595</v>
      </c>
    </row>
    <row r="329" spans="1:65" s="2" customFormat="1" ht="16.5" customHeight="1">
      <c r="A329" s="36"/>
      <c r="B329" s="37"/>
      <c r="C329" s="180" t="s">
        <v>3682</v>
      </c>
      <c r="D329" s="180" t="s">
        <v>187</v>
      </c>
      <c r="E329" s="181" t="s">
        <v>5596</v>
      </c>
      <c r="F329" s="182" t="s">
        <v>5597</v>
      </c>
      <c r="G329" s="183" t="s">
        <v>1314</v>
      </c>
      <c r="H329" s="184">
        <v>1</v>
      </c>
      <c r="I329" s="185"/>
      <c r="J329" s="186">
        <f t="shared" si="54"/>
        <v>0</v>
      </c>
      <c r="K329" s="182" t="s">
        <v>19</v>
      </c>
      <c r="L329" s="41"/>
      <c r="M329" s="187" t="s">
        <v>19</v>
      </c>
      <c r="N329" s="188" t="s">
        <v>44</v>
      </c>
      <c r="O329" s="66"/>
      <c r="P329" s="189">
        <f t="shared" si="55"/>
        <v>0</v>
      </c>
      <c r="Q329" s="189">
        <v>0</v>
      </c>
      <c r="R329" s="189">
        <f t="shared" si="56"/>
        <v>0</v>
      </c>
      <c r="S329" s="189">
        <v>0</v>
      </c>
      <c r="T329" s="190">
        <f t="shared" si="57"/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135</v>
      </c>
      <c r="AT329" s="191" t="s">
        <v>187</v>
      </c>
      <c r="AU329" s="191" t="s">
        <v>80</v>
      </c>
      <c r="AY329" s="19" t="s">
        <v>185</v>
      </c>
      <c r="BE329" s="192">
        <f t="shared" si="58"/>
        <v>0</v>
      </c>
      <c r="BF329" s="192">
        <f t="shared" si="59"/>
        <v>0</v>
      </c>
      <c r="BG329" s="192">
        <f t="shared" si="60"/>
        <v>0</v>
      </c>
      <c r="BH329" s="192">
        <f t="shared" si="61"/>
        <v>0</v>
      </c>
      <c r="BI329" s="192">
        <f t="shared" si="62"/>
        <v>0</v>
      </c>
      <c r="BJ329" s="19" t="s">
        <v>80</v>
      </c>
      <c r="BK329" s="192">
        <f t="shared" si="63"/>
        <v>0</v>
      </c>
      <c r="BL329" s="19" t="s">
        <v>135</v>
      </c>
      <c r="BM329" s="191" t="s">
        <v>5598</v>
      </c>
    </row>
    <row r="330" spans="1:65" s="2" customFormat="1" ht="16.5" customHeight="1">
      <c r="A330" s="36"/>
      <c r="B330" s="37"/>
      <c r="C330" s="180" t="s">
        <v>4852</v>
      </c>
      <c r="D330" s="180" t="s">
        <v>187</v>
      </c>
      <c r="E330" s="181" t="s">
        <v>5599</v>
      </c>
      <c r="F330" s="182" t="s">
        <v>5600</v>
      </c>
      <c r="G330" s="183" t="s">
        <v>1314</v>
      </c>
      <c r="H330" s="184">
        <v>1</v>
      </c>
      <c r="I330" s="185"/>
      <c r="J330" s="186">
        <f t="shared" si="54"/>
        <v>0</v>
      </c>
      <c r="K330" s="182" t="s">
        <v>19</v>
      </c>
      <c r="L330" s="41"/>
      <c r="M330" s="187" t="s">
        <v>19</v>
      </c>
      <c r="N330" s="188" t="s">
        <v>44</v>
      </c>
      <c r="O330" s="66"/>
      <c r="P330" s="189">
        <f t="shared" si="55"/>
        <v>0</v>
      </c>
      <c r="Q330" s="189">
        <v>0</v>
      </c>
      <c r="R330" s="189">
        <f t="shared" si="56"/>
        <v>0</v>
      </c>
      <c r="S330" s="189">
        <v>0</v>
      </c>
      <c r="T330" s="190">
        <f t="shared" si="57"/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135</v>
      </c>
      <c r="AT330" s="191" t="s">
        <v>187</v>
      </c>
      <c r="AU330" s="191" t="s">
        <v>80</v>
      </c>
      <c r="AY330" s="19" t="s">
        <v>185</v>
      </c>
      <c r="BE330" s="192">
        <f t="shared" si="58"/>
        <v>0</v>
      </c>
      <c r="BF330" s="192">
        <f t="shared" si="59"/>
        <v>0</v>
      </c>
      <c r="BG330" s="192">
        <f t="shared" si="60"/>
        <v>0</v>
      </c>
      <c r="BH330" s="192">
        <f t="shared" si="61"/>
        <v>0</v>
      </c>
      <c r="BI330" s="192">
        <f t="shared" si="62"/>
        <v>0</v>
      </c>
      <c r="BJ330" s="19" t="s">
        <v>80</v>
      </c>
      <c r="BK330" s="192">
        <f t="shared" si="63"/>
        <v>0</v>
      </c>
      <c r="BL330" s="19" t="s">
        <v>135</v>
      </c>
      <c r="BM330" s="191" t="s">
        <v>5601</v>
      </c>
    </row>
    <row r="331" spans="1:65" s="2" customFormat="1" ht="16.5" customHeight="1">
      <c r="A331" s="36"/>
      <c r="B331" s="37"/>
      <c r="C331" s="180" t="s">
        <v>3685</v>
      </c>
      <c r="D331" s="180" t="s">
        <v>187</v>
      </c>
      <c r="E331" s="181" t="s">
        <v>5602</v>
      </c>
      <c r="F331" s="182" t="s">
        <v>5603</v>
      </c>
      <c r="G331" s="183" t="s">
        <v>499</v>
      </c>
      <c r="H331" s="184">
        <v>16.2</v>
      </c>
      <c r="I331" s="185"/>
      <c r="J331" s="186">
        <f t="shared" si="54"/>
        <v>0</v>
      </c>
      <c r="K331" s="182" t="s">
        <v>19</v>
      </c>
      <c r="L331" s="41"/>
      <c r="M331" s="187" t="s">
        <v>19</v>
      </c>
      <c r="N331" s="188" t="s">
        <v>44</v>
      </c>
      <c r="O331" s="66"/>
      <c r="P331" s="189">
        <f t="shared" si="55"/>
        <v>0</v>
      </c>
      <c r="Q331" s="189">
        <v>0</v>
      </c>
      <c r="R331" s="189">
        <f t="shared" si="56"/>
        <v>0</v>
      </c>
      <c r="S331" s="189">
        <v>0</v>
      </c>
      <c r="T331" s="190">
        <f t="shared" si="57"/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135</v>
      </c>
      <c r="AT331" s="191" t="s">
        <v>187</v>
      </c>
      <c r="AU331" s="191" t="s">
        <v>80</v>
      </c>
      <c r="AY331" s="19" t="s">
        <v>185</v>
      </c>
      <c r="BE331" s="192">
        <f t="shared" si="58"/>
        <v>0</v>
      </c>
      <c r="BF331" s="192">
        <f t="shared" si="59"/>
        <v>0</v>
      </c>
      <c r="BG331" s="192">
        <f t="shared" si="60"/>
        <v>0</v>
      </c>
      <c r="BH331" s="192">
        <f t="shared" si="61"/>
        <v>0</v>
      </c>
      <c r="BI331" s="192">
        <f t="shared" si="62"/>
        <v>0</v>
      </c>
      <c r="BJ331" s="19" t="s">
        <v>80</v>
      </c>
      <c r="BK331" s="192">
        <f t="shared" si="63"/>
        <v>0</v>
      </c>
      <c r="BL331" s="19" t="s">
        <v>135</v>
      </c>
      <c r="BM331" s="191" t="s">
        <v>5604</v>
      </c>
    </row>
    <row r="332" spans="1:65" s="2" customFormat="1" ht="16.5" customHeight="1">
      <c r="A332" s="36"/>
      <c r="B332" s="37"/>
      <c r="C332" s="180" t="s">
        <v>4859</v>
      </c>
      <c r="D332" s="180" t="s">
        <v>187</v>
      </c>
      <c r="E332" s="181" t="s">
        <v>5605</v>
      </c>
      <c r="F332" s="182" t="s">
        <v>5606</v>
      </c>
      <c r="G332" s="183" t="s">
        <v>1314</v>
      </c>
      <c r="H332" s="184">
        <v>25</v>
      </c>
      <c r="I332" s="185"/>
      <c r="J332" s="186">
        <f t="shared" si="54"/>
        <v>0</v>
      </c>
      <c r="K332" s="182" t="s">
        <v>19</v>
      </c>
      <c r="L332" s="41"/>
      <c r="M332" s="187" t="s">
        <v>19</v>
      </c>
      <c r="N332" s="188" t="s">
        <v>44</v>
      </c>
      <c r="O332" s="66"/>
      <c r="P332" s="189">
        <f t="shared" si="55"/>
        <v>0</v>
      </c>
      <c r="Q332" s="189">
        <v>0</v>
      </c>
      <c r="R332" s="189">
        <f t="shared" si="56"/>
        <v>0</v>
      </c>
      <c r="S332" s="189">
        <v>0</v>
      </c>
      <c r="T332" s="190">
        <f t="shared" si="57"/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91" t="s">
        <v>135</v>
      </c>
      <c r="AT332" s="191" t="s">
        <v>187</v>
      </c>
      <c r="AU332" s="191" t="s">
        <v>80</v>
      </c>
      <c r="AY332" s="19" t="s">
        <v>185</v>
      </c>
      <c r="BE332" s="192">
        <f t="shared" si="58"/>
        <v>0</v>
      </c>
      <c r="BF332" s="192">
        <f t="shared" si="59"/>
        <v>0</v>
      </c>
      <c r="BG332" s="192">
        <f t="shared" si="60"/>
        <v>0</v>
      </c>
      <c r="BH332" s="192">
        <f t="shared" si="61"/>
        <v>0</v>
      </c>
      <c r="BI332" s="192">
        <f t="shared" si="62"/>
        <v>0</v>
      </c>
      <c r="BJ332" s="19" t="s">
        <v>80</v>
      </c>
      <c r="BK332" s="192">
        <f t="shared" si="63"/>
        <v>0</v>
      </c>
      <c r="BL332" s="19" t="s">
        <v>135</v>
      </c>
      <c r="BM332" s="191" t="s">
        <v>5607</v>
      </c>
    </row>
    <row r="333" spans="1:65" s="2" customFormat="1" ht="16.5" customHeight="1">
      <c r="A333" s="36"/>
      <c r="B333" s="37"/>
      <c r="C333" s="180" t="s">
        <v>3688</v>
      </c>
      <c r="D333" s="180" t="s">
        <v>187</v>
      </c>
      <c r="E333" s="181" t="s">
        <v>5244</v>
      </c>
      <c r="F333" s="182" t="s">
        <v>5245</v>
      </c>
      <c r="G333" s="183" t="s">
        <v>499</v>
      </c>
      <c r="H333" s="184">
        <v>5</v>
      </c>
      <c r="I333" s="185"/>
      <c r="J333" s="186">
        <f t="shared" si="54"/>
        <v>0</v>
      </c>
      <c r="K333" s="182" t="s">
        <v>19</v>
      </c>
      <c r="L333" s="41"/>
      <c r="M333" s="187" t="s">
        <v>19</v>
      </c>
      <c r="N333" s="188" t="s">
        <v>44</v>
      </c>
      <c r="O333" s="66"/>
      <c r="P333" s="189">
        <f t="shared" si="55"/>
        <v>0</v>
      </c>
      <c r="Q333" s="189">
        <v>0</v>
      </c>
      <c r="R333" s="189">
        <f t="shared" si="56"/>
        <v>0</v>
      </c>
      <c r="S333" s="189">
        <v>0</v>
      </c>
      <c r="T333" s="190">
        <f t="shared" si="57"/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135</v>
      </c>
      <c r="AT333" s="191" t="s">
        <v>187</v>
      </c>
      <c r="AU333" s="191" t="s">
        <v>80</v>
      </c>
      <c r="AY333" s="19" t="s">
        <v>185</v>
      </c>
      <c r="BE333" s="192">
        <f t="shared" si="58"/>
        <v>0</v>
      </c>
      <c r="BF333" s="192">
        <f t="shared" si="59"/>
        <v>0</v>
      </c>
      <c r="BG333" s="192">
        <f t="shared" si="60"/>
        <v>0</v>
      </c>
      <c r="BH333" s="192">
        <f t="shared" si="61"/>
        <v>0</v>
      </c>
      <c r="BI333" s="192">
        <f t="shared" si="62"/>
        <v>0</v>
      </c>
      <c r="BJ333" s="19" t="s">
        <v>80</v>
      </c>
      <c r="BK333" s="192">
        <f t="shared" si="63"/>
        <v>0</v>
      </c>
      <c r="BL333" s="19" t="s">
        <v>135</v>
      </c>
      <c r="BM333" s="191" t="s">
        <v>5608</v>
      </c>
    </row>
    <row r="334" spans="1:65" s="2" customFormat="1" ht="16.5" customHeight="1">
      <c r="A334" s="36"/>
      <c r="B334" s="37"/>
      <c r="C334" s="180" t="s">
        <v>4864</v>
      </c>
      <c r="D334" s="180" t="s">
        <v>187</v>
      </c>
      <c r="E334" s="181" t="s">
        <v>5246</v>
      </c>
      <c r="F334" s="182" t="s">
        <v>5247</v>
      </c>
      <c r="G334" s="183" t="s">
        <v>499</v>
      </c>
      <c r="H334" s="184">
        <v>5</v>
      </c>
      <c r="I334" s="185"/>
      <c r="J334" s="186">
        <f t="shared" si="54"/>
        <v>0</v>
      </c>
      <c r="K334" s="182" t="s">
        <v>19</v>
      </c>
      <c r="L334" s="41"/>
      <c r="M334" s="187" t="s">
        <v>19</v>
      </c>
      <c r="N334" s="188" t="s">
        <v>44</v>
      </c>
      <c r="O334" s="66"/>
      <c r="P334" s="189">
        <f t="shared" si="55"/>
        <v>0</v>
      </c>
      <c r="Q334" s="189">
        <v>0</v>
      </c>
      <c r="R334" s="189">
        <f t="shared" si="56"/>
        <v>0</v>
      </c>
      <c r="S334" s="189">
        <v>0</v>
      </c>
      <c r="T334" s="190">
        <f t="shared" si="57"/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135</v>
      </c>
      <c r="AT334" s="191" t="s">
        <v>187</v>
      </c>
      <c r="AU334" s="191" t="s">
        <v>80</v>
      </c>
      <c r="AY334" s="19" t="s">
        <v>185</v>
      </c>
      <c r="BE334" s="192">
        <f t="shared" si="58"/>
        <v>0</v>
      </c>
      <c r="BF334" s="192">
        <f t="shared" si="59"/>
        <v>0</v>
      </c>
      <c r="BG334" s="192">
        <f t="shared" si="60"/>
        <v>0</v>
      </c>
      <c r="BH334" s="192">
        <f t="shared" si="61"/>
        <v>0</v>
      </c>
      <c r="BI334" s="192">
        <f t="shared" si="62"/>
        <v>0</v>
      </c>
      <c r="BJ334" s="19" t="s">
        <v>80</v>
      </c>
      <c r="BK334" s="192">
        <f t="shared" si="63"/>
        <v>0</v>
      </c>
      <c r="BL334" s="19" t="s">
        <v>135</v>
      </c>
      <c r="BM334" s="191" t="s">
        <v>5609</v>
      </c>
    </row>
    <row r="335" spans="1:65" s="2" customFormat="1" ht="16.5" customHeight="1">
      <c r="A335" s="36"/>
      <c r="B335" s="37"/>
      <c r="C335" s="180" t="s">
        <v>3691</v>
      </c>
      <c r="D335" s="180" t="s">
        <v>187</v>
      </c>
      <c r="E335" s="181" t="s">
        <v>5610</v>
      </c>
      <c r="F335" s="182" t="s">
        <v>5611</v>
      </c>
      <c r="G335" s="183" t="s">
        <v>499</v>
      </c>
      <c r="H335" s="184">
        <v>5</v>
      </c>
      <c r="I335" s="185"/>
      <c r="J335" s="186">
        <f t="shared" si="54"/>
        <v>0</v>
      </c>
      <c r="K335" s="182" t="s">
        <v>19</v>
      </c>
      <c r="L335" s="41"/>
      <c r="M335" s="187" t="s">
        <v>19</v>
      </c>
      <c r="N335" s="188" t="s">
        <v>44</v>
      </c>
      <c r="O335" s="66"/>
      <c r="P335" s="189">
        <f t="shared" si="55"/>
        <v>0</v>
      </c>
      <c r="Q335" s="189">
        <v>0</v>
      </c>
      <c r="R335" s="189">
        <f t="shared" si="56"/>
        <v>0</v>
      </c>
      <c r="S335" s="189">
        <v>0</v>
      </c>
      <c r="T335" s="190">
        <f t="shared" si="57"/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135</v>
      </c>
      <c r="AT335" s="191" t="s">
        <v>187</v>
      </c>
      <c r="AU335" s="191" t="s">
        <v>80</v>
      </c>
      <c r="AY335" s="19" t="s">
        <v>185</v>
      </c>
      <c r="BE335" s="192">
        <f t="shared" si="58"/>
        <v>0</v>
      </c>
      <c r="BF335" s="192">
        <f t="shared" si="59"/>
        <v>0</v>
      </c>
      <c r="BG335" s="192">
        <f t="shared" si="60"/>
        <v>0</v>
      </c>
      <c r="BH335" s="192">
        <f t="shared" si="61"/>
        <v>0</v>
      </c>
      <c r="BI335" s="192">
        <f t="shared" si="62"/>
        <v>0</v>
      </c>
      <c r="BJ335" s="19" t="s">
        <v>80</v>
      </c>
      <c r="BK335" s="192">
        <f t="shared" si="63"/>
        <v>0</v>
      </c>
      <c r="BL335" s="19" t="s">
        <v>135</v>
      </c>
      <c r="BM335" s="191" t="s">
        <v>5612</v>
      </c>
    </row>
    <row r="336" spans="1:65" s="2" customFormat="1" ht="16.5" customHeight="1">
      <c r="A336" s="36"/>
      <c r="B336" s="37"/>
      <c r="C336" s="180" t="s">
        <v>4867</v>
      </c>
      <c r="D336" s="180" t="s">
        <v>187</v>
      </c>
      <c r="E336" s="181" t="s">
        <v>5613</v>
      </c>
      <c r="F336" s="182" t="s">
        <v>5614</v>
      </c>
      <c r="G336" s="183" t="s">
        <v>1314</v>
      </c>
      <c r="H336" s="184">
        <v>1</v>
      </c>
      <c r="I336" s="185"/>
      <c r="J336" s="186">
        <f t="shared" si="54"/>
        <v>0</v>
      </c>
      <c r="K336" s="182" t="s">
        <v>19</v>
      </c>
      <c r="L336" s="41"/>
      <c r="M336" s="187" t="s">
        <v>19</v>
      </c>
      <c r="N336" s="188" t="s">
        <v>44</v>
      </c>
      <c r="O336" s="66"/>
      <c r="P336" s="189">
        <f t="shared" si="55"/>
        <v>0</v>
      </c>
      <c r="Q336" s="189">
        <v>0</v>
      </c>
      <c r="R336" s="189">
        <f t="shared" si="56"/>
        <v>0</v>
      </c>
      <c r="S336" s="189">
        <v>0</v>
      </c>
      <c r="T336" s="190">
        <f t="shared" si="57"/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91" t="s">
        <v>135</v>
      </c>
      <c r="AT336" s="191" t="s">
        <v>187</v>
      </c>
      <c r="AU336" s="191" t="s">
        <v>80</v>
      </c>
      <c r="AY336" s="19" t="s">
        <v>185</v>
      </c>
      <c r="BE336" s="192">
        <f t="shared" si="58"/>
        <v>0</v>
      </c>
      <c r="BF336" s="192">
        <f t="shared" si="59"/>
        <v>0</v>
      </c>
      <c r="BG336" s="192">
        <f t="shared" si="60"/>
        <v>0</v>
      </c>
      <c r="BH336" s="192">
        <f t="shared" si="61"/>
        <v>0</v>
      </c>
      <c r="BI336" s="192">
        <f t="shared" si="62"/>
        <v>0</v>
      </c>
      <c r="BJ336" s="19" t="s">
        <v>80</v>
      </c>
      <c r="BK336" s="192">
        <f t="shared" si="63"/>
        <v>0</v>
      </c>
      <c r="BL336" s="19" t="s">
        <v>135</v>
      </c>
      <c r="BM336" s="191" t="s">
        <v>5615</v>
      </c>
    </row>
    <row r="337" spans="1:65" s="2" customFormat="1" ht="16.5" customHeight="1">
      <c r="A337" s="36"/>
      <c r="B337" s="37"/>
      <c r="C337" s="180" t="s">
        <v>3694</v>
      </c>
      <c r="D337" s="180" t="s">
        <v>187</v>
      </c>
      <c r="E337" s="181" t="s">
        <v>3601</v>
      </c>
      <c r="F337" s="182" t="s">
        <v>5252</v>
      </c>
      <c r="G337" s="183" t="s">
        <v>499</v>
      </c>
      <c r="H337" s="184">
        <v>5</v>
      </c>
      <c r="I337" s="185"/>
      <c r="J337" s="186">
        <f t="shared" si="54"/>
        <v>0</v>
      </c>
      <c r="K337" s="182" t="s">
        <v>19</v>
      </c>
      <c r="L337" s="41"/>
      <c r="M337" s="187" t="s">
        <v>19</v>
      </c>
      <c r="N337" s="188" t="s">
        <v>44</v>
      </c>
      <c r="O337" s="66"/>
      <c r="P337" s="189">
        <f t="shared" si="55"/>
        <v>0</v>
      </c>
      <c r="Q337" s="189">
        <v>0</v>
      </c>
      <c r="R337" s="189">
        <f t="shared" si="56"/>
        <v>0</v>
      </c>
      <c r="S337" s="189">
        <v>0</v>
      </c>
      <c r="T337" s="190">
        <f t="shared" si="57"/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135</v>
      </c>
      <c r="AT337" s="191" t="s">
        <v>187</v>
      </c>
      <c r="AU337" s="191" t="s">
        <v>80</v>
      </c>
      <c r="AY337" s="19" t="s">
        <v>185</v>
      </c>
      <c r="BE337" s="192">
        <f t="shared" si="58"/>
        <v>0</v>
      </c>
      <c r="BF337" s="192">
        <f t="shared" si="59"/>
        <v>0</v>
      </c>
      <c r="BG337" s="192">
        <f t="shared" si="60"/>
        <v>0</v>
      </c>
      <c r="BH337" s="192">
        <f t="shared" si="61"/>
        <v>0</v>
      </c>
      <c r="BI337" s="192">
        <f t="shared" si="62"/>
        <v>0</v>
      </c>
      <c r="BJ337" s="19" t="s">
        <v>80</v>
      </c>
      <c r="BK337" s="192">
        <f t="shared" si="63"/>
        <v>0</v>
      </c>
      <c r="BL337" s="19" t="s">
        <v>135</v>
      </c>
      <c r="BM337" s="191" t="s">
        <v>5616</v>
      </c>
    </row>
    <row r="338" spans="1:65" s="2" customFormat="1" ht="24.2" customHeight="1">
      <c r="A338" s="36"/>
      <c r="B338" s="37"/>
      <c r="C338" s="180" t="s">
        <v>4870</v>
      </c>
      <c r="D338" s="180" t="s">
        <v>187</v>
      </c>
      <c r="E338" s="181" t="s">
        <v>5617</v>
      </c>
      <c r="F338" s="182" t="s">
        <v>5618</v>
      </c>
      <c r="G338" s="183" t="s">
        <v>5173</v>
      </c>
      <c r="H338" s="184">
        <v>57</v>
      </c>
      <c r="I338" s="185"/>
      <c r="J338" s="186">
        <f t="shared" si="54"/>
        <v>0</v>
      </c>
      <c r="K338" s="182" t="s">
        <v>19</v>
      </c>
      <c r="L338" s="41"/>
      <c r="M338" s="187" t="s">
        <v>19</v>
      </c>
      <c r="N338" s="188" t="s">
        <v>44</v>
      </c>
      <c r="O338" s="66"/>
      <c r="P338" s="189">
        <f t="shared" si="55"/>
        <v>0</v>
      </c>
      <c r="Q338" s="189">
        <v>0</v>
      </c>
      <c r="R338" s="189">
        <f t="shared" si="56"/>
        <v>0</v>
      </c>
      <c r="S338" s="189">
        <v>0</v>
      </c>
      <c r="T338" s="190">
        <f t="shared" si="57"/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135</v>
      </c>
      <c r="AT338" s="191" t="s">
        <v>187</v>
      </c>
      <c r="AU338" s="191" t="s">
        <v>80</v>
      </c>
      <c r="AY338" s="19" t="s">
        <v>185</v>
      </c>
      <c r="BE338" s="192">
        <f t="shared" si="58"/>
        <v>0</v>
      </c>
      <c r="BF338" s="192">
        <f t="shared" si="59"/>
        <v>0</v>
      </c>
      <c r="BG338" s="192">
        <f t="shared" si="60"/>
        <v>0</v>
      </c>
      <c r="BH338" s="192">
        <f t="shared" si="61"/>
        <v>0</v>
      </c>
      <c r="BI338" s="192">
        <f t="shared" si="62"/>
        <v>0</v>
      </c>
      <c r="BJ338" s="19" t="s">
        <v>80</v>
      </c>
      <c r="BK338" s="192">
        <f t="shared" si="63"/>
        <v>0</v>
      </c>
      <c r="BL338" s="19" t="s">
        <v>135</v>
      </c>
      <c r="BM338" s="191" t="s">
        <v>5619</v>
      </c>
    </row>
    <row r="339" spans="1:65" s="2" customFormat="1" ht="24.2" customHeight="1">
      <c r="A339" s="36"/>
      <c r="B339" s="37"/>
      <c r="C339" s="180" t="s">
        <v>3697</v>
      </c>
      <c r="D339" s="180" t="s">
        <v>187</v>
      </c>
      <c r="E339" s="181" t="s">
        <v>5258</v>
      </c>
      <c r="F339" s="182" t="s">
        <v>5259</v>
      </c>
      <c r="G339" s="183" t="s">
        <v>5173</v>
      </c>
      <c r="H339" s="184">
        <v>57</v>
      </c>
      <c r="I339" s="185"/>
      <c r="J339" s="186">
        <f t="shared" si="54"/>
        <v>0</v>
      </c>
      <c r="K339" s="182" t="s">
        <v>19</v>
      </c>
      <c r="L339" s="41"/>
      <c r="M339" s="187" t="s">
        <v>19</v>
      </c>
      <c r="N339" s="188" t="s">
        <v>44</v>
      </c>
      <c r="O339" s="66"/>
      <c r="P339" s="189">
        <f t="shared" si="55"/>
        <v>0</v>
      </c>
      <c r="Q339" s="189">
        <v>0</v>
      </c>
      <c r="R339" s="189">
        <f t="shared" si="56"/>
        <v>0</v>
      </c>
      <c r="S339" s="189">
        <v>0</v>
      </c>
      <c r="T339" s="190">
        <f t="shared" si="57"/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135</v>
      </c>
      <c r="AT339" s="191" t="s">
        <v>187</v>
      </c>
      <c r="AU339" s="191" t="s">
        <v>80</v>
      </c>
      <c r="AY339" s="19" t="s">
        <v>185</v>
      </c>
      <c r="BE339" s="192">
        <f t="shared" si="58"/>
        <v>0</v>
      </c>
      <c r="BF339" s="192">
        <f t="shared" si="59"/>
        <v>0</v>
      </c>
      <c r="BG339" s="192">
        <f t="shared" si="60"/>
        <v>0</v>
      </c>
      <c r="BH339" s="192">
        <f t="shared" si="61"/>
        <v>0</v>
      </c>
      <c r="BI339" s="192">
        <f t="shared" si="62"/>
        <v>0</v>
      </c>
      <c r="BJ339" s="19" t="s">
        <v>80</v>
      </c>
      <c r="BK339" s="192">
        <f t="shared" si="63"/>
        <v>0</v>
      </c>
      <c r="BL339" s="19" t="s">
        <v>135</v>
      </c>
      <c r="BM339" s="191" t="s">
        <v>5620</v>
      </c>
    </row>
    <row r="340" spans="1:65" s="2" customFormat="1" ht="24.2" customHeight="1">
      <c r="A340" s="36"/>
      <c r="B340" s="37"/>
      <c r="C340" s="180" t="s">
        <v>4873</v>
      </c>
      <c r="D340" s="180" t="s">
        <v>187</v>
      </c>
      <c r="E340" s="181" t="s">
        <v>5621</v>
      </c>
      <c r="F340" s="182" t="s">
        <v>5622</v>
      </c>
      <c r="G340" s="183" t="s">
        <v>5173</v>
      </c>
      <c r="H340" s="184">
        <v>18</v>
      </c>
      <c r="I340" s="185"/>
      <c r="J340" s="186">
        <f t="shared" si="54"/>
        <v>0</v>
      </c>
      <c r="K340" s="182" t="s">
        <v>19</v>
      </c>
      <c r="L340" s="41"/>
      <c r="M340" s="187" t="s">
        <v>19</v>
      </c>
      <c r="N340" s="188" t="s">
        <v>44</v>
      </c>
      <c r="O340" s="66"/>
      <c r="P340" s="189">
        <f t="shared" si="55"/>
        <v>0</v>
      </c>
      <c r="Q340" s="189">
        <v>0</v>
      </c>
      <c r="R340" s="189">
        <f t="shared" si="56"/>
        <v>0</v>
      </c>
      <c r="S340" s="189">
        <v>0</v>
      </c>
      <c r="T340" s="190">
        <f t="shared" si="57"/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135</v>
      </c>
      <c r="AT340" s="191" t="s">
        <v>187</v>
      </c>
      <c r="AU340" s="191" t="s">
        <v>80</v>
      </c>
      <c r="AY340" s="19" t="s">
        <v>185</v>
      </c>
      <c r="BE340" s="192">
        <f t="shared" si="58"/>
        <v>0</v>
      </c>
      <c r="BF340" s="192">
        <f t="shared" si="59"/>
        <v>0</v>
      </c>
      <c r="BG340" s="192">
        <f t="shared" si="60"/>
        <v>0</v>
      </c>
      <c r="BH340" s="192">
        <f t="shared" si="61"/>
        <v>0</v>
      </c>
      <c r="BI340" s="192">
        <f t="shared" si="62"/>
        <v>0</v>
      </c>
      <c r="BJ340" s="19" t="s">
        <v>80</v>
      </c>
      <c r="BK340" s="192">
        <f t="shared" si="63"/>
        <v>0</v>
      </c>
      <c r="BL340" s="19" t="s">
        <v>135</v>
      </c>
      <c r="BM340" s="191" t="s">
        <v>5623</v>
      </c>
    </row>
    <row r="341" spans="1:65" s="2" customFormat="1" ht="24.2" customHeight="1">
      <c r="A341" s="36"/>
      <c r="B341" s="37"/>
      <c r="C341" s="180" t="s">
        <v>3700</v>
      </c>
      <c r="D341" s="180" t="s">
        <v>187</v>
      </c>
      <c r="E341" s="181" t="s">
        <v>5258</v>
      </c>
      <c r="F341" s="182" t="s">
        <v>5259</v>
      </c>
      <c r="G341" s="183" t="s">
        <v>5173</v>
      </c>
      <c r="H341" s="184">
        <v>18</v>
      </c>
      <c r="I341" s="185"/>
      <c r="J341" s="186">
        <f t="shared" si="54"/>
        <v>0</v>
      </c>
      <c r="K341" s="182" t="s">
        <v>19</v>
      </c>
      <c r="L341" s="41"/>
      <c r="M341" s="187" t="s">
        <v>19</v>
      </c>
      <c r="N341" s="188" t="s">
        <v>44</v>
      </c>
      <c r="O341" s="66"/>
      <c r="P341" s="189">
        <f t="shared" si="55"/>
        <v>0</v>
      </c>
      <c r="Q341" s="189">
        <v>0</v>
      </c>
      <c r="R341" s="189">
        <f t="shared" si="56"/>
        <v>0</v>
      </c>
      <c r="S341" s="189">
        <v>0</v>
      </c>
      <c r="T341" s="190">
        <f t="shared" si="57"/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135</v>
      </c>
      <c r="AT341" s="191" t="s">
        <v>187</v>
      </c>
      <c r="AU341" s="191" t="s">
        <v>80</v>
      </c>
      <c r="AY341" s="19" t="s">
        <v>185</v>
      </c>
      <c r="BE341" s="192">
        <f t="shared" si="58"/>
        <v>0</v>
      </c>
      <c r="BF341" s="192">
        <f t="shared" si="59"/>
        <v>0</v>
      </c>
      <c r="BG341" s="192">
        <f t="shared" si="60"/>
        <v>0</v>
      </c>
      <c r="BH341" s="192">
        <f t="shared" si="61"/>
        <v>0</v>
      </c>
      <c r="BI341" s="192">
        <f t="shared" si="62"/>
        <v>0</v>
      </c>
      <c r="BJ341" s="19" t="s">
        <v>80</v>
      </c>
      <c r="BK341" s="192">
        <f t="shared" si="63"/>
        <v>0</v>
      </c>
      <c r="BL341" s="19" t="s">
        <v>135</v>
      </c>
      <c r="BM341" s="191" t="s">
        <v>5624</v>
      </c>
    </row>
    <row r="342" spans="1:65" s="2" customFormat="1" ht="16.5" customHeight="1">
      <c r="A342" s="36"/>
      <c r="B342" s="37"/>
      <c r="C342" s="180" t="s">
        <v>4881</v>
      </c>
      <c r="D342" s="180" t="s">
        <v>187</v>
      </c>
      <c r="E342" s="181" t="s">
        <v>5625</v>
      </c>
      <c r="F342" s="182" t="s">
        <v>5626</v>
      </c>
      <c r="G342" s="183" t="s">
        <v>1314</v>
      </c>
      <c r="H342" s="184">
        <v>5</v>
      </c>
      <c r="I342" s="185"/>
      <c r="J342" s="186">
        <f t="shared" si="54"/>
        <v>0</v>
      </c>
      <c r="K342" s="182" t="s">
        <v>19</v>
      </c>
      <c r="L342" s="41"/>
      <c r="M342" s="187" t="s">
        <v>19</v>
      </c>
      <c r="N342" s="188" t="s">
        <v>44</v>
      </c>
      <c r="O342" s="66"/>
      <c r="P342" s="189">
        <f t="shared" si="55"/>
        <v>0</v>
      </c>
      <c r="Q342" s="189">
        <v>0</v>
      </c>
      <c r="R342" s="189">
        <f t="shared" si="56"/>
        <v>0</v>
      </c>
      <c r="S342" s="189">
        <v>0</v>
      </c>
      <c r="T342" s="190">
        <f t="shared" si="57"/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135</v>
      </c>
      <c r="AT342" s="191" t="s">
        <v>187</v>
      </c>
      <c r="AU342" s="191" t="s">
        <v>80</v>
      </c>
      <c r="AY342" s="19" t="s">
        <v>185</v>
      </c>
      <c r="BE342" s="192">
        <f t="shared" si="58"/>
        <v>0</v>
      </c>
      <c r="BF342" s="192">
        <f t="shared" si="59"/>
        <v>0</v>
      </c>
      <c r="BG342" s="192">
        <f t="shared" si="60"/>
        <v>0</v>
      </c>
      <c r="BH342" s="192">
        <f t="shared" si="61"/>
        <v>0</v>
      </c>
      <c r="BI342" s="192">
        <f t="shared" si="62"/>
        <v>0</v>
      </c>
      <c r="BJ342" s="19" t="s">
        <v>80</v>
      </c>
      <c r="BK342" s="192">
        <f t="shared" si="63"/>
        <v>0</v>
      </c>
      <c r="BL342" s="19" t="s">
        <v>135</v>
      </c>
      <c r="BM342" s="191" t="s">
        <v>5627</v>
      </c>
    </row>
    <row r="343" spans="1:65" s="2" customFormat="1" ht="16.5" customHeight="1">
      <c r="A343" s="36"/>
      <c r="B343" s="37"/>
      <c r="C343" s="180" t="s">
        <v>3701</v>
      </c>
      <c r="D343" s="180" t="s">
        <v>187</v>
      </c>
      <c r="E343" s="181" t="s">
        <v>5628</v>
      </c>
      <c r="F343" s="182" t="s">
        <v>5629</v>
      </c>
      <c r="G343" s="183" t="s">
        <v>1314</v>
      </c>
      <c r="H343" s="184">
        <v>1</v>
      </c>
      <c r="I343" s="185"/>
      <c r="J343" s="186">
        <f t="shared" si="54"/>
        <v>0</v>
      </c>
      <c r="K343" s="182" t="s">
        <v>19</v>
      </c>
      <c r="L343" s="41"/>
      <c r="M343" s="187" t="s">
        <v>19</v>
      </c>
      <c r="N343" s="188" t="s">
        <v>44</v>
      </c>
      <c r="O343" s="66"/>
      <c r="P343" s="189">
        <f t="shared" si="55"/>
        <v>0</v>
      </c>
      <c r="Q343" s="189">
        <v>0</v>
      </c>
      <c r="R343" s="189">
        <f t="shared" si="56"/>
        <v>0</v>
      </c>
      <c r="S343" s="189">
        <v>0</v>
      </c>
      <c r="T343" s="190">
        <f t="shared" si="57"/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135</v>
      </c>
      <c r="AT343" s="191" t="s">
        <v>187</v>
      </c>
      <c r="AU343" s="191" t="s">
        <v>80</v>
      </c>
      <c r="AY343" s="19" t="s">
        <v>185</v>
      </c>
      <c r="BE343" s="192">
        <f t="shared" si="58"/>
        <v>0</v>
      </c>
      <c r="BF343" s="192">
        <f t="shared" si="59"/>
        <v>0</v>
      </c>
      <c r="BG343" s="192">
        <f t="shared" si="60"/>
        <v>0</v>
      </c>
      <c r="BH343" s="192">
        <f t="shared" si="61"/>
        <v>0</v>
      </c>
      <c r="BI343" s="192">
        <f t="shared" si="62"/>
        <v>0</v>
      </c>
      <c r="BJ343" s="19" t="s">
        <v>80</v>
      </c>
      <c r="BK343" s="192">
        <f t="shared" si="63"/>
        <v>0</v>
      </c>
      <c r="BL343" s="19" t="s">
        <v>135</v>
      </c>
      <c r="BM343" s="191" t="s">
        <v>5630</v>
      </c>
    </row>
    <row r="344" spans="1:65" s="2" customFormat="1" ht="16.5" customHeight="1">
      <c r="A344" s="36"/>
      <c r="B344" s="37"/>
      <c r="C344" s="180" t="s">
        <v>4885</v>
      </c>
      <c r="D344" s="180" t="s">
        <v>187</v>
      </c>
      <c r="E344" s="181" t="s">
        <v>5631</v>
      </c>
      <c r="F344" s="182" t="s">
        <v>5632</v>
      </c>
      <c r="G344" s="183" t="s">
        <v>1314</v>
      </c>
      <c r="H344" s="184">
        <v>1</v>
      </c>
      <c r="I344" s="185"/>
      <c r="J344" s="186">
        <f t="shared" si="54"/>
        <v>0</v>
      </c>
      <c r="K344" s="182" t="s">
        <v>19</v>
      </c>
      <c r="L344" s="41"/>
      <c r="M344" s="187" t="s">
        <v>19</v>
      </c>
      <c r="N344" s="188" t="s">
        <v>44</v>
      </c>
      <c r="O344" s="66"/>
      <c r="P344" s="189">
        <f t="shared" si="55"/>
        <v>0</v>
      </c>
      <c r="Q344" s="189">
        <v>0</v>
      </c>
      <c r="R344" s="189">
        <f t="shared" si="56"/>
        <v>0</v>
      </c>
      <c r="S344" s="189">
        <v>0</v>
      </c>
      <c r="T344" s="190">
        <f t="shared" si="57"/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91" t="s">
        <v>135</v>
      </c>
      <c r="AT344" s="191" t="s">
        <v>187</v>
      </c>
      <c r="AU344" s="191" t="s">
        <v>80</v>
      </c>
      <c r="AY344" s="19" t="s">
        <v>185</v>
      </c>
      <c r="BE344" s="192">
        <f t="shared" si="58"/>
        <v>0</v>
      </c>
      <c r="BF344" s="192">
        <f t="shared" si="59"/>
        <v>0</v>
      </c>
      <c r="BG344" s="192">
        <f t="shared" si="60"/>
        <v>0</v>
      </c>
      <c r="BH344" s="192">
        <f t="shared" si="61"/>
        <v>0</v>
      </c>
      <c r="BI344" s="192">
        <f t="shared" si="62"/>
        <v>0</v>
      </c>
      <c r="BJ344" s="19" t="s">
        <v>80</v>
      </c>
      <c r="BK344" s="192">
        <f t="shared" si="63"/>
        <v>0</v>
      </c>
      <c r="BL344" s="19" t="s">
        <v>135</v>
      </c>
      <c r="BM344" s="191" t="s">
        <v>5633</v>
      </c>
    </row>
    <row r="345" spans="1:65" s="2" customFormat="1" ht="16.5" customHeight="1">
      <c r="A345" s="36"/>
      <c r="B345" s="37"/>
      <c r="C345" s="180" t="s">
        <v>3704</v>
      </c>
      <c r="D345" s="180" t="s">
        <v>187</v>
      </c>
      <c r="E345" s="181" t="s">
        <v>5634</v>
      </c>
      <c r="F345" s="182" t="s">
        <v>5635</v>
      </c>
      <c r="G345" s="183" t="s">
        <v>1314</v>
      </c>
      <c r="H345" s="184">
        <v>6</v>
      </c>
      <c r="I345" s="185"/>
      <c r="J345" s="186">
        <f t="shared" si="54"/>
        <v>0</v>
      </c>
      <c r="K345" s="182" t="s">
        <v>19</v>
      </c>
      <c r="L345" s="41"/>
      <c r="M345" s="187" t="s">
        <v>19</v>
      </c>
      <c r="N345" s="188" t="s">
        <v>44</v>
      </c>
      <c r="O345" s="66"/>
      <c r="P345" s="189">
        <f t="shared" si="55"/>
        <v>0</v>
      </c>
      <c r="Q345" s="189">
        <v>0</v>
      </c>
      <c r="R345" s="189">
        <f t="shared" si="56"/>
        <v>0</v>
      </c>
      <c r="S345" s="189">
        <v>0</v>
      </c>
      <c r="T345" s="190">
        <f t="shared" si="57"/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80</v>
      </c>
      <c r="AY345" s="19" t="s">
        <v>185</v>
      </c>
      <c r="BE345" s="192">
        <f t="shared" si="58"/>
        <v>0</v>
      </c>
      <c r="BF345" s="192">
        <f t="shared" si="59"/>
        <v>0</v>
      </c>
      <c r="BG345" s="192">
        <f t="shared" si="60"/>
        <v>0</v>
      </c>
      <c r="BH345" s="192">
        <f t="shared" si="61"/>
        <v>0</v>
      </c>
      <c r="BI345" s="192">
        <f t="shared" si="62"/>
        <v>0</v>
      </c>
      <c r="BJ345" s="19" t="s">
        <v>80</v>
      </c>
      <c r="BK345" s="192">
        <f t="shared" si="63"/>
        <v>0</v>
      </c>
      <c r="BL345" s="19" t="s">
        <v>135</v>
      </c>
      <c r="BM345" s="191" t="s">
        <v>5636</v>
      </c>
    </row>
    <row r="346" spans="1:65" s="2" customFormat="1" ht="16.5" customHeight="1">
      <c r="A346" s="36"/>
      <c r="B346" s="37"/>
      <c r="C346" s="180" t="s">
        <v>4888</v>
      </c>
      <c r="D346" s="180" t="s">
        <v>187</v>
      </c>
      <c r="E346" s="181" t="s">
        <v>5485</v>
      </c>
      <c r="F346" s="182" t="s">
        <v>5486</v>
      </c>
      <c r="G346" s="183" t="s">
        <v>1314</v>
      </c>
      <c r="H346" s="184">
        <v>1</v>
      </c>
      <c r="I346" s="185"/>
      <c r="J346" s="186">
        <f t="shared" si="54"/>
        <v>0</v>
      </c>
      <c r="K346" s="182" t="s">
        <v>19</v>
      </c>
      <c r="L346" s="41"/>
      <c r="M346" s="187" t="s">
        <v>19</v>
      </c>
      <c r="N346" s="188" t="s">
        <v>44</v>
      </c>
      <c r="O346" s="66"/>
      <c r="P346" s="189">
        <f t="shared" si="55"/>
        <v>0</v>
      </c>
      <c r="Q346" s="189">
        <v>0</v>
      </c>
      <c r="R346" s="189">
        <f t="shared" si="56"/>
        <v>0</v>
      </c>
      <c r="S346" s="189">
        <v>0</v>
      </c>
      <c r="T346" s="190">
        <f t="shared" si="57"/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91" t="s">
        <v>135</v>
      </c>
      <c r="AT346" s="191" t="s">
        <v>187</v>
      </c>
      <c r="AU346" s="191" t="s">
        <v>80</v>
      </c>
      <c r="AY346" s="19" t="s">
        <v>185</v>
      </c>
      <c r="BE346" s="192">
        <f t="shared" si="58"/>
        <v>0</v>
      </c>
      <c r="BF346" s="192">
        <f t="shared" si="59"/>
        <v>0</v>
      </c>
      <c r="BG346" s="192">
        <f t="shared" si="60"/>
        <v>0</v>
      </c>
      <c r="BH346" s="192">
        <f t="shared" si="61"/>
        <v>0</v>
      </c>
      <c r="BI346" s="192">
        <f t="shared" si="62"/>
        <v>0</v>
      </c>
      <c r="BJ346" s="19" t="s">
        <v>80</v>
      </c>
      <c r="BK346" s="192">
        <f t="shared" si="63"/>
        <v>0</v>
      </c>
      <c r="BL346" s="19" t="s">
        <v>135</v>
      </c>
      <c r="BM346" s="191" t="s">
        <v>5637</v>
      </c>
    </row>
    <row r="347" spans="1:65" s="2" customFormat="1" ht="16.5" customHeight="1">
      <c r="A347" s="36"/>
      <c r="B347" s="37"/>
      <c r="C347" s="180" t="s">
        <v>3707</v>
      </c>
      <c r="D347" s="180" t="s">
        <v>187</v>
      </c>
      <c r="E347" s="181" t="s">
        <v>5638</v>
      </c>
      <c r="F347" s="182" t="s">
        <v>5639</v>
      </c>
      <c r="G347" s="183" t="s">
        <v>1314</v>
      </c>
      <c r="H347" s="184">
        <v>3</v>
      </c>
      <c r="I347" s="185"/>
      <c r="J347" s="186">
        <f t="shared" si="54"/>
        <v>0</v>
      </c>
      <c r="K347" s="182" t="s">
        <v>19</v>
      </c>
      <c r="L347" s="41"/>
      <c r="M347" s="187" t="s">
        <v>19</v>
      </c>
      <c r="N347" s="188" t="s">
        <v>44</v>
      </c>
      <c r="O347" s="66"/>
      <c r="P347" s="189">
        <f t="shared" si="55"/>
        <v>0</v>
      </c>
      <c r="Q347" s="189">
        <v>0</v>
      </c>
      <c r="R347" s="189">
        <f t="shared" si="56"/>
        <v>0</v>
      </c>
      <c r="S347" s="189">
        <v>0</v>
      </c>
      <c r="T347" s="190">
        <f t="shared" si="57"/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91" t="s">
        <v>135</v>
      </c>
      <c r="AT347" s="191" t="s">
        <v>187</v>
      </c>
      <c r="AU347" s="191" t="s">
        <v>80</v>
      </c>
      <c r="AY347" s="19" t="s">
        <v>185</v>
      </c>
      <c r="BE347" s="192">
        <f t="shared" si="58"/>
        <v>0</v>
      </c>
      <c r="BF347" s="192">
        <f t="shared" si="59"/>
        <v>0</v>
      </c>
      <c r="BG347" s="192">
        <f t="shared" si="60"/>
        <v>0</v>
      </c>
      <c r="BH347" s="192">
        <f t="shared" si="61"/>
        <v>0</v>
      </c>
      <c r="BI347" s="192">
        <f t="shared" si="62"/>
        <v>0</v>
      </c>
      <c r="BJ347" s="19" t="s">
        <v>80</v>
      </c>
      <c r="BK347" s="192">
        <f t="shared" si="63"/>
        <v>0</v>
      </c>
      <c r="BL347" s="19" t="s">
        <v>135</v>
      </c>
      <c r="BM347" s="191" t="s">
        <v>5640</v>
      </c>
    </row>
    <row r="348" spans="1:65" s="2" customFormat="1" ht="16.5" customHeight="1">
      <c r="A348" s="36"/>
      <c r="B348" s="37"/>
      <c r="C348" s="180" t="s">
        <v>4891</v>
      </c>
      <c r="D348" s="180" t="s">
        <v>187</v>
      </c>
      <c r="E348" s="181" t="s">
        <v>5641</v>
      </c>
      <c r="F348" s="182" t="s">
        <v>5642</v>
      </c>
      <c r="G348" s="183" t="s">
        <v>1314</v>
      </c>
      <c r="H348" s="184">
        <v>3</v>
      </c>
      <c r="I348" s="185"/>
      <c r="J348" s="186">
        <f t="shared" si="54"/>
        <v>0</v>
      </c>
      <c r="K348" s="182" t="s">
        <v>19</v>
      </c>
      <c r="L348" s="41"/>
      <c r="M348" s="187" t="s">
        <v>19</v>
      </c>
      <c r="N348" s="188" t="s">
        <v>44</v>
      </c>
      <c r="O348" s="66"/>
      <c r="P348" s="189">
        <f t="shared" si="55"/>
        <v>0</v>
      </c>
      <c r="Q348" s="189">
        <v>0</v>
      </c>
      <c r="R348" s="189">
        <f t="shared" si="56"/>
        <v>0</v>
      </c>
      <c r="S348" s="189">
        <v>0</v>
      </c>
      <c r="T348" s="190">
        <f t="shared" si="57"/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135</v>
      </c>
      <c r="AT348" s="191" t="s">
        <v>187</v>
      </c>
      <c r="AU348" s="191" t="s">
        <v>80</v>
      </c>
      <c r="AY348" s="19" t="s">
        <v>185</v>
      </c>
      <c r="BE348" s="192">
        <f t="shared" si="58"/>
        <v>0</v>
      </c>
      <c r="BF348" s="192">
        <f t="shared" si="59"/>
        <v>0</v>
      </c>
      <c r="BG348" s="192">
        <f t="shared" si="60"/>
        <v>0</v>
      </c>
      <c r="BH348" s="192">
        <f t="shared" si="61"/>
        <v>0</v>
      </c>
      <c r="BI348" s="192">
        <f t="shared" si="62"/>
        <v>0</v>
      </c>
      <c r="BJ348" s="19" t="s">
        <v>80</v>
      </c>
      <c r="BK348" s="192">
        <f t="shared" si="63"/>
        <v>0</v>
      </c>
      <c r="BL348" s="19" t="s">
        <v>135</v>
      </c>
      <c r="BM348" s="191" t="s">
        <v>5643</v>
      </c>
    </row>
    <row r="349" spans="1:65" s="2" customFormat="1" ht="16.5" customHeight="1">
      <c r="A349" s="36"/>
      <c r="B349" s="37"/>
      <c r="C349" s="180" t="s">
        <v>3710</v>
      </c>
      <c r="D349" s="180" t="s">
        <v>187</v>
      </c>
      <c r="E349" s="181" t="s">
        <v>5278</v>
      </c>
      <c r="F349" s="182" t="s">
        <v>5279</v>
      </c>
      <c r="G349" s="183" t="s">
        <v>1314</v>
      </c>
      <c r="H349" s="184">
        <v>18</v>
      </c>
      <c r="I349" s="185"/>
      <c r="J349" s="186">
        <f t="shared" si="54"/>
        <v>0</v>
      </c>
      <c r="K349" s="182" t="s">
        <v>19</v>
      </c>
      <c r="L349" s="41"/>
      <c r="M349" s="187" t="s">
        <v>19</v>
      </c>
      <c r="N349" s="188" t="s">
        <v>44</v>
      </c>
      <c r="O349" s="66"/>
      <c r="P349" s="189">
        <f t="shared" si="55"/>
        <v>0</v>
      </c>
      <c r="Q349" s="189">
        <v>0</v>
      </c>
      <c r="R349" s="189">
        <f t="shared" si="56"/>
        <v>0</v>
      </c>
      <c r="S349" s="189">
        <v>0</v>
      </c>
      <c r="T349" s="190">
        <f t="shared" si="57"/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135</v>
      </c>
      <c r="AT349" s="191" t="s">
        <v>187</v>
      </c>
      <c r="AU349" s="191" t="s">
        <v>80</v>
      </c>
      <c r="AY349" s="19" t="s">
        <v>185</v>
      </c>
      <c r="BE349" s="192">
        <f t="shared" si="58"/>
        <v>0</v>
      </c>
      <c r="BF349" s="192">
        <f t="shared" si="59"/>
        <v>0</v>
      </c>
      <c r="BG349" s="192">
        <f t="shared" si="60"/>
        <v>0</v>
      </c>
      <c r="BH349" s="192">
        <f t="shared" si="61"/>
        <v>0</v>
      </c>
      <c r="BI349" s="192">
        <f t="shared" si="62"/>
        <v>0</v>
      </c>
      <c r="BJ349" s="19" t="s">
        <v>80</v>
      </c>
      <c r="BK349" s="192">
        <f t="shared" si="63"/>
        <v>0</v>
      </c>
      <c r="BL349" s="19" t="s">
        <v>135</v>
      </c>
      <c r="BM349" s="191" t="s">
        <v>5644</v>
      </c>
    </row>
    <row r="350" spans="1:65" s="2" customFormat="1" ht="16.5" customHeight="1">
      <c r="A350" s="36"/>
      <c r="B350" s="37"/>
      <c r="C350" s="180" t="s">
        <v>4894</v>
      </c>
      <c r="D350" s="180" t="s">
        <v>187</v>
      </c>
      <c r="E350" s="181" t="s">
        <v>5282</v>
      </c>
      <c r="F350" s="182" t="s">
        <v>5283</v>
      </c>
      <c r="G350" s="183" t="s">
        <v>1314</v>
      </c>
      <c r="H350" s="184">
        <v>11</v>
      </c>
      <c r="I350" s="185"/>
      <c r="J350" s="186">
        <f t="shared" si="54"/>
        <v>0</v>
      </c>
      <c r="K350" s="182" t="s">
        <v>19</v>
      </c>
      <c r="L350" s="41"/>
      <c r="M350" s="187" t="s">
        <v>19</v>
      </c>
      <c r="N350" s="188" t="s">
        <v>44</v>
      </c>
      <c r="O350" s="66"/>
      <c r="P350" s="189">
        <f t="shared" si="55"/>
        <v>0</v>
      </c>
      <c r="Q350" s="189">
        <v>0</v>
      </c>
      <c r="R350" s="189">
        <f t="shared" si="56"/>
        <v>0</v>
      </c>
      <c r="S350" s="189">
        <v>0</v>
      </c>
      <c r="T350" s="190">
        <f t="shared" si="57"/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135</v>
      </c>
      <c r="AT350" s="191" t="s">
        <v>187</v>
      </c>
      <c r="AU350" s="191" t="s">
        <v>80</v>
      </c>
      <c r="AY350" s="19" t="s">
        <v>185</v>
      </c>
      <c r="BE350" s="192">
        <f t="shared" si="58"/>
        <v>0</v>
      </c>
      <c r="BF350" s="192">
        <f t="shared" si="59"/>
        <v>0</v>
      </c>
      <c r="BG350" s="192">
        <f t="shared" si="60"/>
        <v>0</v>
      </c>
      <c r="BH350" s="192">
        <f t="shared" si="61"/>
        <v>0</v>
      </c>
      <c r="BI350" s="192">
        <f t="shared" si="62"/>
        <v>0</v>
      </c>
      <c r="BJ350" s="19" t="s">
        <v>80</v>
      </c>
      <c r="BK350" s="192">
        <f t="shared" si="63"/>
        <v>0</v>
      </c>
      <c r="BL350" s="19" t="s">
        <v>135</v>
      </c>
      <c r="BM350" s="191" t="s">
        <v>5645</v>
      </c>
    </row>
    <row r="351" spans="1:65" s="2" customFormat="1" ht="16.5" customHeight="1">
      <c r="A351" s="36"/>
      <c r="B351" s="37"/>
      <c r="C351" s="180" t="s">
        <v>3711</v>
      </c>
      <c r="D351" s="180" t="s">
        <v>187</v>
      </c>
      <c r="E351" s="181" t="s">
        <v>5646</v>
      </c>
      <c r="F351" s="182" t="s">
        <v>5647</v>
      </c>
      <c r="G351" s="183" t="s">
        <v>1314</v>
      </c>
      <c r="H351" s="184">
        <v>7</v>
      </c>
      <c r="I351" s="185"/>
      <c r="J351" s="186">
        <f t="shared" si="54"/>
        <v>0</v>
      </c>
      <c r="K351" s="182" t="s">
        <v>19</v>
      </c>
      <c r="L351" s="41"/>
      <c r="M351" s="187" t="s">
        <v>19</v>
      </c>
      <c r="N351" s="188" t="s">
        <v>44</v>
      </c>
      <c r="O351" s="66"/>
      <c r="P351" s="189">
        <f t="shared" si="55"/>
        <v>0</v>
      </c>
      <c r="Q351" s="189">
        <v>0</v>
      </c>
      <c r="R351" s="189">
        <f t="shared" si="56"/>
        <v>0</v>
      </c>
      <c r="S351" s="189">
        <v>0</v>
      </c>
      <c r="T351" s="190">
        <f t="shared" si="57"/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135</v>
      </c>
      <c r="AT351" s="191" t="s">
        <v>187</v>
      </c>
      <c r="AU351" s="191" t="s">
        <v>80</v>
      </c>
      <c r="AY351" s="19" t="s">
        <v>185</v>
      </c>
      <c r="BE351" s="192">
        <f t="shared" si="58"/>
        <v>0</v>
      </c>
      <c r="BF351" s="192">
        <f t="shared" si="59"/>
        <v>0</v>
      </c>
      <c r="BG351" s="192">
        <f t="shared" si="60"/>
        <v>0</v>
      </c>
      <c r="BH351" s="192">
        <f t="shared" si="61"/>
        <v>0</v>
      </c>
      <c r="BI351" s="192">
        <f t="shared" si="62"/>
        <v>0</v>
      </c>
      <c r="BJ351" s="19" t="s">
        <v>80</v>
      </c>
      <c r="BK351" s="192">
        <f t="shared" si="63"/>
        <v>0</v>
      </c>
      <c r="BL351" s="19" t="s">
        <v>135</v>
      </c>
      <c r="BM351" s="191" t="s">
        <v>450</v>
      </c>
    </row>
    <row r="352" spans="1:65" s="2" customFormat="1" ht="16.5" customHeight="1">
      <c r="A352" s="36"/>
      <c r="B352" s="37"/>
      <c r="C352" s="180" t="s">
        <v>4897</v>
      </c>
      <c r="D352" s="180" t="s">
        <v>187</v>
      </c>
      <c r="E352" s="181" t="s">
        <v>5648</v>
      </c>
      <c r="F352" s="182" t="s">
        <v>5649</v>
      </c>
      <c r="G352" s="183" t="s">
        <v>1314</v>
      </c>
      <c r="H352" s="184">
        <v>1</v>
      </c>
      <c r="I352" s="185"/>
      <c r="J352" s="186">
        <f t="shared" si="54"/>
        <v>0</v>
      </c>
      <c r="K352" s="182" t="s">
        <v>19</v>
      </c>
      <c r="L352" s="41"/>
      <c r="M352" s="187" t="s">
        <v>19</v>
      </c>
      <c r="N352" s="188" t="s">
        <v>44</v>
      </c>
      <c r="O352" s="66"/>
      <c r="P352" s="189">
        <f t="shared" si="55"/>
        <v>0</v>
      </c>
      <c r="Q352" s="189">
        <v>0</v>
      </c>
      <c r="R352" s="189">
        <f t="shared" si="56"/>
        <v>0</v>
      </c>
      <c r="S352" s="189">
        <v>0</v>
      </c>
      <c r="T352" s="190">
        <f t="shared" si="57"/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191" t="s">
        <v>135</v>
      </c>
      <c r="AT352" s="191" t="s">
        <v>187</v>
      </c>
      <c r="AU352" s="191" t="s">
        <v>80</v>
      </c>
      <c r="AY352" s="19" t="s">
        <v>185</v>
      </c>
      <c r="BE352" s="192">
        <f t="shared" si="58"/>
        <v>0</v>
      </c>
      <c r="BF352" s="192">
        <f t="shared" si="59"/>
        <v>0</v>
      </c>
      <c r="BG352" s="192">
        <f t="shared" si="60"/>
        <v>0</v>
      </c>
      <c r="BH352" s="192">
        <f t="shared" si="61"/>
        <v>0</v>
      </c>
      <c r="BI352" s="192">
        <f t="shared" si="62"/>
        <v>0</v>
      </c>
      <c r="BJ352" s="19" t="s">
        <v>80</v>
      </c>
      <c r="BK352" s="192">
        <f t="shared" si="63"/>
        <v>0</v>
      </c>
      <c r="BL352" s="19" t="s">
        <v>135</v>
      </c>
      <c r="BM352" s="191" t="s">
        <v>5650</v>
      </c>
    </row>
    <row r="353" spans="1:65" s="2" customFormat="1" ht="16.5" customHeight="1">
      <c r="A353" s="36"/>
      <c r="B353" s="37"/>
      <c r="C353" s="180" t="s">
        <v>3712</v>
      </c>
      <c r="D353" s="180" t="s">
        <v>187</v>
      </c>
      <c r="E353" s="181" t="s">
        <v>5651</v>
      </c>
      <c r="F353" s="182" t="s">
        <v>5652</v>
      </c>
      <c r="G353" s="183" t="s">
        <v>1314</v>
      </c>
      <c r="H353" s="184">
        <v>2</v>
      </c>
      <c r="I353" s="185"/>
      <c r="J353" s="186">
        <f t="shared" si="54"/>
        <v>0</v>
      </c>
      <c r="K353" s="182" t="s">
        <v>19</v>
      </c>
      <c r="L353" s="41"/>
      <c r="M353" s="187" t="s">
        <v>19</v>
      </c>
      <c r="N353" s="188" t="s">
        <v>44</v>
      </c>
      <c r="O353" s="66"/>
      <c r="P353" s="189">
        <f t="shared" si="55"/>
        <v>0</v>
      </c>
      <c r="Q353" s="189">
        <v>0</v>
      </c>
      <c r="R353" s="189">
        <f t="shared" si="56"/>
        <v>0</v>
      </c>
      <c r="S353" s="189">
        <v>0</v>
      </c>
      <c r="T353" s="190">
        <f t="shared" si="57"/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135</v>
      </c>
      <c r="AT353" s="191" t="s">
        <v>187</v>
      </c>
      <c r="AU353" s="191" t="s">
        <v>80</v>
      </c>
      <c r="AY353" s="19" t="s">
        <v>185</v>
      </c>
      <c r="BE353" s="192">
        <f t="shared" si="58"/>
        <v>0</v>
      </c>
      <c r="BF353" s="192">
        <f t="shared" si="59"/>
        <v>0</v>
      </c>
      <c r="BG353" s="192">
        <f t="shared" si="60"/>
        <v>0</v>
      </c>
      <c r="BH353" s="192">
        <f t="shared" si="61"/>
        <v>0</v>
      </c>
      <c r="BI353" s="192">
        <f t="shared" si="62"/>
        <v>0</v>
      </c>
      <c r="BJ353" s="19" t="s">
        <v>80</v>
      </c>
      <c r="BK353" s="192">
        <f t="shared" si="63"/>
        <v>0</v>
      </c>
      <c r="BL353" s="19" t="s">
        <v>135</v>
      </c>
      <c r="BM353" s="191" t="s">
        <v>5653</v>
      </c>
    </row>
    <row r="354" spans="1:65" s="2" customFormat="1" ht="16.5" customHeight="1">
      <c r="A354" s="36"/>
      <c r="B354" s="37"/>
      <c r="C354" s="180" t="s">
        <v>4900</v>
      </c>
      <c r="D354" s="180" t="s">
        <v>187</v>
      </c>
      <c r="E354" s="181" t="s">
        <v>5654</v>
      </c>
      <c r="F354" s="182" t="s">
        <v>5655</v>
      </c>
      <c r="G354" s="183" t="s">
        <v>1314</v>
      </c>
      <c r="H354" s="184">
        <v>2</v>
      </c>
      <c r="I354" s="185"/>
      <c r="J354" s="186">
        <f t="shared" si="54"/>
        <v>0</v>
      </c>
      <c r="K354" s="182" t="s">
        <v>19</v>
      </c>
      <c r="L354" s="41"/>
      <c r="M354" s="187" t="s">
        <v>19</v>
      </c>
      <c r="N354" s="188" t="s">
        <v>44</v>
      </c>
      <c r="O354" s="66"/>
      <c r="P354" s="189">
        <f t="shared" si="55"/>
        <v>0</v>
      </c>
      <c r="Q354" s="189">
        <v>0</v>
      </c>
      <c r="R354" s="189">
        <f t="shared" si="56"/>
        <v>0</v>
      </c>
      <c r="S354" s="189">
        <v>0</v>
      </c>
      <c r="T354" s="190">
        <f t="shared" si="57"/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135</v>
      </c>
      <c r="AT354" s="191" t="s">
        <v>187</v>
      </c>
      <c r="AU354" s="191" t="s">
        <v>80</v>
      </c>
      <c r="AY354" s="19" t="s">
        <v>185</v>
      </c>
      <c r="BE354" s="192">
        <f t="shared" si="58"/>
        <v>0</v>
      </c>
      <c r="BF354" s="192">
        <f t="shared" si="59"/>
        <v>0</v>
      </c>
      <c r="BG354" s="192">
        <f t="shared" si="60"/>
        <v>0</v>
      </c>
      <c r="BH354" s="192">
        <f t="shared" si="61"/>
        <v>0</v>
      </c>
      <c r="BI354" s="192">
        <f t="shared" si="62"/>
        <v>0</v>
      </c>
      <c r="BJ354" s="19" t="s">
        <v>80</v>
      </c>
      <c r="BK354" s="192">
        <f t="shared" si="63"/>
        <v>0</v>
      </c>
      <c r="BL354" s="19" t="s">
        <v>135</v>
      </c>
      <c r="BM354" s="191" t="s">
        <v>5656</v>
      </c>
    </row>
    <row r="355" spans="1:65" s="2" customFormat="1" ht="16.5" customHeight="1">
      <c r="A355" s="36"/>
      <c r="B355" s="37"/>
      <c r="C355" s="180" t="s">
        <v>3715</v>
      </c>
      <c r="D355" s="180" t="s">
        <v>187</v>
      </c>
      <c r="E355" s="181" t="s">
        <v>5657</v>
      </c>
      <c r="F355" s="182" t="s">
        <v>5658</v>
      </c>
      <c r="G355" s="183" t="s">
        <v>1314</v>
      </c>
      <c r="H355" s="184">
        <v>5</v>
      </c>
      <c r="I355" s="185"/>
      <c r="J355" s="186">
        <f t="shared" si="54"/>
        <v>0</v>
      </c>
      <c r="K355" s="182" t="s">
        <v>19</v>
      </c>
      <c r="L355" s="41"/>
      <c r="M355" s="187" t="s">
        <v>19</v>
      </c>
      <c r="N355" s="188" t="s">
        <v>44</v>
      </c>
      <c r="O355" s="66"/>
      <c r="P355" s="189">
        <f t="shared" si="55"/>
        <v>0</v>
      </c>
      <c r="Q355" s="189">
        <v>0</v>
      </c>
      <c r="R355" s="189">
        <f t="shared" si="56"/>
        <v>0</v>
      </c>
      <c r="S355" s="189">
        <v>0</v>
      </c>
      <c r="T355" s="190">
        <f t="shared" si="57"/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135</v>
      </c>
      <c r="AT355" s="191" t="s">
        <v>187</v>
      </c>
      <c r="AU355" s="191" t="s">
        <v>80</v>
      </c>
      <c r="AY355" s="19" t="s">
        <v>185</v>
      </c>
      <c r="BE355" s="192">
        <f t="shared" si="58"/>
        <v>0</v>
      </c>
      <c r="BF355" s="192">
        <f t="shared" si="59"/>
        <v>0</v>
      </c>
      <c r="BG355" s="192">
        <f t="shared" si="60"/>
        <v>0</v>
      </c>
      <c r="BH355" s="192">
        <f t="shared" si="61"/>
        <v>0</v>
      </c>
      <c r="BI355" s="192">
        <f t="shared" si="62"/>
        <v>0</v>
      </c>
      <c r="BJ355" s="19" t="s">
        <v>80</v>
      </c>
      <c r="BK355" s="192">
        <f t="shared" si="63"/>
        <v>0</v>
      </c>
      <c r="BL355" s="19" t="s">
        <v>135</v>
      </c>
      <c r="BM355" s="191" t="s">
        <v>5659</v>
      </c>
    </row>
    <row r="356" spans="1:65" s="2" customFormat="1" ht="16.5" customHeight="1">
      <c r="A356" s="36"/>
      <c r="B356" s="37"/>
      <c r="C356" s="180" t="s">
        <v>4903</v>
      </c>
      <c r="D356" s="180" t="s">
        <v>187</v>
      </c>
      <c r="E356" s="181" t="s">
        <v>5660</v>
      </c>
      <c r="F356" s="182" t="s">
        <v>5661</v>
      </c>
      <c r="G356" s="183" t="s">
        <v>1314</v>
      </c>
      <c r="H356" s="184">
        <v>5</v>
      </c>
      <c r="I356" s="185"/>
      <c r="J356" s="186">
        <f t="shared" si="54"/>
        <v>0</v>
      </c>
      <c r="K356" s="182" t="s">
        <v>19</v>
      </c>
      <c r="L356" s="41"/>
      <c r="M356" s="187" t="s">
        <v>19</v>
      </c>
      <c r="N356" s="188" t="s">
        <v>44</v>
      </c>
      <c r="O356" s="66"/>
      <c r="P356" s="189">
        <f t="shared" si="55"/>
        <v>0</v>
      </c>
      <c r="Q356" s="189">
        <v>0</v>
      </c>
      <c r="R356" s="189">
        <f t="shared" si="56"/>
        <v>0</v>
      </c>
      <c r="S356" s="189">
        <v>0</v>
      </c>
      <c r="T356" s="190">
        <f t="shared" si="57"/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135</v>
      </c>
      <c r="AT356" s="191" t="s">
        <v>187</v>
      </c>
      <c r="AU356" s="191" t="s">
        <v>80</v>
      </c>
      <c r="AY356" s="19" t="s">
        <v>185</v>
      </c>
      <c r="BE356" s="192">
        <f t="shared" si="58"/>
        <v>0</v>
      </c>
      <c r="BF356" s="192">
        <f t="shared" si="59"/>
        <v>0</v>
      </c>
      <c r="BG356" s="192">
        <f t="shared" si="60"/>
        <v>0</v>
      </c>
      <c r="BH356" s="192">
        <f t="shared" si="61"/>
        <v>0</v>
      </c>
      <c r="BI356" s="192">
        <f t="shared" si="62"/>
        <v>0</v>
      </c>
      <c r="BJ356" s="19" t="s">
        <v>80</v>
      </c>
      <c r="BK356" s="192">
        <f t="shared" si="63"/>
        <v>0</v>
      </c>
      <c r="BL356" s="19" t="s">
        <v>135</v>
      </c>
      <c r="BM356" s="191" t="s">
        <v>5662</v>
      </c>
    </row>
    <row r="357" spans="1:65" s="2" customFormat="1" ht="16.5" customHeight="1">
      <c r="A357" s="36"/>
      <c r="B357" s="37"/>
      <c r="C357" s="180" t="s">
        <v>3717</v>
      </c>
      <c r="D357" s="180" t="s">
        <v>187</v>
      </c>
      <c r="E357" s="181" t="s">
        <v>5663</v>
      </c>
      <c r="F357" s="182" t="s">
        <v>5664</v>
      </c>
      <c r="G357" s="183" t="s">
        <v>1314</v>
      </c>
      <c r="H357" s="184">
        <v>5</v>
      </c>
      <c r="I357" s="185"/>
      <c r="J357" s="186">
        <f t="shared" si="54"/>
        <v>0</v>
      </c>
      <c r="K357" s="182" t="s">
        <v>19</v>
      </c>
      <c r="L357" s="41"/>
      <c r="M357" s="187" t="s">
        <v>19</v>
      </c>
      <c r="N357" s="188" t="s">
        <v>44</v>
      </c>
      <c r="O357" s="66"/>
      <c r="P357" s="189">
        <f t="shared" si="55"/>
        <v>0</v>
      </c>
      <c r="Q357" s="189">
        <v>0</v>
      </c>
      <c r="R357" s="189">
        <f t="shared" si="56"/>
        <v>0</v>
      </c>
      <c r="S357" s="189">
        <v>0</v>
      </c>
      <c r="T357" s="190">
        <f t="shared" si="57"/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135</v>
      </c>
      <c r="AT357" s="191" t="s">
        <v>187</v>
      </c>
      <c r="AU357" s="191" t="s">
        <v>80</v>
      </c>
      <c r="AY357" s="19" t="s">
        <v>185</v>
      </c>
      <c r="BE357" s="192">
        <f t="shared" si="58"/>
        <v>0</v>
      </c>
      <c r="BF357" s="192">
        <f t="shared" si="59"/>
        <v>0</v>
      </c>
      <c r="BG357" s="192">
        <f t="shared" si="60"/>
        <v>0</v>
      </c>
      <c r="BH357" s="192">
        <f t="shared" si="61"/>
        <v>0</v>
      </c>
      <c r="BI357" s="192">
        <f t="shared" si="62"/>
        <v>0</v>
      </c>
      <c r="BJ357" s="19" t="s">
        <v>80</v>
      </c>
      <c r="BK357" s="192">
        <f t="shared" si="63"/>
        <v>0</v>
      </c>
      <c r="BL357" s="19" t="s">
        <v>135</v>
      </c>
      <c r="BM357" s="191" t="s">
        <v>5665</v>
      </c>
    </row>
    <row r="358" spans="1:65" s="2" customFormat="1" ht="16.5" customHeight="1">
      <c r="A358" s="36"/>
      <c r="B358" s="37"/>
      <c r="C358" s="180" t="s">
        <v>4908</v>
      </c>
      <c r="D358" s="180" t="s">
        <v>187</v>
      </c>
      <c r="E358" s="181" t="s">
        <v>5666</v>
      </c>
      <c r="F358" s="182" t="s">
        <v>5667</v>
      </c>
      <c r="G358" s="183" t="s">
        <v>1314</v>
      </c>
      <c r="H358" s="184">
        <v>1</v>
      </c>
      <c r="I358" s="185"/>
      <c r="J358" s="186">
        <f t="shared" si="54"/>
        <v>0</v>
      </c>
      <c r="K358" s="182" t="s">
        <v>19</v>
      </c>
      <c r="L358" s="41"/>
      <c r="M358" s="187" t="s">
        <v>19</v>
      </c>
      <c r="N358" s="188" t="s">
        <v>44</v>
      </c>
      <c r="O358" s="66"/>
      <c r="P358" s="189">
        <f t="shared" si="55"/>
        <v>0</v>
      </c>
      <c r="Q358" s="189">
        <v>0</v>
      </c>
      <c r="R358" s="189">
        <f t="shared" si="56"/>
        <v>0</v>
      </c>
      <c r="S358" s="189">
        <v>0</v>
      </c>
      <c r="T358" s="190">
        <f t="shared" si="57"/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135</v>
      </c>
      <c r="AT358" s="191" t="s">
        <v>187</v>
      </c>
      <c r="AU358" s="191" t="s">
        <v>80</v>
      </c>
      <c r="AY358" s="19" t="s">
        <v>185</v>
      </c>
      <c r="BE358" s="192">
        <f t="shared" si="58"/>
        <v>0</v>
      </c>
      <c r="BF358" s="192">
        <f t="shared" si="59"/>
        <v>0</v>
      </c>
      <c r="BG358" s="192">
        <f t="shared" si="60"/>
        <v>0</v>
      </c>
      <c r="BH358" s="192">
        <f t="shared" si="61"/>
        <v>0</v>
      </c>
      <c r="BI358" s="192">
        <f t="shared" si="62"/>
        <v>0</v>
      </c>
      <c r="BJ358" s="19" t="s">
        <v>80</v>
      </c>
      <c r="BK358" s="192">
        <f t="shared" si="63"/>
        <v>0</v>
      </c>
      <c r="BL358" s="19" t="s">
        <v>135</v>
      </c>
      <c r="BM358" s="191" t="s">
        <v>5668</v>
      </c>
    </row>
    <row r="359" spans="1:65" s="2" customFormat="1" ht="16.5" customHeight="1">
      <c r="A359" s="36"/>
      <c r="B359" s="37"/>
      <c r="C359" s="180" t="s">
        <v>3721</v>
      </c>
      <c r="D359" s="180" t="s">
        <v>187</v>
      </c>
      <c r="E359" s="181" t="s">
        <v>5669</v>
      </c>
      <c r="F359" s="182" t="s">
        <v>5670</v>
      </c>
      <c r="G359" s="183" t="s">
        <v>1314</v>
      </c>
      <c r="H359" s="184">
        <v>3</v>
      </c>
      <c r="I359" s="185"/>
      <c r="J359" s="186">
        <f t="shared" si="54"/>
        <v>0</v>
      </c>
      <c r="K359" s="182" t="s">
        <v>19</v>
      </c>
      <c r="L359" s="41"/>
      <c r="M359" s="187" t="s">
        <v>19</v>
      </c>
      <c r="N359" s="188" t="s">
        <v>44</v>
      </c>
      <c r="O359" s="66"/>
      <c r="P359" s="189">
        <f t="shared" si="55"/>
        <v>0</v>
      </c>
      <c r="Q359" s="189">
        <v>0</v>
      </c>
      <c r="R359" s="189">
        <f t="shared" si="56"/>
        <v>0</v>
      </c>
      <c r="S359" s="189">
        <v>0</v>
      </c>
      <c r="T359" s="190">
        <f t="shared" si="57"/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135</v>
      </c>
      <c r="AT359" s="191" t="s">
        <v>187</v>
      </c>
      <c r="AU359" s="191" t="s">
        <v>80</v>
      </c>
      <c r="AY359" s="19" t="s">
        <v>185</v>
      </c>
      <c r="BE359" s="192">
        <f t="shared" si="58"/>
        <v>0</v>
      </c>
      <c r="BF359" s="192">
        <f t="shared" si="59"/>
        <v>0</v>
      </c>
      <c r="BG359" s="192">
        <f t="shared" si="60"/>
        <v>0</v>
      </c>
      <c r="BH359" s="192">
        <f t="shared" si="61"/>
        <v>0</v>
      </c>
      <c r="BI359" s="192">
        <f t="shared" si="62"/>
        <v>0</v>
      </c>
      <c r="BJ359" s="19" t="s">
        <v>80</v>
      </c>
      <c r="BK359" s="192">
        <f t="shared" si="63"/>
        <v>0</v>
      </c>
      <c r="BL359" s="19" t="s">
        <v>135</v>
      </c>
      <c r="BM359" s="191" t="s">
        <v>5671</v>
      </c>
    </row>
    <row r="360" spans="1:65" s="2" customFormat="1" ht="16.5" customHeight="1">
      <c r="A360" s="36"/>
      <c r="B360" s="37"/>
      <c r="C360" s="180" t="s">
        <v>4912</v>
      </c>
      <c r="D360" s="180" t="s">
        <v>187</v>
      </c>
      <c r="E360" s="181" t="s">
        <v>5672</v>
      </c>
      <c r="F360" s="182" t="s">
        <v>5673</v>
      </c>
      <c r="G360" s="183" t="s">
        <v>1314</v>
      </c>
      <c r="H360" s="184">
        <v>3</v>
      </c>
      <c r="I360" s="185"/>
      <c r="J360" s="186">
        <f t="shared" si="54"/>
        <v>0</v>
      </c>
      <c r="K360" s="182" t="s">
        <v>19</v>
      </c>
      <c r="L360" s="41"/>
      <c r="M360" s="187" t="s">
        <v>19</v>
      </c>
      <c r="N360" s="188" t="s">
        <v>44</v>
      </c>
      <c r="O360" s="66"/>
      <c r="P360" s="189">
        <f t="shared" si="55"/>
        <v>0</v>
      </c>
      <c r="Q360" s="189">
        <v>0</v>
      </c>
      <c r="R360" s="189">
        <f t="shared" si="56"/>
        <v>0</v>
      </c>
      <c r="S360" s="189">
        <v>0</v>
      </c>
      <c r="T360" s="190">
        <f t="shared" si="57"/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191" t="s">
        <v>135</v>
      </c>
      <c r="AT360" s="191" t="s">
        <v>187</v>
      </c>
      <c r="AU360" s="191" t="s">
        <v>80</v>
      </c>
      <c r="AY360" s="19" t="s">
        <v>185</v>
      </c>
      <c r="BE360" s="192">
        <f t="shared" si="58"/>
        <v>0</v>
      </c>
      <c r="BF360" s="192">
        <f t="shared" si="59"/>
        <v>0</v>
      </c>
      <c r="BG360" s="192">
        <f t="shared" si="60"/>
        <v>0</v>
      </c>
      <c r="BH360" s="192">
        <f t="shared" si="61"/>
        <v>0</v>
      </c>
      <c r="BI360" s="192">
        <f t="shared" si="62"/>
        <v>0</v>
      </c>
      <c r="BJ360" s="19" t="s">
        <v>80</v>
      </c>
      <c r="BK360" s="192">
        <f t="shared" si="63"/>
        <v>0</v>
      </c>
      <c r="BL360" s="19" t="s">
        <v>135</v>
      </c>
      <c r="BM360" s="191" t="s">
        <v>5674</v>
      </c>
    </row>
    <row r="361" spans="1:65" s="2" customFormat="1" ht="16.5" customHeight="1">
      <c r="A361" s="36"/>
      <c r="B361" s="37"/>
      <c r="C361" s="180" t="s">
        <v>3724</v>
      </c>
      <c r="D361" s="180" t="s">
        <v>187</v>
      </c>
      <c r="E361" s="181" t="s">
        <v>5675</v>
      </c>
      <c r="F361" s="182" t="s">
        <v>5676</v>
      </c>
      <c r="G361" s="183" t="s">
        <v>1314</v>
      </c>
      <c r="H361" s="184">
        <v>1</v>
      </c>
      <c r="I361" s="185"/>
      <c r="J361" s="186">
        <f t="shared" si="54"/>
        <v>0</v>
      </c>
      <c r="K361" s="182" t="s">
        <v>19</v>
      </c>
      <c r="L361" s="41"/>
      <c r="M361" s="187" t="s">
        <v>19</v>
      </c>
      <c r="N361" s="188" t="s">
        <v>44</v>
      </c>
      <c r="O361" s="66"/>
      <c r="P361" s="189">
        <f t="shared" si="55"/>
        <v>0</v>
      </c>
      <c r="Q361" s="189">
        <v>0</v>
      </c>
      <c r="R361" s="189">
        <f t="shared" si="56"/>
        <v>0</v>
      </c>
      <c r="S361" s="189">
        <v>0</v>
      </c>
      <c r="T361" s="190">
        <f t="shared" si="57"/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135</v>
      </c>
      <c r="AT361" s="191" t="s">
        <v>187</v>
      </c>
      <c r="AU361" s="191" t="s">
        <v>80</v>
      </c>
      <c r="AY361" s="19" t="s">
        <v>185</v>
      </c>
      <c r="BE361" s="192">
        <f t="shared" si="58"/>
        <v>0</v>
      </c>
      <c r="BF361" s="192">
        <f t="shared" si="59"/>
        <v>0</v>
      </c>
      <c r="BG361" s="192">
        <f t="shared" si="60"/>
        <v>0</v>
      </c>
      <c r="BH361" s="192">
        <f t="shared" si="61"/>
        <v>0</v>
      </c>
      <c r="BI361" s="192">
        <f t="shared" si="62"/>
        <v>0</v>
      </c>
      <c r="BJ361" s="19" t="s">
        <v>80</v>
      </c>
      <c r="BK361" s="192">
        <f t="shared" si="63"/>
        <v>0</v>
      </c>
      <c r="BL361" s="19" t="s">
        <v>135</v>
      </c>
      <c r="BM361" s="191" t="s">
        <v>5677</v>
      </c>
    </row>
    <row r="362" spans="1:65" s="2" customFormat="1" ht="16.5" customHeight="1">
      <c r="A362" s="36"/>
      <c r="B362" s="37"/>
      <c r="C362" s="180" t="s">
        <v>4915</v>
      </c>
      <c r="D362" s="180" t="s">
        <v>187</v>
      </c>
      <c r="E362" s="181" t="s">
        <v>5678</v>
      </c>
      <c r="F362" s="182" t="s">
        <v>5679</v>
      </c>
      <c r="G362" s="183" t="s">
        <v>1314</v>
      </c>
      <c r="H362" s="184">
        <v>1</v>
      </c>
      <c r="I362" s="185"/>
      <c r="J362" s="186">
        <f t="shared" si="54"/>
        <v>0</v>
      </c>
      <c r="K362" s="182" t="s">
        <v>19</v>
      </c>
      <c r="L362" s="41"/>
      <c r="M362" s="187" t="s">
        <v>19</v>
      </c>
      <c r="N362" s="188" t="s">
        <v>44</v>
      </c>
      <c r="O362" s="66"/>
      <c r="P362" s="189">
        <f t="shared" si="55"/>
        <v>0</v>
      </c>
      <c r="Q362" s="189">
        <v>0</v>
      </c>
      <c r="R362" s="189">
        <f t="shared" si="56"/>
        <v>0</v>
      </c>
      <c r="S362" s="189">
        <v>0</v>
      </c>
      <c r="T362" s="190">
        <f t="shared" si="57"/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91" t="s">
        <v>135</v>
      </c>
      <c r="AT362" s="191" t="s">
        <v>187</v>
      </c>
      <c r="AU362" s="191" t="s">
        <v>80</v>
      </c>
      <c r="AY362" s="19" t="s">
        <v>185</v>
      </c>
      <c r="BE362" s="192">
        <f t="shared" si="58"/>
        <v>0</v>
      </c>
      <c r="BF362" s="192">
        <f t="shared" si="59"/>
        <v>0</v>
      </c>
      <c r="BG362" s="192">
        <f t="shared" si="60"/>
        <v>0</v>
      </c>
      <c r="BH362" s="192">
        <f t="shared" si="61"/>
        <v>0</v>
      </c>
      <c r="BI362" s="192">
        <f t="shared" si="62"/>
        <v>0</v>
      </c>
      <c r="BJ362" s="19" t="s">
        <v>80</v>
      </c>
      <c r="BK362" s="192">
        <f t="shared" si="63"/>
        <v>0</v>
      </c>
      <c r="BL362" s="19" t="s">
        <v>135</v>
      </c>
      <c r="BM362" s="191" t="s">
        <v>5680</v>
      </c>
    </row>
    <row r="363" spans="1:65" s="2" customFormat="1" ht="16.5" customHeight="1">
      <c r="A363" s="36"/>
      <c r="B363" s="37"/>
      <c r="C363" s="180" t="s">
        <v>3727</v>
      </c>
      <c r="D363" s="180" t="s">
        <v>187</v>
      </c>
      <c r="E363" s="181" t="s">
        <v>5681</v>
      </c>
      <c r="F363" s="182" t="s">
        <v>5682</v>
      </c>
      <c r="G363" s="183" t="s">
        <v>1314</v>
      </c>
      <c r="H363" s="184">
        <v>20</v>
      </c>
      <c r="I363" s="185"/>
      <c r="J363" s="186">
        <f t="shared" si="54"/>
        <v>0</v>
      </c>
      <c r="K363" s="182" t="s">
        <v>19</v>
      </c>
      <c r="L363" s="41"/>
      <c r="M363" s="187" t="s">
        <v>19</v>
      </c>
      <c r="N363" s="188" t="s">
        <v>44</v>
      </c>
      <c r="O363" s="66"/>
      <c r="P363" s="189">
        <f t="shared" si="55"/>
        <v>0</v>
      </c>
      <c r="Q363" s="189">
        <v>0</v>
      </c>
      <c r="R363" s="189">
        <f t="shared" si="56"/>
        <v>0</v>
      </c>
      <c r="S363" s="189">
        <v>0</v>
      </c>
      <c r="T363" s="190">
        <f t="shared" si="57"/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91" t="s">
        <v>135</v>
      </c>
      <c r="AT363" s="191" t="s">
        <v>187</v>
      </c>
      <c r="AU363" s="191" t="s">
        <v>80</v>
      </c>
      <c r="AY363" s="19" t="s">
        <v>185</v>
      </c>
      <c r="BE363" s="192">
        <f t="shared" si="58"/>
        <v>0</v>
      </c>
      <c r="BF363" s="192">
        <f t="shared" si="59"/>
        <v>0</v>
      </c>
      <c r="BG363" s="192">
        <f t="shared" si="60"/>
        <v>0</v>
      </c>
      <c r="BH363" s="192">
        <f t="shared" si="61"/>
        <v>0</v>
      </c>
      <c r="BI363" s="192">
        <f t="shared" si="62"/>
        <v>0</v>
      </c>
      <c r="BJ363" s="19" t="s">
        <v>80</v>
      </c>
      <c r="BK363" s="192">
        <f t="shared" si="63"/>
        <v>0</v>
      </c>
      <c r="BL363" s="19" t="s">
        <v>135</v>
      </c>
      <c r="BM363" s="191" t="s">
        <v>5683</v>
      </c>
    </row>
    <row r="364" spans="1:65" s="2" customFormat="1" ht="16.5" customHeight="1">
      <c r="A364" s="36"/>
      <c r="B364" s="37"/>
      <c r="C364" s="180" t="s">
        <v>4918</v>
      </c>
      <c r="D364" s="180" t="s">
        <v>187</v>
      </c>
      <c r="E364" s="181" t="s">
        <v>5684</v>
      </c>
      <c r="F364" s="182" t="s">
        <v>5685</v>
      </c>
      <c r="G364" s="183" t="s">
        <v>1314</v>
      </c>
      <c r="H364" s="184">
        <v>13</v>
      </c>
      <c r="I364" s="185"/>
      <c r="J364" s="186">
        <f t="shared" si="54"/>
        <v>0</v>
      </c>
      <c r="K364" s="182" t="s">
        <v>19</v>
      </c>
      <c r="L364" s="41"/>
      <c r="M364" s="187" t="s">
        <v>19</v>
      </c>
      <c r="N364" s="188" t="s">
        <v>44</v>
      </c>
      <c r="O364" s="66"/>
      <c r="P364" s="189">
        <f t="shared" si="55"/>
        <v>0</v>
      </c>
      <c r="Q364" s="189">
        <v>0</v>
      </c>
      <c r="R364" s="189">
        <f t="shared" si="56"/>
        <v>0</v>
      </c>
      <c r="S364" s="189">
        <v>0</v>
      </c>
      <c r="T364" s="190">
        <f t="shared" si="57"/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91" t="s">
        <v>135</v>
      </c>
      <c r="AT364" s="191" t="s">
        <v>187</v>
      </c>
      <c r="AU364" s="191" t="s">
        <v>80</v>
      </c>
      <c r="AY364" s="19" t="s">
        <v>185</v>
      </c>
      <c r="BE364" s="192">
        <f t="shared" si="58"/>
        <v>0</v>
      </c>
      <c r="BF364" s="192">
        <f t="shared" si="59"/>
        <v>0</v>
      </c>
      <c r="BG364" s="192">
        <f t="shared" si="60"/>
        <v>0</v>
      </c>
      <c r="BH364" s="192">
        <f t="shared" si="61"/>
        <v>0</v>
      </c>
      <c r="BI364" s="192">
        <f t="shared" si="62"/>
        <v>0</v>
      </c>
      <c r="BJ364" s="19" t="s">
        <v>80</v>
      </c>
      <c r="BK364" s="192">
        <f t="shared" si="63"/>
        <v>0</v>
      </c>
      <c r="BL364" s="19" t="s">
        <v>135</v>
      </c>
      <c r="BM364" s="191" t="s">
        <v>5686</v>
      </c>
    </row>
    <row r="365" spans="1:65" s="2" customFormat="1" ht="16.5" customHeight="1">
      <c r="A365" s="36"/>
      <c r="B365" s="37"/>
      <c r="C365" s="180" t="s">
        <v>3730</v>
      </c>
      <c r="D365" s="180" t="s">
        <v>187</v>
      </c>
      <c r="E365" s="181" t="s">
        <v>5687</v>
      </c>
      <c r="F365" s="182" t="s">
        <v>5688</v>
      </c>
      <c r="G365" s="183" t="s">
        <v>1314</v>
      </c>
      <c r="H365" s="184">
        <v>9</v>
      </c>
      <c r="I365" s="185"/>
      <c r="J365" s="186">
        <f t="shared" si="54"/>
        <v>0</v>
      </c>
      <c r="K365" s="182" t="s">
        <v>19</v>
      </c>
      <c r="L365" s="41"/>
      <c r="M365" s="187" t="s">
        <v>19</v>
      </c>
      <c r="N365" s="188" t="s">
        <v>44</v>
      </c>
      <c r="O365" s="66"/>
      <c r="P365" s="189">
        <f t="shared" si="55"/>
        <v>0</v>
      </c>
      <c r="Q365" s="189">
        <v>0</v>
      </c>
      <c r="R365" s="189">
        <f t="shared" si="56"/>
        <v>0</v>
      </c>
      <c r="S365" s="189">
        <v>0</v>
      </c>
      <c r="T365" s="190">
        <f t="shared" si="57"/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135</v>
      </c>
      <c r="AT365" s="191" t="s">
        <v>187</v>
      </c>
      <c r="AU365" s="191" t="s">
        <v>80</v>
      </c>
      <c r="AY365" s="19" t="s">
        <v>185</v>
      </c>
      <c r="BE365" s="192">
        <f t="shared" si="58"/>
        <v>0</v>
      </c>
      <c r="BF365" s="192">
        <f t="shared" si="59"/>
        <v>0</v>
      </c>
      <c r="BG365" s="192">
        <f t="shared" si="60"/>
        <v>0</v>
      </c>
      <c r="BH365" s="192">
        <f t="shared" si="61"/>
        <v>0</v>
      </c>
      <c r="BI365" s="192">
        <f t="shared" si="62"/>
        <v>0</v>
      </c>
      <c r="BJ365" s="19" t="s">
        <v>80</v>
      </c>
      <c r="BK365" s="192">
        <f t="shared" si="63"/>
        <v>0</v>
      </c>
      <c r="BL365" s="19" t="s">
        <v>135</v>
      </c>
      <c r="BM365" s="191" t="s">
        <v>5689</v>
      </c>
    </row>
    <row r="366" spans="1:65" s="2" customFormat="1" ht="16.5" customHeight="1">
      <c r="A366" s="36"/>
      <c r="B366" s="37"/>
      <c r="C366" s="180" t="s">
        <v>4921</v>
      </c>
      <c r="D366" s="180" t="s">
        <v>187</v>
      </c>
      <c r="E366" s="181" t="s">
        <v>5690</v>
      </c>
      <c r="F366" s="182" t="s">
        <v>5691</v>
      </c>
      <c r="G366" s="183" t="s">
        <v>1314</v>
      </c>
      <c r="H366" s="184">
        <v>1</v>
      </c>
      <c r="I366" s="185"/>
      <c r="J366" s="186">
        <f t="shared" si="54"/>
        <v>0</v>
      </c>
      <c r="K366" s="182" t="s">
        <v>19</v>
      </c>
      <c r="L366" s="41"/>
      <c r="M366" s="187" t="s">
        <v>19</v>
      </c>
      <c r="N366" s="188" t="s">
        <v>44</v>
      </c>
      <c r="O366" s="66"/>
      <c r="P366" s="189">
        <f t="shared" si="55"/>
        <v>0</v>
      </c>
      <c r="Q366" s="189">
        <v>0</v>
      </c>
      <c r="R366" s="189">
        <f t="shared" si="56"/>
        <v>0</v>
      </c>
      <c r="S366" s="189">
        <v>0</v>
      </c>
      <c r="T366" s="190">
        <f t="shared" si="57"/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91" t="s">
        <v>135</v>
      </c>
      <c r="AT366" s="191" t="s">
        <v>187</v>
      </c>
      <c r="AU366" s="191" t="s">
        <v>80</v>
      </c>
      <c r="AY366" s="19" t="s">
        <v>185</v>
      </c>
      <c r="BE366" s="192">
        <f t="shared" si="58"/>
        <v>0</v>
      </c>
      <c r="BF366" s="192">
        <f t="shared" si="59"/>
        <v>0</v>
      </c>
      <c r="BG366" s="192">
        <f t="shared" si="60"/>
        <v>0</v>
      </c>
      <c r="BH366" s="192">
        <f t="shared" si="61"/>
        <v>0</v>
      </c>
      <c r="BI366" s="192">
        <f t="shared" si="62"/>
        <v>0</v>
      </c>
      <c r="BJ366" s="19" t="s">
        <v>80</v>
      </c>
      <c r="BK366" s="192">
        <f t="shared" si="63"/>
        <v>0</v>
      </c>
      <c r="BL366" s="19" t="s">
        <v>135</v>
      </c>
      <c r="BM366" s="191" t="s">
        <v>5692</v>
      </c>
    </row>
    <row r="367" spans="1:65" s="2" customFormat="1" ht="16.5" customHeight="1">
      <c r="A367" s="36"/>
      <c r="B367" s="37"/>
      <c r="C367" s="180" t="s">
        <v>3733</v>
      </c>
      <c r="D367" s="180" t="s">
        <v>187</v>
      </c>
      <c r="E367" s="181" t="s">
        <v>5693</v>
      </c>
      <c r="F367" s="182" t="s">
        <v>5694</v>
      </c>
      <c r="G367" s="183" t="s">
        <v>1314</v>
      </c>
      <c r="H367" s="184">
        <v>4</v>
      </c>
      <c r="I367" s="185"/>
      <c r="J367" s="186">
        <f t="shared" si="54"/>
        <v>0</v>
      </c>
      <c r="K367" s="182" t="s">
        <v>19</v>
      </c>
      <c r="L367" s="41"/>
      <c r="M367" s="187" t="s">
        <v>19</v>
      </c>
      <c r="N367" s="188" t="s">
        <v>44</v>
      </c>
      <c r="O367" s="66"/>
      <c r="P367" s="189">
        <f t="shared" si="55"/>
        <v>0</v>
      </c>
      <c r="Q367" s="189">
        <v>0</v>
      </c>
      <c r="R367" s="189">
        <f t="shared" si="56"/>
        <v>0</v>
      </c>
      <c r="S367" s="189">
        <v>0</v>
      </c>
      <c r="T367" s="190">
        <f t="shared" si="57"/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135</v>
      </c>
      <c r="AT367" s="191" t="s">
        <v>187</v>
      </c>
      <c r="AU367" s="191" t="s">
        <v>80</v>
      </c>
      <c r="AY367" s="19" t="s">
        <v>185</v>
      </c>
      <c r="BE367" s="192">
        <f t="shared" si="58"/>
        <v>0</v>
      </c>
      <c r="BF367" s="192">
        <f t="shared" si="59"/>
        <v>0</v>
      </c>
      <c r="BG367" s="192">
        <f t="shared" si="60"/>
        <v>0</v>
      </c>
      <c r="BH367" s="192">
        <f t="shared" si="61"/>
        <v>0</v>
      </c>
      <c r="BI367" s="192">
        <f t="shared" si="62"/>
        <v>0</v>
      </c>
      <c r="BJ367" s="19" t="s">
        <v>80</v>
      </c>
      <c r="BK367" s="192">
        <f t="shared" si="63"/>
        <v>0</v>
      </c>
      <c r="BL367" s="19" t="s">
        <v>135</v>
      </c>
      <c r="BM367" s="191" t="s">
        <v>5695</v>
      </c>
    </row>
    <row r="368" spans="1:65" s="2" customFormat="1" ht="16.5" customHeight="1">
      <c r="A368" s="36"/>
      <c r="B368" s="37"/>
      <c r="C368" s="180" t="s">
        <v>4924</v>
      </c>
      <c r="D368" s="180" t="s">
        <v>187</v>
      </c>
      <c r="E368" s="181" t="s">
        <v>5696</v>
      </c>
      <c r="F368" s="182" t="s">
        <v>5697</v>
      </c>
      <c r="G368" s="183" t="s">
        <v>1314</v>
      </c>
      <c r="H368" s="184">
        <v>4</v>
      </c>
      <c r="I368" s="185"/>
      <c r="J368" s="186">
        <f t="shared" si="54"/>
        <v>0</v>
      </c>
      <c r="K368" s="182" t="s">
        <v>19</v>
      </c>
      <c r="L368" s="41"/>
      <c r="M368" s="187" t="s">
        <v>19</v>
      </c>
      <c r="N368" s="188" t="s">
        <v>44</v>
      </c>
      <c r="O368" s="66"/>
      <c r="P368" s="189">
        <f t="shared" si="55"/>
        <v>0</v>
      </c>
      <c r="Q368" s="189">
        <v>0</v>
      </c>
      <c r="R368" s="189">
        <f t="shared" si="56"/>
        <v>0</v>
      </c>
      <c r="S368" s="189">
        <v>0</v>
      </c>
      <c r="T368" s="190">
        <f t="shared" si="57"/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91" t="s">
        <v>135</v>
      </c>
      <c r="AT368" s="191" t="s">
        <v>187</v>
      </c>
      <c r="AU368" s="191" t="s">
        <v>80</v>
      </c>
      <c r="AY368" s="19" t="s">
        <v>185</v>
      </c>
      <c r="BE368" s="192">
        <f t="shared" si="58"/>
        <v>0</v>
      </c>
      <c r="BF368" s="192">
        <f t="shared" si="59"/>
        <v>0</v>
      </c>
      <c r="BG368" s="192">
        <f t="shared" si="60"/>
        <v>0</v>
      </c>
      <c r="BH368" s="192">
        <f t="shared" si="61"/>
        <v>0</v>
      </c>
      <c r="BI368" s="192">
        <f t="shared" si="62"/>
        <v>0</v>
      </c>
      <c r="BJ368" s="19" t="s">
        <v>80</v>
      </c>
      <c r="BK368" s="192">
        <f t="shared" si="63"/>
        <v>0</v>
      </c>
      <c r="BL368" s="19" t="s">
        <v>135</v>
      </c>
      <c r="BM368" s="191" t="s">
        <v>5698</v>
      </c>
    </row>
    <row r="369" spans="1:65" s="2" customFormat="1" ht="16.5" customHeight="1">
      <c r="A369" s="36"/>
      <c r="B369" s="37"/>
      <c r="C369" s="180" t="s">
        <v>3736</v>
      </c>
      <c r="D369" s="180" t="s">
        <v>187</v>
      </c>
      <c r="E369" s="181" t="s">
        <v>5699</v>
      </c>
      <c r="F369" s="182" t="s">
        <v>5700</v>
      </c>
      <c r="G369" s="183" t="s">
        <v>1314</v>
      </c>
      <c r="H369" s="184">
        <v>1</v>
      </c>
      <c r="I369" s="185"/>
      <c r="J369" s="186">
        <f t="shared" si="54"/>
        <v>0</v>
      </c>
      <c r="K369" s="182" t="s">
        <v>19</v>
      </c>
      <c r="L369" s="41"/>
      <c r="M369" s="187" t="s">
        <v>19</v>
      </c>
      <c r="N369" s="188" t="s">
        <v>44</v>
      </c>
      <c r="O369" s="66"/>
      <c r="P369" s="189">
        <f t="shared" si="55"/>
        <v>0</v>
      </c>
      <c r="Q369" s="189">
        <v>0</v>
      </c>
      <c r="R369" s="189">
        <f t="shared" si="56"/>
        <v>0</v>
      </c>
      <c r="S369" s="189">
        <v>0</v>
      </c>
      <c r="T369" s="190">
        <f t="shared" si="57"/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91" t="s">
        <v>135</v>
      </c>
      <c r="AT369" s="191" t="s">
        <v>187</v>
      </c>
      <c r="AU369" s="191" t="s">
        <v>80</v>
      </c>
      <c r="AY369" s="19" t="s">
        <v>185</v>
      </c>
      <c r="BE369" s="192">
        <f t="shared" si="58"/>
        <v>0</v>
      </c>
      <c r="BF369" s="192">
        <f t="shared" si="59"/>
        <v>0</v>
      </c>
      <c r="BG369" s="192">
        <f t="shared" si="60"/>
        <v>0</v>
      </c>
      <c r="BH369" s="192">
        <f t="shared" si="61"/>
        <v>0</v>
      </c>
      <c r="BI369" s="192">
        <f t="shared" si="62"/>
        <v>0</v>
      </c>
      <c r="BJ369" s="19" t="s">
        <v>80</v>
      </c>
      <c r="BK369" s="192">
        <f t="shared" si="63"/>
        <v>0</v>
      </c>
      <c r="BL369" s="19" t="s">
        <v>135</v>
      </c>
      <c r="BM369" s="191" t="s">
        <v>5701</v>
      </c>
    </row>
    <row r="370" spans="1:65" s="2" customFormat="1" ht="16.5" customHeight="1">
      <c r="A370" s="36"/>
      <c r="B370" s="37"/>
      <c r="C370" s="180" t="s">
        <v>4927</v>
      </c>
      <c r="D370" s="180" t="s">
        <v>187</v>
      </c>
      <c r="E370" s="181" t="s">
        <v>5702</v>
      </c>
      <c r="F370" s="182" t="s">
        <v>5703</v>
      </c>
      <c r="G370" s="183" t="s">
        <v>1314</v>
      </c>
      <c r="H370" s="184">
        <v>1</v>
      </c>
      <c r="I370" s="185"/>
      <c r="J370" s="186">
        <f t="shared" si="54"/>
        <v>0</v>
      </c>
      <c r="K370" s="182" t="s">
        <v>19</v>
      </c>
      <c r="L370" s="41"/>
      <c r="M370" s="187" t="s">
        <v>19</v>
      </c>
      <c r="N370" s="188" t="s">
        <v>44</v>
      </c>
      <c r="O370" s="66"/>
      <c r="P370" s="189">
        <f t="shared" si="55"/>
        <v>0</v>
      </c>
      <c r="Q370" s="189">
        <v>0</v>
      </c>
      <c r="R370" s="189">
        <f t="shared" si="56"/>
        <v>0</v>
      </c>
      <c r="S370" s="189">
        <v>0</v>
      </c>
      <c r="T370" s="190">
        <f t="shared" si="57"/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135</v>
      </c>
      <c r="AT370" s="191" t="s">
        <v>187</v>
      </c>
      <c r="AU370" s="191" t="s">
        <v>80</v>
      </c>
      <c r="AY370" s="19" t="s">
        <v>185</v>
      </c>
      <c r="BE370" s="192">
        <f t="shared" si="58"/>
        <v>0</v>
      </c>
      <c r="BF370" s="192">
        <f t="shared" si="59"/>
        <v>0</v>
      </c>
      <c r="BG370" s="192">
        <f t="shared" si="60"/>
        <v>0</v>
      </c>
      <c r="BH370" s="192">
        <f t="shared" si="61"/>
        <v>0</v>
      </c>
      <c r="BI370" s="192">
        <f t="shared" si="62"/>
        <v>0</v>
      </c>
      <c r="BJ370" s="19" t="s">
        <v>80</v>
      </c>
      <c r="BK370" s="192">
        <f t="shared" si="63"/>
        <v>0</v>
      </c>
      <c r="BL370" s="19" t="s">
        <v>135</v>
      </c>
      <c r="BM370" s="191" t="s">
        <v>5704</v>
      </c>
    </row>
    <row r="371" spans="1:65" s="2" customFormat="1" ht="16.5" customHeight="1">
      <c r="A371" s="36"/>
      <c r="B371" s="37"/>
      <c r="C371" s="180" t="s">
        <v>3739</v>
      </c>
      <c r="D371" s="180" t="s">
        <v>187</v>
      </c>
      <c r="E371" s="181" t="s">
        <v>5705</v>
      </c>
      <c r="F371" s="182" t="s">
        <v>5706</v>
      </c>
      <c r="G371" s="183" t="s">
        <v>1314</v>
      </c>
      <c r="H371" s="184">
        <v>1</v>
      </c>
      <c r="I371" s="185"/>
      <c r="J371" s="186">
        <f t="shared" si="54"/>
        <v>0</v>
      </c>
      <c r="K371" s="182" t="s">
        <v>19</v>
      </c>
      <c r="L371" s="41"/>
      <c r="M371" s="187" t="s">
        <v>19</v>
      </c>
      <c r="N371" s="188" t="s">
        <v>44</v>
      </c>
      <c r="O371" s="66"/>
      <c r="P371" s="189">
        <f t="shared" si="55"/>
        <v>0</v>
      </c>
      <c r="Q371" s="189">
        <v>0</v>
      </c>
      <c r="R371" s="189">
        <f t="shared" si="56"/>
        <v>0</v>
      </c>
      <c r="S371" s="189">
        <v>0</v>
      </c>
      <c r="T371" s="190">
        <f t="shared" si="57"/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191" t="s">
        <v>135</v>
      </c>
      <c r="AT371" s="191" t="s">
        <v>187</v>
      </c>
      <c r="AU371" s="191" t="s">
        <v>80</v>
      </c>
      <c r="AY371" s="19" t="s">
        <v>185</v>
      </c>
      <c r="BE371" s="192">
        <f t="shared" si="58"/>
        <v>0</v>
      </c>
      <c r="BF371" s="192">
        <f t="shared" si="59"/>
        <v>0</v>
      </c>
      <c r="BG371" s="192">
        <f t="shared" si="60"/>
        <v>0</v>
      </c>
      <c r="BH371" s="192">
        <f t="shared" si="61"/>
        <v>0</v>
      </c>
      <c r="BI371" s="192">
        <f t="shared" si="62"/>
        <v>0</v>
      </c>
      <c r="BJ371" s="19" t="s">
        <v>80</v>
      </c>
      <c r="BK371" s="192">
        <f t="shared" si="63"/>
        <v>0</v>
      </c>
      <c r="BL371" s="19" t="s">
        <v>135</v>
      </c>
      <c r="BM371" s="191" t="s">
        <v>5707</v>
      </c>
    </row>
    <row r="372" spans="1:65" s="2" customFormat="1" ht="16.5" customHeight="1">
      <c r="A372" s="36"/>
      <c r="B372" s="37"/>
      <c r="C372" s="180" t="s">
        <v>4930</v>
      </c>
      <c r="D372" s="180" t="s">
        <v>187</v>
      </c>
      <c r="E372" s="181" t="s">
        <v>5708</v>
      </c>
      <c r="F372" s="182" t="s">
        <v>5709</v>
      </c>
      <c r="G372" s="183" t="s">
        <v>1314</v>
      </c>
      <c r="H372" s="184">
        <v>1</v>
      </c>
      <c r="I372" s="185"/>
      <c r="J372" s="186">
        <f t="shared" si="54"/>
        <v>0</v>
      </c>
      <c r="K372" s="182" t="s">
        <v>19</v>
      </c>
      <c r="L372" s="41"/>
      <c r="M372" s="187" t="s">
        <v>19</v>
      </c>
      <c r="N372" s="188" t="s">
        <v>44</v>
      </c>
      <c r="O372" s="66"/>
      <c r="P372" s="189">
        <f t="shared" si="55"/>
        <v>0</v>
      </c>
      <c r="Q372" s="189">
        <v>0</v>
      </c>
      <c r="R372" s="189">
        <f t="shared" si="56"/>
        <v>0</v>
      </c>
      <c r="S372" s="189">
        <v>0</v>
      </c>
      <c r="T372" s="190">
        <f t="shared" si="57"/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135</v>
      </c>
      <c r="AT372" s="191" t="s">
        <v>187</v>
      </c>
      <c r="AU372" s="191" t="s">
        <v>80</v>
      </c>
      <c r="AY372" s="19" t="s">
        <v>185</v>
      </c>
      <c r="BE372" s="192">
        <f t="shared" si="58"/>
        <v>0</v>
      </c>
      <c r="BF372" s="192">
        <f t="shared" si="59"/>
        <v>0</v>
      </c>
      <c r="BG372" s="192">
        <f t="shared" si="60"/>
        <v>0</v>
      </c>
      <c r="BH372" s="192">
        <f t="shared" si="61"/>
        <v>0</v>
      </c>
      <c r="BI372" s="192">
        <f t="shared" si="62"/>
        <v>0</v>
      </c>
      <c r="BJ372" s="19" t="s">
        <v>80</v>
      </c>
      <c r="BK372" s="192">
        <f t="shared" si="63"/>
        <v>0</v>
      </c>
      <c r="BL372" s="19" t="s">
        <v>135</v>
      </c>
      <c r="BM372" s="191" t="s">
        <v>5710</v>
      </c>
    </row>
    <row r="373" spans="1:65" s="2" customFormat="1" ht="16.5" customHeight="1">
      <c r="A373" s="36"/>
      <c r="B373" s="37"/>
      <c r="C373" s="180" t="s">
        <v>3742</v>
      </c>
      <c r="D373" s="180" t="s">
        <v>187</v>
      </c>
      <c r="E373" s="181" t="s">
        <v>5711</v>
      </c>
      <c r="F373" s="182" t="s">
        <v>5712</v>
      </c>
      <c r="G373" s="183" t="s">
        <v>1314</v>
      </c>
      <c r="H373" s="184">
        <v>2</v>
      </c>
      <c r="I373" s="185"/>
      <c r="J373" s="186">
        <f t="shared" si="54"/>
        <v>0</v>
      </c>
      <c r="K373" s="182" t="s">
        <v>19</v>
      </c>
      <c r="L373" s="41"/>
      <c r="M373" s="187" t="s">
        <v>19</v>
      </c>
      <c r="N373" s="188" t="s">
        <v>44</v>
      </c>
      <c r="O373" s="66"/>
      <c r="P373" s="189">
        <f t="shared" si="55"/>
        <v>0</v>
      </c>
      <c r="Q373" s="189">
        <v>0</v>
      </c>
      <c r="R373" s="189">
        <f t="shared" si="56"/>
        <v>0</v>
      </c>
      <c r="S373" s="189">
        <v>0</v>
      </c>
      <c r="T373" s="190">
        <f t="shared" si="57"/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135</v>
      </c>
      <c r="AT373" s="191" t="s">
        <v>187</v>
      </c>
      <c r="AU373" s="191" t="s">
        <v>80</v>
      </c>
      <c r="AY373" s="19" t="s">
        <v>185</v>
      </c>
      <c r="BE373" s="192">
        <f t="shared" si="58"/>
        <v>0</v>
      </c>
      <c r="BF373" s="192">
        <f t="shared" si="59"/>
        <v>0</v>
      </c>
      <c r="BG373" s="192">
        <f t="shared" si="60"/>
        <v>0</v>
      </c>
      <c r="BH373" s="192">
        <f t="shared" si="61"/>
        <v>0</v>
      </c>
      <c r="BI373" s="192">
        <f t="shared" si="62"/>
        <v>0</v>
      </c>
      <c r="BJ373" s="19" t="s">
        <v>80</v>
      </c>
      <c r="BK373" s="192">
        <f t="shared" si="63"/>
        <v>0</v>
      </c>
      <c r="BL373" s="19" t="s">
        <v>135</v>
      </c>
      <c r="BM373" s="191" t="s">
        <v>5713</v>
      </c>
    </row>
    <row r="374" spans="1:65" s="2" customFormat="1" ht="16.5" customHeight="1">
      <c r="A374" s="36"/>
      <c r="B374" s="37"/>
      <c r="C374" s="180" t="s">
        <v>4935</v>
      </c>
      <c r="D374" s="180" t="s">
        <v>187</v>
      </c>
      <c r="E374" s="181" t="s">
        <v>5714</v>
      </c>
      <c r="F374" s="182" t="s">
        <v>5715</v>
      </c>
      <c r="G374" s="183" t="s">
        <v>1314</v>
      </c>
      <c r="H374" s="184">
        <v>2</v>
      </c>
      <c r="I374" s="185"/>
      <c r="J374" s="186">
        <f t="shared" si="54"/>
        <v>0</v>
      </c>
      <c r="K374" s="182" t="s">
        <v>19</v>
      </c>
      <c r="L374" s="41"/>
      <c r="M374" s="187" t="s">
        <v>19</v>
      </c>
      <c r="N374" s="188" t="s">
        <v>44</v>
      </c>
      <c r="O374" s="66"/>
      <c r="P374" s="189">
        <f t="shared" si="55"/>
        <v>0</v>
      </c>
      <c r="Q374" s="189">
        <v>0</v>
      </c>
      <c r="R374" s="189">
        <f t="shared" si="56"/>
        <v>0</v>
      </c>
      <c r="S374" s="189">
        <v>0</v>
      </c>
      <c r="T374" s="190">
        <f t="shared" si="57"/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91" t="s">
        <v>135</v>
      </c>
      <c r="AT374" s="191" t="s">
        <v>187</v>
      </c>
      <c r="AU374" s="191" t="s">
        <v>80</v>
      </c>
      <c r="AY374" s="19" t="s">
        <v>185</v>
      </c>
      <c r="BE374" s="192">
        <f t="shared" si="58"/>
        <v>0</v>
      </c>
      <c r="BF374" s="192">
        <f t="shared" si="59"/>
        <v>0</v>
      </c>
      <c r="BG374" s="192">
        <f t="shared" si="60"/>
        <v>0</v>
      </c>
      <c r="BH374" s="192">
        <f t="shared" si="61"/>
        <v>0</v>
      </c>
      <c r="BI374" s="192">
        <f t="shared" si="62"/>
        <v>0</v>
      </c>
      <c r="BJ374" s="19" t="s">
        <v>80</v>
      </c>
      <c r="BK374" s="192">
        <f t="shared" si="63"/>
        <v>0</v>
      </c>
      <c r="BL374" s="19" t="s">
        <v>135</v>
      </c>
      <c r="BM374" s="191" t="s">
        <v>5716</v>
      </c>
    </row>
    <row r="375" spans="1:65" s="2" customFormat="1" ht="16.5" customHeight="1">
      <c r="A375" s="36"/>
      <c r="B375" s="37"/>
      <c r="C375" s="180" t="s">
        <v>3745</v>
      </c>
      <c r="D375" s="180" t="s">
        <v>187</v>
      </c>
      <c r="E375" s="181" t="s">
        <v>5717</v>
      </c>
      <c r="F375" s="182" t="s">
        <v>5718</v>
      </c>
      <c r="G375" s="183" t="s">
        <v>1314</v>
      </c>
      <c r="H375" s="184">
        <v>3</v>
      </c>
      <c r="I375" s="185"/>
      <c r="J375" s="186">
        <f t="shared" si="54"/>
        <v>0</v>
      </c>
      <c r="K375" s="182" t="s">
        <v>19</v>
      </c>
      <c r="L375" s="41"/>
      <c r="M375" s="187" t="s">
        <v>19</v>
      </c>
      <c r="N375" s="188" t="s">
        <v>44</v>
      </c>
      <c r="O375" s="66"/>
      <c r="P375" s="189">
        <f t="shared" si="55"/>
        <v>0</v>
      </c>
      <c r="Q375" s="189">
        <v>0</v>
      </c>
      <c r="R375" s="189">
        <f t="shared" si="56"/>
        <v>0</v>
      </c>
      <c r="S375" s="189">
        <v>0</v>
      </c>
      <c r="T375" s="190">
        <f t="shared" si="57"/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91" t="s">
        <v>135</v>
      </c>
      <c r="AT375" s="191" t="s">
        <v>187</v>
      </c>
      <c r="AU375" s="191" t="s">
        <v>80</v>
      </c>
      <c r="AY375" s="19" t="s">
        <v>185</v>
      </c>
      <c r="BE375" s="192">
        <f t="shared" si="58"/>
        <v>0</v>
      </c>
      <c r="BF375" s="192">
        <f t="shared" si="59"/>
        <v>0</v>
      </c>
      <c r="BG375" s="192">
        <f t="shared" si="60"/>
        <v>0</v>
      </c>
      <c r="BH375" s="192">
        <f t="shared" si="61"/>
        <v>0</v>
      </c>
      <c r="BI375" s="192">
        <f t="shared" si="62"/>
        <v>0</v>
      </c>
      <c r="BJ375" s="19" t="s">
        <v>80</v>
      </c>
      <c r="BK375" s="192">
        <f t="shared" si="63"/>
        <v>0</v>
      </c>
      <c r="BL375" s="19" t="s">
        <v>135</v>
      </c>
      <c r="BM375" s="191" t="s">
        <v>5719</v>
      </c>
    </row>
    <row r="376" spans="1:65" s="2" customFormat="1" ht="16.5" customHeight="1">
      <c r="A376" s="36"/>
      <c r="B376" s="37"/>
      <c r="C376" s="180" t="s">
        <v>4942</v>
      </c>
      <c r="D376" s="180" t="s">
        <v>187</v>
      </c>
      <c r="E376" s="181" t="s">
        <v>5720</v>
      </c>
      <c r="F376" s="182" t="s">
        <v>5721</v>
      </c>
      <c r="G376" s="183" t="s">
        <v>1314</v>
      </c>
      <c r="H376" s="184">
        <v>2</v>
      </c>
      <c r="I376" s="185"/>
      <c r="J376" s="186">
        <f t="shared" si="54"/>
        <v>0</v>
      </c>
      <c r="K376" s="182" t="s">
        <v>19</v>
      </c>
      <c r="L376" s="41"/>
      <c r="M376" s="187" t="s">
        <v>19</v>
      </c>
      <c r="N376" s="188" t="s">
        <v>44</v>
      </c>
      <c r="O376" s="66"/>
      <c r="P376" s="189">
        <f t="shared" si="55"/>
        <v>0</v>
      </c>
      <c r="Q376" s="189">
        <v>0</v>
      </c>
      <c r="R376" s="189">
        <f t="shared" si="56"/>
        <v>0</v>
      </c>
      <c r="S376" s="189">
        <v>0</v>
      </c>
      <c r="T376" s="190">
        <f t="shared" si="57"/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91" t="s">
        <v>135</v>
      </c>
      <c r="AT376" s="191" t="s">
        <v>187</v>
      </c>
      <c r="AU376" s="191" t="s">
        <v>80</v>
      </c>
      <c r="AY376" s="19" t="s">
        <v>185</v>
      </c>
      <c r="BE376" s="192">
        <f t="shared" si="58"/>
        <v>0</v>
      </c>
      <c r="BF376" s="192">
        <f t="shared" si="59"/>
        <v>0</v>
      </c>
      <c r="BG376" s="192">
        <f t="shared" si="60"/>
        <v>0</v>
      </c>
      <c r="BH376" s="192">
        <f t="shared" si="61"/>
        <v>0</v>
      </c>
      <c r="BI376" s="192">
        <f t="shared" si="62"/>
        <v>0</v>
      </c>
      <c r="BJ376" s="19" t="s">
        <v>80</v>
      </c>
      <c r="BK376" s="192">
        <f t="shared" si="63"/>
        <v>0</v>
      </c>
      <c r="BL376" s="19" t="s">
        <v>135</v>
      </c>
      <c r="BM376" s="191" t="s">
        <v>5722</v>
      </c>
    </row>
    <row r="377" spans="1:65" s="2" customFormat="1" ht="16.5" customHeight="1">
      <c r="A377" s="36"/>
      <c r="B377" s="37"/>
      <c r="C377" s="180" t="s">
        <v>3748</v>
      </c>
      <c r="D377" s="180" t="s">
        <v>187</v>
      </c>
      <c r="E377" s="181" t="s">
        <v>5296</v>
      </c>
      <c r="F377" s="182" t="s">
        <v>5297</v>
      </c>
      <c r="G377" s="183" t="s">
        <v>1314</v>
      </c>
      <c r="H377" s="184">
        <v>15</v>
      </c>
      <c r="I377" s="185"/>
      <c r="J377" s="186">
        <f t="shared" si="54"/>
        <v>0</v>
      </c>
      <c r="K377" s="182" t="s">
        <v>19</v>
      </c>
      <c r="L377" s="41"/>
      <c r="M377" s="187" t="s">
        <v>19</v>
      </c>
      <c r="N377" s="188" t="s">
        <v>44</v>
      </c>
      <c r="O377" s="66"/>
      <c r="P377" s="189">
        <f t="shared" si="55"/>
        <v>0</v>
      </c>
      <c r="Q377" s="189">
        <v>0</v>
      </c>
      <c r="R377" s="189">
        <f t="shared" si="56"/>
        <v>0</v>
      </c>
      <c r="S377" s="189">
        <v>0</v>
      </c>
      <c r="T377" s="190">
        <f t="shared" si="57"/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135</v>
      </c>
      <c r="AT377" s="191" t="s">
        <v>187</v>
      </c>
      <c r="AU377" s="191" t="s">
        <v>80</v>
      </c>
      <c r="AY377" s="19" t="s">
        <v>185</v>
      </c>
      <c r="BE377" s="192">
        <f t="shared" si="58"/>
        <v>0</v>
      </c>
      <c r="BF377" s="192">
        <f t="shared" si="59"/>
        <v>0</v>
      </c>
      <c r="BG377" s="192">
        <f t="shared" si="60"/>
        <v>0</v>
      </c>
      <c r="BH377" s="192">
        <f t="shared" si="61"/>
        <v>0</v>
      </c>
      <c r="BI377" s="192">
        <f t="shared" si="62"/>
        <v>0</v>
      </c>
      <c r="BJ377" s="19" t="s">
        <v>80</v>
      </c>
      <c r="BK377" s="192">
        <f t="shared" si="63"/>
        <v>0</v>
      </c>
      <c r="BL377" s="19" t="s">
        <v>135</v>
      </c>
      <c r="BM377" s="191" t="s">
        <v>5723</v>
      </c>
    </row>
    <row r="378" spans="1:65" s="2" customFormat="1" ht="16.5" customHeight="1">
      <c r="A378" s="36"/>
      <c r="B378" s="37"/>
      <c r="C378" s="180" t="s">
        <v>4949</v>
      </c>
      <c r="D378" s="180" t="s">
        <v>187</v>
      </c>
      <c r="E378" s="181" t="s">
        <v>5298</v>
      </c>
      <c r="F378" s="182" t="s">
        <v>5299</v>
      </c>
      <c r="G378" s="183" t="s">
        <v>1314</v>
      </c>
      <c r="H378" s="184">
        <v>7</v>
      </c>
      <c r="I378" s="185"/>
      <c r="J378" s="186">
        <f t="shared" si="54"/>
        <v>0</v>
      </c>
      <c r="K378" s="182" t="s">
        <v>19</v>
      </c>
      <c r="L378" s="41"/>
      <c r="M378" s="187" t="s">
        <v>19</v>
      </c>
      <c r="N378" s="188" t="s">
        <v>44</v>
      </c>
      <c r="O378" s="66"/>
      <c r="P378" s="189">
        <f t="shared" si="55"/>
        <v>0</v>
      </c>
      <c r="Q378" s="189">
        <v>0</v>
      </c>
      <c r="R378" s="189">
        <f t="shared" si="56"/>
        <v>0</v>
      </c>
      <c r="S378" s="189">
        <v>0</v>
      </c>
      <c r="T378" s="190">
        <f t="shared" si="57"/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135</v>
      </c>
      <c r="AT378" s="191" t="s">
        <v>187</v>
      </c>
      <c r="AU378" s="191" t="s">
        <v>80</v>
      </c>
      <c r="AY378" s="19" t="s">
        <v>185</v>
      </c>
      <c r="BE378" s="192">
        <f t="shared" si="58"/>
        <v>0</v>
      </c>
      <c r="BF378" s="192">
        <f t="shared" si="59"/>
        <v>0</v>
      </c>
      <c r="BG378" s="192">
        <f t="shared" si="60"/>
        <v>0</v>
      </c>
      <c r="BH378" s="192">
        <f t="shared" si="61"/>
        <v>0</v>
      </c>
      <c r="BI378" s="192">
        <f t="shared" si="62"/>
        <v>0</v>
      </c>
      <c r="BJ378" s="19" t="s">
        <v>80</v>
      </c>
      <c r="BK378" s="192">
        <f t="shared" si="63"/>
        <v>0</v>
      </c>
      <c r="BL378" s="19" t="s">
        <v>135</v>
      </c>
      <c r="BM378" s="191" t="s">
        <v>5724</v>
      </c>
    </row>
    <row r="379" spans="1:65" s="2" customFormat="1" ht="16.5" customHeight="1">
      <c r="A379" s="36"/>
      <c r="B379" s="37"/>
      <c r="C379" s="180" t="s">
        <v>3751</v>
      </c>
      <c r="D379" s="180" t="s">
        <v>187</v>
      </c>
      <c r="E379" s="181" t="s">
        <v>5725</v>
      </c>
      <c r="F379" s="182" t="s">
        <v>5726</v>
      </c>
      <c r="G379" s="183" t="s">
        <v>1314</v>
      </c>
      <c r="H379" s="184">
        <v>4</v>
      </c>
      <c r="I379" s="185"/>
      <c r="J379" s="186">
        <f t="shared" si="54"/>
        <v>0</v>
      </c>
      <c r="K379" s="182" t="s">
        <v>19</v>
      </c>
      <c r="L379" s="41"/>
      <c r="M379" s="187" t="s">
        <v>19</v>
      </c>
      <c r="N379" s="188" t="s">
        <v>44</v>
      </c>
      <c r="O379" s="66"/>
      <c r="P379" s="189">
        <f t="shared" si="55"/>
        <v>0</v>
      </c>
      <c r="Q379" s="189">
        <v>0</v>
      </c>
      <c r="R379" s="189">
        <f t="shared" si="56"/>
        <v>0</v>
      </c>
      <c r="S379" s="189">
        <v>0</v>
      </c>
      <c r="T379" s="190">
        <f t="shared" si="57"/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191" t="s">
        <v>135</v>
      </c>
      <c r="AT379" s="191" t="s">
        <v>187</v>
      </c>
      <c r="AU379" s="191" t="s">
        <v>80</v>
      </c>
      <c r="AY379" s="19" t="s">
        <v>185</v>
      </c>
      <c r="BE379" s="192">
        <f t="shared" si="58"/>
        <v>0</v>
      </c>
      <c r="BF379" s="192">
        <f t="shared" si="59"/>
        <v>0</v>
      </c>
      <c r="BG379" s="192">
        <f t="shared" si="60"/>
        <v>0</v>
      </c>
      <c r="BH379" s="192">
        <f t="shared" si="61"/>
        <v>0</v>
      </c>
      <c r="BI379" s="192">
        <f t="shared" si="62"/>
        <v>0</v>
      </c>
      <c r="BJ379" s="19" t="s">
        <v>80</v>
      </c>
      <c r="BK379" s="192">
        <f t="shared" si="63"/>
        <v>0</v>
      </c>
      <c r="BL379" s="19" t="s">
        <v>135</v>
      </c>
      <c r="BM379" s="191" t="s">
        <v>5727</v>
      </c>
    </row>
    <row r="380" spans="1:65" s="2" customFormat="1" ht="16.5" customHeight="1">
      <c r="A380" s="36"/>
      <c r="B380" s="37"/>
      <c r="C380" s="180" t="s">
        <v>4953</v>
      </c>
      <c r="D380" s="180" t="s">
        <v>187</v>
      </c>
      <c r="E380" s="181" t="s">
        <v>5728</v>
      </c>
      <c r="F380" s="182" t="s">
        <v>5729</v>
      </c>
      <c r="G380" s="183" t="s">
        <v>1314</v>
      </c>
      <c r="H380" s="184">
        <v>4</v>
      </c>
      <c r="I380" s="185"/>
      <c r="J380" s="186">
        <f t="shared" si="54"/>
        <v>0</v>
      </c>
      <c r="K380" s="182" t="s">
        <v>19</v>
      </c>
      <c r="L380" s="41"/>
      <c r="M380" s="187" t="s">
        <v>19</v>
      </c>
      <c r="N380" s="188" t="s">
        <v>44</v>
      </c>
      <c r="O380" s="66"/>
      <c r="P380" s="189">
        <f t="shared" si="55"/>
        <v>0</v>
      </c>
      <c r="Q380" s="189">
        <v>0</v>
      </c>
      <c r="R380" s="189">
        <f t="shared" si="56"/>
        <v>0</v>
      </c>
      <c r="S380" s="189">
        <v>0</v>
      </c>
      <c r="T380" s="190">
        <f t="shared" si="57"/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91" t="s">
        <v>135</v>
      </c>
      <c r="AT380" s="191" t="s">
        <v>187</v>
      </c>
      <c r="AU380" s="191" t="s">
        <v>80</v>
      </c>
      <c r="AY380" s="19" t="s">
        <v>185</v>
      </c>
      <c r="BE380" s="192">
        <f t="shared" si="58"/>
        <v>0</v>
      </c>
      <c r="BF380" s="192">
        <f t="shared" si="59"/>
        <v>0</v>
      </c>
      <c r="BG380" s="192">
        <f t="shared" si="60"/>
        <v>0</v>
      </c>
      <c r="BH380" s="192">
        <f t="shared" si="61"/>
        <v>0</v>
      </c>
      <c r="BI380" s="192">
        <f t="shared" si="62"/>
        <v>0</v>
      </c>
      <c r="BJ380" s="19" t="s">
        <v>80</v>
      </c>
      <c r="BK380" s="192">
        <f t="shared" si="63"/>
        <v>0</v>
      </c>
      <c r="BL380" s="19" t="s">
        <v>135</v>
      </c>
      <c r="BM380" s="191" t="s">
        <v>5730</v>
      </c>
    </row>
    <row r="381" spans="1:65" s="2" customFormat="1" ht="16.5" customHeight="1">
      <c r="A381" s="36"/>
      <c r="B381" s="37"/>
      <c r="C381" s="180" t="s">
        <v>3754</v>
      </c>
      <c r="D381" s="180" t="s">
        <v>187</v>
      </c>
      <c r="E381" s="181" t="s">
        <v>5731</v>
      </c>
      <c r="F381" s="182" t="s">
        <v>5732</v>
      </c>
      <c r="G381" s="183" t="s">
        <v>1314</v>
      </c>
      <c r="H381" s="184">
        <v>1</v>
      </c>
      <c r="I381" s="185"/>
      <c r="J381" s="186">
        <f t="shared" si="54"/>
        <v>0</v>
      </c>
      <c r="K381" s="182" t="s">
        <v>19</v>
      </c>
      <c r="L381" s="41"/>
      <c r="M381" s="187" t="s">
        <v>19</v>
      </c>
      <c r="N381" s="188" t="s">
        <v>44</v>
      </c>
      <c r="O381" s="66"/>
      <c r="P381" s="189">
        <f t="shared" si="55"/>
        <v>0</v>
      </c>
      <c r="Q381" s="189">
        <v>0</v>
      </c>
      <c r="R381" s="189">
        <f t="shared" si="56"/>
        <v>0</v>
      </c>
      <c r="S381" s="189">
        <v>0</v>
      </c>
      <c r="T381" s="190">
        <f t="shared" si="57"/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91" t="s">
        <v>135</v>
      </c>
      <c r="AT381" s="191" t="s">
        <v>187</v>
      </c>
      <c r="AU381" s="191" t="s">
        <v>80</v>
      </c>
      <c r="AY381" s="19" t="s">
        <v>185</v>
      </c>
      <c r="BE381" s="192">
        <f t="shared" si="58"/>
        <v>0</v>
      </c>
      <c r="BF381" s="192">
        <f t="shared" si="59"/>
        <v>0</v>
      </c>
      <c r="BG381" s="192">
        <f t="shared" si="60"/>
        <v>0</v>
      </c>
      <c r="BH381" s="192">
        <f t="shared" si="61"/>
        <v>0</v>
      </c>
      <c r="BI381" s="192">
        <f t="shared" si="62"/>
        <v>0</v>
      </c>
      <c r="BJ381" s="19" t="s">
        <v>80</v>
      </c>
      <c r="BK381" s="192">
        <f t="shared" si="63"/>
        <v>0</v>
      </c>
      <c r="BL381" s="19" t="s">
        <v>135</v>
      </c>
      <c r="BM381" s="191" t="s">
        <v>5733</v>
      </c>
    </row>
    <row r="382" spans="1:65" s="2" customFormat="1" ht="16.5" customHeight="1">
      <c r="A382" s="36"/>
      <c r="B382" s="37"/>
      <c r="C382" s="180" t="s">
        <v>4957</v>
      </c>
      <c r="D382" s="180" t="s">
        <v>187</v>
      </c>
      <c r="E382" s="181" t="s">
        <v>5734</v>
      </c>
      <c r="F382" s="182" t="s">
        <v>5735</v>
      </c>
      <c r="G382" s="183" t="s">
        <v>1314</v>
      </c>
      <c r="H382" s="184">
        <v>4</v>
      </c>
      <c r="I382" s="185"/>
      <c r="J382" s="186">
        <f t="shared" si="54"/>
        <v>0</v>
      </c>
      <c r="K382" s="182" t="s">
        <v>19</v>
      </c>
      <c r="L382" s="41"/>
      <c r="M382" s="187" t="s">
        <v>19</v>
      </c>
      <c r="N382" s="188" t="s">
        <v>44</v>
      </c>
      <c r="O382" s="66"/>
      <c r="P382" s="189">
        <f t="shared" si="55"/>
        <v>0</v>
      </c>
      <c r="Q382" s="189">
        <v>0</v>
      </c>
      <c r="R382" s="189">
        <f t="shared" si="56"/>
        <v>0</v>
      </c>
      <c r="S382" s="189">
        <v>0</v>
      </c>
      <c r="T382" s="190">
        <f t="shared" si="57"/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91" t="s">
        <v>135</v>
      </c>
      <c r="AT382" s="191" t="s">
        <v>187</v>
      </c>
      <c r="AU382" s="191" t="s">
        <v>80</v>
      </c>
      <c r="AY382" s="19" t="s">
        <v>185</v>
      </c>
      <c r="BE382" s="192">
        <f t="shared" si="58"/>
        <v>0</v>
      </c>
      <c r="BF382" s="192">
        <f t="shared" si="59"/>
        <v>0</v>
      </c>
      <c r="BG382" s="192">
        <f t="shared" si="60"/>
        <v>0</v>
      </c>
      <c r="BH382" s="192">
        <f t="shared" si="61"/>
        <v>0</v>
      </c>
      <c r="BI382" s="192">
        <f t="shared" si="62"/>
        <v>0</v>
      </c>
      <c r="BJ382" s="19" t="s">
        <v>80</v>
      </c>
      <c r="BK382" s="192">
        <f t="shared" si="63"/>
        <v>0</v>
      </c>
      <c r="BL382" s="19" t="s">
        <v>135</v>
      </c>
      <c r="BM382" s="191" t="s">
        <v>5736</v>
      </c>
    </row>
    <row r="383" spans="1:65" s="2" customFormat="1" ht="16.5" customHeight="1">
      <c r="A383" s="36"/>
      <c r="B383" s="37"/>
      <c r="C383" s="180" t="s">
        <v>3757</v>
      </c>
      <c r="D383" s="180" t="s">
        <v>187</v>
      </c>
      <c r="E383" s="181" t="s">
        <v>5737</v>
      </c>
      <c r="F383" s="182" t="s">
        <v>5738</v>
      </c>
      <c r="G383" s="183" t="s">
        <v>1314</v>
      </c>
      <c r="H383" s="184">
        <v>1</v>
      </c>
      <c r="I383" s="185"/>
      <c r="J383" s="186">
        <f t="shared" si="54"/>
        <v>0</v>
      </c>
      <c r="K383" s="182" t="s">
        <v>19</v>
      </c>
      <c r="L383" s="41"/>
      <c r="M383" s="187" t="s">
        <v>19</v>
      </c>
      <c r="N383" s="188" t="s">
        <v>44</v>
      </c>
      <c r="O383" s="66"/>
      <c r="P383" s="189">
        <f t="shared" si="55"/>
        <v>0</v>
      </c>
      <c r="Q383" s="189">
        <v>0</v>
      </c>
      <c r="R383" s="189">
        <f t="shared" si="56"/>
        <v>0</v>
      </c>
      <c r="S383" s="189">
        <v>0</v>
      </c>
      <c r="T383" s="190">
        <f t="shared" si="57"/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191" t="s">
        <v>135</v>
      </c>
      <c r="AT383" s="191" t="s">
        <v>187</v>
      </c>
      <c r="AU383" s="191" t="s">
        <v>80</v>
      </c>
      <c r="AY383" s="19" t="s">
        <v>185</v>
      </c>
      <c r="BE383" s="192">
        <f t="shared" si="58"/>
        <v>0</v>
      </c>
      <c r="BF383" s="192">
        <f t="shared" si="59"/>
        <v>0</v>
      </c>
      <c r="BG383" s="192">
        <f t="shared" si="60"/>
        <v>0</v>
      </c>
      <c r="BH383" s="192">
        <f t="shared" si="61"/>
        <v>0</v>
      </c>
      <c r="BI383" s="192">
        <f t="shared" si="62"/>
        <v>0</v>
      </c>
      <c r="BJ383" s="19" t="s">
        <v>80</v>
      </c>
      <c r="BK383" s="192">
        <f t="shared" si="63"/>
        <v>0</v>
      </c>
      <c r="BL383" s="19" t="s">
        <v>135</v>
      </c>
      <c r="BM383" s="191" t="s">
        <v>5739</v>
      </c>
    </row>
    <row r="384" spans="1:65" s="2" customFormat="1" ht="16.5" customHeight="1">
      <c r="A384" s="36"/>
      <c r="B384" s="37"/>
      <c r="C384" s="180" t="s">
        <v>4960</v>
      </c>
      <c r="D384" s="180" t="s">
        <v>187</v>
      </c>
      <c r="E384" s="181" t="s">
        <v>5740</v>
      </c>
      <c r="F384" s="182" t="s">
        <v>5741</v>
      </c>
      <c r="G384" s="183" t="s">
        <v>1314</v>
      </c>
      <c r="H384" s="184">
        <v>1</v>
      </c>
      <c r="I384" s="185"/>
      <c r="J384" s="186">
        <f t="shared" si="54"/>
        <v>0</v>
      </c>
      <c r="K384" s="182" t="s">
        <v>19</v>
      </c>
      <c r="L384" s="41"/>
      <c r="M384" s="187" t="s">
        <v>19</v>
      </c>
      <c r="N384" s="188" t="s">
        <v>44</v>
      </c>
      <c r="O384" s="66"/>
      <c r="P384" s="189">
        <f t="shared" si="55"/>
        <v>0</v>
      </c>
      <c r="Q384" s="189">
        <v>0</v>
      </c>
      <c r="R384" s="189">
        <f t="shared" si="56"/>
        <v>0</v>
      </c>
      <c r="S384" s="189">
        <v>0</v>
      </c>
      <c r="T384" s="190">
        <f t="shared" si="57"/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135</v>
      </c>
      <c r="AT384" s="191" t="s">
        <v>187</v>
      </c>
      <c r="AU384" s="191" t="s">
        <v>80</v>
      </c>
      <c r="AY384" s="19" t="s">
        <v>185</v>
      </c>
      <c r="BE384" s="192">
        <f t="shared" si="58"/>
        <v>0</v>
      </c>
      <c r="BF384" s="192">
        <f t="shared" si="59"/>
        <v>0</v>
      </c>
      <c r="BG384" s="192">
        <f t="shared" si="60"/>
        <v>0</v>
      </c>
      <c r="BH384" s="192">
        <f t="shared" si="61"/>
        <v>0</v>
      </c>
      <c r="BI384" s="192">
        <f t="shared" si="62"/>
        <v>0</v>
      </c>
      <c r="BJ384" s="19" t="s">
        <v>80</v>
      </c>
      <c r="BK384" s="192">
        <f t="shared" si="63"/>
        <v>0</v>
      </c>
      <c r="BL384" s="19" t="s">
        <v>135</v>
      </c>
      <c r="BM384" s="191" t="s">
        <v>5742</v>
      </c>
    </row>
    <row r="385" spans="1:65" s="2" customFormat="1" ht="16.5" customHeight="1">
      <c r="A385" s="36"/>
      <c r="B385" s="37"/>
      <c r="C385" s="180" t="s">
        <v>3760</v>
      </c>
      <c r="D385" s="180" t="s">
        <v>187</v>
      </c>
      <c r="E385" s="181" t="s">
        <v>5743</v>
      </c>
      <c r="F385" s="182" t="s">
        <v>5744</v>
      </c>
      <c r="G385" s="183" t="s">
        <v>1314</v>
      </c>
      <c r="H385" s="184">
        <v>1</v>
      </c>
      <c r="I385" s="185"/>
      <c r="J385" s="186">
        <f t="shared" ref="J385:J448" si="64">ROUND(I385*H385,2)</f>
        <v>0</v>
      </c>
      <c r="K385" s="182" t="s">
        <v>19</v>
      </c>
      <c r="L385" s="41"/>
      <c r="M385" s="187" t="s">
        <v>19</v>
      </c>
      <c r="N385" s="188" t="s">
        <v>44</v>
      </c>
      <c r="O385" s="66"/>
      <c r="P385" s="189">
        <f t="shared" ref="P385:P448" si="65">O385*H385</f>
        <v>0</v>
      </c>
      <c r="Q385" s="189">
        <v>0</v>
      </c>
      <c r="R385" s="189">
        <f t="shared" ref="R385:R448" si="66">Q385*H385</f>
        <v>0</v>
      </c>
      <c r="S385" s="189">
        <v>0</v>
      </c>
      <c r="T385" s="190">
        <f t="shared" ref="T385:T448" si="67">S385*H385</f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191" t="s">
        <v>135</v>
      </c>
      <c r="AT385" s="191" t="s">
        <v>187</v>
      </c>
      <c r="AU385" s="191" t="s">
        <v>80</v>
      </c>
      <c r="AY385" s="19" t="s">
        <v>185</v>
      </c>
      <c r="BE385" s="192">
        <f t="shared" ref="BE385:BE437" si="68">IF(N385="základní",J385,0)</f>
        <v>0</v>
      </c>
      <c r="BF385" s="192">
        <f t="shared" ref="BF385:BF437" si="69">IF(N385="snížená",J385,0)</f>
        <v>0</v>
      </c>
      <c r="BG385" s="192">
        <f t="shared" ref="BG385:BG437" si="70">IF(N385="zákl. přenesená",J385,0)</f>
        <v>0</v>
      </c>
      <c r="BH385" s="192">
        <f t="shared" ref="BH385:BH437" si="71">IF(N385="sníž. přenesená",J385,0)</f>
        <v>0</v>
      </c>
      <c r="BI385" s="192">
        <f t="shared" ref="BI385:BI437" si="72">IF(N385="nulová",J385,0)</f>
        <v>0</v>
      </c>
      <c r="BJ385" s="19" t="s">
        <v>80</v>
      </c>
      <c r="BK385" s="192">
        <f t="shared" ref="BK385:BK437" si="73">ROUND(I385*H385,2)</f>
        <v>0</v>
      </c>
      <c r="BL385" s="19" t="s">
        <v>135</v>
      </c>
      <c r="BM385" s="191" t="s">
        <v>5745</v>
      </c>
    </row>
    <row r="386" spans="1:65" s="2" customFormat="1" ht="16.5" customHeight="1">
      <c r="A386" s="36"/>
      <c r="B386" s="37"/>
      <c r="C386" s="180" t="s">
        <v>4963</v>
      </c>
      <c r="D386" s="180" t="s">
        <v>187</v>
      </c>
      <c r="E386" s="181" t="s">
        <v>5746</v>
      </c>
      <c r="F386" s="182" t="s">
        <v>5747</v>
      </c>
      <c r="G386" s="183" t="s">
        <v>1314</v>
      </c>
      <c r="H386" s="184">
        <v>1</v>
      </c>
      <c r="I386" s="185"/>
      <c r="J386" s="186">
        <f t="shared" si="64"/>
        <v>0</v>
      </c>
      <c r="K386" s="182" t="s">
        <v>19</v>
      </c>
      <c r="L386" s="41"/>
      <c r="M386" s="187" t="s">
        <v>19</v>
      </c>
      <c r="N386" s="188" t="s">
        <v>44</v>
      </c>
      <c r="O386" s="66"/>
      <c r="P386" s="189">
        <f t="shared" si="65"/>
        <v>0</v>
      </c>
      <c r="Q386" s="189">
        <v>0</v>
      </c>
      <c r="R386" s="189">
        <f t="shared" si="66"/>
        <v>0</v>
      </c>
      <c r="S386" s="189">
        <v>0</v>
      </c>
      <c r="T386" s="190">
        <f t="shared" si="67"/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191" t="s">
        <v>135</v>
      </c>
      <c r="AT386" s="191" t="s">
        <v>187</v>
      </c>
      <c r="AU386" s="191" t="s">
        <v>80</v>
      </c>
      <c r="AY386" s="19" t="s">
        <v>185</v>
      </c>
      <c r="BE386" s="192">
        <f t="shared" si="68"/>
        <v>0</v>
      </c>
      <c r="BF386" s="192">
        <f t="shared" si="69"/>
        <v>0</v>
      </c>
      <c r="BG386" s="192">
        <f t="shared" si="70"/>
        <v>0</v>
      </c>
      <c r="BH386" s="192">
        <f t="shared" si="71"/>
        <v>0</v>
      </c>
      <c r="BI386" s="192">
        <f t="shared" si="72"/>
        <v>0</v>
      </c>
      <c r="BJ386" s="19" t="s">
        <v>80</v>
      </c>
      <c r="BK386" s="192">
        <f t="shared" si="73"/>
        <v>0</v>
      </c>
      <c r="BL386" s="19" t="s">
        <v>135</v>
      </c>
      <c r="BM386" s="191" t="s">
        <v>5748</v>
      </c>
    </row>
    <row r="387" spans="1:65" s="2" customFormat="1" ht="16.5" customHeight="1">
      <c r="A387" s="36"/>
      <c r="B387" s="37"/>
      <c r="C387" s="180" t="s">
        <v>3763</v>
      </c>
      <c r="D387" s="180" t="s">
        <v>187</v>
      </c>
      <c r="E387" s="181" t="s">
        <v>5749</v>
      </c>
      <c r="F387" s="182" t="s">
        <v>5750</v>
      </c>
      <c r="G387" s="183" t="s">
        <v>1314</v>
      </c>
      <c r="H387" s="184">
        <v>1</v>
      </c>
      <c r="I387" s="185"/>
      <c r="J387" s="186">
        <f t="shared" si="64"/>
        <v>0</v>
      </c>
      <c r="K387" s="182" t="s">
        <v>19</v>
      </c>
      <c r="L387" s="41"/>
      <c r="M387" s="187" t="s">
        <v>19</v>
      </c>
      <c r="N387" s="188" t="s">
        <v>44</v>
      </c>
      <c r="O387" s="66"/>
      <c r="P387" s="189">
        <f t="shared" si="65"/>
        <v>0</v>
      </c>
      <c r="Q387" s="189">
        <v>0</v>
      </c>
      <c r="R387" s="189">
        <f t="shared" si="66"/>
        <v>0</v>
      </c>
      <c r="S387" s="189">
        <v>0</v>
      </c>
      <c r="T387" s="190">
        <f t="shared" si="67"/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91" t="s">
        <v>135</v>
      </c>
      <c r="AT387" s="191" t="s">
        <v>187</v>
      </c>
      <c r="AU387" s="191" t="s">
        <v>80</v>
      </c>
      <c r="AY387" s="19" t="s">
        <v>185</v>
      </c>
      <c r="BE387" s="192">
        <f t="shared" si="68"/>
        <v>0</v>
      </c>
      <c r="BF387" s="192">
        <f t="shared" si="69"/>
        <v>0</v>
      </c>
      <c r="BG387" s="192">
        <f t="shared" si="70"/>
        <v>0</v>
      </c>
      <c r="BH387" s="192">
        <f t="shared" si="71"/>
        <v>0</v>
      </c>
      <c r="BI387" s="192">
        <f t="shared" si="72"/>
        <v>0</v>
      </c>
      <c r="BJ387" s="19" t="s">
        <v>80</v>
      </c>
      <c r="BK387" s="192">
        <f t="shared" si="73"/>
        <v>0</v>
      </c>
      <c r="BL387" s="19" t="s">
        <v>135</v>
      </c>
      <c r="BM387" s="191" t="s">
        <v>5751</v>
      </c>
    </row>
    <row r="388" spans="1:65" s="2" customFormat="1" ht="16.5" customHeight="1">
      <c r="A388" s="36"/>
      <c r="B388" s="37"/>
      <c r="C388" s="180" t="s">
        <v>4968</v>
      </c>
      <c r="D388" s="180" t="s">
        <v>187</v>
      </c>
      <c r="E388" s="181" t="s">
        <v>5752</v>
      </c>
      <c r="F388" s="182" t="s">
        <v>5753</v>
      </c>
      <c r="G388" s="183" t="s">
        <v>1314</v>
      </c>
      <c r="H388" s="184">
        <v>1</v>
      </c>
      <c r="I388" s="185"/>
      <c r="J388" s="186">
        <f t="shared" si="64"/>
        <v>0</v>
      </c>
      <c r="K388" s="182" t="s">
        <v>19</v>
      </c>
      <c r="L388" s="41"/>
      <c r="M388" s="187" t="s">
        <v>19</v>
      </c>
      <c r="N388" s="188" t="s">
        <v>44</v>
      </c>
      <c r="O388" s="66"/>
      <c r="P388" s="189">
        <f t="shared" si="65"/>
        <v>0</v>
      </c>
      <c r="Q388" s="189">
        <v>0</v>
      </c>
      <c r="R388" s="189">
        <f t="shared" si="66"/>
        <v>0</v>
      </c>
      <c r="S388" s="189">
        <v>0</v>
      </c>
      <c r="T388" s="190">
        <f t="shared" si="67"/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91" t="s">
        <v>135</v>
      </c>
      <c r="AT388" s="191" t="s">
        <v>187</v>
      </c>
      <c r="AU388" s="191" t="s">
        <v>80</v>
      </c>
      <c r="AY388" s="19" t="s">
        <v>185</v>
      </c>
      <c r="BE388" s="192">
        <f t="shared" si="68"/>
        <v>0</v>
      </c>
      <c r="BF388" s="192">
        <f t="shared" si="69"/>
        <v>0</v>
      </c>
      <c r="BG388" s="192">
        <f t="shared" si="70"/>
        <v>0</v>
      </c>
      <c r="BH388" s="192">
        <f t="shared" si="71"/>
        <v>0</v>
      </c>
      <c r="BI388" s="192">
        <f t="shared" si="72"/>
        <v>0</v>
      </c>
      <c r="BJ388" s="19" t="s">
        <v>80</v>
      </c>
      <c r="BK388" s="192">
        <f t="shared" si="73"/>
        <v>0</v>
      </c>
      <c r="BL388" s="19" t="s">
        <v>135</v>
      </c>
      <c r="BM388" s="191" t="s">
        <v>5754</v>
      </c>
    </row>
    <row r="389" spans="1:65" s="2" customFormat="1" ht="16.5" customHeight="1">
      <c r="A389" s="36"/>
      <c r="B389" s="37"/>
      <c r="C389" s="180" t="s">
        <v>3766</v>
      </c>
      <c r="D389" s="180" t="s">
        <v>187</v>
      </c>
      <c r="E389" s="181" t="s">
        <v>5755</v>
      </c>
      <c r="F389" s="182" t="s">
        <v>5756</v>
      </c>
      <c r="G389" s="183" t="s">
        <v>1314</v>
      </c>
      <c r="H389" s="184">
        <v>1</v>
      </c>
      <c r="I389" s="185"/>
      <c r="J389" s="186">
        <f t="shared" si="64"/>
        <v>0</v>
      </c>
      <c r="K389" s="182" t="s">
        <v>19</v>
      </c>
      <c r="L389" s="41"/>
      <c r="M389" s="187" t="s">
        <v>19</v>
      </c>
      <c r="N389" s="188" t="s">
        <v>44</v>
      </c>
      <c r="O389" s="66"/>
      <c r="P389" s="189">
        <f t="shared" si="65"/>
        <v>0</v>
      </c>
      <c r="Q389" s="189">
        <v>0</v>
      </c>
      <c r="R389" s="189">
        <f t="shared" si="66"/>
        <v>0</v>
      </c>
      <c r="S389" s="189">
        <v>0</v>
      </c>
      <c r="T389" s="190">
        <f t="shared" si="67"/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91" t="s">
        <v>135</v>
      </c>
      <c r="AT389" s="191" t="s">
        <v>187</v>
      </c>
      <c r="AU389" s="191" t="s">
        <v>80</v>
      </c>
      <c r="AY389" s="19" t="s">
        <v>185</v>
      </c>
      <c r="BE389" s="192">
        <f t="shared" si="68"/>
        <v>0</v>
      </c>
      <c r="BF389" s="192">
        <f t="shared" si="69"/>
        <v>0</v>
      </c>
      <c r="BG389" s="192">
        <f t="shared" si="70"/>
        <v>0</v>
      </c>
      <c r="BH389" s="192">
        <f t="shared" si="71"/>
        <v>0</v>
      </c>
      <c r="BI389" s="192">
        <f t="shared" si="72"/>
        <v>0</v>
      </c>
      <c r="BJ389" s="19" t="s">
        <v>80</v>
      </c>
      <c r="BK389" s="192">
        <f t="shared" si="73"/>
        <v>0</v>
      </c>
      <c r="BL389" s="19" t="s">
        <v>135</v>
      </c>
      <c r="BM389" s="191" t="s">
        <v>5757</v>
      </c>
    </row>
    <row r="390" spans="1:65" s="2" customFormat="1" ht="16.5" customHeight="1">
      <c r="A390" s="36"/>
      <c r="B390" s="37"/>
      <c r="C390" s="180" t="s">
        <v>4975</v>
      </c>
      <c r="D390" s="180" t="s">
        <v>187</v>
      </c>
      <c r="E390" s="181" t="s">
        <v>5758</v>
      </c>
      <c r="F390" s="182" t="s">
        <v>5759</v>
      </c>
      <c r="G390" s="183" t="s">
        <v>1314</v>
      </c>
      <c r="H390" s="184">
        <v>1</v>
      </c>
      <c r="I390" s="185"/>
      <c r="J390" s="186">
        <f t="shared" si="64"/>
        <v>0</v>
      </c>
      <c r="K390" s="182" t="s">
        <v>19</v>
      </c>
      <c r="L390" s="41"/>
      <c r="M390" s="187" t="s">
        <v>19</v>
      </c>
      <c r="N390" s="188" t="s">
        <v>44</v>
      </c>
      <c r="O390" s="66"/>
      <c r="P390" s="189">
        <f t="shared" si="65"/>
        <v>0</v>
      </c>
      <c r="Q390" s="189">
        <v>0</v>
      </c>
      <c r="R390" s="189">
        <f t="shared" si="66"/>
        <v>0</v>
      </c>
      <c r="S390" s="189">
        <v>0</v>
      </c>
      <c r="T390" s="190">
        <f t="shared" si="67"/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191" t="s">
        <v>135</v>
      </c>
      <c r="AT390" s="191" t="s">
        <v>187</v>
      </c>
      <c r="AU390" s="191" t="s">
        <v>80</v>
      </c>
      <c r="AY390" s="19" t="s">
        <v>185</v>
      </c>
      <c r="BE390" s="192">
        <f t="shared" si="68"/>
        <v>0</v>
      </c>
      <c r="BF390" s="192">
        <f t="shared" si="69"/>
        <v>0</v>
      </c>
      <c r="BG390" s="192">
        <f t="shared" si="70"/>
        <v>0</v>
      </c>
      <c r="BH390" s="192">
        <f t="shared" si="71"/>
        <v>0</v>
      </c>
      <c r="BI390" s="192">
        <f t="shared" si="72"/>
        <v>0</v>
      </c>
      <c r="BJ390" s="19" t="s">
        <v>80</v>
      </c>
      <c r="BK390" s="192">
        <f t="shared" si="73"/>
        <v>0</v>
      </c>
      <c r="BL390" s="19" t="s">
        <v>135</v>
      </c>
      <c r="BM390" s="191" t="s">
        <v>5760</v>
      </c>
    </row>
    <row r="391" spans="1:65" s="2" customFormat="1" ht="24.2" customHeight="1">
      <c r="A391" s="36"/>
      <c r="B391" s="37"/>
      <c r="C391" s="180" t="s">
        <v>3769</v>
      </c>
      <c r="D391" s="180" t="s">
        <v>187</v>
      </c>
      <c r="E391" s="181" t="s">
        <v>5761</v>
      </c>
      <c r="F391" s="182" t="s">
        <v>5762</v>
      </c>
      <c r="G391" s="183" t="s">
        <v>1314</v>
      </c>
      <c r="H391" s="184">
        <v>5</v>
      </c>
      <c r="I391" s="185"/>
      <c r="J391" s="186">
        <f t="shared" si="64"/>
        <v>0</v>
      </c>
      <c r="K391" s="182" t="s">
        <v>19</v>
      </c>
      <c r="L391" s="41"/>
      <c r="M391" s="187" t="s">
        <v>19</v>
      </c>
      <c r="N391" s="188" t="s">
        <v>44</v>
      </c>
      <c r="O391" s="66"/>
      <c r="P391" s="189">
        <f t="shared" si="65"/>
        <v>0</v>
      </c>
      <c r="Q391" s="189">
        <v>0</v>
      </c>
      <c r="R391" s="189">
        <f t="shared" si="66"/>
        <v>0</v>
      </c>
      <c r="S391" s="189">
        <v>0</v>
      </c>
      <c r="T391" s="190">
        <f t="shared" si="67"/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91" t="s">
        <v>135</v>
      </c>
      <c r="AT391" s="191" t="s">
        <v>187</v>
      </c>
      <c r="AU391" s="191" t="s">
        <v>80</v>
      </c>
      <c r="AY391" s="19" t="s">
        <v>185</v>
      </c>
      <c r="BE391" s="192">
        <f t="shared" si="68"/>
        <v>0</v>
      </c>
      <c r="BF391" s="192">
        <f t="shared" si="69"/>
        <v>0</v>
      </c>
      <c r="BG391" s="192">
        <f t="shared" si="70"/>
        <v>0</v>
      </c>
      <c r="BH391" s="192">
        <f t="shared" si="71"/>
        <v>0</v>
      </c>
      <c r="BI391" s="192">
        <f t="shared" si="72"/>
        <v>0</v>
      </c>
      <c r="BJ391" s="19" t="s">
        <v>80</v>
      </c>
      <c r="BK391" s="192">
        <f t="shared" si="73"/>
        <v>0</v>
      </c>
      <c r="BL391" s="19" t="s">
        <v>135</v>
      </c>
      <c r="BM391" s="191" t="s">
        <v>5763</v>
      </c>
    </row>
    <row r="392" spans="1:65" s="2" customFormat="1" ht="24.2" customHeight="1">
      <c r="A392" s="36"/>
      <c r="B392" s="37"/>
      <c r="C392" s="180" t="s">
        <v>4981</v>
      </c>
      <c r="D392" s="180" t="s">
        <v>187</v>
      </c>
      <c r="E392" s="181" t="s">
        <v>5764</v>
      </c>
      <c r="F392" s="182" t="s">
        <v>5765</v>
      </c>
      <c r="G392" s="183" t="s">
        <v>1314</v>
      </c>
      <c r="H392" s="184">
        <v>4</v>
      </c>
      <c r="I392" s="185"/>
      <c r="J392" s="186">
        <f t="shared" si="64"/>
        <v>0</v>
      </c>
      <c r="K392" s="182" t="s">
        <v>19</v>
      </c>
      <c r="L392" s="41"/>
      <c r="M392" s="187" t="s">
        <v>19</v>
      </c>
      <c r="N392" s="188" t="s">
        <v>44</v>
      </c>
      <c r="O392" s="66"/>
      <c r="P392" s="189">
        <f t="shared" si="65"/>
        <v>0</v>
      </c>
      <c r="Q392" s="189">
        <v>0</v>
      </c>
      <c r="R392" s="189">
        <f t="shared" si="66"/>
        <v>0</v>
      </c>
      <c r="S392" s="189">
        <v>0</v>
      </c>
      <c r="T392" s="190">
        <f t="shared" si="67"/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91" t="s">
        <v>135</v>
      </c>
      <c r="AT392" s="191" t="s">
        <v>187</v>
      </c>
      <c r="AU392" s="191" t="s">
        <v>80</v>
      </c>
      <c r="AY392" s="19" t="s">
        <v>185</v>
      </c>
      <c r="BE392" s="192">
        <f t="shared" si="68"/>
        <v>0</v>
      </c>
      <c r="BF392" s="192">
        <f t="shared" si="69"/>
        <v>0</v>
      </c>
      <c r="BG392" s="192">
        <f t="shared" si="70"/>
        <v>0</v>
      </c>
      <c r="BH392" s="192">
        <f t="shared" si="71"/>
        <v>0</v>
      </c>
      <c r="BI392" s="192">
        <f t="shared" si="72"/>
        <v>0</v>
      </c>
      <c r="BJ392" s="19" t="s">
        <v>80</v>
      </c>
      <c r="BK392" s="192">
        <f t="shared" si="73"/>
        <v>0</v>
      </c>
      <c r="BL392" s="19" t="s">
        <v>135</v>
      </c>
      <c r="BM392" s="191" t="s">
        <v>5766</v>
      </c>
    </row>
    <row r="393" spans="1:65" s="2" customFormat="1" ht="24.2" customHeight="1">
      <c r="A393" s="36"/>
      <c r="B393" s="37"/>
      <c r="C393" s="180" t="s">
        <v>3772</v>
      </c>
      <c r="D393" s="180" t="s">
        <v>187</v>
      </c>
      <c r="E393" s="181" t="s">
        <v>5767</v>
      </c>
      <c r="F393" s="182" t="s">
        <v>5768</v>
      </c>
      <c r="G393" s="183" t="s">
        <v>1314</v>
      </c>
      <c r="H393" s="184">
        <v>3</v>
      </c>
      <c r="I393" s="185"/>
      <c r="J393" s="186">
        <f t="shared" si="64"/>
        <v>0</v>
      </c>
      <c r="K393" s="182" t="s">
        <v>19</v>
      </c>
      <c r="L393" s="41"/>
      <c r="M393" s="187" t="s">
        <v>19</v>
      </c>
      <c r="N393" s="188" t="s">
        <v>44</v>
      </c>
      <c r="O393" s="66"/>
      <c r="P393" s="189">
        <f t="shared" si="65"/>
        <v>0</v>
      </c>
      <c r="Q393" s="189">
        <v>0</v>
      </c>
      <c r="R393" s="189">
        <f t="shared" si="66"/>
        <v>0</v>
      </c>
      <c r="S393" s="189">
        <v>0</v>
      </c>
      <c r="T393" s="190">
        <f t="shared" si="67"/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91" t="s">
        <v>135</v>
      </c>
      <c r="AT393" s="191" t="s">
        <v>187</v>
      </c>
      <c r="AU393" s="191" t="s">
        <v>80</v>
      </c>
      <c r="AY393" s="19" t="s">
        <v>185</v>
      </c>
      <c r="BE393" s="192">
        <f t="shared" si="68"/>
        <v>0</v>
      </c>
      <c r="BF393" s="192">
        <f t="shared" si="69"/>
        <v>0</v>
      </c>
      <c r="BG393" s="192">
        <f t="shared" si="70"/>
        <v>0</v>
      </c>
      <c r="BH393" s="192">
        <f t="shared" si="71"/>
        <v>0</v>
      </c>
      <c r="BI393" s="192">
        <f t="shared" si="72"/>
        <v>0</v>
      </c>
      <c r="BJ393" s="19" t="s">
        <v>80</v>
      </c>
      <c r="BK393" s="192">
        <f t="shared" si="73"/>
        <v>0</v>
      </c>
      <c r="BL393" s="19" t="s">
        <v>135</v>
      </c>
      <c r="BM393" s="191" t="s">
        <v>5769</v>
      </c>
    </row>
    <row r="394" spans="1:65" s="2" customFormat="1" ht="24.2" customHeight="1">
      <c r="A394" s="36"/>
      <c r="B394" s="37"/>
      <c r="C394" s="180" t="s">
        <v>4988</v>
      </c>
      <c r="D394" s="180" t="s">
        <v>187</v>
      </c>
      <c r="E394" s="181" t="s">
        <v>5770</v>
      </c>
      <c r="F394" s="182" t="s">
        <v>5771</v>
      </c>
      <c r="G394" s="183" t="s">
        <v>1314</v>
      </c>
      <c r="H394" s="184">
        <v>1</v>
      </c>
      <c r="I394" s="185"/>
      <c r="J394" s="186">
        <f t="shared" si="64"/>
        <v>0</v>
      </c>
      <c r="K394" s="182" t="s">
        <v>19</v>
      </c>
      <c r="L394" s="41"/>
      <c r="M394" s="187" t="s">
        <v>19</v>
      </c>
      <c r="N394" s="188" t="s">
        <v>44</v>
      </c>
      <c r="O394" s="66"/>
      <c r="P394" s="189">
        <f t="shared" si="65"/>
        <v>0</v>
      </c>
      <c r="Q394" s="189">
        <v>0</v>
      </c>
      <c r="R394" s="189">
        <f t="shared" si="66"/>
        <v>0</v>
      </c>
      <c r="S394" s="189">
        <v>0</v>
      </c>
      <c r="T394" s="190">
        <f t="shared" si="67"/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91" t="s">
        <v>135</v>
      </c>
      <c r="AT394" s="191" t="s">
        <v>187</v>
      </c>
      <c r="AU394" s="191" t="s">
        <v>80</v>
      </c>
      <c r="AY394" s="19" t="s">
        <v>185</v>
      </c>
      <c r="BE394" s="192">
        <f t="shared" si="68"/>
        <v>0</v>
      </c>
      <c r="BF394" s="192">
        <f t="shared" si="69"/>
        <v>0</v>
      </c>
      <c r="BG394" s="192">
        <f t="shared" si="70"/>
        <v>0</v>
      </c>
      <c r="BH394" s="192">
        <f t="shared" si="71"/>
        <v>0</v>
      </c>
      <c r="BI394" s="192">
        <f t="shared" si="72"/>
        <v>0</v>
      </c>
      <c r="BJ394" s="19" t="s">
        <v>80</v>
      </c>
      <c r="BK394" s="192">
        <f t="shared" si="73"/>
        <v>0</v>
      </c>
      <c r="BL394" s="19" t="s">
        <v>135</v>
      </c>
      <c r="BM394" s="191" t="s">
        <v>5772</v>
      </c>
    </row>
    <row r="395" spans="1:65" s="2" customFormat="1" ht="16.5" customHeight="1">
      <c r="A395" s="36"/>
      <c r="B395" s="37"/>
      <c r="C395" s="180" t="s">
        <v>3775</v>
      </c>
      <c r="D395" s="180" t="s">
        <v>187</v>
      </c>
      <c r="E395" s="181" t="s">
        <v>5319</v>
      </c>
      <c r="F395" s="182" t="s">
        <v>5320</v>
      </c>
      <c r="G395" s="183" t="s">
        <v>499</v>
      </c>
      <c r="H395" s="184">
        <v>130</v>
      </c>
      <c r="I395" s="185"/>
      <c r="J395" s="186">
        <f t="shared" si="64"/>
        <v>0</v>
      </c>
      <c r="K395" s="182" t="s">
        <v>19</v>
      </c>
      <c r="L395" s="41"/>
      <c r="M395" s="187" t="s">
        <v>19</v>
      </c>
      <c r="N395" s="188" t="s">
        <v>44</v>
      </c>
      <c r="O395" s="66"/>
      <c r="P395" s="189">
        <f t="shared" si="65"/>
        <v>0</v>
      </c>
      <c r="Q395" s="189">
        <v>0</v>
      </c>
      <c r="R395" s="189">
        <f t="shared" si="66"/>
        <v>0</v>
      </c>
      <c r="S395" s="189">
        <v>0</v>
      </c>
      <c r="T395" s="190">
        <f t="shared" si="67"/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191" t="s">
        <v>135</v>
      </c>
      <c r="AT395" s="191" t="s">
        <v>187</v>
      </c>
      <c r="AU395" s="191" t="s">
        <v>80</v>
      </c>
      <c r="AY395" s="19" t="s">
        <v>185</v>
      </c>
      <c r="BE395" s="192">
        <f t="shared" si="68"/>
        <v>0</v>
      </c>
      <c r="BF395" s="192">
        <f t="shared" si="69"/>
        <v>0</v>
      </c>
      <c r="BG395" s="192">
        <f t="shared" si="70"/>
        <v>0</v>
      </c>
      <c r="BH395" s="192">
        <f t="shared" si="71"/>
        <v>0</v>
      </c>
      <c r="BI395" s="192">
        <f t="shared" si="72"/>
        <v>0</v>
      </c>
      <c r="BJ395" s="19" t="s">
        <v>80</v>
      </c>
      <c r="BK395" s="192">
        <f t="shared" si="73"/>
        <v>0</v>
      </c>
      <c r="BL395" s="19" t="s">
        <v>135</v>
      </c>
      <c r="BM395" s="191" t="s">
        <v>5773</v>
      </c>
    </row>
    <row r="396" spans="1:65" s="2" customFormat="1" ht="16.5" customHeight="1">
      <c r="A396" s="36"/>
      <c r="B396" s="37"/>
      <c r="C396" s="180" t="s">
        <v>4994</v>
      </c>
      <c r="D396" s="180" t="s">
        <v>187</v>
      </c>
      <c r="E396" s="181" t="s">
        <v>5321</v>
      </c>
      <c r="F396" s="182" t="s">
        <v>5322</v>
      </c>
      <c r="G396" s="183" t="s">
        <v>1314</v>
      </c>
      <c r="H396" s="184">
        <v>20</v>
      </c>
      <c r="I396" s="185"/>
      <c r="J396" s="186">
        <f t="shared" si="64"/>
        <v>0</v>
      </c>
      <c r="K396" s="182" t="s">
        <v>19</v>
      </c>
      <c r="L396" s="41"/>
      <c r="M396" s="187" t="s">
        <v>19</v>
      </c>
      <c r="N396" s="188" t="s">
        <v>44</v>
      </c>
      <c r="O396" s="66"/>
      <c r="P396" s="189">
        <f t="shared" si="65"/>
        <v>0</v>
      </c>
      <c r="Q396" s="189">
        <v>0</v>
      </c>
      <c r="R396" s="189">
        <f t="shared" si="66"/>
        <v>0</v>
      </c>
      <c r="S396" s="189">
        <v>0</v>
      </c>
      <c r="T396" s="190">
        <f t="shared" si="67"/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191" t="s">
        <v>135</v>
      </c>
      <c r="AT396" s="191" t="s">
        <v>187</v>
      </c>
      <c r="AU396" s="191" t="s">
        <v>80</v>
      </c>
      <c r="AY396" s="19" t="s">
        <v>185</v>
      </c>
      <c r="BE396" s="192">
        <f t="shared" si="68"/>
        <v>0</v>
      </c>
      <c r="BF396" s="192">
        <f t="shared" si="69"/>
        <v>0</v>
      </c>
      <c r="BG396" s="192">
        <f t="shared" si="70"/>
        <v>0</v>
      </c>
      <c r="BH396" s="192">
        <f t="shared" si="71"/>
        <v>0</v>
      </c>
      <c r="BI396" s="192">
        <f t="shared" si="72"/>
        <v>0</v>
      </c>
      <c r="BJ396" s="19" t="s">
        <v>80</v>
      </c>
      <c r="BK396" s="192">
        <f t="shared" si="73"/>
        <v>0</v>
      </c>
      <c r="BL396" s="19" t="s">
        <v>135</v>
      </c>
      <c r="BM396" s="191" t="s">
        <v>5774</v>
      </c>
    </row>
    <row r="397" spans="1:65" s="2" customFormat="1" ht="16.5" customHeight="1">
      <c r="A397" s="36"/>
      <c r="B397" s="37"/>
      <c r="C397" s="180" t="s">
        <v>3778</v>
      </c>
      <c r="D397" s="180" t="s">
        <v>187</v>
      </c>
      <c r="E397" s="181" t="s">
        <v>5220</v>
      </c>
      <c r="F397" s="182" t="s">
        <v>5221</v>
      </c>
      <c r="G397" s="183" t="s">
        <v>499</v>
      </c>
      <c r="H397" s="184">
        <v>87</v>
      </c>
      <c r="I397" s="185"/>
      <c r="J397" s="186">
        <f t="shared" si="64"/>
        <v>0</v>
      </c>
      <c r="K397" s="182" t="s">
        <v>19</v>
      </c>
      <c r="L397" s="41"/>
      <c r="M397" s="187" t="s">
        <v>19</v>
      </c>
      <c r="N397" s="188" t="s">
        <v>44</v>
      </c>
      <c r="O397" s="66"/>
      <c r="P397" s="189">
        <f t="shared" si="65"/>
        <v>0</v>
      </c>
      <c r="Q397" s="189">
        <v>0</v>
      </c>
      <c r="R397" s="189">
        <f t="shared" si="66"/>
        <v>0</v>
      </c>
      <c r="S397" s="189">
        <v>0</v>
      </c>
      <c r="T397" s="190">
        <f t="shared" si="67"/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91" t="s">
        <v>135</v>
      </c>
      <c r="AT397" s="191" t="s">
        <v>187</v>
      </c>
      <c r="AU397" s="191" t="s">
        <v>80</v>
      </c>
      <c r="AY397" s="19" t="s">
        <v>185</v>
      </c>
      <c r="BE397" s="192">
        <f t="shared" si="68"/>
        <v>0</v>
      </c>
      <c r="BF397" s="192">
        <f t="shared" si="69"/>
        <v>0</v>
      </c>
      <c r="BG397" s="192">
        <f t="shared" si="70"/>
        <v>0</v>
      </c>
      <c r="BH397" s="192">
        <f t="shared" si="71"/>
        <v>0</v>
      </c>
      <c r="BI397" s="192">
        <f t="shared" si="72"/>
        <v>0</v>
      </c>
      <c r="BJ397" s="19" t="s">
        <v>80</v>
      </c>
      <c r="BK397" s="192">
        <f t="shared" si="73"/>
        <v>0</v>
      </c>
      <c r="BL397" s="19" t="s">
        <v>135</v>
      </c>
      <c r="BM397" s="191" t="s">
        <v>5775</v>
      </c>
    </row>
    <row r="398" spans="1:65" s="2" customFormat="1" ht="16.5" customHeight="1">
      <c r="A398" s="36"/>
      <c r="B398" s="37"/>
      <c r="C398" s="180" t="s">
        <v>4997</v>
      </c>
      <c r="D398" s="180" t="s">
        <v>187</v>
      </c>
      <c r="E398" s="181" t="s">
        <v>5487</v>
      </c>
      <c r="F398" s="182" t="s">
        <v>5488</v>
      </c>
      <c r="G398" s="183" t="s">
        <v>499</v>
      </c>
      <c r="H398" s="184">
        <v>24</v>
      </c>
      <c r="I398" s="185"/>
      <c r="J398" s="186">
        <f t="shared" si="64"/>
        <v>0</v>
      </c>
      <c r="K398" s="182" t="s">
        <v>19</v>
      </c>
      <c r="L398" s="41"/>
      <c r="M398" s="187" t="s">
        <v>19</v>
      </c>
      <c r="N398" s="188" t="s">
        <v>44</v>
      </c>
      <c r="O398" s="66"/>
      <c r="P398" s="189">
        <f t="shared" si="65"/>
        <v>0</v>
      </c>
      <c r="Q398" s="189">
        <v>0</v>
      </c>
      <c r="R398" s="189">
        <f t="shared" si="66"/>
        <v>0</v>
      </c>
      <c r="S398" s="189">
        <v>0</v>
      </c>
      <c r="T398" s="190">
        <f t="shared" si="67"/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91" t="s">
        <v>135</v>
      </c>
      <c r="AT398" s="191" t="s">
        <v>187</v>
      </c>
      <c r="AU398" s="191" t="s">
        <v>80</v>
      </c>
      <c r="AY398" s="19" t="s">
        <v>185</v>
      </c>
      <c r="BE398" s="192">
        <f t="shared" si="68"/>
        <v>0</v>
      </c>
      <c r="BF398" s="192">
        <f t="shared" si="69"/>
        <v>0</v>
      </c>
      <c r="BG398" s="192">
        <f t="shared" si="70"/>
        <v>0</v>
      </c>
      <c r="BH398" s="192">
        <f t="shared" si="71"/>
        <v>0</v>
      </c>
      <c r="BI398" s="192">
        <f t="shared" si="72"/>
        <v>0</v>
      </c>
      <c r="BJ398" s="19" t="s">
        <v>80</v>
      </c>
      <c r="BK398" s="192">
        <f t="shared" si="73"/>
        <v>0</v>
      </c>
      <c r="BL398" s="19" t="s">
        <v>135</v>
      </c>
      <c r="BM398" s="191" t="s">
        <v>5776</v>
      </c>
    </row>
    <row r="399" spans="1:65" s="2" customFormat="1" ht="16.5" customHeight="1">
      <c r="A399" s="36"/>
      <c r="B399" s="37"/>
      <c r="C399" s="180" t="s">
        <v>3781</v>
      </c>
      <c r="D399" s="180" t="s">
        <v>187</v>
      </c>
      <c r="E399" s="181" t="s">
        <v>5777</v>
      </c>
      <c r="F399" s="182" t="s">
        <v>5778</v>
      </c>
      <c r="G399" s="183" t="s">
        <v>499</v>
      </c>
      <c r="H399" s="184">
        <v>12</v>
      </c>
      <c r="I399" s="185"/>
      <c r="J399" s="186">
        <f t="shared" si="64"/>
        <v>0</v>
      </c>
      <c r="K399" s="182" t="s">
        <v>19</v>
      </c>
      <c r="L399" s="41"/>
      <c r="M399" s="187" t="s">
        <v>19</v>
      </c>
      <c r="N399" s="188" t="s">
        <v>44</v>
      </c>
      <c r="O399" s="66"/>
      <c r="P399" s="189">
        <f t="shared" si="65"/>
        <v>0</v>
      </c>
      <c r="Q399" s="189">
        <v>0</v>
      </c>
      <c r="R399" s="189">
        <f t="shared" si="66"/>
        <v>0</v>
      </c>
      <c r="S399" s="189">
        <v>0</v>
      </c>
      <c r="T399" s="190">
        <f t="shared" si="67"/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91" t="s">
        <v>135</v>
      </c>
      <c r="AT399" s="191" t="s">
        <v>187</v>
      </c>
      <c r="AU399" s="191" t="s">
        <v>80</v>
      </c>
      <c r="AY399" s="19" t="s">
        <v>185</v>
      </c>
      <c r="BE399" s="192">
        <f t="shared" si="68"/>
        <v>0</v>
      </c>
      <c r="BF399" s="192">
        <f t="shared" si="69"/>
        <v>0</v>
      </c>
      <c r="BG399" s="192">
        <f t="shared" si="70"/>
        <v>0</v>
      </c>
      <c r="BH399" s="192">
        <f t="shared" si="71"/>
        <v>0</v>
      </c>
      <c r="BI399" s="192">
        <f t="shared" si="72"/>
        <v>0</v>
      </c>
      <c r="BJ399" s="19" t="s">
        <v>80</v>
      </c>
      <c r="BK399" s="192">
        <f t="shared" si="73"/>
        <v>0</v>
      </c>
      <c r="BL399" s="19" t="s">
        <v>135</v>
      </c>
      <c r="BM399" s="191" t="s">
        <v>5779</v>
      </c>
    </row>
    <row r="400" spans="1:65" s="2" customFormat="1" ht="16.5" customHeight="1">
      <c r="A400" s="36"/>
      <c r="B400" s="37"/>
      <c r="C400" s="180" t="s">
        <v>5002</v>
      </c>
      <c r="D400" s="180" t="s">
        <v>187</v>
      </c>
      <c r="E400" s="181" t="s">
        <v>5780</v>
      </c>
      <c r="F400" s="182" t="s">
        <v>5781</v>
      </c>
      <c r="G400" s="183" t="s">
        <v>1314</v>
      </c>
      <c r="H400" s="184">
        <v>79</v>
      </c>
      <c r="I400" s="185"/>
      <c r="J400" s="186">
        <f t="shared" si="64"/>
        <v>0</v>
      </c>
      <c r="K400" s="182" t="s">
        <v>19</v>
      </c>
      <c r="L400" s="41"/>
      <c r="M400" s="187" t="s">
        <v>19</v>
      </c>
      <c r="N400" s="188" t="s">
        <v>44</v>
      </c>
      <c r="O400" s="66"/>
      <c r="P400" s="189">
        <f t="shared" si="65"/>
        <v>0</v>
      </c>
      <c r="Q400" s="189">
        <v>0</v>
      </c>
      <c r="R400" s="189">
        <f t="shared" si="66"/>
        <v>0</v>
      </c>
      <c r="S400" s="189">
        <v>0</v>
      </c>
      <c r="T400" s="190">
        <f t="shared" si="67"/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191" t="s">
        <v>135</v>
      </c>
      <c r="AT400" s="191" t="s">
        <v>187</v>
      </c>
      <c r="AU400" s="191" t="s">
        <v>80</v>
      </c>
      <c r="AY400" s="19" t="s">
        <v>185</v>
      </c>
      <c r="BE400" s="192">
        <f t="shared" si="68"/>
        <v>0</v>
      </c>
      <c r="BF400" s="192">
        <f t="shared" si="69"/>
        <v>0</v>
      </c>
      <c r="BG400" s="192">
        <f t="shared" si="70"/>
        <v>0</v>
      </c>
      <c r="BH400" s="192">
        <f t="shared" si="71"/>
        <v>0</v>
      </c>
      <c r="BI400" s="192">
        <f t="shared" si="72"/>
        <v>0</v>
      </c>
      <c r="BJ400" s="19" t="s">
        <v>80</v>
      </c>
      <c r="BK400" s="192">
        <f t="shared" si="73"/>
        <v>0</v>
      </c>
      <c r="BL400" s="19" t="s">
        <v>135</v>
      </c>
      <c r="BM400" s="191" t="s">
        <v>5782</v>
      </c>
    </row>
    <row r="401" spans="1:65" s="2" customFormat="1" ht="16.5" customHeight="1">
      <c r="A401" s="36"/>
      <c r="B401" s="37"/>
      <c r="C401" s="180" t="s">
        <v>3784</v>
      </c>
      <c r="D401" s="180" t="s">
        <v>187</v>
      </c>
      <c r="E401" s="181" t="s">
        <v>5783</v>
      </c>
      <c r="F401" s="182" t="s">
        <v>5784</v>
      </c>
      <c r="G401" s="183" t="s">
        <v>1314</v>
      </c>
      <c r="H401" s="184">
        <v>30</v>
      </c>
      <c r="I401" s="185"/>
      <c r="J401" s="186">
        <f t="shared" si="64"/>
        <v>0</v>
      </c>
      <c r="K401" s="182" t="s">
        <v>19</v>
      </c>
      <c r="L401" s="41"/>
      <c r="M401" s="187" t="s">
        <v>19</v>
      </c>
      <c r="N401" s="188" t="s">
        <v>44</v>
      </c>
      <c r="O401" s="66"/>
      <c r="P401" s="189">
        <f t="shared" si="65"/>
        <v>0</v>
      </c>
      <c r="Q401" s="189">
        <v>0</v>
      </c>
      <c r="R401" s="189">
        <f t="shared" si="66"/>
        <v>0</v>
      </c>
      <c r="S401" s="189">
        <v>0</v>
      </c>
      <c r="T401" s="190">
        <f t="shared" si="67"/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191" t="s">
        <v>135</v>
      </c>
      <c r="AT401" s="191" t="s">
        <v>187</v>
      </c>
      <c r="AU401" s="191" t="s">
        <v>80</v>
      </c>
      <c r="AY401" s="19" t="s">
        <v>185</v>
      </c>
      <c r="BE401" s="192">
        <f t="shared" si="68"/>
        <v>0</v>
      </c>
      <c r="BF401" s="192">
        <f t="shared" si="69"/>
        <v>0</v>
      </c>
      <c r="BG401" s="192">
        <f t="shared" si="70"/>
        <v>0</v>
      </c>
      <c r="BH401" s="192">
        <f t="shared" si="71"/>
        <v>0</v>
      </c>
      <c r="BI401" s="192">
        <f t="shared" si="72"/>
        <v>0</v>
      </c>
      <c r="BJ401" s="19" t="s">
        <v>80</v>
      </c>
      <c r="BK401" s="192">
        <f t="shared" si="73"/>
        <v>0</v>
      </c>
      <c r="BL401" s="19" t="s">
        <v>135</v>
      </c>
      <c r="BM401" s="191" t="s">
        <v>5785</v>
      </c>
    </row>
    <row r="402" spans="1:65" s="2" customFormat="1" ht="16.5" customHeight="1">
      <c r="A402" s="36"/>
      <c r="B402" s="37"/>
      <c r="C402" s="180" t="s">
        <v>5005</v>
      </c>
      <c r="D402" s="180" t="s">
        <v>187</v>
      </c>
      <c r="E402" s="181" t="s">
        <v>5786</v>
      </c>
      <c r="F402" s="182" t="s">
        <v>5787</v>
      </c>
      <c r="G402" s="183" t="s">
        <v>1314</v>
      </c>
      <c r="H402" s="184">
        <v>22</v>
      </c>
      <c r="I402" s="185"/>
      <c r="J402" s="186">
        <f t="shared" si="64"/>
        <v>0</v>
      </c>
      <c r="K402" s="182" t="s">
        <v>19</v>
      </c>
      <c r="L402" s="41"/>
      <c r="M402" s="187" t="s">
        <v>19</v>
      </c>
      <c r="N402" s="188" t="s">
        <v>44</v>
      </c>
      <c r="O402" s="66"/>
      <c r="P402" s="189">
        <f t="shared" si="65"/>
        <v>0</v>
      </c>
      <c r="Q402" s="189">
        <v>0</v>
      </c>
      <c r="R402" s="189">
        <f t="shared" si="66"/>
        <v>0</v>
      </c>
      <c r="S402" s="189">
        <v>0</v>
      </c>
      <c r="T402" s="190">
        <f t="shared" si="67"/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191" t="s">
        <v>135</v>
      </c>
      <c r="AT402" s="191" t="s">
        <v>187</v>
      </c>
      <c r="AU402" s="191" t="s">
        <v>80</v>
      </c>
      <c r="AY402" s="19" t="s">
        <v>185</v>
      </c>
      <c r="BE402" s="192">
        <f t="shared" si="68"/>
        <v>0</v>
      </c>
      <c r="BF402" s="192">
        <f t="shared" si="69"/>
        <v>0</v>
      </c>
      <c r="BG402" s="192">
        <f t="shared" si="70"/>
        <v>0</v>
      </c>
      <c r="BH402" s="192">
        <f t="shared" si="71"/>
        <v>0</v>
      </c>
      <c r="BI402" s="192">
        <f t="shared" si="72"/>
        <v>0</v>
      </c>
      <c r="BJ402" s="19" t="s">
        <v>80</v>
      </c>
      <c r="BK402" s="192">
        <f t="shared" si="73"/>
        <v>0</v>
      </c>
      <c r="BL402" s="19" t="s">
        <v>135</v>
      </c>
      <c r="BM402" s="191" t="s">
        <v>5788</v>
      </c>
    </row>
    <row r="403" spans="1:65" s="2" customFormat="1" ht="24.2" customHeight="1">
      <c r="A403" s="36"/>
      <c r="B403" s="37"/>
      <c r="C403" s="180" t="s">
        <v>3787</v>
      </c>
      <c r="D403" s="180" t="s">
        <v>187</v>
      </c>
      <c r="E403" s="181" t="s">
        <v>5789</v>
      </c>
      <c r="F403" s="182" t="s">
        <v>5790</v>
      </c>
      <c r="G403" s="183" t="s">
        <v>499</v>
      </c>
      <c r="H403" s="184">
        <v>10</v>
      </c>
      <c r="I403" s="185"/>
      <c r="J403" s="186">
        <f t="shared" si="64"/>
        <v>0</v>
      </c>
      <c r="K403" s="182" t="s">
        <v>19</v>
      </c>
      <c r="L403" s="41"/>
      <c r="M403" s="187" t="s">
        <v>19</v>
      </c>
      <c r="N403" s="188" t="s">
        <v>44</v>
      </c>
      <c r="O403" s="66"/>
      <c r="P403" s="189">
        <f t="shared" si="65"/>
        <v>0</v>
      </c>
      <c r="Q403" s="189">
        <v>0</v>
      </c>
      <c r="R403" s="189">
        <f t="shared" si="66"/>
        <v>0</v>
      </c>
      <c r="S403" s="189">
        <v>0</v>
      </c>
      <c r="T403" s="190">
        <f t="shared" si="67"/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91" t="s">
        <v>135</v>
      </c>
      <c r="AT403" s="191" t="s">
        <v>187</v>
      </c>
      <c r="AU403" s="191" t="s">
        <v>80</v>
      </c>
      <c r="AY403" s="19" t="s">
        <v>185</v>
      </c>
      <c r="BE403" s="192">
        <f t="shared" si="68"/>
        <v>0</v>
      </c>
      <c r="BF403" s="192">
        <f t="shared" si="69"/>
        <v>0</v>
      </c>
      <c r="BG403" s="192">
        <f t="shared" si="70"/>
        <v>0</v>
      </c>
      <c r="BH403" s="192">
        <f t="shared" si="71"/>
        <v>0</v>
      </c>
      <c r="BI403" s="192">
        <f t="shared" si="72"/>
        <v>0</v>
      </c>
      <c r="BJ403" s="19" t="s">
        <v>80</v>
      </c>
      <c r="BK403" s="192">
        <f t="shared" si="73"/>
        <v>0</v>
      </c>
      <c r="BL403" s="19" t="s">
        <v>135</v>
      </c>
      <c r="BM403" s="191" t="s">
        <v>5791</v>
      </c>
    </row>
    <row r="404" spans="1:65" s="2" customFormat="1" ht="16.5" customHeight="1">
      <c r="A404" s="36"/>
      <c r="B404" s="37"/>
      <c r="C404" s="180" t="s">
        <v>5012</v>
      </c>
      <c r="D404" s="180" t="s">
        <v>187</v>
      </c>
      <c r="E404" s="181" t="s">
        <v>5792</v>
      </c>
      <c r="F404" s="182" t="s">
        <v>5793</v>
      </c>
      <c r="G404" s="183" t="s">
        <v>1314</v>
      </c>
      <c r="H404" s="184">
        <v>2</v>
      </c>
      <c r="I404" s="185"/>
      <c r="J404" s="186">
        <f t="shared" si="64"/>
        <v>0</v>
      </c>
      <c r="K404" s="182" t="s">
        <v>19</v>
      </c>
      <c r="L404" s="41"/>
      <c r="M404" s="187" t="s">
        <v>19</v>
      </c>
      <c r="N404" s="188" t="s">
        <v>44</v>
      </c>
      <c r="O404" s="66"/>
      <c r="P404" s="189">
        <f t="shared" si="65"/>
        <v>0</v>
      </c>
      <c r="Q404" s="189">
        <v>0</v>
      </c>
      <c r="R404" s="189">
        <f t="shared" si="66"/>
        <v>0</v>
      </c>
      <c r="S404" s="189">
        <v>0</v>
      </c>
      <c r="T404" s="190">
        <f t="shared" si="67"/>
        <v>0</v>
      </c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R404" s="191" t="s">
        <v>135</v>
      </c>
      <c r="AT404" s="191" t="s">
        <v>187</v>
      </c>
      <c r="AU404" s="191" t="s">
        <v>80</v>
      </c>
      <c r="AY404" s="19" t="s">
        <v>185</v>
      </c>
      <c r="BE404" s="192">
        <f t="shared" si="68"/>
        <v>0</v>
      </c>
      <c r="BF404" s="192">
        <f t="shared" si="69"/>
        <v>0</v>
      </c>
      <c r="BG404" s="192">
        <f t="shared" si="70"/>
        <v>0</v>
      </c>
      <c r="BH404" s="192">
        <f t="shared" si="71"/>
        <v>0</v>
      </c>
      <c r="BI404" s="192">
        <f t="shared" si="72"/>
        <v>0</v>
      </c>
      <c r="BJ404" s="19" t="s">
        <v>80</v>
      </c>
      <c r="BK404" s="192">
        <f t="shared" si="73"/>
        <v>0</v>
      </c>
      <c r="BL404" s="19" t="s">
        <v>135</v>
      </c>
      <c r="BM404" s="191" t="s">
        <v>5794</v>
      </c>
    </row>
    <row r="405" spans="1:65" s="2" customFormat="1" ht="16.5" customHeight="1">
      <c r="A405" s="36"/>
      <c r="B405" s="37"/>
      <c r="C405" s="180" t="s">
        <v>3790</v>
      </c>
      <c r="D405" s="180" t="s">
        <v>187</v>
      </c>
      <c r="E405" s="181" t="s">
        <v>5795</v>
      </c>
      <c r="F405" s="182" t="s">
        <v>5796</v>
      </c>
      <c r="G405" s="183" t="s">
        <v>1314</v>
      </c>
      <c r="H405" s="184">
        <v>2</v>
      </c>
      <c r="I405" s="185"/>
      <c r="J405" s="186">
        <f t="shared" si="64"/>
        <v>0</v>
      </c>
      <c r="K405" s="182" t="s">
        <v>19</v>
      </c>
      <c r="L405" s="41"/>
      <c r="M405" s="187" t="s">
        <v>19</v>
      </c>
      <c r="N405" s="188" t="s">
        <v>44</v>
      </c>
      <c r="O405" s="66"/>
      <c r="P405" s="189">
        <f t="shared" si="65"/>
        <v>0</v>
      </c>
      <c r="Q405" s="189">
        <v>0</v>
      </c>
      <c r="R405" s="189">
        <f t="shared" si="66"/>
        <v>0</v>
      </c>
      <c r="S405" s="189">
        <v>0</v>
      </c>
      <c r="T405" s="190">
        <f t="shared" si="67"/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191" t="s">
        <v>135</v>
      </c>
      <c r="AT405" s="191" t="s">
        <v>187</v>
      </c>
      <c r="AU405" s="191" t="s">
        <v>80</v>
      </c>
      <c r="AY405" s="19" t="s">
        <v>185</v>
      </c>
      <c r="BE405" s="192">
        <f t="shared" si="68"/>
        <v>0</v>
      </c>
      <c r="BF405" s="192">
        <f t="shared" si="69"/>
        <v>0</v>
      </c>
      <c r="BG405" s="192">
        <f t="shared" si="70"/>
        <v>0</v>
      </c>
      <c r="BH405" s="192">
        <f t="shared" si="71"/>
        <v>0</v>
      </c>
      <c r="BI405" s="192">
        <f t="shared" si="72"/>
        <v>0</v>
      </c>
      <c r="BJ405" s="19" t="s">
        <v>80</v>
      </c>
      <c r="BK405" s="192">
        <f t="shared" si="73"/>
        <v>0</v>
      </c>
      <c r="BL405" s="19" t="s">
        <v>135</v>
      </c>
      <c r="BM405" s="191" t="s">
        <v>5797</v>
      </c>
    </row>
    <row r="406" spans="1:65" s="2" customFormat="1" ht="16.5" customHeight="1">
      <c r="A406" s="36"/>
      <c r="B406" s="37"/>
      <c r="C406" s="180" t="s">
        <v>5016</v>
      </c>
      <c r="D406" s="180" t="s">
        <v>187</v>
      </c>
      <c r="E406" s="181" t="s">
        <v>5798</v>
      </c>
      <c r="F406" s="182" t="s">
        <v>5799</v>
      </c>
      <c r="G406" s="183" t="s">
        <v>1314</v>
      </c>
      <c r="H406" s="184">
        <v>1</v>
      </c>
      <c r="I406" s="185"/>
      <c r="J406" s="186">
        <f t="shared" si="64"/>
        <v>0</v>
      </c>
      <c r="K406" s="182" t="s">
        <v>19</v>
      </c>
      <c r="L406" s="41"/>
      <c r="M406" s="187" t="s">
        <v>19</v>
      </c>
      <c r="N406" s="188" t="s">
        <v>44</v>
      </c>
      <c r="O406" s="66"/>
      <c r="P406" s="189">
        <f t="shared" si="65"/>
        <v>0</v>
      </c>
      <c r="Q406" s="189">
        <v>0</v>
      </c>
      <c r="R406" s="189">
        <f t="shared" si="66"/>
        <v>0</v>
      </c>
      <c r="S406" s="189">
        <v>0</v>
      </c>
      <c r="T406" s="190">
        <f t="shared" si="67"/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191" t="s">
        <v>135</v>
      </c>
      <c r="AT406" s="191" t="s">
        <v>187</v>
      </c>
      <c r="AU406" s="191" t="s">
        <v>80</v>
      </c>
      <c r="AY406" s="19" t="s">
        <v>185</v>
      </c>
      <c r="BE406" s="192">
        <f t="shared" si="68"/>
        <v>0</v>
      </c>
      <c r="BF406" s="192">
        <f t="shared" si="69"/>
        <v>0</v>
      </c>
      <c r="BG406" s="192">
        <f t="shared" si="70"/>
        <v>0</v>
      </c>
      <c r="BH406" s="192">
        <f t="shared" si="71"/>
        <v>0</v>
      </c>
      <c r="BI406" s="192">
        <f t="shared" si="72"/>
        <v>0</v>
      </c>
      <c r="BJ406" s="19" t="s">
        <v>80</v>
      </c>
      <c r="BK406" s="192">
        <f t="shared" si="73"/>
        <v>0</v>
      </c>
      <c r="BL406" s="19" t="s">
        <v>135</v>
      </c>
      <c r="BM406" s="191" t="s">
        <v>5800</v>
      </c>
    </row>
    <row r="407" spans="1:65" s="2" customFormat="1" ht="16.5" customHeight="1">
      <c r="A407" s="36"/>
      <c r="B407" s="37"/>
      <c r="C407" s="180" t="s">
        <v>3793</v>
      </c>
      <c r="D407" s="180" t="s">
        <v>187</v>
      </c>
      <c r="E407" s="181" t="s">
        <v>5801</v>
      </c>
      <c r="F407" s="182" t="s">
        <v>5802</v>
      </c>
      <c r="G407" s="183" t="s">
        <v>1314</v>
      </c>
      <c r="H407" s="184">
        <v>1</v>
      </c>
      <c r="I407" s="185"/>
      <c r="J407" s="186">
        <f t="shared" si="64"/>
        <v>0</v>
      </c>
      <c r="K407" s="182" t="s">
        <v>19</v>
      </c>
      <c r="L407" s="41"/>
      <c r="M407" s="187" t="s">
        <v>19</v>
      </c>
      <c r="N407" s="188" t="s">
        <v>44</v>
      </c>
      <c r="O407" s="66"/>
      <c r="P407" s="189">
        <f t="shared" si="65"/>
        <v>0</v>
      </c>
      <c r="Q407" s="189">
        <v>0</v>
      </c>
      <c r="R407" s="189">
        <f t="shared" si="66"/>
        <v>0</v>
      </c>
      <c r="S407" s="189">
        <v>0</v>
      </c>
      <c r="T407" s="190">
        <f t="shared" si="67"/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91" t="s">
        <v>135</v>
      </c>
      <c r="AT407" s="191" t="s">
        <v>187</v>
      </c>
      <c r="AU407" s="191" t="s">
        <v>80</v>
      </c>
      <c r="AY407" s="19" t="s">
        <v>185</v>
      </c>
      <c r="BE407" s="192">
        <f t="shared" si="68"/>
        <v>0</v>
      </c>
      <c r="BF407" s="192">
        <f t="shared" si="69"/>
        <v>0</v>
      </c>
      <c r="BG407" s="192">
        <f t="shared" si="70"/>
        <v>0</v>
      </c>
      <c r="BH407" s="192">
        <f t="shared" si="71"/>
        <v>0</v>
      </c>
      <c r="BI407" s="192">
        <f t="shared" si="72"/>
        <v>0</v>
      </c>
      <c r="BJ407" s="19" t="s">
        <v>80</v>
      </c>
      <c r="BK407" s="192">
        <f t="shared" si="73"/>
        <v>0</v>
      </c>
      <c r="BL407" s="19" t="s">
        <v>135</v>
      </c>
      <c r="BM407" s="191" t="s">
        <v>5803</v>
      </c>
    </row>
    <row r="408" spans="1:65" s="2" customFormat="1" ht="16.5" customHeight="1">
      <c r="A408" s="36"/>
      <c r="B408" s="37"/>
      <c r="C408" s="180" t="s">
        <v>5021</v>
      </c>
      <c r="D408" s="180" t="s">
        <v>187</v>
      </c>
      <c r="E408" s="181" t="s">
        <v>5804</v>
      </c>
      <c r="F408" s="182" t="s">
        <v>5805</v>
      </c>
      <c r="G408" s="183" t="s">
        <v>499</v>
      </c>
      <c r="H408" s="184">
        <v>3</v>
      </c>
      <c r="I408" s="185"/>
      <c r="J408" s="186">
        <f t="shared" si="64"/>
        <v>0</v>
      </c>
      <c r="K408" s="182" t="s">
        <v>19</v>
      </c>
      <c r="L408" s="41"/>
      <c r="M408" s="187" t="s">
        <v>19</v>
      </c>
      <c r="N408" s="188" t="s">
        <v>44</v>
      </c>
      <c r="O408" s="66"/>
      <c r="P408" s="189">
        <f t="shared" si="65"/>
        <v>0</v>
      </c>
      <c r="Q408" s="189">
        <v>0</v>
      </c>
      <c r="R408" s="189">
        <f t="shared" si="66"/>
        <v>0</v>
      </c>
      <c r="S408" s="189">
        <v>0</v>
      </c>
      <c r="T408" s="190">
        <f t="shared" si="67"/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191" t="s">
        <v>135</v>
      </c>
      <c r="AT408" s="191" t="s">
        <v>187</v>
      </c>
      <c r="AU408" s="191" t="s">
        <v>80</v>
      </c>
      <c r="AY408" s="19" t="s">
        <v>185</v>
      </c>
      <c r="BE408" s="192">
        <f t="shared" si="68"/>
        <v>0</v>
      </c>
      <c r="BF408" s="192">
        <f t="shared" si="69"/>
        <v>0</v>
      </c>
      <c r="BG408" s="192">
        <f t="shared" si="70"/>
        <v>0</v>
      </c>
      <c r="BH408" s="192">
        <f t="shared" si="71"/>
        <v>0</v>
      </c>
      <c r="BI408" s="192">
        <f t="shared" si="72"/>
        <v>0</v>
      </c>
      <c r="BJ408" s="19" t="s">
        <v>80</v>
      </c>
      <c r="BK408" s="192">
        <f t="shared" si="73"/>
        <v>0</v>
      </c>
      <c r="BL408" s="19" t="s">
        <v>135</v>
      </c>
      <c r="BM408" s="191" t="s">
        <v>5806</v>
      </c>
    </row>
    <row r="409" spans="1:65" s="2" customFormat="1" ht="16.5" customHeight="1">
      <c r="A409" s="36"/>
      <c r="B409" s="37"/>
      <c r="C409" s="180" t="s">
        <v>3796</v>
      </c>
      <c r="D409" s="180" t="s">
        <v>187</v>
      </c>
      <c r="E409" s="181" t="s">
        <v>5807</v>
      </c>
      <c r="F409" s="182" t="s">
        <v>5808</v>
      </c>
      <c r="G409" s="183" t="s">
        <v>1314</v>
      </c>
      <c r="H409" s="184">
        <v>1</v>
      </c>
      <c r="I409" s="185"/>
      <c r="J409" s="186">
        <f t="shared" si="64"/>
        <v>0</v>
      </c>
      <c r="K409" s="182" t="s">
        <v>19</v>
      </c>
      <c r="L409" s="41"/>
      <c r="M409" s="187" t="s">
        <v>19</v>
      </c>
      <c r="N409" s="188" t="s">
        <v>44</v>
      </c>
      <c r="O409" s="66"/>
      <c r="P409" s="189">
        <f t="shared" si="65"/>
        <v>0</v>
      </c>
      <c r="Q409" s="189">
        <v>0</v>
      </c>
      <c r="R409" s="189">
        <f t="shared" si="66"/>
        <v>0</v>
      </c>
      <c r="S409" s="189">
        <v>0</v>
      </c>
      <c r="T409" s="190">
        <f t="shared" si="67"/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191" t="s">
        <v>135</v>
      </c>
      <c r="AT409" s="191" t="s">
        <v>187</v>
      </c>
      <c r="AU409" s="191" t="s">
        <v>80</v>
      </c>
      <c r="AY409" s="19" t="s">
        <v>185</v>
      </c>
      <c r="BE409" s="192">
        <f t="shared" si="68"/>
        <v>0</v>
      </c>
      <c r="BF409" s="192">
        <f t="shared" si="69"/>
        <v>0</v>
      </c>
      <c r="BG409" s="192">
        <f t="shared" si="70"/>
        <v>0</v>
      </c>
      <c r="BH409" s="192">
        <f t="shared" si="71"/>
        <v>0</v>
      </c>
      <c r="BI409" s="192">
        <f t="shared" si="72"/>
        <v>0</v>
      </c>
      <c r="BJ409" s="19" t="s">
        <v>80</v>
      </c>
      <c r="BK409" s="192">
        <f t="shared" si="73"/>
        <v>0</v>
      </c>
      <c r="BL409" s="19" t="s">
        <v>135</v>
      </c>
      <c r="BM409" s="191" t="s">
        <v>5809</v>
      </c>
    </row>
    <row r="410" spans="1:65" s="2" customFormat="1" ht="16.5" customHeight="1">
      <c r="A410" s="36"/>
      <c r="B410" s="37"/>
      <c r="C410" s="180" t="s">
        <v>5026</v>
      </c>
      <c r="D410" s="180" t="s">
        <v>187</v>
      </c>
      <c r="E410" s="181" t="s">
        <v>5810</v>
      </c>
      <c r="F410" s="182" t="s">
        <v>5811</v>
      </c>
      <c r="G410" s="183" t="s">
        <v>1314</v>
      </c>
      <c r="H410" s="184">
        <v>1</v>
      </c>
      <c r="I410" s="185"/>
      <c r="J410" s="186">
        <f t="shared" si="64"/>
        <v>0</v>
      </c>
      <c r="K410" s="182" t="s">
        <v>19</v>
      </c>
      <c r="L410" s="41"/>
      <c r="M410" s="187" t="s">
        <v>19</v>
      </c>
      <c r="N410" s="188" t="s">
        <v>44</v>
      </c>
      <c r="O410" s="66"/>
      <c r="P410" s="189">
        <f t="shared" si="65"/>
        <v>0</v>
      </c>
      <c r="Q410" s="189">
        <v>0</v>
      </c>
      <c r="R410" s="189">
        <f t="shared" si="66"/>
        <v>0</v>
      </c>
      <c r="S410" s="189">
        <v>0</v>
      </c>
      <c r="T410" s="190">
        <f t="shared" si="67"/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91" t="s">
        <v>135</v>
      </c>
      <c r="AT410" s="191" t="s">
        <v>187</v>
      </c>
      <c r="AU410" s="191" t="s">
        <v>80</v>
      </c>
      <c r="AY410" s="19" t="s">
        <v>185</v>
      </c>
      <c r="BE410" s="192">
        <f t="shared" si="68"/>
        <v>0</v>
      </c>
      <c r="BF410" s="192">
        <f t="shared" si="69"/>
        <v>0</v>
      </c>
      <c r="BG410" s="192">
        <f t="shared" si="70"/>
        <v>0</v>
      </c>
      <c r="BH410" s="192">
        <f t="shared" si="71"/>
        <v>0</v>
      </c>
      <c r="BI410" s="192">
        <f t="shared" si="72"/>
        <v>0</v>
      </c>
      <c r="BJ410" s="19" t="s">
        <v>80</v>
      </c>
      <c r="BK410" s="192">
        <f t="shared" si="73"/>
        <v>0</v>
      </c>
      <c r="BL410" s="19" t="s">
        <v>135</v>
      </c>
      <c r="BM410" s="191" t="s">
        <v>5812</v>
      </c>
    </row>
    <row r="411" spans="1:65" s="2" customFormat="1" ht="16.5" customHeight="1">
      <c r="A411" s="36"/>
      <c r="B411" s="37"/>
      <c r="C411" s="180" t="s">
        <v>3799</v>
      </c>
      <c r="D411" s="180" t="s">
        <v>187</v>
      </c>
      <c r="E411" s="181" t="s">
        <v>5246</v>
      </c>
      <c r="F411" s="182" t="s">
        <v>5247</v>
      </c>
      <c r="G411" s="183" t="s">
        <v>499</v>
      </c>
      <c r="H411" s="184">
        <v>13</v>
      </c>
      <c r="I411" s="185"/>
      <c r="J411" s="186">
        <f t="shared" si="64"/>
        <v>0</v>
      </c>
      <c r="K411" s="182" t="s">
        <v>19</v>
      </c>
      <c r="L411" s="41"/>
      <c r="M411" s="187" t="s">
        <v>19</v>
      </c>
      <c r="N411" s="188" t="s">
        <v>44</v>
      </c>
      <c r="O411" s="66"/>
      <c r="P411" s="189">
        <f t="shared" si="65"/>
        <v>0</v>
      </c>
      <c r="Q411" s="189">
        <v>0</v>
      </c>
      <c r="R411" s="189">
        <f t="shared" si="66"/>
        <v>0</v>
      </c>
      <c r="S411" s="189">
        <v>0</v>
      </c>
      <c r="T411" s="190">
        <f t="shared" si="67"/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191" t="s">
        <v>135</v>
      </c>
      <c r="AT411" s="191" t="s">
        <v>187</v>
      </c>
      <c r="AU411" s="191" t="s">
        <v>80</v>
      </c>
      <c r="AY411" s="19" t="s">
        <v>185</v>
      </c>
      <c r="BE411" s="192">
        <f t="shared" si="68"/>
        <v>0</v>
      </c>
      <c r="BF411" s="192">
        <f t="shared" si="69"/>
        <v>0</v>
      </c>
      <c r="BG411" s="192">
        <f t="shared" si="70"/>
        <v>0</v>
      </c>
      <c r="BH411" s="192">
        <f t="shared" si="71"/>
        <v>0</v>
      </c>
      <c r="BI411" s="192">
        <f t="shared" si="72"/>
        <v>0</v>
      </c>
      <c r="BJ411" s="19" t="s">
        <v>80</v>
      </c>
      <c r="BK411" s="192">
        <f t="shared" si="73"/>
        <v>0</v>
      </c>
      <c r="BL411" s="19" t="s">
        <v>135</v>
      </c>
      <c r="BM411" s="191" t="s">
        <v>5813</v>
      </c>
    </row>
    <row r="412" spans="1:65" s="2" customFormat="1" ht="16.5" customHeight="1">
      <c r="A412" s="36"/>
      <c r="B412" s="37"/>
      <c r="C412" s="180" t="s">
        <v>5031</v>
      </c>
      <c r="D412" s="180" t="s">
        <v>187</v>
      </c>
      <c r="E412" s="181" t="s">
        <v>5814</v>
      </c>
      <c r="F412" s="182" t="s">
        <v>5815</v>
      </c>
      <c r="G412" s="183" t="s">
        <v>499</v>
      </c>
      <c r="H412" s="184">
        <v>10</v>
      </c>
      <c r="I412" s="185"/>
      <c r="J412" s="186">
        <f t="shared" si="64"/>
        <v>0</v>
      </c>
      <c r="K412" s="182" t="s">
        <v>19</v>
      </c>
      <c r="L412" s="41"/>
      <c r="M412" s="187" t="s">
        <v>19</v>
      </c>
      <c r="N412" s="188" t="s">
        <v>44</v>
      </c>
      <c r="O412" s="66"/>
      <c r="P412" s="189">
        <f t="shared" si="65"/>
        <v>0</v>
      </c>
      <c r="Q412" s="189">
        <v>0</v>
      </c>
      <c r="R412" s="189">
        <f t="shared" si="66"/>
        <v>0</v>
      </c>
      <c r="S412" s="189">
        <v>0</v>
      </c>
      <c r="T412" s="190">
        <f t="shared" si="67"/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91" t="s">
        <v>135</v>
      </c>
      <c r="AT412" s="191" t="s">
        <v>187</v>
      </c>
      <c r="AU412" s="191" t="s">
        <v>80</v>
      </c>
      <c r="AY412" s="19" t="s">
        <v>185</v>
      </c>
      <c r="BE412" s="192">
        <f t="shared" si="68"/>
        <v>0</v>
      </c>
      <c r="BF412" s="192">
        <f t="shared" si="69"/>
        <v>0</v>
      </c>
      <c r="BG412" s="192">
        <f t="shared" si="70"/>
        <v>0</v>
      </c>
      <c r="BH412" s="192">
        <f t="shared" si="71"/>
        <v>0</v>
      </c>
      <c r="BI412" s="192">
        <f t="shared" si="72"/>
        <v>0</v>
      </c>
      <c r="BJ412" s="19" t="s">
        <v>80</v>
      </c>
      <c r="BK412" s="192">
        <f t="shared" si="73"/>
        <v>0</v>
      </c>
      <c r="BL412" s="19" t="s">
        <v>135</v>
      </c>
      <c r="BM412" s="191" t="s">
        <v>5816</v>
      </c>
    </row>
    <row r="413" spans="1:65" s="2" customFormat="1" ht="16.5" customHeight="1">
      <c r="A413" s="36"/>
      <c r="B413" s="37"/>
      <c r="C413" s="180" t="s">
        <v>3802</v>
      </c>
      <c r="D413" s="180" t="s">
        <v>187</v>
      </c>
      <c r="E413" s="181" t="s">
        <v>5817</v>
      </c>
      <c r="F413" s="182" t="s">
        <v>5818</v>
      </c>
      <c r="G413" s="183" t="s">
        <v>1314</v>
      </c>
      <c r="H413" s="184">
        <v>2</v>
      </c>
      <c r="I413" s="185"/>
      <c r="J413" s="186">
        <f t="shared" si="64"/>
        <v>0</v>
      </c>
      <c r="K413" s="182" t="s">
        <v>19</v>
      </c>
      <c r="L413" s="41"/>
      <c r="M413" s="187" t="s">
        <v>19</v>
      </c>
      <c r="N413" s="188" t="s">
        <v>44</v>
      </c>
      <c r="O413" s="66"/>
      <c r="P413" s="189">
        <f t="shared" si="65"/>
        <v>0</v>
      </c>
      <c r="Q413" s="189">
        <v>0</v>
      </c>
      <c r="R413" s="189">
        <f t="shared" si="66"/>
        <v>0</v>
      </c>
      <c r="S413" s="189">
        <v>0</v>
      </c>
      <c r="T413" s="190">
        <f t="shared" si="67"/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191" t="s">
        <v>135</v>
      </c>
      <c r="AT413" s="191" t="s">
        <v>187</v>
      </c>
      <c r="AU413" s="191" t="s">
        <v>80</v>
      </c>
      <c r="AY413" s="19" t="s">
        <v>185</v>
      </c>
      <c r="BE413" s="192">
        <f t="shared" si="68"/>
        <v>0</v>
      </c>
      <c r="BF413" s="192">
        <f t="shared" si="69"/>
        <v>0</v>
      </c>
      <c r="BG413" s="192">
        <f t="shared" si="70"/>
        <v>0</v>
      </c>
      <c r="BH413" s="192">
        <f t="shared" si="71"/>
        <v>0</v>
      </c>
      <c r="BI413" s="192">
        <f t="shared" si="72"/>
        <v>0</v>
      </c>
      <c r="BJ413" s="19" t="s">
        <v>80</v>
      </c>
      <c r="BK413" s="192">
        <f t="shared" si="73"/>
        <v>0</v>
      </c>
      <c r="BL413" s="19" t="s">
        <v>135</v>
      </c>
      <c r="BM413" s="191" t="s">
        <v>5819</v>
      </c>
    </row>
    <row r="414" spans="1:65" s="2" customFormat="1" ht="16.5" customHeight="1">
      <c r="A414" s="36"/>
      <c r="B414" s="37"/>
      <c r="C414" s="180" t="s">
        <v>5036</v>
      </c>
      <c r="D414" s="180" t="s">
        <v>187</v>
      </c>
      <c r="E414" s="181" t="s">
        <v>3601</v>
      </c>
      <c r="F414" s="182" t="s">
        <v>5252</v>
      </c>
      <c r="G414" s="183" t="s">
        <v>499</v>
      </c>
      <c r="H414" s="184">
        <v>10</v>
      </c>
      <c r="I414" s="185"/>
      <c r="J414" s="186">
        <f t="shared" si="64"/>
        <v>0</v>
      </c>
      <c r="K414" s="182" t="s">
        <v>19</v>
      </c>
      <c r="L414" s="41"/>
      <c r="M414" s="187" t="s">
        <v>19</v>
      </c>
      <c r="N414" s="188" t="s">
        <v>44</v>
      </c>
      <c r="O414" s="66"/>
      <c r="P414" s="189">
        <f t="shared" si="65"/>
        <v>0</v>
      </c>
      <c r="Q414" s="189">
        <v>0</v>
      </c>
      <c r="R414" s="189">
        <f t="shared" si="66"/>
        <v>0</v>
      </c>
      <c r="S414" s="189">
        <v>0</v>
      </c>
      <c r="T414" s="190">
        <f t="shared" si="67"/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191" t="s">
        <v>135</v>
      </c>
      <c r="AT414" s="191" t="s">
        <v>187</v>
      </c>
      <c r="AU414" s="191" t="s">
        <v>80</v>
      </c>
      <c r="AY414" s="19" t="s">
        <v>185</v>
      </c>
      <c r="BE414" s="192">
        <f t="shared" si="68"/>
        <v>0</v>
      </c>
      <c r="BF414" s="192">
        <f t="shared" si="69"/>
        <v>0</v>
      </c>
      <c r="BG414" s="192">
        <f t="shared" si="70"/>
        <v>0</v>
      </c>
      <c r="BH414" s="192">
        <f t="shared" si="71"/>
        <v>0</v>
      </c>
      <c r="BI414" s="192">
        <f t="shared" si="72"/>
        <v>0</v>
      </c>
      <c r="BJ414" s="19" t="s">
        <v>80</v>
      </c>
      <c r="BK414" s="192">
        <f t="shared" si="73"/>
        <v>0</v>
      </c>
      <c r="BL414" s="19" t="s">
        <v>135</v>
      </c>
      <c r="BM414" s="191" t="s">
        <v>5820</v>
      </c>
    </row>
    <row r="415" spans="1:65" s="2" customFormat="1" ht="16.5" customHeight="1">
      <c r="A415" s="36"/>
      <c r="B415" s="37"/>
      <c r="C415" s="180" t="s">
        <v>3805</v>
      </c>
      <c r="D415" s="180" t="s">
        <v>187</v>
      </c>
      <c r="E415" s="181" t="s">
        <v>5821</v>
      </c>
      <c r="F415" s="182" t="s">
        <v>5822</v>
      </c>
      <c r="G415" s="183" t="s">
        <v>1314</v>
      </c>
      <c r="H415" s="184">
        <v>2</v>
      </c>
      <c r="I415" s="185"/>
      <c r="J415" s="186">
        <f t="shared" si="64"/>
        <v>0</v>
      </c>
      <c r="K415" s="182" t="s">
        <v>19</v>
      </c>
      <c r="L415" s="41"/>
      <c r="M415" s="187" t="s">
        <v>19</v>
      </c>
      <c r="N415" s="188" t="s">
        <v>44</v>
      </c>
      <c r="O415" s="66"/>
      <c r="P415" s="189">
        <f t="shared" si="65"/>
        <v>0</v>
      </c>
      <c r="Q415" s="189">
        <v>0</v>
      </c>
      <c r="R415" s="189">
        <f t="shared" si="66"/>
        <v>0</v>
      </c>
      <c r="S415" s="189">
        <v>0</v>
      </c>
      <c r="T415" s="190">
        <f t="shared" si="67"/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191" t="s">
        <v>135</v>
      </c>
      <c r="AT415" s="191" t="s">
        <v>187</v>
      </c>
      <c r="AU415" s="191" t="s">
        <v>80</v>
      </c>
      <c r="AY415" s="19" t="s">
        <v>185</v>
      </c>
      <c r="BE415" s="192">
        <f t="shared" si="68"/>
        <v>0</v>
      </c>
      <c r="BF415" s="192">
        <f t="shared" si="69"/>
        <v>0</v>
      </c>
      <c r="BG415" s="192">
        <f t="shared" si="70"/>
        <v>0</v>
      </c>
      <c r="BH415" s="192">
        <f t="shared" si="71"/>
        <v>0</v>
      </c>
      <c r="BI415" s="192">
        <f t="shared" si="72"/>
        <v>0</v>
      </c>
      <c r="BJ415" s="19" t="s">
        <v>80</v>
      </c>
      <c r="BK415" s="192">
        <f t="shared" si="73"/>
        <v>0</v>
      </c>
      <c r="BL415" s="19" t="s">
        <v>135</v>
      </c>
      <c r="BM415" s="191" t="s">
        <v>5823</v>
      </c>
    </row>
    <row r="416" spans="1:65" s="2" customFormat="1" ht="16.5" customHeight="1">
      <c r="A416" s="36"/>
      <c r="B416" s="37"/>
      <c r="C416" s="180" t="s">
        <v>5043</v>
      </c>
      <c r="D416" s="180" t="s">
        <v>187</v>
      </c>
      <c r="E416" s="181" t="s">
        <v>5824</v>
      </c>
      <c r="F416" s="182" t="s">
        <v>5825</v>
      </c>
      <c r="G416" s="183" t="s">
        <v>1314</v>
      </c>
      <c r="H416" s="184">
        <v>1</v>
      </c>
      <c r="I416" s="185"/>
      <c r="J416" s="186">
        <f t="shared" si="64"/>
        <v>0</v>
      </c>
      <c r="K416" s="182" t="s">
        <v>19</v>
      </c>
      <c r="L416" s="41"/>
      <c r="M416" s="187" t="s">
        <v>19</v>
      </c>
      <c r="N416" s="188" t="s">
        <v>44</v>
      </c>
      <c r="O416" s="66"/>
      <c r="P416" s="189">
        <f t="shared" si="65"/>
        <v>0</v>
      </c>
      <c r="Q416" s="189">
        <v>0</v>
      </c>
      <c r="R416" s="189">
        <f t="shared" si="66"/>
        <v>0</v>
      </c>
      <c r="S416" s="189">
        <v>0</v>
      </c>
      <c r="T416" s="190">
        <f t="shared" si="67"/>
        <v>0</v>
      </c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R416" s="191" t="s">
        <v>135</v>
      </c>
      <c r="AT416" s="191" t="s">
        <v>187</v>
      </c>
      <c r="AU416" s="191" t="s">
        <v>80</v>
      </c>
      <c r="AY416" s="19" t="s">
        <v>185</v>
      </c>
      <c r="BE416" s="192">
        <f t="shared" si="68"/>
        <v>0</v>
      </c>
      <c r="BF416" s="192">
        <f t="shared" si="69"/>
        <v>0</v>
      </c>
      <c r="BG416" s="192">
        <f t="shared" si="70"/>
        <v>0</v>
      </c>
      <c r="BH416" s="192">
        <f t="shared" si="71"/>
        <v>0</v>
      </c>
      <c r="BI416" s="192">
        <f t="shared" si="72"/>
        <v>0</v>
      </c>
      <c r="BJ416" s="19" t="s">
        <v>80</v>
      </c>
      <c r="BK416" s="192">
        <f t="shared" si="73"/>
        <v>0</v>
      </c>
      <c r="BL416" s="19" t="s">
        <v>135</v>
      </c>
      <c r="BM416" s="191" t="s">
        <v>5826</v>
      </c>
    </row>
    <row r="417" spans="1:65" s="2" customFormat="1" ht="16.5" customHeight="1">
      <c r="A417" s="36"/>
      <c r="B417" s="37"/>
      <c r="C417" s="180" t="s">
        <v>3808</v>
      </c>
      <c r="D417" s="180" t="s">
        <v>187</v>
      </c>
      <c r="E417" s="181" t="s">
        <v>5827</v>
      </c>
      <c r="F417" s="182" t="s">
        <v>5828</v>
      </c>
      <c r="G417" s="183" t="s">
        <v>1314</v>
      </c>
      <c r="H417" s="184">
        <v>2</v>
      </c>
      <c r="I417" s="185"/>
      <c r="J417" s="186">
        <f t="shared" si="64"/>
        <v>0</v>
      </c>
      <c r="K417" s="182" t="s">
        <v>19</v>
      </c>
      <c r="L417" s="41"/>
      <c r="M417" s="187" t="s">
        <v>19</v>
      </c>
      <c r="N417" s="188" t="s">
        <v>44</v>
      </c>
      <c r="O417" s="66"/>
      <c r="P417" s="189">
        <f t="shared" si="65"/>
        <v>0</v>
      </c>
      <c r="Q417" s="189">
        <v>0</v>
      </c>
      <c r="R417" s="189">
        <f t="shared" si="66"/>
        <v>0</v>
      </c>
      <c r="S417" s="189">
        <v>0</v>
      </c>
      <c r="T417" s="190">
        <f t="shared" si="67"/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191" t="s">
        <v>135</v>
      </c>
      <c r="AT417" s="191" t="s">
        <v>187</v>
      </c>
      <c r="AU417" s="191" t="s">
        <v>80</v>
      </c>
      <c r="AY417" s="19" t="s">
        <v>185</v>
      </c>
      <c r="BE417" s="192">
        <f t="shared" si="68"/>
        <v>0</v>
      </c>
      <c r="BF417" s="192">
        <f t="shared" si="69"/>
        <v>0</v>
      </c>
      <c r="BG417" s="192">
        <f t="shared" si="70"/>
        <v>0</v>
      </c>
      <c r="BH417" s="192">
        <f t="shared" si="71"/>
        <v>0</v>
      </c>
      <c r="BI417" s="192">
        <f t="shared" si="72"/>
        <v>0</v>
      </c>
      <c r="BJ417" s="19" t="s">
        <v>80</v>
      </c>
      <c r="BK417" s="192">
        <f t="shared" si="73"/>
        <v>0</v>
      </c>
      <c r="BL417" s="19" t="s">
        <v>135</v>
      </c>
      <c r="BM417" s="191" t="s">
        <v>5829</v>
      </c>
    </row>
    <row r="418" spans="1:65" s="2" customFormat="1" ht="16.5" customHeight="1">
      <c r="A418" s="36"/>
      <c r="B418" s="37"/>
      <c r="C418" s="180" t="s">
        <v>5050</v>
      </c>
      <c r="D418" s="180" t="s">
        <v>187</v>
      </c>
      <c r="E418" s="181" t="s">
        <v>5830</v>
      </c>
      <c r="F418" s="182" t="s">
        <v>5831</v>
      </c>
      <c r="G418" s="183" t="s">
        <v>1314</v>
      </c>
      <c r="H418" s="184">
        <v>2</v>
      </c>
      <c r="I418" s="185"/>
      <c r="J418" s="186">
        <f t="shared" si="64"/>
        <v>0</v>
      </c>
      <c r="K418" s="182" t="s">
        <v>19</v>
      </c>
      <c r="L418" s="41"/>
      <c r="M418" s="187" t="s">
        <v>19</v>
      </c>
      <c r="N418" s="188" t="s">
        <v>44</v>
      </c>
      <c r="O418" s="66"/>
      <c r="P418" s="189">
        <f t="shared" si="65"/>
        <v>0</v>
      </c>
      <c r="Q418" s="189">
        <v>0</v>
      </c>
      <c r="R418" s="189">
        <f t="shared" si="66"/>
        <v>0</v>
      </c>
      <c r="S418" s="189">
        <v>0</v>
      </c>
      <c r="T418" s="190">
        <f t="shared" si="67"/>
        <v>0</v>
      </c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R418" s="191" t="s">
        <v>135</v>
      </c>
      <c r="AT418" s="191" t="s">
        <v>187</v>
      </c>
      <c r="AU418" s="191" t="s">
        <v>80</v>
      </c>
      <c r="AY418" s="19" t="s">
        <v>185</v>
      </c>
      <c r="BE418" s="192">
        <f t="shared" si="68"/>
        <v>0</v>
      </c>
      <c r="BF418" s="192">
        <f t="shared" si="69"/>
        <v>0</v>
      </c>
      <c r="BG418" s="192">
        <f t="shared" si="70"/>
        <v>0</v>
      </c>
      <c r="BH418" s="192">
        <f t="shared" si="71"/>
        <v>0</v>
      </c>
      <c r="BI418" s="192">
        <f t="shared" si="72"/>
        <v>0</v>
      </c>
      <c r="BJ418" s="19" t="s">
        <v>80</v>
      </c>
      <c r="BK418" s="192">
        <f t="shared" si="73"/>
        <v>0</v>
      </c>
      <c r="BL418" s="19" t="s">
        <v>135</v>
      </c>
      <c r="BM418" s="191" t="s">
        <v>5832</v>
      </c>
    </row>
    <row r="419" spans="1:65" s="2" customFormat="1" ht="16.5" customHeight="1">
      <c r="A419" s="36"/>
      <c r="B419" s="37"/>
      <c r="C419" s="180" t="s">
        <v>3811</v>
      </c>
      <c r="D419" s="180" t="s">
        <v>187</v>
      </c>
      <c r="E419" s="181" t="s">
        <v>5833</v>
      </c>
      <c r="F419" s="182" t="s">
        <v>5834</v>
      </c>
      <c r="G419" s="183" t="s">
        <v>1314</v>
      </c>
      <c r="H419" s="184">
        <v>2</v>
      </c>
      <c r="I419" s="185"/>
      <c r="J419" s="186">
        <f t="shared" si="64"/>
        <v>0</v>
      </c>
      <c r="K419" s="182" t="s">
        <v>19</v>
      </c>
      <c r="L419" s="41"/>
      <c r="M419" s="187" t="s">
        <v>19</v>
      </c>
      <c r="N419" s="188" t="s">
        <v>44</v>
      </c>
      <c r="O419" s="66"/>
      <c r="P419" s="189">
        <f t="shared" si="65"/>
        <v>0</v>
      </c>
      <c r="Q419" s="189">
        <v>0</v>
      </c>
      <c r="R419" s="189">
        <f t="shared" si="66"/>
        <v>0</v>
      </c>
      <c r="S419" s="189">
        <v>0</v>
      </c>
      <c r="T419" s="190">
        <f t="shared" si="67"/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191" t="s">
        <v>135</v>
      </c>
      <c r="AT419" s="191" t="s">
        <v>187</v>
      </c>
      <c r="AU419" s="191" t="s">
        <v>80</v>
      </c>
      <c r="AY419" s="19" t="s">
        <v>185</v>
      </c>
      <c r="BE419" s="192">
        <f t="shared" si="68"/>
        <v>0</v>
      </c>
      <c r="BF419" s="192">
        <f t="shared" si="69"/>
        <v>0</v>
      </c>
      <c r="BG419" s="192">
        <f t="shared" si="70"/>
        <v>0</v>
      </c>
      <c r="BH419" s="192">
        <f t="shared" si="71"/>
        <v>0</v>
      </c>
      <c r="BI419" s="192">
        <f t="shared" si="72"/>
        <v>0</v>
      </c>
      <c r="BJ419" s="19" t="s">
        <v>80</v>
      </c>
      <c r="BK419" s="192">
        <f t="shared" si="73"/>
        <v>0</v>
      </c>
      <c r="BL419" s="19" t="s">
        <v>135</v>
      </c>
      <c r="BM419" s="191" t="s">
        <v>5835</v>
      </c>
    </row>
    <row r="420" spans="1:65" s="2" customFormat="1" ht="16.5" customHeight="1">
      <c r="A420" s="36"/>
      <c r="B420" s="37"/>
      <c r="C420" s="180" t="s">
        <v>5057</v>
      </c>
      <c r="D420" s="180" t="s">
        <v>187</v>
      </c>
      <c r="E420" s="181" t="s">
        <v>5836</v>
      </c>
      <c r="F420" s="182" t="s">
        <v>5837</v>
      </c>
      <c r="G420" s="183" t="s">
        <v>499</v>
      </c>
      <c r="H420" s="184">
        <v>2</v>
      </c>
      <c r="I420" s="185"/>
      <c r="J420" s="186">
        <f t="shared" si="64"/>
        <v>0</v>
      </c>
      <c r="K420" s="182" t="s">
        <v>19</v>
      </c>
      <c r="L420" s="41"/>
      <c r="M420" s="187" t="s">
        <v>19</v>
      </c>
      <c r="N420" s="188" t="s">
        <v>44</v>
      </c>
      <c r="O420" s="66"/>
      <c r="P420" s="189">
        <f t="shared" si="65"/>
        <v>0</v>
      </c>
      <c r="Q420" s="189">
        <v>0</v>
      </c>
      <c r="R420" s="189">
        <f t="shared" si="66"/>
        <v>0</v>
      </c>
      <c r="S420" s="189">
        <v>0</v>
      </c>
      <c r="T420" s="190">
        <f t="shared" si="67"/>
        <v>0</v>
      </c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R420" s="191" t="s">
        <v>135</v>
      </c>
      <c r="AT420" s="191" t="s">
        <v>187</v>
      </c>
      <c r="AU420" s="191" t="s">
        <v>80</v>
      </c>
      <c r="AY420" s="19" t="s">
        <v>185</v>
      </c>
      <c r="BE420" s="192">
        <f t="shared" si="68"/>
        <v>0</v>
      </c>
      <c r="BF420" s="192">
        <f t="shared" si="69"/>
        <v>0</v>
      </c>
      <c r="BG420" s="192">
        <f t="shared" si="70"/>
        <v>0</v>
      </c>
      <c r="BH420" s="192">
        <f t="shared" si="71"/>
        <v>0</v>
      </c>
      <c r="BI420" s="192">
        <f t="shared" si="72"/>
        <v>0</v>
      </c>
      <c r="BJ420" s="19" t="s">
        <v>80</v>
      </c>
      <c r="BK420" s="192">
        <f t="shared" si="73"/>
        <v>0</v>
      </c>
      <c r="BL420" s="19" t="s">
        <v>135</v>
      </c>
      <c r="BM420" s="191" t="s">
        <v>5838</v>
      </c>
    </row>
    <row r="421" spans="1:65" s="2" customFormat="1" ht="16.5" customHeight="1">
      <c r="A421" s="36"/>
      <c r="B421" s="37"/>
      <c r="C421" s="180" t="s">
        <v>3814</v>
      </c>
      <c r="D421" s="180" t="s">
        <v>187</v>
      </c>
      <c r="E421" s="181" t="s">
        <v>5839</v>
      </c>
      <c r="F421" s="182" t="s">
        <v>5840</v>
      </c>
      <c r="G421" s="183" t="s">
        <v>1314</v>
      </c>
      <c r="H421" s="184">
        <v>5</v>
      </c>
      <c r="I421" s="185"/>
      <c r="J421" s="186">
        <f t="shared" si="64"/>
        <v>0</v>
      </c>
      <c r="K421" s="182" t="s">
        <v>19</v>
      </c>
      <c r="L421" s="41"/>
      <c r="M421" s="187" t="s">
        <v>19</v>
      </c>
      <c r="N421" s="188" t="s">
        <v>44</v>
      </c>
      <c r="O421" s="66"/>
      <c r="P421" s="189">
        <f t="shared" si="65"/>
        <v>0</v>
      </c>
      <c r="Q421" s="189">
        <v>0</v>
      </c>
      <c r="R421" s="189">
        <f t="shared" si="66"/>
        <v>0</v>
      </c>
      <c r="S421" s="189">
        <v>0</v>
      </c>
      <c r="T421" s="190">
        <f t="shared" si="67"/>
        <v>0</v>
      </c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R421" s="191" t="s">
        <v>135</v>
      </c>
      <c r="AT421" s="191" t="s">
        <v>187</v>
      </c>
      <c r="AU421" s="191" t="s">
        <v>80</v>
      </c>
      <c r="AY421" s="19" t="s">
        <v>185</v>
      </c>
      <c r="BE421" s="192">
        <f t="shared" si="68"/>
        <v>0</v>
      </c>
      <c r="BF421" s="192">
        <f t="shared" si="69"/>
        <v>0</v>
      </c>
      <c r="BG421" s="192">
        <f t="shared" si="70"/>
        <v>0</v>
      </c>
      <c r="BH421" s="192">
        <f t="shared" si="71"/>
        <v>0</v>
      </c>
      <c r="BI421" s="192">
        <f t="shared" si="72"/>
        <v>0</v>
      </c>
      <c r="BJ421" s="19" t="s">
        <v>80</v>
      </c>
      <c r="BK421" s="192">
        <f t="shared" si="73"/>
        <v>0</v>
      </c>
      <c r="BL421" s="19" t="s">
        <v>135</v>
      </c>
      <c r="BM421" s="191" t="s">
        <v>5841</v>
      </c>
    </row>
    <row r="422" spans="1:65" s="2" customFormat="1" ht="16.5" customHeight="1">
      <c r="A422" s="36"/>
      <c r="B422" s="37"/>
      <c r="C422" s="180" t="s">
        <v>5064</v>
      </c>
      <c r="D422" s="180" t="s">
        <v>187</v>
      </c>
      <c r="E422" s="181" t="s">
        <v>5323</v>
      </c>
      <c r="F422" s="182" t="s">
        <v>5324</v>
      </c>
      <c r="G422" s="183" t="s">
        <v>1358</v>
      </c>
      <c r="H422" s="184">
        <v>100</v>
      </c>
      <c r="I422" s="185"/>
      <c r="J422" s="186">
        <f t="shared" si="64"/>
        <v>0</v>
      </c>
      <c r="K422" s="182" t="s">
        <v>19</v>
      </c>
      <c r="L422" s="41"/>
      <c r="M422" s="187" t="s">
        <v>19</v>
      </c>
      <c r="N422" s="188" t="s">
        <v>44</v>
      </c>
      <c r="O422" s="66"/>
      <c r="P422" s="189">
        <f t="shared" si="65"/>
        <v>0</v>
      </c>
      <c r="Q422" s="189">
        <v>0</v>
      </c>
      <c r="R422" s="189">
        <f t="shared" si="66"/>
        <v>0</v>
      </c>
      <c r="S422" s="189">
        <v>0</v>
      </c>
      <c r="T422" s="190">
        <f t="shared" si="67"/>
        <v>0</v>
      </c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R422" s="191" t="s">
        <v>135</v>
      </c>
      <c r="AT422" s="191" t="s">
        <v>187</v>
      </c>
      <c r="AU422" s="191" t="s">
        <v>80</v>
      </c>
      <c r="AY422" s="19" t="s">
        <v>185</v>
      </c>
      <c r="BE422" s="192">
        <f t="shared" si="68"/>
        <v>0</v>
      </c>
      <c r="BF422" s="192">
        <f t="shared" si="69"/>
        <v>0</v>
      </c>
      <c r="BG422" s="192">
        <f t="shared" si="70"/>
        <v>0</v>
      </c>
      <c r="BH422" s="192">
        <f t="shared" si="71"/>
        <v>0</v>
      </c>
      <c r="BI422" s="192">
        <f t="shared" si="72"/>
        <v>0</v>
      </c>
      <c r="BJ422" s="19" t="s">
        <v>80</v>
      </c>
      <c r="BK422" s="192">
        <f t="shared" si="73"/>
        <v>0</v>
      </c>
      <c r="BL422" s="19" t="s">
        <v>135</v>
      </c>
      <c r="BM422" s="191" t="s">
        <v>5842</v>
      </c>
    </row>
    <row r="423" spans="1:65" s="2" customFormat="1" ht="16.5" customHeight="1">
      <c r="A423" s="36"/>
      <c r="B423" s="37"/>
      <c r="C423" s="180" t="s">
        <v>3817</v>
      </c>
      <c r="D423" s="180" t="s">
        <v>187</v>
      </c>
      <c r="E423" s="181" t="s">
        <v>5325</v>
      </c>
      <c r="F423" s="182" t="s">
        <v>3507</v>
      </c>
      <c r="G423" s="183" t="s">
        <v>1358</v>
      </c>
      <c r="H423" s="184">
        <v>100</v>
      </c>
      <c r="I423" s="185"/>
      <c r="J423" s="186">
        <f t="shared" si="64"/>
        <v>0</v>
      </c>
      <c r="K423" s="182" t="s">
        <v>19</v>
      </c>
      <c r="L423" s="41"/>
      <c r="M423" s="187" t="s">
        <v>19</v>
      </c>
      <c r="N423" s="188" t="s">
        <v>44</v>
      </c>
      <c r="O423" s="66"/>
      <c r="P423" s="189">
        <f t="shared" si="65"/>
        <v>0</v>
      </c>
      <c r="Q423" s="189">
        <v>0</v>
      </c>
      <c r="R423" s="189">
        <f t="shared" si="66"/>
        <v>0</v>
      </c>
      <c r="S423" s="189">
        <v>0</v>
      </c>
      <c r="T423" s="190">
        <f t="shared" si="67"/>
        <v>0</v>
      </c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R423" s="191" t="s">
        <v>135</v>
      </c>
      <c r="AT423" s="191" t="s">
        <v>187</v>
      </c>
      <c r="AU423" s="191" t="s">
        <v>80</v>
      </c>
      <c r="AY423" s="19" t="s">
        <v>185</v>
      </c>
      <c r="BE423" s="192">
        <f t="shared" si="68"/>
        <v>0</v>
      </c>
      <c r="BF423" s="192">
        <f t="shared" si="69"/>
        <v>0</v>
      </c>
      <c r="BG423" s="192">
        <f t="shared" si="70"/>
        <v>0</v>
      </c>
      <c r="BH423" s="192">
        <f t="shared" si="71"/>
        <v>0</v>
      </c>
      <c r="BI423" s="192">
        <f t="shared" si="72"/>
        <v>0</v>
      </c>
      <c r="BJ423" s="19" t="s">
        <v>80</v>
      </c>
      <c r="BK423" s="192">
        <f t="shared" si="73"/>
        <v>0</v>
      </c>
      <c r="BL423" s="19" t="s">
        <v>135</v>
      </c>
      <c r="BM423" s="191" t="s">
        <v>5843</v>
      </c>
    </row>
    <row r="424" spans="1:65" s="2" customFormat="1" ht="16.5" customHeight="1">
      <c r="A424" s="36"/>
      <c r="B424" s="37"/>
      <c r="C424" s="180" t="s">
        <v>5071</v>
      </c>
      <c r="D424" s="180" t="s">
        <v>187</v>
      </c>
      <c r="E424" s="181" t="s">
        <v>5326</v>
      </c>
      <c r="F424" s="182" t="s">
        <v>5327</v>
      </c>
      <c r="G424" s="183" t="s">
        <v>5173</v>
      </c>
      <c r="H424" s="184">
        <v>2</v>
      </c>
      <c r="I424" s="185"/>
      <c r="J424" s="186">
        <f t="shared" si="64"/>
        <v>0</v>
      </c>
      <c r="K424" s="182" t="s">
        <v>19</v>
      </c>
      <c r="L424" s="41"/>
      <c r="M424" s="187" t="s">
        <v>19</v>
      </c>
      <c r="N424" s="188" t="s">
        <v>44</v>
      </c>
      <c r="O424" s="66"/>
      <c r="P424" s="189">
        <f t="shared" si="65"/>
        <v>0</v>
      </c>
      <c r="Q424" s="189">
        <v>0</v>
      </c>
      <c r="R424" s="189">
        <f t="shared" si="66"/>
        <v>0</v>
      </c>
      <c r="S424" s="189">
        <v>0</v>
      </c>
      <c r="T424" s="190">
        <f t="shared" si="67"/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191" t="s">
        <v>135</v>
      </c>
      <c r="AT424" s="191" t="s">
        <v>187</v>
      </c>
      <c r="AU424" s="191" t="s">
        <v>80</v>
      </c>
      <c r="AY424" s="19" t="s">
        <v>185</v>
      </c>
      <c r="BE424" s="192">
        <f t="shared" si="68"/>
        <v>0</v>
      </c>
      <c r="BF424" s="192">
        <f t="shared" si="69"/>
        <v>0</v>
      </c>
      <c r="BG424" s="192">
        <f t="shared" si="70"/>
        <v>0</v>
      </c>
      <c r="BH424" s="192">
        <f t="shared" si="71"/>
        <v>0</v>
      </c>
      <c r="BI424" s="192">
        <f t="shared" si="72"/>
        <v>0</v>
      </c>
      <c r="BJ424" s="19" t="s">
        <v>80</v>
      </c>
      <c r="BK424" s="192">
        <f t="shared" si="73"/>
        <v>0</v>
      </c>
      <c r="BL424" s="19" t="s">
        <v>135</v>
      </c>
      <c r="BM424" s="191" t="s">
        <v>5844</v>
      </c>
    </row>
    <row r="425" spans="1:65" s="2" customFormat="1" ht="16.5" customHeight="1">
      <c r="A425" s="36"/>
      <c r="B425" s="37"/>
      <c r="C425" s="180" t="s">
        <v>3820</v>
      </c>
      <c r="D425" s="180" t="s">
        <v>187</v>
      </c>
      <c r="E425" s="181" t="s">
        <v>5845</v>
      </c>
      <c r="F425" s="182" t="s">
        <v>5846</v>
      </c>
      <c r="G425" s="183" t="s">
        <v>1314</v>
      </c>
      <c r="H425" s="184">
        <v>1</v>
      </c>
      <c r="I425" s="185"/>
      <c r="J425" s="186">
        <f t="shared" si="64"/>
        <v>0</v>
      </c>
      <c r="K425" s="182" t="s">
        <v>19</v>
      </c>
      <c r="L425" s="41"/>
      <c r="M425" s="187" t="s">
        <v>19</v>
      </c>
      <c r="N425" s="188" t="s">
        <v>44</v>
      </c>
      <c r="O425" s="66"/>
      <c r="P425" s="189">
        <f t="shared" si="65"/>
        <v>0</v>
      </c>
      <c r="Q425" s="189">
        <v>0</v>
      </c>
      <c r="R425" s="189">
        <f t="shared" si="66"/>
        <v>0</v>
      </c>
      <c r="S425" s="189">
        <v>0</v>
      </c>
      <c r="T425" s="190">
        <f t="shared" si="67"/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191" t="s">
        <v>135</v>
      </c>
      <c r="AT425" s="191" t="s">
        <v>187</v>
      </c>
      <c r="AU425" s="191" t="s">
        <v>80</v>
      </c>
      <c r="AY425" s="19" t="s">
        <v>185</v>
      </c>
      <c r="BE425" s="192">
        <f t="shared" si="68"/>
        <v>0</v>
      </c>
      <c r="BF425" s="192">
        <f t="shared" si="69"/>
        <v>0</v>
      </c>
      <c r="BG425" s="192">
        <f t="shared" si="70"/>
        <v>0</v>
      </c>
      <c r="BH425" s="192">
        <f t="shared" si="71"/>
        <v>0</v>
      </c>
      <c r="BI425" s="192">
        <f t="shared" si="72"/>
        <v>0</v>
      </c>
      <c r="BJ425" s="19" t="s">
        <v>80</v>
      </c>
      <c r="BK425" s="192">
        <f t="shared" si="73"/>
        <v>0</v>
      </c>
      <c r="BL425" s="19" t="s">
        <v>135</v>
      </c>
      <c r="BM425" s="191" t="s">
        <v>5847</v>
      </c>
    </row>
    <row r="426" spans="1:65" s="2" customFormat="1" ht="16.5" customHeight="1">
      <c r="A426" s="36"/>
      <c r="B426" s="37"/>
      <c r="C426" s="180" t="s">
        <v>5076</v>
      </c>
      <c r="D426" s="180" t="s">
        <v>187</v>
      </c>
      <c r="E426" s="181" t="s">
        <v>5330</v>
      </c>
      <c r="F426" s="182" t="s">
        <v>5331</v>
      </c>
      <c r="G426" s="183" t="s">
        <v>5332</v>
      </c>
      <c r="H426" s="184">
        <v>2</v>
      </c>
      <c r="I426" s="185"/>
      <c r="J426" s="186">
        <f t="shared" si="64"/>
        <v>0</v>
      </c>
      <c r="K426" s="182" t="s">
        <v>19</v>
      </c>
      <c r="L426" s="41"/>
      <c r="M426" s="187" t="s">
        <v>19</v>
      </c>
      <c r="N426" s="188" t="s">
        <v>44</v>
      </c>
      <c r="O426" s="66"/>
      <c r="P426" s="189">
        <f t="shared" si="65"/>
        <v>0</v>
      </c>
      <c r="Q426" s="189">
        <v>0</v>
      </c>
      <c r="R426" s="189">
        <f t="shared" si="66"/>
        <v>0</v>
      </c>
      <c r="S426" s="189">
        <v>0</v>
      </c>
      <c r="T426" s="190">
        <f t="shared" si="67"/>
        <v>0</v>
      </c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R426" s="191" t="s">
        <v>135</v>
      </c>
      <c r="AT426" s="191" t="s">
        <v>187</v>
      </c>
      <c r="AU426" s="191" t="s">
        <v>80</v>
      </c>
      <c r="AY426" s="19" t="s">
        <v>185</v>
      </c>
      <c r="BE426" s="192">
        <f t="shared" si="68"/>
        <v>0</v>
      </c>
      <c r="BF426" s="192">
        <f t="shared" si="69"/>
        <v>0</v>
      </c>
      <c r="BG426" s="192">
        <f t="shared" si="70"/>
        <v>0</v>
      </c>
      <c r="BH426" s="192">
        <f t="shared" si="71"/>
        <v>0</v>
      </c>
      <c r="BI426" s="192">
        <f t="shared" si="72"/>
        <v>0</v>
      </c>
      <c r="BJ426" s="19" t="s">
        <v>80</v>
      </c>
      <c r="BK426" s="192">
        <f t="shared" si="73"/>
        <v>0</v>
      </c>
      <c r="BL426" s="19" t="s">
        <v>135</v>
      </c>
      <c r="BM426" s="191" t="s">
        <v>5848</v>
      </c>
    </row>
    <row r="427" spans="1:65" s="2" customFormat="1" ht="16.5" customHeight="1">
      <c r="A427" s="36"/>
      <c r="B427" s="37"/>
      <c r="C427" s="180" t="s">
        <v>3823</v>
      </c>
      <c r="D427" s="180" t="s">
        <v>187</v>
      </c>
      <c r="E427" s="181" t="s">
        <v>5849</v>
      </c>
      <c r="F427" s="182" t="s">
        <v>5334</v>
      </c>
      <c r="G427" s="183" t="s">
        <v>1314</v>
      </c>
      <c r="H427" s="184">
        <v>1</v>
      </c>
      <c r="I427" s="185"/>
      <c r="J427" s="186">
        <f t="shared" si="64"/>
        <v>0</v>
      </c>
      <c r="K427" s="182" t="s">
        <v>19</v>
      </c>
      <c r="L427" s="41"/>
      <c r="M427" s="187" t="s">
        <v>19</v>
      </c>
      <c r="N427" s="188" t="s">
        <v>44</v>
      </c>
      <c r="O427" s="66"/>
      <c r="P427" s="189">
        <f t="shared" si="65"/>
        <v>0</v>
      </c>
      <c r="Q427" s="189">
        <v>0</v>
      </c>
      <c r="R427" s="189">
        <f t="shared" si="66"/>
        <v>0</v>
      </c>
      <c r="S427" s="189">
        <v>0</v>
      </c>
      <c r="T427" s="190">
        <f t="shared" si="67"/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91" t="s">
        <v>135</v>
      </c>
      <c r="AT427" s="191" t="s">
        <v>187</v>
      </c>
      <c r="AU427" s="191" t="s">
        <v>80</v>
      </c>
      <c r="AY427" s="19" t="s">
        <v>185</v>
      </c>
      <c r="BE427" s="192">
        <f t="shared" si="68"/>
        <v>0</v>
      </c>
      <c r="BF427" s="192">
        <f t="shared" si="69"/>
        <v>0</v>
      </c>
      <c r="BG427" s="192">
        <f t="shared" si="70"/>
        <v>0</v>
      </c>
      <c r="BH427" s="192">
        <f t="shared" si="71"/>
        <v>0</v>
      </c>
      <c r="BI427" s="192">
        <f t="shared" si="72"/>
        <v>0</v>
      </c>
      <c r="BJ427" s="19" t="s">
        <v>80</v>
      </c>
      <c r="BK427" s="192">
        <f t="shared" si="73"/>
        <v>0</v>
      </c>
      <c r="BL427" s="19" t="s">
        <v>135</v>
      </c>
      <c r="BM427" s="191" t="s">
        <v>5850</v>
      </c>
    </row>
    <row r="428" spans="1:65" s="2" customFormat="1" ht="16.5" customHeight="1">
      <c r="A428" s="36"/>
      <c r="B428" s="37"/>
      <c r="C428" s="180" t="s">
        <v>5081</v>
      </c>
      <c r="D428" s="180" t="s">
        <v>187</v>
      </c>
      <c r="E428" s="181" t="s">
        <v>5328</v>
      </c>
      <c r="F428" s="182" t="s">
        <v>5329</v>
      </c>
      <c r="G428" s="183" t="s">
        <v>1314</v>
      </c>
      <c r="H428" s="184">
        <v>1</v>
      </c>
      <c r="I428" s="185"/>
      <c r="J428" s="186">
        <f t="shared" si="64"/>
        <v>0</v>
      </c>
      <c r="K428" s="182" t="s">
        <v>19</v>
      </c>
      <c r="L428" s="41"/>
      <c r="M428" s="187" t="s">
        <v>19</v>
      </c>
      <c r="N428" s="188" t="s">
        <v>44</v>
      </c>
      <c r="O428" s="66"/>
      <c r="P428" s="189">
        <f t="shared" si="65"/>
        <v>0</v>
      </c>
      <c r="Q428" s="189">
        <v>0</v>
      </c>
      <c r="R428" s="189">
        <f t="shared" si="66"/>
        <v>0</v>
      </c>
      <c r="S428" s="189">
        <v>0</v>
      </c>
      <c r="T428" s="190">
        <f t="shared" si="67"/>
        <v>0</v>
      </c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R428" s="191" t="s">
        <v>135</v>
      </c>
      <c r="AT428" s="191" t="s">
        <v>187</v>
      </c>
      <c r="AU428" s="191" t="s">
        <v>80</v>
      </c>
      <c r="AY428" s="19" t="s">
        <v>185</v>
      </c>
      <c r="BE428" s="192">
        <f t="shared" si="68"/>
        <v>0</v>
      </c>
      <c r="BF428" s="192">
        <f t="shared" si="69"/>
        <v>0</v>
      </c>
      <c r="BG428" s="192">
        <f t="shared" si="70"/>
        <v>0</v>
      </c>
      <c r="BH428" s="192">
        <f t="shared" si="71"/>
        <v>0</v>
      </c>
      <c r="BI428" s="192">
        <f t="shared" si="72"/>
        <v>0</v>
      </c>
      <c r="BJ428" s="19" t="s">
        <v>80</v>
      </c>
      <c r="BK428" s="192">
        <f t="shared" si="73"/>
        <v>0</v>
      </c>
      <c r="BL428" s="19" t="s">
        <v>135</v>
      </c>
      <c r="BM428" s="191" t="s">
        <v>5851</v>
      </c>
    </row>
    <row r="429" spans="1:65" s="2" customFormat="1" ht="16.5" customHeight="1">
      <c r="A429" s="36"/>
      <c r="B429" s="37"/>
      <c r="C429" s="180" t="s">
        <v>3826</v>
      </c>
      <c r="D429" s="180" t="s">
        <v>187</v>
      </c>
      <c r="E429" s="181" t="s">
        <v>5330</v>
      </c>
      <c r="F429" s="182" t="s">
        <v>5331</v>
      </c>
      <c r="G429" s="183" t="s">
        <v>5332</v>
      </c>
      <c r="H429" s="184">
        <v>30</v>
      </c>
      <c r="I429" s="185"/>
      <c r="J429" s="186">
        <f t="shared" si="64"/>
        <v>0</v>
      </c>
      <c r="K429" s="182" t="s">
        <v>19</v>
      </c>
      <c r="L429" s="41"/>
      <c r="M429" s="187" t="s">
        <v>19</v>
      </c>
      <c r="N429" s="188" t="s">
        <v>44</v>
      </c>
      <c r="O429" s="66"/>
      <c r="P429" s="189">
        <f t="shared" si="65"/>
        <v>0</v>
      </c>
      <c r="Q429" s="189">
        <v>0</v>
      </c>
      <c r="R429" s="189">
        <f t="shared" si="66"/>
        <v>0</v>
      </c>
      <c r="S429" s="189">
        <v>0</v>
      </c>
      <c r="T429" s="190">
        <f t="shared" si="67"/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191" t="s">
        <v>135</v>
      </c>
      <c r="AT429" s="191" t="s">
        <v>187</v>
      </c>
      <c r="AU429" s="191" t="s">
        <v>80</v>
      </c>
      <c r="AY429" s="19" t="s">
        <v>185</v>
      </c>
      <c r="BE429" s="192">
        <f t="shared" si="68"/>
        <v>0</v>
      </c>
      <c r="BF429" s="192">
        <f t="shared" si="69"/>
        <v>0</v>
      </c>
      <c r="BG429" s="192">
        <f t="shared" si="70"/>
        <v>0</v>
      </c>
      <c r="BH429" s="192">
        <f t="shared" si="71"/>
        <v>0</v>
      </c>
      <c r="BI429" s="192">
        <f t="shared" si="72"/>
        <v>0</v>
      </c>
      <c r="BJ429" s="19" t="s">
        <v>80</v>
      </c>
      <c r="BK429" s="192">
        <f t="shared" si="73"/>
        <v>0</v>
      </c>
      <c r="BL429" s="19" t="s">
        <v>135</v>
      </c>
      <c r="BM429" s="191" t="s">
        <v>5852</v>
      </c>
    </row>
    <row r="430" spans="1:65" s="2" customFormat="1" ht="16.5" customHeight="1">
      <c r="A430" s="36"/>
      <c r="B430" s="37"/>
      <c r="C430" s="180" t="s">
        <v>5086</v>
      </c>
      <c r="D430" s="180" t="s">
        <v>187</v>
      </c>
      <c r="E430" s="181" t="s">
        <v>5333</v>
      </c>
      <c r="F430" s="182" t="s">
        <v>5334</v>
      </c>
      <c r="G430" s="183" t="s">
        <v>1314</v>
      </c>
      <c r="H430" s="184">
        <v>1</v>
      </c>
      <c r="I430" s="185"/>
      <c r="J430" s="186">
        <f t="shared" si="64"/>
        <v>0</v>
      </c>
      <c r="K430" s="182" t="s">
        <v>19</v>
      </c>
      <c r="L430" s="41"/>
      <c r="M430" s="187" t="s">
        <v>19</v>
      </c>
      <c r="N430" s="188" t="s">
        <v>44</v>
      </c>
      <c r="O430" s="66"/>
      <c r="P430" s="189">
        <f t="shared" si="65"/>
        <v>0</v>
      </c>
      <c r="Q430" s="189">
        <v>0</v>
      </c>
      <c r="R430" s="189">
        <f t="shared" si="66"/>
        <v>0</v>
      </c>
      <c r="S430" s="189">
        <v>0</v>
      </c>
      <c r="T430" s="190">
        <f t="shared" si="67"/>
        <v>0</v>
      </c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R430" s="191" t="s">
        <v>135</v>
      </c>
      <c r="AT430" s="191" t="s">
        <v>187</v>
      </c>
      <c r="AU430" s="191" t="s">
        <v>80</v>
      </c>
      <c r="AY430" s="19" t="s">
        <v>185</v>
      </c>
      <c r="BE430" s="192">
        <f t="shared" si="68"/>
        <v>0</v>
      </c>
      <c r="BF430" s="192">
        <f t="shared" si="69"/>
        <v>0</v>
      </c>
      <c r="BG430" s="192">
        <f t="shared" si="70"/>
        <v>0</v>
      </c>
      <c r="BH430" s="192">
        <f t="shared" si="71"/>
        <v>0</v>
      </c>
      <c r="BI430" s="192">
        <f t="shared" si="72"/>
        <v>0</v>
      </c>
      <c r="BJ430" s="19" t="s">
        <v>80</v>
      </c>
      <c r="BK430" s="192">
        <f t="shared" si="73"/>
        <v>0</v>
      </c>
      <c r="BL430" s="19" t="s">
        <v>135</v>
      </c>
      <c r="BM430" s="191" t="s">
        <v>5853</v>
      </c>
    </row>
    <row r="431" spans="1:65" s="2" customFormat="1" ht="16.5" customHeight="1">
      <c r="A431" s="36"/>
      <c r="B431" s="37"/>
      <c r="C431" s="180" t="s">
        <v>3829</v>
      </c>
      <c r="D431" s="180" t="s">
        <v>187</v>
      </c>
      <c r="E431" s="181" t="s">
        <v>5335</v>
      </c>
      <c r="F431" s="182" t="s">
        <v>5336</v>
      </c>
      <c r="G431" s="183" t="s">
        <v>3536</v>
      </c>
      <c r="H431" s="184">
        <v>1</v>
      </c>
      <c r="I431" s="185"/>
      <c r="J431" s="186">
        <f t="shared" si="64"/>
        <v>0</v>
      </c>
      <c r="K431" s="182" t="s">
        <v>19</v>
      </c>
      <c r="L431" s="41"/>
      <c r="M431" s="187" t="s">
        <v>19</v>
      </c>
      <c r="N431" s="188" t="s">
        <v>44</v>
      </c>
      <c r="O431" s="66"/>
      <c r="P431" s="189">
        <f t="shared" si="65"/>
        <v>0</v>
      </c>
      <c r="Q431" s="189">
        <v>0</v>
      </c>
      <c r="R431" s="189">
        <f t="shared" si="66"/>
        <v>0</v>
      </c>
      <c r="S431" s="189">
        <v>0</v>
      </c>
      <c r="T431" s="190">
        <f t="shared" si="67"/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191" t="s">
        <v>135</v>
      </c>
      <c r="AT431" s="191" t="s">
        <v>187</v>
      </c>
      <c r="AU431" s="191" t="s">
        <v>80</v>
      </c>
      <c r="AY431" s="19" t="s">
        <v>185</v>
      </c>
      <c r="BE431" s="192">
        <f t="shared" si="68"/>
        <v>0</v>
      </c>
      <c r="BF431" s="192">
        <f t="shared" si="69"/>
        <v>0</v>
      </c>
      <c r="BG431" s="192">
        <f t="shared" si="70"/>
        <v>0</v>
      </c>
      <c r="BH431" s="192">
        <f t="shared" si="71"/>
        <v>0</v>
      </c>
      <c r="BI431" s="192">
        <f t="shared" si="72"/>
        <v>0</v>
      </c>
      <c r="BJ431" s="19" t="s">
        <v>80</v>
      </c>
      <c r="BK431" s="192">
        <f t="shared" si="73"/>
        <v>0</v>
      </c>
      <c r="BL431" s="19" t="s">
        <v>135</v>
      </c>
      <c r="BM431" s="191" t="s">
        <v>5854</v>
      </c>
    </row>
    <row r="432" spans="1:65" s="2" customFormat="1" ht="16.5" customHeight="1">
      <c r="A432" s="36"/>
      <c r="B432" s="37"/>
      <c r="C432" s="180" t="s">
        <v>5091</v>
      </c>
      <c r="D432" s="180" t="s">
        <v>187</v>
      </c>
      <c r="E432" s="181" t="s">
        <v>5337</v>
      </c>
      <c r="F432" s="182" t="s">
        <v>3875</v>
      </c>
      <c r="G432" s="183" t="s">
        <v>448</v>
      </c>
      <c r="H432" s="184">
        <v>72</v>
      </c>
      <c r="I432" s="185"/>
      <c r="J432" s="186">
        <f t="shared" si="64"/>
        <v>0</v>
      </c>
      <c r="K432" s="182" t="s">
        <v>19</v>
      </c>
      <c r="L432" s="41"/>
      <c r="M432" s="187" t="s">
        <v>19</v>
      </c>
      <c r="N432" s="188" t="s">
        <v>44</v>
      </c>
      <c r="O432" s="66"/>
      <c r="P432" s="189">
        <f t="shared" si="65"/>
        <v>0</v>
      </c>
      <c r="Q432" s="189">
        <v>0</v>
      </c>
      <c r="R432" s="189">
        <f t="shared" si="66"/>
        <v>0</v>
      </c>
      <c r="S432" s="189">
        <v>0</v>
      </c>
      <c r="T432" s="190">
        <f t="shared" si="67"/>
        <v>0</v>
      </c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R432" s="191" t="s">
        <v>135</v>
      </c>
      <c r="AT432" s="191" t="s">
        <v>187</v>
      </c>
      <c r="AU432" s="191" t="s">
        <v>80</v>
      </c>
      <c r="AY432" s="19" t="s">
        <v>185</v>
      </c>
      <c r="BE432" s="192">
        <f t="shared" si="68"/>
        <v>0</v>
      </c>
      <c r="BF432" s="192">
        <f t="shared" si="69"/>
        <v>0</v>
      </c>
      <c r="BG432" s="192">
        <f t="shared" si="70"/>
        <v>0</v>
      </c>
      <c r="BH432" s="192">
        <f t="shared" si="71"/>
        <v>0</v>
      </c>
      <c r="BI432" s="192">
        <f t="shared" si="72"/>
        <v>0</v>
      </c>
      <c r="BJ432" s="19" t="s">
        <v>80</v>
      </c>
      <c r="BK432" s="192">
        <f t="shared" si="73"/>
        <v>0</v>
      </c>
      <c r="BL432" s="19" t="s">
        <v>135</v>
      </c>
      <c r="BM432" s="191" t="s">
        <v>5855</v>
      </c>
    </row>
    <row r="433" spans="1:65" s="2" customFormat="1" ht="16.5" customHeight="1">
      <c r="A433" s="36"/>
      <c r="B433" s="37"/>
      <c r="C433" s="180" t="s">
        <v>3832</v>
      </c>
      <c r="D433" s="180" t="s">
        <v>187</v>
      </c>
      <c r="E433" s="181" t="s">
        <v>3641</v>
      </c>
      <c r="F433" s="182" t="s">
        <v>5338</v>
      </c>
      <c r="G433" s="183" t="s">
        <v>342</v>
      </c>
      <c r="H433" s="184">
        <v>0.1</v>
      </c>
      <c r="I433" s="185"/>
      <c r="J433" s="186">
        <f t="shared" si="64"/>
        <v>0</v>
      </c>
      <c r="K433" s="182" t="s">
        <v>19</v>
      </c>
      <c r="L433" s="41"/>
      <c r="M433" s="187" t="s">
        <v>19</v>
      </c>
      <c r="N433" s="188" t="s">
        <v>44</v>
      </c>
      <c r="O433" s="66"/>
      <c r="P433" s="189">
        <f t="shared" si="65"/>
        <v>0</v>
      </c>
      <c r="Q433" s="189">
        <v>0</v>
      </c>
      <c r="R433" s="189">
        <f t="shared" si="66"/>
        <v>0</v>
      </c>
      <c r="S433" s="189">
        <v>0</v>
      </c>
      <c r="T433" s="190">
        <f t="shared" si="67"/>
        <v>0</v>
      </c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R433" s="191" t="s">
        <v>135</v>
      </c>
      <c r="AT433" s="191" t="s">
        <v>187</v>
      </c>
      <c r="AU433" s="191" t="s">
        <v>80</v>
      </c>
      <c r="AY433" s="19" t="s">
        <v>185</v>
      </c>
      <c r="BE433" s="192">
        <f t="shared" si="68"/>
        <v>0</v>
      </c>
      <c r="BF433" s="192">
        <f t="shared" si="69"/>
        <v>0</v>
      </c>
      <c r="BG433" s="192">
        <f t="shared" si="70"/>
        <v>0</v>
      </c>
      <c r="BH433" s="192">
        <f t="shared" si="71"/>
        <v>0</v>
      </c>
      <c r="BI433" s="192">
        <f t="shared" si="72"/>
        <v>0</v>
      </c>
      <c r="BJ433" s="19" t="s">
        <v>80</v>
      </c>
      <c r="BK433" s="192">
        <f t="shared" si="73"/>
        <v>0</v>
      </c>
      <c r="BL433" s="19" t="s">
        <v>135</v>
      </c>
      <c r="BM433" s="191" t="s">
        <v>5856</v>
      </c>
    </row>
    <row r="434" spans="1:65" s="2" customFormat="1" ht="16.5" customHeight="1">
      <c r="A434" s="36"/>
      <c r="B434" s="37"/>
      <c r="C434" s="180" t="s">
        <v>5097</v>
      </c>
      <c r="D434" s="180" t="s">
        <v>187</v>
      </c>
      <c r="E434" s="181" t="s">
        <v>3644</v>
      </c>
      <c r="F434" s="182" t="s">
        <v>3476</v>
      </c>
      <c r="G434" s="183" t="s">
        <v>342</v>
      </c>
      <c r="H434" s="184">
        <v>0.1</v>
      </c>
      <c r="I434" s="185"/>
      <c r="J434" s="186">
        <f t="shared" si="64"/>
        <v>0</v>
      </c>
      <c r="K434" s="182" t="s">
        <v>19</v>
      </c>
      <c r="L434" s="41"/>
      <c r="M434" s="187" t="s">
        <v>19</v>
      </c>
      <c r="N434" s="188" t="s">
        <v>44</v>
      </c>
      <c r="O434" s="66"/>
      <c r="P434" s="189">
        <f t="shared" si="65"/>
        <v>0</v>
      </c>
      <c r="Q434" s="189">
        <v>0</v>
      </c>
      <c r="R434" s="189">
        <f t="shared" si="66"/>
        <v>0</v>
      </c>
      <c r="S434" s="189">
        <v>0</v>
      </c>
      <c r="T434" s="190">
        <f t="shared" si="67"/>
        <v>0</v>
      </c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R434" s="191" t="s">
        <v>135</v>
      </c>
      <c r="AT434" s="191" t="s">
        <v>187</v>
      </c>
      <c r="AU434" s="191" t="s">
        <v>80</v>
      </c>
      <c r="AY434" s="19" t="s">
        <v>185</v>
      </c>
      <c r="BE434" s="192">
        <f t="shared" si="68"/>
        <v>0</v>
      </c>
      <c r="BF434" s="192">
        <f t="shared" si="69"/>
        <v>0</v>
      </c>
      <c r="BG434" s="192">
        <f t="shared" si="70"/>
        <v>0</v>
      </c>
      <c r="BH434" s="192">
        <f t="shared" si="71"/>
        <v>0</v>
      </c>
      <c r="BI434" s="192">
        <f t="shared" si="72"/>
        <v>0</v>
      </c>
      <c r="BJ434" s="19" t="s">
        <v>80</v>
      </c>
      <c r="BK434" s="192">
        <f t="shared" si="73"/>
        <v>0</v>
      </c>
      <c r="BL434" s="19" t="s">
        <v>135</v>
      </c>
      <c r="BM434" s="191" t="s">
        <v>5857</v>
      </c>
    </row>
    <row r="435" spans="1:65" s="2" customFormat="1" ht="16.5" customHeight="1">
      <c r="A435" s="36"/>
      <c r="B435" s="37"/>
      <c r="C435" s="180" t="s">
        <v>3835</v>
      </c>
      <c r="D435" s="180" t="s">
        <v>187</v>
      </c>
      <c r="E435" s="181" t="s">
        <v>5339</v>
      </c>
      <c r="F435" s="182" t="s">
        <v>5340</v>
      </c>
      <c r="G435" s="183" t="s">
        <v>342</v>
      </c>
      <c r="H435" s="184">
        <v>1</v>
      </c>
      <c r="I435" s="185"/>
      <c r="J435" s="186">
        <f t="shared" si="64"/>
        <v>0</v>
      </c>
      <c r="K435" s="182" t="s">
        <v>19</v>
      </c>
      <c r="L435" s="41"/>
      <c r="M435" s="187" t="s">
        <v>19</v>
      </c>
      <c r="N435" s="188" t="s">
        <v>44</v>
      </c>
      <c r="O435" s="66"/>
      <c r="P435" s="189">
        <f t="shared" si="65"/>
        <v>0</v>
      </c>
      <c r="Q435" s="189">
        <v>0</v>
      </c>
      <c r="R435" s="189">
        <f t="shared" si="66"/>
        <v>0</v>
      </c>
      <c r="S435" s="189">
        <v>0</v>
      </c>
      <c r="T435" s="190">
        <f t="shared" si="67"/>
        <v>0</v>
      </c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R435" s="191" t="s">
        <v>135</v>
      </c>
      <c r="AT435" s="191" t="s">
        <v>187</v>
      </c>
      <c r="AU435" s="191" t="s">
        <v>80</v>
      </c>
      <c r="AY435" s="19" t="s">
        <v>185</v>
      </c>
      <c r="BE435" s="192">
        <f t="shared" si="68"/>
        <v>0</v>
      </c>
      <c r="BF435" s="192">
        <f t="shared" si="69"/>
        <v>0</v>
      </c>
      <c r="BG435" s="192">
        <f t="shared" si="70"/>
        <v>0</v>
      </c>
      <c r="BH435" s="192">
        <f t="shared" si="71"/>
        <v>0</v>
      </c>
      <c r="BI435" s="192">
        <f t="shared" si="72"/>
        <v>0</v>
      </c>
      <c r="BJ435" s="19" t="s">
        <v>80</v>
      </c>
      <c r="BK435" s="192">
        <f t="shared" si="73"/>
        <v>0</v>
      </c>
      <c r="BL435" s="19" t="s">
        <v>135</v>
      </c>
      <c r="BM435" s="191" t="s">
        <v>5858</v>
      </c>
    </row>
    <row r="436" spans="1:65" s="2" customFormat="1" ht="16.5" customHeight="1">
      <c r="A436" s="36"/>
      <c r="B436" s="37"/>
      <c r="C436" s="180" t="s">
        <v>5101</v>
      </c>
      <c r="D436" s="180" t="s">
        <v>187</v>
      </c>
      <c r="E436" s="181" t="s">
        <v>5341</v>
      </c>
      <c r="F436" s="182" t="s">
        <v>3476</v>
      </c>
      <c r="G436" s="183" t="s">
        <v>342</v>
      </c>
      <c r="H436" s="184">
        <v>1</v>
      </c>
      <c r="I436" s="185"/>
      <c r="J436" s="186">
        <f t="shared" si="64"/>
        <v>0</v>
      </c>
      <c r="K436" s="182" t="s">
        <v>19</v>
      </c>
      <c r="L436" s="41"/>
      <c r="M436" s="187" t="s">
        <v>19</v>
      </c>
      <c r="N436" s="188" t="s">
        <v>44</v>
      </c>
      <c r="O436" s="66"/>
      <c r="P436" s="189">
        <f t="shared" si="65"/>
        <v>0</v>
      </c>
      <c r="Q436" s="189">
        <v>0</v>
      </c>
      <c r="R436" s="189">
        <f t="shared" si="66"/>
        <v>0</v>
      </c>
      <c r="S436" s="189">
        <v>0</v>
      </c>
      <c r="T436" s="190">
        <f t="shared" si="67"/>
        <v>0</v>
      </c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R436" s="191" t="s">
        <v>135</v>
      </c>
      <c r="AT436" s="191" t="s">
        <v>187</v>
      </c>
      <c r="AU436" s="191" t="s">
        <v>80</v>
      </c>
      <c r="AY436" s="19" t="s">
        <v>185</v>
      </c>
      <c r="BE436" s="192">
        <f t="shared" si="68"/>
        <v>0</v>
      </c>
      <c r="BF436" s="192">
        <f t="shared" si="69"/>
        <v>0</v>
      </c>
      <c r="BG436" s="192">
        <f t="shared" si="70"/>
        <v>0</v>
      </c>
      <c r="BH436" s="192">
        <f t="shared" si="71"/>
        <v>0</v>
      </c>
      <c r="BI436" s="192">
        <f t="shared" si="72"/>
        <v>0</v>
      </c>
      <c r="BJ436" s="19" t="s">
        <v>80</v>
      </c>
      <c r="BK436" s="192">
        <f t="shared" si="73"/>
        <v>0</v>
      </c>
      <c r="BL436" s="19" t="s">
        <v>135</v>
      </c>
      <c r="BM436" s="191" t="s">
        <v>5859</v>
      </c>
    </row>
    <row r="437" spans="1:65" s="2" customFormat="1" ht="16.5" customHeight="1">
      <c r="A437" s="36"/>
      <c r="B437" s="37"/>
      <c r="C437" s="180" t="s">
        <v>3838</v>
      </c>
      <c r="D437" s="180" t="s">
        <v>187</v>
      </c>
      <c r="E437" s="181" t="s">
        <v>5342</v>
      </c>
      <c r="F437" s="182" t="s">
        <v>5343</v>
      </c>
      <c r="G437" s="183" t="s">
        <v>1314</v>
      </c>
      <c r="H437" s="184">
        <v>1</v>
      </c>
      <c r="I437" s="185"/>
      <c r="J437" s="186">
        <f t="shared" si="64"/>
        <v>0</v>
      </c>
      <c r="K437" s="182" t="s">
        <v>19</v>
      </c>
      <c r="L437" s="41"/>
      <c r="M437" s="187" t="s">
        <v>19</v>
      </c>
      <c r="N437" s="188" t="s">
        <v>44</v>
      </c>
      <c r="O437" s="66"/>
      <c r="P437" s="189">
        <f t="shared" si="65"/>
        <v>0</v>
      </c>
      <c r="Q437" s="189">
        <v>0</v>
      </c>
      <c r="R437" s="189">
        <f t="shared" si="66"/>
        <v>0</v>
      </c>
      <c r="S437" s="189">
        <v>0</v>
      </c>
      <c r="T437" s="190">
        <f t="shared" si="67"/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191" t="s">
        <v>135</v>
      </c>
      <c r="AT437" s="191" t="s">
        <v>187</v>
      </c>
      <c r="AU437" s="191" t="s">
        <v>80</v>
      </c>
      <c r="AY437" s="19" t="s">
        <v>185</v>
      </c>
      <c r="BE437" s="192">
        <f t="shared" si="68"/>
        <v>0</v>
      </c>
      <c r="BF437" s="192">
        <f t="shared" si="69"/>
        <v>0</v>
      </c>
      <c r="BG437" s="192">
        <f t="shared" si="70"/>
        <v>0</v>
      </c>
      <c r="BH437" s="192">
        <f t="shared" si="71"/>
        <v>0</v>
      </c>
      <c r="BI437" s="192">
        <f t="shared" si="72"/>
        <v>0</v>
      </c>
      <c r="BJ437" s="19" t="s">
        <v>80</v>
      </c>
      <c r="BK437" s="192">
        <f t="shared" si="73"/>
        <v>0</v>
      </c>
      <c r="BL437" s="19" t="s">
        <v>135</v>
      </c>
      <c r="BM437" s="191" t="s">
        <v>5860</v>
      </c>
    </row>
    <row r="438" spans="1:65" s="12" customFormat="1" ht="25.9" customHeight="1">
      <c r="B438" s="164"/>
      <c r="C438" s="165"/>
      <c r="D438" s="166" t="s">
        <v>72</v>
      </c>
      <c r="E438" s="167" t="s">
        <v>135</v>
      </c>
      <c r="F438" s="167" t="s">
        <v>5861</v>
      </c>
      <c r="G438" s="165"/>
      <c r="H438" s="165"/>
      <c r="I438" s="168"/>
      <c r="J438" s="169">
        <f>BK438</f>
        <v>0</v>
      </c>
      <c r="K438" s="165"/>
      <c r="L438" s="170"/>
      <c r="M438" s="171"/>
      <c r="N438" s="172"/>
      <c r="O438" s="172"/>
      <c r="P438" s="173">
        <f>SUM(P439:P508)</f>
        <v>0</v>
      </c>
      <c r="Q438" s="172"/>
      <c r="R438" s="173">
        <f>SUM(R439:R508)</f>
        <v>0</v>
      </c>
      <c r="S438" s="172"/>
      <c r="T438" s="174">
        <f>SUM(T439:T508)</f>
        <v>0</v>
      </c>
      <c r="AR438" s="175" t="s">
        <v>80</v>
      </c>
      <c r="AT438" s="176" t="s">
        <v>72</v>
      </c>
      <c r="AU438" s="176" t="s">
        <v>73</v>
      </c>
      <c r="AY438" s="175" t="s">
        <v>185</v>
      </c>
      <c r="BK438" s="177">
        <f>SUM(BK439:BK508)</f>
        <v>0</v>
      </c>
    </row>
    <row r="439" spans="1:65" s="2" customFormat="1" ht="49.15" customHeight="1">
      <c r="A439" s="36"/>
      <c r="B439" s="37"/>
      <c r="C439" s="180" t="s">
        <v>5106</v>
      </c>
      <c r="D439" s="180" t="s">
        <v>187</v>
      </c>
      <c r="E439" s="181" t="s">
        <v>5862</v>
      </c>
      <c r="F439" s="182" t="s">
        <v>5863</v>
      </c>
      <c r="G439" s="183" t="s">
        <v>3536</v>
      </c>
      <c r="H439" s="184">
        <v>1</v>
      </c>
      <c r="I439" s="185"/>
      <c r="J439" s="186">
        <f t="shared" ref="J439:J470" si="74">ROUND(I439*H439,2)</f>
        <v>0</v>
      </c>
      <c r="K439" s="182" t="s">
        <v>19</v>
      </c>
      <c r="L439" s="41"/>
      <c r="M439" s="187" t="s">
        <v>19</v>
      </c>
      <c r="N439" s="188" t="s">
        <v>44</v>
      </c>
      <c r="O439" s="66"/>
      <c r="P439" s="189">
        <f t="shared" ref="P439:P470" si="75">O439*H439</f>
        <v>0</v>
      </c>
      <c r="Q439" s="189">
        <v>0</v>
      </c>
      <c r="R439" s="189">
        <f t="shared" ref="R439:R470" si="76">Q439*H439</f>
        <v>0</v>
      </c>
      <c r="S439" s="189">
        <v>0</v>
      </c>
      <c r="T439" s="190">
        <f t="shared" ref="T439:T470" si="77">S439*H439</f>
        <v>0</v>
      </c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R439" s="191" t="s">
        <v>135</v>
      </c>
      <c r="AT439" s="191" t="s">
        <v>187</v>
      </c>
      <c r="AU439" s="191" t="s">
        <v>80</v>
      </c>
      <c r="AY439" s="19" t="s">
        <v>185</v>
      </c>
      <c r="BE439" s="192">
        <f t="shared" ref="BE439:BE470" si="78">IF(N439="základní",J439,0)</f>
        <v>0</v>
      </c>
      <c r="BF439" s="192">
        <f t="shared" ref="BF439:BF470" si="79">IF(N439="snížená",J439,0)</f>
        <v>0</v>
      </c>
      <c r="BG439" s="192">
        <f t="shared" ref="BG439:BG470" si="80">IF(N439="zákl. přenesená",J439,0)</f>
        <v>0</v>
      </c>
      <c r="BH439" s="192">
        <f t="shared" ref="BH439:BH470" si="81">IF(N439="sníž. přenesená",J439,0)</f>
        <v>0</v>
      </c>
      <c r="BI439" s="192">
        <f t="shared" ref="BI439:BI470" si="82">IF(N439="nulová",J439,0)</f>
        <v>0</v>
      </c>
      <c r="BJ439" s="19" t="s">
        <v>80</v>
      </c>
      <c r="BK439" s="192">
        <f t="shared" ref="BK439:BK470" si="83">ROUND(I439*H439,2)</f>
        <v>0</v>
      </c>
      <c r="BL439" s="19" t="s">
        <v>135</v>
      </c>
      <c r="BM439" s="191" t="s">
        <v>5864</v>
      </c>
    </row>
    <row r="440" spans="1:65" s="2" customFormat="1" ht="16.5" customHeight="1">
      <c r="A440" s="36"/>
      <c r="B440" s="37"/>
      <c r="C440" s="180" t="s">
        <v>3841</v>
      </c>
      <c r="D440" s="180" t="s">
        <v>187</v>
      </c>
      <c r="E440" s="181" t="s">
        <v>5865</v>
      </c>
      <c r="F440" s="182" t="s">
        <v>5168</v>
      </c>
      <c r="G440" s="183" t="s">
        <v>1314</v>
      </c>
      <c r="H440" s="184">
        <v>1</v>
      </c>
      <c r="I440" s="185"/>
      <c r="J440" s="186">
        <f t="shared" si="74"/>
        <v>0</v>
      </c>
      <c r="K440" s="182" t="s">
        <v>19</v>
      </c>
      <c r="L440" s="41"/>
      <c r="M440" s="187" t="s">
        <v>19</v>
      </c>
      <c r="N440" s="188" t="s">
        <v>44</v>
      </c>
      <c r="O440" s="66"/>
      <c r="P440" s="189">
        <f t="shared" si="75"/>
        <v>0</v>
      </c>
      <c r="Q440" s="189">
        <v>0</v>
      </c>
      <c r="R440" s="189">
        <f t="shared" si="76"/>
        <v>0</v>
      </c>
      <c r="S440" s="189">
        <v>0</v>
      </c>
      <c r="T440" s="190">
        <f t="shared" si="77"/>
        <v>0</v>
      </c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R440" s="191" t="s">
        <v>135</v>
      </c>
      <c r="AT440" s="191" t="s">
        <v>187</v>
      </c>
      <c r="AU440" s="191" t="s">
        <v>80</v>
      </c>
      <c r="AY440" s="19" t="s">
        <v>185</v>
      </c>
      <c r="BE440" s="192">
        <f t="shared" si="78"/>
        <v>0</v>
      </c>
      <c r="BF440" s="192">
        <f t="shared" si="79"/>
        <v>0</v>
      </c>
      <c r="BG440" s="192">
        <f t="shared" si="80"/>
        <v>0</v>
      </c>
      <c r="BH440" s="192">
        <f t="shared" si="81"/>
        <v>0</v>
      </c>
      <c r="BI440" s="192">
        <f t="shared" si="82"/>
        <v>0</v>
      </c>
      <c r="BJ440" s="19" t="s">
        <v>80</v>
      </c>
      <c r="BK440" s="192">
        <f t="shared" si="83"/>
        <v>0</v>
      </c>
      <c r="BL440" s="19" t="s">
        <v>135</v>
      </c>
      <c r="BM440" s="191" t="s">
        <v>5866</v>
      </c>
    </row>
    <row r="441" spans="1:65" s="2" customFormat="1" ht="24.2" customHeight="1">
      <c r="A441" s="36"/>
      <c r="B441" s="37"/>
      <c r="C441" s="180" t="s">
        <v>5110</v>
      </c>
      <c r="D441" s="180" t="s">
        <v>187</v>
      </c>
      <c r="E441" s="181" t="s">
        <v>5347</v>
      </c>
      <c r="F441" s="182" t="s">
        <v>5348</v>
      </c>
      <c r="G441" s="183" t="s">
        <v>1314</v>
      </c>
      <c r="H441" s="184">
        <v>1</v>
      </c>
      <c r="I441" s="185"/>
      <c r="J441" s="186">
        <f t="shared" si="74"/>
        <v>0</v>
      </c>
      <c r="K441" s="182" t="s">
        <v>19</v>
      </c>
      <c r="L441" s="41"/>
      <c r="M441" s="187" t="s">
        <v>19</v>
      </c>
      <c r="N441" s="188" t="s">
        <v>44</v>
      </c>
      <c r="O441" s="66"/>
      <c r="P441" s="189">
        <f t="shared" si="75"/>
        <v>0</v>
      </c>
      <c r="Q441" s="189">
        <v>0</v>
      </c>
      <c r="R441" s="189">
        <f t="shared" si="76"/>
        <v>0</v>
      </c>
      <c r="S441" s="189">
        <v>0</v>
      </c>
      <c r="T441" s="190">
        <f t="shared" si="77"/>
        <v>0</v>
      </c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R441" s="191" t="s">
        <v>135</v>
      </c>
      <c r="AT441" s="191" t="s">
        <v>187</v>
      </c>
      <c r="AU441" s="191" t="s">
        <v>80</v>
      </c>
      <c r="AY441" s="19" t="s">
        <v>185</v>
      </c>
      <c r="BE441" s="192">
        <f t="shared" si="78"/>
        <v>0</v>
      </c>
      <c r="BF441" s="192">
        <f t="shared" si="79"/>
        <v>0</v>
      </c>
      <c r="BG441" s="192">
        <f t="shared" si="80"/>
        <v>0</v>
      </c>
      <c r="BH441" s="192">
        <f t="shared" si="81"/>
        <v>0</v>
      </c>
      <c r="BI441" s="192">
        <f t="shared" si="82"/>
        <v>0</v>
      </c>
      <c r="BJ441" s="19" t="s">
        <v>80</v>
      </c>
      <c r="BK441" s="192">
        <f t="shared" si="83"/>
        <v>0</v>
      </c>
      <c r="BL441" s="19" t="s">
        <v>135</v>
      </c>
      <c r="BM441" s="191" t="s">
        <v>5867</v>
      </c>
    </row>
    <row r="442" spans="1:65" s="2" customFormat="1" ht="16.5" customHeight="1">
      <c r="A442" s="36"/>
      <c r="B442" s="37"/>
      <c r="C442" s="180" t="s">
        <v>3842</v>
      </c>
      <c r="D442" s="180" t="s">
        <v>187</v>
      </c>
      <c r="E442" s="181" t="s">
        <v>5349</v>
      </c>
      <c r="F442" s="182" t="s">
        <v>5350</v>
      </c>
      <c r="G442" s="183" t="s">
        <v>1314</v>
      </c>
      <c r="H442" s="184">
        <v>1</v>
      </c>
      <c r="I442" s="185"/>
      <c r="J442" s="186">
        <f t="shared" si="74"/>
        <v>0</v>
      </c>
      <c r="K442" s="182" t="s">
        <v>19</v>
      </c>
      <c r="L442" s="41"/>
      <c r="M442" s="187" t="s">
        <v>19</v>
      </c>
      <c r="N442" s="188" t="s">
        <v>44</v>
      </c>
      <c r="O442" s="66"/>
      <c r="P442" s="189">
        <f t="shared" si="75"/>
        <v>0</v>
      </c>
      <c r="Q442" s="189">
        <v>0</v>
      </c>
      <c r="R442" s="189">
        <f t="shared" si="76"/>
        <v>0</v>
      </c>
      <c r="S442" s="189">
        <v>0</v>
      </c>
      <c r="T442" s="190">
        <f t="shared" si="77"/>
        <v>0</v>
      </c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R442" s="191" t="s">
        <v>135</v>
      </c>
      <c r="AT442" s="191" t="s">
        <v>187</v>
      </c>
      <c r="AU442" s="191" t="s">
        <v>80</v>
      </c>
      <c r="AY442" s="19" t="s">
        <v>185</v>
      </c>
      <c r="BE442" s="192">
        <f t="shared" si="78"/>
        <v>0</v>
      </c>
      <c r="BF442" s="192">
        <f t="shared" si="79"/>
        <v>0</v>
      </c>
      <c r="BG442" s="192">
        <f t="shared" si="80"/>
        <v>0</v>
      </c>
      <c r="BH442" s="192">
        <f t="shared" si="81"/>
        <v>0</v>
      </c>
      <c r="BI442" s="192">
        <f t="shared" si="82"/>
        <v>0</v>
      </c>
      <c r="BJ442" s="19" t="s">
        <v>80</v>
      </c>
      <c r="BK442" s="192">
        <f t="shared" si="83"/>
        <v>0</v>
      </c>
      <c r="BL442" s="19" t="s">
        <v>135</v>
      </c>
      <c r="BM442" s="191" t="s">
        <v>5868</v>
      </c>
    </row>
    <row r="443" spans="1:65" s="2" customFormat="1" ht="21.75" customHeight="1">
      <c r="A443" s="36"/>
      <c r="B443" s="37"/>
      <c r="C443" s="180" t="s">
        <v>5115</v>
      </c>
      <c r="D443" s="180" t="s">
        <v>187</v>
      </c>
      <c r="E443" s="181" t="s">
        <v>5869</v>
      </c>
      <c r="F443" s="182" t="s">
        <v>5870</v>
      </c>
      <c r="G443" s="183" t="s">
        <v>1314</v>
      </c>
      <c r="H443" s="184">
        <v>2</v>
      </c>
      <c r="I443" s="185"/>
      <c r="J443" s="186">
        <f t="shared" si="74"/>
        <v>0</v>
      </c>
      <c r="K443" s="182" t="s">
        <v>19</v>
      </c>
      <c r="L443" s="41"/>
      <c r="M443" s="187" t="s">
        <v>19</v>
      </c>
      <c r="N443" s="188" t="s">
        <v>44</v>
      </c>
      <c r="O443" s="66"/>
      <c r="P443" s="189">
        <f t="shared" si="75"/>
        <v>0</v>
      </c>
      <c r="Q443" s="189">
        <v>0</v>
      </c>
      <c r="R443" s="189">
        <f t="shared" si="76"/>
        <v>0</v>
      </c>
      <c r="S443" s="189">
        <v>0</v>
      </c>
      <c r="T443" s="190">
        <f t="shared" si="77"/>
        <v>0</v>
      </c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R443" s="191" t="s">
        <v>135</v>
      </c>
      <c r="AT443" s="191" t="s">
        <v>187</v>
      </c>
      <c r="AU443" s="191" t="s">
        <v>80</v>
      </c>
      <c r="AY443" s="19" t="s">
        <v>185</v>
      </c>
      <c r="BE443" s="192">
        <f t="shared" si="78"/>
        <v>0</v>
      </c>
      <c r="BF443" s="192">
        <f t="shared" si="79"/>
        <v>0</v>
      </c>
      <c r="BG443" s="192">
        <f t="shared" si="80"/>
        <v>0</v>
      </c>
      <c r="BH443" s="192">
        <f t="shared" si="81"/>
        <v>0</v>
      </c>
      <c r="BI443" s="192">
        <f t="shared" si="82"/>
        <v>0</v>
      </c>
      <c r="BJ443" s="19" t="s">
        <v>80</v>
      </c>
      <c r="BK443" s="192">
        <f t="shared" si="83"/>
        <v>0</v>
      </c>
      <c r="BL443" s="19" t="s">
        <v>135</v>
      </c>
      <c r="BM443" s="191" t="s">
        <v>5871</v>
      </c>
    </row>
    <row r="444" spans="1:65" s="2" customFormat="1" ht="21.75" customHeight="1">
      <c r="A444" s="36"/>
      <c r="B444" s="37"/>
      <c r="C444" s="180" t="s">
        <v>3845</v>
      </c>
      <c r="D444" s="180" t="s">
        <v>187</v>
      </c>
      <c r="E444" s="181" t="s">
        <v>5872</v>
      </c>
      <c r="F444" s="182" t="s">
        <v>5873</v>
      </c>
      <c r="G444" s="183" t="s">
        <v>1314</v>
      </c>
      <c r="H444" s="184">
        <v>1</v>
      </c>
      <c r="I444" s="185"/>
      <c r="J444" s="186">
        <f t="shared" si="74"/>
        <v>0</v>
      </c>
      <c r="K444" s="182" t="s">
        <v>19</v>
      </c>
      <c r="L444" s="41"/>
      <c r="M444" s="187" t="s">
        <v>19</v>
      </c>
      <c r="N444" s="188" t="s">
        <v>44</v>
      </c>
      <c r="O444" s="66"/>
      <c r="P444" s="189">
        <f t="shared" si="75"/>
        <v>0</v>
      </c>
      <c r="Q444" s="189">
        <v>0</v>
      </c>
      <c r="R444" s="189">
        <f t="shared" si="76"/>
        <v>0</v>
      </c>
      <c r="S444" s="189">
        <v>0</v>
      </c>
      <c r="T444" s="190">
        <f t="shared" si="77"/>
        <v>0</v>
      </c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R444" s="191" t="s">
        <v>135</v>
      </c>
      <c r="AT444" s="191" t="s">
        <v>187</v>
      </c>
      <c r="AU444" s="191" t="s">
        <v>80</v>
      </c>
      <c r="AY444" s="19" t="s">
        <v>185</v>
      </c>
      <c r="BE444" s="192">
        <f t="shared" si="78"/>
        <v>0</v>
      </c>
      <c r="BF444" s="192">
        <f t="shared" si="79"/>
        <v>0</v>
      </c>
      <c r="BG444" s="192">
        <f t="shared" si="80"/>
        <v>0</v>
      </c>
      <c r="BH444" s="192">
        <f t="shared" si="81"/>
        <v>0</v>
      </c>
      <c r="BI444" s="192">
        <f t="shared" si="82"/>
        <v>0</v>
      </c>
      <c r="BJ444" s="19" t="s">
        <v>80</v>
      </c>
      <c r="BK444" s="192">
        <f t="shared" si="83"/>
        <v>0</v>
      </c>
      <c r="BL444" s="19" t="s">
        <v>135</v>
      </c>
      <c r="BM444" s="191" t="s">
        <v>5874</v>
      </c>
    </row>
    <row r="445" spans="1:65" s="2" customFormat="1" ht="21.75" customHeight="1">
      <c r="A445" s="36"/>
      <c r="B445" s="37"/>
      <c r="C445" s="180" t="s">
        <v>5120</v>
      </c>
      <c r="D445" s="180" t="s">
        <v>187</v>
      </c>
      <c r="E445" s="181" t="s">
        <v>5875</v>
      </c>
      <c r="F445" s="182" t="s">
        <v>5876</v>
      </c>
      <c r="G445" s="183" t="s">
        <v>1314</v>
      </c>
      <c r="H445" s="184">
        <v>3</v>
      </c>
      <c r="I445" s="185"/>
      <c r="J445" s="186">
        <f t="shared" si="74"/>
        <v>0</v>
      </c>
      <c r="K445" s="182" t="s">
        <v>19</v>
      </c>
      <c r="L445" s="41"/>
      <c r="M445" s="187" t="s">
        <v>19</v>
      </c>
      <c r="N445" s="188" t="s">
        <v>44</v>
      </c>
      <c r="O445" s="66"/>
      <c r="P445" s="189">
        <f t="shared" si="75"/>
        <v>0</v>
      </c>
      <c r="Q445" s="189">
        <v>0</v>
      </c>
      <c r="R445" s="189">
        <f t="shared" si="76"/>
        <v>0</v>
      </c>
      <c r="S445" s="189">
        <v>0</v>
      </c>
      <c r="T445" s="190">
        <f t="shared" si="77"/>
        <v>0</v>
      </c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R445" s="191" t="s">
        <v>135</v>
      </c>
      <c r="AT445" s="191" t="s">
        <v>187</v>
      </c>
      <c r="AU445" s="191" t="s">
        <v>80</v>
      </c>
      <c r="AY445" s="19" t="s">
        <v>185</v>
      </c>
      <c r="BE445" s="192">
        <f t="shared" si="78"/>
        <v>0</v>
      </c>
      <c r="BF445" s="192">
        <f t="shared" si="79"/>
        <v>0</v>
      </c>
      <c r="BG445" s="192">
        <f t="shared" si="80"/>
        <v>0</v>
      </c>
      <c r="BH445" s="192">
        <f t="shared" si="81"/>
        <v>0</v>
      </c>
      <c r="BI445" s="192">
        <f t="shared" si="82"/>
        <v>0</v>
      </c>
      <c r="BJ445" s="19" t="s">
        <v>80</v>
      </c>
      <c r="BK445" s="192">
        <f t="shared" si="83"/>
        <v>0</v>
      </c>
      <c r="BL445" s="19" t="s">
        <v>135</v>
      </c>
      <c r="BM445" s="191" t="s">
        <v>5877</v>
      </c>
    </row>
    <row r="446" spans="1:65" s="2" customFormat="1" ht="16.5" customHeight="1">
      <c r="A446" s="36"/>
      <c r="B446" s="37"/>
      <c r="C446" s="180" t="s">
        <v>3848</v>
      </c>
      <c r="D446" s="180" t="s">
        <v>187</v>
      </c>
      <c r="E446" s="181" t="s">
        <v>5878</v>
      </c>
      <c r="F446" s="182" t="s">
        <v>5879</v>
      </c>
      <c r="G446" s="183" t="s">
        <v>1314</v>
      </c>
      <c r="H446" s="184">
        <v>6</v>
      </c>
      <c r="I446" s="185"/>
      <c r="J446" s="186">
        <f t="shared" si="74"/>
        <v>0</v>
      </c>
      <c r="K446" s="182" t="s">
        <v>19</v>
      </c>
      <c r="L446" s="41"/>
      <c r="M446" s="187" t="s">
        <v>19</v>
      </c>
      <c r="N446" s="188" t="s">
        <v>44</v>
      </c>
      <c r="O446" s="66"/>
      <c r="P446" s="189">
        <f t="shared" si="75"/>
        <v>0</v>
      </c>
      <c r="Q446" s="189">
        <v>0</v>
      </c>
      <c r="R446" s="189">
        <f t="shared" si="76"/>
        <v>0</v>
      </c>
      <c r="S446" s="189">
        <v>0</v>
      </c>
      <c r="T446" s="190">
        <f t="shared" si="77"/>
        <v>0</v>
      </c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R446" s="191" t="s">
        <v>135</v>
      </c>
      <c r="AT446" s="191" t="s">
        <v>187</v>
      </c>
      <c r="AU446" s="191" t="s">
        <v>80</v>
      </c>
      <c r="AY446" s="19" t="s">
        <v>185</v>
      </c>
      <c r="BE446" s="192">
        <f t="shared" si="78"/>
        <v>0</v>
      </c>
      <c r="BF446" s="192">
        <f t="shared" si="79"/>
        <v>0</v>
      </c>
      <c r="BG446" s="192">
        <f t="shared" si="80"/>
        <v>0</v>
      </c>
      <c r="BH446" s="192">
        <f t="shared" si="81"/>
        <v>0</v>
      </c>
      <c r="BI446" s="192">
        <f t="shared" si="82"/>
        <v>0</v>
      </c>
      <c r="BJ446" s="19" t="s">
        <v>80</v>
      </c>
      <c r="BK446" s="192">
        <f t="shared" si="83"/>
        <v>0</v>
      </c>
      <c r="BL446" s="19" t="s">
        <v>135</v>
      </c>
      <c r="BM446" s="191" t="s">
        <v>5880</v>
      </c>
    </row>
    <row r="447" spans="1:65" s="2" customFormat="1" ht="21.75" customHeight="1">
      <c r="A447" s="36"/>
      <c r="B447" s="37"/>
      <c r="C447" s="180" t="s">
        <v>5125</v>
      </c>
      <c r="D447" s="180" t="s">
        <v>187</v>
      </c>
      <c r="E447" s="181" t="s">
        <v>5881</v>
      </c>
      <c r="F447" s="182" t="s">
        <v>5882</v>
      </c>
      <c r="G447" s="183" t="s">
        <v>1314</v>
      </c>
      <c r="H447" s="184">
        <v>1</v>
      </c>
      <c r="I447" s="185"/>
      <c r="J447" s="186">
        <f t="shared" si="74"/>
        <v>0</v>
      </c>
      <c r="K447" s="182" t="s">
        <v>19</v>
      </c>
      <c r="L447" s="41"/>
      <c r="M447" s="187" t="s">
        <v>19</v>
      </c>
      <c r="N447" s="188" t="s">
        <v>44</v>
      </c>
      <c r="O447" s="66"/>
      <c r="P447" s="189">
        <f t="shared" si="75"/>
        <v>0</v>
      </c>
      <c r="Q447" s="189">
        <v>0</v>
      </c>
      <c r="R447" s="189">
        <f t="shared" si="76"/>
        <v>0</v>
      </c>
      <c r="S447" s="189">
        <v>0</v>
      </c>
      <c r="T447" s="190">
        <f t="shared" si="77"/>
        <v>0</v>
      </c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R447" s="191" t="s">
        <v>135</v>
      </c>
      <c r="AT447" s="191" t="s">
        <v>187</v>
      </c>
      <c r="AU447" s="191" t="s">
        <v>80</v>
      </c>
      <c r="AY447" s="19" t="s">
        <v>185</v>
      </c>
      <c r="BE447" s="192">
        <f t="shared" si="78"/>
        <v>0</v>
      </c>
      <c r="BF447" s="192">
        <f t="shared" si="79"/>
        <v>0</v>
      </c>
      <c r="BG447" s="192">
        <f t="shared" si="80"/>
        <v>0</v>
      </c>
      <c r="BH447" s="192">
        <f t="shared" si="81"/>
        <v>0</v>
      </c>
      <c r="BI447" s="192">
        <f t="shared" si="82"/>
        <v>0</v>
      </c>
      <c r="BJ447" s="19" t="s">
        <v>80</v>
      </c>
      <c r="BK447" s="192">
        <f t="shared" si="83"/>
        <v>0</v>
      </c>
      <c r="BL447" s="19" t="s">
        <v>135</v>
      </c>
      <c r="BM447" s="191" t="s">
        <v>5883</v>
      </c>
    </row>
    <row r="448" spans="1:65" s="2" customFormat="1" ht="21.75" customHeight="1">
      <c r="A448" s="36"/>
      <c r="B448" s="37"/>
      <c r="C448" s="180" t="s">
        <v>3851</v>
      </c>
      <c r="D448" s="180" t="s">
        <v>187</v>
      </c>
      <c r="E448" s="181" t="s">
        <v>5884</v>
      </c>
      <c r="F448" s="182" t="s">
        <v>5885</v>
      </c>
      <c r="G448" s="183" t="s">
        <v>1314</v>
      </c>
      <c r="H448" s="184">
        <v>1</v>
      </c>
      <c r="I448" s="185"/>
      <c r="J448" s="186">
        <f t="shared" si="74"/>
        <v>0</v>
      </c>
      <c r="K448" s="182" t="s">
        <v>19</v>
      </c>
      <c r="L448" s="41"/>
      <c r="M448" s="187" t="s">
        <v>19</v>
      </c>
      <c r="N448" s="188" t="s">
        <v>44</v>
      </c>
      <c r="O448" s="66"/>
      <c r="P448" s="189">
        <f t="shared" si="75"/>
        <v>0</v>
      </c>
      <c r="Q448" s="189">
        <v>0</v>
      </c>
      <c r="R448" s="189">
        <f t="shared" si="76"/>
        <v>0</v>
      </c>
      <c r="S448" s="189">
        <v>0</v>
      </c>
      <c r="T448" s="190">
        <f t="shared" si="77"/>
        <v>0</v>
      </c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R448" s="191" t="s">
        <v>135</v>
      </c>
      <c r="AT448" s="191" t="s">
        <v>187</v>
      </c>
      <c r="AU448" s="191" t="s">
        <v>80</v>
      </c>
      <c r="AY448" s="19" t="s">
        <v>185</v>
      </c>
      <c r="BE448" s="192">
        <f t="shared" si="78"/>
        <v>0</v>
      </c>
      <c r="BF448" s="192">
        <f t="shared" si="79"/>
        <v>0</v>
      </c>
      <c r="BG448" s="192">
        <f t="shared" si="80"/>
        <v>0</v>
      </c>
      <c r="BH448" s="192">
        <f t="shared" si="81"/>
        <v>0</v>
      </c>
      <c r="BI448" s="192">
        <f t="shared" si="82"/>
        <v>0</v>
      </c>
      <c r="BJ448" s="19" t="s">
        <v>80</v>
      </c>
      <c r="BK448" s="192">
        <f t="shared" si="83"/>
        <v>0</v>
      </c>
      <c r="BL448" s="19" t="s">
        <v>135</v>
      </c>
      <c r="BM448" s="191" t="s">
        <v>5886</v>
      </c>
    </row>
    <row r="449" spans="1:65" s="2" customFormat="1" ht="16.5" customHeight="1">
      <c r="A449" s="36"/>
      <c r="B449" s="37"/>
      <c r="C449" s="180" t="s">
        <v>5130</v>
      </c>
      <c r="D449" s="180" t="s">
        <v>187</v>
      </c>
      <c r="E449" s="181" t="s">
        <v>5887</v>
      </c>
      <c r="F449" s="182" t="s">
        <v>5888</v>
      </c>
      <c r="G449" s="183" t="s">
        <v>1314</v>
      </c>
      <c r="H449" s="184">
        <v>2</v>
      </c>
      <c r="I449" s="185"/>
      <c r="J449" s="186">
        <f t="shared" si="74"/>
        <v>0</v>
      </c>
      <c r="K449" s="182" t="s">
        <v>19</v>
      </c>
      <c r="L449" s="41"/>
      <c r="M449" s="187" t="s">
        <v>19</v>
      </c>
      <c r="N449" s="188" t="s">
        <v>44</v>
      </c>
      <c r="O449" s="66"/>
      <c r="P449" s="189">
        <f t="shared" si="75"/>
        <v>0</v>
      </c>
      <c r="Q449" s="189">
        <v>0</v>
      </c>
      <c r="R449" s="189">
        <f t="shared" si="76"/>
        <v>0</v>
      </c>
      <c r="S449" s="189">
        <v>0</v>
      </c>
      <c r="T449" s="190">
        <f t="shared" si="77"/>
        <v>0</v>
      </c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R449" s="191" t="s">
        <v>135</v>
      </c>
      <c r="AT449" s="191" t="s">
        <v>187</v>
      </c>
      <c r="AU449" s="191" t="s">
        <v>80</v>
      </c>
      <c r="AY449" s="19" t="s">
        <v>185</v>
      </c>
      <c r="BE449" s="192">
        <f t="shared" si="78"/>
        <v>0</v>
      </c>
      <c r="BF449" s="192">
        <f t="shared" si="79"/>
        <v>0</v>
      </c>
      <c r="BG449" s="192">
        <f t="shared" si="80"/>
        <v>0</v>
      </c>
      <c r="BH449" s="192">
        <f t="shared" si="81"/>
        <v>0</v>
      </c>
      <c r="BI449" s="192">
        <f t="shared" si="82"/>
        <v>0</v>
      </c>
      <c r="BJ449" s="19" t="s">
        <v>80</v>
      </c>
      <c r="BK449" s="192">
        <f t="shared" si="83"/>
        <v>0</v>
      </c>
      <c r="BL449" s="19" t="s">
        <v>135</v>
      </c>
      <c r="BM449" s="191" t="s">
        <v>5889</v>
      </c>
    </row>
    <row r="450" spans="1:65" s="2" customFormat="1" ht="16.5" customHeight="1">
      <c r="A450" s="36"/>
      <c r="B450" s="37"/>
      <c r="C450" s="180" t="s">
        <v>3854</v>
      </c>
      <c r="D450" s="180" t="s">
        <v>187</v>
      </c>
      <c r="E450" s="181" t="s">
        <v>5890</v>
      </c>
      <c r="F450" s="182" t="s">
        <v>5891</v>
      </c>
      <c r="G450" s="183" t="s">
        <v>1314</v>
      </c>
      <c r="H450" s="184">
        <v>10</v>
      </c>
      <c r="I450" s="185"/>
      <c r="J450" s="186">
        <f t="shared" si="74"/>
        <v>0</v>
      </c>
      <c r="K450" s="182" t="s">
        <v>19</v>
      </c>
      <c r="L450" s="41"/>
      <c r="M450" s="187" t="s">
        <v>19</v>
      </c>
      <c r="N450" s="188" t="s">
        <v>44</v>
      </c>
      <c r="O450" s="66"/>
      <c r="P450" s="189">
        <f t="shared" si="75"/>
        <v>0</v>
      </c>
      <c r="Q450" s="189">
        <v>0</v>
      </c>
      <c r="R450" s="189">
        <f t="shared" si="76"/>
        <v>0</v>
      </c>
      <c r="S450" s="189">
        <v>0</v>
      </c>
      <c r="T450" s="190">
        <f t="shared" si="77"/>
        <v>0</v>
      </c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R450" s="191" t="s">
        <v>135</v>
      </c>
      <c r="AT450" s="191" t="s">
        <v>187</v>
      </c>
      <c r="AU450" s="191" t="s">
        <v>80</v>
      </c>
      <c r="AY450" s="19" t="s">
        <v>185</v>
      </c>
      <c r="BE450" s="192">
        <f t="shared" si="78"/>
        <v>0</v>
      </c>
      <c r="BF450" s="192">
        <f t="shared" si="79"/>
        <v>0</v>
      </c>
      <c r="BG450" s="192">
        <f t="shared" si="80"/>
        <v>0</v>
      </c>
      <c r="BH450" s="192">
        <f t="shared" si="81"/>
        <v>0</v>
      </c>
      <c r="BI450" s="192">
        <f t="shared" si="82"/>
        <v>0</v>
      </c>
      <c r="BJ450" s="19" t="s">
        <v>80</v>
      </c>
      <c r="BK450" s="192">
        <f t="shared" si="83"/>
        <v>0</v>
      </c>
      <c r="BL450" s="19" t="s">
        <v>135</v>
      </c>
      <c r="BM450" s="191" t="s">
        <v>5892</v>
      </c>
    </row>
    <row r="451" spans="1:65" s="2" customFormat="1" ht="16.5" customHeight="1">
      <c r="A451" s="36"/>
      <c r="B451" s="37"/>
      <c r="C451" s="180" t="s">
        <v>5135</v>
      </c>
      <c r="D451" s="180" t="s">
        <v>187</v>
      </c>
      <c r="E451" s="181" t="s">
        <v>5392</v>
      </c>
      <c r="F451" s="182" t="s">
        <v>5393</v>
      </c>
      <c r="G451" s="183" t="s">
        <v>1314</v>
      </c>
      <c r="H451" s="184">
        <v>10</v>
      </c>
      <c r="I451" s="185"/>
      <c r="J451" s="186">
        <f t="shared" si="74"/>
        <v>0</v>
      </c>
      <c r="K451" s="182" t="s">
        <v>19</v>
      </c>
      <c r="L451" s="41"/>
      <c r="M451" s="187" t="s">
        <v>19</v>
      </c>
      <c r="N451" s="188" t="s">
        <v>44</v>
      </c>
      <c r="O451" s="66"/>
      <c r="P451" s="189">
        <f t="shared" si="75"/>
        <v>0</v>
      </c>
      <c r="Q451" s="189">
        <v>0</v>
      </c>
      <c r="R451" s="189">
        <f t="shared" si="76"/>
        <v>0</v>
      </c>
      <c r="S451" s="189">
        <v>0</v>
      </c>
      <c r="T451" s="190">
        <f t="shared" si="77"/>
        <v>0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R451" s="191" t="s">
        <v>135</v>
      </c>
      <c r="AT451" s="191" t="s">
        <v>187</v>
      </c>
      <c r="AU451" s="191" t="s">
        <v>80</v>
      </c>
      <c r="AY451" s="19" t="s">
        <v>185</v>
      </c>
      <c r="BE451" s="192">
        <f t="shared" si="78"/>
        <v>0</v>
      </c>
      <c r="BF451" s="192">
        <f t="shared" si="79"/>
        <v>0</v>
      </c>
      <c r="BG451" s="192">
        <f t="shared" si="80"/>
        <v>0</v>
      </c>
      <c r="BH451" s="192">
        <f t="shared" si="81"/>
        <v>0</v>
      </c>
      <c r="BI451" s="192">
        <f t="shared" si="82"/>
        <v>0</v>
      </c>
      <c r="BJ451" s="19" t="s">
        <v>80</v>
      </c>
      <c r="BK451" s="192">
        <f t="shared" si="83"/>
        <v>0</v>
      </c>
      <c r="BL451" s="19" t="s">
        <v>135</v>
      </c>
      <c r="BM451" s="191" t="s">
        <v>5893</v>
      </c>
    </row>
    <row r="452" spans="1:65" s="2" customFormat="1" ht="24.2" customHeight="1">
      <c r="A452" s="36"/>
      <c r="B452" s="37"/>
      <c r="C452" s="180" t="s">
        <v>3856</v>
      </c>
      <c r="D452" s="180" t="s">
        <v>187</v>
      </c>
      <c r="E452" s="181" t="s">
        <v>5894</v>
      </c>
      <c r="F452" s="182" t="s">
        <v>5895</v>
      </c>
      <c r="G452" s="183" t="s">
        <v>499</v>
      </c>
      <c r="H452" s="184">
        <v>2</v>
      </c>
      <c r="I452" s="185"/>
      <c r="J452" s="186">
        <f t="shared" si="74"/>
        <v>0</v>
      </c>
      <c r="K452" s="182" t="s">
        <v>19</v>
      </c>
      <c r="L452" s="41"/>
      <c r="M452" s="187" t="s">
        <v>19</v>
      </c>
      <c r="N452" s="188" t="s">
        <v>44</v>
      </c>
      <c r="O452" s="66"/>
      <c r="P452" s="189">
        <f t="shared" si="75"/>
        <v>0</v>
      </c>
      <c r="Q452" s="189">
        <v>0</v>
      </c>
      <c r="R452" s="189">
        <f t="shared" si="76"/>
        <v>0</v>
      </c>
      <c r="S452" s="189">
        <v>0</v>
      </c>
      <c r="T452" s="190">
        <f t="shared" si="77"/>
        <v>0</v>
      </c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R452" s="191" t="s">
        <v>135</v>
      </c>
      <c r="AT452" s="191" t="s">
        <v>187</v>
      </c>
      <c r="AU452" s="191" t="s">
        <v>80</v>
      </c>
      <c r="AY452" s="19" t="s">
        <v>185</v>
      </c>
      <c r="BE452" s="192">
        <f t="shared" si="78"/>
        <v>0</v>
      </c>
      <c r="BF452" s="192">
        <f t="shared" si="79"/>
        <v>0</v>
      </c>
      <c r="BG452" s="192">
        <f t="shared" si="80"/>
        <v>0</v>
      </c>
      <c r="BH452" s="192">
        <f t="shared" si="81"/>
        <v>0</v>
      </c>
      <c r="BI452" s="192">
        <f t="shared" si="82"/>
        <v>0</v>
      </c>
      <c r="BJ452" s="19" t="s">
        <v>80</v>
      </c>
      <c r="BK452" s="192">
        <f t="shared" si="83"/>
        <v>0</v>
      </c>
      <c r="BL452" s="19" t="s">
        <v>135</v>
      </c>
      <c r="BM452" s="191" t="s">
        <v>5896</v>
      </c>
    </row>
    <row r="453" spans="1:65" s="2" customFormat="1" ht="24.2" customHeight="1">
      <c r="A453" s="36"/>
      <c r="B453" s="37"/>
      <c r="C453" s="180" t="s">
        <v>5142</v>
      </c>
      <c r="D453" s="180" t="s">
        <v>187</v>
      </c>
      <c r="E453" s="181" t="s">
        <v>5897</v>
      </c>
      <c r="F453" s="182" t="s">
        <v>5898</v>
      </c>
      <c r="G453" s="183" t="s">
        <v>499</v>
      </c>
      <c r="H453" s="184">
        <v>2</v>
      </c>
      <c r="I453" s="185"/>
      <c r="J453" s="186">
        <f t="shared" si="74"/>
        <v>0</v>
      </c>
      <c r="K453" s="182" t="s">
        <v>19</v>
      </c>
      <c r="L453" s="41"/>
      <c r="M453" s="187" t="s">
        <v>19</v>
      </c>
      <c r="N453" s="188" t="s">
        <v>44</v>
      </c>
      <c r="O453" s="66"/>
      <c r="P453" s="189">
        <f t="shared" si="75"/>
        <v>0</v>
      </c>
      <c r="Q453" s="189">
        <v>0</v>
      </c>
      <c r="R453" s="189">
        <f t="shared" si="76"/>
        <v>0</v>
      </c>
      <c r="S453" s="189">
        <v>0</v>
      </c>
      <c r="T453" s="190">
        <f t="shared" si="77"/>
        <v>0</v>
      </c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R453" s="191" t="s">
        <v>135</v>
      </c>
      <c r="AT453" s="191" t="s">
        <v>187</v>
      </c>
      <c r="AU453" s="191" t="s">
        <v>80</v>
      </c>
      <c r="AY453" s="19" t="s">
        <v>185</v>
      </c>
      <c r="BE453" s="192">
        <f t="shared" si="78"/>
        <v>0</v>
      </c>
      <c r="BF453" s="192">
        <f t="shared" si="79"/>
        <v>0</v>
      </c>
      <c r="BG453" s="192">
        <f t="shared" si="80"/>
        <v>0</v>
      </c>
      <c r="BH453" s="192">
        <f t="shared" si="81"/>
        <v>0</v>
      </c>
      <c r="BI453" s="192">
        <f t="shared" si="82"/>
        <v>0</v>
      </c>
      <c r="BJ453" s="19" t="s">
        <v>80</v>
      </c>
      <c r="BK453" s="192">
        <f t="shared" si="83"/>
        <v>0</v>
      </c>
      <c r="BL453" s="19" t="s">
        <v>135</v>
      </c>
      <c r="BM453" s="191" t="s">
        <v>5899</v>
      </c>
    </row>
    <row r="454" spans="1:65" s="2" customFormat="1" ht="16.5" customHeight="1">
      <c r="A454" s="36"/>
      <c r="B454" s="37"/>
      <c r="C454" s="180" t="s">
        <v>3857</v>
      </c>
      <c r="D454" s="180" t="s">
        <v>187</v>
      </c>
      <c r="E454" s="181" t="s">
        <v>5190</v>
      </c>
      <c r="F454" s="182" t="s">
        <v>5191</v>
      </c>
      <c r="G454" s="183" t="s">
        <v>1314</v>
      </c>
      <c r="H454" s="184">
        <v>8</v>
      </c>
      <c r="I454" s="185"/>
      <c r="J454" s="186">
        <f t="shared" si="74"/>
        <v>0</v>
      </c>
      <c r="K454" s="182" t="s">
        <v>19</v>
      </c>
      <c r="L454" s="41"/>
      <c r="M454" s="187" t="s">
        <v>19</v>
      </c>
      <c r="N454" s="188" t="s">
        <v>44</v>
      </c>
      <c r="O454" s="66"/>
      <c r="P454" s="189">
        <f t="shared" si="75"/>
        <v>0</v>
      </c>
      <c r="Q454" s="189">
        <v>0</v>
      </c>
      <c r="R454" s="189">
        <f t="shared" si="76"/>
        <v>0</v>
      </c>
      <c r="S454" s="189">
        <v>0</v>
      </c>
      <c r="T454" s="190">
        <f t="shared" si="77"/>
        <v>0</v>
      </c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R454" s="191" t="s">
        <v>135</v>
      </c>
      <c r="AT454" s="191" t="s">
        <v>187</v>
      </c>
      <c r="AU454" s="191" t="s">
        <v>80</v>
      </c>
      <c r="AY454" s="19" t="s">
        <v>185</v>
      </c>
      <c r="BE454" s="192">
        <f t="shared" si="78"/>
        <v>0</v>
      </c>
      <c r="BF454" s="192">
        <f t="shared" si="79"/>
        <v>0</v>
      </c>
      <c r="BG454" s="192">
        <f t="shared" si="80"/>
        <v>0</v>
      </c>
      <c r="BH454" s="192">
        <f t="shared" si="81"/>
        <v>0</v>
      </c>
      <c r="BI454" s="192">
        <f t="shared" si="82"/>
        <v>0</v>
      </c>
      <c r="BJ454" s="19" t="s">
        <v>80</v>
      </c>
      <c r="BK454" s="192">
        <f t="shared" si="83"/>
        <v>0</v>
      </c>
      <c r="BL454" s="19" t="s">
        <v>135</v>
      </c>
      <c r="BM454" s="191" t="s">
        <v>5900</v>
      </c>
    </row>
    <row r="455" spans="1:65" s="2" customFormat="1" ht="16.5" customHeight="1">
      <c r="A455" s="36"/>
      <c r="B455" s="37"/>
      <c r="C455" s="180" t="s">
        <v>5149</v>
      </c>
      <c r="D455" s="180" t="s">
        <v>187</v>
      </c>
      <c r="E455" s="181" t="s">
        <v>5901</v>
      </c>
      <c r="F455" s="182" t="s">
        <v>5189</v>
      </c>
      <c r="G455" s="183" t="s">
        <v>499</v>
      </c>
      <c r="H455" s="184">
        <v>4</v>
      </c>
      <c r="I455" s="185"/>
      <c r="J455" s="186">
        <f t="shared" si="74"/>
        <v>0</v>
      </c>
      <c r="K455" s="182" t="s">
        <v>19</v>
      </c>
      <c r="L455" s="41"/>
      <c r="M455" s="187" t="s">
        <v>19</v>
      </c>
      <c r="N455" s="188" t="s">
        <v>44</v>
      </c>
      <c r="O455" s="66"/>
      <c r="P455" s="189">
        <f t="shared" si="75"/>
        <v>0</v>
      </c>
      <c r="Q455" s="189">
        <v>0</v>
      </c>
      <c r="R455" s="189">
        <f t="shared" si="76"/>
        <v>0</v>
      </c>
      <c r="S455" s="189">
        <v>0</v>
      </c>
      <c r="T455" s="190">
        <f t="shared" si="77"/>
        <v>0</v>
      </c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R455" s="191" t="s">
        <v>135</v>
      </c>
      <c r="AT455" s="191" t="s">
        <v>187</v>
      </c>
      <c r="AU455" s="191" t="s">
        <v>80</v>
      </c>
      <c r="AY455" s="19" t="s">
        <v>185</v>
      </c>
      <c r="BE455" s="192">
        <f t="shared" si="78"/>
        <v>0</v>
      </c>
      <c r="BF455" s="192">
        <f t="shared" si="79"/>
        <v>0</v>
      </c>
      <c r="BG455" s="192">
        <f t="shared" si="80"/>
        <v>0</v>
      </c>
      <c r="BH455" s="192">
        <f t="shared" si="81"/>
        <v>0</v>
      </c>
      <c r="BI455" s="192">
        <f t="shared" si="82"/>
        <v>0</v>
      </c>
      <c r="BJ455" s="19" t="s">
        <v>80</v>
      </c>
      <c r="BK455" s="192">
        <f t="shared" si="83"/>
        <v>0</v>
      </c>
      <c r="BL455" s="19" t="s">
        <v>135</v>
      </c>
      <c r="BM455" s="191" t="s">
        <v>5902</v>
      </c>
    </row>
    <row r="456" spans="1:65" s="2" customFormat="1" ht="16.5" customHeight="1">
      <c r="A456" s="36"/>
      <c r="B456" s="37"/>
      <c r="C456" s="180" t="s">
        <v>3860</v>
      </c>
      <c r="D456" s="180" t="s">
        <v>187</v>
      </c>
      <c r="E456" s="181" t="s">
        <v>5309</v>
      </c>
      <c r="F456" s="182" t="s">
        <v>5310</v>
      </c>
      <c r="G456" s="183" t="s">
        <v>1314</v>
      </c>
      <c r="H456" s="184">
        <v>2</v>
      </c>
      <c r="I456" s="185"/>
      <c r="J456" s="186">
        <f t="shared" si="74"/>
        <v>0</v>
      </c>
      <c r="K456" s="182" t="s">
        <v>19</v>
      </c>
      <c r="L456" s="41"/>
      <c r="M456" s="187" t="s">
        <v>19</v>
      </c>
      <c r="N456" s="188" t="s">
        <v>44</v>
      </c>
      <c r="O456" s="66"/>
      <c r="P456" s="189">
        <f t="shared" si="75"/>
        <v>0</v>
      </c>
      <c r="Q456" s="189">
        <v>0</v>
      </c>
      <c r="R456" s="189">
        <f t="shared" si="76"/>
        <v>0</v>
      </c>
      <c r="S456" s="189">
        <v>0</v>
      </c>
      <c r="T456" s="190">
        <f t="shared" si="77"/>
        <v>0</v>
      </c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R456" s="191" t="s">
        <v>135</v>
      </c>
      <c r="AT456" s="191" t="s">
        <v>187</v>
      </c>
      <c r="AU456" s="191" t="s">
        <v>80</v>
      </c>
      <c r="AY456" s="19" t="s">
        <v>185</v>
      </c>
      <c r="BE456" s="192">
        <f t="shared" si="78"/>
        <v>0</v>
      </c>
      <c r="BF456" s="192">
        <f t="shared" si="79"/>
        <v>0</v>
      </c>
      <c r="BG456" s="192">
        <f t="shared" si="80"/>
        <v>0</v>
      </c>
      <c r="BH456" s="192">
        <f t="shared" si="81"/>
        <v>0</v>
      </c>
      <c r="BI456" s="192">
        <f t="shared" si="82"/>
        <v>0</v>
      </c>
      <c r="BJ456" s="19" t="s">
        <v>80</v>
      </c>
      <c r="BK456" s="192">
        <f t="shared" si="83"/>
        <v>0</v>
      </c>
      <c r="BL456" s="19" t="s">
        <v>135</v>
      </c>
      <c r="BM456" s="191" t="s">
        <v>5903</v>
      </c>
    </row>
    <row r="457" spans="1:65" s="2" customFormat="1" ht="16.5" customHeight="1">
      <c r="A457" s="36"/>
      <c r="B457" s="37"/>
      <c r="C457" s="180" t="s">
        <v>5904</v>
      </c>
      <c r="D457" s="180" t="s">
        <v>187</v>
      </c>
      <c r="E457" s="181" t="s">
        <v>5905</v>
      </c>
      <c r="F457" s="182" t="s">
        <v>5906</v>
      </c>
      <c r="G457" s="183" t="s">
        <v>1314</v>
      </c>
      <c r="H457" s="184">
        <v>2</v>
      </c>
      <c r="I457" s="185"/>
      <c r="J457" s="186">
        <f t="shared" si="74"/>
        <v>0</v>
      </c>
      <c r="K457" s="182" t="s">
        <v>19</v>
      </c>
      <c r="L457" s="41"/>
      <c r="M457" s="187" t="s">
        <v>19</v>
      </c>
      <c r="N457" s="188" t="s">
        <v>44</v>
      </c>
      <c r="O457" s="66"/>
      <c r="P457" s="189">
        <f t="shared" si="75"/>
        <v>0</v>
      </c>
      <c r="Q457" s="189">
        <v>0</v>
      </c>
      <c r="R457" s="189">
        <f t="shared" si="76"/>
        <v>0</v>
      </c>
      <c r="S457" s="189">
        <v>0</v>
      </c>
      <c r="T457" s="190">
        <f t="shared" si="77"/>
        <v>0</v>
      </c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R457" s="191" t="s">
        <v>135</v>
      </c>
      <c r="AT457" s="191" t="s">
        <v>187</v>
      </c>
      <c r="AU457" s="191" t="s">
        <v>80</v>
      </c>
      <c r="AY457" s="19" t="s">
        <v>185</v>
      </c>
      <c r="BE457" s="192">
        <f t="shared" si="78"/>
        <v>0</v>
      </c>
      <c r="BF457" s="192">
        <f t="shared" si="79"/>
        <v>0</v>
      </c>
      <c r="BG457" s="192">
        <f t="shared" si="80"/>
        <v>0</v>
      </c>
      <c r="BH457" s="192">
        <f t="shared" si="81"/>
        <v>0</v>
      </c>
      <c r="BI457" s="192">
        <f t="shared" si="82"/>
        <v>0</v>
      </c>
      <c r="BJ457" s="19" t="s">
        <v>80</v>
      </c>
      <c r="BK457" s="192">
        <f t="shared" si="83"/>
        <v>0</v>
      </c>
      <c r="BL457" s="19" t="s">
        <v>135</v>
      </c>
      <c r="BM457" s="191" t="s">
        <v>5907</v>
      </c>
    </row>
    <row r="458" spans="1:65" s="2" customFormat="1" ht="16.5" customHeight="1">
      <c r="A458" s="36"/>
      <c r="B458" s="37"/>
      <c r="C458" s="180" t="s">
        <v>3862</v>
      </c>
      <c r="D458" s="180" t="s">
        <v>187</v>
      </c>
      <c r="E458" s="181" t="s">
        <v>5908</v>
      </c>
      <c r="F458" s="182" t="s">
        <v>5909</v>
      </c>
      <c r="G458" s="183" t="s">
        <v>1314</v>
      </c>
      <c r="H458" s="184">
        <v>1</v>
      </c>
      <c r="I458" s="185"/>
      <c r="J458" s="186">
        <f t="shared" si="74"/>
        <v>0</v>
      </c>
      <c r="K458" s="182" t="s">
        <v>19</v>
      </c>
      <c r="L458" s="41"/>
      <c r="M458" s="187" t="s">
        <v>19</v>
      </c>
      <c r="N458" s="188" t="s">
        <v>44</v>
      </c>
      <c r="O458" s="66"/>
      <c r="P458" s="189">
        <f t="shared" si="75"/>
        <v>0</v>
      </c>
      <c r="Q458" s="189">
        <v>0</v>
      </c>
      <c r="R458" s="189">
        <f t="shared" si="76"/>
        <v>0</v>
      </c>
      <c r="S458" s="189">
        <v>0</v>
      </c>
      <c r="T458" s="190">
        <f t="shared" si="77"/>
        <v>0</v>
      </c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R458" s="191" t="s">
        <v>135</v>
      </c>
      <c r="AT458" s="191" t="s">
        <v>187</v>
      </c>
      <c r="AU458" s="191" t="s">
        <v>80</v>
      </c>
      <c r="AY458" s="19" t="s">
        <v>185</v>
      </c>
      <c r="BE458" s="192">
        <f t="shared" si="78"/>
        <v>0</v>
      </c>
      <c r="BF458" s="192">
        <f t="shared" si="79"/>
        <v>0</v>
      </c>
      <c r="BG458" s="192">
        <f t="shared" si="80"/>
        <v>0</v>
      </c>
      <c r="BH458" s="192">
        <f t="shared" si="81"/>
        <v>0</v>
      </c>
      <c r="BI458" s="192">
        <f t="shared" si="82"/>
        <v>0</v>
      </c>
      <c r="BJ458" s="19" t="s">
        <v>80</v>
      </c>
      <c r="BK458" s="192">
        <f t="shared" si="83"/>
        <v>0</v>
      </c>
      <c r="BL458" s="19" t="s">
        <v>135</v>
      </c>
      <c r="BM458" s="191" t="s">
        <v>5910</v>
      </c>
    </row>
    <row r="459" spans="1:65" s="2" customFormat="1" ht="16.5" customHeight="1">
      <c r="A459" s="36"/>
      <c r="B459" s="37"/>
      <c r="C459" s="180" t="s">
        <v>5911</v>
      </c>
      <c r="D459" s="180" t="s">
        <v>187</v>
      </c>
      <c r="E459" s="181" t="s">
        <v>5912</v>
      </c>
      <c r="F459" s="182" t="s">
        <v>5913</v>
      </c>
      <c r="G459" s="183" t="s">
        <v>1314</v>
      </c>
      <c r="H459" s="184">
        <v>1</v>
      </c>
      <c r="I459" s="185"/>
      <c r="J459" s="186">
        <f t="shared" si="74"/>
        <v>0</v>
      </c>
      <c r="K459" s="182" t="s">
        <v>19</v>
      </c>
      <c r="L459" s="41"/>
      <c r="M459" s="187" t="s">
        <v>19</v>
      </c>
      <c r="N459" s="188" t="s">
        <v>44</v>
      </c>
      <c r="O459" s="66"/>
      <c r="P459" s="189">
        <f t="shared" si="75"/>
        <v>0</v>
      </c>
      <c r="Q459" s="189">
        <v>0</v>
      </c>
      <c r="R459" s="189">
        <f t="shared" si="76"/>
        <v>0</v>
      </c>
      <c r="S459" s="189">
        <v>0</v>
      </c>
      <c r="T459" s="190">
        <f t="shared" si="77"/>
        <v>0</v>
      </c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R459" s="191" t="s">
        <v>135</v>
      </c>
      <c r="AT459" s="191" t="s">
        <v>187</v>
      </c>
      <c r="AU459" s="191" t="s">
        <v>80</v>
      </c>
      <c r="AY459" s="19" t="s">
        <v>185</v>
      </c>
      <c r="BE459" s="192">
        <f t="shared" si="78"/>
        <v>0</v>
      </c>
      <c r="BF459" s="192">
        <f t="shared" si="79"/>
        <v>0</v>
      </c>
      <c r="BG459" s="192">
        <f t="shared" si="80"/>
        <v>0</v>
      </c>
      <c r="BH459" s="192">
        <f t="shared" si="81"/>
        <v>0</v>
      </c>
      <c r="BI459" s="192">
        <f t="shared" si="82"/>
        <v>0</v>
      </c>
      <c r="BJ459" s="19" t="s">
        <v>80</v>
      </c>
      <c r="BK459" s="192">
        <f t="shared" si="83"/>
        <v>0</v>
      </c>
      <c r="BL459" s="19" t="s">
        <v>135</v>
      </c>
      <c r="BM459" s="191" t="s">
        <v>5914</v>
      </c>
    </row>
    <row r="460" spans="1:65" s="2" customFormat="1" ht="16.5" customHeight="1">
      <c r="A460" s="36"/>
      <c r="B460" s="37"/>
      <c r="C460" s="180" t="s">
        <v>3865</v>
      </c>
      <c r="D460" s="180" t="s">
        <v>187</v>
      </c>
      <c r="E460" s="181" t="s">
        <v>5915</v>
      </c>
      <c r="F460" s="182" t="s">
        <v>5916</v>
      </c>
      <c r="G460" s="183" t="s">
        <v>1314</v>
      </c>
      <c r="H460" s="184">
        <v>1</v>
      </c>
      <c r="I460" s="185"/>
      <c r="J460" s="186">
        <f t="shared" si="74"/>
        <v>0</v>
      </c>
      <c r="K460" s="182" t="s">
        <v>19</v>
      </c>
      <c r="L460" s="41"/>
      <c r="M460" s="187" t="s">
        <v>19</v>
      </c>
      <c r="N460" s="188" t="s">
        <v>44</v>
      </c>
      <c r="O460" s="66"/>
      <c r="P460" s="189">
        <f t="shared" si="75"/>
        <v>0</v>
      </c>
      <c r="Q460" s="189">
        <v>0</v>
      </c>
      <c r="R460" s="189">
        <f t="shared" si="76"/>
        <v>0</v>
      </c>
      <c r="S460" s="189">
        <v>0</v>
      </c>
      <c r="T460" s="190">
        <f t="shared" si="77"/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191" t="s">
        <v>135</v>
      </c>
      <c r="AT460" s="191" t="s">
        <v>187</v>
      </c>
      <c r="AU460" s="191" t="s">
        <v>80</v>
      </c>
      <c r="AY460" s="19" t="s">
        <v>185</v>
      </c>
      <c r="BE460" s="192">
        <f t="shared" si="78"/>
        <v>0</v>
      </c>
      <c r="BF460" s="192">
        <f t="shared" si="79"/>
        <v>0</v>
      </c>
      <c r="BG460" s="192">
        <f t="shared" si="80"/>
        <v>0</v>
      </c>
      <c r="BH460" s="192">
        <f t="shared" si="81"/>
        <v>0</v>
      </c>
      <c r="BI460" s="192">
        <f t="shared" si="82"/>
        <v>0</v>
      </c>
      <c r="BJ460" s="19" t="s">
        <v>80</v>
      </c>
      <c r="BK460" s="192">
        <f t="shared" si="83"/>
        <v>0</v>
      </c>
      <c r="BL460" s="19" t="s">
        <v>135</v>
      </c>
      <c r="BM460" s="191" t="s">
        <v>5917</v>
      </c>
    </row>
    <row r="461" spans="1:65" s="2" customFormat="1" ht="16.5" customHeight="1">
      <c r="A461" s="36"/>
      <c r="B461" s="37"/>
      <c r="C461" s="180" t="s">
        <v>5918</v>
      </c>
      <c r="D461" s="180" t="s">
        <v>187</v>
      </c>
      <c r="E461" s="181" t="s">
        <v>5919</v>
      </c>
      <c r="F461" s="182" t="s">
        <v>5920</v>
      </c>
      <c r="G461" s="183" t="s">
        <v>1314</v>
      </c>
      <c r="H461" s="184">
        <v>1</v>
      </c>
      <c r="I461" s="185"/>
      <c r="J461" s="186">
        <f t="shared" si="74"/>
        <v>0</v>
      </c>
      <c r="K461" s="182" t="s">
        <v>19</v>
      </c>
      <c r="L461" s="41"/>
      <c r="M461" s="187" t="s">
        <v>19</v>
      </c>
      <c r="N461" s="188" t="s">
        <v>44</v>
      </c>
      <c r="O461" s="66"/>
      <c r="P461" s="189">
        <f t="shared" si="75"/>
        <v>0</v>
      </c>
      <c r="Q461" s="189">
        <v>0</v>
      </c>
      <c r="R461" s="189">
        <f t="shared" si="76"/>
        <v>0</v>
      </c>
      <c r="S461" s="189">
        <v>0</v>
      </c>
      <c r="T461" s="190">
        <f t="shared" si="77"/>
        <v>0</v>
      </c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R461" s="191" t="s">
        <v>135</v>
      </c>
      <c r="AT461" s="191" t="s">
        <v>187</v>
      </c>
      <c r="AU461" s="191" t="s">
        <v>80</v>
      </c>
      <c r="AY461" s="19" t="s">
        <v>185</v>
      </c>
      <c r="BE461" s="192">
        <f t="shared" si="78"/>
        <v>0</v>
      </c>
      <c r="BF461" s="192">
        <f t="shared" si="79"/>
        <v>0</v>
      </c>
      <c r="BG461" s="192">
        <f t="shared" si="80"/>
        <v>0</v>
      </c>
      <c r="BH461" s="192">
        <f t="shared" si="81"/>
        <v>0</v>
      </c>
      <c r="BI461" s="192">
        <f t="shared" si="82"/>
        <v>0</v>
      </c>
      <c r="BJ461" s="19" t="s">
        <v>80</v>
      </c>
      <c r="BK461" s="192">
        <f t="shared" si="83"/>
        <v>0</v>
      </c>
      <c r="BL461" s="19" t="s">
        <v>135</v>
      </c>
      <c r="BM461" s="191" t="s">
        <v>5921</v>
      </c>
    </row>
    <row r="462" spans="1:65" s="2" customFormat="1" ht="16.5" customHeight="1">
      <c r="A462" s="36"/>
      <c r="B462" s="37"/>
      <c r="C462" s="180" t="s">
        <v>3866</v>
      </c>
      <c r="D462" s="180" t="s">
        <v>187</v>
      </c>
      <c r="E462" s="181" t="s">
        <v>5922</v>
      </c>
      <c r="F462" s="182" t="s">
        <v>5923</v>
      </c>
      <c r="G462" s="183" t="s">
        <v>1314</v>
      </c>
      <c r="H462" s="184">
        <v>1</v>
      </c>
      <c r="I462" s="185"/>
      <c r="J462" s="186">
        <f t="shared" si="74"/>
        <v>0</v>
      </c>
      <c r="K462" s="182" t="s">
        <v>19</v>
      </c>
      <c r="L462" s="41"/>
      <c r="M462" s="187" t="s">
        <v>19</v>
      </c>
      <c r="N462" s="188" t="s">
        <v>44</v>
      </c>
      <c r="O462" s="66"/>
      <c r="P462" s="189">
        <f t="shared" si="75"/>
        <v>0</v>
      </c>
      <c r="Q462" s="189">
        <v>0</v>
      </c>
      <c r="R462" s="189">
        <f t="shared" si="76"/>
        <v>0</v>
      </c>
      <c r="S462" s="189">
        <v>0</v>
      </c>
      <c r="T462" s="190">
        <f t="shared" si="77"/>
        <v>0</v>
      </c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R462" s="191" t="s">
        <v>135</v>
      </c>
      <c r="AT462" s="191" t="s">
        <v>187</v>
      </c>
      <c r="AU462" s="191" t="s">
        <v>80</v>
      </c>
      <c r="AY462" s="19" t="s">
        <v>185</v>
      </c>
      <c r="BE462" s="192">
        <f t="shared" si="78"/>
        <v>0</v>
      </c>
      <c r="BF462" s="192">
        <f t="shared" si="79"/>
        <v>0</v>
      </c>
      <c r="BG462" s="192">
        <f t="shared" si="80"/>
        <v>0</v>
      </c>
      <c r="BH462" s="192">
        <f t="shared" si="81"/>
        <v>0</v>
      </c>
      <c r="BI462" s="192">
        <f t="shared" si="82"/>
        <v>0</v>
      </c>
      <c r="BJ462" s="19" t="s">
        <v>80</v>
      </c>
      <c r="BK462" s="192">
        <f t="shared" si="83"/>
        <v>0</v>
      </c>
      <c r="BL462" s="19" t="s">
        <v>135</v>
      </c>
      <c r="BM462" s="191" t="s">
        <v>5924</v>
      </c>
    </row>
    <row r="463" spans="1:65" s="2" customFormat="1" ht="16.5" customHeight="1">
      <c r="A463" s="36"/>
      <c r="B463" s="37"/>
      <c r="C463" s="180" t="s">
        <v>5925</v>
      </c>
      <c r="D463" s="180" t="s">
        <v>187</v>
      </c>
      <c r="E463" s="181" t="s">
        <v>5926</v>
      </c>
      <c r="F463" s="182" t="s">
        <v>5927</v>
      </c>
      <c r="G463" s="183" t="s">
        <v>499</v>
      </c>
      <c r="H463" s="184">
        <v>1.6</v>
      </c>
      <c r="I463" s="185"/>
      <c r="J463" s="186">
        <f t="shared" si="74"/>
        <v>0</v>
      </c>
      <c r="K463" s="182" t="s">
        <v>19</v>
      </c>
      <c r="L463" s="41"/>
      <c r="M463" s="187" t="s">
        <v>19</v>
      </c>
      <c r="N463" s="188" t="s">
        <v>44</v>
      </c>
      <c r="O463" s="66"/>
      <c r="P463" s="189">
        <f t="shared" si="75"/>
        <v>0</v>
      </c>
      <c r="Q463" s="189">
        <v>0</v>
      </c>
      <c r="R463" s="189">
        <f t="shared" si="76"/>
        <v>0</v>
      </c>
      <c r="S463" s="189">
        <v>0</v>
      </c>
      <c r="T463" s="190">
        <f t="shared" si="77"/>
        <v>0</v>
      </c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R463" s="191" t="s">
        <v>135</v>
      </c>
      <c r="AT463" s="191" t="s">
        <v>187</v>
      </c>
      <c r="AU463" s="191" t="s">
        <v>80</v>
      </c>
      <c r="AY463" s="19" t="s">
        <v>185</v>
      </c>
      <c r="BE463" s="192">
        <f t="shared" si="78"/>
        <v>0</v>
      </c>
      <c r="BF463" s="192">
        <f t="shared" si="79"/>
        <v>0</v>
      </c>
      <c r="BG463" s="192">
        <f t="shared" si="80"/>
        <v>0</v>
      </c>
      <c r="BH463" s="192">
        <f t="shared" si="81"/>
        <v>0</v>
      </c>
      <c r="BI463" s="192">
        <f t="shared" si="82"/>
        <v>0</v>
      </c>
      <c r="BJ463" s="19" t="s">
        <v>80</v>
      </c>
      <c r="BK463" s="192">
        <f t="shared" si="83"/>
        <v>0</v>
      </c>
      <c r="BL463" s="19" t="s">
        <v>135</v>
      </c>
      <c r="BM463" s="191" t="s">
        <v>5928</v>
      </c>
    </row>
    <row r="464" spans="1:65" s="2" customFormat="1" ht="16.5" customHeight="1">
      <c r="A464" s="36"/>
      <c r="B464" s="37"/>
      <c r="C464" s="180" t="s">
        <v>3867</v>
      </c>
      <c r="D464" s="180" t="s">
        <v>187</v>
      </c>
      <c r="E464" s="181" t="s">
        <v>5929</v>
      </c>
      <c r="F464" s="182" t="s">
        <v>5930</v>
      </c>
      <c r="G464" s="183" t="s">
        <v>1314</v>
      </c>
      <c r="H464" s="184">
        <v>3</v>
      </c>
      <c r="I464" s="185"/>
      <c r="J464" s="186">
        <f t="shared" si="74"/>
        <v>0</v>
      </c>
      <c r="K464" s="182" t="s">
        <v>19</v>
      </c>
      <c r="L464" s="41"/>
      <c r="M464" s="187" t="s">
        <v>19</v>
      </c>
      <c r="N464" s="188" t="s">
        <v>44</v>
      </c>
      <c r="O464" s="66"/>
      <c r="P464" s="189">
        <f t="shared" si="75"/>
        <v>0</v>
      </c>
      <c r="Q464" s="189">
        <v>0</v>
      </c>
      <c r="R464" s="189">
        <f t="shared" si="76"/>
        <v>0</v>
      </c>
      <c r="S464" s="189">
        <v>0</v>
      </c>
      <c r="T464" s="190">
        <f t="shared" si="77"/>
        <v>0</v>
      </c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R464" s="191" t="s">
        <v>135</v>
      </c>
      <c r="AT464" s="191" t="s">
        <v>187</v>
      </c>
      <c r="AU464" s="191" t="s">
        <v>80</v>
      </c>
      <c r="AY464" s="19" t="s">
        <v>185</v>
      </c>
      <c r="BE464" s="192">
        <f t="shared" si="78"/>
        <v>0</v>
      </c>
      <c r="BF464" s="192">
        <f t="shared" si="79"/>
        <v>0</v>
      </c>
      <c r="BG464" s="192">
        <f t="shared" si="80"/>
        <v>0</v>
      </c>
      <c r="BH464" s="192">
        <f t="shared" si="81"/>
        <v>0</v>
      </c>
      <c r="BI464" s="192">
        <f t="shared" si="82"/>
        <v>0</v>
      </c>
      <c r="BJ464" s="19" t="s">
        <v>80</v>
      </c>
      <c r="BK464" s="192">
        <f t="shared" si="83"/>
        <v>0</v>
      </c>
      <c r="BL464" s="19" t="s">
        <v>135</v>
      </c>
      <c r="BM464" s="191" t="s">
        <v>5931</v>
      </c>
    </row>
    <row r="465" spans="1:65" s="2" customFormat="1" ht="16.5" customHeight="1">
      <c r="A465" s="36"/>
      <c r="B465" s="37"/>
      <c r="C465" s="180" t="s">
        <v>5932</v>
      </c>
      <c r="D465" s="180" t="s">
        <v>187</v>
      </c>
      <c r="E465" s="181" t="s">
        <v>5933</v>
      </c>
      <c r="F465" s="182" t="s">
        <v>5934</v>
      </c>
      <c r="G465" s="183" t="s">
        <v>5173</v>
      </c>
      <c r="H465" s="184">
        <v>4</v>
      </c>
      <c r="I465" s="185"/>
      <c r="J465" s="186">
        <f t="shared" si="74"/>
        <v>0</v>
      </c>
      <c r="K465" s="182" t="s">
        <v>19</v>
      </c>
      <c r="L465" s="41"/>
      <c r="M465" s="187" t="s">
        <v>19</v>
      </c>
      <c r="N465" s="188" t="s">
        <v>44</v>
      </c>
      <c r="O465" s="66"/>
      <c r="P465" s="189">
        <f t="shared" si="75"/>
        <v>0</v>
      </c>
      <c r="Q465" s="189">
        <v>0</v>
      </c>
      <c r="R465" s="189">
        <f t="shared" si="76"/>
        <v>0</v>
      </c>
      <c r="S465" s="189">
        <v>0</v>
      </c>
      <c r="T465" s="190">
        <f t="shared" si="77"/>
        <v>0</v>
      </c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R465" s="191" t="s">
        <v>135</v>
      </c>
      <c r="AT465" s="191" t="s">
        <v>187</v>
      </c>
      <c r="AU465" s="191" t="s">
        <v>80</v>
      </c>
      <c r="AY465" s="19" t="s">
        <v>185</v>
      </c>
      <c r="BE465" s="192">
        <f t="shared" si="78"/>
        <v>0</v>
      </c>
      <c r="BF465" s="192">
        <f t="shared" si="79"/>
        <v>0</v>
      </c>
      <c r="BG465" s="192">
        <f t="shared" si="80"/>
        <v>0</v>
      </c>
      <c r="BH465" s="192">
        <f t="shared" si="81"/>
        <v>0</v>
      </c>
      <c r="BI465" s="192">
        <f t="shared" si="82"/>
        <v>0</v>
      </c>
      <c r="BJ465" s="19" t="s">
        <v>80</v>
      </c>
      <c r="BK465" s="192">
        <f t="shared" si="83"/>
        <v>0</v>
      </c>
      <c r="BL465" s="19" t="s">
        <v>135</v>
      </c>
      <c r="BM465" s="191" t="s">
        <v>5935</v>
      </c>
    </row>
    <row r="466" spans="1:65" s="2" customFormat="1" ht="24.2" customHeight="1">
      <c r="A466" s="36"/>
      <c r="B466" s="37"/>
      <c r="C466" s="180" t="s">
        <v>3870</v>
      </c>
      <c r="D466" s="180" t="s">
        <v>187</v>
      </c>
      <c r="E466" s="181" t="s">
        <v>5258</v>
      </c>
      <c r="F466" s="182" t="s">
        <v>5259</v>
      </c>
      <c r="G466" s="183" t="s">
        <v>5173</v>
      </c>
      <c r="H466" s="184">
        <v>4</v>
      </c>
      <c r="I466" s="185"/>
      <c r="J466" s="186">
        <f t="shared" si="74"/>
        <v>0</v>
      </c>
      <c r="K466" s="182" t="s">
        <v>19</v>
      </c>
      <c r="L466" s="41"/>
      <c r="M466" s="187" t="s">
        <v>19</v>
      </c>
      <c r="N466" s="188" t="s">
        <v>44</v>
      </c>
      <c r="O466" s="66"/>
      <c r="P466" s="189">
        <f t="shared" si="75"/>
        <v>0</v>
      </c>
      <c r="Q466" s="189">
        <v>0</v>
      </c>
      <c r="R466" s="189">
        <f t="shared" si="76"/>
        <v>0</v>
      </c>
      <c r="S466" s="189">
        <v>0</v>
      </c>
      <c r="T466" s="190">
        <f t="shared" si="77"/>
        <v>0</v>
      </c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R466" s="191" t="s">
        <v>135</v>
      </c>
      <c r="AT466" s="191" t="s">
        <v>187</v>
      </c>
      <c r="AU466" s="191" t="s">
        <v>80</v>
      </c>
      <c r="AY466" s="19" t="s">
        <v>185</v>
      </c>
      <c r="BE466" s="192">
        <f t="shared" si="78"/>
        <v>0</v>
      </c>
      <c r="BF466" s="192">
        <f t="shared" si="79"/>
        <v>0</v>
      </c>
      <c r="BG466" s="192">
        <f t="shared" si="80"/>
        <v>0</v>
      </c>
      <c r="BH466" s="192">
        <f t="shared" si="81"/>
        <v>0</v>
      </c>
      <c r="BI466" s="192">
        <f t="shared" si="82"/>
        <v>0</v>
      </c>
      <c r="BJ466" s="19" t="s">
        <v>80</v>
      </c>
      <c r="BK466" s="192">
        <f t="shared" si="83"/>
        <v>0</v>
      </c>
      <c r="BL466" s="19" t="s">
        <v>135</v>
      </c>
      <c r="BM466" s="191" t="s">
        <v>5936</v>
      </c>
    </row>
    <row r="467" spans="1:65" s="2" customFormat="1" ht="24.2" customHeight="1">
      <c r="A467" s="36"/>
      <c r="B467" s="37"/>
      <c r="C467" s="180" t="s">
        <v>5937</v>
      </c>
      <c r="D467" s="180" t="s">
        <v>187</v>
      </c>
      <c r="E467" s="181" t="s">
        <v>5764</v>
      </c>
      <c r="F467" s="182" t="s">
        <v>5765</v>
      </c>
      <c r="G467" s="183" t="s">
        <v>1314</v>
      </c>
      <c r="H467" s="184">
        <v>1</v>
      </c>
      <c r="I467" s="185"/>
      <c r="J467" s="186">
        <f t="shared" si="74"/>
        <v>0</v>
      </c>
      <c r="K467" s="182" t="s">
        <v>19</v>
      </c>
      <c r="L467" s="41"/>
      <c r="M467" s="187" t="s">
        <v>19</v>
      </c>
      <c r="N467" s="188" t="s">
        <v>44</v>
      </c>
      <c r="O467" s="66"/>
      <c r="P467" s="189">
        <f t="shared" si="75"/>
        <v>0</v>
      </c>
      <c r="Q467" s="189">
        <v>0</v>
      </c>
      <c r="R467" s="189">
        <f t="shared" si="76"/>
        <v>0</v>
      </c>
      <c r="S467" s="189">
        <v>0</v>
      </c>
      <c r="T467" s="190">
        <f t="shared" si="77"/>
        <v>0</v>
      </c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R467" s="191" t="s">
        <v>135</v>
      </c>
      <c r="AT467" s="191" t="s">
        <v>187</v>
      </c>
      <c r="AU467" s="191" t="s">
        <v>80</v>
      </c>
      <c r="AY467" s="19" t="s">
        <v>185</v>
      </c>
      <c r="BE467" s="192">
        <f t="shared" si="78"/>
        <v>0</v>
      </c>
      <c r="BF467" s="192">
        <f t="shared" si="79"/>
        <v>0</v>
      </c>
      <c r="BG467" s="192">
        <f t="shared" si="80"/>
        <v>0</v>
      </c>
      <c r="BH467" s="192">
        <f t="shared" si="81"/>
        <v>0</v>
      </c>
      <c r="BI467" s="192">
        <f t="shared" si="82"/>
        <v>0</v>
      </c>
      <c r="BJ467" s="19" t="s">
        <v>80</v>
      </c>
      <c r="BK467" s="192">
        <f t="shared" si="83"/>
        <v>0</v>
      </c>
      <c r="BL467" s="19" t="s">
        <v>135</v>
      </c>
      <c r="BM467" s="191" t="s">
        <v>5938</v>
      </c>
    </row>
    <row r="468" spans="1:65" s="2" customFormat="1" ht="16.5" customHeight="1">
      <c r="A468" s="36"/>
      <c r="B468" s="37"/>
      <c r="C468" s="180" t="s">
        <v>3873</v>
      </c>
      <c r="D468" s="180" t="s">
        <v>187</v>
      </c>
      <c r="E468" s="181" t="s">
        <v>5319</v>
      </c>
      <c r="F468" s="182" t="s">
        <v>5320</v>
      </c>
      <c r="G468" s="183" t="s">
        <v>499</v>
      </c>
      <c r="H468" s="184">
        <v>10</v>
      </c>
      <c r="I468" s="185"/>
      <c r="J468" s="186">
        <f t="shared" si="74"/>
        <v>0</v>
      </c>
      <c r="K468" s="182" t="s">
        <v>19</v>
      </c>
      <c r="L468" s="41"/>
      <c r="M468" s="187" t="s">
        <v>19</v>
      </c>
      <c r="N468" s="188" t="s">
        <v>44</v>
      </c>
      <c r="O468" s="66"/>
      <c r="P468" s="189">
        <f t="shared" si="75"/>
        <v>0</v>
      </c>
      <c r="Q468" s="189">
        <v>0</v>
      </c>
      <c r="R468" s="189">
        <f t="shared" si="76"/>
        <v>0</v>
      </c>
      <c r="S468" s="189">
        <v>0</v>
      </c>
      <c r="T468" s="190">
        <f t="shared" si="77"/>
        <v>0</v>
      </c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R468" s="191" t="s">
        <v>135</v>
      </c>
      <c r="AT468" s="191" t="s">
        <v>187</v>
      </c>
      <c r="AU468" s="191" t="s">
        <v>80</v>
      </c>
      <c r="AY468" s="19" t="s">
        <v>185</v>
      </c>
      <c r="BE468" s="192">
        <f t="shared" si="78"/>
        <v>0</v>
      </c>
      <c r="BF468" s="192">
        <f t="shared" si="79"/>
        <v>0</v>
      </c>
      <c r="BG468" s="192">
        <f t="shared" si="80"/>
        <v>0</v>
      </c>
      <c r="BH468" s="192">
        <f t="shared" si="81"/>
        <v>0</v>
      </c>
      <c r="BI468" s="192">
        <f t="shared" si="82"/>
        <v>0</v>
      </c>
      <c r="BJ468" s="19" t="s">
        <v>80</v>
      </c>
      <c r="BK468" s="192">
        <f t="shared" si="83"/>
        <v>0</v>
      </c>
      <c r="BL468" s="19" t="s">
        <v>135</v>
      </c>
      <c r="BM468" s="191" t="s">
        <v>5939</v>
      </c>
    </row>
    <row r="469" spans="1:65" s="2" customFormat="1" ht="16.5" customHeight="1">
      <c r="A469" s="36"/>
      <c r="B469" s="37"/>
      <c r="C469" s="180" t="s">
        <v>5940</v>
      </c>
      <c r="D469" s="180" t="s">
        <v>187</v>
      </c>
      <c r="E469" s="181" t="s">
        <v>5321</v>
      </c>
      <c r="F469" s="182" t="s">
        <v>5322</v>
      </c>
      <c r="G469" s="183" t="s">
        <v>1314</v>
      </c>
      <c r="H469" s="184">
        <v>2</v>
      </c>
      <c r="I469" s="185"/>
      <c r="J469" s="186">
        <f t="shared" si="74"/>
        <v>0</v>
      </c>
      <c r="K469" s="182" t="s">
        <v>19</v>
      </c>
      <c r="L469" s="41"/>
      <c r="M469" s="187" t="s">
        <v>19</v>
      </c>
      <c r="N469" s="188" t="s">
        <v>44</v>
      </c>
      <c r="O469" s="66"/>
      <c r="P469" s="189">
        <f t="shared" si="75"/>
        <v>0</v>
      </c>
      <c r="Q469" s="189">
        <v>0</v>
      </c>
      <c r="R469" s="189">
        <f t="shared" si="76"/>
        <v>0</v>
      </c>
      <c r="S469" s="189">
        <v>0</v>
      </c>
      <c r="T469" s="190">
        <f t="shared" si="77"/>
        <v>0</v>
      </c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R469" s="191" t="s">
        <v>135</v>
      </c>
      <c r="AT469" s="191" t="s">
        <v>187</v>
      </c>
      <c r="AU469" s="191" t="s">
        <v>80</v>
      </c>
      <c r="AY469" s="19" t="s">
        <v>185</v>
      </c>
      <c r="BE469" s="192">
        <f t="shared" si="78"/>
        <v>0</v>
      </c>
      <c r="BF469" s="192">
        <f t="shared" si="79"/>
        <v>0</v>
      </c>
      <c r="BG469" s="192">
        <f t="shared" si="80"/>
        <v>0</v>
      </c>
      <c r="BH469" s="192">
        <f t="shared" si="81"/>
        <v>0</v>
      </c>
      <c r="BI469" s="192">
        <f t="shared" si="82"/>
        <v>0</v>
      </c>
      <c r="BJ469" s="19" t="s">
        <v>80</v>
      </c>
      <c r="BK469" s="192">
        <f t="shared" si="83"/>
        <v>0</v>
      </c>
      <c r="BL469" s="19" t="s">
        <v>135</v>
      </c>
      <c r="BM469" s="191" t="s">
        <v>5941</v>
      </c>
    </row>
    <row r="470" spans="1:65" s="2" customFormat="1" ht="16.5" customHeight="1">
      <c r="A470" s="36"/>
      <c r="B470" s="37"/>
      <c r="C470" s="180" t="s">
        <v>3876</v>
      </c>
      <c r="D470" s="180" t="s">
        <v>187</v>
      </c>
      <c r="E470" s="181" t="s">
        <v>5942</v>
      </c>
      <c r="F470" s="182" t="s">
        <v>5943</v>
      </c>
      <c r="G470" s="183" t="s">
        <v>1314</v>
      </c>
      <c r="H470" s="184">
        <v>3</v>
      </c>
      <c r="I470" s="185"/>
      <c r="J470" s="186">
        <f t="shared" si="74"/>
        <v>0</v>
      </c>
      <c r="K470" s="182" t="s">
        <v>19</v>
      </c>
      <c r="L470" s="41"/>
      <c r="M470" s="187" t="s">
        <v>19</v>
      </c>
      <c r="N470" s="188" t="s">
        <v>44</v>
      </c>
      <c r="O470" s="66"/>
      <c r="P470" s="189">
        <f t="shared" si="75"/>
        <v>0</v>
      </c>
      <c r="Q470" s="189">
        <v>0</v>
      </c>
      <c r="R470" s="189">
        <f t="shared" si="76"/>
        <v>0</v>
      </c>
      <c r="S470" s="189">
        <v>0</v>
      </c>
      <c r="T470" s="190">
        <f t="shared" si="77"/>
        <v>0</v>
      </c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R470" s="191" t="s">
        <v>135</v>
      </c>
      <c r="AT470" s="191" t="s">
        <v>187</v>
      </c>
      <c r="AU470" s="191" t="s">
        <v>80</v>
      </c>
      <c r="AY470" s="19" t="s">
        <v>185</v>
      </c>
      <c r="BE470" s="192">
        <f t="shared" si="78"/>
        <v>0</v>
      </c>
      <c r="BF470" s="192">
        <f t="shared" si="79"/>
        <v>0</v>
      </c>
      <c r="BG470" s="192">
        <f t="shared" si="80"/>
        <v>0</v>
      </c>
      <c r="BH470" s="192">
        <f t="shared" si="81"/>
        <v>0</v>
      </c>
      <c r="BI470" s="192">
        <f t="shared" si="82"/>
        <v>0</v>
      </c>
      <c r="BJ470" s="19" t="s">
        <v>80</v>
      </c>
      <c r="BK470" s="192">
        <f t="shared" si="83"/>
        <v>0</v>
      </c>
      <c r="BL470" s="19" t="s">
        <v>135</v>
      </c>
      <c r="BM470" s="191" t="s">
        <v>5944</v>
      </c>
    </row>
    <row r="471" spans="1:65" s="2" customFormat="1" ht="16.5" customHeight="1">
      <c r="A471" s="36"/>
      <c r="B471" s="37"/>
      <c r="C471" s="180" t="s">
        <v>5945</v>
      </c>
      <c r="D471" s="180" t="s">
        <v>187</v>
      </c>
      <c r="E471" s="181" t="s">
        <v>5946</v>
      </c>
      <c r="F471" s="182" t="s">
        <v>5947</v>
      </c>
      <c r="G471" s="183" t="s">
        <v>1314</v>
      </c>
      <c r="H471" s="184">
        <v>14</v>
      </c>
      <c r="I471" s="185"/>
      <c r="J471" s="186">
        <f t="shared" ref="J471:J502" si="84">ROUND(I471*H471,2)</f>
        <v>0</v>
      </c>
      <c r="K471" s="182" t="s">
        <v>19</v>
      </c>
      <c r="L471" s="41"/>
      <c r="M471" s="187" t="s">
        <v>19</v>
      </c>
      <c r="N471" s="188" t="s">
        <v>44</v>
      </c>
      <c r="O471" s="66"/>
      <c r="P471" s="189">
        <f t="shared" ref="P471:P502" si="85">O471*H471</f>
        <v>0</v>
      </c>
      <c r="Q471" s="189">
        <v>0</v>
      </c>
      <c r="R471" s="189">
        <f t="shared" ref="R471:R502" si="86">Q471*H471</f>
        <v>0</v>
      </c>
      <c r="S471" s="189">
        <v>0</v>
      </c>
      <c r="T471" s="190">
        <f t="shared" ref="T471:T502" si="87">S471*H471</f>
        <v>0</v>
      </c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R471" s="191" t="s">
        <v>135</v>
      </c>
      <c r="AT471" s="191" t="s">
        <v>187</v>
      </c>
      <c r="AU471" s="191" t="s">
        <v>80</v>
      </c>
      <c r="AY471" s="19" t="s">
        <v>185</v>
      </c>
      <c r="BE471" s="192">
        <f t="shared" ref="BE471:BE502" si="88">IF(N471="základní",J471,0)</f>
        <v>0</v>
      </c>
      <c r="BF471" s="192">
        <f t="shared" ref="BF471:BF502" si="89">IF(N471="snížená",J471,0)</f>
        <v>0</v>
      </c>
      <c r="BG471" s="192">
        <f t="shared" ref="BG471:BG502" si="90">IF(N471="zákl. přenesená",J471,0)</f>
        <v>0</v>
      </c>
      <c r="BH471" s="192">
        <f t="shared" ref="BH471:BH502" si="91">IF(N471="sníž. přenesená",J471,0)</f>
        <v>0</v>
      </c>
      <c r="BI471" s="192">
        <f t="shared" ref="BI471:BI502" si="92">IF(N471="nulová",J471,0)</f>
        <v>0</v>
      </c>
      <c r="BJ471" s="19" t="s">
        <v>80</v>
      </c>
      <c r="BK471" s="192">
        <f t="shared" ref="BK471:BK502" si="93">ROUND(I471*H471,2)</f>
        <v>0</v>
      </c>
      <c r="BL471" s="19" t="s">
        <v>135</v>
      </c>
      <c r="BM471" s="191" t="s">
        <v>5948</v>
      </c>
    </row>
    <row r="472" spans="1:65" s="2" customFormat="1" ht="16.5" customHeight="1">
      <c r="A472" s="36"/>
      <c r="B472" s="37"/>
      <c r="C472" s="180" t="s">
        <v>3880</v>
      </c>
      <c r="D472" s="180" t="s">
        <v>187</v>
      </c>
      <c r="E472" s="181" t="s">
        <v>5282</v>
      </c>
      <c r="F472" s="182" t="s">
        <v>5283</v>
      </c>
      <c r="G472" s="183" t="s">
        <v>1314</v>
      </c>
      <c r="H472" s="184">
        <v>4</v>
      </c>
      <c r="I472" s="185"/>
      <c r="J472" s="186">
        <f t="shared" si="84"/>
        <v>0</v>
      </c>
      <c r="K472" s="182" t="s">
        <v>19</v>
      </c>
      <c r="L472" s="41"/>
      <c r="M472" s="187" t="s">
        <v>19</v>
      </c>
      <c r="N472" s="188" t="s">
        <v>44</v>
      </c>
      <c r="O472" s="66"/>
      <c r="P472" s="189">
        <f t="shared" si="85"/>
        <v>0</v>
      </c>
      <c r="Q472" s="189">
        <v>0</v>
      </c>
      <c r="R472" s="189">
        <f t="shared" si="86"/>
        <v>0</v>
      </c>
      <c r="S472" s="189">
        <v>0</v>
      </c>
      <c r="T472" s="190">
        <f t="shared" si="87"/>
        <v>0</v>
      </c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R472" s="191" t="s">
        <v>135</v>
      </c>
      <c r="AT472" s="191" t="s">
        <v>187</v>
      </c>
      <c r="AU472" s="191" t="s">
        <v>80</v>
      </c>
      <c r="AY472" s="19" t="s">
        <v>185</v>
      </c>
      <c r="BE472" s="192">
        <f t="shared" si="88"/>
        <v>0</v>
      </c>
      <c r="BF472" s="192">
        <f t="shared" si="89"/>
        <v>0</v>
      </c>
      <c r="BG472" s="192">
        <f t="shared" si="90"/>
        <v>0</v>
      </c>
      <c r="BH472" s="192">
        <f t="shared" si="91"/>
        <v>0</v>
      </c>
      <c r="BI472" s="192">
        <f t="shared" si="92"/>
        <v>0</v>
      </c>
      <c r="BJ472" s="19" t="s">
        <v>80</v>
      </c>
      <c r="BK472" s="192">
        <f t="shared" si="93"/>
        <v>0</v>
      </c>
      <c r="BL472" s="19" t="s">
        <v>135</v>
      </c>
      <c r="BM472" s="191" t="s">
        <v>5949</v>
      </c>
    </row>
    <row r="473" spans="1:65" s="2" customFormat="1" ht="16.5" customHeight="1">
      <c r="A473" s="36"/>
      <c r="B473" s="37"/>
      <c r="C473" s="180" t="s">
        <v>5950</v>
      </c>
      <c r="D473" s="180" t="s">
        <v>187</v>
      </c>
      <c r="E473" s="181" t="s">
        <v>5951</v>
      </c>
      <c r="F473" s="182" t="s">
        <v>5952</v>
      </c>
      <c r="G473" s="183" t="s">
        <v>1314</v>
      </c>
      <c r="H473" s="184">
        <v>3</v>
      </c>
      <c r="I473" s="185"/>
      <c r="J473" s="186">
        <f t="shared" si="84"/>
        <v>0</v>
      </c>
      <c r="K473" s="182" t="s">
        <v>19</v>
      </c>
      <c r="L473" s="41"/>
      <c r="M473" s="187" t="s">
        <v>19</v>
      </c>
      <c r="N473" s="188" t="s">
        <v>44</v>
      </c>
      <c r="O473" s="66"/>
      <c r="P473" s="189">
        <f t="shared" si="85"/>
        <v>0</v>
      </c>
      <c r="Q473" s="189">
        <v>0</v>
      </c>
      <c r="R473" s="189">
        <f t="shared" si="86"/>
        <v>0</v>
      </c>
      <c r="S473" s="189">
        <v>0</v>
      </c>
      <c r="T473" s="190">
        <f t="shared" si="87"/>
        <v>0</v>
      </c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R473" s="191" t="s">
        <v>135</v>
      </c>
      <c r="AT473" s="191" t="s">
        <v>187</v>
      </c>
      <c r="AU473" s="191" t="s">
        <v>80</v>
      </c>
      <c r="AY473" s="19" t="s">
        <v>185</v>
      </c>
      <c r="BE473" s="192">
        <f t="shared" si="88"/>
        <v>0</v>
      </c>
      <c r="BF473" s="192">
        <f t="shared" si="89"/>
        <v>0</v>
      </c>
      <c r="BG473" s="192">
        <f t="shared" si="90"/>
        <v>0</v>
      </c>
      <c r="BH473" s="192">
        <f t="shared" si="91"/>
        <v>0</v>
      </c>
      <c r="BI473" s="192">
        <f t="shared" si="92"/>
        <v>0</v>
      </c>
      <c r="BJ473" s="19" t="s">
        <v>80</v>
      </c>
      <c r="BK473" s="192">
        <f t="shared" si="93"/>
        <v>0</v>
      </c>
      <c r="BL473" s="19" t="s">
        <v>135</v>
      </c>
      <c r="BM473" s="191" t="s">
        <v>5953</v>
      </c>
    </row>
    <row r="474" spans="1:65" s="2" customFormat="1" ht="16.5" customHeight="1">
      <c r="A474" s="36"/>
      <c r="B474" s="37"/>
      <c r="C474" s="180" t="s">
        <v>3883</v>
      </c>
      <c r="D474" s="180" t="s">
        <v>187</v>
      </c>
      <c r="E474" s="181" t="s">
        <v>5681</v>
      </c>
      <c r="F474" s="182" t="s">
        <v>5682</v>
      </c>
      <c r="G474" s="183" t="s">
        <v>1314</v>
      </c>
      <c r="H474" s="184">
        <v>14</v>
      </c>
      <c r="I474" s="185"/>
      <c r="J474" s="186">
        <f t="shared" si="84"/>
        <v>0</v>
      </c>
      <c r="K474" s="182" t="s">
        <v>19</v>
      </c>
      <c r="L474" s="41"/>
      <c r="M474" s="187" t="s">
        <v>19</v>
      </c>
      <c r="N474" s="188" t="s">
        <v>44</v>
      </c>
      <c r="O474" s="66"/>
      <c r="P474" s="189">
        <f t="shared" si="85"/>
        <v>0</v>
      </c>
      <c r="Q474" s="189">
        <v>0</v>
      </c>
      <c r="R474" s="189">
        <f t="shared" si="86"/>
        <v>0</v>
      </c>
      <c r="S474" s="189">
        <v>0</v>
      </c>
      <c r="T474" s="190">
        <f t="shared" si="87"/>
        <v>0</v>
      </c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R474" s="191" t="s">
        <v>135</v>
      </c>
      <c r="AT474" s="191" t="s">
        <v>187</v>
      </c>
      <c r="AU474" s="191" t="s">
        <v>80</v>
      </c>
      <c r="AY474" s="19" t="s">
        <v>185</v>
      </c>
      <c r="BE474" s="192">
        <f t="shared" si="88"/>
        <v>0</v>
      </c>
      <c r="BF474" s="192">
        <f t="shared" si="89"/>
        <v>0</v>
      </c>
      <c r="BG474" s="192">
        <f t="shared" si="90"/>
        <v>0</v>
      </c>
      <c r="BH474" s="192">
        <f t="shared" si="91"/>
        <v>0</v>
      </c>
      <c r="BI474" s="192">
        <f t="shared" si="92"/>
        <v>0</v>
      </c>
      <c r="BJ474" s="19" t="s">
        <v>80</v>
      </c>
      <c r="BK474" s="192">
        <f t="shared" si="93"/>
        <v>0</v>
      </c>
      <c r="BL474" s="19" t="s">
        <v>135</v>
      </c>
      <c r="BM474" s="191" t="s">
        <v>5954</v>
      </c>
    </row>
    <row r="475" spans="1:65" s="2" customFormat="1" ht="16.5" customHeight="1">
      <c r="A475" s="36"/>
      <c r="B475" s="37"/>
      <c r="C475" s="180" t="s">
        <v>5955</v>
      </c>
      <c r="D475" s="180" t="s">
        <v>187</v>
      </c>
      <c r="E475" s="181" t="s">
        <v>5684</v>
      </c>
      <c r="F475" s="182" t="s">
        <v>5685</v>
      </c>
      <c r="G475" s="183" t="s">
        <v>1314</v>
      </c>
      <c r="H475" s="184">
        <v>2</v>
      </c>
      <c r="I475" s="185"/>
      <c r="J475" s="186">
        <f t="shared" si="84"/>
        <v>0</v>
      </c>
      <c r="K475" s="182" t="s">
        <v>19</v>
      </c>
      <c r="L475" s="41"/>
      <c r="M475" s="187" t="s">
        <v>19</v>
      </c>
      <c r="N475" s="188" t="s">
        <v>44</v>
      </c>
      <c r="O475" s="66"/>
      <c r="P475" s="189">
        <f t="shared" si="85"/>
        <v>0</v>
      </c>
      <c r="Q475" s="189">
        <v>0</v>
      </c>
      <c r="R475" s="189">
        <f t="shared" si="86"/>
        <v>0</v>
      </c>
      <c r="S475" s="189">
        <v>0</v>
      </c>
      <c r="T475" s="190">
        <f t="shared" si="87"/>
        <v>0</v>
      </c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R475" s="191" t="s">
        <v>135</v>
      </c>
      <c r="AT475" s="191" t="s">
        <v>187</v>
      </c>
      <c r="AU475" s="191" t="s">
        <v>80</v>
      </c>
      <c r="AY475" s="19" t="s">
        <v>185</v>
      </c>
      <c r="BE475" s="192">
        <f t="shared" si="88"/>
        <v>0</v>
      </c>
      <c r="BF475" s="192">
        <f t="shared" si="89"/>
        <v>0</v>
      </c>
      <c r="BG475" s="192">
        <f t="shared" si="90"/>
        <v>0</v>
      </c>
      <c r="BH475" s="192">
        <f t="shared" si="91"/>
        <v>0</v>
      </c>
      <c r="BI475" s="192">
        <f t="shared" si="92"/>
        <v>0</v>
      </c>
      <c r="BJ475" s="19" t="s">
        <v>80</v>
      </c>
      <c r="BK475" s="192">
        <f t="shared" si="93"/>
        <v>0</v>
      </c>
      <c r="BL475" s="19" t="s">
        <v>135</v>
      </c>
      <c r="BM475" s="191" t="s">
        <v>398</v>
      </c>
    </row>
    <row r="476" spans="1:65" s="2" customFormat="1" ht="16.5" customHeight="1">
      <c r="A476" s="36"/>
      <c r="B476" s="37"/>
      <c r="C476" s="180" t="s">
        <v>3886</v>
      </c>
      <c r="D476" s="180" t="s">
        <v>187</v>
      </c>
      <c r="E476" s="181" t="s">
        <v>5284</v>
      </c>
      <c r="F476" s="182" t="s">
        <v>5285</v>
      </c>
      <c r="G476" s="183" t="s">
        <v>1314</v>
      </c>
      <c r="H476" s="184">
        <v>3</v>
      </c>
      <c r="I476" s="185"/>
      <c r="J476" s="186">
        <f t="shared" si="84"/>
        <v>0</v>
      </c>
      <c r="K476" s="182" t="s">
        <v>19</v>
      </c>
      <c r="L476" s="41"/>
      <c r="M476" s="187" t="s">
        <v>19</v>
      </c>
      <c r="N476" s="188" t="s">
        <v>44</v>
      </c>
      <c r="O476" s="66"/>
      <c r="P476" s="189">
        <f t="shared" si="85"/>
        <v>0</v>
      </c>
      <c r="Q476" s="189">
        <v>0</v>
      </c>
      <c r="R476" s="189">
        <f t="shared" si="86"/>
        <v>0</v>
      </c>
      <c r="S476" s="189">
        <v>0</v>
      </c>
      <c r="T476" s="190">
        <f t="shared" si="87"/>
        <v>0</v>
      </c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R476" s="191" t="s">
        <v>135</v>
      </c>
      <c r="AT476" s="191" t="s">
        <v>187</v>
      </c>
      <c r="AU476" s="191" t="s">
        <v>80</v>
      </c>
      <c r="AY476" s="19" t="s">
        <v>185</v>
      </c>
      <c r="BE476" s="192">
        <f t="shared" si="88"/>
        <v>0</v>
      </c>
      <c r="BF476" s="192">
        <f t="shared" si="89"/>
        <v>0</v>
      </c>
      <c r="BG476" s="192">
        <f t="shared" si="90"/>
        <v>0</v>
      </c>
      <c r="BH476" s="192">
        <f t="shared" si="91"/>
        <v>0</v>
      </c>
      <c r="BI476" s="192">
        <f t="shared" si="92"/>
        <v>0</v>
      </c>
      <c r="BJ476" s="19" t="s">
        <v>80</v>
      </c>
      <c r="BK476" s="192">
        <f t="shared" si="93"/>
        <v>0</v>
      </c>
      <c r="BL476" s="19" t="s">
        <v>135</v>
      </c>
      <c r="BM476" s="191" t="s">
        <v>5956</v>
      </c>
    </row>
    <row r="477" spans="1:65" s="2" customFormat="1" ht="16.5" customHeight="1">
      <c r="A477" s="36"/>
      <c r="B477" s="37"/>
      <c r="C477" s="180" t="s">
        <v>5957</v>
      </c>
      <c r="D477" s="180" t="s">
        <v>187</v>
      </c>
      <c r="E477" s="181" t="s">
        <v>5958</v>
      </c>
      <c r="F477" s="182" t="s">
        <v>5959</v>
      </c>
      <c r="G477" s="183" t="s">
        <v>1314</v>
      </c>
      <c r="H477" s="184">
        <v>2</v>
      </c>
      <c r="I477" s="185"/>
      <c r="J477" s="186">
        <f t="shared" si="84"/>
        <v>0</v>
      </c>
      <c r="K477" s="182" t="s">
        <v>19</v>
      </c>
      <c r="L477" s="41"/>
      <c r="M477" s="187" t="s">
        <v>19</v>
      </c>
      <c r="N477" s="188" t="s">
        <v>44</v>
      </c>
      <c r="O477" s="66"/>
      <c r="P477" s="189">
        <f t="shared" si="85"/>
        <v>0</v>
      </c>
      <c r="Q477" s="189">
        <v>0</v>
      </c>
      <c r="R477" s="189">
        <f t="shared" si="86"/>
        <v>0</v>
      </c>
      <c r="S477" s="189">
        <v>0</v>
      </c>
      <c r="T477" s="190">
        <f t="shared" si="87"/>
        <v>0</v>
      </c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R477" s="191" t="s">
        <v>135</v>
      </c>
      <c r="AT477" s="191" t="s">
        <v>187</v>
      </c>
      <c r="AU477" s="191" t="s">
        <v>80</v>
      </c>
      <c r="AY477" s="19" t="s">
        <v>185</v>
      </c>
      <c r="BE477" s="192">
        <f t="shared" si="88"/>
        <v>0</v>
      </c>
      <c r="BF477" s="192">
        <f t="shared" si="89"/>
        <v>0</v>
      </c>
      <c r="BG477" s="192">
        <f t="shared" si="90"/>
        <v>0</v>
      </c>
      <c r="BH477" s="192">
        <f t="shared" si="91"/>
        <v>0</v>
      </c>
      <c r="BI477" s="192">
        <f t="shared" si="92"/>
        <v>0</v>
      </c>
      <c r="BJ477" s="19" t="s">
        <v>80</v>
      </c>
      <c r="BK477" s="192">
        <f t="shared" si="93"/>
        <v>0</v>
      </c>
      <c r="BL477" s="19" t="s">
        <v>135</v>
      </c>
      <c r="BM477" s="191" t="s">
        <v>5960</v>
      </c>
    </row>
    <row r="478" spans="1:65" s="2" customFormat="1" ht="16.5" customHeight="1">
      <c r="A478" s="36"/>
      <c r="B478" s="37"/>
      <c r="C478" s="180" t="s">
        <v>3889</v>
      </c>
      <c r="D478" s="180" t="s">
        <v>187</v>
      </c>
      <c r="E478" s="181" t="s">
        <v>5288</v>
      </c>
      <c r="F478" s="182" t="s">
        <v>5289</v>
      </c>
      <c r="G478" s="183" t="s">
        <v>1314</v>
      </c>
      <c r="H478" s="184">
        <v>16</v>
      </c>
      <c r="I478" s="185"/>
      <c r="J478" s="186">
        <f t="shared" si="84"/>
        <v>0</v>
      </c>
      <c r="K478" s="182" t="s">
        <v>19</v>
      </c>
      <c r="L478" s="41"/>
      <c r="M478" s="187" t="s">
        <v>19</v>
      </c>
      <c r="N478" s="188" t="s">
        <v>44</v>
      </c>
      <c r="O478" s="66"/>
      <c r="P478" s="189">
        <f t="shared" si="85"/>
        <v>0</v>
      </c>
      <c r="Q478" s="189">
        <v>0</v>
      </c>
      <c r="R478" s="189">
        <f t="shared" si="86"/>
        <v>0</v>
      </c>
      <c r="S478" s="189">
        <v>0</v>
      </c>
      <c r="T478" s="190">
        <f t="shared" si="87"/>
        <v>0</v>
      </c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R478" s="191" t="s">
        <v>135</v>
      </c>
      <c r="AT478" s="191" t="s">
        <v>187</v>
      </c>
      <c r="AU478" s="191" t="s">
        <v>80</v>
      </c>
      <c r="AY478" s="19" t="s">
        <v>185</v>
      </c>
      <c r="BE478" s="192">
        <f t="shared" si="88"/>
        <v>0</v>
      </c>
      <c r="BF478" s="192">
        <f t="shared" si="89"/>
        <v>0</v>
      </c>
      <c r="BG478" s="192">
        <f t="shared" si="90"/>
        <v>0</v>
      </c>
      <c r="BH478" s="192">
        <f t="shared" si="91"/>
        <v>0</v>
      </c>
      <c r="BI478" s="192">
        <f t="shared" si="92"/>
        <v>0</v>
      </c>
      <c r="BJ478" s="19" t="s">
        <v>80</v>
      </c>
      <c r="BK478" s="192">
        <f t="shared" si="93"/>
        <v>0</v>
      </c>
      <c r="BL478" s="19" t="s">
        <v>135</v>
      </c>
      <c r="BM478" s="191" t="s">
        <v>5961</v>
      </c>
    </row>
    <row r="479" spans="1:65" s="2" customFormat="1" ht="16.5" customHeight="1">
      <c r="A479" s="36"/>
      <c r="B479" s="37"/>
      <c r="C479" s="180" t="s">
        <v>5962</v>
      </c>
      <c r="D479" s="180" t="s">
        <v>187</v>
      </c>
      <c r="E479" s="181" t="s">
        <v>5963</v>
      </c>
      <c r="F479" s="182" t="s">
        <v>5964</v>
      </c>
      <c r="G479" s="183" t="s">
        <v>1314</v>
      </c>
      <c r="H479" s="184">
        <v>2</v>
      </c>
      <c r="I479" s="185"/>
      <c r="J479" s="186">
        <f t="shared" si="84"/>
        <v>0</v>
      </c>
      <c r="K479" s="182" t="s">
        <v>19</v>
      </c>
      <c r="L479" s="41"/>
      <c r="M479" s="187" t="s">
        <v>19</v>
      </c>
      <c r="N479" s="188" t="s">
        <v>44</v>
      </c>
      <c r="O479" s="66"/>
      <c r="P479" s="189">
        <f t="shared" si="85"/>
        <v>0</v>
      </c>
      <c r="Q479" s="189">
        <v>0</v>
      </c>
      <c r="R479" s="189">
        <f t="shared" si="86"/>
        <v>0</v>
      </c>
      <c r="S479" s="189">
        <v>0</v>
      </c>
      <c r="T479" s="190">
        <f t="shared" si="87"/>
        <v>0</v>
      </c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R479" s="191" t="s">
        <v>135</v>
      </c>
      <c r="AT479" s="191" t="s">
        <v>187</v>
      </c>
      <c r="AU479" s="191" t="s">
        <v>80</v>
      </c>
      <c r="AY479" s="19" t="s">
        <v>185</v>
      </c>
      <c r="BE479" s="192">
        <f t="shared" si="88"/>
        <v>0</v>
      </c>
      <c r="BF479" s="192">
        <f t="shared" si="89"/>
        <v>0</v>
      </c>
      <c r="BG479" s="192">
        <f t="shared" si="90"/>
        <v>0</v>
      </c>
      <c r="BH479" s="192">
        <f t="shared" si="91"/>
        <v>0</v>
      </c>
      <c r="BI479" s="192">
        <f t="shared" si="92"/>
        <v>0</v>
      </c>
      <c r="BJ479" s="19" t="s">
        <v>80</v>
      </c>
      <c r="BK479" s="192">
        <f t="shared" si="93"/>
        <v>0</v>
      </c>
      <c r="BL479" s="19" t="s">
        <v>135</v>
      </c>
      <c r="BM479" s="191" t="s">
        <v>5965</v>
      </c>
    </row>
    <row r="480" spans="1:65" s="2" customFormat="1" ht="16.5" customHeight="1">
      <c r="A480" s="36"/>
      <c r="B480" s="37"/>
      <c r="C480" s="180" t="s">
        <v>3892</v>
      </c>
      <c r="D480" s="180" t="s">
        <v>187</v>
      </c>
      <c r="E480" s="181" t="s">
        <v>5966</v>
      </c>
      <c r="F480" s="182" t="s">
        <v>5967</v>
      </c>
      <c r="G480" s="183" t="s">
        <v>1314</v>
      </c>
      <c r="H480" s="184">
        <v>2</v>
      </c>
      <c r="I480" s="185"/>
      <c r="J480" s="186">
        <f t="shared" si="84"/>
        <v>0</v>
      </c>
      <c r="K480" s="182" t="s">
        <v>19</v>
      </c>
      <c r="L480" s="41"/>
      <c r="M480" s="187" t="s">
        <v>19</v>
      </c>
      <c r="N480" s="188" t="s">
        <v>44</v>
      </c>
      <c r="O480" s="66"/>
      <c r="P480" s="189">
        <f t="shared" si="85"/>
        <v>0</v>
      </c>
      <c r="Q480" s="189">
        <v>0</v>
      </c>
      <c r="R480" s="189">
        <f t="shared" si="86"/>
        <v>0</v>
      </c>
      <c r="S480" s="189">
        <v>0</v>
      </c>
      <c r="T480" s="190">
        <f t="shared" si="87"/>
        <v>0</v>
      </c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R480" s="191" t="s">
        <v>135</v>
      </c>
      <c r="AT480" s="191" t="s">
        <v>187</v>
      </c>
      <c r="AU480" s="191" t="s">
        <v>80</v>
      </c>
      <c r="AY480" s="19" t="s">
        <v>185</v>
      </c>
      <c r="BE480" s="192">
        <f t="shared" si="88"/>
        <v>0</v>
      </c>
      <c r="BF480" s="192">
        <f t="shared" si="89"/>
        <v>0</v>
      </c>
      <c r="BG480" s="192">
        <f t="shared" si="90"/>
        <v>0</v>
      </c>
      <c r="BH480" s="192">
        <f t="shared" si="91"/>
        <v>0</v>
      </c>
      <c r="BI480" s="192">
        <f t="shared" si="92"/>
        <v>0</v>
      </c>
      <c r="BJ480" s="19" t="s">
        <v>80</v>
      </c>
      <c r="BK480" s="192">
        <f t="shared" si="93"/>
        <v>0</v>
      </c>
      <c r="BL480" s="19" t="s">
        <v>135</v>
      </c>
      <c r="BM480" s="191" t="s">
        <v>5968</v>
      </c>
    </row>
    <row r="481" spans="1:65" s="2" customFormat="1" ht="16.5" customHeight="1">
      <c r="A481" s="36"/>
      <c r="B481" s="37"/>
      <c r="C481" s="180" t="s">
        <v>5969</v>
      </c>
      <c r="D481" s="180" t="s">
        <v>187</v>
      </c>
      <c r="E481" s="181" t="s">
        <v>5717</v>
      </c>
      <c r="F481" s="182" t="s">
        <v>5718</v>
      </c>
      <c r="G481" s="183" t="s">
        <v>1314</v>
      </c>
      <c r="H481" s="184">
        <v>2</v>
      </c>
      <c r="I481" s="185"/>
      <c r="J481" s="186">
        <f t="shared" si="84"/>
        <v>0</v>
      </c>
      <c r="K481" s="182" t="s">
        <v>19</v>
      </c>
      <c r="L481" s="41"/>
      <c r="M481" s="187" t="s">
        <v>19</v>
      </c>
      <c r="N481" s="188" t="s">
        <v>44</v>
      </c>
      <c r="O481" s="66"/>
      <c r="P481" s="189">
        <f t="shared" si="85"/>
        <v>0</v>
      </c>
      <c r="Q481" s="189">
        <v>0</v>
      </c>
      <c r="R481" s="189">
        <f t="shared" si="86"/>
        <v>0</v>
      </c>
      <c r="S481" s="189">
        <v>0</v>
      </c>
      <c r="T481" s="190">
        <f t="shared" si="87"/>
        <v>0</v>
      </c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R481" s="191" t="s">
        <v>135</v>
      </c>
      <c r="AT481" s="191" t="s">
        <v>187</v>
      </c>
      <c r="AU481" s="191" t="s">
        <v>80</v>
      </c>
      <c r="AY481" s="19" t="s">
        <v>185</v>
      </c>
      <c r="BE481" s="192">
        <f t="shared" si="88"/>
        <v>0</v>
      </c>
      <c r="BF481" s="192">
        <f t="shared" si="89"/>
        <v>0</v>
      </c>
      <c r="BG481" s="192">
        <f t="shared" si="90"/>
        <v>0</v>
      </c>
      <c r="BH481" s="192">
        <f t="shared" si="91"/>
        <v>0</v>
      </c>
      <c r="BI481" s="192">
        <f t="shared" si="92"/>
        <v>0</v>
      </c>
      <c r="BJ481" s="19" t="s">
        <v>80</v>
      </c>
      <c r="BK481" s="192">
        <f t="shared" si="93"/>
        <v>0</v>
      </c>
      <c r="BL481" s="19" t="s">
        <v>135</v>
      </c>
      <c r="BM481" s="191" t="s">
        <v>5970</v>
      </c>
    </row>
    <row r="482" spans="1:65" s="2" customFormat="1" ht="16.5" customHeight="1">
      <c r="A482" s="36"/>
      <c r="B482" s="37"/>
      <c r="C482" s="180" t="s">
        <v>3895</v>
      </c>
      <c r="D482" s="180" t="s">
        <v>187</v>
      </c>
      <c r="E482" s="181" t="s">
        <v>5971</v>
      </c>
      <c r="F482" s="182" t="s">
        <v>5972</v>
      </c>
      <c r="G482" s="183" t="s">
        <v>1314</v>
      </c>
      <c r="H482" s="184">
        <v>4</v>
      </c>
      <c r="I482" s="185"/>
      <c r="J482" s="186">
        <f t="shared" si="84"/>
        <v>0</v>
      </c>
      <c r="K482" s="182" t="s">
        <v>19</v>
      </c>
      <c r="L482" s="41"/>
      <c r="M482" s="187" t="s">
        <v>19</v>
      </c>
      <c r="N482" s="188" t="s">
        <v>44</v>
      </c>
      <c r="O482" s="66"/>
      <c r="P482" s="189">
        <f t="shared" si="85"/>
        <v>0</v>
      </c>
      <c r="Q482" s="189">
        <v>0</v>
      </c>
      <c r="R482" s="189">
        <f t="shared" si="86"/>
        <v>0</v>
      </c>
      <c r="S482" s="189">
        <v>0</v>
      </c>
      <c r="T482" s="190">
        <f t="shared" si="87"/>
        <v>0</v>
      </c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R482" s="191" t="s">
        <v>135</v>
      </c>
      <c r="AT482" s="191" t="s">
        <v>187</v>
      </c>
      <c r="AU482" s="191" t="s">
        <v>80</v>
      </c>
      <c r="AY482" s="19" t="s">
        <v>185</v>
      </c>
      <c r="BE482" s="192">
        <f t="shared" si="88"/>
        <v>0</v>
      </c>
      <c r="BF482" s="192">
        <f t="shared" si="89"/>
        <v>0</v>
      </c>
      <c r="BG482" s="192">
        <f t="shared" si="90"/>
        <v>0</v>
      </c>
      <c r="BH482" s="192">
        <f t="shared" si="91"/>
        <v>0</v>
      </c>
      <c r="BI482" s="192">
        <f t="shared" si="92"/>
        <v>0</v>
      </c>
      <c r="BJ482" s="19" t="s">
        <v>80</v>
      </c>
      <c r="BK482" s="192">
        <f t="shared" si="93"/>
        <v>0</v>
      </c>
      <c r="BL482" s="19" t="s">
        <v>135</v>
      </c>
      <c r="BM482" s="191" t="s">
        <v>5973</v>
      </c>
    </row>
    <row r="483" spans="1:65" s="2" customFormat="1" ht="16.5" customHeight="1">
      <c r="A483" s="36"/>
      <c r="B483" s="37"/>
      <c r="C483" s="180" t="s">
        <v>5974</v>
      </c>
      <c r="D483" s="180" t="s">
        <v>187</v>
      </c>
      <c r="E483" s="181" t="s">
        <v>5975</v>
      </c>
      <c r="F483" s="182" t="s">
        <v>5976</v>
      </c>
      <c r="G483" s="183" t="s">
        <v>1314</v>
      </c>
      <c r="H483" s="184">
        <v>2</v>
      </c>
      <c r="I483" s="185"/>
      <c r="J483" s="186">
        <f t="shared" si="84"/>
        <v>0</v>
      </c>
      <c r="K483" s="182" t="s">
        <v>19</v>
      </c>
      <c r="L483" s="41"/>
      <c r="M483" s="187" t="s">
        <v>19</v>
      </c>
      <c r="N483" s="188" t="s">
        <v>44</v>
      </c>
      <c r="O483" s="66"/>
      <c r="P483" s="189">
        <f t="shared" si="85"/>
        <v>0</v>
      </c>
      <c r="Q483" s="189">
        <v>0</v>
      </c>
      <c r="R483" s="189">
        <f t="shared" si="86"/>
        <v>0</v>
      </c>
      <c r="S483" s="189">
        <v>0</v>
      </c>
      <c r="T483" s="190">
        <f t="shared" si="87"/>
        <v>0</v>
      </c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R483" s="191" t="s">
        <v>135</v>
      </c>
      <c r="AT483" s="191" t="s">
        <v>187</v>
      </c>
      <c r="AU483" s="191" t="s">
        <v>80</v>
      </c>
      <c r="AY483" s="19" t="s">
        <v>185</v>
      </c>
      <c r="BE483" s="192">
        <f t="shared" si="88"/>
        <v>0</v>
      </c>
      <c r="BF483" s="192">
        <f t="shared" si="89"/>
        <v>0</v>
      </c>
      <c r="BG483" s="192">
        <f t="shared" si="90"/>
        <v>0</v>
      </c>
      <c r="BH483" s="192">
        <f t="shared" si="91"/>
        <v>0</v>
      </c>
      <c r="BI483" s="192">
        <f t="shared" si="92"/>
        <v>0</v>
      </c>
      <c r="BJ483" s="19" t="s">
        <v>80</v>
      </c>
      <c r="BK483" s="192">
        <f t="shared" si="93"/>
        <v>0</v>
      </c>
      <c r="BL483" s="19" t="s">
        <v>135</v>
      </c>
      <c r="BM483" s="191" t="s">
        <v>5977</v>
      </c>
    </row>
    <row r="484" spans="1:65" s="2" customFormat="1" ht="16.5" customHeight="1">
      <c r="A484" s="36"/>
      <c r="B484" s="37"/>
      <c r="C484" s="180" t="s">
        <v>3898</v>
      </c>
      <c r="D484" s="180" t="s">
        <v>187</v>
      </c>
      <c r="E484" s="181" t="s">
        <v>5978</v>
      </c>
      <c r="F484" s="182" t="s">
        <v>5979</v>
      </c>
      <c r="G484" s="183" t="s">
        <v>1314</v>
      </c>
      <c r="H484" s="184">
        <v>2</v>
      </c>
      <c r="I484" s="185"/>
      <c r="J484" s="186">
        <f t="shared" si="84"/>
        <v>0</v>
      </c>
      <c r="K484" s="182" t="s">
        <v>19</v>
      </c>
      <c r="L484" s="41"/>
      <c r="M484" s="187" t="s">
        <v>19</v>
      </c>
      <c r="N484" s="188" t="s">
        <v>44</v>
      </c>
      <c r="O484" s="66"/>
      <c r="P484" s="189">
        <f t="shared" si="85"/>
        <v>0</v>
      </c>
      <c r="Q484" s="189">
        <v>0</v>
      </c>
      <c r="R484" s="189">
        <f t="shared" si="86"/>
        <v>0</v>
      </c>
      <c r="S484" s="189">
        <v>0</v>
      </c>
      <c r="T484" s="190">
        <f t="shared" si="87"/>
        <v>0</v>
      </c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R484" s="191" t="s">
        <v>135</v>
      </c>
      <c r="AT484" s="191" t="s">
        <v>187</v>
      </c>
      <c r="AU484" s="191" t="s">
        <v>80</v>
      </c>
      <c r="AY484" s="19" t="s">
        <v>185</v>
      </c>
      <c r="BE484" s="192">
        <f t="shared" si="88"/>
        <v>0</v>
      </c>
      <c r="BF484" s="192">
        <f t="shared" si="89"/>
        <v>0</v>
      </c>
      <c r="BG484" s="192">
        <f t="shared" si="90"/>
        <v>0</v>
      </c>
      <c r="BH484" s="192">
        <f t="shared" si="91"/>
        <v>0</v>
      </c>
      <c r="BI484" s="192">
        <f t="shared" si="92"/>
        <v>0</v>
      </c>
      <c r="BJ484" s="19" t="s">
        <v>80</v>
      </c>
      <c r="BK484" s="192">
        <f t="shared" si="93"/>
        <v>0</v>
      </c>
      <c r="BL484" s="19" t="s">
        <v>135</v>
      </c>
      <c r="BM484" s="191" t="s">
        <v>5980</v>
      </c>
    </row>
    <row r="485" spans="1:65" s="2" customFormat="1" ht="16.5" customHeight="1">
      <c r="A485" s="36"/>
      <c r="B485" s="37"/>
      <c r="C485" s="180" t="s">
        <v>5981</v>
      </c>
      <c r="D485" s="180" t="s">
        <v>187</v>
      </c>
      <c r="E485" s="181" t="s">
        <v>5982</v>
      </c>
      <c r="F485" s="182" t="s">
        <v>5219</v>
      </c>
      <c r="G485" s="183" t="s">
        <v>1314</v>
      </c>
      <c r="H485" s="184">
        <v>10</v>
      </c>
      <c r="I485" s="185"/>
      <c r="J485" s="186">
        <f t="shared" si="84"/>
        <v>0</v>
      </c>
      <c r="K485" s="182" t="s">
        <v>19</v>
      </c>
      <c r="L485" s="41"/>
      <c r="M485" s="187" t="s">
        <v>19</v>
      </c>
      <c r="N485" s="188" t="s">
        <v>44</v>
      </c>
      <c r="O485" s="66"/>
      <c r="P485" s="189">
        <f t="shared" si="85"/>
        <v>0</v>
      </c>
      <c r="Q485" s="189">
        <v>0</v>
      </c>
      <c r="R485" s="189">
        <f t="shared" si="86"/>
        <v>0</v>
      </c>
      <c r="S485" s="189">
        <v>0</v>
      </c>
      <c r="T485" s="190">
        <f t="shared" si="87"/>
        <v>0</v>
      </c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R485" s="191" t="s">
        <v>135</v>
      </c>
      <c r="AT485" s="191" t="s">
        <v>187</v>
      </c>
      <c r="AU485" s="191" t="s">
        <v>80</v>
      </c>
      <c r="AY485" s="19" t="s">
        <v>185</v>
      </c>
      <c r="BE485" s="192">
        <f t="shared" si="88"/>
        <v>0</v>
      </c>
      <c r="BF485" s="192">
        <f t="shared" si="89"/>
        <v>0</v>
      </c>
      <c r="BG485" s="192">
        <f t="shared" si="90"/>
        <v>0</v>
      </c>
      <c r="BH485" s="192">
        <f t="shared" si="91"/>
        <v>0</v>
      </c>
      <c r="BI485" s="192">
        <f t="shared" si="92"/>
        <v>0</v>
      </c>
      <c r="BJ485" s="19" t="s">
        <v>80</v>
      </c>
      <c r="BK485" s="192">
        <f t="shared" si="93"/>
        <v>0</v>
      </c>
      <c r="BL485" s="19" t="s">
        <v>135</v>
      </c>
      <c r="BM485" s="191" t="s">
        <v>5983</v>
      </c>
    </row>
    <row r="486" spans="1:65" s="2" customFormat="1" ht="16.5" customHeight="1">
      <c r="A486" s="36"/>
      <c r="B486" s="37"/>
      <c r="C486" s="180" t="s">
        <v>3901</v>
      </c>
      <c r="D486" s="180" t="s">
        <v>187</v>
      </c>
      <c r="E486" s="181" t="s">
        <v>5984</v>
      </c>
      <c r="F486" s="182" t="s">
        <v>5217</v>
      </c>
      <c r="G486" s="183" t="s">
        <v>1314</v>
      </c>
      <c r="H486" s="184">
        <v>4</v>
      </c>
      <c r="I486" s="185"/>
      <c r="J486" s="186">
        <f t="shared" si="84"/>
        <v>0</v>
      </c>
      <c r="K486" s="182" t="s">
        <v>19</v>
      </c>
      <c r="L486" s="41"/>
      <c r="M486" s="187" t="s">
        <v>19</v>
      </c>
      <c r="N486" s="188" t="s">
        <v>44</v>
      </c>
      <c r="O486" s="66"/>
      <c r="P486" s="189">
        <f t="shared" si="85"/>
        <v>0</v>
      </c>
      <c r="Q486" s="189">
        <v>0</v>
      </c>
      <c r="R486" s="189">
        <f t="shared" si="86"/>
        <v>0</v>
      </c>
      <c r="S486" s="189">
        <v>0</v>
      </c>
      <c r="T486" s="190">
        <f t="shared" si="87"/>
        <v>0</v>
      </c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R486" s="191" t="s">
        <v>135</v>
      </c>
      <c r="AT486" s="191" t="s">
        <v>187</v>
      </c>
      <c r="AU486" s="191" t="s">
        <v>80</v>
      </c>
      <c r="AY486" s="19" t="s">
        <v>185</v>
      </c>
      <c r="BE486" s="192">
        <f t="shared" si="88"/>
        <v>0</v>
      </c>
      <c r="BF486" s="192">
        <f t="shared" si="89"/>
        <v>0</v>
      </c>
      <c r="BG486" s="192">
        <f t="shared" si="90"/>
        <v>0</v>
      </c>
      <c r="BH486" s="192">
        <f t="shared" si="91"/>
        <v>0</v>
      </c>
      <c r="BI486" s="192">
        <f t="shared" si="92"/>
        <v>0</v>
      </c>
      <c r="BJ486" s="19" t="s">
        <v>80</v>
      </c>
      <c r="BK486" s="192">
        <f t="shared" si="93"/>
        <v>0</v>
      </c>
      <c r="BL486" s="19" t="s">
        <v>135</v>
      </c>
      <c r="BM486" s="191" t="s">
        <v>5985</v>
      </c>
    </row>
    <row r="487" spans="1:65" s="2" customFormat="1" ht="16.5" customHeight="1">
      <c r="A487" s="36"/>
      <c r="B487" s="37"/>
      <c r="C487" s="180" t="s">
        <v>5986</v>
      </c>
      <c r="D487" s="180" t="s">
        <v>187</v>
      </c>
      <c r="E487" s="181" t="s">
        <v>5987</v>
      </c>
      <c r="F487" s="182" t="s">
        <v>5988</v>
      </c>
      <c r="G487" s="183" t="s">
        <v>1314</v>
      </c>
      <c r="H487" s="184">
        <v>2</v>
      </c>
      <c r="I487" s="185"/>
      <c r="J487" s="186">
        <f t="shared" si="84"/>
        <v>0</v>
      </c>
      <c r="K487" s="182" t="s">
        <v>19</v>
      </c>
      <c r="L487" s="41"/>
      <c r="M487" s="187" t="s">
        <v>19</v>
      </c>
      <c r="N487" s="188" t="s">
        <v>44</v>
      </c>
      <c r="O487" s="66"/>
      <c r="P487" s="189">
        <f t="shared" si="85"/>
        <v>0</v>
      </c>
      <c r="Q487" s="189">
        <v>0</v>
      </c>
      <c r="R487" s="189">
        <f t="shared" si="86"/>
        <v>0</v>
      </c>
      <c r="S487" s="189">
        <v>0</v>
      </c>
      <c r="T487" s="190">
        <f t="shared" si="87"/>
        <v>0</v>
      </c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R487" s="191" t="s">
        <v>135</v>
      </c>
      <c r="AT487" s="191" t="s">
        <v>187</v>
      </c>
      <c r="AU487" s="191" t="s">
        <v>80</v>
      </c>
      <c r="AY487" s="19" t="s">
        <v>185</v>
      </c>
      <c r="BE487" s="192">
        <f t="shared" si="88"/>
        <v>0</v>
      </c>
      <c r="BF487" s="192">
        <f t="shared" si="89"/>
        <v>0</v>
      </c>
      <c r="BG487" s="192">
        <f t="shared" si="90"/>
        <v>0</v>
      </c>
      <c r="BH487" s="192">
        <f t="shared" si="91"/>
        <v>0</v>
      </c>
      <c r="BI487" s="192">
        <f t="shared" si="92"/>
        <v>0</v>
      </c>
      <c r="BJ487" s="19" t="s">
        <v>80</v>
      </c>
      <c r="BK487" s="192">
        <f t="shared" si="93"/>
        <v>0</v>
      </c>
      <c r="BL487" s="19" t="s">
        <v>135</v>
      </c>
      <c r="BM487" s="191" t="s">
        <v>5989</v>
      </c>
    </row>
    <row r="488" spans="1:65" s="2" customFormat="1" ht="16.5" customHeight="1">
      <c r="A488" s="36"/>
      <c r="B488" s="37"/>
      <c r="C488" s="180" t="s">
        <v>3904</v>
      </c>
      <c r="D488" s="180" t="s">
        <v>187</v>
      </c>
      <c r="E488" s="181" t="s">
        <v>5220</v>
      </c>
      <c r="F488" s="182" t="s">
        <v>5221</v>
      </c>
      <c r="G488" s="183" t="s">
        <v>499</v>
      </c>
      <c r="H488" s="184">
        <v>63</v>
      </c>
      <c r="I488" s="185"/>
      <c r="J488" s="186">
        <f t="shared" si="84"/>
        <v>0</v>
      </c>
      <c r="K488" s="182" t="s">
        <v>19</v>
      </c>
      <c r="L488" s="41"/>
      <c r="M488" s="187" t="s">
        <v>19</v>
      </c>
      <c r="N488" s="188" t="s">
        <v>44</v>
      </c>
      <c r="O488" s="66"/>
      <c r="P488" s="189">
        <f t="shared" si="85"/>
        <v>0</v>
      </c>
      <c r="Q488" s="189">
        <v>0</v>
      </c>
      <c r="R488" s="189">
        <f t="shared" si="86"/>
        <v>0</v>
      </c>
      <c r="S488" s="189">
        <v>0</v>
      </c>
      <c r="T488" s="190">
        <f t="shared" si="87"/>
        <v>0</v>
      </c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R488" s="191" t="s">
        <v>135</v>
      </c>
      <c r="AT488" s="191" t="s">
        <v>187</v>
      </c>
      <c r="AU488" s="191" t="s">
        <v>80</v>
      </c>
      <c r="AY488" s="19" t="s">
        <v>185</v>
      </c>
      <c r="BE488" s="192">
        <f t="shared" si="88"/>
        <v>0</v>
      </c>
      <c r="BF488" s="192">
        <f t="shared" si="89"/>
        <v>0</v>
      </c>
      <c r="BG488" s="192">
        <f t="shared" si="90"/>
        <v>0</v>
      </c>
      <c r="BH488" s="192">
        <f t="shared" si="91"/>
        <v>0</v>
      </c>
      <c r="BI488" s="192">
        <f t="shared" si="92"/>
        <v>0</v>
      </c>
      <c r="BJ488" s="19" t="s">
        <v>80</v>
      </c>
      <c r="BK488" s="192">
        <f t="shared" si="93"/>
        <v>0</v>
      </c>
      <c r="BL488" s="19" t="s">
        <v>135</v>
      </c>
      <c r="BM488" s="191" t="s">
        <v>5990</v>
      </c>
    </row>
    <row r="489" spans="1:65" s="2" customFormat="1" ht="16.5" customHeight="1">
      <c r="A489" s="36"/>
      <c r="B489" s="37"/>
      <c r="C489" s="180" t="s">
        <v>5991</v>
      </c>
      <c r="D489" s="180" t="s">
        <v>187</v>
      </c>
      <c r="E489" s="181" t="s">
        <v>5222</v>
      </c>
      <c r="F489" s="182" t="s">
        <v>5223</v>
      </c>
      <c r="G489" s="183" t="s">
        <v>1314</v>
      </c>
      <c r="H489" s="184">
        <v>70</v>
      </c>
      <c r="I489" s="185"/>
      <c r="J489" s="186">
        <f t="shared" si="84"/>
        <v>0</v>
      </c>
      <c r="K489" s="182" t="s">
        <v>19</v>
      </c>
      <c r="L489" s="41"/>
      <c r="M489" s="187" t="s">
        <v>19</v>
      </c>
      <c r="N489" s="188" t="s">
        <v>44</v>
      </c>
      <c r="O489" s="66"/>
      <c r="P489" s="189">
        <f t="shared" si="85"/>
        <v>0</v>
      </c>
      <c r="Q489" s="189">
        <v>0</v>
      </c>
      <c r="R489" s="189">
        <f t="shared" si="86"/>
        <v>0</v>
      </c>
      <c r="S489" s="189">
        <v>0</v>
      </c>
      <c r="T489" s="190">
        <f t="shared" si="87"/>
        <v>0</v>
      </c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R489" s="191" t="s">
        <v>135</v>
      </c>
      <c r="AT489" s="191" t="s">
        <v>187</v>
      </c>
      <c r="AU489" s="191" t="s">
        <v>80</v>
      </c>
      <c r="AY489" s="19" t="s">
        <v>185</v>
      </c>
      <c r="BE489" s="192">
        <f t="shared" si="88"/>
        <v>0</v>
      </c>
      <c r="BF489" s="192">
        <f t="shared" si="89"/>
        <v>0</v>
      </c>
      <c r="BG489" s="192">
        <f t="shared" si="90"/>
        <v>0</v>
      </c>
      <c r="BH489" s="192">
        <f t="shared" si="91"/>
        <v>0</v>
      </c>
      <c r="BI489" s="192">
        <f t="shared" si="92"/>
        <v>0</v>
      </c>
      <c r="BJ489" s="19" t="s">
        <v>80</v>
      </c>
      <c r="BK489" s="192">
        <f t="shared" si="93"/>
        <v>0</v>
      </c>
      <c r="BL489" s="19" t="s">
        <v>135</v>
      </c>
      <c r="BM489" s="191" t="s">
        <v>5992</v>
      </c>
    </row>
    <row r="490" spans="1:65" s="2" customFormat="1" ht="16.5" customHeight="1">
      <c r="A490" s="36"/>
      <c r="B490" s="37"/>
      <c r="C490" s="180" t="s">
        <v>5497</v>
      </c>
      <c r="D490" s="180" t="s">
        <v>187</v>
      </c>
      <c r="E490" s="181" t="s">
        <v>5244</v>
      </c>
      <c r="F490" s="182" t="s">
        <v>5245</v>
      </c>
      <c r="G490" s="183" t="s">
        <v>499</v>
      </c>
      <c r="H490" s="184">
        <v>8</v>
      </c>
      <c r="I490" s="185"/>
      <c r="J490" s="186">
        <f t="shared" si="84"/>
        <v>0</v>
      </c>
      <c r="K490" s="182" t="s">
        <v>19</v>
      </c>
      <c r="L490" s="41"/>
      <c r="M490" s="187" t="s">
        <v>19</v>
      </c>
      <c r="N490" s="188" t="s">
        <v>44</v>
      </c>
      <c r="O490" s="66"/>
      <c r="P490" s="189">
        <f t="shared" si="85"/>
        <v>0</v>
      </c>
      <c r="Q490" s="189">
        <v>0</v>
      </c>
      <c r="R490" s="189">
        <f t="shared" si="86"/>
        <v>0</v>
      </c>
      <c r="S490" s="189">
        <v>0</v>
      </c>
      <c r="T490" s="190">
        <f t="shared" si="87"/>
        <v>0</v>
      </c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R490" s="191" t="s">
        <v>135</v>
      </c>
      <c r="AT490" s="191" t="s">
        <v>187</v>
      </c>
      <c r="AU490" s="191" t="s">
        <v>80</v>
      </c>
      <c r="AY490" s="19" t="s">
        <v>185</v>
      </c>
      <c r="BE490" s="192">
        <f t="shared" si="88"/>
        <v>0</v>
      </c>
      <c r="BF490" s="192">
        <f t="shared" si="89"/>
        <v>0</v>
      </c>
      <c r="BG490" s="192">
        <f t="shared" si="90"/>
        <v>0</v>
      </c>
      <c r="BH490" s="192">
        <f t="shared" si="91"/>
        <v>0</v>
      </c>
      <c r="BI490" s="192">
        <f t="shared" si="92"/>
        <v>0</v>
      </c>
      <c r="BJ490" s="19" t="s">
        <v>80</v>
      </c>
      <c r="BK490" s="192">
        <f t="shared" si="93"/>
        <v>0</v>
      </c>
      <c r="BL490" s="19" t="s">
        <v>135</v>
      </c>
      <c r="BM490" s="191" t="s">
        <v>5993</v>
      </c>
    </row>
    <row r="491" spans="1:65" s="2" customFormat="1" ht="16.5" customHeight="1">
      <c r="A491" s="36"/>
      <c r="B491" s="37"/>
      <c r="C491" s="180" t="s">
        <v>5994</v>
      </c>
      <c r="D491" s="180" t="s">
        <v>187</v>
      </c>
      <c r="E491" s="181" t="s">
        <v>5246</v>
      </c>
      <c r="F491" s="182" t="s">
        <v>5247</v>
      </c>
      <c r="G491" s="183" t="s">
        <v>499</v>
      </c>
      <c r="H491" s="184">
        <v>8</v>
      </c>
      <c r="I491" s="185"/>
      <c r="J491" s="186">
        <f t="shared" si="84"/>
        <v>0</v>
      </c>
      <c r="K491" s="182" t="s">
        <v>19</v>
      </c>
      <c r="L491" s="41"/>
      <c r="M491" s="187" t="s">
        <v>19</v>
      </c>
      <c r="N491" s="188" t="s">
        <v>44</v>
      </c>
      <c r="O491" s="66"/>
      <c r="P491" s="189">
        <f t="shared" si="85"/>
        <v>0</v>
      </c>
      <c r="Q491" s="189">
        <v>0</v>
      </c>
      <c r="R491" s="189">
        <f t="shared" si="86"/>
        <v>0</v>
      </c>
      <c r="S491" s="189">
        <v>0</v>
      </c>
      <c r="T491" s="190">
        <f t="shared" si="87"/>
        <v>0</v>
      </c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R491" s="191" t="s">
        <v>135</v>
      </c>
      <c r="AT491" s="191" t="s">
        <v>187</v>
      </c>
      <c r="AU491" s="191" t="s">
        <v>80</v>
      </c>
      <c r="AY491" s="19" t="s">
        <v>185</v>
      </c>
      <c r="BE491" s="192">
        <f t="shared" si="88"/>
        <v>0</v>
      </c>
      <c r="BF491" s="192">
        <f t="shared" si="89"/>
        <v>0</v>
      </c>
      <c r="BG491" s="192">
        <f t="shared" si="90"/>
        <v>0</v>
      </c>
      <c r="BH491" s="192">
        <f t="shared" si="91"/>
        <v>0</v>
      </c>
      <c r="BI491" s="192">
        <f t="shared" si="92"/>
        <v>0</v>
      </c>
      <c r="BJ491" s="19" t="s">
        <v>80</v>
      </c>
      <c r="BK491" s="192">
        <f t="shared" si="93"/>
        <v>0</v>
      </c>
      <c r="BL491" s="19" t="s">
        <v>135</v>
      </c>
      <c r="BM491" s="191" t="s">
        <v>5995</v>
      </c>
    </row>
    <row r="492" spans="1:65" s="2" customFormat="1" ht="16.5" customHeight="1">
      <c r="A492" s="36"/>
      <c r="B492" s="37"/>
      <c r="C492" s="180" t="s">
        <v>5500</v>
      </c>
      <c r="D492" s="180" t="s">
        <v>187</v>
      </c>
      <c r="E492" s="181" t="s">
        <v>5610</v>
      </c>
      <c r="F492" s="182" t="s">
        <v>5611</v>
      </c>
      <c r="G492" s="183" t="s">
        <v>499</v>
      </c>
      <c r="H492" s="184">
        <v>8</v>
      </c>
      <c r="I492" s="185"/>
      <c r="J492" s="186">
        <f t="shared" si="84"/>
        <v>0</v>
      </c>
      <c r="K492" s="182" t="s">
        <v>19</v>
      </c>
      <c r="L492" s="41"/>
      <c r="M492" s="187" t="s">
        <v>19</v>
      </c>
      <c r="N492" s="188" t="s">
        <v>44</v>
      </c>
      <c r="O492" s="66"/>
      <c r="P492" s="189">
        <f t="shared" si="85"/>
        <v>0</v>
      </c>
      <c r="Q492" s="189">
        <v>0</v>
      </c>
      <c r="R492" s="189">
        <f t="shared" si="86"/>
        <v>0</v>
      </c>
      <c r="S492" s="189">
        <v>0</v>
      </c>
      <c r="T492" s="190">
        <f t="shared" si="87"/>
        <v>0</v>
      </c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R492" s="191" t="s">
        <v>135</v>
      </c>
      <c r="AT492" s="191" t="s">
        <v>187</v>
      </c>
      <c r="AU492" s="191" t="s">
        <v>80</v>
      </c>
      <c r="AY492" s="19" t="s">
        <v>185</v>
      </c>
      <c r="BE492" s="192">
        <f t="shared" si="88"/>
        <v>0</v>
      </c>
      <c r="BF492" s="192">
        <f t="shared" si="89"/>
        <v>0</v>
      </c>
      <c r="BG492" s="192">
        <f t="shared" si="90"/>
        <v>0</v>
      </c>
      <c r="BH492" s="192">
        <f t="shared" si="91"/>
        <v>0</v>
      </c>
      <c r="BI492" s="192">
        <f t="shared" si="92"/>
        <v>0</v>
      </c>
      <c r="BJ492" s="19" t="s">
        <v>80</v>
      </c>
      <c r="BK492" s="192">
        <f t="shared" si="93"/>
        <v>0</v>
      </c>
      <c r="BL492" s="19" t="s">
        <v>135</v>
      </c>
      <c r="BM492" s="191" t="s">
        <v>5996</v>
      </c>
    </row>
    <row r="493" spans="1:65" s="2" customFormat="1" ht="16.5" customHeight="1">
      <c r="A493" s="36"/>
      <c r="B493" s="37"/>
      <c r="C493" s="180" t="s">
        <v>5997</v>
      </c>
      <c r="D493" s="180" t="s">
        <v>187</v>
      </c>
      <c r="E493" s="181" t="s">
        <v>5613</v>
      </c>
      <c r="F493" s="182" t="s">
        <v>5614</v>
      </c>
      <c r="G493" s="183" t="s">
        <v>1314</v>
      </c>
      <c r="H493" s="184">
        <v>1</v>
      </c>
      <c r="I493" s="185"/>
      <c r="J493" s="186">
        <f t="shared" si="84"/>
        <v>0</v>
      </c>
      <c r="K493" s="182" t="s">
        <v>19</v>
      </c>
      <c r="L493" s="41"/>
      <c r="M493" s="187" t="s">
        <v>19</v>
      </c>
      <c r="N493" s="188" t="s">
        <v>44</v>
      </c>
      <c r="O493" s="66"/>
      <c r="P493" s="189">
        <f t="shared" si="85"/>
        <v>0</v>
      </c>
      <c r="Q493" s="189">
        <v>0</v>
      </c>
      <c r="R493" s="189">
        <f t="shared" si="86"/>
        <v>0</v>
      </c>
      <c r="S493" s="189">
        <v>0</v>
      </c>
      <c r="T493" s="190">
        <f t="shared" si="87"/>
        <v>0</v>
      </c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R493" s="191" t="s">
        <v>135</v>
      </c>
      <c r="AT493" s="191" t="s">
        <v>187</v>
      </c>
      <c r="AU493" s="191" t="s">
        <v>80</v>
      </c>
      <c r="AY493" s="19" t="s">
        <v>185</v>
      </c>
      <c r="BE493" s="192">
        <f t="shared" si="88"/>
        <v>0</v>
      </c>
      <c r="BF493" s="192">
        <f t="shared" si="89"/>
        <v>0</v>
      </c>
      <c r="BG493" s="192">
        <f t="shared" si="90"/>
        <v>0</v>
      </c>
      <c r="BH493" s="192">
        <f t="shared" si="91"/>
        <v>0</v>
      </c>
      <c r="BI493" s="192">
        <f t="shared" si="92"/>
        <v>0</v>
      </c>
      <c r="BJ493" s="19" t="s">
        <v>80</v>
      </c>
      <c r="BK493" s="192">
        <f t="shared" si="93"/>
        <v>0</v>
      </c>
      <c r="BL493" s="19" t="s">
        <v>135</v>
      </c>
      <c r="BM493" s="191" t="s">
        <v>5998</v>
      </c>
    </row>
    <row r="494" spans="1:65" s="2" customFormat="1" ht="16.5" customHeight="1">
      <c r="A494" s="36"/>
      <c r="B494" s="37"/>
      <c r="C494" s="180" t="s">
        <v>5503</v>
      </c>
      <c r="D494" s="180" t="s">
        <v>187</v>
      </c>
      <c r="E494" s="181" t="s">
        <v>3601</v>
      </c>
      <c r="F494" s="182" t="s">
        <v>5252</v>
      </c>
      <c r="G494" s="183" t="s">
        <v>499</v>
      </c>
      <c r="H494" s="184">
        <v>8</v>
      </c>
      <c r="I494" s="185"/>
      <c r="J494" s="186">
        <f t="shared" si="84"/>
        <v>0</v>
      </c>
      <c r="K494" s="182" t="s">
        <v>19</v>
      </c>
      <c r="L494" s="41"/>
      <c r="M494" s="187" t="s">
        <v>19</v>
      </c>
      <c r="N494" s="188" t="s">
        <v>44</v>
      </c>
      <c r="O494" s="66"/>
      <c r="P494" s="189">
        <f t="shared" si="85"/>
        <v>0</v>
      </c>
      <c r="Q494" s="189">
        <v>0</v>
      </c>
      <c r="R494" s="189">
        <f t="shared" si="86"/>
        <v>0</v>
      </c>
      <c r="S494" s="189">
        <v>0</v>
      </c>
      <c r="T494" s="190">
        <f t="shared" si="87"/>
        <v>0</v>
      </c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R494" s="191" t="s">
        <v>135</v>
      </c>
      <c r="AT494" s="191" t="s">
        <v>187</v>
      </c>
      <c r="AU494" s="191" t="s">
        <v>80</v>
      </c>
      <c r="AY494" s="19" t="s">
        <v>185</v>
      </c>
      <c r="BE494" s="192">
        <f t="shared" si="88"/>
        <v>0</v>
      </c>
      <c r="BF494" s="192">
        <f t="shared" si="89"/>
        <v>0</v>
      </c>
      <c r="BG494" s="192">
        <f t="shared" si="90"/>
        <v>0</v>
      </c>
      <c r="BH494" s="192">
        <f t="shared" si="91"/>
        <v>0</v>
      </c>
      <c r="BI494" s="192">
        <f t="shared" si="92"/>
        <v>0</v>
      </c>
      <c r="BJ494" s="19" t="s">
        <v>80</v>
      </c>
      <c r="BK494" s="192">
        <f t="shared" si="93"/>
        <v>0</v>
      </c>
      <c r="BL494" s="19" t="s">
        <v>135</v>
      </c>
      <c r="BM494" s="191" t="s">
        <v>5999</v>
      </c>
    </row>
    <row r="495" spans="1:65" s="2" customFormat="1" ht="21.75" customHeight="1">
      <c r="A495" s="36"/>
      <c r="B495" s="37"/>
      <c r="C495" s="180" t="s">
        <v>6000</v>
      </c>
      <c r="D495" s="180" t="s">
        <v>187</v>
      </c>
      <c r="E495" s="181" t="s">
        <v>6001</v>
      </c>
      <c r="F495" s="182" t="s">
        <v>6002</v>
      </c>
      <c r="G495" s="183" t="s">
        <v>1314</v>
      </c>
      <c r="H495" s="184">
        <v>10</v>
      </c>
      <c r="I495" s="185"/>
      <c r="J495" s="186">
        <f t="shared" si="84"/>
        <v>0</v>
      </c>
      <c r="K495" s="182" t="s">
        <v>19</v>
      </c>
      <c r="L495" s="41"/>
      <c r="M495" s="187" t="s">
        <v>19</v>
      </c>
      <c r="N495" s="188" t="s">
        <v>44</v>
      </c>
      <c r="O495" s="66"/>
      <c r="P495" s="189">
        <f t="shared" si="85"/>
        <v>0</v>
      </c>
      <c r="Q495" s="189">
        <v>0</v>
      </c>
      <c r="R495" s="189">
        <f t="shared" si="86"/>
        <v>0</v>
      </c>
      <c r="S495" s="189">
        <v>0</v>
      </c>
      <c r="T495" s="190">
        <f t="shared" si="87"/>
        <v>0</v>
      </c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R495" s="191" t="s">
        <v>135</v>
      </c>
      <c r="AT495" s="191" t="s">
        <v>187</v>
      </c>
      <c r="AU495" s="191" t="s">
        <v>80</v>
      </c>
      <c r="AY495" s="19" t="s">
        <v>185</v>
      </c>
      <c r="BE495" s="192">
        <f t="shared" si="88"/>
        <v>0</v>
      </c>
      <c r="BF495" s="192">
        <f t="shared" si="89"/>
        <v>0</v>
      </c>
      <c r="BG495" s="192">
        <f t="shared" si="90"/>
        <v>0</v>
      </c>
      <c r="BH495" s="192">
        <f t="shared" si="91"/>
        <v>0</v>
      </c>
      <c r="BI495" s="192">
        <f t="shared" si="92"/>
        <v>0</v>
      </c>
      <c r="BJ495" s="19" t="s">
        <v>80</v>
      </c>
      <c r="BK495" s="192">
        <f t="shared" si="93"/>
        <v>0</v>
      </c>
      <c r="BL495" s="19" t="s">
        <v>135</v>
      </c>
      <c r="BM495" s="191" t="s">
        <v>6003</v>
      </c>
    </row>
    <row r="496" spans="1:65" s="2" customFormat="1" ht="16.5" customHeight="1">
      <c r="A496" s="36"/>
      <c r="B496" s="37"/>
      <c r="C496" s="180" t="s">
        <v>5506</v>
      </c>
      <c r="D496" s="180" t="s">
        <v>187</v>
      </c>
      <c r="E496" s="181" t="s">
        <v>5323</v>
      </c>
      <c r="F496" s="182" t="s">
        <v>5324</v>
      </c>
      <c r="G496" s="183" t="s">
        <v>1358</v>
      </c>
      <c r="H496" s="184">
        <v>50</v>
      </c>
      <c r="I496" s="185"/>
      <c r="J496" s="186">
        <f t="shared" si="84"/>
        <v>0</v>
      </c>
      <c r="K496" s="182" t="s">
        <v>19</v>
      </c>
      <c r="L496" s="41"/>
      <c r="M496" s="187" t="s">
        <v>19</v>
      </c>
      <c r="N496" s="188" t="s">
        <v>44</v>
      </c>
      <c r="O496" s="66"/>
      <c r="P496" s="189">
        <f t="shared" si="85"/>
        <v>0</v>
      </c>
      <c r="Q496" s="189">
        <v>0</v>
      </c>
      <c r="R496" s="189">
        <f t="shared" si="86"/>
        <v>0</v>
      </c>
      <c r="S496" s="189">
        <v>0</v>
      </c>
      <c r="T496" s="190">
        <f t="shared" si="87"/>
        <v>0</v>
      </c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R496" s="191" t="s">
        <v>135</v>
      </c>
      <c r="AT496" s="191" t="s">
        <v>187</v>
      </c>
      <c r="AU496" s="191" t="s">
        <v>80</v>
      </c>
      <c r="AY496" s="19" t="s">
        <v>185</v>
      </c>
      <c r="BE496" s="192">
        <f t="shared" si="88"/>
        <v>0</v>
      </c>
      <c r="BF496" s="192">
        <f t="shared" si="89"/>
        <v>0</v>
      </c>
      <c r="BG496" s="192">
        <f t="shared" si="90"/>
        <v>0</v>
      </c>
      <c r="BH496" s="192">
        <f t="shared" si="91"/>
        <v>0</v>
      </c>
      <c r="BI496" s="192">
        <f t="shared" si="92"/>
        <v>0</v>
      </c>
      <c r="BJ496" s="19" t="s">
        <v>80</v>
      </c>
      <c r="BK496" s="192">
        <f t="shared" si="93"/>
        <v>0</v>
      </c>
      <c r="BL496" s="19" t="s">
        <v>135</v>
      </c>
      <c r="BM496" s="191" t="s">
        <v>6004</v>
      </c>
    </row>
    <row r="497" spans="1:65" s="2" customFormat="1" ht="16.5" customHeight="1">
      <c r="A497" s="36"/>
      <c r="B497" s="37"/>
      <c r="C497" s="180" t="s">
        <v>6005</v>
      </c>
      <c r="D497" s="180" t="s">
        <v>187</v>
      </c>
      <c r="E497" s="181" t="s">
        <v>5325</v>
      </c>
      <c r="F497" s="182" t="s">
        <v>3507</v>
      </c>
      <c r="G497" s="183" t="s">
        <v>1358</v>
      </c>
      <c r="H497" s="184">
        <v>50</v>
      </c>
      <c r="I497" s="185"/>
      <c r="J497" s="186">
        <f t="shared" si="84"/>
        <v>0</v>
      </c>
      <c r="K497" s="182" t="s">
        <v>19</v>
      </c>
      <c r="L497" s="41"/>
      <c r="M497" s="187" t="s">
        <v>19</v>
      </c>
      <c r="N497" s="188" t="s">
        <v>44</v>
      </c>
      <c r="O497" s="66"/>
      <c r="P497" s="189">
        <f t="shared" si="85"/>
        <v>0</v>
      </c>
      <c r="Q497" s="189">
        <v>0</v>
      </c>
      <c r="R497" s="189">
        <f t="shared" si="86"/>
        <v>0</v>
      </c>
      <c r="S497" s="189">
        <v>0</v>
      </c>
      <c r="T497" s="190">
        <f t="shared" si="87"/>
        <v>0</v>
      </c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R497" s="191" t="s">
        <v>135</v>
      </c>
      <c r="AT497" s="191" t="s">
        <v>187</v>
      </c>
      <c r="AU497" s="191" t="s">
        <v>80</v>
      </c>
      <c r="AY497" s="19" t="s">
        <v>185</v>
      </c>
      <c r="BE497" s="192">
        <f t="shared" si="88"/>
        <v>0</v>
      </c>
      <c r="BF497" s="192">
        <f t="shared" si="89"/>
        <v>0</v>
      </c>
      <c r="BG497" s="192">
        <f t="shared" si="90"/>
        <v>0</v>
      </c>
      <c r="BH497" s="192">
        <f t="shared" si="91"/>
        <v>0</v>
      </c>
      <c r="BI497" s="192">
        <f t="shared" si="92"/>
        <v>0</v>
      </c>
      <c r="BJ497" s="19" t="s">
        <v>80</v>
      </c>
      <c r="BK497" s="192">
        <f t="shared" si="93"/>
        <v>0</v>
      </c>
      <c r="BL497" s="19" t="s">
        <v>135</v>
      </c>
      <c r="BM497" s="191" t="s">
        <v>6006</v>
      </c>
    </row>
    <row r="498" spans="1:65" s="2" customFormat="1" ht="16.5" customHeight="1">
      <c r="A498" s="36"/>
      <c r="B498" s="37"/>
      <c r="C498" s="180" t="s">
        <v>5509</v>
      </c>
      <c r="D498" s="180" t="s">
        <v>187</v>
      </c>
      <c r="E498" s="181" t="s">
        <v>5326</v>
      </c>
      <c r="F498" s="182" t="s">
        <v>5327</v>
      </c>
      <c r="G498" s="183" t="s">
        <v>5173</v>
      </c>
      <c r="H498" s="184">
        <v>1</v>
      </c>
      <c r="I498" s="185"/>
      <c r="J498" s="186">
        <f t="shared" si="84"/>
        <v>0</v>
      </c>
      <c r="K498" s="182" t="s">
        <v>19</v>
      </c>
      <c r="L498" s="41"/>
      <c r="M498" s="187" t="s">
        <v>19</v>
      </c>
      <c r="N498" s="188" t="s">
        <v>44</v>
      </c>
      <c r="O498" s="66"/>
      <c r="P498" s="189">
        <f t="shared" si="85"/>
        <v>0</v>
      </c>
      <c r="Q498" s="189">
        <v>0</v>
      </c>
      <c r="R498" s="189">
        <f t="shared" si="86"/>
        <v>0</v>
      </c>
      <c r="S498" s="189">
        <v>0</v>
      </c>
      <c r="T498" s="190">
        <f t="shared" si="87"/>
        <v>0</v>
      </c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R498" s="191" t="s">
        <v>135</v>
      </c>
      <c r="AT498" s="191" t="s">
        <v>187</v>
      </c>
      <c r="AU498" s="191" t="s">
        <v>80</v>
      </c>
      <c r="AY498" s="19" t="s">
        <v>185</v>
      </c>
      <c r="BE498" s="192">
        <f t="shared" si="88"/>
        <v>0</v>
      </c>
      <c r="BF498" s="192">
        <f t="shared" si="89"/>
        <v>0</v>
      </c>
      <c r="BG498" s="192">
        <f t="shared" si="90"/>
        <v>0</v>
      </c>
      <c r="BH498" s="192">
        <f t="shared" si="91"/>
        <v>0</v>
      </c>
      <c r="BI498" s="192">
        <f t="shared" si="92"/>
        <v>0</v>
      </c>
      <c r="BJ498" s="19" t="s">
        <v>80</v>
      </c>
      <c r="BK498" s="192">
        <f t="shared" si="93"/>
        <v>0</v>
      </c>
      <c r="BL498" s="19" t="s">
        <v>135</v>
      </c>
      <c r="BM498" s="191" t="s">
        <v>6007</v>
      </c>
    </row>
    <row r="499" spans="1:65" s="2" customFormat="1" ht="16.5" customHeight="1">
      <c r="A499" s="36"/>
      <c r="B499" s="37"/>
      <c r="C499" s="180" t="s">
        <v>6008</v>
      </c>
      <c r="D499" s="180" t="s">
        <v>187</v>
      </c>
      <c r="E499" s="181" t="s">
        <v>5328</v>
      </c>
      <c r="F499" s="182" t="s">
        <v>5329</v>
      </c>
      <c r="G499" s="183" t="s">
        <v>1314</v>
      </c>
      <c r="H499" s="184">
        <v>1</v>
      </c>
      <c r="I499" s="185"/>
      <c r="J499" s="186">
        <f t="shared" si="84"/>
        <v>0</v>
      </c>
      <c r="K499" s="182" t="s">
        <v>19</v>
      </c>
      <c r="L499" s="41"/>
      <c r="M499" s="187" t="s">
        <v>19</v>
      </c>
      <c r="N499" s="188" t="s">
        <v>44</v>
      </c>
      <c r="O499" s="66"/>
      <c r="P499" s="189">
        <f t="shared" si="85"/>
        <v>0</v>
      </c>
      <c r="Q499" s="189">
        <v>0</v>
      </c>
      <c r="R499" s="189">
        <f t="shared" si="86"/>
        <v>0</v>
      </c>
      <c r="S499" s="189">
        <v>0</v>
      </c>
      <c r="T499" s="190">
        <f t="shared" si="87"/>
        <v>0</v>
      </c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R499" s="191" t="s">
        <v>135</v>
      </c>
      <c r="AT499" s="191" t="s">
        <v>187</v>
      </c>
      <c r="AU499" s="191" t="s">
        <v>80</v>
      </c>
      <c r="AY499" s="19" t="s">
        <v>185</v>
      </c>
      <c r="BE499" s="192">
        <f t="shared" si="88"/>
        <v>0</v>
      </c>
      <c r="BF499" s="192">
        <f t="shared" si="89"/>
        <v>0</v>
      </c>
      <c r="BG499" s="192">
        <f t="shared" si="90"/>
        <v>0</v>
      </c>
      <c r="BH499" s="192">
        <f t="shared" si="91"/>
        <v>0</v>
      </c>
      <c r="BI499" s="192">
        <f t="shared" si="92"/>
        <v>0</v>
      </c>
      <c r="BJ499" s="19" t="s">
        <v>80</v>
      </c>
      <c r="BK499" s="192">
        <f t="shared" si="93"/>
        <v>0</v>
      </c>
      <c r="BL499" s="19" t="s">
        <v>135</v>
      </c>
      <c r="BM499" s="191" t="s">
        <v>6009</v>
      </c>
    </row>
    <row r="500" spans="1:65" s="2" customFormat="1" ht="16.5" customHeight="1">
      <c r="A500" s="36"/>
      <c r="B500" s="37"/>
      <c r="C500" s="180" t="s">
        <v>5512</v>
      </c>
      <c r="D500" s="180" t="s">
        <v>187</v>
      </c>
      <c r="E500" s="181" t="s">
        <v>5330</v>
      </c>
      <c r="F500" s="182" t="s">
        <v>5331</v>
      </c>
      <c r="G500" s="183" t="s">
        <v>5332</v>
      </c>
      <c r="H500" s="184">
        <v>5</v>
      </c>
      <c r="I500" s="185"/>
      <c r="J500" s="186">
        <f t="shared" si="84"/>
        <v>0</v>
      </c>
      <c r="K500" s="182" t="s">
        <v>19</v>
      </c>
      <c r="L500" s="41"/>
      <c r="M500" s="187" t="s">
        <v>19</v>
      </c>
      <c r="N500" s="188" t="s">
        <v>44</v>
      </c>
      <c r="O500" s="66"/>
      <c r="P500" s="189">
        <f t="shared" si="85"/>
        <v>0</v>
      </c>
      <c r="Q500" s="189">
        <v>0</v>
      </c>
      <c r="R500" s="189">
        <f t="shared" si="86"/>
        <v>0</v>
      </c>
      <c r="S500" s="189">
        <v>0</v>
      </c>
      <c r="T500" s="190">
        <f t="shared" si="87"/>
        <v>0</v>
      </c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R500" s="191" t="s">
        <v>135</v>
      </c>
      <c r="AT500" s="191" t="s">
        <v>187</v>
      </c>
      <c r="AU500" s="191" t="s">
        <v>80</v>
      </c>
      <c r="AY500" s="19" t="s">
        <v>185</v>
      </c>
      <c r="BE500" s="192">
        <f t="shared" si="88"/>
        <v>0</v>
      </c>
      <c r="BF500" s="192">
        <f t="shared" si="89"/>
        <v>0</v>
      </c>
      <c r="BG500" s="192">
        <f t="shared" si="90"/>
        <v>0</v>
      </c>
      <c r="BH500" s="192">
        <f t="shared" si="91"/>
        <v>0</v>
      </c>
      <c r="BI500" s="192">
        <f t="shared" si="92"/>
        <v>0</v>
      </c>
      <c r="BJ500" s="19" t="s">
        <v>80</v>
      </c>
      <c r="BK500" s="192">
        <f t="shared" si="93"/>
        <v>0</v>
      </c>
      <c r="BL500" s="19" t="s">
        <v>135</v>
      </c>
      <c r="BM500" s="191" t="s">
        <v>6010</v>
      </c>
    </row>
    <row r="501" spans="1:65" s="2" customFormat="1" ht="16.5" customHeight="1">
      <c r="A501" s="36"/>
      <c r="B501" s="37"/>
      <c r="C501" s="180" t="s">
        <v>6011</v>
      </c>
      <c r="D501" s="180" t="s">
        <v>187</v>
      </c>
      <c r="E501" s="181" t="s">
        <v>5333</v>
      </c>
      <c r="F501" s="182" t="s">
        <v>5334</v>
      </c>
      <c r="G501" s="183" t="s">
        <v>1314</v>
      </c>
      <c r="H501" s="184">
        <v>1</v>
      </c>
      <c r="I501" s="185"/>
      <c r="J501" s="186">
        <f t="shared" si="84"/>
        <v>0</v>
      </c>
      <c r="K501" s="182" t="s">
        <v>19</v>
      </c>
      <c r="L501" s="41"/>
      <c r="M501" s="187" t="s">
        <v>19</v>
      </c>
      <c r="N501" s="188" t="s">
        <v>44</v>
      </c>
      <c r="O501" s="66"/>
      <c r="P501" s="189">
        <f t="shared" si="85"/>
        <v>0</v>
      </c>
      <c r="Q501" s="189">
        <v>0</v>
      </c>
      <c r="R501" s="189">
        <f t="shared" si="86"/>
        <v>0</v>
      </c>
      <c r="S501" s="189">
        <v>0</v>
      </c>
      <c r="T501" s="190">
        <f t="shared" si="87"/>
        <v>0</v>
      </c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R501" s="191" t="s">
        <v>135</v>
      </c>
      <c r="AT501" s="191" t="s">
        <v>187</v>
      </c>
      <c r="AU501" s="191" t="s">
        <v>80</v>
      </c>
      <c r="AY501" s="19" t="s">
        <v>185</v>
      </c>
      <c r="BE501" s="192">
        <f t="shared" si="88"/>
        <v>0</v>
      </c>
      <c r="BF501" s="192">
        <f t="shared" si="89"/>
        <v>0</v>
      </c>
      <c r="BG501" s="192">
        <f t="shared" si="90"/>
        <v>0</v>
      </c>
      <c r="BH501" s="192">
        <f t="shared" si="91"/>
        <v>0</v>
      </c>
      <c r="BI501" s="192">
        <f t="shared" si="92"/>
        <v>0</v>
      </c>
      <c r="BJ501" s="19" t="s">
        <v>80</v>
      </c>
      <c r="BK501" s="192">
        <f t="shared" si="93"/>
        <v>0</v>
      </c>
      <c r="BL501" s="19" t="s">
        <v>135</v>
      </c>
      <c r="BM501" s="191" t="s">
        <v>6012</v>
      </c>
    </row>
    <row r="502" spans="1:65" s="2" customFormat="1" ht="16.5" customHeight="1">
      <c r="A502" s="36"/>
      <c r="B502" s="37"/>
      <c r="C502" s="180" t="s">
        <v>5515</v>
      </c>
      <c r="D502" s="180" t="s">
        <v>187</v>
      </c>
      <c r="E502" s="181" t="s">
        <v>5335</v>
      </c>
      <c r="F502" s="182" t="s">
        <v>5336</v>
      </c>
      <c r="G502" s="183" t="s">
        <v>3536</v>
      </c>
      <c r="H502" s="184">
        <v>1</v>
      </c>
      <c r="I502" s="185"/>
      <c r="J502" s="186">
        <f t="shared" si="84"/>
        <v>0</v>
      </c>
      <c r="K502" s="182" t="s">
        <v>19</v>
      </c>
      <c r="L502" s="41"/>
      <c r="M502" s="187" t="s">
        <v>19</v>
      </c>
      <c r="N502" s="188" t="s">
        <v>44</v>
      </c>
      <c r="O502" s="66"/>
      <c r="P502" s="189">
        <f t="shared" si="85"/>
        <v>0</v>
      </c>
      <c r="Q502" s="189">
        <v>0</v>
      </c>
      <c r="R502" s="189">
        <f t="shared" si="86"/>
        <v>0</v>
      </c>
      <c r="S502" s="189">
        <v>0</v>
      </c>
      <c r="T502" s="190">
        <f t="shared" si="87"/>
        <v>0</v>
      </c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R502" s="191" t="s">
        <v>135</v>
      </c>
      <c r="AT502" s="191" t="s">
        <v>187</v>
      </c>
      <c r="AU502" s="191" t="s">
        <v>80</v>
      </c>
      <c r="AY502" s="19" t="s">
        <v>185</v>
      </c>
      <c r="BE502" s="192">
        <f t="shared" si="88"/>
        <v>0</v>
      </c>
      <c r="BF502" s="192">
        <f t="shared" si="89"/>
        <v>0</v>
      </c>
      <c r="BG502" s="192">
        <f t="shared" si="90"/>
        <v>0</v>
      </c>
      <c r="BH502" s="192">
        <f t="shared" si="91"/>
        <v>0</v>
      </c>
      <c r="BI502" s="192">
        <f t="shared" si="92"/>
        <v>0</v>
      </c>
      <c r="BJ502" s="19" t="s">
        <v>80</v>
      </c>
      <c r="BK502" s="192">
        <f t="shared" si="93"/>
        <v>0</v>
      </c>
      <c r="BL502" s="19" t="s">
        <v>135</v>
      </c>
      <c r="BM502" s="191" t="s">
        <v>6013</v>
      </c>
    </row>
    <row r="503" spans="1:65" s="2" customFormat="1" ht="16.5" customHeight="1">
      <c r="A503" s="36"/>
      <c r="B503" s="37"/>
      <c r="C503" s="180" t="s">
        <v>6014</v>
      </c>
      <c r="D503" s="180" t="s">
        <v>187</v>
      </c>
      <c r="E503" s="181" t="s">
        <v>5337</v>
      </c>
      <c r="F503" s="182" t="s">
        <v>3875</v>
      </c>
      <c r="G503" s="183" t="s">
        <v>448</v>
      </c>
      <c r="H503" s="184">
        <v>8</v>
      </c>
      <c r="I503" s="185"/>
      <c r="J503" s="186">
        <f t="shared" ref="J503:J534" si="94">ROUND(I503*H503,2)</f>
        <v>0</v>
      </c>
      <c r="K503" s="182" t="s">
        <v>19</v>
      </c>
      <c r="L503" s="41"/>
      <c r="M503" s="187" t="s">
        <v>19</v>
      </c>
      <c r="N503" s="188" t="s">
        <v>44</v>
      </c>
      <c r="O503" s="66"/>
      <c r="P503" s="189">
        <f t="shared" ref="P503:P534" si="95">O503*H503</f>
        <v>0</v>
      </c>
      <c r="Q503" s="189">
        <v>0</v>
      </c>
      <c r="R503" s="189">
        <f t="shared" ref="R503:R534" si="96">Q503*H503</f>
        <v>0</v>
      </c>
      <c r="S503" s="189">
        <v>0</v>
      </c>
      <c r="T503" s="190">
        <f t="shared" ref="T503:T534" si="97">S503*H503</f>
        <v>0</v>
      </c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R503" s="191" t="s">
        <v>135</v>
      </c>
      <c r="AT503" s="191" t="s">
        <v>187</v>
      </c>
      <c r="AU503" s="191" t="s">
        <v>80</v>
      </c>
      <c r="AY503" s="19" t="s">
        <v>185</v>
      </c>
      <c r="BE503" s="192">
        <f t="shared" ref="BE503:BE508" si="98">IF(N503="základní",J503,0)</f>
        <v>0</v>
      </c>
      <c r="BF503" s="192">
        <f t="shared" ref="BF503:BF508" si="99">IF(N503="snížená",J503,0)</f>
        <v>0</v>
      </c>
      <c r="BG503" s="192">
        <f t="shared" ref="BG503:BG508" si="100">IF(N503="zákl. přenesená",J503,0)</f>
        <v>0</v>
      </c>
      <c r="BH503" s="192">
        <f t="shared" ref="BH503:BH508" si="101">IF(N503="sníž. přenesená",J503,0)</f>
        <v>0</v>
      </c>
      <c r="BI503" s="192">
        <f t="shared" ref="BI503:BI508" si="102">IF(N503="nulová",J503,0)</f>
        <v>0</v>
      </c>
      <c r="BJ503" s="19" t="s">
        <v>80</v>
      </c>
      <c r="BK503" s="192">
        <f t="shared" ref="BK503:BK508" si="103">ROUND(I503*H503,2)</f>
        <v>0</v>
      </c>
      <c r="BL503" s="19" t="s">
        <v>135</v>
      </c>
      <c r="BM503" s="191" t="s">
        <v>6015</v>
      </c>
    </row>
    <row r="504" spans="1:65" s="2" customFormat="1" ht="16.5" customHeight="1">
      <c r="A504" s="36"/>
      <c r="B504" s="37"/>
      <c r="C504" s="180" t="s">
        <v>5518</v>
      </c>
      <c r="D504" s="180" t="s">
        <v>187</v>
      </c>
      <c r="E504" s="181" t="s">
        <v>3641</v>
      </c>
      <c r="F504" s="182" t="s">
        <v>5338</v>
      </c>
      <c r="G504" s="183" t="s">
        <v>342</v>
      </c>
      <c r="H504" s="184">
        <v>0.05</v>
      </c>
      <c r="I504" s="185"/>
      <c r="J504" s="186">
        <f t="shared" si="94"/>
        <v>0</v>
      </c>
      <c r="K504" s="182" t="s">
        <v>19</v>
      </c>
      <c r="L504" s="41"/>
      <c r="M504" s="187" t="s">
        <v>19</v>
      </c>
      <c r="N504" s="188" t="s">
        <v>44</v>
      </c>
      <c r="O504" s="66"/>
      <c r="P504" s="189">
        <f t="shared" si="95"/>
        <v>0</v>
      </c>
      <c r="Q504" s="189">
        <v>0</v>
      </c>
      <c r="R504" s="189">
        <f t="shared" si="96"/>
        <v>0</v>
      </c>
      <c r="S504" s="189">
        <v>0</v>
      </c>
      <c r="T504" s="190">
        <f t="shared" si="97"/>
        <v>0</v>
      </c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R504" s="191" t="s">
        <v>135</v>
      </c>
      <c r="AT504" s="191" t="s">
        <v>187</v>
      </c>
      <c r="AU504" s="191" t="s">
        <v>80</v>
      </c>
      <c r="AY504" s="19" t="s">
        <v>185</v>
      </c>
      <c r="BE504" s="192">
        <f t="shared" si="98"/>
        <v>0</v>
      </c>
      <c r="BF504" s="192">
        <f t="shared" si="99"/>
        <v>0</v>
      </c>
      <c r="BG504" s="192">
        <f t="shared" si="100"/>
        <v>0</v>
      </c>
      <c r="BH504" s="192">
        <f t="shared" si="101"/>
        <v>0</v>
      </c>
      <c r="BI504" s="192">
        <f t="shared" si="102"/>
        <v>0</v>
      </c>
      <c r="BJ504" s="19" t="s">
        <v>80</v>
      </c>
      <c r="BK504" s="192">
        <f t="shared" si="103"/>
        <v>0</v>
      </c>
      <c r="BL504" s="19" t="s">
        <v>135</v>
      </c>
      <c r="BM504" s="191" t="s">
        <v>6016</v>
      </c>
    </row>
    <row r="505" spans="1:65" s="2" customFormat="1" ht="16.5" customHeight="1">
      <c r="A505" s="36"/>
      <c r="B505" s="37"/>
      <c r="C505" s="180" t="s">
        <v>6017</v>
      </c>
      <c r="D505" s="180" t="s">
        <v>187</v>
      </c>
      <c r="E505" s="181" t="s">
        <v>3644</v>
      </c>
      <c r="F505" s="182" t="s">
        <v>3476</v>
      </c>
      <c r="G505" s="183" t="s">
        <v>342</v>
      </c>
      <c r="H505" s="184">
        <v>0.05</v>
      </c>
      <c r="I505" s="185"/>
      <c r="J505" s="186">
        <f t="shared" si="94"/>
        <v>0</v>
      </c>
      <c r="K505" s="182" t="s">
        <v>19</v>
      </c>
      <c r="L505" s="41"/>
      <c r="M505" s="187" t="s">
        <v>19</v>
      </c>
      <c r="N505" s="188" t="s">
        <v>44</v>
      </c>
      <c r="O505" s="66"/>
      <c r="P505" s="189">
        <f t="shared" si="95"/>
        <v>0</v>
      </c>
      <c r="Q505" s="189">
        <v>0</v>
      </c>
      <c r="R505" s="189">
        <f t="shared" si="96"/>
        <v>0</v>
      </c>
      <c r="S505" s="189">
        <v>0</v>
      </c>
      <c r="T505" s="190">
        <f t="shared" si="97"/>
        <v>0</v>
      </c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R505" s="191" t="s">
        <v>135</v>
      </c>
      <c r="AT505" s="191" t="s">
        <v>187</v>
      </c>
      <c r="AU505" s="191" t="s">
        <v>80</v>
      </c>
      <c r="AY505" s="19" t="s">
        <v>185</v>
      </c>
      <c r="BE505" s="192">
        <f t="shared" si="98"/>
        <v>0</v>
      </c>
      <c r="BF505" s="192">
        <f t="shared" si="99"/>
        <v>0</v>
      </c>
      <c r="BG505" s="192">
        <f t="shared" si="100"/>
        <v>0</v>
      </c>
      <c r="BH505" s="192">
        <f t="shared" si="101"/>
        <v>0</v>
      </c>
      <c r="BI505" s="192">
        <f t="shared" si="102"/>
        <v>0</v>
      </c>
      <c r="BJ505" s="19" t="s">
        <v>80</v>
      </c>
      <c r="BK505" s="192">
        <f t="shared" si="103"/>
        <v>0</v>
      </c>
      <c r="BL505" s="19" t="s">
        <v>135</v>
      </c>
      <c r="BM505" s="191" t="s">
        <v>6018</v>
      </c>
    </row>
    <row r="506" spans="1:65" s="2" customFormat="1" ht="16.5" customHeight="1">
      <c r="A506" s="36"/>
      <c r="B506" s="37"/>
      <c r="C506" s="180" t="s">
        <v>5521</v>
      </c>
      <c r="D506" s="180" t="s">
        <v>187</v>
      </c>
      <c r="E506" s="181" t="s">
        <v>5339</v>
      </c>
      <c r="F506" s="182" t="s">
        <v>5340</v>
      </c>
      <c r="G506" s="183" t="s">
        <v>342</v>
      </c>
      <c r="H506" s="184">
        <v>0.4</v>
      </c>
      <c r="I506" s="185"/>
      <c r="J506" s="186">
        <f t="shared" si="94"/>
        <v>0</v>
      </c>
      <c r="K506" s="182" t="s">
        <v>19</v>
      </c>
      <c r="L506" s="41"/>
      <c r="M506" s="187" t="s">
        <v>19</v>
      </c>
      <c r="N506" s="188" t="s">
        <v>44</v>
      </c>
      <c r="O506" s="66"/>
      <c r="P506" s="189">
        <f t="shared" si="95"/>
        <v>0</v>
      </c>
      <c r="Q506" s="189">
        <v>0</v>
      </c>
      <c r="R506" s="189">
        <f t="shared" si="96"/>
        <v>0</v>
      </c>
      <c r="S506" s="189">
        <v>0</v>
      </c>
      <c r="T506" s="190">
        <f t="shared" si="97"/>
        <v>0</v>
      </c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R506" s="191" t="s">
        <v>135</v>
      </c>
      <c r="AT506" s="191" t="s">
        <v>187</v>
      </c>
      <c r="AU506" s="191" t="s">
        <v>80</v>
      </c>
      <c r="AY506" s="19" t="s">
        <v>185</v>
      </c>
      <c r="BE506" s="192">
        <f t="shared" si="98"/>
        <v>0</v>
      </c>
      <c r="BF506" s="192">
        <f t="shared" si="99"/>
        <v>0</v>
      </c>
      <c r="BG506" s="192">
        <f t="shared" si="100"/>
        <v>0</v>
      </c>
      <c r="BH506" s="192">
        <f t="shared" si="101"/>
        <v>0</v>
      </c>
      <c r="BI506" s="192">
        <f t="shared" si="102"/>
        <v>0</v>
      </c>
      <c r="BJ506" s="19" t="s">
        <v>80</v>
      </c>
      <c r="BK506" s="192">
        <f t="shared" si="103"/>
        <v>0</v>
      </c>
      <c r="BL506" s="19" t="s">
        <v>135</v>
      </c>
      <c r="BM506" s="191" t="s">
        <v>6019</v>
      </c>
    </row>
    <row r="507" spans="1:65" s="2" customFormat="1" ht="16.5" customHeight="1">
      <c r="A507" s="36"/>
      <c r="B507" s="37"/>
      <c r="C507" s="180" t="s">
        <v>6020</v>
      </c>
      <c r="D507" s="180" t="s">
        <v>187</v>
      </c>
      <c r="E507" s="181" t="s">
        <v>5341</v>
      </c>
      <c r="F507" s="182" t="s">
        <v>3476</v>
      </c>
      <c r="G507" s="183" t="s">
        <v>342</v>
      </c>
      <c r="H507" s="184">
        <v>0.4</v>
      </c>
      <c r="I507" s="185"/>
      <c r="J507" s="186">
        <f t="shared" si="94"/>
        <v>0</v>
      </c>
      <c r="K507" s="182" t="s">
        <v>19</v>
      </c>
      <c r="L507" s="41"/>
      <c r="M507" s="187" t="s">
        <v>19</v>
      </c>
      <c r="N507" s="188" t="s">
        <v>44</v>
      </c>
      <c r="O507" s="66"/>
      <c r="P507" s="189">
        <f t="shared" si="95"/>
        <v>0</v>
      </c>
      <c r="Q507" s="189">
        <v>0</v>
      </c>
      <c r="R507" s="189">
        <f t="shared" si="96"/>
        <v>0</v>
      </c>
      <c r="S507" s="189">
        <v>0</v>
      </c>
      <c r="T507" s="190">
        <f t="shared" si="97"/>
        <v>0</v>
      </c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R507" s="191" t="s">
        <v>135</v>
      </c>
      <c r="AT507" s="191" t="s">
        <v>187</v>
      </c>
      <c r="AU507" s="191" t="s">
        <v>80</v>
      </c>
      <c r="AY507" s="19" t="s">
        <v>185</v>
      </c>
      <c r="BE507" s="192">
        <f t="shared" si="98"/>
        <v>0</v>
      </c>
      <c r="BF507" s="192">
        <f t="shared" si="99"/>
        <v>0</v>
      </c>
      <c r="BG507" s="192">
        <f t="shared" si="100"/>
        <v>0</v>
      </c>
      <c r="BH507" s="192">
        <f t="shared" si="101"/>
        <v>0</v>
      </c>
      <c r="BI507" s="192">
        <f t="shared" si="102"/>
        <v>0</v>
      </c>
      <c r="BJ507" s="19" t="s">
        <v>80</v>
      </c>
      <c r="BK507" s="192">
        <f t="shared" si="103"/>
        <v>0</v>
      </c>
      <c r="BL507" s="19" t="s">
        <v>135</v>
      </c>
      <c r="BM507" s="191" t="s">
        <v>6021</v>
      </c>
    </row>
    <row r="508" spans="1:65" s="2" customFormat="1" ht="16.5" customHeight="1">
      <c r="A508" s="36"/>
      <c r="B508" s="37"/>
      <c r="C508" s="180" t="s">
        <v>5524</v>
      </c>
      <c r="D508" s="180" t="s">
        <v>187</v>
      </c>
      <c r="E508" s="181" t="s">
        <v>5342</v>
      </c>
      <c r="F508" s="182" t="s">
        <v>5343</v>
      </c>
      <c r="G508" s="183" t="s">
        <v>1314</v>
      </c>
      <c r="H508" s="184">
        <v>1</v>
      </c>
      <c r="I508" s="185"/>
      <c r="J508" s="186">
        <f t="shared" si="94"/>
        <v>0</v>
      </c>
      <c r="K508" s="182" t="s">
        <v>19</v>
      </c>
      <c r="L508" s="41"/>
      <c r="M508" s="187" t="s">
        <v>19</v>
      </c>
      <c r="N508" s="188" t="s">
        <v>44</v>
      </c>
      <c r="O508" s="66"/>
      <c r="P508" s="189">
        <f t="shared" si="95"/>
        <v>0</v>
      </c>
      <c r="Q508" s="189">
        <v>0</v>
      </c>
      <c r="R508" s="189">
        <f t="shared" si="96"/>
        <v>0</v>
      </c>
      <c r="S508" s="189">
        <v>0</v>
      </c>
      <c r="T508" s="190">
        <f t="shared" si="97"/>
        <v>0</v>
      </c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R508" s="191" t="s">
        <v>135</v>
      </c>
      <c r="AT508" s="191" t="s">
        <v>187</v>
      </c>
      <c r="AU508" s="191" t="s">
        <v>80</v>
      </c>
      <c r="AY508" s="19" t="s">
        <v>185</v>
      </c>
      <c r="BE508" s="192">
        <f t="shared" si="98"/>
        <v>0</v>
      </c>
      <c r="BF508" s="192">
        <f t="shared" si="99"/>
        <v>0</v>
      </c>
      <c r="BG508" s="192">
        <f t="shared" si="100"/>
        <v>0</v>
      </c>
      <c r="BH508" s="192">
        <f t="shared" si="101"/>
        <v>0</v>
      </c>
      <c r="BI508" s="192">
        <f t="shared" si="102"/>
        <v>0</v>
      </c>
      <c r="BJ508" s="19" t="s">
        <v>80</v>
      </c>
      <c r="BK508" s="192">
        <f t="shared" si="103"/>
        <v>0</v>
      </c>
      <c r="BL508" s="19" t="s">
        <v>135</v>
      </c>
      <c r="BM508" s="191" t="s">
        <v>6022</v>
      </c>
    </row>
    <row r="509" spans="1:65" s="12" customFormat="1" ht="25.9" customHeight="1">
      <c r="B509" s="164"/>
      <c r="C509" s="165"/>
      <c r="D509" s="166" t="s">
        <v>72</v>
      </c>
      <c r="E509" s="167" t="s">
        <v>250</v>
      </c>
      <c r="F509" s="167" t="s">
        <v>6023</v>
      </c>
      <c r="G509" s="165"/>
      <c r="H509" s="165"/>
      <c r="I509" s="168"/>
      <c r="J509" s="169">
        <f>BK509</f>
        <v>0</v>
      </c>
      <c r="K509" s="165"/>
      <c r="L509" s="170"/>
      <c r="M509" s="171"/>
      <c r="N509" s="172"/>
      <c r="O509" s="172"/>
      <c r="P509" s="173">
        <f>SUM(P510:P564)</f>
        <v>0</v>
      </c>
      <c r="Q509" s="172"/>
      <c r="R509" s="173">
        <f>SUM(R510:R564)</f>
        <v>0</v>
      </c>
      <c r="S509" s="172"/>
      <c r="T509" s="174">
        <f>SUM(T510:T564)</f>
        <v>0</v>
      </c>
      <c r="AR509" s="175" t="s">
        <v>80</v>
      </c>
      <c r="AT509" s="176" t="s">
        <v>72</v>
      </c>
      <c r="AU509" s="176" t="s">
        <v>73</v>
      </c>
      <c r="AY509" s="175" t="s">
        <v>185</v>
      </c>
      <c r="BK509" s="177">
        <f>SUM(BK510:BK564)</f>
        <v>0</v>
      </c>
    </row>
    <row r="510" spans="1:65" s="2" customFormat="1" ht="33" customHeight="1">
      <c r="A510" s="36"/>
      <c r="B510" s="37"/>
      <c r="C510" s="180" t="s">
        <v>6024</v>
      </c>
      <c r="D510" s="180" t="s">
        <v>187</v>
      </c>
      <c r="E510" s="181" t="s">
        <v>6025</v>
      </c>
      <c r="F510" s="182" t="s">
        <v>6026</v>
      </c>
      <c r="G510" s="183" t="s">
        <v>1314</v>
      </c>
      <c r="H510" s="184">
        <v>1</v>
      </c>
      <c r="I510" s="185"/>
      <c r="J510" s="186">
        <f t="shared" ref="J510:J541" si="104">ROUND(I510*H510,2)</f>
        <v>0</v>
      </c>
      <c r="K510" s="182" t="s">
        <v>19</v>
      </c>
      <c r="L510" s="41"/>
      <c r="M510" s="187" t="s">
        <v>19</v>
      </c>
      <c r="N510" s="188" t="s">
        <v>44</v>
      </c>
      <c r="O510" s="66"/>
      <c r="P510" s="189">
        <f t="shared" ref="P510:P541" si="105">O510*H510</f>
        <v>0</v>
      </c>
      <c r="Q510" s="189">
        <v>0</v>
      </c>
      <c r="R510" s="189">
        <f t="shared" ref="R510:R541" si="106">Q510*H510</f>
        <v>0</v>
      </c>
      <c r="S510" s="189">
        <v>0</v>
      </c>
      <c r="T510" s="190">
        <f t="shared" ref="T510:T541" si="107">S510*H510</f>
        <v>0</v>
      </c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R510" s="191" t="s">
        <v>135</v>
      </c>
      <c r="AT510" s="191" t="s">
        <v>187</v>
      </c>
      <c r="AU510" s="191" t="s">
        <v>80</v>
      </c>
      <c r="AY510" s="19" t="s">
        <v>185</v>
      </c>
      <c r="BE510" s="192">
        <f t="shared" ref="BE510:BE541" si="108">IF(N510="základní",J510,0)</f>
        <v>0</v>
      </c>
      <c r="BF510" s="192">
        <f t="shared" ref="BF510:BF541" si="109">IF(N510="snížená",J510,0)</f>
        <v>0</v>
      </c>
      <c r="BG510" s="192">
        <f t="shared" ref="BG510:BG541" si="110">IF(N510="zákl. přenesená",J510,0)</f>
        <v>0</v>
      </c>
      <c r="BH510" s="192">
        <f t="shared" ref="BH510:BH541" si="111">IF(N510="sníž. přenesená",J510,0)</f>
        <v>0</v>
      </c>
      <c r="BI510" s="192">
        <f t="shared" ref="BI510:BI541" si="112">IF(N510="nulová",J510,0)</f>
        <v>0</v>
      </c>
      <c r="BJ510" s="19" t="s">
        <v>80</v>
      </c>
      <c r="BK510" s="192">
        <f t="shared" ref="BK510:BK541" si="113">ROUND(I510*H510,2)</f>
        <v>0</v>
      </c>
      <c r="BL510" s="19" t="s">
        <v>135</v>
      </c>
      <c r="BM510" s="191" t="s">
        <v>6027</v>
      </c>
    </row>
    <row r="511" spans="1:65" s="2" customFormat="1" ht="24.2" customHeight="1">
      <c r="A511" s="36"/>
      <c r="B511" s="37"/>
      <c r="C511" s="180" t="s">
        <v>5527</v>
      </c>
      <c r="D511" s="180" t="s">
        <v>187</v>
      </c>
      <c r="E511" s="181" t="s">
        <v>6028</v>
      </c>
      <c r="F511" s="182" t="s">
        <v>6029</v>
      </c>
      <c r="G511" s="183" t="s">
        <v>3536</v>
      </c>
      <c r="H511" s="184">
        <v>1</v>
      </c>
      <c r="I511" s="185"/>
      <c r="J511" s="186">
        <f t="shared" si="104"/>
        <v>0</v>
      </c>
      <c r="K511" s="182" t="s">
        <v>19</v>
      </c>
      <c r="L511" s="41"/>
      <c r="M511" s="187" t="s">
        <v>19</v>
      </c>
      <c r="N511" s="188" t="s">
        <v>44</v>
      </c>
      <c r="O511" s="66"/>
      <c r="P511" s="189">
        <f t="shared" si="105"/>
        <v>0</v>
      </c>
      <c r="Q511" s="189">
        <v>0</v>
      </c>
      <c r="R511" s="189">
        <f t="shared" si="106"/>
        <v>0</v>
      </c>
      <c r="S511" s="189">
        <v>0</v>
      </c>
      <c r="T511" s="190">
        <f t="shared" si="107"/>
        <v>0</v>
      </c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R511" s="191" t="s">
        <v>135</v>
      </c>
      <c r="AT511" s="191" t="s">
        <v>187</v>
      </c>
      <c r="AU511" s="191" t="s">
        <v>80</v>
      </c>
      <c r="AY511" s="19" t="s">
        <v>185</v>
      </c>
      <c r="BE511" s="192">
        <f t="shared" si="108"/>
        <v>0</v>
      </c>
      <c r="BF511" s="192">
        <f t="shared" si="109"/>
        <v>0</v>
      </c>
      <c r="BG511" s="192">
        <f t="shared" si="110"/>
        <v>0</v>
      </c>
      <c r="BH511" s="192">
        <f t="shared" si="111"/>
        <v>0</v>
      </c>
      <c r="BI511" s="192">
        <f t="shared" si="112"/>
        <v>0</v>
      </c>
      <c r="BJ511" s="19" t="s">
        <v>80</v>
      </c>
      <c r="BK511" s="192">
        <f t="shared" si="113"/>
        <v>0</v>
      </c>
      <c r="BL511" s="19" t="s">
        <v>135</v>
      </c>
      <c r="BM511" s="191" t="s">
        <v>6030</v>
      </c>
    </row>
    <row r="512" spans="1:65" s="2" customFormat="1" ht="16.5" customHeight="1">
      <c r="A512" s="36"/>
      <c r="B512" s="37"/>
      <c r="C512" s="180" t="s">
        <v>6031</v>
      </c>
      <c r="D512" s="180" t="s">
        <v>187</v>
      </c>
      <c r="E512" s="181" t="s">
        <v>6032</v>
      </c>
      <c r="F512" s="182" t="s">
        <v>6033</v>
      </c>
      <c r="G512" s="183" t="s">
        <v>1314</v>
      </c>
      <c r="H512" s="184">
        <v>2</v>
      </c>
      <c r="I512" s="185"/>
      <c r="J512" s="186">
        <f t="shared" si="104"/>
        <v>0</v>
      </c>
      <c r="K512" s="182" t="s">
        <v>19</v>
      </c>
      <c r="L512" s="41"/>
      <c r="M512" s="187" t="s">
        <v>19</v>
      </c>
      <c r="N512" s="188" t="s">
        <v>44</v>
      </c>
      <c r="O512" s="66"/>
      <c r="P512" s="189">
        <f t="shared" si="105"/>
        <v>0</v>
      </c>
      <c r="Q512" s="189">
        <v>0</v>
      </c>
      <c r="R512" s="189">
        <f t="shared" si="106"/>
        <v>0</v>
      </c>
      <c r="S512" s="189">
        <v>0</v>
      </c>
      <c r="T512" s="190">
        <f t="shared" si="107"/>
        <v>0</v>
      </c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R512" s="191" t="s">
        <v>135</v>
      </c>
      <c r="AT512" s="191" t="s">
        <v>187</v>
      </c>
      <c r="AU512" s="191" t="s">
        <v>80</v>
      </c>
      <c r="AY512" s="19" t="s">
        <v>185</v>
      </c>
      <c r="BE512" s="192">
        <f t="shared" si="108"/>
        <v>0</v>
      </c>
      <c r="BF512" s="192">
        <f t="shared" si="109"/>
        <v>0</v>
      </c>
      <c r="BG512" s="192">
        <f t="shared" si="110"/>
        <v>0</v>
      </c>
      <c r="BH512" s="192">
        <f t="shared" si="111"/>
        <v>0</v>
      </c>
      <c r="BI512" s="192">
        <f t="shared" si="112"/>
        <v>0</v>
      </c>
      <c r="BJ512" s="19" t="s">
        <v>80</v>
      </c>
      <c r="BK512" s="192">
        <f t="shared" si="113"/>
        <v>0</v>
      </c>
      <c r="BL512" s="19" t="s">
        <v>135</v>
      </c>
      <c r="BM512" s="191" t="s">
        <v>6034</v>
      </c>
    </row>
    <row r="513" spans="1:65" s="2" customFormat="1" ht="24.2" customHeight="1">
      <c r="A513" s="36"/>
      <c r="B513" s="37"/>
      <c r="C513" s="180" t="s">
        <v>5530</v>
      </c>
      <c r="D513" s="180" t="s">
        <v>187</v>
      </c>
      <c r="E513" s="181" t="s">
        <v>6035</v>
      </c>
      <c r="F513" s="182" t="s">
        <v>6036</v>
      </c>
      <c r="G513" s="183" t="s">
        <v>1314</v>
      </c>
      <c r="H513" s="184">
        <v>1</v>
      </c>
      <c r="I513" s="185"/>
      <c r="J513" s="186">
        <f t="shared" si="104"/>
        <v>0</v>
      </c>
      <c r="K513" s="182" t="s">
        <v>19</v>
      </c>
      <c r="L513" s="41"/>
      <c r="M513" s="187" t="s">
        <v>19</v>
      </c>
      <c r="N513" s="188" t="s">
        <v>44</v>
      </c>
      <c r="O513" s="66"/>
      <c r="P513" s="189">
        <f t="shared" si="105"/>
        <v>0</v>
      </c>
      <c r="Q513" s="189">
        <v>0</v>
      </c>
      <c r="R513" s="189">
        <f t="shared" si="106"/>
        <v>0</v>
      </c>
      <c r="S513" s="189">
        <v>0</v>
      </c>
      <c r="T513" s="190">
        <f t="shared" si="107"/>
        <v>0</v>
      </c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R513" s="191" t="s">
        <v>135</v>
      </c>
      <c r="AT513" s="191" t="s">
        <v>187</v>
      </c>
      <c r="AU513" s="191" t="s">
        <v>80</v>
      </c>
      <c r="AY513" s="19" t="s">
        <v>185</v>
      </c>
      <c r="BE513" s="192">
        <f t="shared" si="108"/>
        <v>0</v>
      </c>
      <c r="BF513" s="192">
        <f t="shared" si="109"/>
        <v>0</v>
      </c>
      <c r="BG513" s="192">
        <f t="shared" si="110"/>
        <v>0</v>
      </c>
      <c r="BH513" s="192">
        <f t="shared" si="111"/>
        <v>0</v>
      </c>
      <c r="BI513" s="192">
        <f t="shared" si="112"/>
        <v>0</v>
      </c>
      <c r="BJ513" s="19" t="s">
        <v>80</v>
      </c>
      <c r="BK513" s="192">
        <f t="shared" si="113"/>
        <v>0</v>
      </c>
      <c r="BL513" s="19" t="s">
        <v>135</v>
      </c>
      <c r="BM513" s="191" t="s">
        <v>6037</v>
      </c>
    </row>
    <row r="514" spans="1:65" s="2" customFormat="1" ht="24.2" customHeight="1">
      <c r="A514" s="36"/>
      <c r="B514" s="37"/>
      <c r="C514" s="180" t="s">
        <v>6038</v>
      </c>
      <c r="D514" s="180" t="s">
        <v>187</v>
      </c>
      <c r="E514" s="181" t="s">
        <v>6039</v>
      </c>
      <c r="F514" s="182" t="s">
        <v>6040</v>
      </c>
      <c r="G514" s="183" t="s">
        <v>1314</v>
      </c>
      <c r="H514" s="184">
        <v>1</v>
      </c>
      <c r="I514" s="185"/>
      <c r="J514" s="186">
        <f t="shared" si="104"/>
        <v>0</v>
      </c>
      <c r="K514" s="182" t="s">
        <v>19</v>
      </c>
      <c r="L514" s="41"/>
      <c r="M514" s="187" t="s">
        <v>19</v>
      </c>
      <c r="N514" s="188" t="s">
        <v>44</v>
      </c>
      <c r="O514" s="66"/>
      <c r="P514" s="189">
        <f t="shared" si="105"/>
        <v>0</v>
      </c>
      <c r="Q514" s="189">
        <v>0</v>
      </c>
      <c r="R514" s="189">
        <f t="shared" si="106"/>
        <v>0</v>
      </c>
      <c r="S514" s="189">
        <v>0</v>
      </c>
      <c r="T514" s="190">
        <f t="shared" si="107"/>
        <v>0</v>
      </c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R514" s="191" t="s">
        <v>135</v>
      </c>
      <c r="AT514" s="191" t="s">
        <v>187</v>
      </c>
      <c r="AU514" s="191" t="s">
        <v>80</v>
      </c>
      <c r="AY514" s="19" t="s">
        <v>185</v>
      </c>
      <c r="BE514" s="192">
        <f t="shared" si="108"/>
        <v>0</v>
      </c>
      <c r="BF514" s="192">
        <f t="shared" si="109"/>
        <v>0</v>
      </c>
      <c r="BG514" s="192">
        <f t="shared" si="110"/>
        <v>0</v>
      </c>
      <c r="BH514" s="192">
        <f t="shared" si="111"/>
        <v>0</v>
      </c>
      <c r="BI514" s="192">
        <f t="shared" si="112"/>
        <v>0</v>
      </c>
      <c r="BJ514" s="19" t="s">
        <v>80</v>
      </c>
      <c r="BK514" s="192">
        <f t="shared" si="113"/>
        <v>0</v>
      </c>
      <c r="BL514" s="19" t="s">
        <v>135</v>
      </c>
      <c r="BM514" s="191" t="s">
        <v>6041</v>
      </c>
    </row>
    <row r="515" spans="1:65" s="2" customFormat="1" ht="24.2" customHeight="1">
      <c r="A515" s="36"/>
      <c r="B515" s="37"/>
      <c r="C515" s="180" t="s">
        <v>5533</v>
      </c>
      <c r="D515" s="180" t="s">
        <v>187</v>
      </c>
      <c r="E515" s="181" t="s">
        <v>6042</v>
      </c>
      <c r="F515" s="182" t="s">
        <v>6043</v>
      </c>
      <c r="G515" s="183" t="s">
        <v>1314</v>
      </c>
      <c r="H515" s="184">
        <v>1</v>
      </c>
      <c r="I515" s="185"/>
      <c r="J515" s="186">
        <f t="shared" si="104"/>
        <v>0</v>
      </c>
      <c r="K515" s="182" t="s">
        <v>19</v>
      </c>
      <c r="L515" s="41"/>
      <c r="M515" s="187" t="s">
        <v>19</v>
      </c>
      <c r="N515" s="188" t="s">
        <v>44</v>
      </c>
      <c r="O515" s="66"/>
      <c r="P515" s="189">
        <f t="shared" si="105"/>
        <v>0</v>
      </c>
      <c r="Q515" s="189">
        <v>0</v>
      </c>
      <c r="R515" s="189">
        <f t="shared" si="106"/>
        <v>0</v>
      </c>
      <c r="S515" s="189">
        <v>0</v>
      </c>
      <c r="T515" s="190">
        <f t="shared" si="107"/>
        <v>0</v>
      </c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R515" s="191" t="s">
        <v>135</v>
      </c>
      <c r="AT515" s="191" t="s">
        <v>187</v>
      </c>
      <c r="AU515" s="191" t="s">
        <v>80</v>
      </c>
      <c r="AY515" s="19" t="s">
        <v>185</v>
      </c>
      <c r="BE515" s="192">
        <f t="shared" si="108"/>
        <v>0</v>
      </c>
      <c r="BF515" s="192">
        <f t="shared" si="109"/>
        <v>0</v>
      </c>
      <c r="BG515" s="192">
        <f t="shared" si="110"/>
        <v>0</v>
      </c>
      <c r="BH515" s="192">
        <f t="shared" si="111"/>
        <v>0</v>
      </c>
      <c r="BI515" s="192">
        <f t="shared" si="112"/>
        <v>0</v>
      </c>
      <c r="BJ515" s="19" t="s">
        <v>80</v>
      </c>
      <c r="BK515" s="192">
        <f t="shared" si="113"/>
        <v>0</v>
      </c>
      <c r="BL515" s="19" t="s">
        <v>135</v>
      </c>
      <c r="BM515" s="191" t="s">
        <v>6044</v>
      </c>
    </row>
    <row r="516" spans="1:65" s="2" customFormat="1" ht="16.5" customHeight="1">
      <c r="A516" s="36"/>
      <c r="B516" s="37"/>
      <c r="C516" s="180" t="s">
        <v>6045</v>
      </c>
      <c r="D516" s="180" t="s">
        <v>187</v>
      </c>
      <c r="E516" s="181" t="s">
        <v>6046</v>
      </c>
      <c r="F516" s="182" t="s">
        <v>6047</v>
      </c>
      <c r="G516" s="183" t="s">
        <v>1314</v>
      </c>
      <c r="H516" s="184">
        <v>1</v>
      </c>
      <c r="I516" s="185"/>
      <c r="J516" s="186">
        <f t="shared" si="104"/>
        <v>0</v>
      </c>
      <c r="K516" s="182" t="s">
        <v>19</v>
      </c>
      <c r="L516" s="41"/>
      <c r="M516" s="187" t="s">
        <v>19</v>
      </c>
      <c r="N516" s="188" t="s">
        <v>44</v>
      </c>
      <c r="O516" s="66"/>
      <c r="P516" s="189">
        <f t="shared" si="105"/>
        <v>0</v>
      </c>
      <c r="Q516" s="189">
        <v>0</v>
      </c>
      <c r="R516" s="189">
        <f t="shared" si="106"/>
        <v>0</v>
      </c>
      <c r="S516" s="189">
        <v>0</v>
      </c>
      <c r="T516" s="190">
        <f t="shared" si="107"/>
        <v>0</v>
      </c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R516" s="191" t="s">
        <v>135</v>
      </c>
      <c r="AT516" s="191" t="s">
        <v>187</v>
      </c>
      <c r="AU516" s="191" t="s">
        <v>80</v>
      </c>
      <c r="AY516" s="19" t="s">
        <v>185</v>
      </c>
      <c r="BE516" s="192">
        <f t="shared" si="108"/>
        <v>0</v>
      </c>
      <c r="BF516" s="192">
        <f t="shared" si="109"/>
        <v>0</v>
      </c>
      <c r="BG516" s="192">
        <f t="shared" si="110"/>
        <v>0</v>
      </c>
      <c r="BH516" s="192">
        <f t="shared" si="111"/>
        <v>0</v>
      </c>
      <c r="BI516" s="192">
        <f t="shared" si="112"/>
        <v>0</v>
      </c>
      <c r="BJ516" s="19" t="s">
        <v>80</v>
      </c>
      <c r="BK516" s="192">
        <f t="shared" si="113"/>
        <v>0</v>
      </c>
      <c r="BL516" s="19" t="s">
        <v>135</v>
      </c>
      <c r="BM516" s="191" t="s">
        <v>6048</v>
      </c>
    </row>
    <row r="517" spans="1:65" s="2" customFormat="1" ht="24.2" customHeight="1">
      <c r="A517" s="36"/>
      <c r="B517" s="37"/>
      <c r="C517" s="180" t="s">
        <v>5536</v>
      </c>
      <c r="D517" s="180" t="s">
        <v>187</v>
      </c>
      <c r="E517" s="181" t="s">
        <v>6049</v>
      </c>
      <c r="F517" s="182" t="s">
        <v>6050</v>
      </c>
      <c r="G517" s="183" t="s">
        <v>448</v>
      </c>
      <c r="H517" s="184">
        <v>0.5</v>
      </c>
      <c r="I517" s="185"/>
      <c r="J517" s="186">
        <f t="shared" si="104"/>
        <v>0</v>
      </c>
      <c r="K517" s="182" t="s">
        <v>19</v>
      </c>
      <c r="L517" s="41"/>
      <c r="M517" s="187" t="s">
        <v>19</v>
      </c>
      <c r="N517" s="188" t="s">
        <v>44</v>
      </c>
      <c r="O517" s="66"/>
      <c r="P517" s="189">
        <f t="shared" si="105"/>
        <v>0</v>
      </c>
      <c r="Q517" s="189">
        <v>0</v>
      </c>
      <c r="R517" s="189">
        <f t="shared" si="106"/>
        <v>0</v>
      </c>
      <c r="S517" s="189">
        <v>0</v>
      </c>
      <c r="T517" s="190">
        <f t="shared" si="107"/>
        <v>0</v>
      </c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R517" s="191" t="s">
        <v>135</v>
      </c>
      <c r="AT517" s="191" t="s">
        <v>187</v>
      </c>
      <c r="AU517" s="191" t="s">
        <v>80</v>
      </c>
      <c r="AY517" s="19" t="s">
        <v>185</v>
      </c>
      <c r="BE517" s="192">
        <f t="shared" si="108"/>
        <v>0</v>
      </c>
      <c r="BF517" s="192">
        <f t="shared" si="109"/>
        <v>0</v>
      </c>
      <c r="BG517" s="192">
        <f t="shared" si="110"/>
        <v>0</v>
      </c>
      <c r="BH517" s="192">
        <f t="shared" si="111"/>
        <v>0</v>
      </c>
      <c r="BI517" s="192">
        <f t="shared" si="112"/>
        <v>0</v>
      </c>
      <c r="BJ517" s="19" t="s">
        <v>80</v>
      </c>
      <c r="BK517" s="192">
        <f t="shared" si="113"/>
        <v>0</v>
      </c>
      <c r="BL517" s="19" t="s">
        <v>135</v>
      </c>
      <c r="BM517" s="191" t="s">
        <v>6051</v>
      </c>
    </row>
    <row r="518" spans="1:65" s="2" customFormat="1" ht="16.5" customHeight="1">
      <c r="A518" s="36"/>
      <c r="B518" s="37"/>
      <c r="C518" s="180" t="s">
        <v>6052</v>
      </c>
      <c r="D518" s="180" t="s">
        <v>187</v>
      </c>
      <c r="E518" s="181" t="s">
        <v>6053</v>
      </c>
      <c r="F518" s="182" t="s">
        <v>6054</v>
      </c>
      <c r="G518" s="183" t="s">
        <v>1314</v>
      </c>
      <c r="H518" s="184">
        <v>2</v>
      </c>
      <c r="I518" s="185"/>
      <c r="J518" s="186">
        <f t="shared" si="104"/>
        <v>0</v>
      </c>
      <c r="K518" s="182" t="s">
        <v>19</v>
      </c>
      <c r="L518" s="41"/>
      <c r="M518" s="187" t="s">
        <v>19</v>
      </c>
      <c r="N518" s="188" t="s">
        <v>44</v>
      </c>
      <c r="O518" s="66"/>
      <c r="P518" s="189">
        <f t="shared" si="105"/>
        <v>0</v>
      </c>
      <c r="Q518" s="189">
        <v>0</v>
      </c>
      <c r="R518" s="189">
        <f t="shared" si="106"/>
        <v>0</v>
      </c>
      <c r="S518" s="189">
        <v>0</v>
      </c>
      <c r="T518" s="190">
        <f t="shared" si="107"/>
        <v>0</v>
      </c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R518" s="191" t="s">
        <v>135</v>
      </c>
      <c r="AT518" s="191" t="s">
        <v>187</v>
      </c>
      <c r="AU518" s="191" t="s">
        <v>80</v>
      </c>
      <c r="AY518" s="19" t="s">
        <v>185</v>
      </c>
      <c r="BE518" s="192">
        <f t="shared" si="108"/>
        <v>0</v>
      </c>
      <c r="BF518" s="192">
        <f t="shared" si="109"/>
        <v>0</v>
      </c>
      <c r="BG518" s="192">
        <f t="shared" si="110"/>
        <v>0</v>
      </c>
      <c r="BH518" s="192">
        <f t="shared" si="111"/>
        <v>0</v>
      </c>
      <c r="BI518" s="192">
        <f t="shared" si="112"/>
        <v>0</v>
      </c>
      <c r="BJ518" s="19" t="s">
        <v>80</v>
      </c>
      <c r="BK518" s="192">
        <f t="shared" si="113"/>
        <v>0</v>
      </c>
      <c r="BL518" s="19" t="s">
        <v>135</v>
      </c>
      <c r="BM518" s="191" t="s">
        <v>6055</v>
      </c>
    </row>
    <row r="519" spans="1:65" s="2" customFormat="1" ht="16.5" customHeight="1">
      <c r="A519" s="36"/>
      <c r="B519" s="37"/>
      <c r="C519" s="180" t="s">
        <v>5539</v>
      </c>
      <c r="D519" s="180" t="s">
        <v>187</v>
      </c>
      <c r="E519" s="181" t="s">
        <v>6056</v>
      </c>
      <c r="F519" s="182" t="s">
        <v>6057</v>
      </c>
      <c r="G519" s="183" t="s">
        <v>1314</v>
      </c>
      <c r="H519" s="184">
        <v>1</v>
      </c>
      <c r="I519" s="185"/>
      <c r="J519" s="186">
        <f t="shared" si="104"/>
        <v>0</v>
      </c>
      <c r="K519" s="182" t="s">
        <v>19</v>
      </c>
      <c r="L519" s="41"/>
      <c r="M519" s="187" t="s">
        <v>19</v>
      </c>
      <c r="N519" s="188" t="s">
        <v>44</v>
      </c>
      <c r="O519" s="66"/>
      <c r="P519" s="189">
        <f t="shared" si="105"/>
        <v>0</v>
      </c>
      <c r="Q519" s="189">
        <v>0</v>
      </c>
      <c r="R519" s="189">
        <f t="shared" si="106"/>
        <v>0</v>
      </c>
      <c r="S519" s="189">
        <v>0</v>
      </c>
      <c r="T519" s="190">
        <f t="shared" si="107"/>
        <v>0</v>
      </c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R519" s="191" t="s">
        <v>135</v>
      </c>
      <c r="AT519" s="191" t="s">
        <v>187</v>
      </c>
      <c r="AU519" s="191" t="s">
        <v>80</v>
      </c>
      <c r="AY519" s="19" t="s">
        <v>185</v>
      </c>
      <c r="BE519" s="192">
        <f t="shared" si="108"/>
        <v>0</v>
      </c>
      <c r="BF519" s="192">
        <f t="shared" si="109"/>
        <v>0</v>
      </c>
      <c r="BG519" s="192">
        <f t="shared" si="110"/>
        <v>0</v>
      </c>
      <c r="BH519" s="192">
        <f t="shared" si="111"/>
        <v>0</v>
      </c>
      <c r="BI519" s="192">
        <f t="shared" si="112"/>
        <v>0</v>
      </c>
      <c r="BJ519" s="19" t="s">
        <v>80</v>
      </c>
      <c r="BK519" s="192">
        <f t="shared" si="113"/>
        <v>0</v>
      </c>
      <c r="BL519" s="19" t="s">
        <v>135</v>
      </c>
      <c r="BM519" s="191" t="s">
        <v>6058</v>
      </c>
    </row>
    <row r="520" spans="1:65" s="2" customFormat="1" ht="16.5" customHeight="1">
      <c r="A520" s="36"/>
      <c r="B520" s="37"/>
      <c r="C520" s="180" t="s">
        <v>6059</v>
      </c>
      <c r="D520" s="180" t="s">
        <v>187</v>
      </c>
      <c r="E520" s="181" t="s">
        <v>6060</v>
      </c>
      <c r="F520" s="182" t="s">
        <v>6061</v>
      </c>
      <c r="G520" s="183" t="s">
        <v>1314</v>
      </c>
      <c r="H520" s="184">
        <v>1</v>
      </c>
      <c r="I520" s="185"/>
      <c r="J520" s="186">
        <f t="shared" si="104"/>
        <v>0</v>
      </c>
      <c r="K520" s="182" t="s">
        <v>19</v>
      </c>
      <c r="L520" s="41"/>
      <c r="M520" s="187" t="s">
        <v>19</v>
      </c>
      <c r="N520" s="188" t="s">
        <v>44</v>
      </c>
      <c r="O520" s="66"/>
      <c r="P520" s="189">
        <f t="shared" si="105"/>
        <v>0</v>
      </c>
      <c r="Q520" s="189">
        <v>0</v>
      </c>
      <c r="R520" s="189">
        <f t="shared" si="106"/>
        <v>0</v>
      </c>
      <c r="S520" s="189">
        <v>0</v>
      </c>
      <c r="T520" s="190">
        <f t="shared" si="107"/>
        <v>0</v>
      </c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R520" s="191" t="s">
        <v>135</v>
      </c>
      <c r="AT520" s="191" t="s">
        <v>187</v>
      </c>
      <c r="AU520" s="191" t="s">
        <v>80</v>
      </c>
      <c r="AY520" s="19" t="s">
        <v>185</v>
      </c>
      <c r="BE520" s="192">
        <f t="shared" si="108"/>
        <v>0</v>
      </c>
      <c r="BF520" s="192">
        <f t="shared" si="109"/>
        <v>0</v>
      </c>
      <c r="BG520" s="192">
        <f t="shared" si="110"/>
        <v>0</v>
      </c>
      <c r="BH520" s="192">
        <f t="shared" si="111"/>
        <v>0</v>
      </c>
      <c r="BI520" s="192">
        <f t="shared" si="112"/>
        <v>0</v>
      </c>
      <c r="BJ520" s="19" t="s">
        <v>80</v>
      </c>
      <c r="BK520" s="192">
        <f t="shared" si="113"/>
        <v>0</v>
      </c>
      <c r="BL520" s="19" t="s">
        <v>135</v>
      </c>
      <c r="BM520" s="191" t="s">
        <v>6062</v>
      </c>
    </row>
    <row r="521" spans="1:65" s="2" customFormat="1" ht="16.5" customHeight="1">
      <c r="A521" s="36"/>
      <c r="B521" s="37"/>
      <c r="C521" s="180" t="s">
        <v>5542</v>
      </c>
      <c r="D521" s="180" t="s">
        <v>187</v>
      </c>
      <c r="E521" s="181" t="s">
        <v>6063</v>
      </c>
      <c r="F521" s="182" t="s">
        <v>6064</v>
      </c>
      <c r="G521" s="183" t="s">
        <v>1314</v>
      </c>
      <c r="H521" s="184">
        <v>1</v>
      </c>
      <c r="I521" s="185"/>
      <c r="J521" s="186">
        <f t="shared" si="104"/>
        <v>0</v>
      </c>
      <c r="K521" s="182" t="s">
        <v>19</v>
      </c>
      <c r="L521" s="41"/>
      <c r="M521" s="187" t="s">
        <v>19</v>
      </c>
      <c r="N521" s="188" t="s">
        <v>44</v>
      </c>
      <c r="O521" s="66"/>
      <c r="P521" s="189">
        <f t="shared" si="105"/>
        <v>0</v>
      </c>
      <c r="Q521" s="189">
        <v>0</v>
      </c>
      <c r="R521" s="189">
        <f t="shared" si="106"/>
        <v>0</v>
      </c>
      <c r="S521" s="189">
        <v>0</v>
      </c>
      <c r="T521" s="190">
        <f t="shared" si="107"/>
        <v>0</v>
      </c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R521" s="191" t="s">
        <v>135</v>
      </c>
      <c r="AT521" s="191" t="s">
        <v>187</v>
      </c>
      <c r="AU521" s="191" t="s">
        <v>80</v>
      </c>
      <c r="AY521" s="19" t="s">
        <v>185</v>
      </c>
      <c r="BE521" s="192">
        <f t="shared" si="108"/>
        <v>0</v>
      </c>
      <c r="BF521" s="192">
        <f t="shared" si="109"/>
        <v>0</v>
      </c>
      <c r="BG521" s="192">
        <f t="shared" si="110"/>
        <v>0</v>
      </c>
      <c r="BH521" s="192">
        <f t="shared" si="111"/>
        <v>0</v>
      </c>
      <c r="BI521" s="192">
        <f t="shared" si="112"/>
        <v>0</v>
      </c>
      <c r="BJ521" s="19" t="s">
        <v>80</v>
      </c>
      <c r="BK521" s="192">
        <f t="shared" si="113"/>
        <v>0</v>
      </c>
      <c r="BL521" s="19" t="s">
        <v>135</v>
      </c>
      <c r="BM521" s="191" t="s">
        <v>6065</v>
      </c>
    </row>
    <row r="522" spans="1:65" s="2" customFormat="1" ht="16.5" customHeight="1">
      <c r="A522" s="36"/>
      <c r="B522" s="37"/>
      <c r="C522" s="180" t="s">
        <v>6066</v>
      </c>
      <c r="D522" s="180" t="s">
        <v>187</v>
      </c>
      <c r="E522" s="181" t="s">
        <v>6067</v>
      </c>
      <c r="F522" s="182" t="s">
        <v>6068</v>
      </c>
      <c r="G522" s="183" t="s">
        <v>1314</v>
      </c>
      <c r="H522" s="184">
        <v>1</v>
      </c>
      <c r="I522" s="185"/>
      <c r="J522" s="186">
        <f t="shared" si="104"/>
        <v>0</v>
      </c>
      <c r="K522" s="182" t="s">
        <v>19</v>
      </c>
      <c r="L522" s="41"/>
      <c r="M522" s="187" t="s">
        <v>19</v>
      </c>
      <c r="N522" s="188" t="s">
        <v>44</v>
      </c>
      <c r="O522" s="66"/>
      <c r="P522" s="189">
        <f t="shared" si="105"/>
        <v>0</v>
      </c>
      <c r="Q522" s="189">
        <v>0</v>
      </c>
      <c r="R522" s="189">
        <f t="shared" si="106"/>
        <v>0</v>
      </c>
      <c r="S522" s="189">
        <v>0</v>
      </c>
      <c r="T522" s="190">
        <f t="shared" si="107"/>
        <v>0</v>
      </c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R522" s="191" t="s">
        <v>135</v>
      </c>
      <c r="AT522" s="191" t="s">
        <v>187</v>
      </c>
      <c r="AU522" s="191" t="s">
        <v>80</v>
      </c>
      <c r="AY522" s="19" t="s">
        <v>185</v>
      </c>
      <c r="BE522" s="192">
        <f t="shared" si="108"/>
        <v>0</v>
      </c>
      <c r="BF522" s="192">
        <f t="shared" si="109"/>
        <v>0</v>
      </c>
      <c r="BG522" s="192">
        <f t="shared" si="110"/>
        <v>0</v>
      </c>
      <c r="BH522" s="192">
        <f t="shared" si="111"/>
        <v>0</v>
      </c>
      <c r="BI522" s="192">
        <f t="shared" si="112"/>
        <v>0</v>
      </c>
      <c r="BJ522" s="19" t="s">
        <v>80</v>
      </c>
      <c r="BK522" s="192">
        <f t="shared" si="113"/>
        <v>0</v>
      </c>
      <c r="BL522" s="19" t="s">
        <v>135</v>
      </c>
      <c r="BM522" s="191" t="s">
        <v>6069</v>
      </c>
    </row>
    <row r="523" spans="1:65" s="2" customFormat="1" ht="16.5" customHeight="1">
      <c r="A523" s="36"/>
      <c r="B523" s="37"/>
      <c r="C523" s="180" t="s">
        <v>5545</v>
      </c>
      <c r="D523" s="180" t="s">
        <v>187</v>
      </c>
      <c r="E523" s="181" t="s">
        <v>6070</v>
      </c>
      <c r="F523" s="182" t="s">
        <v>6071</v>
      </c>
      <c r="G523" s="183" t="s">
        <v>1314</v>
      </c>
      <c r="H523" s="184">
        <v>1</v>
      </c>
      <c r="I523" s="185"/>
      <c r="J523" s="186">
        <f t="shared" si="104"/>
        <v>0</v>
      </c>
      <c r="K523" s="182" t="s">
        <v>19</v>
      </c>
      <c r="L523" s="41"/>
      <c r="M523" s="187" t="s">
        <v>19</v>
      </c>
      <c r="N523" s="188" t="s">
        <v>44</v>
      </c>
      <c r="O523" s="66"/>
      <c r="P523" s="189">
        <f t="shared" si="105"/>
        <v>0</v>
      </c>
      <c r="Q523" s="189">
        <v>0</v>
      </c>
      <c r="R523" s="189">
        <f t="shared" si="106"/>
        <v>0</v>
      </c>
      <c r="S523" s="189">
        <v>0</v>
      </c>
      <c r="T523" s="190">
        <f t="shared" si="107"/>
        <v>0</v>
      </c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R523" s="191" t="s">
        <v>135</v>
      </c>
      <c r="AT523" s="191" t="s">
        <v>187</v>
      </c>
      <c r="AU523" s="191" t="s">
        <v>80</v>
      </c>
      <c r="AY523" s="19" t="s">
        <v>185</v>
      </c>
      <c r="BE523" s="192">
        <f t="shared" si="108"/>
        <v>0</v>
      </c>
      <c r="BF523" s="192">
        <f t="shared" si="109"/>
        <v>0</v>
      </c>
      <c r="BG523" s="192">
        <f t="shared" si="110"/>
        <v>0</v>
      </c>
      <c r="BH523" s="192">
        <f t="shared" si="111"/>
        <v>0</v>
      </c>
      <c r="BI523" s="192">
        <f t="shared" si="112"/>
        <v>0</v>
      </c>
      <c r="BJ523" s="19" t="s">
        <v>80</v>
      </c>
      <c r="BK523" s="192">
        <f t="shared" si="113"/>
        <v>0</v>
      </c>
      <c r="BL523" s="19" t="s">
        <v>135</v>
      </c>
      <c r="BM523" s="191" t="s">
        <v>6072</v>
      </c>
    </row>
    <row r="524" spans="1:65" s="2" customFormat="1" ht="62.65" customHeight="1">
      <c r="A524" s="36"/>
      <c r="B524" s="37"/>
      <c r="C524" s="180" t="s">
        <v>6073</v>
      </c>
      <c r="D524" s="180" t="s">
        <v>187</v>
      </c>
      <c r="E524" s="181" t="s">
        <v>6074</v>
      </c>
      <c r="F524" s="182" t="s">
        <v>6075</v>
      </c>
      <c r="G524" s="183" t="s">
        <v>1314</v>
      </c>
      <c r="H524" s="184">
        <v>2</v>
      </c>
      <c r="I524" s="185"/>
      <c r="J524" s="186">
        <f t="shared" si="104"/>
        <v>0</v>
      </c>
      <c r="K524" s="182" t="s">
        <v>19</v>
      </c>
      <c r="L524" s="41"/>
      <c r="M524" s="187" t="s">
        <v>19</v>
      </c>
      <c r="N524" s="188" t="s">
        <v>44</v>
      </c>
      <c r="O524" s="66"/>
      <c r="P524" s="189">
        <f t="shared" si="105"/>
        <v>0</v>
      </c>
      <c r="Q524" s="189">
        <v>0</v>
      </c>
      <c r="R524" s="189">
        <f t="shared" si="106"/>
        <v>0</v>
      </c>
      <c r="S524" s="189">
        <v>0</v>
      </c>
      <c r="T524" s="190">
        <f t="shared" si="107"/>
        <v>0</v>
      </c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R524" s="191" t="s">
        <v>135</v>
      </c>
      <c r="AT524" s="191" t="s">
        <v>187</v>
      </c>
      <c r="AU524" s="191" t="s">
        <v>80</v>
      </c>
      <c r="AY524" s="19" t="s">
        <v>185</v>
      </c>
      <c r="BE524" s="192">
        <f t="shared" si="108"/>
        <v>0</v>
      </c>
      <c r="BF524" s="192">
        <f t="shared" si="109"/>
        <v>0</v>
      </c>
      <c r="BG524" s="192">
        <f t="shared" si="110"/>
        <v>0</v>
      </c>
      <c r="BH524" s="192">
        <f t="shared" si="111"/>
        <v>0</v>
      </c>
      <c r="BI524" s="192">
        <f t="shared" si="112"/>
        <v>0</v>
      </c>
      <c r="BJ524" s="19" t="s">
        <v>80</v>
      </c>
      <c r="BK524" s="192">
        <f t="shared" si="113"/>
        <v>0</v>
      </c>
      <c r="BL524" s="19" t="s">
        <v>135</v>
      </c>
      <c r="BM524" s="191" t="s">
        <v>6076</v>
      </c>
    </row>
    <row r="525" spans="1:65" s="2" customFormat="1" ht="16.5" customHeight="1">
      <c r="A525" s="36"/>
      <c r="B525" s="37"/>
      <c r="C525" s="180" t="s">
        <v>5548</v>
      </c>
      <c r="D525" s="180" t="s">
        <v>187</v>
      </c>
      <c r="E525" s="181" t="s">
        <v>6077</v>
      </c>
      <c r="F525" s="182" t="s">
        <v>6078</v>
      </c>
      <c r="G525" s="183" t="s">
        <v>1314</v>
      </c>
      <c r="H525" s="184">
        <v>2</v>
      </c>
      <c r="I525" s="185"/>
      <c r="J525" s="186">
        <f t="shared" si="104"/>
        <v>0</v>
      </c>
      <c r="K525" s="182" t="s">
        <v>19</v>
      </c>
      <c r="L525" s="41"/>
      <c r="M525" s="187" t="s">
        <v>19</v>
      </c>
      <c r="N525" s="188" t="s">
        <v>44</v>
      </c>
      <c r="O525" s="66"/>
      <c r="P525" s="189">
        <f t="shared" si="105"/>
        <v>0</v>
      </c>
      <c r="Q525" s="189">
        <v>0</v>
      </c>
      <c r="R525" s="189">
        <f t="shared" si="106"/>
        <v>0</v>
      </c>
      <c r="S525" s="189">
        <v>0</v>
      </c>
      <c r="T525" s="190">
        <f t="shared" si="107"/>
        <v>0</v>
      </c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R525" s="191" t="s">
        <v>135</v>
      </c>
      <c r="AT525" s="191" t="s">
        <v>187</v>
      </c>
      <c r="AU525" s="191" t="s">
        <v>80</v>
      </c>
      <c r="AY525" s="19" t="s">
        <v>185</v>
      </c>
      <c r="BE525" s="192">
        <f t="shared" si="108"/>
        <v>0</v>
      </c>
      <c r="BF525" s="192">
        <f t="shared" si="109"/>
        <v>0</v>
      </c>
      <c r="BG525" s="192">
        <f t="shared" si="110"/>
        <v>0</v>
      </c>
      <c r="BH525" s="192">
        <f t="shared" si="111"/>
        <v>0</v>
      </c>
      <c r="BI525" s="192">
        <f t="shared" si="112"/>
        <v>0</v>
      </c>
      <c r="BJ525" s="19" t="s">
        <v>80</v>
      </c>
      <c r="BK525" s="192">
        <f t="shared" si="113"/>
        <v>0</v>
      </c>
      <c r="BL525" s="19" t="s">
        <v>135</v>
      </c>
      <c r="BM525" s="191" t="s">
        <v>6079</v>
      </c>
    </row>
    <row r="526" spans="1:65" s="2" customFormat="1" ht="21.75" customHeight="1">
      <c r="A526" s="36"/>
      <c r="B526" s="37"/>
      <c r="C526" s="180" t="s">
        <v>6080</v>
      </c>
      <c r="D526" s="180" t="s">
        <v>187</v>
      </c>
      <c r="E526" s="181" t="s">
        <v>6081</v>
      </c>
      <c r="F526" s="182" t="s">
        <v>6082</v>
      </c>
      <c r="G526" s="183" t="s">
        <v>1314</v>
      </c>
      <c r="H526" s="184">
        <v>2</v>
      </c>
      <c r="I526" s="185"/>
      <c r="J526" s="186">
        <f t="shared" si="104"/>
        <v>0</v>
      </c>
      <c r="K526" s="182" t="s">
        <v>19</v>
      </c>
      <c r="L526" s="41"/>
      <c r="M526" s="187" t="s">
        <v>19</v>
      </c>
      <c r="N526" s="188" t="s">
        <v>44</v>
      </c>
      <c r="O526" s="66"/>
      <c r="P526" s="189">
        <f t="shared" si="105"/>
        <v>0</v>
      </c>
      <c r="Q526" s="189">
        <v>0</v>
      </c>
      <c r="R526" s="189">
        <f t="shared" si="106"/>
        <v>0</v>
      </c>
      <c r="S526" s="189">
        <v>0</v>
      </c>
      <c r="T526" s="190">
        <f t="shared" si="107"/>
        <v>0</v>
      </c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R526" s="191" t="s">
        <v>135</v>
      </c>
      <c r="AT526" s="191" t="s">
        <v>187</v>
      </c>
      <c r="AU526" s="191" t="s">
        <v>80</v>
      </c>
      <c r="AY526" s="19" t="s">
        <v>185</v>
      </c>
      <c r="BE526" s="192">
        <f t="shared" si="108"/>
        <v>0</v>
      </c>
      <c r="BF526" s="192">
        <f t="shared" si="109"/>
        <v>0</v>
      </c>
      <c r="BG526" s="192">
        <f t="shared" si="110"/>
        <v>0</v>
      </c>
      <c r="BH526" s="192">
        <f t="shared" si="111"/>
        <v>0</v>
      </c>
      <c r="BI526" s="192">
        <f t="shared" si="112"/>
        <v>0</v>
      </c>
      <c r="BJ526" s="19" t="s">
        <v>80</v>
      </c>
      <c r="BK526" s="192">
        <f t="shared" si="113"/>
        <v>0</v>
      </c>
      <c r="BL526" s="19" t="s">
        <v>135</v>
      </c>
      <c r="BM526" s="191" t="s">
        <v>6083</v>
      </c>
    </row>
    <row r="527" spans="1:65" s="2" customFormat="1" ht="16.5" customHeight="1">
      <c r="A527" s="36"/>
      <c r="B527" s="37"/>
      <c r="C527" s="180" t="s">
        <v>5551</v>
      </c>
      <c r="D527" s="180" t="s">
        <v>187</v>
      </c>
      <c r="E527" s="181" t="s">
        <v>6056</v>
      </c>
      <c r="F527" s="182" t="s">
        <v>6057</v>
      </c>
      <c r="G527" s="183" t="s">
        <v>1314</v>
      </c>
      <c r="H527" s="184">
        <v>2</v>
      </c>
      <c r="I527" s="185"/>
      <c r="J527" s="186">
        <f t="shared" si="104"/>
        <v>0</v>
      </c>
      <c r="K527" s="182" t="s">
        <v>19</v>
      </c>
      <c r="L527" s="41"/>
      <c r="M527" s="187" t="s">
        <v>19</v>
      </c>
      <c r="N527" s="188" t="s">
        <v>44</v>
      </c>
      <c r="O527" s="66"/>
      <c r="P527" s="189">
        <f t="shared" si="105"/>
        <v>0</v>
      </c>
      <c r="Q527" s="189">
        <v>0</v>
      </c>
      <c r="R527" s="189">
        <f t="shared" si="106"/>
        <v>0</v>
      </c>
      <c r="S527" s="189">
        <v>0</v>
      </c>
      <c r="T527" s="190">
        <f t="shared" si="107"/>
        <v>0</v>
      </c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R527" s="191" t="s">
        <v>135</v>
      </c>
      <c r="AT527" s="191" t="s">
        <v>187</v>
      </c>
      <c r="AU527" s="191" t="s">
        <v>80</v>
      </c>
      <c r="AY527" s="19" t="s">
        <v>185</v>
      </c>
      <c r="BE527" s="192">
        <f t="shared" si="108"/>
        <v>0</v>
      </c>
      <c r="BF527" s="192">
        <f t="shared" si="109"/>
        <v>0</v>
      </c>
      <c r="BG527" s="192">
        <f t="shared" si="110"/>
        <v>0</v>
      </c>
      <c r="BH527" s="192">
        <f t="shared" si="111"/>
        <v>0</v>
      </c>
      <c r="BI527" s="192">
        <f t="shared" si="112"/>
        <v>0</v>
      </c>
      <c r="BJ527" s="19" t="s">
        <v>80</v>
      </c>
      <c r="BK527" s="192">
        <f t="shared" si="113"/>
        <v>0</v>
      </c>
      <c r="BL527" s="19" t="s">
        <v>135</v>
      </c>
      <c r="BM527" s="191" t="s">
        <v>6084</v>
      </c>
    </row>
    <row r="528" spans="1:65" s="2" customFormat="1" ht="62.65" customHeight="1">
      <c r="A528" s="36"/>
      <c r="B528" s="37"/>
      <c r="C528" s="180" t="s">
        <v>6085</v>
      </c>
      <c r="D528" s="180" t="s">
        <v>187</v>
      </c>
      <c r="E528" s="181" t="s">
        <v>6086</v>
      </c>
      <c r="F528" s="182" t="s">
        <v>6087</v>
      </c>
      <c r="G528" s="183" t="s">
        <v>1314</v>
      </c>
      <c r="H528" s="184">
        <v>1</v>
      </c>
      <c r="I528" s="185"/>
      <c r="J528" s="186">
        <f t="shared" si="104"/>
        <v>0</v>
      </c>
      <c r="K528" s="182" t="s">
        <v>19</v>
      </c>
      <c r="L528" s="41"/>
      <c r="M528" s="187" t="s">
        <v>19</v>
      </c>
      <c r="N528" s="188" t="s">
        <v>44</v>
      </c>
      <c r="O528" s="66"/>
      <c r="P528" s="189">
        <f t="shared" si="105"/>
        <v>0</v>
      </c>
      <c r="Q528" s="189">
        <v>0</v>
      </c>
      <c r="R528" s="189">
        <f t="shared" si="106"/>
        <v>0</v>
      </c>
      <c r="S528" s="189">
        <v>0</v>
      </c>
      <c r="T528" s="190">
        <f t="shared" si="107"/>
        <v>0</v>
      </c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R528" s="191" t="s">
        <v>135</v>
      </c>
      <c r="AT528" s="191" t="s">
        <v>187</v>
      </c>
      <c r="AU528" s="191" t="s">
        <v>80</v>
      </c>
      <c r="AY528" s="19" t="s">
        <v>185</v>
      </c>
      <c r="BE528" s="192">
        <f t="shared" si="108"/>
        <v>0</v>
      </c>
      <c r="BF528" s="192">
        <f t="shared" si="109"/>
        <v>0</v>
      </c>
      <c r="BG528" s="192">
        <f t="shared" si="110"/>
        <v>0</v>
      </c>
      <c r="BH528" s="192">
        <f t="shared" si="111"/>
        <v>0</v>
      </c>
      <c r="BI528" s="192">
        <f t="shared" si="112"/>
        <v>0</v>
      </c>
      <c r="BJ528" s="19" t="s">
        <v>80</v>
      </c>
      <c r="BK528" s="192">
        <f t="shared" si="113"/>
        <v>0</v>
      </c>
      <c r="BL528" s="19" t="s">
        <v>135</v>
      </c>
      <c r="BM528" s="191" t="s">
        <v>6088</v>
      </c>
    </row>
    <row r="529" spans="1:65" s="2" customFormat="1" ht="16.5" customHeight="1">
      <c r="A529" s="36"/>
      <c r="B529" s="37"/>
      <c r="C529" s="180" t="s">
        <v>5554</v>
      </c>
      <c r="D529" s="180" t="s">
        <v>187</v>
      </c>
      <c r="E529" s="181" t="s">
        <v>6089</v>
      </c>
      <c r="F529" s="182" t="s">
        <v>6090</v>
      </c>
      <c r="G529" s="183" t="s">
        <v>1314</v>
      </c>
      <c r="H529" s="184">
        <v>1</v>
      </c>
      <c r="I529" s="185"/>
      <c r="J529" s="186">
        <f t="shared" si="104"/>
        <v>0</v>
      </c>
      <c r="K529" s="182" t="s">
        <v>19</v>
      </c>
      <c r="L529" s="41"/>
      <c r="M529" s="187" t="s">
        <v>19</v>
      </c>
      <c r="N529" s="188" t="s">
        <v>44</v>
      </c>
      <c r="O529" s="66"/>
      <c r="P529" s="189">
        <f t="shared" si="105"/>
        <v>0</v>
      </c>
      <c r="Q529" s="189">
        <v>0</v>
      </c>
      <c r="R529" s="189">
        <f t="shared" si="106"/>
        <v>0</v>
      </c>
      <c r="S529" s="189">
        <v>0</v>
      </c>
      <c r="T529" s="190">
        <f t="shared" si="107"/>
        <v>0</v>
      </c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R529" s="191" t="s">
        <v>135</v>
      </c>
      <c r="AT529" s="191" t="s">
        <v>187</v>
      </c>
      <c r="AU529" s="191" t="s">
        <v>80</v>
      </c>
      <c r="AY529" s="19" t="s">
        <v>185</v>
      </c>
      <c r="BE529" s="192">
        <f t="shared" si="108"/>
        <v>0</v>
      </c>
      <c r="BF529" s="192">
        <f t="shared" si="109"/>
        <v>0</v>
      </c>
      <c r="BG529" s="192">
        <f t="shared" si="110"/>
        <v>0</v>
      </c>
      <c r="BH529" s="192">
        <f t="shared" si="111"/>
        <v>0</v>
      </c>
      <c r="BI529" s="192">
        <f t="shared" si="112"/>
        <v>0</v>
      </c>
      <c r="BJ529" s="19" t="s">
        <v>80</v>
      </c>
      <c r="BK529" s="192">
        <f t="shared" si="113"/>
        <v>0</v>
      </c>
      <c r="BL529" s="19" t="s">
        <v>135</v>
      </c>
      <c r="BM529" s="191" t="s">
        <v>6091</v>
      </c>
    </row>
    <row r="530" spans="1:65" s="2" customFormat="1" ht="21.75" customHeight="1">
      <c r="A530" s="36"/>
      <c r="B530" s="37"/>
      <c r="C530" s="180" t="s">
        <v>6092</v>
      </c>
      <c r="D530" s="180" t="s">
        <v>187</v>
      </c>
      <c r="E530" s="181" t="s">
        <v>6093</v>
      </c>
      <c r="F530" s="182" t="s">
        <v>6094</v>
      </c>
      <c r="G530" s="183" t="s">
        <v>1314</v>
      </c>
      <c r="H530" s="184">
        <v>1</v>
      </c>
      <c r="I530" s="185"/>
      <c r="J530" s="186">
        <f t="shared" si="104"/>
        <v>0</v>
      </c>
      <c r="K530" s="182" t="s">
        <v>19</v>
      </c>
      <c r="L530" s="41"/>
      <c r="M530" s="187" t="s">
        <v>19</v>
      </c>
      <c r="N530" s="188" t="s">
        <v>44</v>
      </c>
      <c r="O530" s="66"/>
      <c r="P530" s="189">
        <f t="shared" si="105"/>
        <v>0</v>
      </c>
      <c r="Q530" s="189">
        <v>0</v>
      </c>
      <c r="R530" s="189">
        <f t="shared" si="106"/>
        <v>0</v>
      </c>
      <c r="S530" s="189">
        <v>0</v>
      </c>
      <c r="T530" s="190">
        <f t="shared" si="107"/>
        <v>0</v>
      </c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R530" s="191" t="s">
        <v>135</v>
      </c>
      <c r="AT530" s="191" t="s">
        <v>187</v>
      </c>
      <c r="AU530" s="191" t="s">
        <v>80</v>
      </c>
      <c r="AY530" s="19" t="s">
        <v>185</v>
      </c>
      <c r="BE530" s="192">
        <f t="shared" si="108"/>
        <v>0</v>
      </c>
      <c r="BF530" s="192">
        <f t="shared" si="109"/>
        <v>0</v>
      </c>
      <c r="BG530" s="192">
        <f t="shared" si="110"/>
        <v>0</v>
      </c>
      <c r="BH530" s="192">
        <f t="shared" si="111"/>
        <v>0</v>
      </c>
      <c r="BI530" s="192">
        <f t="shared" si="112"/>
        <v>0</v>
      </c>
      <c r="BJ530" s="19" t="s">
        <v>80</v>
      </c>
      <c r="BK530" s="192">
        <f t="shared" si="113"/>
        <v>0</v>
      </c>
      <c r="BL530" s="19" t="s">
        <v>135</v>
      </c>
      <c r="BM530" s="191" t="s">
        <v>6095</v>
      </c>
    </row>
    <row r="531" spans="1:65" s="2" customFormat="1" ht="16.5" customHeight="1">
      <c r="A531" s="36"/>
      <c r="B531" s="37"/>
      <c r="C531" s="180" t="s">
        <v>5557</v>
      </c>
      <c r="D531" s="180" t="s">
        <v>187</v>
      </c>
      <c r="E531" s="181" t="s">
        <v>6096</v>
      </c>
      <c r="F531" s="182" t="s">
        <v>6097</v>
      </c>
      <c r="G531" s="183" t="s">
        <v>1314</v>
      </c>
      <c r="H531" s="184">
        <v>1</v>
      </c>
      <c r="I531" s="185"/>
      <c r="J531" s="186">
        <f t="shared" si="104"/>
        <v>0</v>
      </c>
      <c r="K531" s="182" t="s">
        <v>19</v>
      </c>
      <c r="L531" s="41"/>
      <c r="M531" s="187" t="s">
        <v>19</v>
      </c>
      <c r="N531" s="188" t="s">
        <v>44</v>
      </c>
      <c r="O531" s="66"/>
      <c r="P531" s="189">
        <f t="shared" si="105"/>
        <v>0</v>
      </c>
      <c r="Q531" s="189">
        <v>0</v>
      </c>
      <c r="R531" s="189">
        <f t="shared" si="106"/>
        <v>0</v>
      </c>
      <c r="S531" s="189">
        <v>0</v>
      </c>
      <c r="T531" s="190">
        <f t="shared" si="107"/>
        <v>0</v>
      </c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R531" s="191" t="s">
        <v>135</v>
      </c>
      <c r="AT531" s="191" t="s">
        <v>187</v>
      </c>
      <c r="AU531" s="191" t="s">
        <v>80</v>
      </c>
      <c r="AY531" s="19" t="s">
        <v>185</v>
      </c>
      <c r="BE531" s="192">
        <f t="shared" si="108"/>
        <v>0</v>
      </c>
      <c r="BF531" s="192">
        <f t="shared" si="109"/>
        <v>0</v>
      </c>
      <c r="BG531" s="192">
        <f t="shared" si="110"/>
        <v>0</v>
      </c>
      <c r="BH531" s="192">
        <f t="shared" si="111"/>
        <v>0</v>
      </c>
      <c r="BI531" s="192">
        <f t="shared" si="112"/>
        <v>0</v>
      </c>
      <c r="BJ531" s="19" t="s">
        <v>80</v>
      </c>
      <c r="BK531" s="192">
        <f t="shared" si="113"/>
        <v>0</v>
      </c>
      <c r="BL531" s="19" t="s">
        <v>135</v>
      </c>
      <c r="BM531" s="191" t="s">
        <v>6098</v>
      </c>
    </row>
    <row r="532" spans="1:65" s="2" customFormat="1" ht="16.5" customHeight="1">
      <c r="A532" s="36"/>
      <c r="B532" s="37"/>
      <c r="C532" s="180" t="s">
        <v>6099</v>
      </c>
      <c r="D532" s="180" t="s">
        <v>187</v>
      </c>
      <c r="E532" s="181" t="s">
        <v>6100</v>
      </c>
      <c r="F532" s="182" t="s">
        <v>6101</v>
      </c>
      <c r="G532" s="183" t="s">
        <v>1314</v>
      </c>
      <c r="H532" s="184">
        <v>2</v>
      </c>
      <c r="I532" s="185"/>
      <c r="J532" s="186">
        <f t="shared" si="104"/>
        <v>0</v>
      </c>
      <c r="K532" s="182" t="s">
        <v>19</v>
      </c>
      <c r="L532" s="41"/>
      <c r="M532" s="187" t="s">
        <v>19</v>
      </c>
      <c r="N532" s="188" t="s">
        <v>44</v>
      </c>
      <c r="O532" s="66"/>
      <c r="P532" s="189">
        <f t="shared" si="105"/>
        <v>0</v>
      </c>
      <c r="Q532" s="189">
        <v>0</v>
      </c>
      <c r="R532" s="189">
        <f t="shared" si="106"/>
        <v>0</v>
      </c>
      <c r="S532" s="189">
        <v>0</v>
      </c>
      <c r="T532" s="190">
        <f t="shared" si="107"/>
        <v>0</v>
      </c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R532" s="191" t="s">
        <v>135</v>
      </c>
      <c r="AT532" s="191" t="s">
        <v>187</v>
      </c>
      <c r="AU532" s="191" t="s">
        <v>80</v>
      </c>
      <c r="AY532" s="19" t="s">
        <v>185</v>
      </c>
      <c r="BE532" s="192">
        <f t="shared" si="108"/>
        <v>0</v>
      </c>
      <c r="BF532" s="192">
        <f t="shared" si="109"/>
        <v>0</v>
      </c>
      <c r="BG532" s="192">
        <f t="shared" si="110"/>
        <v>0</v>
      </c>
      <c r="BH532" s="192">
        <f t="shared" si="111"/>
        <v>0</v>
      </c>
      <c r="BI532" s="192">
        <f t="shared" si="112"/>
        <v>0</v>
      </c>
      <c r="BJ532" s="19" t="s">
        <v>80</v>
      </c>
      <c r="BK532" s="192">
        <f t="shared" si="113"/>
        <v>0</v>
      </c>
      <c r="BL532" s="19" t="s">
        <v>135</v>
      </c>
      <c r="BM532" s="191" t="s">
        <v>6102</v>
      </c>
    </row>
    <row r="533" spans="1:65" s="2" customFormat="1" ht="16.5" customHeight="1">
      <c r="A533" s="36"/>
      <c r="B533" s="37"/>
      <c r="C533" s="180" t="s">
        <v>5560</v>
      </c>
      <c r="D533" s="180" t="s">
        <v>187</v>
      </c>
      <c r="E533" s="181" t="s">
        <v>6103</v>
      </c>
      <c r="F533" s="182" t="s">
        <v>6104</v>
      </c>
      <c r="G533" s="183" t="s">
        <v>1314</v>
      </c>
      <c r="H533" s="184">
        <v>1</v>
      </c>
      <c r="I533" s="185"/>
      <c r="J533" s="186">
        <f t="shared" si="104"/>
        <v>0</v>
      </c>
      <c r="K533" s="182" t="s">
        <v>19</v>
      </c>
      <c r="L533" s="41"/>
      <c r="M533" s="187" t="s">
        <v>19</v>
      </c>
      <c r="N533" s="188" t="s">
        <v>44</v>
      </c>
      <c r="O533" s="66"/>
      <c r="P533" s="189">
        <f t="shared" si="105"/>
        <v>0</v>
      </c>
      <c r="Q533" s="189">
        <v>0</v>
      </c>
      <c r="R533" s="189">
        <f t="shared" si="106"/>
        <v>0</v>
      </c>
      <c r="S533" s="189">
        <v>0</v>
      </c>
      <c r="T533" s="190">
        <f t="shared" si="107"/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191" t="s">
        <v>135</v>
      </c>
      <c r="AT533" s="191" t="s">
        <v>187</v>
      </c>
      <c r="AU533" s="191" t="s">
        <v>80</v>
      </c>
      <c r="AY533" s="19" t="s">
        <v>185</v>
      </c>
      <c r="BE533" s="192">
        <f t="shared" si="108"/>
        <v>0</v>
      </c>
      <c r="BF533" s="192">
        <f t="shared" si="109"/>
        <v>0</v>
      </c>
      <c r="BG533" s="192">
        <f t="shared" si="110"/>
        <v>0</v>
      </c>
      <c r="BH533" s="192">
        <f t="shared" si="111"/>
        <v>0</v>
      </c>
      <c r="BI533" s="192">
        <f t="shared" si="112"/>
        <v>0</v>
      </c>
      <c r="BJ533" s="19" t="s">
        <v>80</v>
      </c>
      <c r="BK533" s="192">
        <f t="shared" si="113"/>
        <v>0</v>
      </c>
      <c r="BL533" s="19" t="s">
        <v>135</v>
      </c>
      <c r="BM533" s="191" t="s">
        <v>6105</v>
      </c>
    </row>
    <row r="534" spans="1:65" s="2" customFormat="1" ht="16.5" customHeight="1">
      <c r="A534" s="36"/>
      <c r="B534" s="37"/>
      <c r="C534" s="180" t="s">
        <v>6106</v>
      </c>
      <c r="D534" s="180" t="s">
        <v>187</v>
      </c>
      <c r="E534" s="181" t="s">
        <v>6107</v>
      </c>
      <c r="F534" s="182" t="s">
        <v>6108</v>
      </c>
      <c r="G534" s="183" t="s">
        <v>1314</v>
      </c>
      <c r="H534" s="184">
        <v>1</v>
      </c>
      <c r="I534" s="185"/>
      <c r="J534" s="186">
        <f t="shared" si="104"/>
        <v>0</v>
      </c>
      <c r="K534" s="182" t="s">
        <v>19</v>
      </c>
      <c r="L534" s="41"/>
      <c r="M534" s="187" t="s">
        <v>19</v>
      </c>
      <c r="N534" s="188" t="s">
        <v>44</v>
      </c>
      <c r="O534" s="66"/>
      <c r="P534" s="189">
        <f t="shared" si="105"/>
        <v>0</v>
      </c>
      <c r="Q534" s="189">
        <v>0</v>
      </c>
      <c r="R534" s="189">
        <f t="shared" si="106"/>
        <v>0</v>
      </c>
      <c r="S534" s="189">
        <v>0</v>
      </c>
      <c r="T534" s="190">
        <f t="shared" si="107"/>
        <v>0</v>
      </c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R534" s="191" t="s">
        <v>135</v>
      </c>
      <c r="AT534" s="191" t="s">
        <v>187</v>
      </c>
      <c r="AU534" s="191" t="s">
        <v>80</v>
      </c>
      <c r="AY534" s="19" t="s">
        <v>185</v>
      </c>
      <c r="BE534" s="192">
        <f t="shared" si="108"/>
        <v>0</v>
      </c>
      <c r="BF534" s="192">
        <f t="shared" si="109"/>
        <v>0</v>
      </c>
      <c r="BG534" s="192">
        <f t="shared" si="110"/>
        <v>0</v>
      </c>
      <c r="BH534" s="192">
        <f t="shared" si="111"/>
        <v>0</v>
      </c>
      <c r="BI534" s="192">
        <f t="shared" si="112"/>
        <v>0</v>
      </c>
      <c r="BJ534" s="19" t="s">
        <v>80</v>
      </c>
      <c r="BK534" s="192">
        <f t="shared" si="113"/>
        <v>0</v>
      </c>
      <c r="BL534" s="19" t="s">
        <v>135</v>
      </c>
      <c r="BM534" s="191" t="s">
        <v>6109</v>
      </c>
    </row>
    <row r="535" spans="1:65" s="2" customFormat="1" ht="16.5" customHeight="1">
      <c r="A535" s="36"/>
      <c r="B535" s="37"/>
      <c r="C535" s="180" t="s">
        <v>5563</v>
      </c>
      <c r="D535" s="180" t="s">
        <v>187</v>
      </c>
      <c r="E535" s="181" t="s">
        <v>6067</v>
      </c>
      <c r="F535" s="182" t="s">
        <v>6068</v>
      </c>
      <c r="G535" s="183" t="s">
        <v>1314</v>
      </c>
      <c r="H535" s="184">
        <v>4</v>
      </c>
      <c r="I535" s="185"/>
      <c r="J535" s="186">
        <f t="shared" si="104"/>
        <v>0</v>
      </c>
      <c r="K535" s="182" t="s">
        <v>19</v>
      </c>
      <c r="L535" s="41"/>
      <c r="M535" s="187" t="s">
        <v>19</v>
      </c>
      <c r="N535" s="188" t="s">
        <v>44</v>
      </c>
      <c r="O535" s="66"/>
      <c r="P535" s="189">
        <f t="shared" si="105"/>
        <v>0</v>
      </c>
      <c r="Q535" s="189">
        <v>0</v>
      </c>
      <c r="R535" s="189">
        <f t="shared" si="106"/>
        <v>0</v>
      </c>
      <c r="S535" s="189">
        <v>0</v>
      </c>
      <c r="T535" s="190">
        <f t="shared" si="107"/>
        <v>0</v>
      </c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R535" s="191" t="s">
        <v>135</v>
      </c>
      <c r="AT535" s="191" t="s">
        <v>187</v>
      </c>
      <c r="AU535" s="191" t="s">
        <v>80</v>
      </c>
      <c r="AY535" s="19" t="s">
        <v>185</v>
      </c>
      <c r="BE535" s="192">
        <f t="shared" si="108"/>
        <v>0</v>
      </c>
      <c r="BF535" s="192">
        <f t="shared" si="109"/>
        <v>0</v>
      </c>
      <c r="BG535" s="192">
        <f t="shared" si="110"/>
        <v>0</v>
      </c>
      <c r="BH535" s="192">
        <f t="shared" si="111"/>
        <v>0</v>
      </c>
      <c r="BI535" s="192">
        <f t="shared" si="112"/>
        <v>0</v>
      </c>
      <c r="BJ535" s="19" t="s">
        <v>80</v>
      </c>
      <c r="BK535" s="192">
        <f t="shared" si="113"/>
        <v>0</v>
      </c>
      <c r="BL535" s="19" t="s">
        <v>135</v>
      </c>
      <c r="BM535" s="191" t="s">
        <v>6110</v>
      </c>
    </row>
    <row r="536" spans="1:65" s="2" customFormat="1" ht="16.5" customHeight="1">
      <c r="A536" s="36"/>
      <c r="B536" s="37"/>
      <c r="C536" s="180" t="s">
        <v>6111</v>
      </c>
      <c r="D536" s="180" t="s">
        <v>187</v>
      </c>
      <c r="E536" s="181" t="s">
        <v>6112</v>
      </c>
      <c r="F536" s="182" t="s">
        <v>6113</v>
      </c>
      <c r="G536" s="183" t="s">
        <v>1314</v>
      </c>
      <c r="H536" s="184">
        <v>1</v>
      </c>
      <c r="I536" s="185"/>
      <c r="J536" s="186">
        <f t="shared" si="104"/>
        <v>0</v>
      </c>
      <c r="K536" s="182" t="s">
        <v>19</v>
      </c>
      <c r="L536" s="41"/>
      <c r="M536" s="187" t="s">
        <v>19</v>
      </c>
      <c r="N536" s="188" t="s">
        <v>44</v>
      </c>
      <c r="O536" s="66"/>
      <c r="P536" s="189">
        <f t="shared" si="105"/>
        <v>0</v>
      </c>
      <c r="Q536" s="189">
        <v>0</v>
      </c>
      <c r="R536" s="189">
        <f t="shared" si="106"/>
        <v>0</v>
      </c>
      <c r="S536" s="189">
        <v>0</v>
      </c>
      <c r="T536" s="190">
        <f t="shared" si="107"/>
        <v>0</v>
      </c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R536" s="191" t="s">
        <v>135</v>
      </c>
      <c r="AT536" s="191" t="s">
        <v>187</v>
      </c>
      <c r="AU536" s="191" t="s">
        <v>80</v>
      </c>
      <c r="AY536" s="19" t="s">
        <v>185</v>
      </c>
      <c r="BE536" s="192">
        <f t="shared" si="108"/>
        <v>0</v>
      </c>
      <c r="BF536" s="192">
        <f t="shared" si="109"/>
        <v>0</v>
      </c>
      <c r="BG536" s="192">
        <f t="shared" si="110"/>
        <v>0</v>
      </c>
      <c r="BH536" s="192">
        <f t="shared" si="111"/>
        <v>0</v>
      </c>
      <c r="BI536" s="192">
        <f t="shared" si="112"/>
        <v>0</v>
      </c>
      <c r="BJ536" s="19" t="s">
        <v>80</v>
      </c>
      <c r="BK536" s="192">
        <f t="shared" si="113"/>
        <v>0</v>
      </c>
      <c r="BL536" s="19" t="s">
        <v>135</v>
      </c>
      <c r="BM536" s="191" t="s">
        <v>6114</v>
      </c>
    </row>
    <row r="537" spans="1:65" s="2" customFormat="1" ht="16.5" customHeight="1">
      <c r="A537" s="36"/>
      <c r="B537" s="37"/>
      <c r="C537" s="180" t="s">
        <v>5566</v>
      </c>
      <c r="D537" s="180" t="s">
        <v>187</v>
      </c>
      <c r="E537" s="181" t="s">
        <v>6115</v>
      </c>
      <c r="F537" s="182" t="s">
        <v>6116</v>
      </c>
      <c r="G537" s="183" t="s">
        <v>1314</v>
      </c>
      <c r="H537" s="184">
        <v>1</v>
      </c>
      <c r="I537" s="185"/>
      <c r="J537" s="186">
        <f t="shared" si="104"/>
        <v>0</v>
      </c>
      <c r="K537" s="182" t="s">
        <v>19</v>
      </c>
      <c r="L537" s="41"/>
      <c r="M537" s="187" t="s">
        <v>19</v>
      </c>
      <c r="N537" s="188" t="s">
        <v>44</v>
      </c>
      <c r="O537" s="66"/>
      <c r="P537" s="189">
        <f t="shared" si="105"/>
        <v>0</v>
      </c>
      <c r="Q537" s="189">
        <v>0</v>
      </c>
      <c r="R537" s="189">
        <f t="shared" si="106"/>
        <v>0</v>
      </c>
      <c r="S537" s="189">
        <v>0</v>
      </c>
      <c r="T537" s="190">
        <f t="shared" si="107"/>
        <v>0</v>
      </c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R537" s="191" t="s">
        <v>135</v>
      </c>
      <c r="AT537" s="191" t="s">
        <v>187</v>
      </c>
      <c r="AU537" s="191" t="s">
        <v>80</v>
      </c>
      <c r="AY537" s="19" t="s">
        <v>185</v>
      </c>
      <c r="BE537" s="192">
        <f t="shared" si="108"/>
        <v>0</v>
      </c>
      <c r="BF537" s="192">
        <f t="shared" si="109"/>
        <v>0</v>
      </c>
      <c r="BG537" s="192">
        <f t="shared" si="110"/>
        <v>0</v>
      </c>
      <c r="BH537" s="192">
        <f t="shared" si="111"/>
        <v>0</v>
      </c>
      <c r="BI537" s="192">
        <f t="shared" si="112"/>
        <v>0</v>
      </c>
      <c r="BJ537" s="19" t="s">
        <v>80</v>
      </c>
      <c r="BK537" s="192">
        <f t="shared" si="113"/>
        <v>0</v>
      </c>
      <c r="BL537" s="19" t="s">
        <v>135</v>
      </c>
      <c r="BM537" s="191" t="s">
        <v>6117</v>
      </c>
    </row>
    <row r="538" spans="1:65" s="2" customFormat="1" ht="16.5" customHeight="1">
      <c r="A538" s="36"/>
      <c r="B538" s="37"/>
      <c r="C538" s="180" t="s">
        <v>6118</v>
      </c>
      <c r="D538" s="180" t="s">
        <v>187</v>
      </c>
      <c r="E538" s="181" t="s">
        <v>6119</v>
      </c>
      <c r="F538" s="182" t="s">
        <v>6120</v>
      </c>
      <c r="G538" s="183" t="s">
        <v>1314</v>
      </c>
      <c r="H538" s="184">
        <v>1</v>
      </c>
      <c r="I538" s="185"/>
      <c r="J538" s="186">
        <f t="shared" si="104"/>
        <v>0</v>
      </c>
      <c r="K538" s="182" t="s">
        <v>19</v>
      </c>
      <c r="L538" s="41"/>
      <c r="M538" s="187" t="s">
        <v>19</v>
      </c>
      <c r="N538" s="188" t="s">
        <v>44</v>
      </c>
      <c r="O538" s="66"/>
      <c r="P538" s="189">
        <f t="shared" si="105"/>
        <v>0</v>
      </c>
      <c r="Q538" s="189">
        <v>0</v>
      </c>
      <c r="R538" s="189">
        <f t="shared" si="106"/>
        <v>0</v>
      </c>
      <c r="S538" s="189">
        <v>0</v>
      </c>
      <c r="T538" s="190">
        <f t="shared" si="107"/>
        <v>0</v>
      </c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R538" s="191" t="s">
        <v>135</v>
      </c>
      <c r="AT538" s="191" t="s">
        <v>187</v>
      </c>
      <c r="AU538" s="191" t="s">
        <v>80</v>
      </c>
      <c r="AY538" s="19" t="s">
        <v>185</v>
      </c>
      <c r="BE538" s="192">
        <f t="shared" si="108"/>
        <v>0</v>
      </c>
      <c r="BF538" s="192">
        <f t="shared" si="109"/>
        <v>0</v>
      </c>
      <c r="BG538" s="192">
        <f t="shared" si="110"/>
        <v>0</v>
      </c>
      <c r="BH538" s="192">
        <f t="shared" si="111"/>
        <v>0</v>
      </c>
      <c r="BI538" s="192">
        <f t="shared" si="112"/>
        <v>0</v>
      </c>
      <c r="BJ538" s="19" t="s">
        <v>80</v>
      </c>
      <c r="BK538" s="192">
        <f t="shared" si="113"/>
        <v>0</v>
      </c>
      <c r="BL538" s="19" t="s">
        <v>135</v>
      </c>
      <c r="BM538" s="191" t="s">
        <v>6121</v>
      </c>
    </row>
    <row r="539" spans="1:65" s="2" customFormat="1" ht="16.5" customHeight="1">
      <c r="A539" s="36"/>
      <c r="B539" s="37"/>
      <c r="C539" s="180" t="s">
        <v>5569</v>
      </c>
      <c r="D539" s="180" t="s">
        <v>187</v>
      </c>
      <c r="E539" s="181" t="s">
        <v>6122</v>
      </c>
      <c r="F539" s="182" t="s">
        <v>6123</v>
      </c>
      <c r="G539" s="183" t="s">
        <v>1314</v>
      </c>
      <c r="H539" s="184">
        <v>1</v>
      </c>
      <c r="I539" s="185"/>
      <c r="J539" s="186">
        <f t="shared" si="104"/>
        <v>0</v>
      </c>
      <c r="K539" s="182" t="s">
        <v>19</v>
      </c>
      <c r="L539" s="41"/>
      <c r="M539" s="187" t="s">
        <v>19</v>
      </c>
      <c r="N539" s="188" t="s">
        <v>44</v>
      </c>
      <c r="O539" s="66"/>
      <c r="P539" s="189">
        <f t="shared" si="105"/>
        <v>0</v>
      </c>
      <c r="Q539" s="189">
        <v>0</v>
      </c>
      <c r="R539" s="189">
        <f t="shared" si="106"/>
        <v>0</v>
      </c>
      <c r="S539" s="189">
        <v>0</v>
      </c>
      <c r="T539" s="190">
        <f t="shared" si="107"/>
        <v>0</v>
      </c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R539" s="191" t="s">
        <v>135</v>
      </c>
      <c r="AT539" s="191" t="s">
        <v>187</v>
      </c>
      <c r="AU539" s="191" t="s">
        <v>80</v>
      </c>
      <c r="AY539" s="19" t="s">
        <v>185</v>
      </c>
      <c r="BE539" s="192">
        <f t="shared" si="108"/>
        <v>0</v>
      </c>
      <c r="BF539" s="192">
        <f t="shared" si="109"/>
        <v>0</v>
      </c>
      <c r="BG539" s="192">
        <f t="shared" si="110"/>
        <v>0</v>
      </c>
      <c r="BH539" s="192">
        <f t="shared" si="111"/>
        <v>0</v>
      </c>
      <c r="BI539" s="192">
        <f t="shared" si="112"/>
        <v>0</v>
      </c>
      <c r="BJ539" s="19" t="s">
        <v>80</v>
      </c>
      <c r="BK539" s="192">
        <f t="shared" si="113"/>
        <v>0</v>
      </c>
      <c r="BL539" s="19" t="s">
        <v>135</v>
      </c>
      <c r="BM539" s="191" t="s">
        <v>6124</v>
      </c>
    </row>
    <row r="540" spans="1:65" s="2" customFormat="1" ht="16.5" customHeight="1">
      <c r="A540" s="36"/>
      <c r="B540" s="37"/>
      <c r="C540" s="180" t="s">
        <v>6125</v>
      </c>
      <c r="D540" s="180" t="s">
        <v>187</v>
      </c>
      <c r="E540" s="181" t="s">
        <v>6126</v>
      </c>
      <c r="F540" s="182" t="s">
        <v>6127</v>
      </c>
      <c r="G540" s="183" t="s">
        <v>1314</v>
      </c>
      <c r="H540" s="184">
        <v>1</v>
      </c>
      <c r="I540" s="185"/>
      <c r="J540" s="186">
        <f t="shared" si="104"/>
        <v>0</v>
      </c>
      <c r="K540" s="182" t="s">
        <v>19</v>
      </c>
      <c r="L540" s="41"/>
      <c r="M540" s="187" t="s">
        <v>19</v>
      </c>
      <c r="N540" s="188" t="s">
        <v>44</v>
      </c>
      <c r="O540" s="66"/>
      <c r="P540" s="189">
        <f t="shared" si="105"/>
        <v>0</v>
      </c>
      <c r="Q540" s="189">
        <v>0</v>
      </c>
      <c r="R540" s="189">
        <f t="shared" si="106"/>
        <v>0</v>
      </c>
      <c r="S540" s="189">
        <v>0</v>
      </c>
      <c r="T540" s="190">
        <f t="shared" si="107"/>
        <v>0</v>
      </c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R540" s="191" t="s">
        <v>135</v>
      </c>
      <c r="AT540" s="191" t="s">
        <v>187</v>
      </c>
      <c r="AU540" s="191" t="s">
        <v>80</v>
      </c>
      <c r="AY540" s="19" t="s">
        <v>185</v>
      </c>
      <c r="BE540" s="192">
        <f t="shared" si="108"/>
        <v>0</v>
      </c>
      <c r="BF540" s="192">
        <f t="shared" si="109"/>
        <v>0</v>
      </c>
      <c r="BG540" s="192">
        <f t="shared" si="110"/>
        <v>0</v>
      </c>
      <c r="BH540" s="192">
        <f t="shared" si="111"/>
        <v>0</v>
      </c>
      <c r="BI540" s="192">
        <f t="shared" si="112"/>
        <v>0</v>
      </c>
      <c r="BJ540" s="19" t="s">
        <v>80</v>
      </c>
      <c r="BK540" s="192">
        <f t="shared" si="113"/>
        <v>0</v>
      </c>
      <c r="BL540" s="19" t="s">
        <v>135</v>
      </c>
      <c r="BM540" s="191" t="s">
        <v>6128</v>
      </c>
    </row>
    <row r="541" spans="1:65" s="2" customFormat="1" ht="16.5" customHeight="1">
      <c r="A541" s="36"/>
      <c r="B541" s="37"/>
      <c r="C541" s="180" t="s">
        <v>5570</v>
      </c>
      <c r="D541" s="180" t="s">
        <v>187</v>
      </c>
      <c r="E541" s="181" t="s">
        <v>6129</v>
      </c>
      <c r="F541" s="182" t="s">
        <v>6130</v>
      </c>
      <c r="G541" s="183" t="s">
        <v>1314</v>
      </c>
      <c r="H541" s="184">
        <v>4</v>
      </c>
      <c r="I541" s="185"/>
      <c r="J541" s="186">
        <f t="shared" si="104"/>
        <v>0</v>
      </c>
      <c r="K541" s="182" t="s">
        <v>19</v>
      </c>
      <c r="L541" s="41"/>
      <c r="M541" s="187" t="s">
        <v>19</v>
      </c>
      <c r="N541" s="188" t="s">
        <v>44</v>
      </c>
      <c r="O541" s="66"/>
      <c r="P541" s="189">
        <f t="shared" si="105"/>
        <v>0</v>
      </c>
      <c r="Q541" s="189">
        <v>0</v>
      </c>
      <c r="R541" s="189">
        <f t="shared" si="106"/>
        <v>0</v>
      </c>
      <c r="S541" s="189">
        <v>0</v>
      </c>
      <c r="T541" s="190">
        <f t="shared" si="107"/>
        <v>0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191" t="s">
        <v>135</v>
      </c>
      <c r="AT541" s="191" t="s">
        <v>187</v>
      </c>
      <c r="AU541" s="191" t="s">
        <v>80</v>
      </c>
      <c r="AY541" s="19" t="s">
        <v>185</v>
      </c>
      <c r="BE541" s="192">
        <f t="shared" si="108"/>
        <v>0</v>
      </c>
      <c r="BF541" s="192">
        <f t="shared" si="109"/>
        <v>0</v>
      </c>
      <c r="BG541" s="192">
        <f t="shared" si="110"/>
        <v>0</v>
      </c>
      <c r="BH541" s="192">
        <f t="shared" si="111"/>
        <v>0</v>
      </c>
      <c r="BI541" s="192">
        <f t="shared" si="112"/>
        <v>0</v>
      </c>
      <c r="BJ541" s="19" t="s">
        <v>80</v>
      </c>
      <c r="BK541" s="192">
        <f t="shared" si="113"/>
        <v>0</v>
      </c>
      <c r="BL541" s="19" t="s">
        <v>135</v>
      </c>
      <c r="BM541" s="191" t="s">
        <v>6131</v>
      </c>
    </row>
    <row r="542" spans="1:65" s="2" customFormat="1" ht="16.5" customHeight="1">
      <c r="A542" s="36"/>
      <c r="B542" s="37"/>
      <c r="C542" s="180" t="s">
        <v>6132</v>
      </c>
      <c r="D542" s="180" t="s">
        <v>187</v>
      </c>
      <c r="E542" s="181" t="s">
        <v>6133</v>
      </c>
      <c r="F542" s="182" t="s">
        <v>6134</v>
      </c>
      <c r="G542" s="183" t="s">
        <v>1314</v>
      </c>
      <c r="H542" s="184">
        <v>2</v>
      </c>
      <c r="I542" s="185"/>
      <c r="J542" s="186">
        <f t="shared" ref="J542:J573" si="114">ROUND(I542*H542,2)</f>
        <v>0</v>
      </c>
      <c r="K542" s="182" t="s">
        <v>19</v>
      </c>
      <c r="L542" s="41"/>
      <c r="M542" s="187" t="s">
        <v>19</v>
      </c>
      <c r="N542" s="188" t="s">
        <v>44</v>
      </c>
      <c r="O542" s="66"/>
      <c r="P542" s="189">
        <f t="shared" ref="P542:P573" si="115">O542*H542</f>
        <v>0</v>
      </c>
      <c r="Q542" s="189">
        <v>0</v>
      </c>
      <c r="R542" s="189">
        <f t="shared" ref="R542:R573" si="116">Q542*H542</f>
        <v>0</v>
      </c>
      <c r="S542" s="189">
        <v>0</v>
      </c>
      <c r="T542" s="190">
        <f t="shared" ref="T542:T573" si="117">S542*H542</f>
        <v>0</v>
      </c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R542" s="191" t="s">
        <v>135</v>
      </c>
      <c r="AT542" s="191" t="s">
        <v>187</v>
      </c>
      <c r="AU542" s="191" t="s">
        <v>80</v>
      </c>
      <c r="AY542" s="19" t="s">
        <v>185</v>
      </c>
      <c r="BE542" s="192">
        <f t="shared" ref="BE542:BE564" si="118">IF(N542="základní",J542,0)</f>
        <v>0</v>
      </c>
      <c r="BF542" s="192">
        <f t="shared" ref="BF542:BF564" si="119">IF(N542="snížená",J542,0)</f>
        <v>0</v>
      </c>
      <c r="BG542" s="192">
        <f t="shared" ref="BG542:BG564" si="120">IF(N542="zákl. přenesená",J542,0)</f>
        <v>0</v>
      </c>
      <c r="BH542" s="192">
        <f t="shared" ref="BH542:BH564" si="121">IF(N542="sníž. přenesená",J542,0)</f>
        <v>0</v>
      </c>
      <c r="BI542" s="192">
        <f t="shared" ref="BI542:BI564" si="122">IF(N542="nulová",J542,0)</f>
        <v>0</v>
      </c>
      <c r="BJ542" s="19" t="s">
        <v>80</v>
      </c>
      <c r="BK542" s="192">
        <f t="shared" ref="BK542:BK564" si="123">ROUND(I542*H542,2)</f>
        <v>0</v>
      </c>
      <c r="BL542" s="19" t="s">
        <v>135</v>
      </c>
      <c r="BM542" s="191" t="s">
        <v>6135</v>
      </c>
    </row>
    <row r="543" spans="1:65" s="2" customFormat="1" ht="16.5" customHeight="1">
      <c r="A543" s="36"/>
      <c r="B543" s="37"/>
      <c r="C543" s="180" t="s">
        <v>5573</v>
      </c>
      <c r="D543" s="180" t="s">
        <v>187</v>
      </c>
      <c r="E543" s="181" t="s">
        <v>6136</v>
      </c>
      <c r="F543" s="182" t="s">
        <v>6137</v>
      </c>
      <c r="G543" s="183" t="s">
        <v>1314</v>
      </c>
      <c r="H543" s="184">
        <v>1</v>
      </c>
      <c r="I543" s="185"/>
      <c r="J543" s="186">
        <f t="shared" si="114"/>
        <v>0</v>
      </c>
      <c r="K543" s="182" t="s">
        <v>19</v>
      </c>
      <c r="L543" s="41"/>
      <c r="M543" s="187" t="s">
        <v>19</v>
      </c>
      <c r="N543" s="188" t="s">
        <v>44</v>
      </c>
      <c r="O543" s="66"/>
      <c r="P543" s="189">
        <f t="shared" si="115"/>
        <v>0</v>
      </c>
      <c r="Q543" s="189">
        <v>0</v>
      </c>
      <c r="R543" s="189">
        <f t="shared" si="116"/>
        <v>0</v>
      </c>
      <c r="S543" s="189">
        <v>0</v>
      </c>
      <c r="T543" s="190">
        <f t="shared" si="117"/>
        <v>0</v>
      </c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R543" s="191" t="s">
        <v>135</v>
      </c>
      <c r="AT543" s="191" t="s">
        <v>187</v>
      </c>
      <c r="AU543" s="191" t="s">
        <v>80</v>
      </c>
      <c r="AY543" s="19" t="s">
        <v>185</v>
      </c>
      <c r="BE543" s="192">
        <f t="shared" si="118"/>
        <v>0</v>
      </c>
      <c r="BF543" s="192">
        <f t="shared" si="119"/>
        <v>0</v>
      </c>
      <c r="BG543" s="192">
        <f t="shared" si="120"/>
        <v>0</v>
      </c>
      <c r="BH543" s="192">
        <f t="shared" si="121"/>
        <v>0</v>
      </c>
      <c r="BI543" s="192">
        <f t="shared" si="122"/>
        <v>0</v>
      </c>
      <c r="BJ543" s="19" t="s">
        <v>80</v>
      </c>
      <c r="BK543" s="192">
        <f t="shared" si="123"/>
        <v>0</v>
      </c>
      <c r="BL543" s="19" t="s">
        <v>135</v>
      </c>
      <c r="BM543" s="191" t="s">
        <v>6138</v>
      </c>
    </row>
    <row r="544" spans="1:65" s="2" customFormat="1" ht="16.5" customHeight="1">
      <c r="A544" s="36"/>
      <c r="B544" s="37"/>
      <c r="C544" s="180" t="s">
        <v>6139</v>
      </c>
      <c r="D544" s="180" t="s">
        <v>187</v>
      </c>
      <c r="E544" s="181" t="s">
        <v>6140</v>
      </c>
      <c r="F544" s="182" t="s">
        <v>6141</v>
      </c>
      <c r="G544" s="183" t="s">
        <v>1314</v>
      </c>
      <c r="H544" s="184">
        <v>1</v>
      </c>
      <c r="I544" s="185"/>
      <c r="J544" s="186">
        <f t="shared" si="114"/>
        <v>0</v>
      </c>
      <c r="K544" s="182" t="s">
        <v>19</v>
      </c>
      <c r="L544" s="41"/>
      <c r="M544" s="187" t="s">
        <v>19</v>
      </c>
      <c r="N544" s="188" t="s">
        <v>44</v>
      </c>
      <c r="O544" s="66"/>
      <c r="P544" s="189">
        <f t="shared" si="115"/>
        <v>0</v>
      </c>
      <c r="Q544" s="189">
        <v>0</v>
      </c>
      <c r="R544" s="189">
        <f t="shared" si="116"/>
        <v>0</v>
      </c>
      <c r="S544" s="189">
        <v>0</v>
      </c>
      <c r="T544" s="190">
        <f t="shared" si="117"/>
        <v>0</v>
      </c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R544" s="191" t="s">
        <v>135</v>
      </c>
      <c r="AT544" s="191" t="s">
        <v>187</v>
      </c>
      <c r="AU544" s="191" t="s">
        <v>80</v>
      </c>
      <c r="AY544" s="19" t="s">
        <v>185</v>
      </c>
      <c r="BE544" s="192">
        <f t="shared" si="118"/>
        <v>0</v>
      </c>
      <c r="BF544" s="192">
        <f t="shared" si="119"/>
        <v>0</v>
      </c>
      <c r="BG544" s="192">
        <f t="shared" si="120"/>
        <v>0</v>
      </c>
      <c r="BH544" s="192">
        <f t="shared" si="121"/>
        <v>0</v>
      </c>
      <c r="BI544" s="192">
        <f t="shared" si="122"/>
        <v>0</v>
      </c>
      <c r="BJ544" s="19" t="s">
        <v>80</v>
      </c>
      <c r="BK544" s="192">
        <f t="shared" si="123"/>
        <v>0</v>
      </c>
      <c r="BL544" s="19" t="s">
        <v>135</v>
      </c>
      <c r="BM544" s="191" t="s">
        <v>6142</v>
      </c>
    </row>
    <row r="545" spans="1:65" s="2" customFormat="1" ht="16.5" customHeight="1">
      <c r="A545" s="36"/>
      <c r="B545" s="37"/>
      <c r="C545" s="180" t="s">
        <v>5574</v>
      </c>
      <c r="D545" s="180" t="s">
        <v>187</v>
      </c>
      <c r="E545" s="181" t="s">
        <v>5926</v>
      </c>
      <c r="F545" s="182" t="s">
        <v>5927</v>
      </c>
      <c r="G545" s="183" t="s">
        <v>499</v>
      </c>
      <c r="H545" s="184">
        <v>8.3000000000000007</v>
      </c>
      <c r="I545" s="185"/>
      <c r="J545" s="186">
        <f t="shared" si="114"/>
        <v>0</v>
      </c>
      <c r="K545" s="182" t="s">
        <v>19</v>
      </c>
      <c r="L545" s="41"/>
      <c r="M545" s="187" t="s">
        <v>19</v>
      </c>
      <c r="N545" s="188" t="s">
        <v>44</v>
      </c>
      <c r="O545" s="66"/>
      <c r="P545" s="189">
        <f t="shared" si="115"/>
        <v>0</v>
      </c>
      <c r="Q545" s="189">
        <v>0</v>
      </c>
      <c r="R545" s="189">
        <f t="shared" si="116"/>
        <v>0</v>
      </c>
      <c r="S545" s="189">
        <v>0</v>
      </c>
      <c r="T545" s="190">
        <f t="shared" si="117"/>
        <v>0</v>
      </c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R545" s="191" t="s">
        <v>135</v>
      </c>
      <c r="AT545" s="191" t="s">
        <v>187</v>
      </c>
      <c r="AU545" s="191" t="s">
        <v>80</v>
      </c>
      <c r="AY545" s="19" t="s">
        <v>185</v>
      </c>
      <c r="BE545" s="192">
        <f t="shared" si="118"/>
        <v>0</v>
      </c>
      <c r="BF545" s="192">
        <f t="shared" si="119"/>
        <v>0</v>
      </c>
      <c r="BG545" s="192">
        <f t="shared" si="120"/>
        <v>0</v>
      </c>
      <c r="BH545" s="192">
        <f t="shared" si="121"/>
        <v>0</v>
      </c>
      <c r="BI545" s="192">
        <f t="shared" si="122"/>
        <v>0</v>
      </c>
      <c r="BJ545" s="19" t="s">
        <v>80</v>
      </c>
      <c r="BK545" s="192">
        <f t="shared" si="123"/>
        <v>0</v>
      </c>
      <c r="BL545" s="19" t="s">
        <v>135</v>
      </c>
      <c r="BM545" s="191" t="s">
        <v>6143</v>
      </c>
    </row>
    <row r="546" spans="1:65" s="2" customFormat="1" ht="16.5" customHeight="1">
      <c r="A546" s="36"/>
      <c r="B546" s="37"/>
      <c r="C546" s="180" t="s">
        <v>6144</v>
      </c>
      <c r="D546" s="180" t="s">
        <v>187</v>
      </c>
      <c r="E546" s="181" t="s">
        <v>5602</v>
      </c>
      <c r="F546" s="182" t="s">
        <v>5603</v>
      </c>
      <c r="G546" s="183" t="s">
        <v>499</v>
      </c>
      <c r="H546" s="184">
        <v>2.8</v>
      </c>
      <c r="I546" s="185"/>
      <c r="J546" s="186">
        <f t="shared" si="114"/>
        <v>0</v>
      </c>
      <c r="K546" s="182" t="s">
        <v>19</v>
      </c>
      <c r="L546" s="41"/>
      <c r="M546" s="187" t="s">
        <v>19</v>
      </c>
      <c r="N546" s="188" t="s">
        <v>44</v>
      </c>
      <c r="O546" s="66"/>
      <c r="P546" s="189">
        <f t="shared" si="115"/>
        <v>0</v>
      </c>
      <c r="Q546" s="189">
        <v>0</v>
      </c>
      <c r="R546" s="189">
        <f t="shared" si="116"/>
        <v>0</v>
      </c>
      <c r="S546" s="189">
        <v>0</v>
      </c>
      <c r="T546" s="190">
        <f t="shared" si="117"/>
        <v>0</v>
      </c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R546" s="191" t="s">
        <v>135</v>
      </c>
      <c r="AT546" s="191" t="s">
        <v>187</v>
      </c>
      <c r="AU546" s="191" t="s">
        <v>80</v>
      </c>
      <c r="AY546" s="19" t="s">
        <v>185</v>
      </c>
      <c r="BE546" s="192">
        <f t="shared" si="118"/>
        <v>0</v>
      </c>
      <c r="BF546" s="192">
        <f t="shared" si="119"/>
        <v>0</v>
      </c>
      <c r="BG546" s="192">
        <f t="shared" si="120"/>
        <v>0</v>
      </c>
      <c r="BH546" s="192">
        <f t="shared" si="121"/>
        <v>0</v>
      </c>
      <c r="BI546" s="192">
        <f t="shared" si="122"/>
        <v>0</v>
      </c>
      <c r="BJ546" s="19" t="s">
        <v>80</v>
      </c>
      <c r="BK546" s="192">
        <f t="shared" si="123"/>
        <v>0</v>
      </c>
      <c r="BL546" s="19" t="s">
        <v>135</v>
      </c>
      <c r="BM546" s="191" t="s">
        <v>6145</v>
      </c>
    </row>
    <row r="547" spans="1:65" s="2" customFormat="1" ht="16.5" customHeight="1">
      <c r="A547" s="36"/>
      <c r="B547" s="37"/>
      <c r="C547" s="180" t="s">
        <v>5577</v>
      </c>
      <c r="D547" s="180" t="s">
        <v>187</v>
      </c>
      <c r="E547" s="181" t="s">
        <v>6146</v>
      </c>
      <c r="F547" s="182" t="s">
        <v>6147</v>
      </c>
      <c r="G547" s="183" t="s">
        <v>1314</v>
      </c>
      <c r="H547" s="184">
        <v>3</v>
      </c>
      <c r="I547" s="185"/>
      <c r="J547" s="186">
        <f t="shared" si="114"/>
        <v>0</v>
      </c>
      <c r="K547" s="182" t="s">
        <v>19</v>
      </c>
      <c r="L547" s="41"/>
      <c r="M547" s="187" t="s">
        <v>19</v>
      </c>
      <c r="N547" s="188" t="s">
        <v>44</v>
      </c>
      <c r="O547" s="66"/>
      <c r="P547" s="189">
        <f t="shared" si="115"/>
        <v>0</v>
      </c>
      <c r="Q547" s="189">
        <v>0</v>
      </c>
      <c r="R547" s="189">
        <f t="shared" si="116"/>
        <v>0</v>
      </c>
      <c r="S547" s="189">
        <v>0</v>
      </c>
      <c r="T547" s="190">
        <f t="shared" si="117"/>
        <v>0</v>
      </c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R547" s="191" t="s">
        <v>135</v>
      </c>
      <c r="AT547" s="191" t="s">
        <v>187</v>
      </c>
      <c r="AU547" s="191" t="s">
        <v>80</v>
      </c>
      <c r="AY547" s="19" t="s">
        <v>185</v>
      </c>
      <c r="BE547" s="192">
        <f t="shared" si="118"/>
        <v>0</v>
      </c>
      <c r="BF547" s="192">
        <f t="shared" si="119"/>
        <v>0</v>
      </c>
      <c r="BG547" s="192">
        <f t="shared" si="120"/>
        <v>0</v>
      </c>
      <c r="BH547" s="192">
        <f t="shared" si="121"/>
        <v>0</v>
      </c>
      <c r="BI547" s="192">
        <f t="shared" si="122"/>
        <v>0</v>
      </c>
      <c r="BJ547" s="19" t="s">
        <v>80</v>
      </c>
      <c r="BK547" s="192">
        <f t="shared" si="123"/>
        <v>0</v>
      </c>
      <c r="BL547" s="19" t="s">
        <v>135</v>
      </c>
      <c r="BM547" s="191" t="s">
        <v>6148</v>
      </c>
    </row>
    <row r="548" spans="1:65" s="2" customFormat="1" ht="16.5" customHeight="1">
      <c r="A548" s="36"/>
      <c r="B548" s="37"/>
      <c r="C548" s="180" t="s">
        <v>6149</v>
      </c>
      <c r="D548" s="180" t="s">
        <v>187</v>
      </c>
      <c r="E548" s="181" t="s">
        <v>6150</v>
      </c>
      <c r="F548" s="182" t="s">
        <v>6151</v>
      </c>
      <c r="G548" s="183" t="s">
        <v>1314</v>
      </c>
      <c r="H548" s="184">
        <v>3</v>
      </c>
      <c r="I548" s="185"/>
      <c r="J548" s="186">
        <f t="shared" si="114"/>
        <v>0</v>
      </c>
      <c r="K548" s="182" t="s">
        <v>19</v>
      </c>
      <c r="L548" s="41"/>
      <c r="M548" s="187" t="s">
        <v>19</v>
      </c>
      <c r="N548" s="188" t="s">
        <v>44</v>
      </c>
      <c r="O548" s="66"/>
      <c r="P548" s="189">
        <f t="shared" si="115"/>
        <v>0</v>
      </c>
      <c r="Q548" s="189">
        <v>0</v>
      </c>
      <c r="R548" s="189">
        <f t="shared" si="116"/>
        <v>0</v>
      </c>
      <c r="S548" s="189">
        <v>0</v>
      </c>
      <c r="T548" s="190">
        <f t="shared" si="117"/>
        <v>0</v>
      </c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R548" s="191" t="s">
        <v>135</v>
      </c>
      <c r="AT548" s="191" t="s">
        <v>187</v>
      </c>
      <c r="AU548" s="191" t="s">
        <v>80</v>
      </c>
      <c r="AY548" s="19" t="s">
        <v>185</v>
      </c>
      <c r="BE548" s="192">
        <f t="shared" si="118"/>
        <v>0</v>
      </c>
      <c r="BF548" s="192">
        <f t="shared" si="119"/>
        <v>0</v>
      </c>
      <c r="BG548" s="192">
        <f t="shared" si="120"/>
        <v>0</v>
      </c>
      <c r="BH548" s="192">
        <f t="shared" si="121"/>
        <v>0</v>
      </c>
      <c r="BI548" s="192">
        <f t="shared" si="122"/>
        <v>0</v>
      </c>
      <c r="BJ548" s="19" t="s">
        <v>80</v>
      </c>
      <c r="BK548" s="192">
        <f t="shared" si="123"/>
        <v>0</v>
      </c>
      <c r="BL548" s="19" t="s">
        <v>135</v>
      </c>
      <c r="BM548" s="191" t="s">
        <v>6152</v>
      </c>
    </row>
    <row r="549" spans="1:65" s="2" customFormat="1" ht="24.2" customHeight="1">
      <c r="A549" s="36"/>
      <c r="B549" s="37"/>
      <c r="C549" s="180" t="s">
        <v>5580</v>
      </c>
      <c r="D549" s="180" t="s">
        <v>187</v>
      </c>
      <c r="E549" s="181" t="s">
        <v>6153</v>
      </c>
      <c r="F549" s="182" t="s">
        <v>6154</v>
      </c>
      <c r="G549" s="183" t="s">
        <v>5173</v>
      </c>
      <c r="H549" s="184">
        <v>6</v>
      </c>
      <c r="I549" s="185"/>
      <c r="J549" s="186">
        <f t="shared" si="114"/>
        <v>0</v>
      </c>
      <c r="K549" s="182" t="s">
        <v>19</v>
      </c>
      <c r="L549" s="41"/>
      <c r="M549" s="187" t="s">
        <v>19</v>
      </c>
      <c r="N549" s="188" t="s">
        <v>44</v>
      </c>
      <c r="O549" s="66"/>
      <c r="P549" s="189">
        <f t="shared" si="115"/>
        <v>0</v>
      </c>
      <c r="Q549" s="189">
        <v>0</v>
      </c>
      <c r="R549" s="189">
        <f t="shared" si="116"/>
        <v>0</v>
      </c>
      <c r="S549" s="189">
        <v>0</v>
      </c>
      <c r="T549" s="190">
        <f t="shared" si="117"/>
        <v>0</v>
      </c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R549" s="191" t="s">
        <v>135</v>
      </c>
      <c r="AT549" s="191" t="s">
        <v>187</v>
      </c>
      <c r="AU549" s="191" t="s">
        <v>80</v>
      </c>
      <c r="AY549" s="19" t="s">
        <v>185</v>
      </c>
      <c r="BE549" s="192">
        <f t="shared" si="118"/>
        <v>0</v>
      </c>
      <c r="BF549" s="192">
        <f t="shared" si="119"/>
        <v>0</v>
      </c>
      <c r="BG549" s="192">
        <f t="shared" si="120"/>
        <v>0</v>
      </c>
      <c r="BH549" s="192">
        <f t="shared" si="121"/>
        <v>0</v>
      </c>
      <c r="BI549" s="192">
        <f t="shared" si="122"/>
        <v>0</v>
      </c>
      <c r="BJ549" s="19" t="s">
        <v>80</v>
      </c>
      <c r="BK549" s="192">
        <f t="shared" si="123"/>
        <v>0</v>
      </c>
      <c r="BL549" s="19" t="s">
        <v>135</v>
      </c>
      <c r="BM549" s="191" t="s">
        <v>6155</v>
      </c>
    </row>
    <row r="550" spans="1:65" s="2" customFormat="1" ht="16.5" customHeight="1">
      <c r="A550" s="36"/>
      <c r="B550" s="37"/>
      <c r="C550" s="180" t="s">
        <v>6156</v>
      </c>
      <c r="D550" s="180" t="s">
        <v>187</v>
      </c>
      <c r="E550" s="181" t="s">
        <v>6157</v>
      </c>
      <c r="F550" s="182" t="s">
        <v>5252</v>
      </c>
      <c r="G550" s="183" t="s">
        <v>5173</v>
      </c>
      <c r="H550" s="184">
        <v>6</v>
      </c>
      <c r="I550" s="185"/>
      <c r="J550" s="186">
        <f t="shared" si="114"/>
        <v>0</v>
      </c>
      <c r="K550" s="182" t="s">
        <v>19</v>
      </c>
      <c r="L550" s="41"/>
      <c r="M550" s="187" t="s">
        <v>19</v>
      </c>
      <c r="N550" s="188" t="s">
        <v>44</v>
      </c>
      <c r="O550" s="66"/>
      <c r="P550" s="189">
        <f t="shared" si="115"/>
        <v>0</v>
      </c>
      <c r="Q550" s="189">
        <v>0</v>
      </c>
      <c r="R550" s="189">
        <f t="shared" si="116"/>
        <v>0</v>
      </c>
      <c r="S550" s="189">
        <v>0</v>
      </c>
      <c r="T550" s="190">
        <f t="shared" si="117"/>
        <v>0</v>
      </c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R550" s="191" t="s">
        <v>135</v>
      </c>
      <c r="AT550" s="191" t="s">
        <v>187</v>
      </c>
      <c r="AU550" s="191" t="s">
        <v>80</v>
      </c>
      <c r="AY550" s="19" t="s">
        <v>185</v>
      </c>
      <c r="BE550" s="192">
        <f t="shared" si="118"/>
        <v>0</v>
      </c>
      <c r="BF550" s="192">
        <f t="shared" si="119"/>
        <v>0</v>
      </c>
      <c r="BG550" s="192">
        <f t="shared" si="120"/>
        <v>0</v>
      </c>
      <c r="BH550" s="192">
        <f t="shared" si="121"/>
        <v>0</v>
      </c>
      <c r="BI550" s="192">
        <f t="shared" si="122"/>
        <v>0</v>
      </c>
      <c r="BJ550" s="19" t="s">
        <v>80</v>
      </c>
      <c r="BK550" s="192">
        <f t="shared" si="123"/>
        <v>0</v>
      </c>
      <c r="BL550" s="19" t="s">
        <v>135</v>
      </c>
      <c r="BM550" s="191" t="s">
        <v>6158</v>
      </c>
    </row>
    <row r="551" spans="1:65" s="2" customFormat="1" ht="16.5" customHeight="1">
      <c r="A551" s="36"/>
      <c r="B551" s="37"/>
      <c r="C551" s="180" t="s">
        <v>5583</v>
      </c>
      <c r="D551" s="180" t="s">
        <v>187</v>
      </c>
      <c r="E551" s="181" t="s">
        <v>6159</v>
      </c>
      <c r="F551" s="182" t="s">
        <v>5322</v>
      </c>
      <c r="G551" s="183" t="s">
        <v>1314</v>
      </c>
      <c r="H551" s="184">
        <v>1</v>
      </c>
      <c r="I551" s="185"/>
      <c r="J551" s="186">
        <f t="shared" si="114"/>
        <v>0</v>
      </c>
      <c r="K551" s="182" t="s">
        <v>19</v>
      </c>
      <c r="L551" s="41"/>
      <c r="M551" s="187" t="s">
        <v>19</v>
      </c>
      <c r="N551" s="188" t="s">
        <v>44</v>
      </c>
      <c r="O551" s="66"/>
      <c r="P551" s="189">
        <f t="shared" si="115"/>
        <v>0</v>
      </c>
      <c r="Q551" s="189">
        <v>0</v>
      </c>
      <c r="R551" s="189">
        <f t="shared" si="116"/>
        <v>0</v>
      </c>
      <c r="S551" s="189">
        <v>0</v>
      </c>
      <c r="T551" s="190">
        <f t="shared" si="117"/>
        <v>0</v>
      </c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R551" s="191" t="s">
        <v>135</v>
      </c>
      <c r="AT551" s="191" t="s">
        <v>187</v>
      </c>
      <c r="AU551" s="191" t="s">
        <v>80</v>
      </c>
      <c r="AY551" s="19" t="s">
        <v>185</v>
      </c>
      <c r="BE551" s="192">
        <f t="shared" si="118"/>
        <v>0</v>
      </c>
      <c r="BF551" s="192">
        <f t="shared" si="119"/>
        <v>0</v>
      </c>
      <c r="BG551" s="192">
        <f t="shared" si="120"/>
        <v>0</v>
      </c>
      <c r="BH551" s="192">
        <f t="shared" si="121"/>
        <v>0</v>
      </c>
      <c r="BI551" s="192">
        <f t="shared" si="122"/>
        <v>0</v>
      </c>
      <c r="BJ551" s="19" t="s">
        <v>80</v>
      </c>
      <c r="BK551" s="192">
        <f t="shared" si="123"/>
        <v>0</v>
      </c>
      <c r="BL551" s="19" t="s">
        <v>135</v>
      </c>
      <c r="BM551" s="191" t="s">
        <v>6160</v>
      </c>
    </row>
    <row r="552" spans="1:65" s="2" customFormat="1" ht="16.5" customHeight="1">
      <c r="A552" s="36"/>
      <c r="B552" s="37"/>
      <c r="C552" s="180" t="s">
        <v>6161</v>
      </c>
      <c r="D552" s="180" t="s">
        <v>187</v>
      </c>
      <c r="E552" s="181" t="s">
        <v>5323</v>
      </c>
      <c r="F552" s="182" t="s">
        <v>5324</v>
      </c>
      <c r="G552" s="183" t="s">
        <v>1358</v>
      </c>
      <c r="H552" s="184">
        <v>40</v>
      </c>
      <c r="I552" s="185"/>
      <c r="J552" s="186">
        <f t="shared" si="114"/>
        <v>0</v>
      </c>
      <c r="K552" s="182" t="s">
        <v>19</v>
      </c>
      <c r="L552" s="41"/>
      <c r="M552" s="187" t="s">
        <v>19</v>
      </c>
      <c r="N552" s="188" t="s">
        <v>44</v>
      </c>
      <c r="O552" s="66"/>
      <c r="P552" s="189">
        <f t="shared" si="115"/>
        <v>0</v>
      </c>
      <c r="Q552" s="189">
        <v>0</v>
      </c>
      <c r="R552" s="189">
        <f t="shared" si="116"/>
        <v>0</v>
      </c>
      <c r="S552" s="189">
        <v>0</v>
      </c>
      <c r="T552" s="190">
        <f t="shared" si="117"/>
        <v>0</v>
      </c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R552" s="191" t="s">
        <v>135</v>
      </c>
      <c r="AT552" s="191" t="s">
        <v>187</v>
      </c>
      <c r="AU552" s="191" t="s">
        <v>80</v>
      </c>
      <c r="AY552" s="19" t="s">
        <v>185</v>
      </c>
      <c r="BE552" s="192">
        <f t="shared" si="118"/>
        <v>0</v>
      </c>
      <c r="BF552" s="192">
        <f t="shared" si="119"/>
        <v>0</v>
      </c>
      <c r="BG552" s="192">
        <f t="shared" si="120"/>
        <v>0</v>
      </c>
      <c r="BH552" s="192">
        <f t="shared" si="121"/>
        <v>0</v>
      </c>
      <c r="BI552" s="192">
        <f t="shared" si="122"/>
        <v>0</v>
      </c>
      <c r="BJ552" s="19" t="s">
        <v>80</v>
      </c>
      <c r="BK552" s="192">
        <f t="shared" si="123"/>
        <v>0</v>
      </c>
      <c r="BL552" s="19" t="s">
        <v>135</v>
      </c>
      <c r="BM552" s="191" t="s">
        <v>6162</v>
      </c>
    </row>
    <row r="553" spans="1:65" s="2" customFormat="1" ht="16.5" customHeight="1">
      <c r="A553" s="36"/>
      <c r="B553" s="37"/>
      <c r="C553" s="180" t="s">
        <v>5586</v>
      </c>
      <c r="D553" s="180" t="s">
        <v>187</v>
      </c>
      <c r="E553" s="181" t="s">
        <v>5325</v>
      </c>
      <c r="F553" s="182" t="s">
        <v>3507</v>
      </c>
      <c r="G553" s="183" t="s">
        <v>1358</v>
      </c>
      <c r="H553" s="184">
        <v>40</v>
      </c>
      <c r="I553" s="185"/>
      <c r="J553" s="186">
        <f t="shared" si="114"/>
        <v>0</v>
      </c>
      <c r="K553" s="182" t="s">
        <v>19</v>
      </c>
      <c r="L553" s="41"/>
      <c r="M553" s="187" t="s">
        <v>19</v>
      </c>
      <c r="N553" s="188" t="s">
        <v>44</v>
      </c>
      <c r="O553" s="66"/>
      <c r="P553" s="189">
        <f t="shared" si="115"/>
        <v>0</v>
      </c>
      <c r="Q553" s="189">
        <v>0</v>
      </c>
      <c r="R553" s="189">
        <f t="shared" si="116"/>
        <v>0</v>
      </c>
      <c r="S553" s="189">
        <v>0</v>
      </c>
      <c r="T553" s="190">
        <f t="shared" si="117"/>
        <v>0</v>
      </c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R553" s="191" t="s">
        <v>135</v>
      </c>
      <c r="AT553" s="191" t="s">
        <v>187</v>
      </c>
      <c r="AU553" s="191" t="s">
        <v>80</v>
      </c>
      <c r="AY553" s="19" t="s">
        <v>185</v>
      </c>
      <c r="BE553" s="192">
        <f t="shared" si="118"/>
        <v>0</v>
      </c>
      <c r="BF553" s="192">
        <f t="shared" si="119"/>
        <v>0</v>
      </c>
      <c r="BG553" s="192">
        <f t="shared" si="120"/>
        <v>0</v>
      </c>
      <c r="BH553" s="192">
        <f t="shared" si="121"/>
        <v>0</v>
      </c>
      <c r="BI553" s="192">
        <f t="shared" si="122"/>
        <v>0</v>
      </c>
      <c r="BJ553" s="19" t="s">
        <v>80</v>
      </c>
      <c r="BK553" s="192">
        <f t="shared" si="123"/>
        <v>0</v>
      </c>
      <c r="BL553" s="19" t="s">
        <v>135</v>
      </c>
      <c r="BM553" s="191" t="s">
        <v>6163</v>
      </c>
    </row>
    <row r="554" spans="1:65" s="2" customFormat="1" ht="16.5" customHeight="1">
      <c r="A554" s="36"/>
      <c r="B554" s="37"/>
      <c r="C554" s="180" t="s">
        <v>6164</v>
      </c>
      <c r="D554" s="180" t="s">
        <v>187</v>
      </c>
      <c r="E554" s="181" t="s">
        <v>5326</v>
      </c>
      <c r="F554" s="182" t="s">
        <v>5327</v>
      </c>
      <c r="G554" s="183" t="s">
        <v>5173</v>
      </c>
      <c r="H554" s="184">
        <v>1</v>
      </c>
      <c r="I554" s="185"/>
      <c r="J554" s="186">
        <f t="shared" si="114"/>
        <v>0</v>
      </c>
      <c r="K554" s="182" t="s">
        <v>19</v>
      </c>
      <c r="L554" s="41"/>
      <c r="M554" s="187" t="s">
        <v>19</v>
      </c>
      <c r="N554" s="188" t="s">
        <v>44</v>
      </c>
      <c r="O554" s="66"/>
      <c r="P554" s="189">
        <f t="shared" si="115"/>
        <v>0</v>
      </c>
      <c r="Q554" s="189">
        <v>0</v>
      </c>
      <c r="R554" s="189">
        <f t="shared" si="116"/>
        <v>0</v>
      </c>
      <c r="S554" s="189">
        <v>0</v>
      </c>
      <c r="T554" s="190">
        <f t="shared" si="117"/>
        <v>0</v>
      </c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R554" s="191" t="s">
        <v>135</v>
      </c>
      <c r="AT554" s="191" t="s">
        <v>187</v>
      </c>
      <c r="AU554" s="191" t="s">
        <v>80</v>
      </c>
      <c r="AY554" s="19" t="s">
        <v>185</v>
      </c>
      <c r="BE554" s="192">
        <f t="shared" si="118"/>
        <v>0</v>
      </c>
      <c r="BF554" s="192">
        <f t="shared" si="119"/>
        <v>0</v>
      </c>
      <c r="BG554" s="192">
        <f t="shared" si="120"/>
        <v>0</v>
      </c>
      <c r="BH554" s="192">
        <f t="shared" si="121"/>
        <v>0</v>
      </c>
      <c r="BI554" s="192">
        <f t="shared" si="122"/>
        <v>0</v>
      </c>
      <c r="BJ554" s="19" t="s">
        <v>80</v>
      </c>
      <c r="BK554" s="192">
        <f t="shared" si="123"/>
        <v>0</v>
      </c>
      <c r="BL554" s="19" t="s">
        <v>135</v>
      </c>
      <c r="BM554" s="191" t="s">
        <v>6165</v>
      </c>
    </row>
    <row r="555" spans="1:65" s="2" customFormat="1" ht="16.5" customHeight="1">
      <c r="A555" s="36"/>
      <c r="B555" s="37"/>
      <c r="C555" s="180" t="s">
        <v>5589</v>
      </c>
      <c r="D555" s="180" t="s">
        <v>187</v>
      </c>
      <c r="E555" s="181" t="s">
        <v>6166</v>
      </c>
      <c r="F555" s="182" t="s">
        <v>6167</v>
      </c>
      <c r="G555" s="183" t="s">
        <v>1314</v>
      </c>
      <c r="H555" s="184">
        <v>1</v>
      </c>
      <c r="I555" s="185"/>
      <c r="J555" s="186">
        <f t="shared" si="114"/>
        <v>0</v>
      </c>
      <c r="K555" s="182" t="s">
        <v>19</v>
      </c>
      <c r="L555" s="41"/>
      <c r="M555" s="187" t="s">
        <v>19</v>
      </c>
      <c r="N555" s="188" t="s">
        <v>44</v>
      </c>
      <c r="O555" s="66"/>
      <c r="P555" s="189">
        <f t="shared" si="115"/>
        <v>0</v>
      </c>
      <c r="Q555" s="189">
        <v>0</v>
      </c>
      <c r="R555" s="189">
        <f t="shared" si="116"/>
        <v>0</v>
      </c>
      <c r="S555" s="189">
        <v>0</v>
      </c>
      <c r="T555" s="190">
        <f t="shared" si="117"/>
        <v>0</v>
      </c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R555" s="191" t="s">
        <v>135</v>
      </c>
      <c r="AT555" s="191" t="s">
        <v>187</v>
      </c>
      <c r="AU555" s="191" t="s">
        <v>80</v>
      </c>
      <c r="AY555" s="19" t="s">
        <v>185</v>
      </c>
      <c r="BE555" s="192">
        <f t="shared" si="118"/>
        <v>0</v>
      </c>
      <c r="BF555" s="192">
        <f t="shared" si="119"/>
        <v>0</v>
      </c>
      <c r="BG555" s="192">
        <f t="shared" si="120"/>
        <v>0</v>
      </c>
      <c r="BH555" s="192">
        <f t="shared" si="121"/>
        <v>0</v>
      </c>
      <c r="BI555" s="192">
        <f t="shared" si="122"/>
        <v>0</v>
      </c>
      <c r="BJ555" s="19" t="s">
        <v>80</v>
      </c>
      <c r="BK555" s="192">
        <f t="shared" si="123"/>
        <v>0</v>
      </c>
      <c r="BL555" s="19" t="s">
        <v>135</v>
      </c>
      <c r="BM555" s="191" t="s">
        <v>6168</v>
      </c>
    </row>
    <row r="556" spans="1:65" s="2" customFormat="1" ht="16.5" customHeight="1">
      <c r="A556" s="36"/>
      <c r="B556" s="37"/>
      <c r="C556" s="180" t="s">
        <v>6169</v>
      </c>
      <c r="D556" s="180" t="s">
        <v>187</v>
      </c>
      <c r="E556" s="181" t="s">
        <v>6170</v>
      </c>
      <c r="F556" s="182" t="s">
        <v>5331</v>
      </c>
      <c r="G556" s="183" t="s">
        <v>5332</v>
      </c>
      <c r="H556" s="184">
        <v>2</v>
      </c>
      <c r="I556" s="185"/>
      <c r="J556" s="186">
        <f t="shared" si="114"/>
        <v>0</v>
      </c>
      <c r="K556" s="182" t="s">
        <v>19</v>
      </c>
      <c r="L556" s="41"/>
      <c r="M556" s="187" t="s">
        <v>19</v>
      </c>
      <c r="N556" s="188" t="s">
        <v>44</v>
      </c>
      <c r="O556" s="66"/>
      <c r="P556" s="189">
        <f t="shared" si="115"/>
        <v>0</v>
      </c>
      <c r="Q556" s="189">
        <v>0</v>
      </c>
      <c r="R556" s="189">
        <f t="shared" si="116"/>
        <v>0</v>
      </c>
      <c r="S556" s="189">
        <v>0</v>
      </c>
      <c r="T556" s="190">
        <f t="shared" si="117"/>
        <v>0</v>
      </c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R556" s="191" t="s">
        <v>135</v>
      </c>
      <c r="AT556" s="191" t="s">
        <v>187</v>
      </c>
      <c r="AU556" s="191" t="s">
        <v>80</v>
      </c>
      <c r="AY556" s="19" t="s">
        <v>185</v>
      </c>
      <c r="BE556" s="192">
        <f t="shared" si="118"/>
        <v>0</v>
      </c>
      <c r="BF556" s="192">
        <f t="shared" si="119"/>
        <v>0</v>
      </c>
      <c r="BG556" s="192">
        <f t="shared" si="120"/>
        <v>0</v>
      </c>
      <c r="BH556" s="192">
        <f t="shared" si="121"/>
        <v>0</v>
      </c>
      <c r="BI556" s="192">
        <f t="shared" si="122"/>
        <v>0</v>
      </c>
      <c r="BJ556" s="19" t="s">
        <v>80</v>
      </c>
      <c r="BK556" s="192">
        <f t="shared" si="123"/>
        <v>0</v>
      </c>
      <c r="BL556" s="19" t="s">
        <v>135</v>
      </c>
      <c r="BM556" s="191" t="s">
        <v>6171</v>
      </c>
    </row>
    <row r="557" spans="1:65" s="2" customFormat="1" ht="16.5" customHeight="1">
      <c r="A557" s="36"/>
      <c r="B557" s="37"/>
      <c r="C557" s="180" t="s">
        <v>5590</v>
      </c>
      <c r="D557" s="180" t="s">
        <v>187</v>
      </c>
      <c r="E557" s="181" t="s">
        <v>6172</v>
      </c>
      <c r="F557" s="182" t="s">
        <v>5334</v>
      </c>
      <c r="G557" s="183" t="s">
        <v>1314</v>
      </c>
      <c r="H557" s="184">
        <v>1</v>
      </c>
      <c r="I557" s="185"/>
      <c r="J557" s="186">
        <f t="shared" si="114"/>
        <v>0</v>
      </c>
      <c r="K557" s="182" t="s">
        <v>19</v>
      </c>
      <c r="L557" s="41"/>
      <c r="M557" s="187" t="s">
        <v>19</v>
      </c>
      <c r="N557" s="188" t="s">
        <v>44</v>
      </c>
      <c r="O557" s="66"/>
      <c r="P557" s="189">
        <f t="shared" si="115"/>
        <v>0</v>
      </c>
      <c r="Q557" s="189">
        <v>0</v>
      </c>
      <c r="R557" s="189">
        <f t="shared" si="116"/>
        <v>0</v>
      </c>
      <c r="S557" s="189">
        <v>0</v>
      </c>
      <c r="T557" s="190">
        <f t="shared" si="117"/>
        <v>0</v>
      </c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R557" s="191" t="s">
        <v>135</v>
      </c>
      <c r="AT557" s="191" t="s">
        <v>187</v>
      </c>
      <c r="AU557" s="191" t="s">
        <v>80</v>
      </c>
      <c r="AY557" s="19" t="s">
        <v>185</v>
      </c>
      <c r="BE557" s="192">
        <f t="shared" si="118"/>
        <v>0</v>
      </c>
      <c r="BF557" s="192">
        <f t="shared" si="119"/>
        <v>0</v>
      </c>
      <c r="BG557" s="192">
        <f t="shared" si="120"/>
        <v>0</v>
      </c>
      <c r="BH557" s="192">
        <f t="shared" si="121"/>
        <v>0</v>
      </c>
      <c r="BI557" s="192">
        <f t="shared" si="122"/>
        <v>0</v>
      </c>
      <c r="BJ557" s="19" t="s">
        <v>80</v>
      </c>
      <c r="BK557" s="192">
        <f t="shared" si="123"/>
        <v>0</v>
      </c>
      <c r="BL557" s="19" t="s">
        <v>135</v>
      </c>
      <c r="BM557" s="191" t="s">
        <v>6173</v>
      </c>
    </row>
    <row r="558" spans="1:65" s="2" customFormat="1" ht="16.5" customHeight="1">
      <c r="A558" s="36"/>
      <c r="B558" s="37"/>
      <c r="C558" s="180" t="s">
        <v>6174</v>
      </c>
      <c r="D558" s="180" t="s">
        <v>187</v>
      </c>
      <c r="E558" s="181" t="s">
        <v>5335</v>
      </c>
      <c r="F558" s="182" t="s">
        <v>5336</v>
      </c>
      <c r="G558" s="183" t="s">
        <v>3536</v>
      </c>
      <c r="H558" s="184">
        <v>1</v>
      </c>
      <c r="I558" s="185"/>
      <c r="J558" s="186">
        <f t="shared" si="114"/>
        <v>0</v>
      </c>
      <c r="K558" s="182" t="s">
        <v>19</v>
      </c>
      <c r="L558" s="41"/>
      <c r="M558" s="187" t="s">
        <v>19</v>
      </c>
      <c r="N558" s="188" t="s">
        <v>44</v>
      </c>
      <c r="O558" s="66"/>
      <c r="P558" s="189">
        <f t="shared" si="115"/>
        <v>0</v>
      </c>
      <c r="Q558" s="189">
        <v>0</v>
      </c>
      <c r="R558" s="189">
        <f t="shared" si="116"/>
        <v>0</v>
      </c>
      <c r="S558" s="189">
        <v>0</v>
      </c>
      <c r="T558" s="190">
        <f t="shared" si="117"/>
        <v>0</v>
      </c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R558" s="191" t="s">
        <v>135</v>
      </c>
      <c r="AT558" s="191" t="s">
        <v>187</v>
      </c>
      <c r="AU558" s="191" t="s">
        <v>80</v>
      </c>
      <c r="AY558" s="19" t="s">
        <v>185</v>
      </c>
      <c r="BE558" s="192">
        <f t="shared" si="118"/>
        <v>0</v>
      </c>
      <c r="BF558" s="192">
        <f t="shared" si="119"/>
        <v>0</v>
      </c>
      <c r="BG558" s="192">
        <f t="shared" si="120"/>
        <v>0</v>
      </c>
      <c r="BH558" s="192">
        <f t="shared" si="121"/>
        <v>0</v>
      </c>
      <c r="BI558" s="192">
        <f t="shared" si="122"/>
        <v>0</v>
      </c>
      <c r="BJ558" s="19" t="s">
        <v>80</v>
      </c>
      <c r="BK558" s="192">
        <f t="shared" si="123"/>
        <v>0</v>
      </c>
      <c r="BL558" s="19" t="s">
        <v>135</v>
      </c>
      <c r="BM558" s="191" t="s">
        <v>6175</v>
      </c>
    </row>
    <row r="559" spans="1:65" s="2" customFormat="1" ht="16.5" customHeight="1">
      <c r="A559" s="36"/>
      <c r="B559" s="37"/>
      <c r="C559" s="180" t="s">
        <v>5593</v>
      </c>
      <c r="D559" s="180" t="s">
        <v>187</v>
      </c>
      <c r="E559" s="181" t="s">
        <v>5337</v>
      </c>
      <c r="F559" s="182" t="s">
        <v>3875</v>
      </c>
      <c r="G559" s="183" t="s">
        <v>448</v>
      </c>
      <c r="H559" s="184">
        <v>2</v>
      </c>
      <c r="I559" s="185"/>
      <c r="J559" s="186">
        <f t="shared" si="114"/>
        <v>0</v>
      </c>
      <c r="K559" s="182" t="s">
        <v>19</v>
      </c>
      <c r="L559" s="41"/>
      <c r="M559" s="187" t="s">
        <v>19</v>
      </c>
      <c r="N559" s="188" t="s">
        <v>44</v>
      </c>
      <c r="O559" s="66"/>
      <c r="P559" s="189">
        <f t="shared" si="115"/>
        <v>0</v>
      </c>
      <c r="Q559" s="189">
        <v>0</v>
      </c>
      <c r="R559" s="189">
        <f t="shared" si="116"/>
        <v>0</v>
      </c>
      <c r="S559" s="189">
        <v>0</v>
      </c>
      <c r="T559" s="190">
        <f t="shared" si="117"/>
        <v>0</v>
      </c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R559" s="191" t="s">
        <v>135</v>
      </c>
      <c r="AT559" s="191" t="s">
        <v>187</v>
      </c>
      <c r="AU559" s="191" t="s">
        <v>80</v>
      </c>
      <c r="AY559" s="19" t="s">
        <v>185</v>
      </c>
      <c r="BE559" s="192">
        <f t="shared" si="118"/>
        <v>0</v>
      </c>
      <c r="BF559" s="192">
        <f t="shared" si="119"/>
        <v>0</v>
      </c>
      <c r="BG559" s="192">
        <f t="shared" si="120"/>
        <v>0</v>
      </c>
      <c r="BH559" s="192">
        <f t="shared" si="121"/>
        <v>0</v>
      </c>
      <c r="BI559" s="192">
        <f t="shared" si="122"/>
        <v>0</v>
      </c>
      <c r="BJ559" s="19" t="s">
        <v>80</v>
      </c>
      <c r="BK559" s="192">
        <f t="shared" si="123"/>
        <v>0</v>
      </c>
      <c r="BL559" s="19" t="s">
        <v>135</v>
      </c>
      <c r="BM559" s="191" t="s">
        <v>6176</v>
      </c>
    </row>
    <row r="560" spans="1:65" s="2" customFormat="1" ht="16.5" customHeight="1">
      <c r="A560" s="36"/>
      <c r="B560" s="37"/>
      <c r="C560" s="180" t="s">
        <v>6177</v>
      </c>
      <c r="D560" s="180" t="s">
        <v>187</v>
      </c>
      <c r="E560" s="181" t="s">
        <v>3641</v>
      </c>
      <c r="F560" s="182" t="s">
        <v>5338</v>
      </c>
      <c r="G560" s="183" t="s">
        <v>342</v>
      </c>
      <c r="H560" s="184">
        <v>0.05</v>
      </c>
      <c r="I560" s="185"/>
      <c r="J560" s="186">
        <f t="shared" si="114"/>
        <v>0</v>
      </c>
      <c r="K560" s="182" t="s">
        <v>19</v>
      </c>
      <c r="L560" s="41"/>
      <c r="M560" s="187" t="s">
        <v>19</v>
      </c>
      <c r="N560" s="188" t="s">
        <v>44</v>
      </c>
      <c r="O560" s="66"/>
      <c r="P560" s="189">
        <f t="shared" si="115"/>
        <v>0</v>
      </c>
      <c r="Q560" s="189">
        <v>0</v>
      </c>
      <c r="R560" s="189">
        <f t="shared" si="116"/>
        <v>0</v>
      </c>
      <c r="S560" s="189">
        <v>0</v>
      </c>
      <c r="T560" s="190">
        <f t="shared" si="117"/>
        <v>0</v>
      </c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R560" s="191" t="s">
        <v>135</v>
      </c>
      <c r="AT560" s="191" t="s">
        <v>187</v>
      </c>
      <c r="AU560" s="191" t="s">
        <v>80</v>
      </c>
      <c r="AY560" s="19" t="s">
        <v>185</v>
      </c>
      <c r="BE560" s="192">
        <f t="shared" si="118"/>
        <v>0</v>
      </c>
      <c r="BF560" s="192">
        <f t="shared" si="119"/>
        <v>0</v>
      </c>
      <c r="BG560" s="192">
        <f t="shared" si="120"/>
        <v>0</v>
      </c>
      <c r="BH560" s="192">
        <f t="shared" si="121"/>
        <v>0</v>
      </c>
      <c r="BI560" s="192">
        <f t="shared" si="122"/>
        <v>0</v>
      </c>
      <c r="BJ560" s="19" t="s">
        <v>80</v>
      </c>
      <c r="BK560" s="192">
        <f t="shared" si="123"/>
        <v>0</v>
      </c>
      <c r="BL560" s="19" t="s">
        <v>135</v>
      </c>
      <c r="BM560" s="191" t="s">
        <v>6178</v>
      </c>
    </row>
    <row r="561" spans="1:65" s="2" customFormat="1" ht="16.5" customHeight="1">
      <c r="A561" s="36"/>
      <c r="B561" s="37"/>
      <c r="C561" s="180" t="s">
        <v>5594</v>
      </c>
      <c r="D561" s="180" t="s">
        <v>187</v>
      </c>
      <c r="E561" s="181" t="s">
        <v>3644</v>
      </c>
      <c r="F561" s="182" t="s">
        <v>3476</v>
      </c>
      <c r="G561" s="183" t="s">
        <v>342</v>
      </c>
      <c r="H561" s="184">
        <v>0.05</v>
      </c>
      <c r="I561" s="185"/>
      <c r="J561" s="186">
        <f t="shared" si="114"/>
        <v>0</v>
      </c>
      <c r="K561" s="182" t="s">
        <v>19</v>
      </c>
      <c r="L561" s="41"/>
      <c r="M561" s="187" t="s">
        <v>19</v>
      </c>
      <c r="N561" s="188" t="s">
        <v>44</v>
      </c>
      <c r="O561" s="66"/>
      <c r="P561" s="189">
        <f t="shared" si="115"/>
        <v>0</v>
      </c>
      <c r="Q561" s="189">
        <v>0</v>
      </c>
      <c r="R561" s="189">
        <f t="shared" si="116"/>
        <v>0</v>
      </c>
      <c r="S561" s="189">
        <v>0</v>
      </c>
      <c r="T561" s="190">
        <f t="shared" si="117"/>
        <v>0</v>
      </c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R561" s="191" t="s">
        <v>135</v>
      </c>
      <c r="AT561" s="191" t="s">
        <v>187</v>
      </c>
      <c r="AU561" s="191" t="s">
        <v>80</v>
      </c>
      <c r="AY561" s="19" t="s">
        <v>185</v>
      </c>
      <c r="BE561" s="192">
        <f t="shared" si="118"/>
        <v>0</v>
      </c>
      <c r="BF561" s="192">
        <f t="shared" si="119"/>
        <v>0</v>
      </c>
      <c r="BG561" s="192">
        <f t="shared" si="120"/>
        <v>0</v>
      </c>
      <c r="BH561" s="192">
        <f t="shared" si="121"/>
        <v>0</v>
      </c>
      <c r="BI561" s="192">
        <f t="shared" si="122"/>
        <v>0</v>
      </c>
      <c r="BJ561" s="19" t="s">
        <v>80</v>
      </c>
      <c r="BK561" s="192">
        <f t="shared" si="123"/>
        <v>0</v>
      </c>
      <c r="BL561" s="19" t="s">
        <v>135</v>
      </c>
      <c r="BM561" s="191" t="s">
        <v>6179</v>
      </c>
    </row>
    <row r="562" spans="1:65" s="2" customFormat="1" ht="16.5" customHeight="1">
      <c r="A562" s="36"/>
      <c r="B562" s="37"/>
      <c r="C562" s="180" t="s">
        <v>6180</v>
      </c>
      <c r="D562" s="180" t="s">
        <v>187</v>
      </c>
      <c r="E562" s="181" t="s">
        <v>5339</v>
      </c>
      <c r="F562" s="182" t="s">
        <v>5340</v>
      </c>
      <c r="G562" s="183" t="s">
        <v>342</v>
      </c>
      <c r="H562" s="184">
        <v>0.2</v>
      </c>
      <c r="I562" s="185"/>
      <c r="J562" s="186">
        <f t="shared" si="114"/>
        <v>0</v>
      </c>
      <c r="K562" s="182" t="s">
        <v>19</v>
      </c>
      <c r="L562" s="41"/>
      <c r="M562" s="187" t="s">
        <v>19</v>
      </c>
      <c r="N562" s="188" t="s">
        <v>44</v>
      </c>
      <c r="O562" s="66"/>
      <c r="P562" s="189">
        <f t="shared" si="115"/>
        <v>0</v>
      </c>
      <c r="Q562" s="189">
        <v>0</v>
      </c>
      <c r="R562" s="189">
        <f t="shared" si="116"/>
        <v>0</v>
      </c>
      <c r="S562" s="189">
        <v>0</v>
      </c>
      <c r="T562" s="190">
        <f t="shared" si="117"/>
        <v>0</v>
      </c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R562" s="191" t="s">
        <v>135</v>
      </c>
      <c r="AT562" s="191" t="s">
        <v>187</v>
      </c>
      <c r="AU562" s="191" t="s">
        <v>80</v>
      </c>
      <c r="AY562" s="19" t="s">
        <v>185</v>
      </c>
      <c r="BE562" s="192">
        <f t="shared" si="118"/>
        <v>0</v>
      </c>
      <c r="BF562" s="192">
        <f t="shared" si="119"/>
        <v>0</v>
      </c>
      <c r="BG562" s="192">
        <f t="shared" si="120"/>
        <v>0</v>
      </c>
      <c r="BH562" s="192">
        <f t="shared" si="121"/>
        <v>0</v>
      </c>
      <c r="BI562" s="192">
        <f t="shared" si="122"/>
        <v>0</v>
      </c>
      <c r="BJ562" s="19" t="s">
        <v>80</v>
      </c>
      <c r="BK562" s="192">
        <f t="shared" si="123"/>
        <v>0</v>
      </c>
      <c r="BL562" s="19" t="s">
        <v>135</v>
      </c>
      <c r="BM562" s="191" t="s">
        <v>6181</v>
      </c>
    </row>
    <row r="563" spans="1:65" s="2" customFormat="1" ht="16.5" customHeight="1">
      <c r="A563" s="36"/>
      <c r="B563" s="37"/>
      <c r="C563" s="180" t="s">
        <v>5595</v>
      </c>
      <c r="D563" s="180" t="s">
        <v>187</v>
      </c>
      <c r="E563" s="181" t="s">
        <v>5341</v>
      </c>
      <c r="F563" s="182" t="s">
        <v>3476</v>
      </c>
      <c r="G563" s="183" t="s">
        <v>342</v>
      </c>
      <c r="H563" s="184">
        <v>0.2</v>
      </c>
      <c r="I563" s="185"/>
      <c r="J563" s="186">
        <f t="shared" si="114"/>
        <v>0</v>
      </c>
      <c r="K563" s="182" t="s">
        <v>19</v>
      </c>
      <c r="L563" s="41"/>
      <c r="M563" s="187" t="s">
        <v>19</v>
      </c>
      <c r="N563" s="188" t="s">
        <v>44</v>
      </c>
      <c r="O563" s="66"/>
      <c r="P563" s="189">
        <f t="shared" si="115"/>
        <v>0</v>
      </c>
      <c r="Q563" s="189">
        <v>0</v>
      </c>
      <c r="R563" s="189">
        <f t="shared" si="116"/>
        <v>0</v>
      </c>
      <c r="S563" s="189">
        <v>0</v>
      </c>
      <c r="T563" s="190">
        <f t="shared" si="117"/>
        <v>0</v>
      </c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R563" s="191" t="s">
        <v>135</v>
      </c>
      <c r="AT563" s="191" t="s">
        <v>187</v>
      </c>
      <c r="AU563" s="191" t="s">
        <v>80</v>
      </c>
      <c r="AY563" s="19" t="s">
        <v>185</v>
      </c>
      <c r="BE563" s="192">
        <f t="shared" si="118"/>
        <v>0</v>
      </c>
      <c r="BF563" s="192">
        <f t="shared" si="119"/>
        <v>0</v>
      </c>
      <c r="BG563" s="192">
        <f t="shared" si="120"/>
        <v>0</v>
      </c>
      <c r="BH563" s="192">
        <f t="shared" si="121"/>
        <v>0</v>
      </c>
      <c r="BI563" s="192">
        <f t="shared" si="122"/>
        <v>0</v>
      </c>
      <c r="BJ563" s="19" t="s">
        <v>80</v>
      </c>
      <c r="BK563" s="192">
        <f t="shared" si="123"/>
        <v>0</v>
      </c>
      <c r="BL563" s="19" t="s">
        <v>135</v>
      </c>
      <c r="BM563" s="191" t="s">
        <v>6182</v>
      </c>
    </row>
    <row r="564" spans="1:65" s="2" customFormat="1" ht="16.5" customHeight="1">
      <c r="A564" s="36"/>
      <c r="B564" s="37"/>
      <c r="C564" s="180" t="s">
        <v>6183</v>
      </c>
      <c r="D564" s="180" t="s">
        <v>187</v>
      </c>
      <c r="E564" s="181" t="s">
        <v>5342</v>
      </c>
      <c r="F564" s="182" t="s">
        <v>5343</v>
      </c>
      <c r="G564" s="183" t="s">
        <v>1314</v>
      </c>
      <c r="H564" s="184">
        <v>1</v>
      </c>
      <c r="I564" s="185"/>
      <c r="J564" s="186">
        <f t="shared" si="114"/>
        <v>0</v>
      </c>
      <c r="K564" s="182" t="s">
        <v>19</v>
      </c>
      <c r="L564" s="41"/>
      <c r="M564" s="187" t="s">
        <v>19</v>
      </c>
      <c r="N564" s="188" t="s">
        <v>44</v>
      </c>
      <c r="O564" s="66"/>
      <c r="P564" s="189">
        <f t="shared" si="115"/>
        <v>0</v>
      </c>
      <c r="Q564" s="189">
        <v>0</v>
      </c>
      <c r="R564" s="189">
        <f t="shared" si="116"/>
        <v>0</v>
      </c>
      <c r="S564" s="189">
        <v>0</v>
      </c>
      <c r="T564" s="190">
        <f t="shared" si="117"/>
        <v>0</v>
      </c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R564" s="191" t="s">
        <v>135</v>
      </c>
      <c r="AT564" s="191" t="s">
        <v>187</v>
      </c>
      <c r="AU564" s="191" t="s">
        <v>80</v>
      </c>
      <c r="AY564" s="19" t="s">
        <v>185</v>
      </c>
      <c r="BE564" s="192">
        <f t="shared" si="118"/>
        <v>0</v>
      </c>
      <c r="BF564" s="192">
        <f t="shared" si="119"/>
        <v>0</v>
      </c>
      <c r="BG564" s="192">
        <f t="shared" si="120"/>
        <v>0</v>
      </c>
      <c r="BH564" s="192">
        <f t="shared" si="121"/>
        <v>0</v>
      </c>
      <c r="BI564" s="192">
        <f t="shared" si="122"/>
        <v>0</v>
      </c>
      <c r="BJ564" s="19" t="s">
        <v>80</v>
      </c>
      <c r="BK564" s="192">
        <f t="shared" si="123"/>
        <v>0</v>
      </c>
      <c r="BL564" s="19" t="s">
        <v>135</v>
      </c>
      <c r="BM564" s="191" t="s">
        <v>6184</v>
      </c>
    </row>
    <row r="565" spans="1:65" s="12" customFormat="1" ht="25.9" customHeight="1">
      <c r="B565" s="164"/>
      <c r="C565" s="165"/>
      <c r="D565" s="166" t="s">
        <v>72</v>
      </c>
      <c r="E565" s="167" t="s">
        <v>255</v>
      </c>
      <c r="F565" s="167" t="s">
        <v>6185</v>
      </c>
      <c r="G565" s="165"/>
      <c r="H565" s="165"/>
      <c r="I565" s="168"/>
      <c r="J565" s="169">
        <f>BK565</f>
        <v>0</v>
      </c>
      <c r="K565" s="165"/>
      <c r="L565" s="170"/>
      <c r="M565" s="171"/>
      <c r="N565" s="172"/>
      <c r="O565" s="172"/>
      <c r="P565" s="173">
        <f>SUM(P566:P706)</f>
        <v>0</v>
      </c>
      <c r="Q565" s="172"/>
      <c r="R565" s="173">
        <f>SUM(R566:R706)</f>
        <v>0</v>
      </c>
      <c r="S565" s="172"/>
      <c r="T565" s="174">
        <f>SUM(T566:T706)</f>
        <v>0</v>
      </c>
      <c r="AR565" s="175" t="s">
        <v>80</v>
      </c>
      <c r="AT565" s="176" t="s">
        <v>72</v>
      </c>
      <c r="AU565" s="176" t="s">
        <v>73</v>
      </c>
      <c r="AY565" s="175" t="s">
        <v>185</v>
      </c>
      <c r="BK565" s="177">
        <f>SUM(BK566:BK706)</f>
        <v>0</v>
      </c>
    </row>
    <row r="566" spans="1:65" s="2" customFormat="1" ht="33" customHeight="1">
      <c r="A566" s="36"/>
      <c r="B566" s="37"/>
      <c r="C566" s="180" t="s">
        <v>5598</v>
      </c>
      <c r="D566" s="180" t="s">
        <v>187</v>
      </c>
      <c r="E566" s="181" t="s">
        <v>6186</v>
      </c>
      <c r="F566" s="182" t="s">
        <v>6187</v>
      </c>
      <c r="G566" s="183" t="s">
        <v>1314</v>
      </c>
      <c r="H566" s="184">
        <v>1</v>
      </c>
      <c r="I566" s="185"/>
      <c r="J566" s="186">
        <f t="shared" ref="J566:J597" si="124">ROUND(I566*H566,2)</f>
        <v>0</v>
      </c>
      <c r="K566" s="182" t="s">
        <v>19</v>
      </c>
      <c r="L566" s="41"/>
      <c r="M566" s="187" t="s">
        <v>19</v>
      </c>
      <c r="N566" s="188" t="s">
        <v>44</v>
      </c>
      <c r="O566" s="66"/>
      <c r="P566" s="189">
        <f t="shared" ref="P566:P597" si="125">O566*H566</f>
        <v>0</v>
      </c>
      <c r="Q566" s="189">
        <v>0</v>
      </c>
      <c r="R566" s="189">
        <f t="shared" ref="R566:R597" si="126">Q566*H566</f>
        <v>0</v>
      </c>
      <c r="S566" s="189">
        <v>0</v>
      </c>
      <c r="T566" s="190">
        <f t="shared" ref="T566:T597" si="127">S566*H566</f>
        <v>0</v>
      </c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R566" s="191" t="s">
        <v>135</v>
      </c>
      <c r="AT566" s="191" t="s">
        <v>187</v>
      </c>
      <c r="AU566" s="191" t="s">
        <v>80</v>
      </c>
      <c r="AY566" s="19" t="s">
        <v>185</v>
      </c>
      <c r="BE566" s="192">
        <f t="shared" ref="BE566:BE597" si="128">IF(N566="základní",J566,0)</f>
        <v>0</v>
      </c>
      <c r="BF566" s="192">
        <f t="shared" ref="BF566:BF597" si="129">IF(N566="snížená",J566,0)</f>
        <v>0</v>
      </c>
      <c r="BG566" s="192">
        <f t="shared" ref="BG566:BG597" si="130">IF(N566="zákl. přenesená",J566,0)</f>
        <v>0</v>
      </c>
      <c r="BH566" s="192">
        <f t="shared" ref="BH566:BH597" si="131">IF(N566="sníž. přenesená",J566,0)</f>
        <v>0</v>
      </c>
      <c r="BI566" s="192">
        <f t="shared" ref="BI566:BI597" si="132">IF(N566="nulová",J566,0)</f>
        <v>0</v>
      </c>
      <c r="BJ566" s="19" t="s">
        <v>80</v>
      </c>
      <c r="BK566" s="192">
        <f t="shared" ref="BK566:BK597" si="133">ROUND(I566*H566,2)</f>
        <v>0</v>
      </c>
      <c r="BL566" s="19" t="s">
        <v>135</v>
      </c>
      <c r="BM566" s="191" t="s">
        <v>6188</v>
      </c>
    </row>
    <row r="567" spans="1:65" s="2" customFormat="1" ht="21.75" customHeight="1">
      <c r="A567" s="36"/>
      <c r="B567" s="37"/>
      <c r="C567" s="180" t="s">
        <v>6189</v>
      </c>
      <c r="D567" s="180" t="s">
        <v>187</v>
      </c>
      <c r="E567" s="181" t="s">
        <v>6190</v>
      </c>
      <c r="F567" s="182" t="s">
        <v>6191</v>
      </c>
      <c r="G567" s="183" t="s">
        <v>1314</v>
      </c>
      <c r="H567" s="184">
        <v>2</v>
      </c>
      <c r="I567" s="185"/>
      <c r="J567" s="186">
        <f t="shared" si="124"/>
        <v>0</v>
      </c>
      <c r="K567" s="182" t="s">
        <v>19</v>
      </c>
      <c r="L567" s="41"/>
      <c r="M567" s="187" t="s">
        <v>19</v>
      </c>
      <c r="N567" s="188" t="s">
        <v>44</v>
      </c>
      <c r="O567" s="66"/>
      <c r="P567" s="189">
        <f t="shared" si="125"/>
        <v>0</v>
      </c>
      <c r="Q567" s="189">
        <v>0</v>
      </c>
      <c r="R567" s="189">
        <f t="shared" si="126"/>
        <v>0</v>
      </c>
      <c r="S567" s="189">
        <v>0</v>
      </c>
      <c r="T567" s="190">
        <f t="shared" si="127"/>
        <v>0</v>
      </c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R567" s="191" t="s">
        <v>135</v>
      </c>
      <c r="AT567" s="191" t="s">
        <v>187</v>
      </c>
      <c r="AU567" s="191" t="s">
        <v>80</v>
      </c>
      <c r="AY567" s="19" t="s">
        <v>185</v>
      </c>
      <c r="BE567" s="192">
        <f t="shared" si="128"/>
        <v>0</v>
      </c>
      <c r="BF567" s="192">
        <f t="shared" si="129"/>
        <v>0</v>
      </c>
      <c r="BG567" s="192">
        <f t="shared" si="130"/>
        <v>0</v>
      </c>
      <c r="BH567" s="192">
        <f t="shared" si="131"/>
        <v>0</v>
      </c>
      <c r="BI567" s="192">
        <f t="shared" si="132"/>
        <v>0</v>
      </c>
      <c r="BJ567" s="19" t="s">
        <v>80</v>
      </c>
      <c r="BK567" s="192">
        <f t="shared" si="133"/>
        <v>0</v>
      </c>
      <c r="BL567" s="19" t="s">
        <v>135</v>
      </c>
      <c r="BM567" s="191" t="s">
        <v>6192</v>
      </c>
    </row>
    <row r="568" spans="1:65" s="2" customFormat="1" ht="16.5" customHeight="1">
      <c r="A568" s="36"/>
      <c r="B568" s="37"/>
      <c r="C568" s="180" t="s">
        <v>5601</v>
      </c>
      <c r="D568" s="180" t="s">
        <v>187</v>
      </c>
      <c r="E568" s="181" t="s">
        <v>6193</v>
      </c>
      <c r="F568" s="182" t="s">
        <v>6194</v>
      </c>
      <c r="G568" s="183" t="s">
        <v>1314</v>
      </c>
      <c r="H568" s="184">
        <v>2</v>
      </c>
      <c r="I568" s="185"/>
      <c r="J568" s="186">
        <f t="shared" si="124"/>
        <v>0</v>
      </c>
      <c r="K568" s="182" t="s">
        <v>19</v>
      </c>
      <c r="L568" s="41"/>
      <c r="M568" s="187" t="s">
        <v>19</v>
      </c>
      <c r="N568" s="188" t="s">
        <v>44</v>
      </c>
      <c r="O568" s="66"/>
      <c r="P568" s="189">
        <f t="shared" si="125"/>
        <v>0</v>
      </c>
      <c r="Q568" s="189">
        <v>0</v>
      </c>
      <c r="R568" s="189">
        <f t="shared" si="126"/>
        <v>0</v>
      </c>
      <c r="S568" s="189">
        <v>0</v>
      </c>
      <c r="T568" s="190">
        <f t="shared" si="127"/>
        <v>0</v>
      </c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R568" s="191" t="s">
        <v>135</v>
      </c>
      <c r="AT568" s="191" t="s">
        <v>187</v>
      </c>
      <c r="AU568" s="191" t="s">
        <v>80</v>
      </c>
      <c r="AY568" s="19" t="s">
        <v>185</v>
      </c>
      <c r="BE568" s="192">
        <f t="shared" si="128"/>
        <v>0</v>
      </c>
      <c r="BF568" s="192">
        <f t="shared" si="129"/>
        <v>0</v>
      </c>
      <c r="BG568" s="192">
        <f t="shared" si="130"/>
        <v>0</v>
      </c>
      <c r="BH568" s="192">
        <f t="shared" si="131"/>
        <v>0</v>
      </c>
      <c r="BI568" s="192">
        <f t="shared" si="132"/>
        <v>0</v>
      </c>
      <c r="BJ568" s="19" t="s">
        <v>80</v>
      </c>
      <c r="BK568" s="192">
        <f t="shared" si="133"/>
        <v>0</v>
      </c>
      <c r="BL568" s="19" t="s">
        <v>135</v>
      </c>
      <c r="BM568" s="191" t="s">
        <v>6195</v>
      </c>
    </row>
    <row r="569" spans="1:65" s="2" customFormat="1" ht="21.75" customHeight="1">
      <c r="A569" s="36"/>
      <c r="B569" s="37"/>
      <c r="C569" s="180" t="s">
        <v>6196</v>
      </c>
      <c r="D569" s="180" t="s">
        <v>187</v>
      </c>
      <c r="E569" s="181" t="s">
        <v>6197</v>
      </c>
      <c r="F569" s="182" t="s">
        <v>6198</v>
      </c>
      <c r="G569" s="183" t="s">
        <v>1314</v>
      </c>
      <c r="H569" s="184">
        <v>1</v>
      </c>
      <c r="I569" s="185"/>
      <c r="J569" s="186">
        <f t="shared" si="124"/>
        <v>0</v>
      </c>
      <c r="K569" s="182" t="s">
        <v>19</v>
      </c>
      <c r="L569" s="41"/>
      <c r="M569" s="187" t="s">
        <v>19</v>
      </c>
      <c r="N569" s="188" t="s">
        <v>44</v>
      </c>
      <c r="O569" s="66"/>
      <c r="P569" s="189">
        <f t="shared" si="125"/>
        <v>0</v>
      </c>
      <c r="Q569" s="189">
        <v>0</v>
      </c>
      <c r="R569" s="189">
        <f t="shared" si="126"/>
        <v>0</v>
      </c>
      <c r="S569" s="189">
        <v>0</v>
      </c>
      <c r="T569" s="190">
        <f t="shared" si="127"/>
        <v>0</v>
      </c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R569" s="191" t="s">
        <v>135</v>
      </c>
      <c r="AT569" s="191" t="s">
        <v>187</v>
      </c>
      <c r="AU569" s="191" t="s">
        <v>80</v>
      </c>
      <c r="AY569" s="19" t="s">
        <v>185</v>
      </c>
      <c r="BE569" s="192">
        <f t="shared" si="128"/>
        <v>0</v>
      </c>
      <c r="BF569" s="192">
        <f t="shared" si="129"/>
        <v>0</v>
      </c>
      <c r="BG569" s="192">
        <f t="shared" si="130"/>
        <v>0</v>
      </c>
      <c r="BH569" s="192">
        <f t="shared" si="131"/>
        <v>0</v>
      </c>
      <c r="BI569" s="192">
        <f t="shared" si="132"/>
        <v>0</v>
      </c>
      <c r="BJ569" s="19" t="s">
        <v>80</v>
      </c>
      <c r="BK569" s="192">
        <f t="shared" si="133"/>
        <v>0</v>
      </c>
      <c r="BL569" s="19" t="s">
        <v>135</v>
      </c>
      <c r="BM569" s="191" t="s">
        <v>6199</v>
      </c>
    </row>
    <row r="570" spans="1:65" s="2" customFormat="1" ht="21.75" customHeight="1">
      <c r="A570" s="36"/>
      <c r="B570" s="37"/>
      <c r="C570" s="180" t="s">
        <v>5604</v>
      </c>
      <c r="D570" s="180" t="s">
        <v>187</v>
      </c>
      <c r="E570" s="181" t="s">
        <v>6200</v>
      </c>
      <c r="F570" s="182" t="s">
        <v>6201</v>
      </c>
      <c r="G570" s="183" t="s">
        <v>1314</v>
      </c>
      <c r="H570" s="184">
        <v>1</v>
      </c>
      <c r="I570" s="185"/>
      <c r="J570" s="186">
        <f t="shared" si="124"/>
        <v>0</v>
      </c>
      <c r="K570" s="182" t="s">
        <v>19</v>
      </c>
      <c r="L570" s="41"/>
      <c r="M570" s="187" t="s">
        <v>19</v>
      </c>
      <c r="N570" s="188" t="s">
        <v>44</v>
      </c>
      <c r="O570" s="66"/>
      <c r="P570" s="189">
        <f t="shared" si="125"/>
        <v>0</v>
      </c>
      <c r="Q570" s="189">
        <v>0</v>
      </c>
      <c r="R570" s="189">
        <f t="shared" si="126"/>
        <v>0</v>
      </c>
      <c r="S570" s="189">
        <v>0</v>
      </c>
      <c r="T570" s="190">
        <f t="shared" si="127"/>
        <v>0</v>
      </c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R570" s="191" t="s">
        <v>135</v>
      </c>
      <c r="AT570" s="191" t="s">
        <v>187</v>
      </c>
      <c r="AU570" s="191" t="s">
        <v>80</v>
      </c>
      <c r="AY570" s="19" t="s">
        <v>185</v>
      </c>
      <c r="BE570" s="192">
        <f t="shared" si="128"/>
        <v>0</v>
      </c>
      <c r="BF570" s="192">
        <f t="shared" si="129"/>
        <v>0</v>
      </c>
      <c r="BG570" s="192">
        <f t="shared" si="130"/>
        <v>0</v>
      </c>
      <c r="BH570" s="192">
        <f t="shared" si="131"/>
        <v>0</v>
      </c>
      <c r="BI570" s="192">
        <f t="shared" si="132"/>
        <v>0</v>
      </c>
      <c r="BJ570" s="19" t="s">
        <v>80</v>
      </c>
      <c r="BK570" s="192">
        <f t="shared" si="133"/>
        <v>0</v>
      </c>
      <c r="BL570" s="19" t="s">
        <v>135</v>
      </c>
      <c r="BM570" s="191" t="s">
        <v>6202</v>
      </c>
    </row>
    <row r="571" spans="1:65" s="2" customFormat="1" ht="21.75" customHeight="1">
      <c r="A571" s="36"/>
      <c r="B571" s="37"/>
      <c r="C571" s="180" t="s">
        <v>6203</v>
      </c>
      <c r="D571" s="180" t="s">
        <v>187</v>
      </c>
      <c r="E571" s="181" t="s">
        <v>6204</v>
      </c>
      <c r="F571" s="182" t="s">
        <v>6205</v>
      </c>
      <c r="G571" s="183" t="s">
        <v>1314</v>
      </c>
      <c r="H571" s="184">
        <v>2</v>
      </c>
      <c r="I571" s="185"/>
      <c r="J571" s="186">
        <f t="shared" si="124"/>
        <v>0</v>
      </c>
      <c r="K571" s="182" t="s">
        <v>19</v>
      </c>
      <c r="L571" s="41"/>
      <c r="M571" s="187" t="s">
        <v>19</v>
      </c>
      <c r="N571" s="188" t="s">
        <v>44</v>
      </c>
      <c r="O571" s="66"/>
      <c r="P571" s="189">
        <f t="shared" si="125"/>
        <v>0</v>
      </c>
      <c r="Q571" s="189">
        <v>0</v>
      </c>
      <c r="R571" s="189">
        <f t="shared" si="126"/>
        <v>0</v>
      </c>
      <c r="S571" s="189">
        <v>0</v>
      </c>
      <c r="T571" s="190">
        <f t="shared" si="127"/>
        <v>0</v>
      </c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R571" s="191" t="s">
        <v>135</v>
      </c>
      <c r="AT571" s="191" t="s">
        <v>187</v>
      </c>
      <c r="AU571" s="191" t="s">
        <v>80</v>
      </c>
      <c r="AY571" s="19" t="s">
        <v>185</v>
      </c>
      <c r="BE571" s="192">
        <f t="shared" si="128"/>
        <v>0</v>
      </c>
      <c r="BF571" s="192">
        <f t="shared" si="129"/>
        <v>0</v>
      </c>
      <c r="BG571" s="192">
        <f t="shared" si="130"/>
        <v>0</v>
      </c>
      <c r="BH571" s="192">
        <f t="shared" si="131"/>
        <v>0</v>
      </c>
      <c r="BI571" s="192">
        <f t="shared" si="132"/>
        <v>0</v>
      </c>
      <c r="BJ571" s="19" t="s">
        <v>80</v>
      </c>
      <c r="BK571" s="192">
        <f t="shared" si="133"/>
        <v>0</v>
      </c>
      <c r="BL571" s="19" t="s">
        <v>135</v>
      </c>
      <c r="BM571" s="191" t="s">
        <v>6206</v>
      </c>
    </row>
    <row r="572" spans="1:65" s="2" customFormat="1" ht="16.5" customHeight="1">
      <c r="A572" s="36"/>
      <c r="B572" s="37"/>
      <c r="C572" s="180" t="s">
        <v>5607</v>
      </c>
      <c r="D572" s="180" t="s">
        <v>187</v>
      </c>
      <c r="E572" s="181" t="s">
        <v>6207</v>
      </c>
      <c r="F572" s="182" t="s">
        <v>6208</v>
      </c>
      <c r="G572" s="183" t="s">
        <v>1314</v>
      </c>
      <c r="H572" s="184">
        <v>4</v>
      </c>
      <c r="I572" s="185"/>
      <c r="J572" s="186">
        <f t="shared" si="124"/>
        <v>0</v>
      </c>
      <c r="K572" s="182" t="s">
        <v>19</v>
      </c>
      <c r="L572" s="41"/>
      <c r="M572" s="187" t="s">
        <v>19</v>
      </c>
      <c r="N572" s="188" t="s">
        <v>44</v>
      </c>
      <c r="O572" s="66"/>
      <c r="P572" s="189">
        <f t="shared" si="125"/>
        <v>0</v>
      </c>
      <c r="Q572" s="189">
        <v>0</v>
      </c>
      <c r="R572" s="189">
        <f t="shared" si="126"/>
        <v>0</v>
      </c>
      <c r="S572" s="189">
        <v>0</v>
      </c>
      <c r="T572" s="190">
        <f t="shared" si="127"/>
        <v>0</v>
      </c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R572" s="191" t="s">
        <v>135</v>
      </c>
      <c r="AT572" s="191" t="s">
        <v>187</v>
      </c>
      <c r="AU572" s="191" t="s">
        <v>80</v>
      </c>
      <c r="AY572" s="19" t="s">
        <v>185</v>
      </c>
      <c r="BE572" s="192">
        <f t="shared" si="128"/>
        <v>0</v>
      </c>
      <c r="BF572" s="192">
        <f t="shared" si="129"/>
        <v>0</v>
      </c>
      <c r="BG572" s="192">
        <f t="shared" si="130"/>
        <v>0</v>
      </c>
      <c r="BH572" s="192">
        <f t="shared" si="131"/>
        <v>0</v>
      </c>
      <c r="BI572" s="192">
        <f t="shared" si="132"/>
        <v>0</v>
      </c>
      <c r="BJ572" s="19" t="s">
        <v>80</v>
      </c>
      <c r="BK572" s="192">
        <f t="shared" si="133"/>
        <v>0</v>
      </c>
      <c r="BL572" s="19" t="s">
        <v>135</v>
      </c>
      <c r="BM572" s="191" t="s">
        <v>6209</v>
      </c>
    </row>
    <row r="573" spans="1:65" s="2" customFormat="1" ht="16.5" customHeight="1">
      <c r="A573" s="36"/>
      <c r="B573" s="37"/>
      <c r="C573" s="180" t="s">
        <v>6210</v>
      </c>
      <c r="D573" s="180" t="s">
        <v>187</v>
      </c>
      <c r="E573" s="181" t="s">
        <v>6211</v>
      </c>
      <c r="F573" s="182" t="s">
        <v>6212</v>
      </c>
      <c r="G573" s="183" t="s">
        <v>1314</v>
      </c>
      <c r="H573" s="184">
        <v>4</v>
      </c>
      <c r="I573" s="185"/>
      <c r="J573" s="186">
        <f t="shared" si="124"/>
        <v>0</v>
      </c>
      <c r="K573" s="182" t="s">
        <v>19</v>
      </c>
      <c r="L573" s="41"/>
      <c r="M573" s="187" t="s">
        <v>19</v>
      </c>
      <c r="N573" s="188" t="s">
        <v>44</v>
      </c>
      <c r="O573" s="66"/>
      <c r="P573" s="189">
        <f t="shared" si="125"/>
        <v>0</v>
      </c>
      <c r="Q573" s="189">
        <v>0</v>
      </c>
      <c r="R573" s="189">
        <f t="shared" si="126"/>
        <v>0</v>
      </c>
      <c r="S573" s="189">
        <v>0</v>
      </c>
      <c r="T573" s="190">
        <f t="shared" si="127"/>
        <v>0</v>
      </c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R573" s="191" t="s">
        <v>135</v>
      </c>
      <c r="AT573" s="191" t="s">
        <v>187</v>
      </c>
      <c r="AU573" s="191" t="s">
        <v>80</v>
      </c>
      <c r="AY573" s="19" t="s">
        <v>185</v>
      </c>
      <c r="BE573" s="192">
        <f t="shared" si="128"/>
        <v>0</v>
      </c>
      <c r="BF573" s="192">
        <f t="shared" si="129"/>
        <v>0</v>
      </c>
      <c r="BG573" s="192">
        <f t="shared" si="130"/>
        <v>0</v>
      </c>
      <c r="BH573" s="192">
        <f t="shared" si="131"/>
        <v>0</v>
      </c>
      <c r="BI573" s="192">
        <f t="shared" si="132"/>
        <v>0</v>
      </c>
      <c r="BJ573" s="19" t="s">
        <v>80</v>
      </c>
      <c r="BK573" s="192">
        <f t="shared" si="133"/>
        <v>0</v>
      </c>
      <c r="BL573" s="19" t="s">
        <v>135</v>
      </c>
      <c r="BM573" s="191" t="s">
        <v>6213</v>
      </c>
    </row>
    <row r="574" spans="1:65" s="2" customFormat="1" ht="16.5" customHeight="1">
      <c r="A574" s="36"/>
      <c r="B574" s="37"/>
      <c r="C574" s="180" t="s">
        <v>5608</v>
      </c>
      <c r="D574" s="180" t="s">
        <v>187</v>
      </c>
      <c r="E574" s="181" t="s">
        <v>6214</v>
      </c>
      <c r="F574" s="182" t="s">
        <v>6215</v>
      </c>
      <c r="G574" s="183" t="s">
        <v>1314</v>
      </c>
      <c r="H574" s="184">
        <v>1</v>
      </c>
      <c r="I574" s="185"/>
      <c r="J574" s="186">
        <f t="shared" si="124"/>
        <v>0</v>
      </c>
      <c r="K574" s="182" t="s">
        <v>19</v>
      </c>
      <c r="L574" s="41"/>
      <c r="M574" s="187" t="s">
        <v>19</v>
      </c>
      <c r="N574" s="188" t="s">
        <v>44</v>
      </c>
      <c r="O574" s="66"/>
      <c r="P574" s="189">
        <f t="shared" si="125"/>
        <v>0</v>
      </c>
      <c r="Q574" s="189">
        <v>0</v>
      </c>
      <c r="R574" s="189">
        <f t="shared" si="126"/>
        <v>0</v>
      </c>
      <c r="S574" s="189">
        <v>0</v>
      </c>
      <c r="T574" s="190">
        <f t="shared" si="127"/>
        <v>0</v>
      </c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R574" s="191" t="s">
        <v>135</v>
      </c>
      <c r="AT574" s="191" t="s">
        <v>187</v>
      </c>
      <c r="AU574" s="191" t="s">
        <v>80</v>
      </c>
      <c r="AY574" s="19" t="s">
        <v>185</v>
      </c>
      <c r="BE574" s="192">
        <f t="shared" si="128"/>
        <v>0</v>
      </c>
      <c r="BF574" s="192">
        <f t="shared" si="129"/>
        <v>0</v>
      </c>
      <c r="BG574" s="192">
        <f t="shared" si="130"/>
        <v>0</v>
      </c>
      <c r="BH574" s="192">
        <f t="shared" si="131"/>
        <v>0</v>
      </c>
      <c r="BI574" s="192">
        <f t="shared" si="132"/>
        <v>0</v>
      </c>
      <c r="BJ574" s="19" t="s">
        <v>80</v>
      </c>
      <c r="BK574" s="192">
        <f t="shared" si="133"/>
        <v>0</v>
      </c>
      <c r="BL574" s="19" t="s">
        <v>135</v>
      </c>
      <c r="BM574" s="191" t="s">
        <v>6216</v>
      </c>
    </row>
    <row r="575" spans="1:65" s="2" customFormat="1" ht="16.5" customHeight="1">
      <c r="A575" s="36"/>
      <c r="B575" s="37"/>
      <c r="C575" s="180" t="s">
        <v>6217</v>
      </c>
      <c r="D575" s="180" t="s">
        <v>187</v>
      </c>
      <c r="E575" s="181" t="s">
        <v>6218</v>
      </c>
      <c r="F575" s="182" t="s">
        <v>6219</v>
      </c>
      <c r="G575" s="183" t="s">
        <v>1314</v>
      </c>
      <c r="H575" s="184">
        <v>4</v>
      </c>
      <c r="I575" s="185"/>
      <c r="J575" s="186">
        <f t="shared" si="124"/>
        <v>0</v>
      </c>
      <c r="K575" s="182" t="s">
        <v>19</v>
      </c>
      <c r="L575" s="41"/>
      <c r="M575" s="187" t="s">
        <v>19</v>
      </c>
      <c r="N575" s="188" t="s">
        <v>44</v>
      </c>
      <c r="O575" s="66"/>
      <c r="P575" s="189">
        <f t="shared" si="125"/>
        <v>0</v>
      </c>
      <c r="Q575" s="189">
        <v>0</v>
      </c>
      <c r="R575" s="189">
        <f t="shared" si="126"/>
        <v>0</v>
      </c>
      <c r="S575" s="189">
        <v>0</v>
      </c>
      <c r="T575" s="190">
        <f t="shared" si="127"/>
        <v>0</v>
      </c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R575" s="191" t="s">
        <v>135</v>
      </c>
      <c r="AT575" s="191" t="s">
        <v>187</v>
      </c>
      <c r="AU575" s="191" t="s">
        <v>80</v>
      </c>
      <c r="AY575" s="19" t="s">
        <v>185</v>
      </c>
      <c r="BE575" s="192">
        <f t="shared" si="128"/>
        <v>0</v>
      </c>
      <c r="BF575" s="192">
        <f t="shared" si="129"/>
        <v>0</v>
      </c>
      <c r="BG575" s="192">
        <f t="shared" si="130"/>
        <v>0</v>
      </c>
      <c r="BH575" s="192">
        <f t="shared" si="131"/>
        <v>0</v>
      </c>
      <c r="BI575" s="192">
        <f t="shared" si="132"/>
        <v>0</v>
      </c>
      <c r="BJ575" s="19" t="s">
        <v>80</v>
      </c>
      <c r="BK575" s="192">
        <f t="shared" si="133"/>
        <v>0</v>
      </c>
      <c r="BL575" s="19" t="s">
        <v>135</v>
      </c>
      <c r="BM575" s="191" t="s">
        <v>6220</v>
      </c>
    </row>
    <row r="576" spans="1:65" s="2" customFormat="1" ht="16.5" customHeight="1">
      <c r="A576" s="36"/>
      <c r="B576" s="37"/>
      <c r="C576" s="180" t="s">
        <v>5609</v>
      </c>
      <c r="D576" s="180" t="s">
        <v>187</v>
      </c>
      <c r="E576" s="181" t="s">
        <v>6221</v>
      </c>
      <c r="F576" s="182" t="s">
        <v>6222</v>
      </c>
      <c r="G576" s="183" t="s">
        <v>1358</v>
      </c>
      <c r="H576" s="184">
        <v>6</v>
      </c>
      <c r="I576" s="185"/>
      <c r="J576" s="186">
        <f t="shared" si="124"/>
        <v>0</v>
      </c>
      <c r="K576" s="182" t="s">
        <v>19</v>
      </c>
      <c r="L576" s="41"/>
      <c r="M576" s="187" t="s">
        <v>19</v>
      </c>
      <c r="N576" s="188" t="s">
        <v>44</v>
      </c>
      <c r="O576" s="66"/>
      <c r="P576" s="189">
        <f t="shared" si="125"/>
        <v>0</v>
      </c>
      <c r="Q576" s="189">
        <v>0</v>
      </c>
      <c r="R576" s="189">
        <f t="shared" si="126"/>
        <v>0</v>
      </c>
      <c r="S576" s="189">
        <v>0</v>
      </c>
      <c r="T576" s="190">
        <f t="shared" si="127"/>
        <v>0</v>
      </c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R576" s="191" t="s">
        <v>135</v>
      </c>
      <c r="AT576" s="191" t="s">
        <v>187</v>
      </c>
      <c r="AU576" s="191" t="s">
        <v>80</v>
      </c>
      <c r="AY576" s="19" t="s">
        <v>185</v>
      </c>
      <c r="BE576" s="192">
        <f t="shared" si="128"/>
        <v>0</v>
      </c>
      <c r="BF576" s="192">
        <f t="shared" si="129"/>
        <v>0</v>
      </c>
      <c r="BG576" s="192">
        <f t="shared" si="130"/>
        <v>0</v>
      </c>
      <c r="BH576" s="192">
        <f t="shared" si="131"/>
        <v>0</v>
      </c>
      <c r="BI576" s="192">
        <f t="shared" si="132"/>
        <v>0</v>
      </c>
      <c r="BJ576" s="19" t="s">
        <v>80</v>
      </c>
      <c r="BK576" s="192">
        <f t="shared" si="133"/>
        <v>0</v>
      </c>
      <c r="BL576" s="19" t="s">
        <v>135</v>
      </c>
      <c r="BM576" s="191" t="s">
        <v>6223</v>
      </c>
    </row>
    <row r="577" spans="1:65" s="2" customFormat="1" ht="16.5" customHeight="1">
      <c r="A577" s="36"/>
      <c r="B577" s="37"/>
      <c r="C577" s="180" t="s">
        <v>6224</v>
      </c>
      <c r="D577" s="180" t="s">
        <v>187</v>
      </c>
      <c r="E577" s="181" t="s">
        <v>6225</v>
      </c>
      <c r="F577" s="182" t="s">
        <v>6226</v>
      </c>
      <c r="G577" s="183" t="s">
        <v>3536</v>
      </c>
      <c r="H577" s="184">
        <v>1</v>
      </c>
      <c r="I577" s="185"/>
      <c r="J577" s="186">
        <f t="shared" si="124"/>
        <v>0</v>
      </c>
      <c r="K577" s="182" t="s">
        <v>19</v>
      </c>
      <c r="L577" s="41"/>
      <c r="M577" s="187" t="s">
        <v>19</v>
      </c>
      <c r="N577" s="188" t="s">
        <v>44</v>
      </c>
      <c r="O577" s="66"/>
      <c r="P577" s="189">
        <f t="shared" si="125"/>
        <v>0</v>
      </c>
      <c r="Q577" s="189">
        <v>0</v>
      </c>
      <c r="R577" s="189">
        <f t="shared" si="126"/>
        <v>0</v>
      </c>
      <c r="S577" s="189">
        <v>0</v>
      </c>
      <c r="T577" s="190">
        <f t="shared" si="127"/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191" t="s">
        <v>135</v>
      </c>
      <c r="AT577" s="191" t="s">
        <v>187</v>
      </c>
      <c r="AU577" s="191" t="s">
        <v>80</v>
      </c>
      <c r="AY577" s="19" t="s">
        <v>185</v>
      </c>
      <c r="BE577" s="192">
        <f t="shared" si="128"/>
        <v>0</v>
      </c>
      <c r="BF577" s="192">
        <f t="shared" si="129"/>
        <v>0</v>
      </c>
      <c r="BG577" s="192">
        <f t="shared" si="130"/>
        <v>0</v>
      </c>
      <c r="BH577" s="192">
        <f t="shared" si="131"/>
        <v>0</v>
      </c>
      <c r="BI577" s="192">
        <f t="shared" si="132"/>
        <v>0</v>
      </c>
      <c r="BJ577" s="19" t="s">
        <v>80</v>
      </c>
      <c r="BK577" s="192">
        <f t="shared" si="133"/>
        <v>0</v>
      </c>
      <c r="BL577" s="19" t="s">
        <v>135</v>
      </c>
      <c r="BM577" s="191" t="s">
        <v>6227</v>
      </c>
    </row>
    <row r="578" spans="1:65" s="2" customFormat="1" ht="21.75" customHeight="1">
      <c r="A578" s="36"/>
      <c r="B578" s="37"/>
      <c r="C578" s="180" t="s">
        <v>5612</v>
      </c>
      <c r="D578" s="180" t="s">
        <v>187</v>
      </c>
      <c r="E578" s="181" t="s">
        <v>6228</v>
      </c>
      <c r="F578" s="182" t="s">
        <v>6229</v>
      </c>
      <c r="G578" s="183" t="s">
        <v>499</v>
      </c>
      <c r="H578" s="184">
        <v>8</v>
      </c>
      <c r="I578" s="185"/>
      <c r="J578" s="186">
        <f t="shared" si="124"/>
        <v>0</v>
      </c>
      <c r="K578" s="182" t="s">
        <v>19</v>
      </c>
      <c r="L578" s="41"/>
      <c r="M578" s="187" t="s">
        <v>19</v>
      </c>
      <c r="N578" s="188" t="s">
        <v>44</v>
      </c>
      <c r="O578" s="66"/>
      <c r="P578" s="189">
        <f t="shared" si="125"/>
        <v>0</v>
      </c>
      <c r="Q578" s="189">
        <v>0</v>
      </c>
      <c r="R578" s="189">
        <f t="shared" si="126"/>
        <v>0</v>
      </c>
      <c r="S578" s="189">
        <v>0</v>
      </c>
      <c r="T578" s="190">
        <f t="shared" si="127"/>
        <v>0</v>
      </c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R578" s="191" t="s">
        <v>135</v>
      </c>
      <c r="AT578" s="191" t="s">
        <v>187</v>
      </c>
      <c r="AU578" s="191" t="s">
        <v>80</v>
      </c>
      <c r="AY578" s="19" t="s">
        <v>185</v>
      </c>
      <c r="BE578" s="192">
        <f t="shared" si="128"/>
        <v>0</v>
      </c>
      <c r="BF578" s="192">
        <f t="shared" si="129"/>
        <v>0</v>
      </c>
      <c r="BG578" s="192">
        <f t="shared" si="130"/>
        <v>0</v>
      </c>
      <c r="BH578" s="192">
        <f t="shared" si="131"/>
        <v>0</v>
      </c>
      <c r="BI578" s="192">
        <f t="shared" si="132"/>
        <v>0</v>
      </c>
      <c r="BJ578" s="19" t="s">
        <v>80</v>
      </c>
      <c r="BK578" s="192">
        <f t="shared" si="133"/>
        <v>0</v>
      </c>
      <c r="BL578" s="19" t="s">
        <v>135</v>
      </c>
      <c r="BM578" s="191" t="s">
        <v>6230</v>
      </c>
    </row>
    <row r="579" spans="1:65" s="2" customFormat="1" ht="24.2" customHeight="1">
      <c r="A579" s="36"/>
      <c r="B579" s="37"/>
      <c r="C579" s="180" t="s">
        <v>6231</v>
      </c>
      <c r="D579" s="180" t="s">
        <v>187</v>
      </c>
      <c r="E579" s="181" t="s">
        <v>6232</v>
      </c>
      <c r="F579" s="182" t="s">
        <v>6233</v>
      </c>
      <c r="G579" s="183" t="s">
        <v>499</v>
      </c>
      <c r="H579" s="184">
        <v>60</v>
      </c>
      <c r="I579" s="185"/>
      <c r="J579" s="186">
        <f t="shared" si="124"/>
        <v>0</v>
      </c>
      <c r="K579" s="182" t="s">
        <v>19</v>
      </c>
      <c r="L579" s="41"/>
      <c r="M579" s="187" t="s">
        <v>19</v>
      </c>
      <c r="N579" s="188" t="s">
        <v>44</v>
      </c>
      <c r="O579" s="66"/>
      <c r="P579" s="189">
        <f t="shared" si="125"/>
        <v>0</v>
      </c>
      <c r="Q579" s="189">
        <v>0</v>
      </c>
      <c r="R579" s="189">
        <f t="shared" si="126"/>
        <v>0</v>
      </c>
      <c r="S579" s="189">
        <v>0</v>
      </c>
      <c r="T579" s="190">
        <f t="shared" si="127"/>
        <v>0</v>
      </c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R579" s="191" t="s">
        <v>135</v>
      </c>
      <c r="AT579" s="191" t="s">
        <v>187</v>
      </c>
      <c r="AU579" s="191" t="s">
        <v>80</v>
      </c>
      <c r="AY579" s="19" t="s">
        <v>185</v>
      </c>
      <c r="BE579" s="192">
        <f t="shared" si="128"/>
        <v>0</v>
      </c>
      <c r="BF579" s="192">
        <f t="shared" si="129"/>
        <v>0</v>
      </c>
      <c r="BG579" s="192">
        <f t="shared" si="130"/>
        <v>0</v>
      </c>
      <c r="BH579" s="192">
        <f t="shared" si="131"/>
        <v>0</v>
      </c>
      <c r="BI579" s="192">
        <f t="shared" si="132"/>
        <v>0</v>
      </c>
      <c r="BJ579" s="19" t="s">
        <v>80</v>
      </c>
      <c r="BK579" s="192">
        <f t="shared" si="133"/>
        <v>0</v>
      </c>
      <c r="BL579" s="19" t="s">
        <v>135</v>
      </c>
      <c r="BM579" s="191" t="s">
        <v>6234</v>
      </c>
    </row>
    <row r="580" spans="1:65" s="2" customFormat="1" ht="24.2" customHeight="1">
      <c r="A580" s="36"/>
      <c r="B580" s="37"/>
      <c r="C580" s="180" t="s">
        <v>5615</v>
      </c>
      <c r="D580" s="180" t="s">
        <v>187</v>
      </c>
      <c r="E580" s="181" t="s">
        <v>6235</v>
      </c>
      <c r="F580" s="182" t="s">
        <v>6236</v>
      </c>
      <c r="G580" s="183" t="s">
        <v>499</v>
      </c>
      <c r="H580" s="184">
        <v>9</v>
      </c>
      <c r="I580" s="185"/>
      <c r="J580" s="186">
        <f t="shared" si="124"/>
        <v>0</v>
      </c>
      <c r="K580" s="182" t="s">
        <v>19</v>
      </c>
      <c r="L580" s="41"/>
      <c r="M580" s="187" t="s">
        <v>19</v>
      </c>
      <c r="N580" s="188" t="s">
        <v>44</v>
      </c>
      <c r="O580" s="66"/>
      <c r="P580" s="189">
        <f t="shared" si="125"/>
        <v>0</v>
      </c>
      <c r="Q580" s="189">
        <v>0</v>
      </c>
      <c r="R580" s="189">
        <f t="shared" si="126"/>
        <v>0</v>
      </c>
      <c r="S580" s="189">
        <v>0</v>
      </c>
      <c r="T580" s="190">
        <f t="shared" si="127"/>
        <v>0</v>
      </c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R580" s="191" t="s">
        <v>135</v>
      </c>
      <c r="AT580" s="191" t="s">
        <v>187</v>
      </c>
      <c r="AU580" s="191" t="s">
        <v>80</v>
      </c>
      <c r="AY580" s="19" t="s">
        <v>185</v>
      </c>
      <c r="BE580" s="192">
        <f t="shared" si="128"/>
        <v>0</v>
      </c>
      <c r="BF580" s="192">
        <f t="shared" si="129"/>
        <v>0</v>
      </c>
      <c r="BG580" s="192">
        <f t="shared" si="130"/>
        <v>0</v>
      </c>
      <c r="BH580" s="192">
        <f t="shared" si="131"/>
        <v>0</v>
      </c>
      <c r="BI580" s="192">
        <f t="shared" si="132"/>
        <v>0</v>
      </c>
      <c r="BJ580" s="19" t="s">
        <v>80</v>
      </c>
      <c r="BK580" s="192">
        <f t="shared" si="133"/>
        <v>0</v>
      </c>
      <c r="BL580" s="19" t="s">
        <v>135</v>
      </c>
      <c r="BM580" s="191" t="s">
        <v>6237</v>
      </c>
    </row>
    <row r="581" spans="1:65" s="2" customFormat="1" ht="24.2" customHeight="1">
      <c r="A581" s="36"/>
      <c r="B581" s="37"/>
      <c r="C581" s="180" t="s">
        <v>6238</v>
      </c>
      <c r="D581" s="180" t="s">
        <v>187</v>
      </c>
      <c r="E581" s="181" t="s">
        <v>6239</v>
      </c>
      <c r="F581" s="182" t="s">
        <v>6240</v>
      </c>
      <c r="G581" s="183" t="s">
        <v>499</v>
      </c>
      <c r="H581" s="184">
        <v>43</v>
      </c>
      <c r="I581" s="185"/>
      <c r="J581" s="186">
        <f t="shared" si="124"/>
        <v>0</v>
      </c>
      <c r="K581" s="182" t="s">
        <v>19</v>
      </c>
      <c r="L581" s="41"/>
      <c r="M581" s="187" t="s">
        <v>19</v>
      </c>
      <c r="N581" s="188" t="s">
        <v>44</v>
      </c>
      <c r="O581" s="66"/>
      <c r="P581" s="189">
        <f t="shared" si="125"/>
        <v>0</v>
      </c>
      <c r="Q581" s="189">
        <v>0</v>
      </c>
      <c r="R581" s="189">
        <f t="shared" si="126"/>
        <v>0</v>
      </c>
      <c r="S581" s="189">
        <v>0</v>
      </c>
      <c r="T581" s="190">
        <f t="shared" si="127"/>
        <v>0</v>
      </c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R581" s="191" t="s">
        <v>135</v>
      </c>
      <c r="AT581" s="191" t="s">
        <v>187</v>
      </c>
      <c r="AU581" s="191" t="s">
        <v>80</v>
      </c>
      <c r="AY581" s="19" t="s">
        <v>185</v>
      </c>
      <c r="BE581" s="192">
        <f t="shared" si="128"/>
        <v>0</v>
      </c>
      <c r="BF581" s="192">
        <f t="shared" si="129"/>
        <v>0</v>
      </c>
      <c r="BG581" s="192">
        <f t="shared" si="130"/>
        <v>0</v>
      </c>
      <c r="BH581" s="192">
        <f t="shared" si="131"/>
        <v>0</v>
      </c>
      <c r="BI581" s="192">
        <f t="shared" si="132"/>
        <v>0</v>
      </c>
      <c r="BJ581" s="19" t="s">
        <v>80</v>
      </c>
      <c r="BK581" s="192">
        <f t="shared" si="133"/>
        <v>0</v>
      </c>
      <c r="BL581" s="19" t="s">
        <v>135</v>
      </c>
      <c r="BM581" s="191" t="s">
        <v>6241</v>
      </c>
    </row>
    <row r="582" spans="1:65" s="2" customFormat="1" ht="24.2" customHeight="1">
      <c r="A582" s="36"/>
      <c r="B582" s="37"/>
      <c r="C582" s="180" t="s">
        <v>5616</v>
      </c>
      <c r="D582" s="180" t="s">
        <v>187</v>
      </c>
      <c r="E582" s="181" t="s">
        <v>6242</v>
      </c>
      <c r="F582" s="182" t="s">
        <v>6243</v>
      </c>
      <c r="G582" s="183" t="s">
        <v>499</v>
      </c>
      <c r="H582" s="184">
        <v>13</v>
      </c>
      <c r="I582" s="185"/>
      <c r="J582" s="186">
        <f t="shared" si="124"/>
        <v>0</v>
      </c>
      <c r="K582" s="182" t="s">
        <v>19</v>
      </c>
      <c r="L582" s="41"/>
      <c r="M582" s="187" t="s">
        <v>19</v>
      </c>
      <c r="N582" s="188" t="s">
        <v>44</v>
      </c>
      <c r="O582" s="66"/>
      <c r="P582" s="189">
        <f t="shared" si="125"/>
        <v>0</v>
      </c>
      <c r="Q582" s="189">
        <v>0</v>
      </c>
      <c r="R582" s="189">
        <f t="shared" si="126"/>
        <v>0</v>
      </c>
      <c r="S582" s="189">
        <v>0</v>
      </c>
      <c r="T582" s="190">
        <f t="shared" si="127"/>
        <v>0</v>
      </c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R582" s="191" t="s">
        <v>135</v>
      </c>
      <c r="AT582" s="191" t="s">
        <v>187</v>
      </c>
      <c r="AU582" s="191" t="s">
        <v>80</v>
      </c>
      <c r="AY582" s="19" t="s">
        <v>185</v>
      </c>
      <c r="BE582" s="192">
        <f t="shared" si="128"/>
        <v>0</v>
      </c>
      <c r="BF582" s="192">
        <f t="shared" si="129"/>
        <v>0</v>
      </c>
      <c r="BG582" s="192">
        <f t="shared" si="130"/>
        <v>0</v>
      </c>
      <c r="BH582" s="192">
        <f t="shared" si="131"/>
        <v>0</v>
      </c>
      <c r="BI582" s="192">
        <f t="shared" si="132"/>
        <v>0</v>
      </c>
      <c r="BJ582" s="19" t="s">
        <v>80</v>
      </c>
      <c r="BK582" s="192">
        <f t="shared" si="133"/>
        <v>0</v>
      </c>
      <c r="BL582" s="19" t="s">
        <v>135</v>
      </c>
      <c r="BM582" s="191" t="s">
        <v>6244</v>
      </c>
    </row>
    <row r="583" spans="1:65" s="2" customFormat="1" ht="16.5" customHeight="1">
      <c r="A583" s="36"/>
      <c r="B583" s="37"/>
      <c r="C583" s="180" t="s">
        <v>6245</v>
      </c>
      <c r="D583" s="180" t="s">
        <v>187</v>
      </c>
      <c r="E583" s="181" t="s">
        <v>6246</v>
      </c>
      <c r="F583" s="182" t="s">
        <v>6247</v>
      </c>
      <c r="G583" s="183" t="s">
        <v>1314</v>
      </c>
      <c r="H583" s="184">
        <v>1</v>
      </c>
      <c r="I583" s="185"/>
      <c r="J583" s="186">
        <f t="shared" si="124"/>
        <v>0</v>
      </c>
      <c r="K583" s="182" t="s">
        <v>19</v>
      </c>
      <c r="L583" s="41"/>
      <c r="M583" s="187" t="s">
        <v>19</v>
      </c>
      <c r="N583" s="188" t="s">
        <v>44</v>
      </c>
      <c r="O583" s="66"/>
      <c r="P583" s="189">
        <f t="shared" si="125"/>
        <v>0</v>
      </c>
      <c r="Q583" s="189">
        <v>0</v>
      </c>
      <c r="R583" s="189">
        <f t="shared" si="126"/>
        <v>0</v>
      </c>
      <c r="S583" s="189">
        <v>0</v>
      </c>
      <c r="T583" s="190">
        <f t="shared" si="127"/>
        <v>0</v>
      </c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R583" s="191" t="s">
        <v>135</v>
      </c>
      <c r="AT583" s="191" t="s">
        <v>187</v>
      </c>
      <c r="AU583" s="191" t="s">
        <v>80</v>
      </c>
      <c r="AY583" s="19" t="s">
        <v>185</v>
      </c>
      <c r="BE583" s="192">
        <f t="shared" si="128"/>
        <v>0</v>
      </c>
      <c r="BF583" s="192">
        <f t="shared" si="129"/>
        <v>0</v>
      </c>
      <c r="BG583" s="192">
        <f t="shared" si="130"/>
        <v>0</v>
      </c>
      <c r="BH583" s="192">
        <f t="shared" si="131"/>
        <v>0</v>
      </c>
      <c r="BI583" s="192">
        <f t="shared" si="132"/>
        <v>0</v>
      </c>
      <c r="BJ583" s="19" t="s">
        <v>80</v>
      </c>
      <c r="BK583" s="192">
        <f t="shared" si="133"/>
        <v>0</v>
      </c>
      <c r="BL583" s="19" t="s">
        <v>135</v>
      </c>
      <c r="BM583" s="191" t="s">
        <v>6248</v>
      </c>
    </row>
    <row r="584" spans="1:65" s="2" customFormat="1" ht="16.5" customHeight="1">
      <c r="A584" s="36"/>
      <c r="B584" s="37"/>
      <c r="C584" s="180" t="s">
        <v>5619</v>
      </c>
      <c r="D584" s="180" t="s">
        <v>187</v>
      </c>
      <c r="E584" s="181" t="s">
        <v>6249</v>
      </c>
      <c r="F584" s="182" t="s">
        <v>6250</v>
      </c>
      <c r="G584" s="183" t="s">
        <v>1314</v>
      </c>
      <c r="H584" s="184">
        <v>6</v>
      </c>
      <c r="I584" s="185"/>
      <c r="J584" s="186">
        <f t="shared" si="124"/>
        <v>0</v>
      </c>
      <c r="K584" s="182" t="s">
        <v>19</v>
      </c>
      <c r="L584" s="41"/>
      <c r="M584" s="187" t="s">
        <v>19</v>
      </c>
      <c r="N584" s="188" t="s">
        <v>44</v>
      </c>
      <c r="O584" s="66"/>
      <c r="P584" s="189">
        <f t="shared" si="125"/>
        <v>0</v>
      </c>
      <c r="Q584" s="189">
        <v>0</v>
      </c>
      <c r="R584" s="189">
        <f t="shared" si="126"/>
        <v>0</v>
      </c>
      <c r="S584" s="189">
        <v>0</v>
      </c>
      <c r="T584" s="190">
        <f t="shared" si="127"/>
        <v>0</v>
      </c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R584" s="191" t="s">
        <v>135</v>
      </c>
      <c r="AT584" s="191" t="s">
        <v>187</v>
      </c>
      <c r="AU584" s="191" t="s">
        <v>80</v>
      </c>
      <c r="AY584" s="19" t="s">
        <v>185</v>
      </c>
      <c r="BE584" s="192">
        <f t="shared" si="128"/>
        <v>0</v>
      </c>
      <c r="BF584" s="192">
        <f t="shared" si="129"/>
        <v>0</v>
      </c>
      <c r="BG584" s="192">
        <f t="shared" si="130"/>
        <v>0</v>
      </c>
      <c r="BH584" s="192">
        <f t="shared" si="131"/>
        <v>0</v>
      </c>
      <c r="BI584" s="192">
        <f t="shared" si="132"/>
        <v>0</v>
      </c>
      <c r="BJ584" s="19" t="s">
        <v>80</v>
      </c>
      <c r="BK584" s="192">
        <f t="shared" si="133"/>
        <v>0</v>
      </c>
      <c r="BL584" s="19" t="s">
        <v>135</v>
      </c>
      <c r="BM584" s="191" t="s">
        <v>6251</v>
      </c>
    </row>
    <row r="585" spans="1:65" s="2" customFormat="1" ht="16.5" customHeight="1">
      <c r="A585" s="36"/>
      <c r="B585" s="37"/>
      <c r="C585" s="180" t="s">
        <v>6252</v>
      </c>
      <c r="D585" s="180" t="s">
        <v>187</v>
      </c>
      <c r="E585" s="181" t="s">
        <v>6253</v>
      </c>
      <c r="F585" s="182" t="s">
        <v>6254</v>
      </c>
      <c r="G585" s="183" t="s">
        <v>1314</v>
      </c>
      <c r="H585" s="184">
        <v>1</v>
      </c>
      <c r="I585" s="185"/>
      <c r="J585" s="186">
        <f t="shared" si="124"/>
        <v>0</v>
      </c>
      <c r="K585" s="182" t="s">
        <v>19</v>
      </c>
      <c r="L585" s="41"/>
      <c r="M585" s="187" t="s">
        <v>19</v>
      </c>
      <c r="N585" s="188" t="s">
        <v>44</v>
      </c>
      <c r="O585" s="66"/>
      <c r="P585" s="189">
        <f t="shared" si="125"/>
        <v>0</v>
      </c>
      <c r="Q585" s="189">
        <v>0</v>
      </c>
      <c r="R585" s="189">
        <f t="shared" si="126"/>
        <v>0</v>
      </c>
      <c r="S585" s="189">
        <v>0</v>
      </c>
      <c r="T585" s="190">
        <f t="shared" si="127"/>
        <v>0</v>
      </c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R585" s="191" t="s">
        <v>135</v>
      </c>
      <c r="AT585" s="191" t="s">
        <v>187</v>
      </c>
      <c r="AU585" s="191" t="s">
        <v>80</v>
      </c>
      <c r="AY585" s="19" t="s">
        <v>185</v>
      </c>
      <c r="BE585" s="192">
        <f t="shared" si="128"/>
        <v>0</v>
      </c>
      <c r="BF585" s="192">
        <f t="shared" si="129"/>
        <v>0</v>
      </c>
      <c r="BG585" s="192">
        <f t="shared" si="130"/>
        <v>0</v>
      </c>
      <c r="BH585" s="192">
        <f t="shared" si="131"/>
        <v>0</v>
      </c>
      <c r="BI585" s="192">
        <f t="shared" si="132"/>
        <v>0</v>
      </c>
      <c r="BJ585" s="19" t="s">
        <v>80</v>
      </c>
      <c r="BK585" s="192">
        <f t="shared" si="133"/>
        <v>0</v>
      </c>
      <c r="BL585" s="19" t="s">
        <v>135</v>
      </c>
      <c r="BM585" s="191" t="s">
        <v>6255</v>
      </c>
    </row>
    <row r="586" spans="1:65" s="2" customFormat="1" ht="16.5" customHeight="1">
      <c r="A586" s="36"/>
      <c r="B586" s="37"/>
      <c r="C586" s="180" t="s">
        <v>5620</v>
      </c>
      <c r="D586" s="180" t="s">
        <v>187</v>
      </c>
      <c r="E586" s="181" t="s">
        <v>5169</v>
      </c>
      <c r="F586" s="182" t="s">
        <v>5170</v>
      </c>
      <c r="G586" s="183" t="s">
        <v>448</v>
      </c>
      <c r="H586" s="184">
        <v>3</v>
      </c>
      <c r="I586" s="185"/>
      <c r="J586" s="186">
        <f t="shared" si="124"/>
        <v>0</v>
      </c>
      <c r="K586" s="182" t="s">
        <v>19</v>
      </c>
      <c r="L586" s="41"/>
      <c r="M586" s="187" t="s">
        <v>19</v>
      </c>
      <c r="N586" s="188" t="s">
        <v>44</v>
      </c>
      <c r="O586" s="66"/>
      <c r="P586" s="189">
        <f t="shared" si="125"/>
        <v>0</v>
      </c>
      <c r="Q586" s="189">
        <v>0</v>
      </c>
      <c r="R586" s="189">
        <f t="shared" si="126"/>
        <v>0</v>
      </c>
      <c r="S586" s="189">
        <v>0</v>
      </c>
      <c r="T586" s="190">
        <f t="shared" si="127"/>
        <v>0</v>
      </c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R586" s="191" t="s">
        <v>135</v>
      </c>
      <c r="AT586" s="191" t="s">
        <v>187</v>
      </c>
      <c r="AU586" s="191" t="s">
        <v>80</v>
      </c>
      <c r="AY586" s="19" t="s">
        <v>185</v>
      </c>
      <c r="BE586" s="192">
        <f t="shared" si="128"/>
        <v>0</v>
      </c>
      <c r="BF586" s="192">
        <f t="shared" si="129"/>
        <v>0</v>
      </c>
      <c r="BG586" s="192">
        <f t="shared" si="130"/>
        <v>0</v>
      </c>
      <c r="BH586" s="192">
        <f t="shared" si="131"/>
        <v>0</v>
      </c>
      <c r="BI586" s="192">
        <f t="shared" si="132"/>
        <v>0</v>
      </c>
      <c r="BJ586" s="19" t="s">
        <v>80</v>
      </c>
      <c r="BK586" s="192">
        <f t="shared" si="133"/>
        <v>0</v>
      </c>
      <c r="BL586" s="19" t="s">
        <v>135</v>
      </c>
      <c r="BM586" s="191" t="s">
        <v>6256</v>
      </c>
    </row>
    <row r="587" spans="1:65" s="2" customFormat="1" ht="24.2" customHeight="1">
      <c r="A587" s="36"/>
      <c r="B587" s="37"/>
      <c r="C587" s="180" t="s">
        <v>6257</v>
      </c>
      <c r="D587" s="180" t="s">
        <v>187</v>
      </c>
      <c r="E587" s="181" t="s">
        <v>6258</v>
      </c>
      <c r="F587" s="182" t="s">
        <v>6259</v>
      </c>
      <c r="G587" s="183" t="s">
        <v>5173</v>
      </c>
      <c r="H587" s="184">
        <v>1</v>
      </c>
      <c r="I587" s="185"/>
      <c r="J587" s="186">
        <f t="shared" si="124"/>
        <v>0</v>
      </c>
      <c r="K587" s="182" t="s">
        <v>19</v>
      </c>
      <c r="L587" s="41"/>
      <c r="M587" s="187" t="s">
        <v>19</v>
      </c>
      <c r="N587" s="188" t="s">
        <v>44</v>
      </c>
      <c r="O587" s="66"/>
      <c r="P587" s="189">
        <f t="shared" si="125"/>
        <v>0</v>
      </c>
      <c r="Q587" s="189">
        <v>0</v>
      </c>
      <c r="R587" s="189">
        <f t="shared" si="126"/>
        <v>0</v>
      </c>
      <c r="S587" s="189">
        <v>0</v>
      </c>
      <c r="T587" s="190">
        <f t="shared" si="127"/>
        <v>0</v>
      </c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R587" s="191" t="s">
        <v>135</v>
      </c>
      <c r="AT587" s="191" t="s">
        <v>187</v>
      </c>
      <c r="AU587" s="191" t="s">
        <v>80</v>
      </c>
      <c r="AY587" s="19" t="s">
        <v>185</v>
      </c>
      <c r="BE587" s="192">
        <f t="shared" si="128"/>
        <v>0</v>
      </c>
      <c r="BF587" s="192">
        <f t="shared" si="129"/>
        <v>0</v>
      </c>
      <c r="BG587" s="192">
        <f t="shared" si="130"/>
        <v>0</v>
      </c>
      <c r="BH587" s="192">
        <f t="shared" si="131"/>
        <v>0</v>
      </c>
      <c r="BI587" s="192">
        <f t="shared" si="132"/>
        <v>0</v>
      </c>
      <c r="BJ587" s="19" t="s">
        <v>80</v>
      </c>
      <c r="BK587" s="192">
        <f t="shared" si="133"/>
        <v>0</v>
      </c>
      <c r="BL587" s="19" t="s">
        <v>135</v>
      </c>
      <c r="BM587" s="191" t="s">
        <v>6260</v>
      </c>
    </row>
    <row r="588" spans="1:65" s="2" customFormat="1" ht="16.5" customHeight="1">
      <c r="A588" s="36"/>
      <c r="B588" s="37"/>
      <c r="C588" s="180" t="s">
        <v>5623</v>
      </c>
      <c r="D588" s="180" t="s">
        <v>187</v>
      </c>
      <c r="E588" s="181" t="s">
        <v>3627</v>
      </c>
      <c r="F588" s="182" t="s">
        <v>3628</v>
      </c>
      <c r="G588" s="183" t="s">
        <v>499</v>
      </c>
      <c r="H588" s="184">
        <v>133</v>
      </c>
      <c r="I588" s="185"/>
      <c r="J588" s="186">
        <f t="shared" si="124"/>
        <v>0</v>
      </c>
      <c r="K588" s="182" t="s">
        <v>19</v>
      </c>
      <c r="L588" s="41"/>
      <c r="M588" s="187" t="s">
        <v>19</v>
      </c>
      <c r="N588" s="188" t="s">
        <v>44</v>
      </c>
      <c r="O588" s="66"/>
      <c r="P588" s="189">
        <f t="shared" si="125"/>
        <v>0</v>
      </c>
      <c r="Q588" s="189">
        <v>0</v>
      </c>
      <c r="R588" s="189">
        <f t="shared" si="126"/>
        <v>0</v>
      </c>
      <c r="S588" s="189">
        <v>0</v>
      </c>
      <c r="T588" s="190">
        <f t="shared" si="127"/>
        <v>0</v>
      </c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R588" s="191" t="s">
        <v>135</v>
      </c>
      <c r="AT588" s="191" t="s">
        <v>187</v>
      </c>
      <c r="AU588" s="191" t="s">
        <v>80</v>
      </c>
      <c r="AY588" s="19" t="s">
        <v>185</v>
      </c>
      <c r="BE588" s="192">
        <f t="shared" si="128"/>
        <v>0</v>
      </c>
      <c r="BF588" s="192">
        <f t="shared" si="129"/>
        <v>0</v>
      </c>
      <c r="BG588" s="192">
        <f t="shared" si="130"/>
        <v>0</v>
      </c>
      <c r="BH588" s="192">
        <f t="shared" si="131"/>
        <v>0</v>
      </c>
      <c r="BI588" s="192">
        <f t="shared" si="132"/>
        <v>0</v>
      </c>
      <c r="BJ588" s="19" t="s">
        <v>80</v>
      </c>
      <c r="BK588" s="192">
        <f t="shared" si="133"/>
        <v>0</v>
      </c>
      <c r="BL588" s="19" t="s">
        <v>135</v>
      </c>
      <c r="BM588" s="191" t="s">
        <v>6261</v>
      </c>
    </row>
    <row r="589" spans="1:65" s="2" customFormat="1" ht="16.5" customHeight="1">
      <c r="A589" s="36"/>
      <c r="B589" s="37"/>
      <c r="C589" s="180" t="s">
        <v>6262</v>
      </c>
      <c r="D589" s="180" t="s">
        <v>187</v>
      </c>
      <c r="E589" s="181" t="s">
        <v>3622</v>
      </c>
      <c r="F589" s="182" t="s">
        <v>6263</v>
      </c>
      <c r="G589" s="183" t="s">
        <v>3485</v>
      </c>
      <c r="H589" s="184">
        <v>1</v>
      </c>
      <c r="I589" s="185"/>
      <c r="J589" s="186">
        <f t="shared" si="124"/>
        <v>0</v>
      </c>
      <c r="K589" s="182" t="s">
        <v>19</v>
      </c>
      <c r="L589" s="41"/>
      <c r="M589" s="187" t="s">
        <v>19</v>
      </c>
      <c r="N589" s="188" t="s">
        <v>44</v>
      </c>
      <c r="O589" s="66"/>
      <c r="P589" s="189">
        <f t="shared" si="125"/>
        <v>0</v>
      </c>
      <c r="Q589" s="189">
        <v>0</v>
      </c>
      <c r="R589" s="189">
        <f t="shared" si="126"/>
        <v>0</v>
      </c>
      <c r="S589" s="189">
        <v>0</v>
      </c>
      <c r="T589" s="190">
        <f t="shared" si="127"/>
        <v>0</v>
      </c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R589" s="191" t="s">
        <v>135</v>
      </c>
      <c r="AT589" s="191" t="s">
        <v>187</v>
      </c>
      <c r="AU589" s="191" t="s">
        <v>80</v>
      </c>
      <c r="AY589" s="19" t="s">
        <v>185</v>
      </c>
      <c r="BE589" s="192">
        <f t="shared" si="128"/>
        <v>0</v>
      </c>
      <c r="BF589" s="192">
        <f t="shared" si="129"/>
        <v>0</v>
      </c>
      <c r="BG589" s="192">
        <f t="shared" si="130"/>
        <v>0</v>
      </c>
      <c r="BH589" s="192">
        <f t="shared" si="131"/>
        <v>0</v>
      </c>
      <c r="BI589" s="192">
        <f t="shared" si="132"/>
        <v>0</v>
      </c>
      <c r="BJ589" s="19" t="s">
        <v>80</v>
      </c>
      <c r="BK589" s="192">
        <f t="shared" si="133"/>
        <v>0</v>
      </c>
      <c r="BL589" s="19" t="s">
        <v>135</v>
      </c>
      <c r="BM589" s="191" t="s">
        <v>6264</v>
      </c>
    </row>
    <row r="590" spans="1:65" s="2" customFormat="1" ht="16.5" customHeight="1">
      <c r="A590" s="36"/>
      <c r="B590" s="37"/>
      <c r="C590" s="180" t="s">
        <v>5624</v>
      </c>
      <c r="D590" s="180" t="s">
        <v>187</v>
      </c>
      <c r="E590" s="181" t="s">
        <v>6265</v>
      </c>
      <c r="F590" s="182" t="s">
        <v>6266</v>
      </c>
      <c r="G590" s="183" t="s">
        <v>448</v>
      </c>
      <c r="H590" s="184">
        <v>4</v>
      </c>
      <c r="I590" s="185"/>
      <c r="J590" s="186">
        <f t="shared" si="124"/>
        <v>0</v>
      </c>
      <c r="K590" s="182" t="s">
        <v>19</v>
      </c>
      <c r="L590" s="41"/>
      <c r="M590" s="187" t="s">
        <v>19</v>
      </c>
      <c r="N590" s="188" t="s">
        <v>44</v>
      </c>
      <c r="O590" s="66"/>
      <c r="P590" s="189">
        <f t="shared" si="125"/>
        <v>0</v>
      </c>
      <c r="Q590" s="189">
        <v>0</v>
      </c>
      <c r="R590" s="189">
        <f t="shared" si="126"/>
        <v>0</v>
      </c>
      <c r="S590" s="189">
        <v>0</v>
      </c>
      <c r="T590" s="190">
        <f t="shared" si="127"/>
        <v>0</v>
      </c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R590" s="191" t="s">
        <v>135</v>
      </c>
      <c r="AT590" s="191" t="s">
        <v>187</v>
      </c>
      <c r="AU590" s="191" t="s">
        <v>80</v>
      </c>
      <c r="AY590" s="19" t="s">
        <v>185</v>
      </c>
      <c r="BE590" s="192">
        <f t="shared" si="128"/>
        <v>0</v>
      </c>
      <c r="BF590" s="192">
        <f t="shared" si="129"/>
        <v>0</v>
      </c>
      <c r="BG590" s="192">
        <f t="shared" si="130"/>
        <v>0</v>
      </c>
      <c r="BH590" s="192">
        <f t="shared" si="131"/>
        <v>0</v>
      </c>
      <c r="BI590" s="192">
        <f t="shared" si="132"/>
        <v>0</v>
      </c>
      <c r="BJ590" s="19" t="s">
        <v>80</v>
      </c>
      <c r="BK590" s="192">
        <f t="shared" si="133"/>
        <v>0</v>
      </c>
      <c r="BL590" s="19" t="s">
        <v>135</v>
      </c>
      <c r="BM590" s="191" t="s">
        <v>6267</v>
      </c>
    </row>
    <row r="591" spans="1:65" s="2" customFormat="1" ht="16.5" customHeight="1">
      <c r="A591" s="36"/>
      <c r="B591" s="37"/>
      <c r="C591" s="180" t="s">
        <v>6268</v>
      </c>
      <c r="D591" s="180" t="s">
        <v>187</v>
      </c>
      <c r="E591" s="181" t="s">
        <v>3613</v>
      </c>
      <c r="F591" s="182" t="s">
        <v>6269</v>
      </c>
      <c r="G591" s="183" t="s">
        <v>499</v>
      </c>
      <c r="H591" s="184">
        <v>133</v>
      </c>
      <c r="I591" s="185"/>
      <c r="J591" s="186">
        <f t="shared" si="124"/>
        <v>0</v>
      </c>
      <c r="K591" s="182" t="s">
        <v>19</v>
      </c>
      <c r="L591" s="41"/>
      <c r="M591" s="187" t="s">
        <v>19</v>
      </c>
      <c r="N591" s="188" t="s">
        <v>44</v>
      </c>
      <c r="O591" s="66"/>
      <c r="P591" s="189">
        <f t="shared" si="125"/>
        <v>0</v>
      </c>
      <c r="Q591" s="189">
        <v>0</v>
      </c>
      <c r="R591" s="189">
        <f t="shared" si="126"/>
        <v>0</v>
      </c>
      <c r="S591" s="189">
        <v>0</v>
      </c>
      <c r="T591" s="190">
        <f t="shared" si="127"/>
        <v>0</v>
      </c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R591" s="191" t="s">
        <v>135</v>
      </c>
      <c r="AT591" s="191" t="s">
        <v>187</v>
      </c>
      <c r="AU591" s="191" t="s">
        <v>80</v>
      </c>
      <c r="AY591" s="19" t="s">
        <v>185</v>
      </c>
      <c r="BE591" s="192">
        <f t="shared" si="128"/>
        <v>0</v>
      </c>
      <c r="BF591" s="192">
        <f t="shared" si="129"/>
        <v>0</v>
      </c>
      <c r="BG591" s="192">
        <f t="shared" si="130"/>
        <v>0</v>
      </c>
      <c r="BH591" s="192">
        <f t="shared" si="131"/>
        <v>0</v>
      </c>
      <c r="BI591" s="192">
        <f t="shared" si="132"/>
        <v>0</v>
      </c>
      <c r="BJ591" s="19" t="s">
        <v>80</v>
      </c>
      <c r="BK591" s="192">
        <f t="shared" si="133"/>
        <v>0</v>
      </c>
      <c r="BL591" s="19" t="s">
        <v>135</v>
      </c>
      <c r="BM591" s="191" t="s">
        <v>6270</v>
      </c>
    </row>
    <row r="592" spans="1:65" s="2" customFormat="1" ht="16.5" customHeight="1">
      <c r="A592" s="36"/>
      <c r="B592" s="37"/>
      <c r="C592" s="180" t="s">
        <v>5627</v>
      </c>
      <c r="D592" s="180" t="s">
        <v>187</v>
      </c>
      <c r="E592" s="181" t="s">
        <v>6271</v>
      </c>
      <c r="F592" s="182" t="s">
        <v>6272</v>
      </c>
      <c r="G592" s="183" t="s">
        <v>499</v>
      </c>
      <c r="H592" s="184">
        <v>70</v>
      </c>
      <c r="I592" s="185"/>
      <c r="J592" s="186">
        <f t="shared" si="124"/>
        <v>0</v>
      </c>
      <c r="K592" s="182" t="s">
        <v>19</v>
      </c>
      <c r="L592" s="41"/>
      <c r="M592" s="187" t="s">
        <v>19</v>
      </c>
      <c r="N592" s="188" t="s">
        <v>44</v>
      </c>
      <c r="O592" s="66"/>
      <c r="P592" s="189">
        <f t="shared" si="125"/>
        <v>0</v>
      </c>
      <c r="Q592" s="189">
        <v>0</v>
      </c>
      <c r="R592" s="189">
        <f t="shared" si="126"/>
        <v>0</v>
      </c>
      <c r="S592" s="189">
        <v>0</v>
      </c>
      <c r="T592" s="190">
        <f t="shared" si="127"/>
        <v>0</v>
      </c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R592" s="191" t="s">
        <v>135</v>
      </c>
      <c r="AT592" s="191" t="s">
        <v>187</v>
      </c>
      <c r="AU592" s="191" t="s">
        <v>80</v>
      </c>
      <c r="AY592" s="19" t="s">
        <v>185</v>
      </c>
      <c r="BE592" s="192">
        <f t="shared" si="128"/>
        <v>0</v>
      </c>
      <c r="BF592" s="192">
        <f t="shared" si="129"/>
        <v>0</v>
      </c>
      <c r="BG592" s="192">
        <f t="shared" si="130"/>
        <v>0</v>
      </c>
      <c r="BH592" s="192">
        <f t="shared" si="131"/>
        <v>0</v>
      </c>
      <c r="BI592" s="192">
        <f t="shared" si="132"/>
        <v>0</v>
      </c>
      <c r="BJ592" s="19" t="s">
        <v>80</v>
      </c>
      <c r="BK592" s="192">
        <f t="shared" si="133"/>
        <v>0</v>
      </c>
      <c r="BL592" s="19" t="s">
        <v>135</v>
      </c>
      <c r="BM592" s="191" t="s">
        <v>6273</v>
      </c>
    </row>
    <row r="593" spans="1:65" s="2" customFormat="1" ht="16.5" customHeight="1">
      <c r="A593" s="36"/>
      <c r="B593" s="37"/>
      <c r="C593" s="180" t="s">
        <v>6274</v>
      </c>
      <c r="D593" s="180" t="s">
        <v>187</v>
      </c>
      <c r="E593" s="181" t="s">
        <v>6275</v>
      </c>
      <c r="F593" s="182" t="s">
        <v>6276</v>
      </c>
      <c r="G593" s="183" t="s">
        <v>1358</v>
      </c>
      <c r="H593" s="184">
        <v>60</v>
      </c>
      <c r="I593" s="185"/>
      <c r="J593" s="186">
        <f t="shared" si="124"/>
        <v>0</v>
      </c>
      <c r="K593" s="182" t="s">
        <v>19</v>
      </c>
      <c r="L593" s="41"/>
      <c r="M593" s="187" t="s">
        <v>19</v>
      </c>
      <c r="N593" s="188" t="s">
        <v>44</v>
      </c>
      <c r="O593" s="66"/>
      <c r="P593" s="189">
        <f t="shared" si="125"/>
        <v>0</v>
      </c>
      <c r="Q593" s="189">
        <v>0</v>
      </c>
      <c r="R593" s="189">
        <f t="shared" si="126"/>
        <v>0</v>
      </c>
      <c r="S593" s="189">
        <v>0</v>
      </c>
      <c r="T593" s="190">
        <f t="shared" si="127"/>
        <v>0</v>
      </c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R593" s="191" t="s">
        <v>135</v>
      </c>
      <c r="AT593" s="191" t="s">
        <v>187</v>
      </c>
      <c r="AU593" s="191" t="s">
        <v>80</v>
      </c>
      <c r="AY593" s="19" t="s">
        <v>185</v>
      </c>
      <c r="BE593" s="192">
        <f t="shared" si="128"/>
        <v>0</v>
      </c>
      <c r="BF593" s="192">
        <f t="shared" si="129"/>
        <v>0</v>
      </c>
      <c r="BG593" s="192">
        <f t="shared" si="130"/>
        <v>0</v>
      </c>
      <c r="BH593" s="192">
        <f t="shared" si="131"/>
        <v>0</v>
      </c>
      <c r="BI593" s="192">
        <f t="shared" si="132"/>
        <v>0</v>
      </c>
      <c r="BJ593" s="19" t="s">
        <v>80</v>
      </c>
      <c r="BK593" s="192">
        <f t="shared" si="133"/>
        <v>0</v>
      </c>
      <c r="BL593" s="19" t="s">
        <v>135</v>
      </c>
      <c r="BM593" s="191" t="s">
        <v>6277</v>
      </c>
    </row>
    <row r="594" spans="1:65" s="2" customFormat="1" ht="16.5" customHeight="1">
      <c r="A594" s="36"/>
      <c r="B594" s="37"/>
      <c r="C594" s="180" t="s">
        <v>5630</v>
      </c>
      <c r="D594" s="180" t="s">
        <v>187</v>
      </c>
      <c r="E594" s="181" t="s">
        <v>6278</v>
      </c>
      <c r="F594" s="182" t="s">
        <v>3507</v>
      </c>
      <c r="G594" s="183" t="s">
        <v>1358</v>
      </c>
      <c r="H594" s="184">
        <v>60</v>
      </c>
      <c r="I594" s="185"/>
      <c r="J594" s="186">
        <f t="shared" si="124"/>
        <v>0</v>
      </c>
      <c r="K594" s="182" t="s">
        <v>19</v>
      </c>
      <c r="L594" s="41"/>
      <c r="M594" s="187" t="s">
        <v>19</v>
      </c>
      <c r="N594" s="188" t="s">
        <v>44</v>
      </c>
      <c r="O594" s="66"/>
      <c r="P594" s="189">
        <f t="shared" si="125"/>
        <v>0</v>
      </c>
      <c r="Q594" s="189">
        <v>0</v>
      </c>
      <c r="R594" s="189">
        <f t="shared" si="126"/>
        <v>0</v>
      </c>
      <c r="S594" s="189">
        <v>0</v>
      </c>
      <c r="T594" s="190">
        <f t="shared" si="127"/>
        <v>0</v>
      </c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R594" s="191" t="s">
        <v>135</v>
      </c>
      <c r="AT594" s="191" t="s">
        <v>187</v>
      </c>
      <c r="AU594" s="191" t="s">
        <v>80</v>
      </c>
      <c r="AY594" s="19" t="s">
        <v>185</v>
      </c>
      <c r="BE594" s="192">
        <f t="shared" si="128"/>
        <v>0</v>
      </c>
      <c r="BF594" s="192">
        <f t="shared" si="129"/>
        <v>0</v>
      </c>
      <c r="BG594" s="192">
        <f t="shared" si="130"/>
        <v>0</v>
      </c>
      <c r="BH594" s="192">
        <f t="shared" si="131"/>
        <v>0</v>
      </c>
      <c r="BI594" s="192">
        <f t="shared" si="132"/>
        <v>0</v>
      </c>
      <c r="BJ594" s="19" t="s">
        <v>80</v>
      </c>
      <c r="BK594" s="192">
        <f t="shared" si="133"/>
        <v>0</v>
      </c>
      <c r="BL594" s="19" t="s">
        <v>135</v>
      </c>
      <c r="BM594" s="191" t="s">
        <v>6279</v>
      </c>
    </row>
    <row r="595" spans="1:65" s="2" customFormat="1" ht="16.5" customHeight="1">
      <c r="A595" s="36"/>
      <c r="B595" s="37"/>
      <c r="C595" s="180" t="s">
        <v>6280</v>
      </c>
      <c r="D595" s="180" t="s">
        <v>187</v>
      </c>
      <c r="E595" s="181" t="s">
        <v>3630</v>
      </c>
      <c r="F595" s="182" t="s">
        <v>6281</v>
      </c>
      <c r="G595" s="183" t="s">
        <v>1314</v>
      </c>
      <c r="H595" s="184">
        <v>2</v>
      </c>
      <c r="I595" s="185"/>
      <c r="J595" s="186">
        <f t="shared" si="124"/>
        <v>0</v>
      </c>
      <c r="K595" s="182" t="s">
        <v>19</v>
      </c>
      <c r="L595" s="41"/>
      <c r="M595" s="187" t="s">
        <v>19</v>
      </c>
      <c r="N595" s="188" t="s">
        <v>44</v>
      </c>
      <c r="O595" s="66"/>
      <c r="P595" s="189">
        <f t="shared" si="125"/>
        <v>0</v>
      </c>
      <c r="Q595" s="189">
        <v>0</v>
      </c>
      <c r="R595" s="189">
        <f t="shared" si="126"/>
        <v>0</v>
      </c>
      <c r="S595" s="189">
        <v>0</v>
      </c>
      <c r="T595" s="190">
        <f t="shared" si="127"/>
        <v>0</v>
      </c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R595" s="191" t="s">
        <v>135</v>
      </c>
      <c r="AT595" s="191" t="s">
        <v>187</v>
      </c>
      <c r="AU595" s="191" t="s">
        <v>80</v>
      </c>
      <c r="AY595" s="19" t="s">
        <v>185</v>
      </c>
      <c r="BE595" s="192">
        <f t="shared" si="128"/>
        <v>0</v>
      </c>
      <c r="BF595" s="192">
        <f t="shared" si="129"/>
        <v>0</v>
      </c>
      <c r="BG595" s="192">
        <f t="shared" si="130"/>
        <v>0</v>
      </c>
      <c r="BH595" s="192">
        <f t="shared" si="131"/>
        <v>0</v>
      </c>
      <c r="BI595" s="192">
        <f t="shared" si="132"/>
        <v>0</v>
      </c>
      <c r="BJ595" s="19" t="s">
        <v>80</v>
      </c>
      <c r="BK595" s="192">
        <f t="shared" si="133"/>
        <v>0</v>
      </c>
      <c r="BL595" s="19" t="s">
        <v>135</v>
      </c>
      <c r="BM595" s="191" t="s">
        <v>6282</v>
      </c>
    </row>
    <row r="596" spans="1:65" s="2" customFormat="1" ht="16.5" customHeight="1">
      <c r="A596" s="36"/>
      <c r="B596" s="37"/>
      <c r="C596" s="180" t="s">
        <v>5633</v>
      </c>
      <c r="D596" s="180" t="s">
        <v>187</v>
      </c>
      <c r="E596" s="181" t="s">
        <v>6283</v>
      </c>
      <c r="F596" s="182" t="s">
        <v>6284</v>
      </c>
      <c r="G596" s="183" t="s">
        <v>499</v>
      </c>
      <c r="H596" s="184">
        <v>6</v>
      </c>
      <c r="I596" s="185"/>
      <c r="J596" s="186">
        <f t="shared" si="124"/>
        <v>0</v>
      </c>
      <c r="K596" s="182" t="s">
        <v>19</v>
      </c>
      <c r="L596" s="41"/>
      <c r="M596" s="187" t="s">
        <v>19</v>
      </c>
      <c r="N596" s="188" t="s">
        <v>44</v>
      </c>
      <c r="O596" s="66"/>
      <c r="P596" s="189">
        <f t="shared" si="125"/>
        <v>0</v>
      </c>
      <c r="Q596" s="189">
        <v>0</v>
      </c>
      <c r="R596" s="189">
        <f t="shared" si="126"/>
        <v>0</v>
      </c>
      <c r="S596" s="189">
        <v>0</v>
      </c>
      <c r="T596" s="190">
        <f t="shared" si="127"/>
        <v>0</v>
      </c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R596" s="191" t="s">
        <v>135</v>
      </c>
      <c r="AT596" s="191" t="s">
        <v>187</v>
      </c>
      <c r="AU596" s="191" t="s">
        <v>80</v>
      </c>
      <c r="AY596" s="19" t="s">
        <v>185</v>
      </c>
      <c r="BE596" s="192">
        <f t="shared" si="128"/>
        <v>0</v>
      </c>
      <c r="BF596" s="192">
        <f t="shared" si="129"/>
        <v>0</v>
      </c>
      <c r="BG596" s="192">
        <f t="shared" si="130"/>
        <v>0</v>
      </c>
      <c r="BH596" s="192">
        <f t="shared" si="131"/>
        <v>0</v>
      </c>
      <c r="BI596" s="192">
        <f t="shared" si="132"/>
        <v>0</v>
      </c>
      <c r="BJ596" s="19" t="s">
        <v>80</v>
      </c>
      <c r="BK596" s="192">
        <f t="shared" si="133"/>
        <v>0</v>
      </c>
      <c r="BL596" s="19" t="s">
        <v>135</v>
      </c>
      <c r="BM596" s="191" t="s">
        <v>6285</v>
      </c>
    </row>
    <row r="597" spans="1:65" s="2" customFormat="1" ht="16.5" customHeight="1">
      <c r="A597" s="36"/>
      <c r="B597" s="37"/>
      <c r="C597" s="180" t="s">
        <v>6286</v>
      </c>
      <c r="D597" s="180" t="s">
        <v>187</v>
      </c>
      <c r="E597" s="181" t="s">
        <v>6287</v>
      </c>
      <c r="F597" s="182" t="s">
        <v>6288</v>
      </c>
      <c r="G597" s="183" t="s">
        <v>1314</v>
      </c>
      <c r="H597" s="184">
        <v>4</v>
      </c>
      <c r="I597" s="185"/>
      <c r="J597" s="186">
        <f t="shared" si="124"/>
        <v>0</v>
      </c>
      <c r="K597" s="182" t="s">
        <v>19</v>
      </c>
      <c r="L597" s="41"/>
      <c r="M597" s="187" t="s">
        <v>19</v>
      </c>
      <c r="N597" s="188" t="s">
        <v>44</v>
      </c>
      <c r="O597" s="66"/>
      <c r="P597" s="189">
        <f t="shared" si="125"/>
        <v>0</v>
      </c>
      <c r="Q597" s="189">
        <v>0</v>
      </c>
      <c r="R597" s="189">
        <f t="shared" si="126"/>
        <v>0</v>
      </c>
      <c r="S597" s="189">
        <v>0</v>
      </c>
      <c r="T597" s="190">
        <f t="shared" si="127"/>
        <v>0</v>
      </c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R597" s="191" t="s">
        <v>135</v>
      </c>
      <c r="AT597" s="191" t="s">
        <v>187</v>
      </c>
      <c r="AU597" s="191" t="s">
        <v>80</v>
      </c>
      <c r="AY597" s="19" t="s">
        <v>185</v>
      </c>
      <c r="BE597" s="192">
        <f t="shared" si="128"/>
        <v>0</v>
      </c>
      <c r="BF597" s="192">
        <f t="shared" si="129"/>
        <v>0</v>
      </c>
      <c r="BG597" s="192">
        <f t="shared" si="130"/>
        <v>0</v>
      </c>
      <c r="BH597" s="192">
        <f t="shared" si="131"/>
        <v>0</v>
      </c>
      <c r="BI597" s="192">
        <f t="shared" si="132"/>
        <v>0</v>
      </c>
      <c r="BJ597" s="19" t="s">
        <v>80</v>
      </c>
      <c r="BK597" s="192">
        <f t="shared" si="133"/>
        <v>0</v>
      </c>
      <c r="BL597" s="19" t="s">
        <v>135</v>
      </c>
      <c r="BM597" s="191" t="s">
        <v>6289</v>
      </c>
    </row>
    <row r="598" spans="1:65" s="2" customFormat="1" ht="16.5" customHeight="1">
      <c r="A598" s="36"/>
      <c r="B598" s="37"/>
      <c r="C598" s="180" t="s">
        <v>5636</v>
      </c>
      <c r="D598" s="180" t="s">
        <v>187</v>
      </c>
      <c r="E598" s="181" t="s">
        <v>6290</v>
      </c>
      <c r="F598" s="182" t="s">
        <v>6291</v>
      </c>
      <c r="G598" s="183" t="s">
        <v>1314</v>
      </c>
      <c r="H598" s="184">
        <v>1</v>
      </c>
      <c r="I598" s="185"/>
      <c r="J598" s="186">
        <f t="shared" ref="J598:J629" si="134">ROUND(I598*H598,2)</f>
        <v>0</v>
      </c>
      <c r="K598" s="182" t="s">
        <v>19</v>
      </c>
      <c r="L598" s="41"/>
      <c r="M598" s="187" t="s">
        <v>19</v>
      </c>
      <c r="N598" s="188" t="s">
        <v>44</v>
      </c>
      <c r="O598" s="66"/>
      <c r="P598" s="189">
        <f t="shared" ref="P598:P629" si="135">O598*H598</f>
        <v>0</v>
      </c>
      <c r="Q598" s="189">
        <v>0</v>
      </c>
      <c r="R598" s="189">
        <f t="shared" ref="R598:R629" si="136">Q598*H598</f>
        <v>0</v>
      </c>
      <c r="S598" s="189">
        <v>0</v>
      </c>
      <c r="T598" s="190">
        <f t="shared" ref="T598:T629" si="137">S598*H598</f>
        <v>0</v>
      </c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R598" s="191" t="s">
        <v>135</v>
      </c>
      <c r="AT598" s="191" t="s">
        <v>187</v>
      </c>
      <c r="AU598" s="191" t="s">
        <v>80</v>
      </c>
      <c r="AY598" s="19" t="s">
        <v>185</v>
      </c>
      <c r="BE598" s="192">
        <f t="shared" ref="BE598:BE629" si="138">IF(N598="základní",J598,0)</f>
        <v>0</v>
      </c>
      <c r="BF598" s="192">
        <f t="shared" ref="BF598:BF629" si="139">IF(N598="snížená",J598,0)</f>
        <v>0</v>
      </c>
      <c r="BG598" s="192">
        <f t="shared" ref="BG598:BG629" si="140">IF(N598="zákl. přenesená",J598,0)</f>
        <v>0</v>
      </c>
      <c r="BH598" s="192">
        <f t="shared" ref="BH598:BH629" si="141">IF(N598="sníž. přenesená",J598,0)</f>
        <v>0</v>
      </c>
      <c r="BI598" s="192">
        <f t="shared" ref="BI598:BI629" si="142">IF(N598="nulová",J598,0)</f>
        <v>0</v>
      </c>
      <c r="BJ598" s="19" t="s">
        <v>80</v>
      </c>
      <c r="BK598" s="192">
        <f t="shared" ref="BK598:BK629" si="143">ROUND(I598*H598,2)</f>
        <v>0</v>
      </c>
      <c r="BL598" s="19" t="s">
        <v>135</v>
      </c>
      <c r="BM598" s="191" t="s">
        <v>6292</v>
      </c>
    </row>
    <row r="599" spans="1:65" s="2" customFormat="1" ht="16.5" customHeight="1">
      <c r="A599" s="36"/>
      <c r="B599" s="37"/>
      <c r="C599" s="180" t="s">
        <v>6293</v>
      </c>
      <c r="D599" s="180" t="s">
        <v>187</v>
      </c>
      <c r="E599" s="181" t="s">
        <v>6294</v>
      </c>
      <c r="F599" s="182" t="s">
        <v>6295</v>
      </c>
      <c r="G599" s="183" t="s">
        <v>3536</v>
      </c>
      <c r="H599" s="184">
        <v>1</v>
      </c>
      <c r="I599" s="185"/>
      <c r="J599" s="186">
        <f t="shared" si="134"/>
        <v>0</v>
      </c>
      <c r="K599" s="182" t="s">
        <v>19</v>
      </c>
      <c r="L599" s="41"/>
      <c r="M599" s="187" t="s">
        <v>19</v>
      </c>
      <c r="N599" s="188" t="s">
        <v>44</v>
      </c>
      <c r="O599" s="66"/>
      <c r="P599" s="189">
        <f t="shared" si="135"/>
        <v>0</v>
      </c>
      <c r="Q599" s="189">
        <v>0</v>
      </c>
      <c r="R599" s="189">
        <f t="shared" si="136"/>
        <v>0</v>
      </c>
      <c r="S599" s="189">
        <v>0</v>
      </c>
      <c r="T599" s="190">
        <f t="shared" si="137"/>
        <v>0</v>
      </c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R599" s="191" t="s">
        <v>135</v>
      </c>
      <c r="AT599" s="191" t="s">
        <v>187</v>
      </c>
      <c r="AU599" s="191" t="s">
        <v>80</v>
      </c>
      <c r="AY599" s="19" t="s">
        <v>185</v>
      </c>
      <c r="BE599" s="192">
        <f t="shared" si="138"/>
        <v>0</v>
      </c>
      <c r="BF599" s="192">
        <f t="shared" si="139"/>
        <v>0</v>
      </c>
      <c r="BG599" s="192">
        <f t="shared" si="140"/>
        <v>0</v>
      </c>
      <c r="BH599" s="192">
        <f t="shared" si="141"/>
        <v>0</v>
      </c>
      <c r="BI599" s="192">
        <f t="shared" si="142"/>
        <v>0</v>
      </c>
      <c r="BJ599" s="19" t="s">
        <v>80</v>
      </c>
      <c r="BK599" s="192">
        <f t="shared" si="143"/>
        <v>0</v>
      </c>
      <c r="BL599" s="19" t="s">
        <v>135</v>
      </c>
      <c r="BM599" s="191" t="s">
        <v>6296</v>
      </c>
    </row>
    <row r="600" spans="1:65" s="2" customFormat="1" ht="21.75" customHeight="1">
      <c r="A600" s="36"/>
      <c r="B600" s="37"/>
      <c r="C600" s="180" t="s">
        <v>5637</v>
      </c>
      <c r="D600" s="180" t="s">
        <v>187</v>
      </c>
      <c r="E600" s="181" t="s">
        <v>6297</v>
      </c>
      <c r="F600" s="182" t="s">
        <v>6298</v>
      </c>
      <c r="G600" s="183" t="s">
        <v>342</v>
      </c>
      <c r="H600" s="184">
        <v>0.1</v>
      </c>
      <c r="I600" s="185"/>
      <c r="J600" s="186">
        <f t="shared" si="134"/>
        <v>0</v>
      </c>
      <c r="K600" s="182" t="s">
        <v>19</v>
      </c>
      <c r="L600" s="41"/>
      <c r="M600" s="187" t="s">
        <v>19</v>
      </c>
      <c r="N600" s="188" t="s">
        <v>44</v>
      </c>
      <c r="O600" s="66"/>
      <c r="P600" s="189">
        <f t="shared" si="135"/>
        <v>0</v>
      </c>
      <c r="Q600" s="189">
        <v>0</v>
      </c>
      <c r="R600" s="189">
        <f t="shared" si="136"/>
        <v>0</v>
      </c>
      <c r="S600" s="189">
        <v>0</v>
      </c>
      <c r="T600" s="190">
        <f t="shared" si="137"/>
        <v>0</v>
      </c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R600" s="191" t="s">
        <v>135</v>
      </c>
      <c r="AT600" s="191" t="s">
        <v>187</v>
      </c>
      <c r="AU600" s="191" t="s">
        <v>80</v>
      </c>
      <c r="AY600" s="19" t="s">
        <v>185</v>
      </c>
      <c r="BE600" s="192">
        <f t="shared" si="138"/>
        <v>0</v>
      </c>
      <c r="BF600" s="192">
        <f t="shared" si="139"/>
        <v>0</v>
      </c>
      <c r="BG600" s="192">
        <f t="shared" si="140"/>
        <v>0</v>
      </c>
      <c r="BH600" s="192">
        <f t="shared" si="141"/>
        <v>0</v>
      </c>
      <c r="BI600" s="192">
        <f t="shared" si="142"/>
        <v>0</v>
      </c>
      <c r="BJ600" s="19" t="s">
        <v>80</v>
      </c>
      <c r="BK600" s="192">
        <f t="shared" si="143"/>
        <v>0</v>
      </c>
      <c r="BL600" s="19" t="s">
        <v>135</v>
      </c>
      <c r="BM600" s="191" t="s">
        <v>6299</v>
      </c>
    </row>
    <row r="601" spans="1:65" s="2" customFormat="1" ht="16.5" customHeight="1">
      <c r="A601" s="36"/>
      <c r="B601" s="37"/>
      <c r="C601" s="180" t="s">
        <v>6300</v>
      </c>
      <c r="D601" s="180" t="s">
        <v>187</v>
      </c>
      <c r="E601" s="181" t="s">
        <v>6301</v>
      </c>
      <c r="F601" s="182" t="s">
        <v>6302</v>
      </c>
      <c r="G601" s="183" t="s">
        <v>342</v>
      </c>
      <c r="H601" s="184">
        <v>0.1</v>
      </c>
      <c r="I601" s="185"/>
      <c r="J601" s="186">
        <f t="shared" si="134"/>
        <v>0</v>
      </c>
      <c r="K601" s="182" t="s">
        <v>19</v>
      </c>
      <c r="L601" s="41"/>
      <c r="M601" s="187" t="s">
        <v>19</v>
      </c>
      <c r="N601" s="188" t="s">
        <v>44</v>
      </c>
      <c r="O601" s="66"/>
      <c r="P601" s="189">
        <f t="shared" si="135"/>
        <v>0</v>
      </c>
      <c r="Q601" s="189">
        <v>0</v>
      </c>
      <c r="R601" s="189">
        <f t="shared" si="136"/>
        <v>0</v>
      </c>
      <c r="S601" s="189">
        <v>0</v>
      </c>
      <c r="T601" s="190">
        <f t="shared" si="137"/>
        <v>0</v>
      </c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R601" s="191" t="s">
        <v>135</v>
      </c>
      <c r="AT601" s="191" t="s">
        <v>187</v>
      </c>
      <c r="AU601" s="191" t="s">
        <v>80</v>
      </c>
      <c r="AY601" s="19" t="s">
        <v>185</v>
      </c>
      <c r="BE601" s="192">
        <f t="shared" si="138"/>
        <v>0</v>
      </c>
      <c r="BF601" s="192">
        <f t="shared" si="139"/>
        <v>0</v>
      </c>
      <c r="BG601" s="192">
        <f t="shared" si="140"/>
        <v>0</v>
      </c>
      <c r="BH601" s="192">
        <f t="shared" si="141"/>
        <v>0</v>
      </c>
      <c r="BI601" s="192">
        <f t="shared" si="142"/>
        <v>0</v>
      </c>
      <c r="BJ601" s="19" t="s">
        <v>80</v>
      </c>
      <c r="BK601" s="192">
        <f t="shared" si="143"/>
        <v>0</v>
      </c>
      <c r="BL601" s="19" t="s">
        <v>135</v>
      </c>
      <c r="BM601" s="191" t="s">
        <v>6303</v>
      </c>
    </row>
    <row r="602" spans="1:65" s="2" customFormat="1" ht="16.5" customHeight="1">
      <c r="A602" s="36"/>
      <c r="B602" s="37"/>
      <c r="C602" s="180" t="s">
        <v>5640</v>
      </c>
      <c r="D602" s="180" t="s">
        <v>187</v>
      </c>
      <c r="E602" s="181" t="s">
        <v>6304</v>
      </c>
      <c r="F602" s="182" t="s">
        <v>6305</v>
      </c>
      <c r="G602" s="183" t="s">
        <v>342</v>
      </c>
      <c r="H602" s="184">
        <v>3</v>
      </c>
      <c r="I602" s="185"/>
      <c r="J602" s="186">
        <f t="shared" si="134"/>
        <v>0</v>
      </c>
      <c r="K602" s="182" t="s">
        <v>19</v>
      </c>
      <c r="L602" s="41"/>
      <c r="M602" s="187" t="s">
        <v>19</v>
      </c>
      <c r="N602" s="188" t="s">
        <v>44</v>
      </c>
      <c r="O602" s="66"/>
      <c r="P602" s="189">
        <f t="shared" si="135"/>
        <v>0</v>
      </c>
      <c r="Q602" s="189">
        <v>0</v>
      </c>
      <c r="R602" s="189">
        <f t="shared" si="136"/>
        <v>0</v>
      </c>
      <c r="S602" s="189">
        <v>0</v>
      </c>
      <c r="T602" s="190">
        <f t="shared" si="137"/>
        <v>0</v>
      </c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R602" s="191" t="s">
        <v>135</v>
      </c>
      <c r="AT602" s="191" t="s">
        <v>187</v>
      </c>
      <c r="AU602" s="191" t="s">
        <v>80</v>
      </c>
      <c r="AY602" s="19" t="s">
        <v>185</v>
      </c>
      <c r="BE602" s="192">
        <f t="shared" si="138"/>
        <v>0</v>
      </c>
      <c r="BF602" s="192">
        <f t="shared" si="139"/>
        <v>0</v>
      </c>
      <c r="BG602" s="192">
        <f t="shared" si="140"/>
        <v>0</v>
      </c>
      <c r="BH602" s="192">
        <f t="shared" si="141"/>
        <v>0</v>
      </c>
      <c r="BI602" s="192">
        <f t="shared" si="142"/>
        <v>0</v>
      </c>
      <c r="BJ602" s="19" t="s">
        <v>80</v>
      </c>
      <c r="BK602" s="192">
        <f t="shared" si="143"/>
        <v>0</v>
      </c>
      <c r="BL602" s="19" t="s">
        <v>135</v>
      </c>
      <c r="BM602" s="191" t="s">
        <v>6306</v>
      </c>
    </row>
    <row r="603" spans="1:65" s="2" customFormat="1" ht="16.5" customHeight="1">
      <c r="A603" s="36"/>
      <c r="B603" s="37"/>
      <c r="C603" s="180" t="s">
        <v>6307</v>
      </c>
      <c r="D603" s="180" t="s">
        <v>187</v>
      </c>
      <c r="E603" s="181" t="s">
        <v>6308</v>
      </c>
      <c r="F603" s="182" t="s">
        <v>6309</v>
      </c>
      <c r="G603" s="183" t="s">
        <v>342</v>
      </c>
      <c r="H603" s="184">
        <v>0.1</v>
      </c>
      <c r="I603" s="185"/>
      <c r="J603" s="186">
        <f t="shared" si="134"/>
        <v>0</v>
      </c>
      <c r="K603" s="182" t="s">
        <v>19</v>
      </c>
      <c r="L603" s="41"/>
      <c r="M603" s="187" t="s">
        <v>19</v>
      </c>
      <c r="N603" s="188" t="s">
        <v>44</v>
      </c>
      <c r="O603" s="66"/>
      <c r="P603" s="189">
        <f t="shared" si="135"/>
        <v>0</v>
      </c>
      <c r="Q603" s="189">
        <v>0</v>
      </c>
      <c r="R603" s="189">
        <f t="shared" si="136"/>
        <v>0</v>
      </c>
      <c r="S603" s="189">
        <v>0</v>
      </c>
      <c r="T603" s="190">
        <f t="shared" si="137"/>
        <v>0</v>
      </c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R603" s="191" t="s">
        <v>135</v>
      </c>
      <c r="AT603" s="191" t="s">
        <v>187</v>
      </c>
      <c r="AU603" s="191" t="s">
        <v>80</v>
      </c>
      <c r="AY603" s="19" t="s">
        <v>185</v>
      </c>
      <c r="BE603" s="192">
        <f t="shared" si="138"/>
        <v>0</v>
      </c>
      <c r="BF603" s="192">
        <f t="shared" si="139"/>
        <v>0</v>
      </c>
      <c r="BG603" s="192">
        <f t="shared" si="140"/>
        <v>0</v>
      </c>
      <c r="BH603" s="192">
        <f t="shared" si="141"/>
        <v>0</v>
      </c>
      <c r="BI603" s="192">
        <f t="shared" si="142"/>
        <v>0</v>
      </c>
      <c r="BJ603" s="19" t="s">
        <v>80</v>
      </c>
      <c r="BK603" s="192">
        <f t="shared" si="143"/>
        <v>0</v>
      </c>
      <c r="BL603" s="19" t="s">
        <v>135</v>
      </c>
      <c r="BM603" s="191" t="s">
        <v>6310</v>
      </c>
    </row>
    <row r="604" spans="1:65" s="2" customFormat="1" ht="16.5" customHeight="1">
      <c r="A604" s="36"/>
      <c r="B604" s="37"/>
      <c r="C604" s="180" t="s">
        <v>5643</v>
      </c>
      <c r="D604" s="180" t="s">
        <v>187</v>
      </c>
      <c r="E604" s="181" t="s">
        <v>5845</v>
      </c>
      <c r="F604" s="182" t="s">
        <v>5846</v>
      </c>
      <c r="G604" s="183" t="s">
        <v>1314</v>
      </c>
      <c r="H604" s="184">
        <v>1</v>
      </c>
      <c r="I604" s="185"/>
      <c r="J604" s="186">
        <f t="shared" si="134"/>
        <v>0</v>
      </c>
      <c r="K604" s="182" t="s">
        <v>19</v>
      </c>
      <c r="L604" s="41"/>
      <c r="M604" s="187" t="s">
        <v>19</v>
      </c>
      <c r="N604" s="188" t="s">
        <v>44</v>
      </c>
      <c r="O604" s="66"/>
      <c r="P604" s="189">
        <f t="shared" si="135"/>
        <v>0</v>
      </c>
      <c r="Q604" s="189">
        <v>0</v>
      </c>
      <c r="R604" s="189">
        <f t="shared" si="136"/>
        <v>0</v>
      </c>
      <c r="S604" s="189">
        <v>0</v>
      </c>
      <c r="T604" s="190">
        <f t="shared" si="137"/>
        <v>0</v>
      </c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R604" s="191" t="s">
        <v>135</v>
      </c>
      <c r="AT604" s="191" t="s">
        <v>187</v>
      </c>
      <c r="AU604" s="191" t="s">
        <v>80</v>
      </c>
      <c r="AY604" s="19" t="s">
        <v>185</v>
      </c>
      <c r="BE604" s="192">
        <f t="shared" si="138"/>
        <v>0</v>
      </c>
      <c r="BF604" s="192">
        <f t="shared" si="139"/>
        <v>0</v>
      </c>
      <c r="BG604" s="192">
        <f t="shared" si="140"/>
        <v>0</v>
      </c>
      <c r="BH604" s="192">
        <f t="shared" si="141"/>
        <v>0</v>
      </c>
      <c r="BI604" s="192">
        <f t="shared" si="142"/>
        <v>0</v>
      </c>
      <c r="BJ604" s="19" t="s">
        <v>80</v>
      </c>
      <c r="BK604" s="192">
        <f t="shared" si="143"/>
        <v>0</v>
      </c>
      <c r="BL604" s="19" t="s">
        <v>135</v>
      </c>
      <c r="BM604" s="191" t="s">
        <v>6311</v>
      </c>
    </row>
    <row r="605" spans="1:65" s="2" customFormat="1" ht="16.5" customHeight="1">
      <c r="A605" s="36"/>
      <c r="B605" s="37"/>
      <c r="C605" s="180" t="s">
        <v>6312</v>
      </c>
      <c r="D605" s="180" t="s">
        <v>187</v>
      </c>
      <c r="E605" s="181" t="s">
        <v>5330</v>
      </c>
      <c r="F605" s="182" t="s">
        <v>5331</v>
      </c>
      <c r="G605" s="183" t="s">
        <v>5332</v>
      </c>
      <c r="H605" s="184">
        <v>3</v>
      </c>
      <c r="I605" s="185"/>
      <c r="J605" s="186">
        <f t="shared" si="134"/>
        <v>0</v>
      </c>
      <c r="K605" s="182" t="s">
        <v>19</v>
      </c>
      <c r="L605" s="41"/>
      <c r="M605" s="187" t="s">
        <v>19</v>
      </c>
      <c r="N605" s="188" t="s">
        <v>44</v>
      </c>
      <c r="O605" s="66"/>
      <c r="P605" s="189">
        <f t="shared" si="135"/>
        <v>0</v>
      </c>
      <c r="Q605" s="189">
        <v>0</v>
      </c>
      <c r="R605" s="189">
        <f t="shared" si="136"/>
        <v>0</v>
      </c>
      <c r="S605" s="189">
        <v>0</v>
      </c>
      <c r="T605" s="190">
        <f t="shared" si="137"/>
        <v>0</v>
      </c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R605" s="191" t="s">
        <v>135</v>
      </c>
      <c r="AT605" s="191" t="s">
        <v>187</v>
      </c>
      <c r="AU605" s="191" t="s">
        <v>80</v>
      </c>
      <c r="AY605" s="19" t="s">
        <v>185</v>
      </c>
      <c r="BE605" s="192">
        <f t="shared" si="138"/>
        <v>0</v>
      </c>
      <c r="BF605" s="192">
        <f t="shared" si="139"/>
        <v>0</v>
      </c>
      <c r="BG605" s="192">
        <f t="shared" si="140"/>
        <v>0</v>
      </c>
      <c r="BH605" s="192">
        <f t="shared" si="141"/>
        <v>0</v>
      </c>
      <c r="BI605" s="192">
        <f t="shared" si="142"/>
        <v>0</v>
      </c>
      <c r="BJ605" s="19" t="s">
        <v>80</v>
      </c>
      <c r="BK605" s="192">
        <f t="shared" si="143"/>
        <v>0</v>
      </c>
      <c r="BL605" s="19" t="s">
        <v>135</v>
      </c>
      <c r="BM605" s="191" t="s">
        <v>6313</v>
      </c>
    </row>
    <row r="606" spans="1:65" s="2" customFormat="1" ht="16.5" customHeight="1">
      <c r="A606" s="36"/>
      <c r="B606" s="37"/>
      <c r="C606" s="180" t="s">
        <v>5644</v>
      </c>
      <c r="D606" s="180" t="s">
        <v>187</v>
      </c>
      <c r="E606" s="181" t="s">
        <v>5849</v>
      </c>
      <c r="F606" s="182" t="s">
        <v>5334</v>
      </c>
      <c r="G606" s="183" t="s">
        <v>1314</v>
      </c>
      <c r="H606" s="184">
        <v>1</v>
      </c>
      <c r="I606" s="185"/>
      <c r="J606" s="186">
        <f t="shared" si="134"/>
        <v>0</v>
      </c>
      <c r="K606" s="182" t="s">
        <v>19</v>
      </c>
      <c r="L606" s="41"/>
      <c r="M606" s="187" t="s">
        <v>19</v>
      </c>
      <c r="N606" s="188" t="s">
        <v>44</v>
      </c>
      <c r="O606" s="66"/>
      <c r="P606" s="189">
        <f t="shared" si="135"/>
        <v>0</v>
      </c>
      <c r="Q606" s="189">
        <v>0</v>
      </c>
      <c r="R606" s="189">
        <f t="shared" si="136"/>
        <v>0</v>
      </c>
      <c r="S606" s="189">
        <v>0</v>
      </c>
      <c r="T606" s="190">
        <f t="shared" si="137"/>
        <v>0</v>
      </c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R606" s="191" t="s">
        <v>135</v>
      </c>
      <c r="AT606" s="191" t="s">
        <v>187</v>
      </c>
      <c r="AU606" s="191" t="s">
        <v>80</v>
      </c>
      <c r="AY606" s="19" t="s">
        <v>185</v>
      </c>
      <c r="BE606" s="192">
        <f t="shared" si="138"/>
        <v>0</v>
      </c>
      <c r="BF606" s="192">
        <f t="shared" si="139"/>
        <v>0</v>
      </c>
      <c r="BG606" s="192">
        <f t="shared" si="140"/>
        <v>0</v>
      </c>
      <c r="BH606" s="192">
        <f t="shared" si="141"/>
        <v>0</v>
      </c>
      <c r="BI606" s="192">
        <f t="shared" si="142"/>
        <v>0</v>
      </c>
      <c r="BJ606" s="19" t="s">
        <v>80</v>
      </c>
      <c r="BK606" s="192">
        <f t="shared" si="143"/>
        <v>0</v>
      </c>
      <c r="BL606" s="19" t="s">
        <v>135</v>
      </c>
      <c r="BM606" s="191" t="s">
        <v>6314</v>
      </c>
    </row>
    <row r="607" spans="1:65" s="2" customFormat="1" ht="16.5" customHeight="1">
      <c r="A607" s="36"/>
      <c r="B607" s="37"/>
      <c r="C607" s="180" t="s">
        <v>6315</v>
      </c>
      <c r="D607" s="180" t="s">
        <v>187</v>
      </c>
      <c r="E607" s="181" t="s">
        <v>5337</v>
      </c>
      <c r="F607" s="182" t="s">
        <v>3875</v>
      </c>
      <c r="G607" s="183" t="s">
        <v>448</v>
      </c>
      <c r="H607" s="184">
        <v>8</v>
      </c>
      <c r="I607" s="185"/>
      <c r="J607" s="186">
        <f t="shared" si="134"/>
        <v>0</v>
      </c>
      <c r="K607" s="182" t="s">
        <v>19</v>
      </c>
      <c r="L607" s="41"/>
      <c r="M607" s="187" t="s">
        <v>19</v>
      </c>
      <c r="N607" s="188" t="s">
        <v>44</v>
      </c>
      <c r="O607" s="66"/>
      <c r="P607" s="189">
        <f t="shared" si="135"/>
        <v>0</v>
      </c>
      <c r="Q607" s="189">
        <v>0</v>
      </c>
      <c r="R607" s="189">
        <f t="shared" si="136"/>
        <v>0</v>
      </c>
      <c r="S607" s="189">
        <v>0</v>
      </c>
      <c r="T607" s="190">
        <f t="shared" si="137"/>
        <v>0</v>
      </c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R607" s="191" t="s">
        <v>135</v>
      </c>
      <c r="AT607" s="191" t="s">
        <v>187</v>
      </c>
      <c r="AU607" s="191" t="s">
        <v>80</v>
      </c>
      <c r="AY607" s="19" t="s">
        <v>185</v>
      </c>
      <c r="BE607" s="192">
        <f t="shared" si="138"/>
        <v>0</v>
      </c>
      <c r="BF607" s="192">
        <f t="shared" si="139"/>
        <v>0</v>
      </c>
      <c r="BG607" s="192">
        <f t="shared" si="140"/>
        <v>0</v>
      </c>
      <c r="BH607" s="192">
        <f t="shared" si="141"/>
        <v>0</v>
      </c>
      <c r="BI607" s="192">
        <f t="shared" si="142"/>
        <v>0</v>
      </c>
      <c r="BJ607" s="19" t="s">
        <v>80</v>
      </c>
      <c r="BK607" s="192">
        <f t="shared" si="143"/>
        <v>0</v>
      </c>
      <c r="BL607" s="19" t="s">
        <v>135</v>
      </c>
      <c r="BM607" s="191" t="s">
        <v>6316</v>
      </c>
    </row>
    <row r="608" spans="1:65" s="2" customFormat="1" ht="16.5" customHeight="1">
      <c r="A608" s="36"/>
      <c r="B608" s="37"/>
      <c r="C608" s="180" t="s">
        <v>5645</v>
      </c>
      <c r="D608" s="180" t="s">
        <v>187</v>
      </c>
      <c r="E608" s="181" t="s">
        <v>3636</v>
      </c>
      <c r="F608" s="182" t="s">
        <v>6317</v>
      </c>
      <c r="G608" s="183" t="s">
        <v>342</v>
      </c>
      <c r="H608" s="184">
        <v>0.15</v>
      </c>
      <c r="I608" s="185"/>
      <c r="J608" s="186">
        <f t="shared" si="134"/>
        <v>0</v>
      </c>
      <c r="K608" s="182" t="s">
        <v>19</v>
      </c>
      <c r="L608" s="41"/>
      <c r="M608" s="187" t="s">
        <v>19</v>
      </c>
      <c r="N608" s="188" t="s">
        <v>44</v>
      </c>
      <c r="O608" s="66"/>
      <c r="P608" s="189">
        <f t="shared" si="135"/>
        <v>0</v>
      </c>
      <c r="Q608" s="189">
        <v>0</v>
      </c>
      <c r="R608" s="189">
        <f t="shared" si="136"/>
        <v>0</v>
      </c>
      <c r="S608" s="189">
        <v>0</v>
      </c>
      <c r="T608" s="190">
        <f t="shared" si="137"/>
        <v>0</v>
      </c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R608" s="191" t="s">
        <v>135</v>
      </c>
      <c r="AT608" s="191" t="s">
        <v>187</v>
      </c>
      <c r="AU608" s="191" t="s">
        <v>80</v>
      </c>
      <c r="AY608" s="19" t="s">
        <v>185</v>
      </c>
      <c r="BE608" s="192">
        <f t="shared" si="138"/>
        <v>0</v>
      </c>
      <c r="BF608" s="192">
        <f t="shared" si="139"/>
        <v>0</v>
      </c>
      <c r="BG608" s="192">
        <f t="shared" si="140"/>
        <v>0</v>
      </c>
      <c r="BH608" s="192">
        <f t="shared" si="141"/>
        <v>0</v>
      </c>
      <c r="BI608" s="192">
        <f t="shared" si="142"/>
        <v>0</v>
      </c>
      <c r="BJ608" s="19" t="s">
        <v>80</v>
      </c>
      <c r="BK608" s="192">
        <f t="shared" si="143"/>
        <v>0</v>
      </c>
      <c r="BL608" s="19" t="s">
        <v>135</v>
      </c>
      <c r="BM608" s="191" t="s">
        <v>6318</v>
      </c>
    </row>
    <row r="609" spans="1:65" s="2" customFormat="1" ht="16.5" customHeight="1">
      <c r="A609" s="36"/>
      <c r="B609" s="37"/>
      <c r="C609" s="180" t="s">
        <v>6319</v>
      </c>
      <c r="D609" s="180" t="s">
        <v>187</v>
      </c>
      <c r="E609" s="181" t="s">
        <v>3639</v>
      </c>
      <c r="F609" s="182" t="s">
        <v>3476</v>
      </c>
      <c r="G609" s="183" t="s">
        <v>342</v>
      </c>
      <c r="H609" s="184">
        <v>0.15</v>
      </c>
      <c r="I609" s="185"/>
      <c r="J609" s="186">
        <f t="shared" si="134"/>
        <v>0</v>
      </c>
      <c r="K609" s="182" t="s">
        <v>19</v>
      </c>
      <c r="L609" s="41"/>
      <c r="M609" s="187" t="s">
        <v>19</v>
      </c>
      <c r="N609" s="188" t="s">
        <v>44</v>
      </c>
      <c r="O609" s="66"/>
      <c r="P609" s="189">
        <f t="shared" si="135"/>
        <v>0</v>
      </c>
      <c r="Q609" s="189">
        <v>0</v>
      </c>
      <c r="R609" s="189">
        <f t="shared" si="136"/>
        <v>0</v>
      </c>
      <c r="S609" s="189">
        <v>0</v>
      </c>
      <c r="T609" s="190">
        <f t="shared" si="137"/>
        <v>0</v>
      </c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R609" s="191" t="s">
        <v>135</v>
      </c>
      <c r="AT609" s="191" t="s">
        <v>187</v>
      </c>
      <c r="AU609" s="191" t="s">
        <v>80</v>
      </c>
      <c r="AY609" s="19" t="s">
        <v>185</v>
      </c>
      <c r="BE609" s="192">
        <f t="shared" si="138"/>
        <v>0</v>
      </c>
      <c r="BF609" s="192">
        <f t="shared" si="139"/>
        <v>0</v>
      </c>
      <c r="BG609" s="192">
        <f t="shared" si="140"/>
        <v>0</v>
      </c>
      <c r="BH609" s="192">
        <f t="shared" si="141"/>
        <v>0</v>
      </c>
      <c r="BI609" s="192">
        <f t="shared" si="142"/>
        <v>0</v>
      </c>
      <c r="BJ609" s="19" t="s">
        <v>80</v>
      </c>
      <c r="BK609" s="192">
        <f t="shared" si="143"/>
        <v>0</v>
      </c>
      <c r="BL609" s="19" t="s">
        <v>135</v>
      </c>
      <c r="BM609" s="191" t="s">
        <v>6320</v>
      </c>
    </row>
    <row r="610" spans="1:65" s="2" customFormat="1" ht="16.5" customHeight="1">
      <c r="A610" s="36"/>
      <c r="B610" s="37"/>
      <c r="C610" s="180" t="s">
        <v>450</v>
      </c>
      <c r="D610" s="180" t="s">
        <v>187</v>
      </c>
      <c r="E610" s="181" t="s">
        <v>5339</v>
      </c>
      <c r="F610" s="182" t="s">
        <v>5340</v>
      </c>
      <c r="G610" s="183" t="s">
        <v>342</v>
      </c>
      <c r="H610" s="184">
        <v>0.4</v>
      </c>
      <c r="I610" s="185"/>
      <c r="J610" s="186">
        <f t="shared" si="134"/>
        <v>0</v>
      </c>
      <c r="K610" s="182" t="s">
        <v>19</v>
      </c>
      <c r="L610" s="41"/>
      <c r="M610" s="187" t="s">
        <v>19</v>
      </c>
      <c r="N610" s="188" t="s">
        <v>44</v>
      </c>
      <c r="O610" s="66"/>
      <c r="P610" s="189">
        <f t="shared" si="135"/>
        <v>0</v>
      </c>
      <c r="Q610" s="189">
        <v>0</v>
      </c>
      <c r="R610" s="189">
        <f t="shared" si="136"/>
        <v>0</v>
      </c>
      <c r="S610" s="189">
        <v>0</v>
      </c>
      <c r="T610" s="190">
        <f t="shared" si="137"/>
        <v>0</v>
      </c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R610" s="191" t="s">
        <v>135</v>
      </c>
      <c r="AT610" s="191" t="s">
        <v>187</v>
      </c>
      <c r="AU610" s="191" t="s">
        <v>80</v>
      </c>
      <c r="AY610" s="19" t="s">
        <v>185</v>
      </c>
      <c r="BE610" s="192">
        <f t="shared" si="138"/>
        <v>0</v>
      </c>
      <c r="BF610" s="192">
        <f t="shared" si="139"/>
        <v>0</v>
      </c>
      <c r="BG610" s="192">
        <f t="shared" si="140"/>
        <v>0</v>
      </c>
      <c r="BH610" s="192">
        <f t="shared" si="141"/>
        <v>0</v>
      </c>
      <c r="BI610" s="192">
        <f t="shared" si="142"/>
        <v>0</v>
      </c>
      <c r="BJ610" s="19" t="s">
        <v>80</v>
      </c>
      <c r="BK610" s="192">
        <f t="shared" si="143"/>
        <v>0</v>
      </c>
      <c r="BL610" s="19" t="s">
        <v>135</v>
      </c>
      <c r="BM610" s="191" t="s">
        <v>6321</v>
      </c>
    </row>
    <row r="611" spans="1:65" s="2" customFormat="1" ht="16.5" customHeight="1">
      <c r="A611" s="36"/>
      <c r="B611" s="37"/>
      <c r="C611" s="180" t="s">
        <v>6322</v>
      </c>
      <c r="D611" s="180" t="s">
        <v>187</v>
      </c>
      <c r="E611" s="181" t="s">
        <v>5341</v>
      </c>
      <c r="F611" s="182" t="s">
        <v>3476</v>
      </c>
      <c r="G611" s="183" t="s">
        <v>342</v>
      </c>
      <c r="H611" s="184">
        <v>0.4</v>
      </c>
      <c r="I611" s="185"/>
      <c r="J611" s="186">
        <f t="shared" si="134"/>
        <v>0</v>
      </c>
      <c r="K611" s="182" t="s">
        <v>19</v>
      </c>
      <c r="L611" s="41"/>
      <c r="M611" s="187" t="s">
        <v>19</v>
      </c>
      <c r="N611" s="188" t="s">
        <v>44</v>
      </c>
      <c r="O611" s="66"/>
      <c r="P611" s="189">
        <f t="shared" si="135"/>
        <v>0</v>
      </c>
      <c r="Q611" s="189">
        <v>0</v>
      </c>
      <c r="R611" s="189">
        <f t="shared" si="136"/>
        <v>0</v>
      </c>
      <c r="S611" s="189">
        <v>0</v>
      </c>
      <c r="T611" s="190">
        <f t="shared" si="137"/>
        <v>0</v>
      </c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R611" s="191" t="s">
        <v>135</v>
      </c>
      <c r="AT611" s="191" t="s">
        <v>187</v>
      </c>
      <c r="AU611" s="191" t="s">
        <v>80</v>
      </c>
      <c r="AY611" s="19" t="s">
        <v>185</v>
      </c>
      <c r="BE611" s="192">
        <f t="shared" si="138"/>
        <v>0</v>
      </c>
      <c r="BF611" s="192">
        <f t="shared" si="139"/>
        <v>0</v>
      </c>
      <c r="BG611" s="192">
        <f t="shared" si="140"/>
        <v>0</v>
      </c>
      <c r="BH611" s="192">
        <f t="shared" si="141"/>
        <v>0</v>
      </c>
      <c r="BI611" s="192">
        <f t="shared" si="142"/>
        <v>0</v>
      </c>
      <c r="BJ611" s="19" t="s">
        <v>80</v>
      </c>
      <c r="BK611" s="192">
        <f t="shared" si="143"/>
        <v>0</v>
      </c>
      <c r="BL611" s="19" t="s">
        <v>135</v>
      </c>
      <c r="BM611" s="191" t="s">
        <v>6323</v>
      </c>
    </row>
    <row r="612" spans="1:65" s="2" customFormat="1" ht="33" customHeight="1">
      <c r="A612" s="36"/>
      <c r="B612" s="37"/>
      <c r="C612" s="180" t="s">
        <v>5650</v>
      </c>
      <c r="D612" s="180" t="s">
        <v>187</v>
      </c>
      <c r="E612" s="181" t="s">
        <v>6324</v>
      </c>
      <c r="F612" s="182" t="s">
        <v>6325</v>
      </c>
      <c r="G612" s="183" t="s">
        <v>1314</v>
      </c>
      <c r="H612" s="184">
        <v>1</v>
      </c>
      <c r="I612" s="185"/>
      <c r="J612" s="186">
        <f t="shared" si="134"/>
        <v>0</v>
      </c>
      <c r="K612" s="182" t="s">
        <v>19</v>
      </c>
      <c r="L612" s="41"/>
      <c r="M612" s="187" t="s">
        <v>19</v>
      </c>
      <c r="N612" s="188" t="s">
        <v>44</v>
      </c>
      <c r="O612" s="66"/>
      <c r="P612" s="189">
        <f t="shared" si="135"/>
        <v>0</v>
      </c>
      <c r="Q612" s="189">
        <v>0</v>
      </c>
      <c r="R612" s="189">
        <f t="shared" si="136"/>
        <v>0</v>
      </c>
      <c r="S612" s="189">
        <v>0</v>
      </c>
      <c r="T612" s="190">
        <f t="shared" si="137"/>
        <v>0</v>
      </c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R612" s="191" t="s">
        <v>135</v>
      </c>
      <c r="AT612" s="191" t="s">
        <v>187</v>
      </c>
      <c r="AU612" s="191" t="s">
        <v>80</v>
      </c>
      <c r="AY612" s="19" t="s">
        <v>185</v>
      </c>
      <c r="BE612" s="192">
        <f t="shared" si="138"/>
        <v>0</v>
      </c>
      <c r="BF612" s="192">
        <f t="shared" si="139"/>
        <v>0</v>
      </c>
      <c r="BG612" s="192">
        <f t="shared" si="140"/>
        <v>0</v>
      </c>
      <c r="BH612" s="192">
        <f t="shared" si="141"/>
        <v>0</v>
      </c>
      <c r="BI612" s="192">
        <f t="shared" si="142"/>
        <v>0</v>
      </c>
      <c r="BJ612" s="19" t="s">
        <v>80</v>
      </c>
      <c r="BK612" s="192">
        <f t="shared" si="143"/>
        <v>0</v>
      </c>
      <c r="BL612" s="19" t="s">
        <v>135</v>
      </c>
      <c r="BM612" s="191" t="s">
        <v>6326</v>
      </c>
    </row>
    <row r="613" spans="1:65" s="2" customFormat="1" ht="21.75" customHeight="1">
      <c r="A613" s="36"/>
      <c r="B613" s="37"/>
      <c r="C613" s="180" t="s">
        <v>6327</v>
      </c>
      <c r="D613" s="180" t="s">
        <v>187</v>
      </c>
      <c r="E613" s="181" t="s">
        <v>6328</v>
      </c>
      <c r="F613" s="182" t="s">
        <v>6329</v>
      </c>
      <c r="G613" s="183" t="s">
        <v>1314</v>
      </c>
      <c r="H613" s="184">
        <v>7</v>
      </c>
      <c r="I613" s="185"/>
      <c r="J613" s="186">
        <f t="shared" si="134"/>
        <v>0</v>
      </c>
      <c r="K613" s="182" t="s">
        <v>19</v>
      </c>
      <c r="L613" s="41"/>
      <c r="M613" s="187" t="s">
        <v>19</v>
      </c>
      <c r="N613" s="188" t="s">
        <v>44</v>
      </c>
      <c r="O613" s="66"/>
      <c r="P613" s="189">
        <f t="shared" si="135"/>
        <v>0</v>
      </c>
      <c r="Q613" s="189">
        <v>0</v>
      </c>
      <c r="R613" s="189">
        <f t="shared" si="136"/>
        <v>0</v>
      </c>
      <c r="S613" s="189">
        <v>0</v>
      </c>
      <c r="T613" s="190">
        <f t="shared" si="137"/>
        <v>0</v>
      </c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R613" s="191" t="s">
        <v>135</v>
      </c>
      <c r="AT613" s="191" t="s">
        <v>187</v>
      </c>
      <c r="AU613" s="191" t="s">
        <v>80</v>
      </c>
      <c r="AY613" s="19" t="s">
        <v>185</v>
      </c>
      <c r="BE613" s="192">
        <f t="shared" si="138"/>
        <v>0</v>
      </c>
      <c r="BF613" s="192">
        <f t="shared" si="139"/>
        <v>0</v>
      </c>
      <c r="BG613" s="192">
        <f t="shared" si="140"/>
        <v>0</v>
      </c>
      <c r="BH613" s="192">
        <f t="shared" si="141"/>
        <v>0</v>
      </c>
      <c r="BI613" s="192">
        <f t="shared" si="142"/>
        <v>0</v>
      </c>
      <c r="BJ613" s="19" t="s">
        <v>80</v>
      </c>
      <c r="BK613" s="192">
        <f t="shared" si="143"/>
        <v>0</v>
      </c>
      <c r="BL613" s="19" t="s">
        <v>135</v>
      </c>
      <c r="BM613" s="191" t="s">
        <v>6330</v>
      </c>
    </row>
    <row r="614" spans="1:65" s="2" customFormat="1" ht="21.75" customHeight="1">
      <c r="A614" s="36"/>
      <c r="B614" s="37"/>
      <c r="C614" s="180" t="s">
        <v>5653</v>
      </c>
      <c r="D614" s="180" t="s">
        <v>187</v>
      </c>
      <c r="E614" s="181" t="s">
        <v>6197</v>
      </c>
      <c r="F614" s="182" t="s">
        <v>6198</v>
      </c>
      <c r="G614" s="183" t="s">
        <v>1314</v>
      </c>
      <c r="H614" s="184">
        <v>1</v>
      </c>
      <c r="I614" s="185"/>
      <c r="J614" s="186">
        <f t="shared" si="134"/>
        <v>0</v>
      </c>
      <c r="K614" s="182" t="s">
        <v>19</v>
      </c>
      <c r="L614" s="41"/>
      <c r="M614" s="187" t="s">
        <v>19</v>
      </c>
      <c r="N614" s="188" t="s">
        <v>44</v>
      </c>
      <c r="O614" s="66"/>
      <c r="P614" s="189">
        <f t="shared" si="135"/>
        <v>0</v>
      </c>
      <c r="Q614" s="189">
        <v>0</v>
      </c>
      <c r="R614" s="189">
        <f t="shared" si="136"/>
        <v>0</v>
      </c>
      <c r="S614" s="189">
        <v>0</v>
      </c>
      <c r="T614" s="190">
        <f t="shared" si="137"/>
        <v>0</v>
      </c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R614" s="191" t="s">
        <v>135</v>
      </c>
      <c r="AT614" s="191" t="s">
        <v>187</v>
      </c>
      <c r="AU614" s="191" t="s">
        <v>80</v>
      </c>
      <c r="AY614" s="19" t="s">
        <v>185</v>
      </c>
      <c r="BE614" s="192">
        <f t="shared" si="138"/>
        <v>0</v>
      </c>
      <c r="BF614" s="192">
        <f t="shared" si="139"/>
        <v>0</v>
      </c>
      <c r="BG614" s="192">
        <f t="shared" si="140"/>
        <v>0</v>
      </c>
      <c r="BH614" s="192">
        <f t="shared" si="141"/>
        <v>0</v>
      </c>
      <c r="BI614" s="192">
        <f t="shared" si="142"/>
        <v>0</v>
      </c>
      <c r="BJ614" s="19" t="s">
        <v>80</v>
      </c>
      <c r="BK614" s="192">
        <f t="shared" si="143"/>
        <v>0</v>
      </c>
      <c r="BL614" s="19" t="s">
        <v>135</v>
      </c>
      <c r="BM614" s="191" t="s">
        <v>6331</v>
      </c>
    </row>
    <row r="615" spans="1:65" s="2" customFormat="1" ht="21.75" customHeight="1">
      <c r="A615" s="36"/>
      <c r="B615" s="37"/>
      <c r="C615" s="180" t="s">
        <v>6332</v>
      </c>
      <c r="D615" s="180" t="s">
        <v>187</v>
      </c>
      <c r="E615" s="181" t="s">
        <v>6200</v>
      </c>
      <c r="F615" s="182" t="s">
        <v>6201</v>
      </c>
      <c r="G615" s="183" t="s">
        <v>1314</v>
      </c>
      <c r="H615" s="184">
        <v>5</v>
      </c>
      <c r="I615" s="185"/>
      <c r="J615" s="186">
        <f t="shared" si="134"/>
        <v>0</v>
      </c>
      <c r="K615" s="182" t="s">
        <v>19</v>
      </c>
      <c r="L615" s="41"/>
      <c r="M615" s="187" t="s">
        <v>19</v>
      </c>
      <c r="N615" s="188" t="s">
        <v>44</v>
      </c>
      <c r="O615" s="66"/>
      <c r="P615" s="189">
        <f t="shared" si="135"/>
        <v>0</v>
      </c>
      <c r="Q615" s="189">
        <v>0</v>
      </c>
      <c r="R615" s="189">
        <f t="shared" si="136"/>
        <v>0</v>
      </c>
      <c r="S615" s="189">
        <v>0</v>
      </c>
      <c r="T615" s="190">
        <f t="shared" si="137"/>
        <v>0</v>
      </c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R615" s="191" t="s">
        <v>135</v>
      </c>
      <c r="AT615" s="191" t="s">
        <v>187</v>
      </c>
      <c r="AU615" s="191" t="s">
        <v>80</v>
      </c>
      <c r="AY615" s="19" t="s">
        <v>185</v>
      </c>
      <c r="BE615" s="192">
        <f t="shared" si="138"/>
        <v>0</v>
      </c>
      <c r="BF615" s="192">
        <f t="shared" si="139"/>
        <v>0</v>
      </c>
      <c r="BG615" s="192">
        <f t="shared" si="140"/>
        <v>0</v>
      </c>
      <c r="BH615" s="192">
        <f t="shared" si="141"/>
        <v>0</v>
      </c>
      <c r="BI615" s="192">
        <f t="shared" si="142"/>
        <v>0</v>
      </c>
      <c r="BJ615" s="19" t="s">
        <v>80</v>
      </c>
      <c r="BK615" s="192">
        <f t="shared" si="143"/>
        <v>0</v>
      </c>
      <c r="BL615" s="19" t="s">
        <v>135</v>
      </c>
      <c r="BM615" s="191" t="s">
        <v>6333</v>
      </c>
    </row>
    <row r="616" spans="1:65" s="2" customFormat="1" ht="21.75" customHeight="1">
      <c r="A616" s="36"/>
      <c r="B616" s="37"/>
      <c r="C616" s="180" t="s">
        <v>5656</v>
      </c>
      <c r="D616" s="180" t="s">
        <v>187</v>
      </c>
      <c r="E616" s="181" t="s">
        <v>6334</v>
      </c>
      <c r="F616" s="182" t="s">
        <v>6335</v>
      </c>
      <c r="G616" s="183" t="s">
        <v>1314</v>
      </c>
      <c r="H616" s="184">
        <v>2</v>
      </c>
      <c r="I616" s="185"/>
      <c r="J616" s="186">
        <f t="shared" si="134"/>
        <v>0</v>
      </c>
      <c r="K616" s="182" t="s">
        <v>19</v>
      </c>
      <c r="L616" s="41"/>
      <c r="M616" s="187" t="s">
        <v>19</v>
      </c>
      <c r="N616" s="188" t="s">
        <v>44</v>
      </c>
      <c r="O616" s="66"/>
      <c r="P616" s="189">
        <f t="shared" si="135"/>
        <v>0</v>
      </c>
      <c r="Q616" s="189">
        <v>0</v>
      </c>
      <c r="R616" s="189">
        <f t="shared" si="136"/>
        <v>0</v>
      </c>
      <c r="S616" s="189">
        <v>0</v>
      </c>
      <c r="T616" s="190">
        <f t="shared" si="137"/>
        <v>0</v>
      </c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R616" s="191" t="s">
        <v>135</v>
      </c>
      <c r="AT616" s="191" t="s">
        <v>187</v>
      </c>
      <c r="AU616" s="191" t="s">
        <v>80</v>
      </c>
      <c r="AY616" s="19" t="s">
        <v>185</v>
      </c>
      <c r="BE616" s="192">
        <f t="shared" si="138"/>
        <v>0</v>
      </c>
      <c r="BF616" s="192">
        <f t="shared" si="139"/>
        <v>0</v>
      </c>
      <c r="BG616" s="192">
        <f t="shared" si="140"/>
        <v>0</v>
      </c>
      <c r="BH616" s="192">
        <f t="shared" si="141"/>
        <v>0</v>
      </c>
      <c r="BI616" s="192">
        <f t="shared" si="142"/>
        <v>0</v>
      </c>
      <c r="BJ616" s="19" t="s">
        <v>80</v>
      </c>
      <c r="BK616" s="192">
        <f t="shared" si="143"/>
        <v>0</v>
      </c>
      <c r="BL616" s="19" t="s">
        <v>135</v>
      </c>
      <c r="BM616" s="191" t="s">
        <v>6336</v>
      </c>
    </row>
    <row r="617" spans="1:65" s="2" customFormat="1" ht="16.5" customHeight="1">
      <c r="A617" s="36"/>
      <c r="B617" s="37"/>
      <c r="C617" s="180" t="s">
        <v>6337</v>
      </c>
      <c r="D617" s="180" t="s">
        <v>187</v>
      </c>
      <c r="E617" s="181" t="s">
        <v>6207</v>
      </c>
      <c r="F617" s="182" t="s">
        <v>6208</v>
      </c>
      <c r="G617" s="183" t="s">
        <v>1314</v>
      </c>
      <c r="H617" s="184">
        <v>15</v>
      </c>
      <c r="I617" s="185"/>
      <c r="J617" s="186">
        <f t="shared" si="134"/>
        <v>0</v>
      </c>
      <c r="K617" s="182" t="s">
        <v>19</v>
      </c>
      <c r="L617" s="41"/>
      <c r="M617" s="187" t="s">
        <v>19</v>
      </c>
      <c r="N617" s="188" t="s">
        <v>44</v>
      </c>
      <c r="O617" s="66"/>
      <c r="P617" s="189">
        <f t="shared" si="135"/>
        <v>0</v>
      </c>
      <c r="Q617" s="189">
        <v>0</v>
      </c>
      <c r="R617" s="189">
        <f t="shared" si="136"/>
        <v>0</v>
      </c>
      <c r="S617" s="189">
        <v>0</v>
      </c>
      <c r="T617" s="190">
        <f t="shared" si="137"/>
        <v>0</v>
      </c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R617" s="191" t="s">
        <v>135</v>
      </c>
      <c r="AT617" s="191" t="s">
        <v>187</v>
      </c>
      <c r="AU617" s="191" t="s">
        <v>80</v>
      </c>
      <c r="AY617" s="19" t="s">
        <v>185</v>
      </c>
      <c r="BE617" s="192">
        <f t="shared" si="138"/>
        <v>0</v>
      </c>
      <c r="BF617" s="192">
        <f t="shared" si="139"/>
        <v>0</v>
      </c>
      <c r="BG617" s="192">
        <f t="shared" si="140"/>
        <v>0</v>
      </c>
      <c r="BH617" s="192">
        <f t="shared" si="141"/>
        <v>0</v>
      </c>
      <c r="BI617" s="192">
        <f t="shared" si="142"/>
        <v>0</v>
      </c>
      <c r="BJ617" s="19" t="s">
        <v>80</v>
      </c>
      <c r="BK617" s="192">
        <f t="shared" si="143"/>
        <v>0</v>
      </c>
      <c r="BL617" s="19" t="s">
        <v>135</v>
      </c>
      <c r="BM617" s="191" t="s">
        <v>6338</v>
      </c>
    </row>
    <row r="618" spans="1:65" s="2" customFormat="1" ht="16.5" customHeight="1">
      <c r="A618" s="36"/>
      <c r="B618" s="37"/>
      <c r="C618" s="180" t="s">
        <v>5659</v>
      </c>
      <c r="D618" s="180" t="s">
        <v>187</v>
      </c>
      <c r="E618" s="181" t="s">
        <v>6339</v>
      </c>
      <c r="F618" s="182" t="s">
        <v>6340</v>
      </c>
      <c r="G618" s="183" t="s">
        <v>1314</v>
      </c>
      <c r="H618" s="184">
        <v>1</v>
      </c>
      <c r="I618" s="185"/>
      <c r="J618" s="186">
        <f t="shared" si="134"/>
        <v>0</v>
      </c>
      <c r="K618" s="182" t="s">
        <v>19</v>
      </c>
      <c r="L618" s="41"/>
      <c r="M618" s="187" t="s">
        <v>19</v>
      </c>
      <c r="N618" s="188" t="s">
        <v>44</v>
      </c>
      <c r="O618" s="66"/>
      <c r="P618" s="189">
        <f t="shared" si="135"/>
        <v>0</v>
      </c>
      <c r="Q618" s="189">
        <v>0</v>
      </c>
      <c r="R618" s="189">
        <f t="shared" si="136"/>
        <v>0</v>
      </c>
      <c r="S618" s="189">
        <v>0</v>
      </c>
      <c r="T618" s="190">
        <f t="shared" si="137"/>
        <v>0</v>
      </c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R618" s="191" t="s">
        <v>135</v>
      </c>
      <c r="AT618" s="191" t="s">
        <v>187</v>
      </c>
      <c r="AU618" s="191" t="s">
        <v>80</v>
      </c>
      <c r="AY618" s="19" t="s">
        <v>185</v>
      </c>
      <c r="BE618" s="192">
        <f t="shared" si="138"/>
        <v>0</v>
      </c>
      <c r="BF618" s="192">
        <f t="shared" si="139"/>
        <v>0</v>
      </c>
      <c r="BG618" s="192">
        <f t="shared" si="140"/>
        <v>0</v>
      </c>
      <c r="BH618" s="192">
        <f t="shared" si="141"/>
        <v>0</v>
      </c>
      <c r="BI618" s="192">
        <f t="shared" si="142"/>
        <v>0</v>
      </c>
      <c r="BJ618" s="19" t="s">
        <v>80</v>
      </c>
      <c r="BK618" s="192">
        <f t="shared" si="143"/>
        <v>0</v>
      </c>
      <c r="BL618" s="19" t="s">
        <v>135</v>
      </c>
      <c r="BM618" s="191" t="s">
        <v>6341</v>
      </c>
    </row>
    <row r="619" spans="1:65" s="2" customFormat="1" ht="16.5" customHeight="1">
      <c r="A619" s="36"/>
      <c r="B619" s="37"/>
      <c r="C619" s="180" t="s">
        <v>6342</v>
      </c>
      <c r="D619" s="180" t="s">
        <v>187</v>
      </c>
      <c r="E619" s="181" t="s">
        <v>6211</v>
      </c>
      <c r="F619" s="182" t="s">
        <v>6212</v>
      </c>
      <c r="G619" s="183" t="s">
        <v>1314</v>
      </c>
      <c r="H619" s="184">
        <v>7</v>
      </c>
      <c r="I619" s="185"/>
      <c r="J619" s="186">
        <f t="shared" si="134"/>
        <v>0</v>
      </c>
      <c r="K619" s="182" t="s">
        <v>19</v>
      </c>
      <c r="L619" s="41"/>
      <c r="M619" s="187" t="s">
        <v>19</v>
      </c>
      <c r="N619" s="188" t="s">
        <v>44</v>
      </c>
      <c r="O619" s="66"/>
      <c r="P619" s="189">
        <f t="shared" si="135"/>
        <v>0</v>
      </c>
      <c r="Q619" s="189">
        <v>0</v>
      </c>
      <c r="R619" s="189">
        <f t="shared" si="136"/>
        <v>0</v>
      </c>
      <c r="S619" s="189">
        <v>0</v>
      </c>
      <c r="T619" s="190">
        <f t="shared" si="137"/>
        <v>0</v>
      </c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R619" s="191" t="s">
        <v>135</v>
      </c>
      <c r="AT619" s="191" t="s">
        <v>187</v>
      </c>
      <c r="AU619" s="191" t="s">
        <v>80</v>
      </c>
      <c r="AY619" s="19" t="s">
        <v>185</v>
      </c>
      <c r="BE619" s="192">
        <f t="shared" si="138"/>
        <v>0</v>
      </c>
      <c r="BF619" s="192">
        <f t="shared" si="139"/>
        <v>0</v>
      </c>
      <c r="BG619" s="192">
        <f t="shared" si="140"/>
        <v>0</v>
      </c>
      <c r="BH619" s="192">
        <f t="shared" si="141"/>
        <v>0</v>
      </c>
      <c r="BI619" s="192">
        <f t="shared" si="142"/>
        <v>0</v>
      </c>
      <c r="BJ619" s="19" t="s">
        <v>80</v>
      </c>
      <c r="BK619" s="192">
        <f t="shared" si="143"/>
        <v>0</v>
      </c>
      <c r="BL619" s="19" t="s">
        <v>135</v>
      </c>
      <c r="BM619" s="191" t="s">
        <v>6343</v>
      </c>
    </row>
    <row r="620" spans="1:65" s="2" customFormat="1" ht="16.5" customHeight="1">
      <c r="A620" s="36"/>
      <c r="B620" s="37"/>
      <c r="C620" s="180" t="s">
        <v>5662</v>
      </c>
      <c r="D620" s="180" t="s">
        <v>187</v>
      </c>
      <c r="E620" s="181" t="s">
        <v>6214</v>
      </c>
      <c r="F620" s="182" t="s">
        <v>6215</v>
      </c>
      <c r="G620" s="183" t="s">
        <v>1314</v>
      </c>
      <c r="H620" s="184">
        <v>5</v>
      </c>
      <c r="I620" s="185"/>
      <c r="J620" s="186">
        <f t="shared" si="134"/>
        <v>0</v>
      </c>
      <c r="K620" s="182" t="s">
        <v>19</v>
      </c>
      <c r="L620" s="41"/>
      <c r="M620" s="187" t="s">
        <v>19</v>
      </c>
      <c r="N620" s="188" t="s">
        <v>44</v>
      </c>
      <c r="O620" s="66"/>
      <c r="P620" s="189">
        <f t="shared" si="135"/>
        <v>0</v>
      </c>
      <c r="Q620" s="189">
        <v>0</v>
      </c>
      <c r="R620" s="189">
        <f t="shared" si="136"/>
        <v>0</v>
      </c>
      <c r="S620" s="189">
        <v>0</v>
      </c>
      <c r="T620" s="190">
        <f t="shared" si="137"/>
        <v>0</v>
      </c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R620" s="191" t="s">
        <v>135</v>
      </c>
      <c r="AT620" s="191" t="s">
        <v>187</v>
      </c>
      <c r="AU620" s="191" t="s">
        <v>80</v>
      </c>
      <c r="AY620" s="19" t="s">
        <v>185</v>
      </c>
      <c r="BE620" s="192">
        <f t="shared" si="138"/>
        <v>0</v>
      </c>
      <c r="BF620" s="192">
        <f t="shared" si="139"/>
        <v>0</v>
      </c>
      <c r="BG620" s="192">
        <f t="shared" si="140"/>
        <v>0</v>
      </c>
      <c r="BH620" s="192">
        <f t="shared" si="141"/>
        <v>0</v>
      </c>
      <c r="BI620" s="192">
        <f t="shared" si="142"/>
        <v>0</v>
      </c>
      <c r="BJ620" s="19" t="s">
        <v>80</v>
      </c>
      <c r="BK620" s="192">
        <f t="shared" si="143"/>
        <v>0</v>
      </c>
      <c r="BL620" s="19" t="s">
        <v>135</v>
      </c>
      <c r="BM620" s="191" t="s">
        <v>6344</v>
      </c>
    </row>
    <row r="621" spans="1:65" s="2" customFormat="1" ht="16.5" customHeight="1">
      <c r="A621" s="36"/>
      <c r="B621" s="37"/>
      <c r="C621" s="180" t="s">
        <v>6345</v>
      </c>
      <c r="D621" s="180" t="s">
        <v>187</v>
      </c>
      <c r="E621" s="181" t="s">
        <v>6346</v>
      </c>
      <c r="F621" s="182" t="s">
        <v>6347</v>
      </c>
      <c r="G621" s="183" t="s">
        <v>1314</v>
      </c>
      <c r="H621" s="184">
        <v>2</v>
      </c>
      <c r="I621" s="185"/>
      <c r="J621" s="186">
        <f t="shared" si="134"/>
        <v>0</v>
      </c>
      <c r="K621" s="182" t="s">
        <v>19</v>
      </c>
      <c r="L621" s="41"/>
      <c r="M621" s="187" t="s">
        <v>19</v>
      </c>
      <c r="N621" s="188" t="s">
        <v>44</v>
      </c>
      <c r="O621" s="66"/>
      <c r="P621" s="189">
        <f t="shared" si="135"/>
        <v>0</v>
      </c>
      <c r="Q621" s="189">
        <v>0</v>
      </c>
      <c r="R621" s="189">
        <f t="shared" si="136"/>
        <v>0</v>
      </c>
      <c r="S621" s="189">
        <v>0</v>
      </c>
      <c r="T621" s="190">
        <f t="shared" si="137"/>
        <v>0</v>
      </c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R621" s="191" t="s">
        <v>135</v>
      </c>
      <c r="AT621" s="191" t="s">
        <v>187</v>
      </c>
      <c r="AU621" s="191" t="s">
        <v>80</v>
      </c>
      <c r="AY621" s="19" t="s">
        <v>185</v>
      </c>
      <c r="BE621" s="192">
        <f t="shared" si="138"/>
        <v>0</v>
      </c>
      <c r="BF621" s="192">
        <f t="shared" si="139"/>
        <v>0</v>
      </c>
      <c r="BG621" s="192">
        <f t="shared" si="140"/>
        <v>0</v>
      </c>
      <c r="BH621" s="192">
        <f t="shared" si="141"/>
        <v>0</v>
      </c>
      <c r="BI621" s="192">
        <f t="shared" si="142"/>
        <v>0</v>
      </c>
      <c r="BJ621" s="19" t="s">
        <v>80</v>
      </c>
      <c r="BK621" s="192">
        <f t="shared" si="143"/>
        <v>0</v>
      </c>
      <c r="BL621" s="19" t="s">
        <v>135</v>
      </c>
      <c r="BM621" s="191" t="s">
        <v>6348</v>
      </c>
    </row>
    <row r="622" spans="1:65" s="2" customFormat="1" ht="16.5" customHeight="1">
      <c r="A622" s="36"/>
      <c r="B622" s="37"/>
      <c r="C622" s="180" t="s">
        <v>5665</v>
      </c>
      <c r="D622" s="180" t="s">
        <v>187</v>
      </c>
      <c r="E622" s="181" t="s">
        <v>6218</v>
      </c>
      <c r="F622" s="182" t="s">
        <v>6219</v>
      </c>
      <c r="G622" s="183" t="s">
        <v>1314</v>
      </c>
      <c r="H622" s="184">
        <v>15</v>
      </c>
      <c r="I622" s="185"/>
      <c r="J622" s="186">
        <f t="shared" si="134"/>
        <v>0</v>
      </c>
      <c r="K622" s="182" t="s">
        <v>19</v>
      </c>
      <c r="L622" s="41"/>
      <c r="M622" s="187" t="s">
        <v>19</v>
      </c>
      <c r="N622" s="188" t="s">
        <v>44</v>
      </c>
      <c r="O622" s="66"/>
      <c r="P622" s="189">
        <f t="shared" si="135"/>
        <v>0</v>
      </c>
      <c r="Q622" s="189">
        <v>0</v>
      </c>
      <c r="R622" s="189">
        <f t="shared" si="136"/>
        <v>0</v>
      </c>
      <c r="S622" s="189">
        <v>0</v>
      </c>
      <c r="T622" s="190">
        <f t="shared" si="137"/>
        <v>0</v>
      </c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R622" s="191" t="s">
        <v>135</v>
      </c>
      <c r="AT622" s="191" t="s">
        <v>187</v>
      </c>
      <c r="AU622" s="191" t="s">
        <v>80</v>
      </c>
      <c r="AY622" s="19" t="s">
        <v>185</v>
      </c>
      <c r="BE622" s="192">
        <f t="shared" si="138"/>
        <v>0</v>
      </c>
      <c r="BF622" s="192">
        <f t="shared" si="139"/>
        <v>0</v>
      </c>
      <c r="BG622" s="192">
        <f t="shared" si="140"/>
        <v>0</v>
      </c>
      <c r="BH622" s="192">
        <f t="shared" si="141"/>
        <v>0</v>
      </c>
      <c r="BI622" s="192">
        <f t="shared" si="142"/>
        <v>0</v>
      </c>
      <c r="BJ622" s="19" t="s">
        <v>80</v>
      </c>
      <c r="BK622" s="192">
        <f t="shared" si="143"/>
        <v>0</v>
      </c>
      <c r="BL622" s="19" t="s">
        <v>135</v>
      </c>
      <c r="BM622" s="191" t="s">
        <v>6349</v>
      </c>
    </row>
    <row r="623" spans="1:65" s="2" customFormat="1" ht="16.5" customHeight="1">
      <c r="A623" s="36"/>
      <c r="B623" s="37"/>
      <c r="C623" s="180" t="s">
        <v>6350</v>
      </c>
      <c r="D623" s="180" t="s">
        <v>187</v>
      </c>
      <c r="E623" s="181" t="s">
        <v>6221</v>
      </c>
      <c r="F623" s="182" t="s">
        <v>6222</v>
      </c>
      <c r="G623" s="183" t="s">
        <v>1358</v>
      </c>
      <c r="H623" s="184">
        <v>8</v>
      </c>
      <c r="I623" s="185"/>
      <c r="J623" s="186">
        <f t="shared" si="134"/>
        <v>0</v>
      </c>
      <c r="K623" s="182" t="s">
        <v>19</v>
      </c>
      <c r="L623" s="41"/>
      <c r="M623" s="187" t="s">
        <v>19</v>
      </c>
      <c r="N623" s="188" t="s">
        <v>44</v>
      </c>
      <c r="O623" s="66"/>
      <c r="P623" s="189">
        <f t="shared" si="135"/>
        <v>0</v>
      </c>
      <c r="Q623" s="189">
        <v>0</v>
      </c>
      <c r="R623" s="189">
        <f t="shared" si="136"/>
        <v>0</v>
      </c>
      <c r="S623" s="189">
        <v>0</v>
      </c>
      <c r="T623" s="190">
        <f t="shared" si="137"/>
        <v>0</v>
      </c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R623" s="191" t="s">
        <v>135</v>
      </c>
      <c r="AT623" s="191" t="s">
        <v>187</v>
      </c>
      <c r="AU623" s="191" t="s">
        <v>80</v>
      </c>
      <c r="AY623" s="19" t="s">
        <v>185</v>
      </c>
      <c r="BE623" s="192">
        <f t="shared" si="138"/>
        <v>0</v>
      </c>
      <c r="BF623" s="192">
        <f t="shared" si="139"/>
        <v>0</v>
      </c>
      <c r="BG623" s="192">
        <f t="shared" si="140"/>
        <v>0</v>
      </c>
      <c r="BH623" s="192">
        <f t="shared" si="141"/>
        <v>0</v>
      </c>
      <c r="BI623" s="192">
        <f t="shared" si="142"/>
        <v>0</v>
      </c>
      <c r="BJ623" s="19" t="s">
        <v>80</v>
      </c>
      <c r="BK623" s="192">
        <f t="shared" si="143"/>
        <v>0</v>
      </c>
      <c r="BL623" s="19" t="s">
        <v>135</v>
      </c>
      <c r="BM623" s="191" t="s">
        <v>6351</v>
      </c>
    </row>
    <row r="624" spans="1:65" s="2" customFormat="1" ht="16.5" customHeight="1">
      <c r="A624" s="36"/>
      <c r="B624" s="37"/>
      <c r="C624" s="180" t="s">
        <v>5668</v>
      </c>
      <c r="D624" s="180" t="s">
        <v>187</v>
      </c>
      <c r="E624" s="181" t="s">
        <v>6225</v>
      </c>
      <c r="F624" s="182" t="s">
        <v>6226</v>
      </c>
      <c r="G624" s="183" t="s">
        <v>3536</v>
      </c>
      <c r="H624" s="184">
        <v>1</v>
      </c>
      <c r="I624" s="185"/>
      <c r="J624" s="186">
        <f t="shared" si="134"/>
        <v>0</v>
      </c>
      <c r="K624" s="182" t="s">
        <v>19</v>
      </c>
      <c r="L624" s="41"/>
      <c r="M624" s="187" t="s">
        <v>19</v>
      </c>
      <c r="N624" s="188" t="s">
        <v>44</v>
      </c>
      <c r="O624" s="66"/>
      <c r="P624" s="189">
        <f t="shared" si="135"/>
        <v>0</v>
      </c>
      <c r="Q624" s="189">
        <v>0</v>
      </c>
      <c r="R624" s="189">
        <f t="shared" si="136"/>
        <v>0</v>
      </c>
      <c r="S624" s="189">
        <v>0</v>
      </c>
      <c r="T624" s="190">
        <f t="shared" si="137"/>
        <v>0</v>
      </c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R624" s="191" t="s">
        <v>135</v>
      </c>
      <c r="AT624" s="191" t="s">
        <v>187</v>
      </c>
      <c r="AU624" s="191" t="s">
        <v>80</v>
      </c>
      <c r="AY624" s="19" t="s">
        <v>185</v>
      </c>
      <c r="BE624" s="192">
        <f t="shared" si="138"/>
        <v>0</v>
      </c>
      <c r="BF624" s="192">
        <f t="shared" si="139"/>
        <v>0</v>
      </c>
      <c r="BG624" s="192">
        <f t="shared" si="140"/>
        <v>0</v>
      </c>
      <c r="BH624" s="192">
        <f t="shared" si="141"/>
        <v>0</v>
      </c>
      <c r="BI624" s="192">
        <f t="shared" si="142"/>
        <v>0</v>
      </c>
      <c r="BJ624" s="19" t="s">
        <v>80</v>
      </c>
      <c r="BK624" s="192">
        <f t="shared" si="143"/>
        <v>0</v>
      </c>
      <c r="BL624" s="19" t="s">
        <v>135</v>
      </c>
      <c r="BM624" s="191" t="s">
        <v>6352</v>
      </c>
    </row>
    <row r="625" spans="1:65" s="2" customFormat="1" ht="21.75" customHeight="1">
      <c r="A625" s="36"/>
      <c r="B625" s="37"/>
      <c r="C625" s="180" t="s">
        <v>6353</v>
      </c>
      <c r="D625" s="180" t="s">
        <v>187</v>
      </c>
      <c r="E625" s="181" t="s">
        <v>6228</v>
      </c>
      <c r="F625" s="182" t="s">
        <v>6229</v>
      </c>
      <c r="G625" s="183" t="s">
        <v>499</v>
      </c>
      <c r="H625" s="184">
        <v>31</v>
      </c>
      <c r="I625" s="185"/>
      <c r="J625" s="186">
        <f t="shared" si="134"/>
        <v>0</v>
      </c>
      <c r="K625" s="182" t="s">
        <v>19</v>
      </c>
      <c r="L625" s="41"/>
      <c r="M625" s="187" t="s">
        <v>19</v>
      </c>
      <c r="N625" s="188" t="s">
        <v>44</v>
      </c>
      <c r="O625" s="66"/>
      <c r="P625" s="189">
        <f t="shared" si="135"/>
        <v>0</v>
      </c>
      <c r="Q625" s="189">
        <v>0</v>
      </c>
      <c r="R625" s="189">
        <f t="shared" si="136"/>
        <v>0</v>
      </c>
      <c r="S625" s="189">
        <v>0</v>
      </c>
      <c r="T625" s="190">
        <f t="shared" si="137"/>
        <v>0</v>
      </c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R625" s="191" t="s">
        <v>135</v>
      </c>
      <c r="AT625" s="191" t="s">
        <v>187</v>
      </c>
      <c r="AU625" s="191" t="s">
        <v>80</v>
      </c>
      <c r="AY625" s="19" t="s">
        <v>185</v>
      </c>
      <c r="BE625" s="192">
        <f t="shared" si="138"/>
        <v>0</v>
      </c>
      <c r="BF625" s="192">
        <f t="shared" si="139"/>
        <v>0</v>
      </c>
      <c r="BG625" s="192">
        <f t="shared" si="140"/>
        <v>0</v>
      </c>
      <c r="BH625" s="192">
        <f t="shared" si="141"/>
        <v>0</v>
      </c>
      <c r="BI625" s="192">
        <f t="shared" si="142"/>
        <v>0</v>
      </c>
      <c r="BJ625" s="19" t="s">
        <v>80</v>
      </c>
      <c r="BK625" s="192">
        <f t="shared" si="143"/>
        <v>0</v>
      </c>
      <c r="BL625" s="19" t="s">
        <v>135</v>
      </c>
      <c r="BM625" s="191" t="s">
        <v>6354</v>
      </c>
    </row>
    <row r="626" spans="1:65" s="2" customFormat="1" ht="24.2" customHeight="1">
      <c r="A626" s="36"/>
      <c r="B626" s="37"/>
      <c r="C626" s="180" t="s">
        <v>5671</v>
      </c>
      <c r="D626" s="180" t="s">
        <v>187</v>
      </c>
      <c r="E626" s="181" t="s">
        <v>6232</v>
      </c>
      <c r="F626" s="182" t="s">
        <v>6233</v>
      </c>
      <c r="G626" s="183" t="s">
        <v>499</v>
      </c>
      <c r="H626" s="184">
        <v>50</v>
      </c>
      <c r="I626" s="185"/>
      <c r="J626" s="186">
        <f t="shared" si="134"/>
        <v>0</v>
      </c>
      <c r="K626" s="182" t="s">
        <v>19</v>
      </c>
      <c r="L626" s="41"/>
      <c r="M626" s="187" t="s">
        <v>19</v>
      </c>
      <c r="N626" s="188" t="s">
        <v>44</v>
      </c>
      <c r="O626" s="66"/>
      <c r="P626" s="189">
        <f t="shared" si="135"/>
        <v>0</v>
      </c>
      <c r="Q626" s="189">
        <v>0</v>
      </c>
      <c r="R626" s="189">
        <f t="shared" si="136"/>
        <v>0</v>
      </c>
      <c r="S626" s="189">
        <v>0</v>
      </c>
      <c r="T626" s="190">
        <f t="shared" si="137"/>
        <v>0</v>
      </c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R626" s="191" t="s">
        <v>135</v>
      </c>
      <c r="AT626" s="191" t="s">
        <v>187</v>
      </c>
      <c r="AU626" s="191" t="s">
        <v>80</v>
      </c>
      <c r="AY626" s="19" t="s">
        <v>185</v>
      </c>
      <c r="BE626" s="192">
        <f t="shared" si="138"/>
        <v>0</v>
      </c>
      <c r="BF626" s="192">
        <f t="shared" si="139"/>
        <v>0</v>
      </c>
      <c r="BG626" s="192">
        <f t="shared" si="140"/>
        <v>0</v>
      </c>
      <c r="BH626" s="192">
        <f t="shared" si="141"/>
        <v>0</v>
      </c>
      <c r="BI626" s="192">
        <f t="shared" si="142"/>
        <v>0</v>
      </c>
      <c r="BJ626" s="19" t="s">
        <v>80</v>
      </c>
      <c r="BK626" s="192">
        <f t="shared" si="143"/>
        <v>0</v>
      </c>
      <c r="BL626" s="19" t="s">
        <v>135</v>
      </c>
      <c r="BM626" s="191" t="s">
        <v>6355</v>
      </c>
    </row>
    <row r="627" spans="1:65" s="2" customFormat="1" ht="24.2" customHeight="1">
      <c r="A627" s="36"/>
      <c r="B627" s="37"/>
      <c r="C627" s="180" t="s">
        <v>6356</v>
      </c>
      <c r="D627" s="180" t="s">
        <v>187</v>
      </c>
      <c r="E627" s="181" t="s">
        <v>6235</v>
      </c>
      <c r="F627" s="182" t="s">
        <v>6236</v>
      </c>
      <c r="G627" s="183" t="s">
        <v>499</v>
      </c>
      <c r="H627" s="184">
        <v>48</v>
      </c>
      <c r="I627" s="185"/>
      <c r="J627" s="186">
        <f t="shared" si="134"/>
        <v>0</v>
      </c>
      <c r="K627" s="182" t="s">
        <v>19</v>
      </c>
      <c r="L627" s="41"/>
      <c r="M627" s="187" t="s">
        <v>19</v>
      </c>
      <c r="N627" s="188" t="s">
        <v>44</v>
      </c>
      <c r="O627" s="66"/>
      <c r="P627" s="189">
        <f t="shared" si="135"/>
        <v>0</v>
      </c>
      <c r="Q627" s="189">
        <v>0</v>
      </c>
      <c r="R627" s="189">
        <f t="shared" si="136"/>
        <v>0</v>
      </c>
      <c r="S627" s="189">
        <v>0</v>
      </c>
      <c r="T627" s="190">
        <f t="shared" si="137"/>
        <v>0</v>
      </c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R627" s="191" t="s">
        <v>135</v>
      </c>
      <c r="AT627" s="191" t="s">
        <v>187</v>
      </c>
      <c r="AU627" s="191" t="s">
        <v>80</v>
      </c>
      <c r="AY627" s="19" t="s">
        <v>185</v>
      </c>
      <c r="BE627" s="192">
        <f t="shared" si="138"/>
        <v>0</v>
      </c>
      <c r="BF627" s="192">
        <f t="shared" si="139"/>
        <v>0</v>
      </c>
      <c r="BG627" s="192">
        <f t="shared" si="140"/>
        <v>0</v>
      </c>
      <c r="BH627" s="192">
        <f t="shared" si="141"/>
        <v>0</v>
      </c>
      <c r="BI627" s="192">
        <f t="shared" si="142"/>
        <v>0</v>
      </c>
      <c r="BJ627" s="19" t="s">
        <v>80</v>
      </c>
      <c r="BK627" s="192">
        <f t="shared" si="143"/>
        <v>0</v>
      </c>
      <c r="BL627" s="19" t="s">
        <v>135</v>
      </c>
      <c r="BM627" s="191" t="s">
        <v>6357</v>
      </c>
    </row>
    <row r="628" spans="1:65" s="2" customFormat="1" ht="24.2" customHeight="1">
      <c r="A628" s="36"/>
      <c r="B628" s="37"/>
      <c r="C628" s="180" t="s">
        <v>5674</v>
      </c>
      <c r="D628" s="180" t="s">
        <v>187</v>
      </c>
      <c r="E628" s="181" t="s">
        <v>6239</v>
      </c>
      <c r="F628" s="182" t="s">
        <v>6240</v>
      </c>
      <c r="G628" s="183" t="s">
        <v>499</v>
      </c>
      <c r="H628" s="184">
        <v>24</v>
      </c>
      <c r="I628" s="185"/>
      <c r="J628" s="186">
        <f t="shared" si="134"/>
        <v>0</v>
      </c>
      <c r="K628" s="182" t="s">
        <v>19</v>
      </c>
      <c r="L628" s="41"/>
      <c r="M628" s="187" t="s">
        <v>19</v>
      </c>
      <c r="N628" s="188" t="s">
        <v>44</v>
      </c>
      <c r="O628" s="66"/>
      <c r="P628" s="189">
        <f t="shared" si="135"/>
        <v>0</v>
      </c>
      <c r="Q628" s="189">
        <v>0</v>
      </c>
      <c r="R628" s="189">
        <f t="shared" si="136"/>
        <v>0</v>
      </c>
      <c r="S628" s="189">
        <v>0</v>
      </c>
      <c r="T628" s="190">
        <f t="shared" si="137"/>
        <v>0</v>
      </c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R628" s="191" t="s">
        <v>135</v>
      </c>
      <c r="AT628" s="191" t="s">
        <v>187</v>
      </c>
      <c r="AU628" s="191" t="s">
        <v>80</v>
      </c>
      <c r="AY628" s="19" t="s">
        <v>185</v>
      </c>
      <c r="BE628" s="192">
        <f t="shared" si="138"/>
        <v>0</v>
      </c>
      <c r="BF628" s="192">
        <f t="shared" si="139"/>
        <v>0</v>
      </c>
      <c r="BG628" s="192">
        <f t="shared" si="140"/>
        <v>0</v>
      </c>
      <c r="BH628" s="192">
        <f t="shared" si="141"/>
        <v>0</v>
      </c>
      <c r="BI628" s="192">
        <f t="shared" si="142"/>
        <v>0</v>
      </c>
      <c r="BJ628" s="19" t="s">
        <v>80</v>
      </c>
      <c r="BK628" s="192">
        <f t="shared" si="143"/>
        <v>0</v>
      </c>
      <c r="BL628" s="19" t="s">
        <v>135</v>
      </c>
      <c r="BM628" s="191" t="s">
        <v>6358</v>
      </c>
    </row>
    <row r="629" spans="1:65" s="2" customFormat="1" ht="24.2" customHeight="1">
      <c r="A629" s="36"/>
      <c r="B629" s="37"/>
      <c r="C629" s="180" t="s">
        <v>6359</v>
      </c>
      <c r="D629" s="180" t="s">
        <v>187</v>
      </c>
      <c r="E629" s="181" t="s">
        <v>6242</v>
      </c>
      <c r="F629" s="182" t="s">
        <v>6243</v>
      </c>
      <c r="G629" s="183" t="s">
        <v>499</v>
      </c>
      <c r="H629" s="184">
        <v>23</v>
      </c>
      <c r="I629" s="185"/>
      <c r="J629" s="186">
        <f t="shared" si="134"/>
        <v>0</v>
      </c>
      <c r="K629" s="182" t="s">
        <v>19</v>
      </c>
      <c r="L629" s="41"/>
      <c r="M629" s="187" t="s">
        <v>19</v>
      </c>
      <c r="N629" s="188" t="s">
        <v>44</v>
      </c>
      <c r="O629" s="66"/>
      <c r="P629" s="189">
        <f t="shared" si="135"/>
        <v>0</v>
      </c>
      <c r="Q629" s="189">
        <v>0</v>
      </c>
      <c r="R629" s="189">
        <f t="shared" si="136"/>
        <v>0</v>
      </c>
      <c r="S629" s="189">
        <v>0</v>
      </c>
      <c r="T629" s="190">
        <f t="shared" si="137"/>
        <v>0</v>
      </c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R629" s="191" t="s">
        <v>135</v>
      </c>
      <c r="AT629" s="191" t="s">
        <v>187</v>
      </c>
      <c r="AU629" s="191" t="s">
        <v>80</v>
      </c>
      <c r="AY629" s="19" t="s">
        <v>185</v>
      </c>
      <c r="BE629" s="192">
        <f t="shared" si="138"/>
        <v>0</v>
      </c>
      <c r="BF629" s="192">
        <f t="shared" si="139"/>
        <v>0</v>
      </c>
      <c r="BG629" s="192">
        <f t="shared" si="140"/>
        <v>0</v>
      </c>
      <c r="BH629" s="192">
        <f t="shared" si="141"/>
        <v>0</v>
      </c>
      <c r="BI629" s="192">
        <f t="shared" si="142"/>
        <v>0</v>
      </c>
      <c r="BJ629" s="19" t="s">
        <v>80</v>
      </c>
      <c r="BK629" s="192">
        <f t="shared" si="143"/>
        <v>0</v>
      </c>
      <c r="BL629" s="19" t="s">
        <v>135</v>
      </c>
      <c r="BM629" s="191" t="s">
        <v>6360</v>
      </c>
    </row>
    <row r="630" spans="1:65" s="2" customFormat="1" ht="24.2" customHeight="1">
      <c r="A630" s="36"/>
      <c r="B630" s="37"/>
      <c r="C630" s="180" t="s">
        <v>5677</v>
      </c>
      <c r="D630" s="180" t="s">
        <v>187</v>
      </c>
      <c r="E630" s="181" t="s">
        <v>6361</v>
      </c>
      <c r="F630" s="182" t="s">
        <v>6362</v>
      </c>
      <c r="G630" s="183" t="s">
        <v>499</v>
      </c>
      <c r="H630" s="184">
        <v>18</v>
      </c>
      <c r="I630" s="185"/>
      <c r="J630" s="186">
        <f t="shared" ref="J630:J661" si="144">ROUND(I630*H630,2)</f>
        <v>0</v>
      </c>
      <c r="K630" s="182" t="s">
        <v>19</v>
      </c>
      <c r="L630" s="41"/>
      <c r="M630" s="187" t="s">
        <v>19</v>
      </c>
      <c r="N630" s="188" t="s">
        <v>44</v>
      </c>
      <c r="O630" s="66"/>
      <c r="P630" s="189">
        <f t="shared" ref="P630:P661" si="145">O630*H630</f>
        <v>0</v>
      </c>
      <c r="Q630" s="189">
        <v>0</v>
      </c>
      <c r="R630" s="189">
        <f t="shared" ref="R630:R661" si="146">Q630*H630</f>
        <v>0</v>
      </c>
      <c r="S630" s="189">
        <v>0</v>
      </c>
      <c r="T630" s="190">
        <f t="shared" ref="T630:T661" si="147">S630*H630</f>
        <v>0</v>
      </c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R630" s="191" t="s">
        <v>135</v>
      </c>
      <c r="AT630" s="191" t="s">
        <v>187</v>
      </c>
      <c r="AU630" s="191" t="s">
        <v>80</v>
      </c>
      <c r="AY630" s="19" t="s">
        <v>185</v>
      </c>
      <c r="BE630" s="192">
        <f t="shared" ref="BE630:BE661" si="148">IF(N630="základní",J630,0)</f>
        <v>0</v>
      </c>
      <c r="BF630" s="192">
        <f t="shared" ref="BF630:BF661" si="149">IF(N630="snížená",J630,0)</f>
        <v>0</v>
      </c>
      <c r="BG630" s="192">
        <f t="shared" ref="BG630:BG661" si="150">IF(N630="zákl. přenesená",J630,0)</f>
        <v>0</v>
      </c>
      <c r="BH630" s="192">
        <f t="shared" ref="BH630:BH661" si="151">IF(N630="sníž. přenesená",J630,0)</f>
        <v>0</v>
      </c>
      <c r="BI630" s="192">
        <f t="shared" ref="BI630:BI661" si="152">IF(N630="nulová",J630,0)</f>
        <v>0</v>
      </c>
      <c r="BJ630" s="19" t="s">
        <v>80</v>
      </c>
      <c r="BK630" s="192">
        <f t="shared" ref="BK630:BK661" si="153">ROUND(I630*H630,2)</f>
        <v>0</v>
      </c>
      <c r="BL630" s="19" t="s">
        <v>135</v>
      </c>
      <c r="BM630" s="191" t="s">
        <v>6363</v>
      </c>
    </row>
    <row r="631" spans="1:65" s="2" customFormat="1" ht="16.5" customHeight="1">
      <c r="A631" s="36"/>
      <c r="B631" s="37"/>
      <c r="C631" s="180" t="s">
        <v>6364</v>
      </c>
      <c r="D631" s="180" t="s">
        <v>187</v>
      </c>
      <c r="E631" s="181" t="s">
        <v>6246</v>
      </c>
      <c r="F631" s="182" t="s">
        <v>6247</v>
      </c>
      <c r="G631" s="183" t="s">
        <v>1314</v>
      </c>
      <c r="H631" s="184">
        <v>2</v>
      </c>
      <c r="I631" s="185"/>
      <c r="J631" s="186">
        <f t="shared" si="144"/>
        <v>0</v>
      </c>
      <c r="K631" s="182" t="s">
        <v>19</v>
      </c>
      <c r="L631" s="41"/>
      <c r="M631" s="187" t="s">
        <v>19</v>
      </c>
      <c r="N631" s="188" t="s">
        <v>44</v>
      </c>
      <c r="O631" s="66"/>
      <c r="P631" s="189">
        <f t="shared" si="145"/>
        <v>0</v>
      </c>
      <c r="Q631" s="189">
        <v>0</v>
      </c>
      <c r="R631" s="189">
        <f t="shared" si="146"/>
        <v>0</v>
      </c>
      <c r="S631" s="189">
        <v>0</v>
      </c>
      <c r="T631" s="190">
        <f t="shared" si="147"/>
        <v>0</v>
      </c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R631" s="191" t="s">
        <v>135</v>
      </c>
      <c r="AT631" s="191" t="s">
        <v>187</v>
      </c>
      <c r="AU631" s="191" t="s">
        <v>80</v>
      </c>
      <c r="AY631" s="19" t="s">
        <v>185</v>
      </c>
      <c r="BE631" s="192">
        <f t="shared" si="148"/>
        <v>0</v>
      </c>
      <c r="BF631" s="192">
        <f t="shared" si="149"/>
        <v>0</v>
      </c>
      <c r="BG631" s="192">
        <f t="shared" si="150"/>
        <v>0</v>
      </c>
      <c r="BH631" s="192">
        <f t="shared" si="151"/>
        <v>0</v>
      </c>
      <c r="BI631" s="192">
        <f t="shared" si="152"/>
        <v>0</v>
      </c>
      <c r="BJ631" s="19" t="s">
        <v>80</v>
      </c>
      <c r="BK631" s="192">
        <f t="shared" si="153"/>
        <v>0</v>
      </c>
      <c r="BL631" s="19" t="s">
        <v>135</v>
      </c>
      <c r="BM631" s="191" t="s">
        <v>6365</v>
      </c>
    </row>
    <row r="632" spans="1:65" s="2" customFormat="1" ht="16.5" customHeight="1">
      <c r="A632" s="36"/>
      <c r="B632" s="37"/>
      <c r="C632" s="180" t="s">
        <v>5680</v>
      </c>
      <c r="D632" s="180" t="s">
        <v>187</v>
      </c>
      <c r="E632" s="181" t="s">
        <v>6249</v>
      </c>
      <c r="F632" s="182" t="s">
        <v>6250</v>
      </c>
      <c r="G632" s="183" t="s">
        <v>1314</v>
      </c>
      <c r="H632" s="184">
        <v>15</v>
      </c>
      <c r="I632" s="185"/>
      <c r="J632" s="186">
        <f t="shared" si="144"/>
        <v>0</v>
      </c>
      <c r="K632" s="182" t="s">
        <v>19</v>
      </c>
      <c r="L632" s="41"/>
      <c r="M632" s="187" t="s">
        <v>19</v>
      </c>
      <c r="N632" s="188" t="s">
        <v>44</v>
      </c>
      <c r="O632" s="66"/>
      <c r="P632" s="189">
        <f t="shared" si="145"/>
        <v>0</v>
      </c>
      <c r="Q632" s="189">
        <v>0</v>
      </c>
      <c r="R632" s="189">
        <f t="shared" si="146"/>
        <v>0</v>
      </c>
      <c r="S632" s="189">
        <v>0</v>
      </c>
      <c r="T632" s="190">
        <f t="shared" si="147"/>
        <v>0</v>
      </c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R632" s="191" t="s">
        <v>135</v>
      </c>
      <c r="AT632" s="191" t="s">
        <v>187</v>
      </c>
      <c r="AU632" s="191" t="s">
        <v>80</v>
      </c>
      <c r="AY632" s="19" t="s">
        <v>185</v>
      </c>
      <c r="BE632" s="192">
        <f t="shared" si="148"/>
        <v>0</v>
      </c>
      <c r="BF632" s="192">
        <f t="shared" si="149"/>
        <v>0</v>
      </c>
      <c r="BG632" s="192">
        <f t="shared" si="150"/>
        <v>0</v>
      </c>
      <c r="BH632" s="192">
        <f t="shared" si="151"/>
        <v>0</v>
      </c>
      <c r="BI632" s="192">
        <f t="shared" si="152"/>
        <v>0</v>
      </c>
      <c r="BJ632" s="19" t="s">
        <v>80</v>
      </c>
      <c r="BK632" s="192">
        <f t="shared" si="153"/>
        <v>0</v>
      </c>
      <c r="BL632" s="19" t="s">
        <v>135</v>
      </c>
      <c r="BM632" s="191" t="s">
        <v>6366</v>
      </c>
    </row>
    <row r="633" spans="1:65" s="2" customFormat="1" ht="16.5" customHeight="1">
      <c r="A633" s="36"/>
      <c r="B633" s="37"/>
      <c r="C633" s="180" t="s">
        <v>6367</v>
      </c>
      <c r="D633" s="180" t="s">
        <v>187</v>
      </c>
      <c r="E633" s="181" t="s">
        <v>6368</v>
      </c>
      <c r="F633" s="182" t="s">
        <v>6254</v>
      </c>
      <c r="G633" s="183" t="s">
        <v>1314</v>
      </c>
      <c r="H633" s="184">
        <v>1</v>
      </c>
      <c r="I633" s="185"/>
      <c r="J633" s="186">
        <f t="shared" si="144"/>
        <v>0</v>
      </c>
      <c r="K633" s="182" t="s">
        <v>19</v>
      </c>
      <c r="L633" s="41"/>
      <c r="M633" s="187" t="s">
        <v>19</v>
      </c>
      <c r="N633" s="188" t="s">
        <v>44</v>
      </c>
      <c r="O633" s="66"/>
      <c r="P633" s="189">
        <f t="shared" si="145"/>
        <v>0</v>
      </c>
      <c r="Q633" s="189">
        <v>0</v>
      </c>
      <c r="R633" s="189">
        <f t="shared" si="146"/>
        <v>0</v>
      </c>
      <c r="S633" s="189">
        <v>0</v>
      </c>
      <c r="T633" s="190">
        <f t="shared" si="147"/>
        <v>0</v>
      </c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R633" s="191" t="s">
        <v>135</v>
      </c>
      <c r="AT633" s="191" t="s">
        <v>187</v>
      </c>
      <c r="AU633" s="191" t="s">
        <v>80</v>
      </c>
      <c r="AY633" s="19" t="s">
        <v>185</v>
      </c>
      <c r="BE633" s="192">
        <f t="shared" si="148"/>
        <v>0</v>
      </c>
      <c r="BF633" s="192">
        <f t="shared" si="149"/>
        <v>0</v>
      </c>
      <c r="BG633" s="192">
        <f t="shared" si="150"/>
        <v>0</v>
      </c>
      <c r="BH633" s="192">
        <f t="shared" si="151"/>
        <v>0</v>
      </c>
      <c r="BI633" s="192">
        <f t="shared" si="152"/>
        <v>0</v>
      </c>
      <c r="BJ633" s="19" t="s">
        <v>80</v>
      </c>
      <c r="BK633" s="192">
        <f t="shared" si="153"/>
        <v>0</v>
      </c>
      <c r="BL633" s="19" t="s">
        <v>135</v>
      </c>
      <c r="BM633" s="191" t="s">
        <v>6369</v>
      </c>
    </row>
    <row r="634" spans="1:65" s="2" customFormat="1" ht="16.5" customHeight="1">
      <c r="A634" s="36"/>
      <c r="B634" s="37"/>
      <c r="C634" s="180" t="s">
        <v>5683</v>
      </c>
      <c r="D634" s="180" t="s">
        <v>187</v>
      </c>
      <c r="E634" s="181" t="s">
        <v>5169</v>
      </c>
      <c r="F634" s="182" t="s">
        <v>5170</v>
      </c>
      <c r="G634" s="183" t="s">
        <v>448</v>
      </c>
      <c r="H634" s="184">
        <v>3</v>
      </c>
      <c r="I634" s="185"/>
      <c r="J634" s="186">
        <f t="shared" si="144"/>
        <v>0</v>
      </c>
      <c r="K634" s="182" t="s">
        <v>19</v>
      </c>
      <c r="L634" s="41"/>
      <c r="M634" s="187" t="s">
        <v>19</v>
      </c>
      <c r="N634" s="188" t="s">
        <v>44</v>
      </c>
      <c r="O634" s="66"/>
      <c r="P634" s="189">
        <f t="shared" si="145"/>
        <v>0</v>
      </c>
      <c r="Q634" s="189">
        <v>0</v>
      </c>
      <c r="R634" s="189">
        <f t="shared" si="146"/>
        <v>0</v>
      </c>
      <c r="S634" s="189">
        <v>0</v>
      </c>
      <c r="T634" s="190">
        <f t="shared" si="147"/>
        <v>0</v>
      </c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R634" s="191" t="s">
        <v>135</v>
      </c>
      <c r="AT634" s="191" t="s">
        <v>187</v>
      </c>
      <c r="AU634" s="191" t="s">
        <v>80</v>
      </c>
      <c r="AY634" s="19" t="s">
        <v>185</v>
      </c>
      <c r="BE634" s="192">
        <f t="shared" si="148"/>
        <v>0</v>
      </c>
      <c r="BF634" s="192">
        <f t="shared" si="149"/>
        <v>0</v>
      </c>
      <c r="BG634" s="192">
        <f t="shared" si="150"/>
        <v>0</v>
      </c>
      <c r="BH634" s="192">
        <f t="shared" si="151"/>
        <v>0</v>
      </c>
      <c r="BI634" s="192">
        <f t="shared" si="152"/>
        <v>0</v>
      </c>
      <c r="BJ634" s="19" t="s">
        <v>80</v>
      </c>
      <c r="BK634" s="192">
        <f t="shared" si="153"/>
        <v>0</v>
      </c>
      <c r="BL634" s="19" t="s">
        <v>135</v>
      </c>
      <c r="BM634" s="191" t="s">
        <v>6370</v>
      </c>
    </row>
    <row r="635" spans="1:65" s="2" customFormat="1" ht="24.2" customHeight="1">
      <c r="A635" s="36"/>
      <c r="B635" s="37"/>
      <c r="C635" s="180" t="s">
        <v>6371</v>
      </c>
      <c r="D635" s="180" t="s">
        <v>187</v>
      </c>
      <c r="E635" s="181" t="s">
        <v>6258</v>
      </c>
      <c r="F635" s="182" t="s">
        <v>6259</v>
      </c>
      <c r="G635" s="183" t="s">
        <v>5173</v>
      </c>
      <c r="H635" s="184">
        <v>1</v>
      </c>
      <c r="I635" s="185"/>
      <c r="J635" s="186">
        <f t="shared" si="144"/>
        <v>0</v>
      </c>
      <c r="K635" s="182" t="s">
        <v>19</v>
      </c>
      <c r="L635" s="41"/>
      <c r="M635" s="187" t="s">
        <v>19</v>
      </c>
      <c r="N635" s="188" t="s">
        <v>44</v>
      </c>
      <c r="O635" s="66"/>
      <c r="P635" s="189">
        <f t="shared" si="145"/>
        <v>0</v>
      </c>
      <c r="Q635" s="189">
        <v>0</v>
      </c>
      <c r="R635" s="189">
        <f t="shared" si="146"/>
        <v>0</v>
      </c>
      <c r="S635" s="189">
        <v>0</v>
      </c>
      <c r="T635" s="190">
        <f t="shared" si="147"/>
        <v>0</v>
      </c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R635" s="191" t="s">
        <v>135</v>
      </c>
      <c r="AT635" s="191" t="s">
        <v>187</v>
      </c>
      <c r="AU635" s="191" t="s">
        <v>80</v>
      </c>
      <c r="AY635" s="19" t="s">
        <v>185</v>
      </c>
      <c r="BE635" s="192">
        <f t="shared" si="148"/>
        <v>0</v>
      </c>
      <c r="BF635" s="192">
        <f t="shared" si="149"/>
        <v>0</v>
      </c>
      <c r="BG635" s="192">
        <f t="shared" si="150"/>
        <v>0</v>
      </c>
      <c r="BH635" s="192">
        <f t="shared" si="151"/>
        <v>0</v>
      </c>
      <c r="BI635" s="192">
        <f t="shared" si="152"/>
        <v>0</v>
      </c>
      <c r="BJ635" s="19" t="s">
        <v>80</v>
      </c>
      <c r="BK635" s="192">
        <f t="shared" si="153"/>
        <v>0</v>
      </c>
      <c r="BL635" s="19" t="s">
        <v>135</v>
      </c>
      <c r="BM635" s="191" t="s">
        <v>6372</v>
      </c>
    </row>
    <row r="636" spans="1:65" s="2" customFormat="1" ht="16.5" customHeight="1">
      <c r="A636" s="36"/>
      <c r="B636" s="37"/>
      <c r="C636" s="180" t="s">
        <v>5686</v>
      </c>
      <c r="D636" s="180" t="s">
        <v>187</v>
      </c>
      <c r="E636" s="181" t="s">
        <v>3627</v>
      </c>
      <c r="F636" s="182" t="s">
        <v>3628</v>
      </c>
      <c r="G636" s="183" t="s">
        <v>499</v>
      </c>
      <c r="H636" s="184">
        <v>194</v>
      </c>
      <c r="I636" s="185"/>
      <c r="J636" s="186">
        <f t="shared" si="144"/>
        <v>0</v>
      </c>
      <c r="K636" s="182" t="s">
        <v>19</v>
      </c>
      <c r="L636" s="41"/>
      <c r="M636" s="187" t="s">
        <v>19</v>
      </c>
      <c r="N636" s="188" t="s">
        <v>44</v>
      </c>
      <c r="O636" s="66"/>
      <c r="P636" s="189">
        <f t="shared" si="145"/>
        <v>0</v>
      </c>
      <c r="Q636" s="189">
        <v>0</v>
      </c>
      <c r="R636" s="189">
        <f t="shared" si="146"/>
        <v>0</v>
      </c>
      <c r="S636" s="189">
        <v>0</v>
      </c>
      <c r="T636" s="190">
        <f t="shared" si="147"/>
        <v>0</v>
      </c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R636" s="191" t="s">
        <v>135</v>
      </c>
      <c r="AT636" s="191" t="s">
        <v>187</v>
      </c>
      <c r="AU636" s="191" t="s">
        <v>80</v>
      </c>
      <c r="AY636" s="19" t="s">
        <v>185</v>
      </c>
      <c r="BE636" s="192">
        <f t="shared" si="148"/>
        <v>0</v>
      </c>
      <c r="BF636" s="192">
        <f t="shared" si="149"/>
        <v>0</v>
      </c>
      <c r="BG636" s="192">
        <f t="shared" si="150"/>
        <v>0</v>
      </c>
      <c r="BH636" s="192">
        <f t="shared" si="151"/>
        <v>0</v>
      </c>
      <c r="BI636" s="192">
        <f t="shared" si="152"/>
        <v>0</v>
      </c>
      <c r="BJ636" s="19" t="s">
        <v>80</v>
      </c>
      <c r="BK636" s="192">
        <f t="shared" si="153"/>
        <v>0</v>
      </c>
      <c r="BL636" s="19" t="s">
        <v>135</v>
      </c>
      <c r="BM636" s="191" t="s">
        <v>6373</v>
      </c>
    </row>
    <row r="637" spans="1:65" s="2" customFormat="1" ht="16.5" customHeight="1">
      <c r="A637" s="36"/>
      <c r="B637" s="37"/>
      <c r="C637" s="180" t="s">
        <v>6374</v>
      </c>
      <c r="D637" s="180" t="s">
        <v>187</v>
      </c>
      <c r="E637" s="181" t="s">
        <v>3622</v>
      </c>
      <c r="F637" s="182" t="s">
        <v>6263</v>
      </c>
      <c r="G637" s="183" t="s">
        <v>3485</v>
      </c>
      <c r="H637" s="184">
        <v>1</v>
      </c>
      <c r="I637" s="185"/>
      <c r="J637" s="186">
        <f t="shared" si="144"/>
        <v>0</v>
      </c>
      <c r="K637" s="182" t="s">
        <v>19</v>
      </c>
      <c r="L637" s="41"/>
      <c r="M637" s="187" t="s">
        <v>19</v>
      </c>
      <c r="N637" s="188" t="s">
        <v>44</v>
      </c>
      <c r="O637" s="66"/>
      <c r="P637" s="189">
        <f t="shared" si="145"/>
        <v>0</v>
      </c>
      <c r="Q637" s="189">
        <v>0</v>
      </c>
      <c r="R637" s="189">
        <f t="shared" si="146"/>
        <v>0</v>
      </c>
      <c r="S637" s="189">
        <v>0</v>
      </c>
      <c r="T637" s="190">
        <f t="shared" si="147"/>
        <v>0</v>
      </c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R637" s="191" t="s">
        <v>135</v>
      </c>
      <c r="AT637" s="191" t="s">
        <v>187</v>
      </c>
      <c r="AU637" s="191" t="s">
        <v>80</v>
      </c>
      <c r="AY637" s="19" t="s">
        <v>185</v>
      </c>
      <c r="BE637" s="192">
        <f t="shared" si="148"/>
        <v>0</v>
      </c>
      <c r="BF637" s="192">
        <f t="shared" si="149"/>
        <v>0</v>
      </c>
      <c r="BG637" s="192">
        <f t="shared" si="150"/>
        <v>0</v>
      </c>
      <c r="BH637" s="192">
        <f t="shared" si="151"/>
        <v>0</v>
      </c>
      <c r="BI637" s="192">
        <f t="shared" si="152"/>
        <v>0</v>
      </c>
      <c r="BJ637" s="19" t="s">
        <v>80</v>
      </c>
      <c r="BK637" s="192">
        <f t="shared" si="153"/>
        <v>0</v>
      </c>
      <c r="BL637" s="19" t="s">
        <v>135</v>
      </c>
      <c r="BM637" s="191" t="s">
        <v>6375</v>
      </c>
    </row>
    <row r="638" spans="1:65" s="2" customFormat="1" ht="16.5" customHeight="1">
      <c r="A638" s="36"/>
      <c r="B638" s="37"/>
      <c r="C638" s="180" t="s">
        <v>5689</v>
      </c>
      <c r="D638" s="180" t="s">
        <v>187</v>
      </c>
      <c r="E638" s="181" t="s">
        <v>6265</v>
      </c>
      <c r="F638" s="182" t="s">
        <v>6266</v>
      </c>
      <c r="G638" s="183" t="s">
        <v>448</v>
      </c>
      <c r="H638" s="184">
        <v>4</v>
      </c>
      <c r="I638" s="185"/>
      <c r="J638" s="186">
        <f t="shared" si="144"/>
        <v>0</v>
      </c>
      <c r="K638" s="182" t="s">
        <v>19</v>
      </c>
      <c r="L638" s="41"/>
      <c r="M638" s="187" t="s">
        <v>19</v>
      </c>
      <c r="N638" s="188" t="s">
        <v>44</v>
      </c>
      <c r="O638" s="66"/>
      <c r="P638" s="189">
        <f t="shared" si="145"/>
        <v>0</v>
      </c>
      <c r="Q638" s="189">
        <v>0</v>
      </c>
      <c r="R638" s="189">
        <f t="shared" si="146"/>
        <v>0</v>
      </c>
      <c r="S638" s="189">
        <v>0</v>
      </c>
      <c r="T638" s="190">
        <f t="shared" si="147"/>
        <v>0</v>
      </c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R638" s="191" t="s">
        <v>135</v>
      </c>
      <c r="AT638" s="191" t="s">
        <v>187</v>
      </c>
      <c r="AU638" s="191" t="s">
        <v>80</v>
      </c>
      <c r="AY638" s="19" t="s">
        <v>185</v>
      </c>
      <c r="BE638" s="192">
        <f t="shared" si="148"/>
        <v>0</v>
      </c>
      <c r="BF638" s="192">
        <f t="shared" si="149"/>
        <v>0</v>
      </c>
      <c r="BG638" s="192">
        <f t="shared" si="150"/>
        <v>0</v>
      </c>
      <c r="BH638" s="192">
        <f t="shared" si="151"/>
        <v>0</v>
      </c>
      <c r="BI638" s="192">
        <f t="shared" si="152"/>
        <v>0</v>
      </c>
      <c r="BJ638" s="19" t="s">
        <v>80</v>
      </c>
      <c r="BK638" s="192">
        <f t="shared" si="153"/>
        <v>0</v>
      </c>
      <c r="BL638" s="19" t="s">
        <v>135</v>
      </c>
      <c r="BM638" s="191" t="s">
        <v>6376</v>
      </c>
    </row>
    <row r="639" spans="1:65" s="2" customFormat="1" ht="16.5" customHeight="1">
      <c r="A639" s="36"/>
      <c r="B639" s="37"/>
      <c r="C639" s="180" t="s">
        <v>6377</v>
      </c>
      <c r="D639" s="180" t="s">
        <v>187</v>
      </c>
      <c r="E639" s="181" t="s">
        <v>3613</v>
      </c>
      <c r="F639" s="182" t="s">
        <v>6269</v>
      </c>
      <c r="G639" s="183" t="s">
        <v>499</v>
      </c>
      <c r="H639" s="184">
        <v>194</v>
      </c>
      <c r="I639" s="185"/>
      <c r="J639" s="186">
        <f t="shared" si="144"/>
        <v>0</v>
      </c>
      <c r="K639" s="182" t="s">
        <v>19</v>
      </c>
      <c r="L639" s="41"/>
      <c r="M639" s="187" t="s">
        <v>19</v>
      </c>
      <c r="N639" s="188" t="s">
        <v>44</v>
      </c>
      <c r="O639" s="66"/>
      <c r="P639" s="189">
        <f t="shared" si="145"/>
        <v>0</v>
      </c>
      <c r="Q639" s="189">
        <v>0</v>
      </c>
      <c r="R639" s="189">
        <f t="shared" si="146"/>
        <v>0</v>
      </c>
      <c r="S639" s="189">
        <v>0</v>
      </c>
      <c r="T639" s="190">
        <f t="shared" si="147"/>
        <v>0</v>
      </c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R639" s="191" t="s">
        <v>135</v>
      </c>
      <c r="AT639" s="191" t="s">
        <v>187</v>
      </c>
      <c r="AU639" s="191" t="s">
        <v>80</v>
      </c>
      <c r="AY639" s="19" t="s">
        <v>185</v>
      </c>
      <c r="BE639" s="192">
        <f t="shared" si="148"/>
        <v>0</v>
      </c>
      <c r="BF639" s="192">
        <f t="shared" si="149"/>
        <v>0</v>
      </c>
      <c r="BG639" s="192">
        <f t="shared" si="150"/>
        <v>0</v>
      </c>
      <c r="BH639" s="192">
        <f t="shared" si="151"/>
        <v>0</v>
      </c>
      <c r="BI639" s="192">
        <f t="shared" si="152"/>
        <v>0</v>
      </c>
      <c r="BJ639" s="19" t="s">
        <v>80</v>
      </c>
      <c r="BK639" s="192">
        <f t="shared" si="153"/>
        <v>0</v>
      </c>
      <c r="BL639" s="19" t="s">
        <v>135</v>
      </c>
      <c r="BM639" s="191" t="s">
        <v>6378</v>
      </c>
    </row>
    <row r="640" spans="1:65" s="2" customFormat="1" ht="16.5" customHeight="1">
      <c r="A640" s="36"/>
      <c r="B640" s="37"/>
      <c r="C640" s="180" t="s">
        <v>5692</v>
      </c>
      <c r="D640" s="180" t="s">
        <v>187</v>
      </c>
      <c r="E640" s="181" t="s">
        <v>6271</v>
      </c>
      <c r="F640" s="182" t="s">
        <v>6272</v>
      </c>
      <c r="G640" s="183" t="s">
        <v>499</v>
      </c>
      <c r="H640" s="184">
        <v>100</v>
      </c>
      <c r="I640" s="185"/>
      <c r="J640" s="186">
        <f t="shared" si="144"/>
        <v>0</v>
      </c>
      <c r="K640" s="182" t="s">
        <v>19</v>
      </c>
      <c r="L640" s="41"/>
      <c r="M640" s="187" t="s">
        <v>19</v>
      </c>
      <c r="N640" s="188" t="s">
        <v>44</v>
      </c>
      <c r="O640" s="66"/>
      <c r="P640" s="189">
        <f t="shared" si="145"/>
        <v>0</v>
      </c>
      <c r="Q640" s="189">
        <v>0</v>
      </c>
      <c r="R640" s="189">
        <f t="shared" si="146"/>
        <v>0</v>
      </c>
      <c r="S640" s="189">
        <v>0</v>
      </c>
      <c r="T640" s="190">
        <f t="shared" si="147"/>
        <v>0</v>
      </c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R640" s="191" t="s">
        <v>135</v>
      </c>
      <c r="AT640" s="191" t="s">
        <v>187</v>
      </c>
      <c r="AU640" s="191" t="s">
        <v>80</v>
      </c>
      <c r="AY640" s="19" t="s">
        <v>185</v>
      </c>
      <c r="BE640" s="192">
        <f t="shared" si="148"/>
        <v>0</v>
      </c>
      <c r="BF640" s="192">
        <f t="shared" si="149"/>
        <v>0</v>
      </c>
      <c r="BG640" s="192">
        <f t="shared" si="150"/>
        <v>0</v>
      </c>
      <c r="BH640" s="192">
        <f t="shared" si="151"/>
        <v>0</v>
      </c>
      <c r="BI640" s="192">
        <f t="shared" si="152"/>
        <v>0</v>
      </c>
      <c r="BJ640" s="19" t="s">
        <v>80</v>
      </c>
      <c r="BK640" s="192">
        <f t="shared" si="153"/>
        <v>0</v>
      </c>
      <c r="BL640" s="19" t="s">
        <v>135</v>
      </c>
      <c r="BM640" s="191" t="s">
        <v>6379</v>
      </c>
    </row>
    <row r="641" spans="1:65" s="2" customFormat="1" ht="16.5" customHeight="1">
      <c r="A641" s="36"/>
      <c r="B641" s="37"/>
      <c r="C641" s="180" t="s">
        <v>6380</v>
      </c>
      <c r="D641" s="180" t="s">
        <v>187</v>
      </c>
      <c r="E641" s="181" t="s">
        <v>6275</v>
      </c>
      <c r="F641" s="182" t="s">
        <v>6276</v>
      </c>
      <c r="G641" s="183" t="s">
        <v>1358</v>
      </c>
      <c r="H641" s="184">
        <v>150</v>
      </c>
      <c r="I641" s="185"/>
      <c r="J641" s="186">
        <f t="shared" si="144"/>
        <v>0</v>
      </c>
      <c r="K641" s="182" t="s">
        <v>19</v>
      </c>
      <c r="L641" s="41"/>
      <c r="M641" s="187" t="s">
        <v>19</v>
      </c>
      <c r="N641" s="188" t="s">
        <v>44</v>
      </c>
      <c r="O641" s="66"/>
      <c r="P641" s="189">
        <f t="shared" si="145"/>
        <v>0</v>
      </c>
      <c r="Q641" s="189">
        <v>0</v>
      </c>
      <c r="R641" s="189">
        <f t="shared" si="146"/>
        <v>0</v>
      </c>
      <c r="S641" s="189">
        <v>0</v>
      </c>
      <c r="T641" s="190">
        <f t="shared" si="147"/>
        <v>0</v>
      </c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R641" s="191" t="s">
        <v>135</v>
      </c>
      <c r="AT641" s="191" t="s">
        <v>187</v>
      </c>
      <c r="AU641" s="191" t="s">
        <v>80</v>
      </c>
      <c r="AY641" s="19" t="s">
        <v>185</v>
      </c>
      <c r="BE641" s="192">
        <f t="shared" si="148"/>
        <v>0</v>
      </c>
      <c r="BF641" s="192">
        <f t="shared" si="149"/>
        <v>0</v>
      </c>
      <c r="BG641" s="192">
        <f t="shared" si="150"/>
        <v>0</v>
      </c>
      <c r="BH641" s="192">
        <f t="shared" si="151"/>
        <v>0</v>
      </c>
      <c r="BI641" s="192">
        <f t="shared" si="152"/>
        <v>0</v>
      </c>
      <c r="BJ641" s="19" t="s">
        <v>80</v>
      </c>
      <c r="BK641" s="192">
        <f t="shared" si="153"/>
        <v>0</v>
      </c>
      <c r="BL641" s="19" t="s">
        <v>135</v>
      </c>
      <c r="BM641" s="191" t="s">
        <v>6381</v>
      </c>
    </row>
    <row r="642" spans="1:65" s="2" customFormat="1" ht="16.5" customHeight="1">
      <c r="A642" s="36"/>
      <c r="B642" s="37"/>
      <c r="C642" s="180" t="s">
        <v>5695</v>
      </c>
      <c r="D642" s="180" t="s">
        <v>187</v>
      </c>
      <c r="E642" s="181" t="s">
        <v>6278</v>
      </c>
      <c r="F642" s="182" t="s">
        <v>3507</v>
      </c>
      <c r="G642" s="183" t="s">
        <v>1358</v>
      </c>
      <c r="H642" s="184">
        <v>150</v>
      </c>
      <c r="I642" s="185"/>
      <c r="J642" s="186">
        <f t="shared" si="144"/>
        <v>0</v>
      </c>
      <c r="K642" s="182" t="s">
        <v>19</v>
      </c>
      <c r="L642" s="41"/>
      <c r="M642" s="187" t="s">
        <v>19</v>
      </c>
      <c r="N642" s="188" t="s">
        <v>44</v>
      </c>
      <c r="O642" s="66"/>
      <c r="P642" s="189">
        <f t="shared" si="145"/>
        <v>0</v>
      </c>
      <c r="Q642" s="189">
        <v>0</v>
      </c>
      <c r="R642" s="189">
        <f t="shared" si="146"/>
        <v>0</v>
      </c>
      <c r="S642" s="189">
        <v>0</v>
      </c>
      <c r="T642" s="190">
        <f t="shared" si="147"/>
        <v>0</v>
      </c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R642" s="191" t="s">
        <v>135</v>
      </c>
      <c r="AT642" s="191" t="s">
        <v>187</v>
      </c>
      <c r="AU642" s="191" t="s">
        <v>80</v>
      </c>
      <c r="AY642" s="19" t="s">
        <v>185</v>
      </c>
      <c r="BE642" s="192">
        <f t="shared" si="148"/>
        <v>0</v>
      </c>
      <c r="BF642" s="192">
        <f t="shared" si="149"/>
        <v>0</v>
      </c>
      <c r="BG642" s="192">
        <f t="shared" si="150"/>
        <v>0</v>
      </c>
      <c r="BH642" s="192">
        <f t="shared" si="151"/>
        <v>0</v>
      </c>
      <c r="BI642" s="192">
        <f t="shared" si="152"/>
        <v>0</v>
      </c>
      <c r="BJ642" s="19" t="s">
        <v>80</v>
      </c>
      <c r="BK642" s="192">
        <f t="shared" si="153"/>
        <v>0</v>
      </c>
      <c r="BL642" s="19" t="s">
        <v>135</v>
      </c>
      <c r="BM642" s="191" t="s">
        <v>6382</v>
      </c>
    </row>
    <row r="643" spans="1:65" s="2" customFormat="1" ht="16.5" customHeight="1">
      <c r="A643" s="36"/>
      <c r="B643" s="37"/>
      <c r="C643" s="180" t="s">
        <v>6383</v>
      </c>
      <c r="D643" s="180" t="s">
        <v>187</v>
      </c>
      <c r="E643" s="181" t="s">
        <v>3630</v>
      </c>
      <c r="F643" s="182" t="s">
        <v>6281</v>
      </c>
      <c r="G643" s="183" t="s">
        <v>1314</v>
      </c>
      <c r="H643" s="184">
        <v>1</v>
      </c>
      <c r="I643" s="185"/>
      <c r="J643" s="186">
        <f t="shared" si="144"/>
        <v>0</v>
      </c>
      <c r="K643" s="182" t="s">
        <v>19</v>
      </c>
      <c r="L643" s="41"/>
      <c r="M643" s="187" t="s">
        <v>19</v>
      </c>
      <c r="N643" s="188" t="s">
        <v>44</v>
      </c>
      <c r="O643" s="66"/>
      <c r="P643" s="189">
        <f t="shared" si="145"/>
        <v>0</v>
      </c>
      <c r="Q643" s="189">
        <v>0</v>
      </c>
      <c r="R643" s="189">
        <f t="shared" si="146"/>
        <v>0</v>
      </c>
      <c r="S643" s="189">
        <v>0</v>
      </c>
      <c r="T643" s="190">
        <f t="shared" si="147"/>
        <v>0</v>
      </c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R643" s="191" t="s">
        <v>135</v>
      </c>
      <c r="AT643" s="191" t="s">
        <v>187</v>
      </c>
      <c r="AU643" s="191" t="s">
        <v>80</v>
      </c>
      <c r="AY643" s="19" t="s">
        <v>185</v>
      </c>
      <c r="BE643" s="192">
        <f t="shared" si="148"/>
        <v>0</v>
      </c>
      <c r="BF643" s="192">
        <f t="shared" si="149"/>
        <v>0</v>
      </c>
      <c r="BG643" s="192">
        <f t="shared" si="150"/>
        <v>0</v>
      </c>
      <c r="BH643" s="192">
        <f t="shared" si="151"/>
        <v>0</v>
      </c>
      <c r="BI643" s="192">
        <f t="shared" si="152"/>
        <v>0</v>
      </c>
      <c r="BJ643" s="19" t="s">
        <v>80</v>
      </c>
      <c r="BK643" s="192">
        <f t="shared" si="153"/>
        <v>0</v>
      </c>
      <c r="BL643" s="19" t="s">
        <v>135</v>
      </c>
      <c r="BM643" s="191" t="s">
        <v>6384</v>
      </c>
    </row>
    <row r="644" spans="1:65" s="2" customFormat="1" ht="16.5" customHeight="1">
      <c r="A644" s="36"/>
      <c r="B644" s="37"/>
      <c r="C644" s="180" t="s">
        <v>5698</v>
      </c>
      <c r="D644" s="180" t="s">
        <v>187</v>
      </c>
      <c r="E644" s="181" t="s">
        <v>6283</v>
      </c>
      <c r="F644" s="182" t="s">
        <v>6284</v>
      </c>
      <c r="G644" s="183" t="s">
        <v>499</v>
      </c>
      <c r="H644" s="184">
        <v>15</v>
      </c>
      <c r="I644" s="185"/>
      <c r="J644" s="186">
        <f t="shared" si="144"/>
        <v>0</v>
      </c>
      <c r="K644" s="182" t="s">
        <v>19</v>
      </c>
      <c r="L644" s="41"/>
      <c r="M644" s="187" t="s">
        <v>19</v>
      </c>
      <c r="N644" s="188" t="s">
        <v>44</v>
      </c>
      <c r="O644" s="66"/>
      <c r="P644" s="189">
        <f t="shared" si="145"/>
        <v>0</v>
      </c>
      <c r="Q644" s="189">
        <v>0</v>
      </c>
      <c r="R644" s="189">
        <f t="shared" si="146"/>
        <v>0</v>
      </c>
      <c r="S644" s="189">
        <v>0</v>
      </c>
      <c r="T644" s="190">
        <f t="shared" si="147"/>
        <v>0</v>
      </c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R644" s="191" t="s">
        <v>135</v>
      </c>
      <c r="AT644" s="191" t="s">
        <v>187</v>
      </c>
      <c r="AU644" s="191" t="s">
        <v>80</v>
      </c>
      <c r="AY644" s="19" t="s">
        <v>185</v>
      </c>
      <c r="BE644" s="192">
        <f t="shared" si="148"/>
        <v>0</v>
      </c>
      <c r="BF644" s="192">
        <f t="shared" si="149"/>
        <v>0</v>
      </c>
      <c r="BG644" s="192">
        <f t="shared" si="150"/>
        <v>0</v>
      </c>
      <c r="BH644" s="192">
        <f t="shared" si="151"/>
        <v>0</v>
      </c>
      <c r="BI644" s="192">
        <f t="shared" si="152"/>
        <v>0</v>
      </c>
      <c r="BJ644" s="19" t="s">
        <v>80</v>
      </c>
      <c r="BK644" s="192">
        <f t="shared" si="153"/>
        <v>0</v>
      </c>
      <c r="BL644" s="19" t="s">
        <v>135</v>
      </c>
      <c r="BM644" s="191" t="s">
        <v>6385</v>
      </c>
    </row>
    <row r="645" spans="1:65" s="2" customFormat="1" ht="16.5" customHeight="1">
      <c r="A645" s="36"/>
      <c r="B645" s="37"/>
      <c r="C645" s="180" t="s">
        <v>6386</v>
      </c>
      <c r="D645" s="180" t="s">
        <v>187</v>
      </c>
      <c r="E645" s="181" t="s">
        <v>6287</v>
      </c>
      <c r="F645" s="182" t="s">
        <v>6288</v>
      </c>
      <c r="G645" s="183" t="s">
        <v>1314</v>
      </c>
      <c r="H645" s="184">
        <v>15</v>
      </c>
      <c r="I645" s="185"/>
      <c r="J645" s="186">
        <f t="shared" si="144"/>
        <v>0</v>
      </c>
      <c r="K645" s="182" t="s">
        <v>19</v>
      </c>
      <c r="L645" s="41"/>
      <c r="M645" s="187" t="s">
        <v>19</v>
      </c>
      <c r="N645" s="188" t="s">
        <v>44</v>
      </c>
      <c r="O645" s="66"/>
      <c r="P645" s="189">
        <f t="shared" si="145"/>
        <v>0</v>
      </c>
      <c r="Q645" s="189">
        <v>0</v>
      </c>
      <c r="R645" s="189">
        <f t="shared" si="146"/>
        <v>0</v>
      </c>
      <c r="S645" s="189">
        <v>0</v>
      </c>
      <c r="T645" s="190">
        <f t="shared" si="147"/>
        <v>0</v>
      </c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R645" s="191" t="s">
        <v>135</v>
      </c>
      <c r="AT645" s="191" t="s">
        <v>187</v>
      </c>
      <c r="AU645" s="191" t="s">
        <v>80</v>
      </c>
      <c r="AY645" s="19" t="s">
        <v>185</v>
      </c>
      <c r="BE645" s="192">
        <f t="shared" si="148"/>
        <v>0</v>
      </c>
      <c r="BF645" s="192">
        <f t="shared" si="149"/>
        <v>0</v>
      </c>
      <c r="BG645" s="192">
        <f t="shared" si="150"/>
        <v>0</v>
      </c>
      <c r="BH645" s="192">
        <f t="shared" si="151"/>
        <v>0</v>
      </c>
      <c r="BI645" s="192">
        <f t="shared" si="152"/>
        <v>0</v>
      </c>
      <c r="BJ645" s="19" t="s">
        <v>80</v>
      </c>
      <c r="BK645" s="192">
        <f t="shared" si="153"/>
        <v>0</v>
      </c>
      <c r="BL645" s="19" t="s">
        <v>135</v>
      </c>
      <c r="BM645" s="191" t="s">
        <v>6387</v>
      </c>
    </row>
    <row r="646" spans="1:65" s="2" customFormat="1" ht="16.5" customHeight="1">
      <c r="A646" s="36"/>
      <c r="B646" s="37"/>
      <c r="C646" s="180" t="s">
        <v>5701</v>
      </c>
      <c r="D646" s="180" t="s">
        <v>187</v>
      </c>
      <c r="E646" s="181" t="s">
        <v>6294</v>
      </c>
      <c r="F646" s="182" t="s">
        <v>6295</v>
      </c>
      <c r="G646" s="183" t="s">
        <v>3536</v>
      </c>
      <c r="H646" s="184">
        <v>1</v>
      </c>
      <c r="I646" s="185"/>
      <c r="J646" s="186">
        <f t="shared" si="144"/>
        <v>0</v>
      </c>
      <c r="K646" s="182" t="s">
        <v>19</v>
      </c>
      <c r="L646" s="41"/>
      <c r="M646" s="187" t="s">
        <v>19</v>
      </c>
      <c r="N646" s="188" t="s">
        <v>44</v>
      </c>
      <c r="O646" s="66"/>
      <c r="P646" s="189">
        <f t="shared" si="145"/>
        <v>0</v>
      </c>
      <c r="Q646" s="189">
        <v>0</v>
      </c>
      <c r="R646" s="189">
        <f t="shared" si="146"/>
        <v>0</v>
      </c>
      <c r="S646" s="189">
        <v>0</v>
      </c>
      <c r="T646" s="190">
        <f t="shared" si="147"/>
        <v>0</v>
      </c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R646" s="191" t="s">
        <v>135</v>
      </c>
      <c r="AT646" s="191" t="s">
        <v>187</v>
      </c>
      <c r="AU646" s="191" t="s">
        <v>80</v>
      </c>
      <c r="AY646" s="19" t="s">
        <v>185</v>
      </c>
      <c r="BE646" s="192">
        <f t="shared" si="148"/>
        <v>0</v>
      </c>
      <c r="BF646" s="192">
        <f t="shared" si="149"/>
        <v>0</v>
      </c>
      <c r="BG646" s="192">
        <f t="shared" si="150"/>
        <v>0</v>
      </c>
      <c r="BH646" s="192">
        <f t="shared" si="151"/>
        <v>0</v>
      </c>
      <c r="BI646" s="192">
        <f t="shared" si="152"/>
        <v>0</v>
      </c>
      <c r="BJ646" s="19" t="s">
        <v>80</v>
      </c>
      <c r="BK646" s="192">
        <f t="shared" si="153"/>
        <v>0</v>
      </c>
      <c r="BL646" s="19" t="s">
        <v>135</v>
      </c>
      <c r="BM646" s="191" t="s">
        <v>6388</v>
      </c>
    </row>
    <row r="647" spans="1:65" s="2" customFormat="1" ht="21.75" customHeight="1">
      <c r="A647" s="36"/>
      <c r="B647" s="37"/>
      <c r="C647" s="180" t="s">
        <v>6389</v>
      </c>
      <c r="D647" s="180" t="s">
        <v>187</v>
      </c>
      <c r="E647" s="181" t="s">
        <v>6297</v>
      </c>
      <c r="F647" s="182" t="s">
        <v>6298</v>
      </c>
      <c r="G647" s="183" t="s">
        <v>342</v>
      </c>
      <c r="H647" s="184">
        <v>0.1</v>
      </c>
      <c r="I647" s="185"/>
      <c r="J647" s="186">
        <f t="shared" si="144"/>
        <v>0</v>
      </c>
      <c r="K647" s="182" t="s">
        <v>19</v>
      </c>
      <c r="L647" s="41"/>
      <c r="M647" s="187" t="s">
        <v>19</v>
      </c>
      <c r="N647" s="188" t="s">
        <v>44</v>
      </c>
      <c r="O647" s="66"/>
      <c r="P647" s="189">
        <f t="shared" si="145"/>
        <v>0</v>
      </c>
      <c r="Q647" s="189">
        <v>0</v>
      </c>
      <c r="R647" s="189">
        <f t="shared" si="146"/>
        <v>0</v>
      </c>
      <c r="S647" s="189">
        <v>0</v>
      </c>
      <c r="T647" s="190">
        <f t="shared" si="147"/>
        <v>0</v>
      </c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R647" s="191" t="s">
        <v>135</v>
      </c>
      <c r="AT647" s="191" t="s">
        <v>187</v>
      </c>
      <c r="AU647" s="191" t="s">
        <v>80</v>
      </c>
      <c r="AY647" s="19" t="s">
        <v>185</v>
      </c>
      <c r="BE647" s="192">
        <f t="shared" si="148"/>
        <v>0</v>
      </c>
      <c r="BF647" s="192">
        <f t="shared" si="149"/>
        <v>0</v>
      </c>
      <c r="BG647" s="192">
        <f t="shared" si="150"/>
        <v>0</v>
      </c>
      <c r="BH647" s="192">
        <f t="shared" si="151"/>
        <v>0</v>
      </c>
      <c r="BI647" s="192">
        <f t="shared" si="152"/>
        <v>0</v>
      </c>
      <c r="BJ647" s="19" t="s">
        <v>80</v>
      </c>
      <c r="BK647" s="192">
        <f t="shared" si="153"/>
        <v>0</v>
      </c>
      <c r="BL647" s="19" t="s">
        <v>135</v>
      </c>
      <c r="BM647" s="191" t="s">
        <v>6390</v>
      </c>
    </row>
    <row r="648" spans="1:65" s="2" customFormat="1" ht="16.5" customHeight="1">
      <c r="A648" s="36"/>
      <c r="B648" s="37"/>
      <c r="C648" s="180" t="s">
        <v>5704</v>
      </c>
      <c r="D648" s="180" t="s">
        <v>187</v>
      </c>
      <c r="E648" s="181" t="s">
        <v>6301</v>
      </c>
      <c r="F648" s="182" t="s">
        <v>6302</v>
      </c>
      <c r="G648" s="183" t="s">
        <v>342</v>
      </c>
      <c r="H648" s="184">
        <v>0.1</v>
      </c>
      <c r="I648" s="185"/>
      <c r="J648" s="186">
        <f t="shared" si="144"/>
        <v>0</v>
      </c>
      <c r="K648" s="182" t="s">
        <v>19</v>
      </c>
      <c r="L648" s="41"/>
      <c r="M648" s="187" t="s">
        <v>19</v>
      </c>
      <c r="N648" s="188" t="s">
        <v>44</v>
      </c>
      <c r="O648" s="66"/>
      <c r="P648" s="189">
        <f t="shared" si="145"/>
        <v>0</v>
      </c>
      <c r="Q648" s="189">
        <v>0</v>
      </c>
      <c r="R648" s="189">
        <f t="shared" si="146"/>
        <v>0</v>
      </c>
      <c r="S648" s="189">
        <v>0</v>
      </c>
      <c r="T648" s="190">
        <f t="shared" si="147"/>
        <v>0</v>
      </c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R648" s="191" t="s">
        <v>135</v>
      </c>
      <c r="AT648" s="191" t="s">
        <v>187</v>
      </c>
      <c r="AU648" s="191" t="s">
        <v>80</v>
      </c>
      <c r="AY648" s="19" t="s">
        <v>185</v>
      </c>
      <c r="BE648" s="192">
        <f t="shared" si="148"/>
        <v>0</v>
      </c>
      <c r="BF648" s="192">
        <f t="shared" si="149"/>
        <v>0</v>
      </c>
      <c r="BG648" s="192">
        <f t="shared" si="150"/>
        <v>0</v>
      </c>
      <c r="BH648" s="192">
        <f t="shared" si="151"/>
        <v>0</v>
      </c>
      <c r="BI648" s="192">
        <f t="shared" si="152"/>
        <v>0</v>
      </c>
      <c r="BJ648" s="19" t="s">
        <v>80</v>
      </c>
      <c r="BK648" s="192">
        <f t="shared" si="153"/>
        <v>0</v>
      </c>
      <c r="BL648" s="19" t="s">
        <v>135</v>
      </c>
      <c r="BM648" s="191" t="s">
        <v>6391</v>
      </c>
    </row>
    <row r="649" spans="1:65" s="2" customFormat="1" ht="16.5" customHeight="1">
      <c r="A649" s="36"/>
      <c r="B649" s="37"/>
      <c r="C649" s="180" t="s">
        <v>6392</v>
      </c>
      <c r="D649" s="180" t="s">
        <v>187</v>
      </c>
      <c r="E649" s="181" t="s">
        <v>6304</v>
      </c>
      <c r="F649" s="182" t="s">
        <v>6305</v>
      </c>
      <c r="G649" s="183" t="s">
        <v>342</v>
      </c>
      <c r="H649" s="184">
        <v>3</v>
      </c>
      <c r="I649" s="185"/>
      <c r="J649" s="186">
        <f t="shared" si="144"/>
        <v>0</v>
      </c>
      <c r="K649" s="182" t="s">
        <v>19</v>
      </c>
      <c r="L649" s="41"/>
      <c r="M649" s="187" t="s">
        <v>19</v>
      </c>
      <c r="N649" s="188" t="s">
        <v>44</v>
      </c>
      <c r="O649" s="66"/>
      <c r="P649" s="189">
        <f t="shared" si="145"/>
        <v>0</v>
      </c>
      <c r="Q649" s="189">
        <v>0</v>
      </c>
      <c r="R649" s="189">
        <f t="shared" si="146"/>
        <v>0</v>
      </c>
      <c r="S649" s="189">
        <v>0</v>
      </c>
      <c r="T649" s="190">
        <f t="shared" si="147"/>
        <v>0</v>
      </c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R649" s="191" t="s">
        <v>135</v>
      </c>
      <c r="AT649" s="191" t="s">
        <v>187</v>
      </c>
      <c r="AU649" s="191" t="s">
        <v>80</v>
      </c>
      <c r="AY649" s="19" t="s">
        <v>185</v>
      </c>
      <c r="BE649" s="192">
        <f t="shared" si="148"/>
        <v>0</v>
      </c>
      <c r="BF649" s="192">
        <f t="shared" si="149"/>
        <v>0</v>
      </c>
      <c r="BG649" s="192">
        <f t="shared" si="150"/>
        <v>0</v>
      </c>
      <c r="BH649" s="192">
        <f t="shared" si="151"/>
        <v>0</v>
      </c>
      <c r="BI649" s="192">
        <f t="shared" si="152"/>
        <v>0</v>
      </c>
      <c r="BJ649" s="19" t="s">
        <v>80</v>
      </c>
      <c r="BK649" s="192">
        <f t="shared" si="153"/>
        <v>0</v>
      </c>
      <c r="BL649" s="19" t="s">
        <v>135</v>
      </c>
      <c r="BM649" s="191" t="s">
        <v>6393</v>
      </c>
    </row>
    <row r="650" spans="1:65" s="2" customFormat="1" ht="16.5" customHeight="1">
      <c r="A650" s="36"/>
      <c r="B650" s="37"/>
      <c r="C650" s="180" t="s">
        <v>5707</v>
      </c>
      <c r="D650" s="180" t="s">
        <v>187</v>
      </c>
      <c r="E650" s="181" t="s">
        <v>6308</v>
      </c>
      <c r="F650" s="182" t="s">
        <v>6309</v>
      </c>
      <c r="G650" s="183" t="s">
        <v>342</v>
      </c>
      <c r="H650" s="184">
        <v>0.1</v>
      </c>
      <c r="I650" s="185"/>
      <c r="J650" s="186">
        <f t="shared" si="144"/>
        <v>0</v>
      </c>
      <c r="K650" s="182" t="s">
        <v>19</v>
      </c>
      <c r="L650" s="41"/>
      <c r="M650" s="187" t="s">
        <v>19</v>
      </c>
      <c r="N650" s="188" t="s">
        <v>44</v>
      </c>
      <c r="O650" s="66"/>
      <c r="P650" s="189">
        <f t="shared" si="145"/>
        <v>0</v>
      </c>
      <c r="Q650" s="189">
        <v>0</v>
      </c>
      <c r="R650" s="189">
        <f t="shared" si="146"/>
        <v>0</v>
      </c>
      <c r="S650" s="189">
        <v>0</v>
      </c>
      <c r="T650" s="190">
        <f t="shared" si="147"/>
        <v>0</v>
      </c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R650" s="191" t="s">
        <v>135</v>
      </c>
      <c r="AT650" s="191" t="s">
        <v>187</v>
      </c>
      <c r="AU650" s="191" t="s">
        <v>80</v>
      </c>
      <c r="AY650" s="19" t="s">
        <v>185</v>
      </c>
      <c r="BE650" s="192">
        <f t="shared" si="148"/>
        <v>0</v>
      </c>
      <c r="BF650" s="192">
        <f t="shared" si="149"/>
        <v>0</v>
      </c>
      <c r="BG650" s="192">
        <f t="shared" si="150"/>
        <v>0</v>
      </c>
      <c r="BH650" s="192">
        <f t="shared" si="151"/>
        <v>0</v>
      </c>
      <c r="BI650" s="192">
        <f t="shared" si="152"/>
        <v>0</v>
      </c>
      <c r="BJ650" s="19" t="s">
        <v>80</v>
      </c>
      <c r="BK650" s="192">
        <f t="shared" si="153"/>
        <v>0</v>
      </c>
      <c r="BL650" s="19" t="s">
        <v>135</v>
      </c>
      <c r="BM650" s="191" t="s">
        <v>6394</v>
      </c>
    </row>
    <row r="651" spans="1:65" s="2" customFormat="1" ht="16.5" customHeight="1">
      <c r="A651" s="36"/>
      <c r="B651" s="37"/>
      <c r="C651" s="180" t="s">
        <v>6395</v>
      </c>
      <c r="D651" s="180" t="s">
        <v>187</v>
      </c>
      <c r="E651" s="181" t="s">
        <v>5337</v>
      </c>
      <c r="F651" s="182" t="s">
        <v>3875</v>
      </c>
      <c r="G651" s="183" t="s">
        <v>448</v>
      </c>
      <c r="H651" s="184">
        <v>8</v>
      </c>
      <c r="I651" s="185"/>
      <c r="J651" s="186">
        <f t="shared" si="144"/>
        <v>0</v>
      </c>
      <c r="K651" s="182" t="s">
        <v>19</v>
      </c>
      <c r="L651" s="41"/>
      <c r="M651" s="187" t="s">
        <v>19</v>
      </c>
      <c r="N651" s="188" t="s">
        <v>44</v>
      </c>
      <c r="O651" s="66"/>
      <c r="P651" s="189">
        <f t="shared" si="145"/>
        <v>0</v>
      </c>
      <c r="Q651" s="189">
        <v>0</v>
      </c>
      <c r="R651" s="189">
        <f t="shared" si="146"/>
        <v>0</v>
      </c>
      <c r="S651" s="189">
        <v>0</v>
      </c>
      <c r="T651" s="190">
        <f t="shared" si="147"/>
        <v>0</v>
      </c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R651" s="191" t="s">
        <v>135</v>
      </c>
      <c r="AT651" s="191" t="s">
        <v>187</v>
      </c>
      <c r="AU651" s="191" t="s">
        <v>80</v>
      </c>
      <c r="AY651" s="19" t="s">
        <v>185</v>
      </c>
      <c r="BE651" s="192">
        <f t="shared" si="148"/>
        <v>0</v>
      </c>
      <c r="BF651" s="192">
        <f t="shared" si="149"/>
        <v>0</v>
      </c>
      <c r="BG651" s="192">
        <f t="shared" si="150"/>
        <v>0</v>
      </c>
      <c r="BH651" s="192">
        <f t="shared" si="151"/>
        <v>0</v>
      </c>
      <c r="BI651" s="192">
        <f t="shared" si="152"/>
        <v>0</v>
      </c>
      <c r="BJ651" s="19" t="s">
        <v>80</v>
      </c>
      <c r="BK651" s="192">
        <f t="shared" si="153"/>
        <v>0</v>
      </c>
      <c r="BL651" s="19" t="s">
        <v>135</v>
      </c>
      <c r="BM651" s="191" t="s">
        <v>6396</v>
      </c>
    </row>
    <row r="652" spans="1:65" s="2" customFormat="1" ht="16.5" customHeight="1">
      <c r="A652" s="36"/>
      <c r="B652" s="37"/>
      <c r="C652" s="180" t="s">
        <v>5710</v>
      </c>
      <c r="D652" s="180" t="s">
        <v>187</v>
      </c>
      <c r="E652" s="181" t="s">
        <v>3636</v>
      </c>
      <c r="F652" s="182" t="s">
        <v>6317</v>
      </c>
      <c r="G652" s="183" t="s">
        <v>342</v>
      </c>
      <c r="H652" s="184">
        <v>0.15</v>
      </c>
      <c r="I652" s="185"/>
      <c r="J652" s="186">
        <f t="shared" si="144"/>
        <v>0</v>
      </c>
      <c r="K652" s="182" t="s">
        <v>19</v>
      </c>
      <c r="L652" s="41"/>
      <c r="M652" s="187" t="s">
        <v>19</v>
      </c>
      <c r="N652" s="188" t="s">
        <v>44</v>
      </c>
      <c r="O652" s="66"/>
      <c r="P652" s="189">
        <f t="shared" si="145"/>
        <v>0</v>
      </c>
      <c r="Q652" s="189">
        <v>0</v>
      </c>
      <c r="R652" s="189">
        <f t="shared" si="146"/>
        <v>0</v>
      </c>
      <c r="S652" s="189">
        <v>0</v>
      </c>
      <c r="T652" s="190">
        <f t="shared" si="147"/>
        <v>0</v>
      </c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R652" s="191" t="s">
        <v>135</v>
      </c>
      <c r="AT652" s="191" t="s">
        <v>187</v>
      </c>
      <c r="AU652" s="191" t="s">
        <v>80</v>
      </c>
      <c r="AY652" s="19" t="s">
        <v>185</v>
      </c>
      <c r="BE652" s="192">
        <f t="shared" si="148"/>
        <v>0</v>
      </c>
      <c r="BF652" s="192">
        <f t="shared" si="149"/>
        <v>0</v>
      </c>
      <c r="BG652" s="192">
        <f t="shared" si="150"/>
        <v>0</v>
      </c>
      <c r="BH652" s="192">
        <f t="shared" si="151"/>
        <v>0</v>
      </c>
      <c r="BI652" s="192">
        <f t="shared" si="152"/>
        <v>0</v>
      </c>
      <c r="BJ652" s="19" t="s">
        <v>80</v>
      </c>
      <c r="BK652" s="192">
        <f t="shared" si="153"/>
        <v>0</v>
      </c>
      <c r="BL652" s="19" t="s">
        <v>135</v>
      </c>
      <c r="BM652" s="191" t="s">
        <v>6397</v>
      </c>
    </row>
    <row r="653" spans="1:65" s="2" customFormat="1" ht="16.5" customHeight="1">
      <c r="A653" s="36"/>
      <c r="B653" s="37"/>
      <c r="C653" s="180" t="s">
        <v>6398</v>
      </c>
      <c r="D653" s="180" t="s">
        <v>187</v>
      </c>
      <c r="E653" s="181" t="s">
        <v>3639</v>
      </c>
      <c r="F653" s="182" t="s">
        <v>3476</v>
      </c>
      <c r="G653" s="183" t="s">
        <v>342</v>
      </c>
      <c r="H653" s="184">
        <v>0.15</v>
      </c>
      <c r="I653" s="185"/>
      <c r="J653" s="186">
        <f t="shared" si="144"/>
        <v>0</v>
      </c>
      <c r="K653" s="182" t="s">
        <v>19</v>
      </c>
      <c r="L653" s="41"/>
      <c r="M653" s="187" t="s">
        <v>19</v>
      </c>
      <c r="N653" s="188" t="s">
        <v>44</v>
      </c>
      <c r="O653" s="66"/>
      <c r="P653" s="189">
        <f t="shared" si="145"/>
        <v>0</v>
      </c>
      <c r="Q653" s="189">
        <v>0</v>
      </c>
      <c r="R653" s="189">
        <f t="shared" si="146"/>
        <v>0</v>
      </c>
      <c r="S653" s="189">
        <v>0</v>
      </c>
      <c r="T653" s="190">
        <f t="shared" si="147"/>
        <v>0</v>
      </c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R653" s="191" t="s">
        <v>135</v>
      </c>
      <c r="AT653" s="191" t="s">
        <v>187</v>
      </c>
      <c r="AU653" s="191" t="s">
        <v>80</v>
      </c>
      <c r="AY653" s="19" t="s">
        <v>185</v>
      </c>
      <c r="BE653" s="192">
        <f t="shared" si="148"/>
        <v>0</v>
      </c>
      <c r="BF653" s="192">
        <f t="shared" si="149"/>
        <v>0</v>
      </c>
      <c r="BG653" s="192">
        <f t="shared" si="150"/>
        <v>0</v>
      </c>
      <c r="BH653" s="192">
        <f t="shared" si="151"/>
        <v>0</v>
      </c>
      <c r="BI653" s="192">
        <f t="shared" si="152"/>
        <v>0</v>
      </c>
      <c r="BJ653" s="19" t="s">
        <v>80</v>
      </c>
      <c r="BK653" s="192">
        <f t="shared" si="153"/>
        <v>0</v>
      </c>
      <c r="BL653" s="19" t="s">
        <v>135</v>
      </c>
      <c r="BM653" s="191" t="s">
        <v>6399</v>
      </c>
    </row>
    <row r="654" spans="1:65" s="2" customFormat="1" ht="16.5" customHeight="1">
      <c r="A654" s="36"/>
      <c r="B654" s="37"/>
      <c r="C654" s="180" t="s">
        <v>5713</v>
      </c>
      <c r="D654" s="180" t="s">
        <v>187</v>
      </c>
      <c r="E654" s="181" t="s">
        <v>5339</v>
      </c>
      <c r="F654" s="182" t="s">
        <v>5340</v>
      </c>
      <c r="G654" s="183" t="s">
        <v>342</v>
      </c>
      <c r="H654" s="184">
        <v>0.5</v>
      </c>
      <c r="I654" s="185"/>
      <c r="J654" s="186">
        <f t="shared" si="144"/>
        <v>0</v>
      </c>
      <c r="K654" s="182" t="s">
        <v>19</v>
      </c>
      <c r="L654" s="41"/>
      <c r="M654" s="187" t="s">
        <v>19</v>
      </c>
      <c r="N654" s="188" t="s">
        <v>44</v>
      </c>
      <c r="O654" s="66"/>
      <c r="P654" s="189">
        <f t="shared" si="145"/>
        <v>0</v>
      </c>
      <c r="Q654" s="189">
        <v>0</v>
      </c>
      <c r="R654" s="189">
        <f t="shared" si="146"/>
        <v>0</v>
      </c>
      <c r="S654" s="189">
        <v>0</v>
      </c>
      <c r="T654" s="190">
        <f t="shared" si="147"/>
        <v>0</v>
      </c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R654" s="191" t="s">
        <v>135</v>
      </c>
      <c r="AT654" s="191" t="s">
        <v>187</v>
      </c>
      <c r="AU654" s="191" t="s">
        <v>80</v>
      </c>
      <c r="AY654" s="19" t="s">
        <v>185</v>
      </c>
      <c r="BE654" s="192">
        <f t="shared" si="148"/>
        <v>0</v>
      </c>
      <c r="BF654" s="192">
        <f t="shared" si="149"/>
        <v>0</v>
      </c>
      <c r="BG654" s="192">
        <f t="shared" si="150"/>
        <v>0</v>
      </c>
      <c r="BH654" s="192">
        <f t="shared" si="151"/>
        <v>0</v>
      </c>
      <c r="BI654" s="192">
        <f t="shared" si="152"/>
        <v>0</v>
      </c>
      <c r="BJ654" s="19" t="s">
        <v>80</v>
      </c>
      <c r="BK654" s="192">
        <f t="shared" si="153"/>
        <v>0</v>
      </c>
      <c r="BL654" s="19" t="s">
        <v>135</v>
      </c>
      <c r="BM654" s="191" t="s">
        <v>6400</v>
      </c>
    </row>
    <row r="655" spans="1:65" s="2" customFormat="1" ht="16.5" customHeight="1">
      <c r="A655" s="36"/>
      <c r="B655" s="37"/>
      <c r="C655" s="180" t="s">
        <v>6401</v>
      </c>
      <c r="D655" s="180" t="s">
        <v>187</v>
      </c>
      <c r="E655" s="181" t="s">
        <v>5341</v>
      </c>
      <c r="F655" s="182" t="s">
        <v>3476</v>
      </c>
      <c r="G655" s="183" t="s">
        <v>342</v>
      </c>
      <c r="H655" s="184">
        <v>0.5</v>
      </c>
      <c r="I655" s="185"/>
      <c r="J655" s="186">
        <f t="shared" si="144"/>
        <v>0</v>
      </c>
      <c r="K655" s="182" t="s">
        <v>19</v>
      </c>
      <c r="L655" s="41"/>
      <c r="M655" s="187" t="s">
        <v>19</v>
      </c>
      <c r="N655" s="188" t="s">
        <v>44</v>
      </c>
      <c r="O655" s="66"/>
      <c r="P655" s="189">
        <f t="shared" si="145"/>
        <v>0</v>
      </c>
      <c r="Q655" s="189">
        <v>0</v>
      </c>
      <c r="R655" s="189">
        <f t="shared" si="146"/>
        <v>0</v>
      </c>
      <c r="S655" s="189">
        <v>0</v>
      </c>
      <c r="T655" s="190">
        <f t="shared" si="147"/>
        <v>0</v>
      </c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R655" s="191" t="s">
        <v>135</v>
      </c>
      <c r="AT655" s="191" t="s">
        <v>187</v>
      </c>
      <c r="AU655" s="191" t="s">
        <v>80</v>
      </c>
      <c r="AY655" s="19" t="s">
        <v>185</v>
      </c>
      <c r="BE655" s="192">
        <f t="shared" si="148"/>
        <v>0</v>
      </c>
      <c r="BF655" s="192">
        <f t="shared" si="149"/>
        <v>0</v>
      </c>
      <c r="BG655" s="192">
        <f t="shared" si="150"/>
        <v>0</v>
      </c>
      <c r="BH655" s="192">
        <f t="shared" si="151"/>
        <v>0</v>
      </c>
      <c r="BI655" s="192">
        <f t="shared" si="152"/>
        <v>0</v>
      </c>
      <c r="BJ655" s="19" t="s">
        <v>80</v>
      </c>
      <c r="BK655" s="192">
        <f t="shared" si="153"/>
        <v>0</v>
      </c>
      <c r="BL655" s="19" t="s">
        <v>135</v>
      </c>
      <c r="BM655" s="191" t="s">
        <v>6402</v>
      </c>
    </row>
    <row r="656" spans="1:65" s="2" customFormat="1" ht="33" customHeight="1">
      <c r="A656" s="36"/>
      <c r="B656" s="37"/>
      <c r="C656" s="180" t="s">
        <v>5716</v>
      </c>
      <c r="D656" s="180" t="s">
        <v>187</v>
      </c>
      <c r="E656" s="181" t="s">
        <v>6403</v>
      </c>
      <c r="F656" s="182" t="s">
        <v>6404</v>
      </c>
      <c r="G656" s="183" t="s">
        <v>1314</v>
      </c>
      <c r="H656" s="184">
        <v>1</v>
      </c>
      <c r="I656" s="185"/>
      <c r="J656" s="186">
        <f t="shared" si="144"/>
        <v>0</v>
      </c>
      <c r="K656" s="182" t="s">
        <v>19</v>
      </c>
      <c r="L656" s="41"/>
      <c r="M656" s="187" t="s">
        <v>19</v>
      </c>
      <c r="N656" s="188" t="s">
        <v>44</v>
      </c>
      <c r="O656" s="66"/>
      <c r="P656" s="189">
        <f t="shared" si="145"/>
        <v>0</v>
      </c>
      <c r="Q656" s="189">
        <v>0</v>
      </c>
      <c r="R656" s="189">
        <f t="shared" si="146"/>
        <v>0</v>
      </c>
      <c r="S656" s="189">
        <v>0</v>
      </c>
      <c r="T656" s="190">
        <f t="shared" si="147"/>
        <v>0</v>
      </c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R656" s="191" t="s">
        <v>135</v>
      </c>
      <c r="AT656" s="191" t="s">
        <v>187</v>
      </c>
      <c r="AU656" s="191" t="s">
        <v>80</v>
      </c>
      <c r="AY656" s="19" t="s">
        <v>185</v>
      </c>
      <c r="BE656" s="192">
        <f t="shared" si="148"/>
        <v>0</v>
      </c>
      <c r="BF656" s="192">
        <f t="shared" si="149"/>
        <v>0</v>
      </c>
      <c r="BG656" s="192">
        <f t="shared" si="150"/>
        <v>0</v>
      </c>
      <c r="BH656" s="192">
        <f t="shared" si="151"/>
        <v>0</v>
      </c>
      <c r="BI656" s="192">
        <f t="shared" si="152"/>
        <v>0</v>
      </c>
      <c r="BJ656" s="19" t="s">
        <v>80</v>
      </c>
      <c r="BK656" s="192">
        <f t="shared" si="153"/>
        <v>0</v>
      </c>
      <c r="BL656" s="19" t="s">
        <v>135</v>
      </c>
      <c r="BM656" s="191" t="s">
        <v>6405</v>
      </c>
    </row>
    <row r="657" spans="1:65" s="2" customFormat="1" ht="16.5" customHeight="1">
      <c r="A657" s="36"/>
      <c r="B657" s="37"/>
      <c r="C657" s="180" t="s">
        <v>6406</v>
      </c>
      <c r="D657" s="180" t="s">
        <v>187</v>
      </c>
      <c r="E657" s="181" t="s">
        <v>6407</v>
      </c>
      <c r="F657" s="182" t="s">
        <v>6408</v>
      </c>
      <c r="G657" s="183" t="s">
        <v>1314</v>
      </c>
      <c r="H657" s="184">
        <v>1</v>
      </c>
      <c r="I657" s="185"/>
      <c r="J657" s="186">
        <f t="shared" si="144"/>
        <v>0</v>
      </c>
      <c r="K657" s="182" t="s">
        <v>19</v>
      </c>
      <c r="L657" s="41"/>
      <c r="M657" s="187" t="s">
        <v>19</v>
      </c>
      <c r="N657" s="188" t="s">
        <v>44</v>
      </c>
      <c r="O657" s="66"/>
      <c r="P657" s="189">
        <f t="shared" si="145"/>
        <v>0</v>
      </c>
      <c r="Q657" s="189">
        <v>0</v>
      </c>
      <c r="R657" s="189">
        <f t="shared" si="146"/>
        <v>0</v>
      </c>
      <c r="S657" s="189">
        <v>0</v>
      </c>
      <c r="T657" s="190">
        <f t="shared" si="147"/>
        <v>0</v>
      </c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R657" s="191" t="s">
        <v>135</v>
      </c>
      <c r="AT657" s="191" t="s">
        <v>187</v>
      </c>
      <c r="AU657" s="191" t="s">
        <v>80</v>
      </c>
      <c r="AY657" s="19" t="s">
        <v>185</v>
      </c>
      <c r="BE657" s="192">
        <f t="shared" si="148"/>
        <v>0</v>
      </c>
      <c r="BF657" s="192">
        <f t="shared" si="149"/>
        <v>0</v>
      </c>
      <c r="BG657" s="192">
        <f t="shared" si="150"/>
        <v>0</v>
      </c>
      <c r="BH657" s="192">
        <f t="shared" si="151"/>
        <v>0</v>
      </c>
      <c r="BI657" s="192">
        <f t="shared" si="152"/>
        <v>0</v>
      </c>
      <c r="BJ657" s="19" t="s">
        <v>80</v>
      </c>
      <c r="BK657" s="192">
        <f t="shared" si="153"/>
        <v>0</v>
      </c>
      <c r="BL657" s="19" t="s">
        <v>135</v>
      </c>
      <c r="BM657" s="191" t="s">
        <v>6409</v>
      </c>
    </row>
    <row r="658" spans="1:65" s="2" customFormat="1" ht="16.5" customHeight="1">
      <c r="A658" s="36"/>
      <c r="B658" s="37"/>
      <c r="C658" s="180" t="s">
        <v>5719</v>
      </c>
      <c r="D658" s="180" t="s">
        <v>187</v>
      </c>
      <c r="E658" s="181" t="s">
        <v>6410</v>
      </c>
      <c r="F658" s="182" t="s">
        <v>6411</v>
      </c>
      <c r="G658" s="183" t="s">
        <v>1314</v>
      </c>
      <c r="H658" s="184">
        <v>1</v>
      </c>
      <c r="I658" s="185"/>
      <c r="J658" s="186">
        <f t="shared" si="144"/>
        <v>0</v>
      </c>
      <c r="K658" s="182" t="s">
        <v>19</v>
      </c>
      <c r="L658" s="41"/>
      <c r="M658" s="187" t="s">
        <v>19</v>
      </c>
      <c r="N658" s="188" t="s">
        <v>44</v>
      </c>
      <c r="O658" s="66"/>
      <c r="P658" s="189">
        <f t="shared" si="145"/>
        <v>0</v>
      </c>
      <c r="Q658" s="189">
        <v>0</v>
      </c>
      <c r="R658" s="189">
        <f t="shared" si="146"/>
        <v>0</v>
      </c>
      <c r="S658" s="189">
        <v>0</v>
      </c>
      <c r="T658" s="190">
        <f t="shared" si="147"/>
        <v>0</v>
      </c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R658" s="191" t="s">
        <v>135</v>
      </c>
      <c r="AT658" s="191" t="s">
        <v>187</v>
      </c>
      <c r="AU658" s="191" t="s">
        <v>80</v>
      </c>
      <c r="AY658" s="19" t="s">
        <v>185</v>
      </c>
      <c r="BE658" s="192">
        <f t="shared" si="148"/>
        <v>0</v>
      </c>
      <c r="BF658" s="192">
        <f t="shared" si="149"/>
        <v>0</v>
      </c>
      <c r="BG658" s="192">
        <f t="shared" si="150"/>
        <v>0</v>
      </c>
      <c r="BH658" s="192">
        <f t="shared" si="151"/>
        <v>0</v>
      </c>
      <c r="BI658" s="192">
        <f t="shared" si="152"/>
        <v>0</v>
      </c>
      <c r="BJ658" s="19" t="s">
        <v>80</v>
      </c>
      <c r="BK658" s="192">
        <f t="shared" si="153"/>
        <v>0</v>
      </c>
      <c r="BL658" s="19" t="s">
        <v>135</v>
      </c>
      <c r="BM658" s="191" t="s">
        <v>6412</v>
      </c>
    </row>
    <row r="659" spans="1:65" s="2" customFormat="1" ht="16.5" customHeight="1">
      <c r="A659" s="36"/>
      <c r="B659" s="37"/>
      <c r="C659" s="180" t="s">
        <v>6413</v>
      </c>
      <c r="D659" s="180" t="s">
        <v>187</v>
      </c>
      <c r="E659" s="181" t="s">
        <v>6414</v>
      </c>
      <c r="F659" s="182" t="s">
        <v>6415</v>
      </c>
      <c r="G659" s="183" t="s">
        <v>1314</v>
      </c>
      <c r="H659" s="184">
        <v>1</v>
      </c>
      <c r="I659" s="185"/>
      <c r="J659" s="186">
        <f t="shared" si="144"/>
        <v>0</v>
      </c>
      <c r="K659" s="182" t="s">
        <v>19</v>
      </c>
      <c r="L659" s="41"/>
      <c r="M659" s="187" t="s">
        <v>19</v>
      </c>
      <c r="N659" s="188" t="s">
        <v>44</v>
      </c>
      <c r="O659" s="66"/>
      <c r="P659" s="189">
        <f t="shared" si="145"/>
        <v>0</v>
      </c>
      <c r="Q659" s="189">
        <v>0</v>
      </c>
      <c r="R659" s="189">
        <f t="shared" si="146"/>
        <v>0</v>
      </c>
      <c r="S659" s="189">
        <v>0</v>
      </c>
      <c r="T659" s="190">
        <f t="shared" si="147"/>
        <v>0</v>
      </c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R659" s="191" t="s">
        <v>135</v>
      </c>
      <c r="AT659" s="191" t="s">
        <v>187</v>
      </c>
      <c r="AU659" s="191" t="s">
        <v>80</v>
      </c>
      <c r="AY659" s="19" t="s">
        <v>185</v>
      </c>
      <c r="BE659" s="192">
        <f t="shared" si="148"/>
        <v>0</v>
      </c>
      <c r="BF659" s="192">
        <f t="shared" si="149"/>
        <v>0</v>
      </c>
      <c r="BG659" s="192">
        <f t="shared" si="150"/>
        <v>0</v>
      </c>
      <c r="BH659" s="192">
        <f t="shared" si="151"/>
        <v>0</v>
      </c>
      <c r="BI659" s="192">
        <f t="shared" si="152"/>
        <v>0</v>
      </c>
      <c r="BJ659" s="19" t="s">
        <v>80</v>
      </c>
      <c r="BK659" s="192">
        <f t="shared" si="153"/>
        <v>0</v>
      </c>
      <c r="BL659" s="19" t="s">
        <v>135</v>
      </c>
      <c r="BM659" s="191" t="s">
        <v>6416</v>
      </c>
    </row>
    <row r="660" spans="1:65" s="2" customFormat="1" ht="16.5" customHeight="1">
      <c r="A660" s="36"/>
      <c r="B660" s="37"/>
      <c r="C660" s="180" t="s">
        <v>5722</v>
      </c>
      <c r="D660" s="180" t="s">
        <v>187</v>
      </c>
      <c r="E660" s="181" t="s">
        <v>6417</v>
      </c>
      <c r="F660" s="182" t="s">
        <v>6418</v>
      </c>
      <c r="G660" s="183" t="s">
        <v>1314</v>
      </c>
      <c r="H660" s="184">
        <v>1</v>
      </c>
      <c r="I660" s="185"/>
      <c r="J660" s="186">
        <f t="shared" si="144"/>
        <v>0</v>
      </c>
      <c r="K660" s="182" t="s">
        <v>19</v>
      </c>
      <c r="L660" s="41"/>
      <c r="M660" s="187" t="s">
        <v>19</v>
      </c>
      <c r="N660" s="188" t="s">
        <v>44</v>
      </c>
      <c r="O660" s="66"/>
      <c r="P660" s="189">
        <f t="shared" si="145"/>
        <v>0</v>
      </c>
      <c r="Q660" s="189">
        <v>0</v>
      </c>
      <c r="R660" s="189">
        <f t="shared" si="146"/>
        <v>0</v>
      </c>
      <c r="S660" s="189">
        <v>0</v>
      </c>
      <c r="T660" s="190">
        <f t="shared" si="147"/>
        <v>0</v>
      </c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R660" s="191" t="s">
        <v>135</v>
      </c>
      <c r="AT660" s="191" t="s">
        <v>187</v>
      </c>
      <c r="AU660" s="191" t="s">
        <v>80</v>
      </c>
      <c r="AY660" s="19" t="s">
        <v>185</v>
      </c>
      <c r="BE660" s="192">
        <f t="shared" si="148"/>
        <v>0</v>
      </c>
      <c r="BF660" s="192">
        <f t="shared" si="149"/>
        <v>0</v>
      </c>
      <c r="BG660" s="192">
        <f t="shared" si="150"/>
        <v>0</v>
      </c>
      <c r="BH660" s="192">
        <f t="shared" si="151"/>
        <v>0</v>
      </c>
      <c r="BI660" s="192">
        <f t="shared" si="152"/>
        <v>0</v>
      </c>
      <c r="BJ660" s="19" t="s">
        <v>80</v>
      </c>
      <c r="BK660" s="192">
        <f t="shared" si="153"/>
        <v>0</v>
      </c>
      <c r="BL660" s="19" t="s">
        <v>135</v>
      </c>
      <c r="BM660" s="191" t="s">
        <v>6419</v>
      </c>
    </row>
    <row r="661" spans="1:65" s="2" customFormat="1" ht="21.75" customHeight="1">
      <c r="A661" s="36"/>
      <c r="B661" s="37"/>
      <c r="C661" s="180" t="s">
        <v>6420</v>
      </c>
      <c r="D661" s="180" t="s">
        <v>187</v>
      </c>
      <c r="E661" s="181" t="s">
        <v>6328</v>
      </c>
      <c r="F661" s="182" t="s">
        <v>6329</v>
      </c>
      <c r="G661" s="183" t="s">
        <v>1314</v>
      </c>
      <c r="H661" s="184">
        <v>3</v>
      </c>
      <c r="I661" s="185"/>
      <c r="J661" s="186">
        <f t="shared" si="144"/>
        <v>0</v>
      </c>
      <c r="K661" s="182" t="s">
        <v>19</v>
      </c>
      <c r="L661" s="41"/>
      <c r="M661" s="187" t="s">
        <v>19</v>
      </c>
      <c r="N661" s="188" t="s">
        <v>44</v>
      </c>
      <c r="O661" s="66"/>
      <c r="P661" s="189">
        <f t="shared" si="145"/>
        <v>0</v>
      </c>
      <c r="Q661" s="189">
        <v>0</v>
      </c>
      <c r="R661" s="189">
        <f t="shared" si="146"/>
        <v>0</v>
      </c>
      <c r="S661" s="189">
        <v>0</v>
      </c>
      <c r="T661" s="190">
        <f t="shared" si="147"/>
        <v>0</v>
      </c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R661" s="191" t="s">
        <v>135</v>
      </c>
      <c r="AT661" s="191" t="s">
        <v>187</v>
      </c>
      <c r="AU661" s="191" t="s">
        <v>80</v>
      </c>
      <c r="AY661" s="19" t="s">
        <v>185</v>
      </c>
      <c r="BE661" s="192">
        <f t="shared" si="148"/>
        <v>0</v>
      </c>
      <c r="BF661" s="192">
        <f t="shared" si="149"/>
        <v>0</v>
      </c>
      <c r="BG661" s="192">
        <f t="shared" si="150"/>
        <v>0</v>
      </c>
      <c r="BH661" s="192">
        <f t="shared" si="151"/>
        <v>0</v>
      </c>
      <c r="BI661" s="192">
        <f t="shared" si="152"/>
        <v>0</v>
      </c>
      <c r="BJ661" s="19" t="s">
        <v>80</v>
      </c>
      <c r="BK661" s="192">
        <f t="shared" si="153"/>
        <v>0</v>
      </c>
      <c r="BL661" s="19" t="s">
        <v>135</v>
      </c>
      <c r="BM661" s="191" t="s">
        <v>6421</v>
      </c>
    </row>
    <row r="662" spans="1:65" s="2" customFormat="1" ht="21.75" customHeight="1">
      <c r="A662" s="36"/>
      <c r="B662" s="37"/>
      <c r="C662" s="180" t="s">
        <v>5723</v>
      </c>
      <c r="D662" s="180" t="s">
        <v>187</v>
      </c>
      <c r="E662" s="181" t="s">
        <v>6197</v>
      </c>
      <c r="F662" s="182" t="s">
        <v>6198</v>
      </c>
      <c r="G662" s="183" t="s">
        <v>1314</v>
      </c>
      <c r="H662" s="184">
        <v>5</v>
      </c>
      <c r="I662" s="185"/>
      <c r="J662" s="186">
        <f t="shared" ref="J662:J693" si="154">ROUND(I662*H662,2)</f>
        <v>0</v>
      </c>
      <c r="K662" s="182" t="s">
        <v>19</v>
      </c>
      <c r="L662" s="41"/>
      <c r="M662" s="187" t="s">
        <v>19</v>
      </c>
      <c r="N662" s="188" t="s">
        <v>44</v>
      </c>
      <c r="O662" s="66"/>
      <c r="P662" s="189">
        <f t="shared" ref="P662:P693" si="155">O662*H662</f>
        <v>0</v>
      </c>
      <c r="Q662" s="189">
        <v>0</v>
      </c>
      <c r="R662" s="189">
        <f t="shared" ref="R662:R693" si="156">Q662*H662</f>
        <v>0</v>
      </c>
      <c r="S662" s="189">
        <v>0</v>
      </c>
      <c r="T662" s="190">
        <f t="shared" ref="T662:T693" si="157">S662*H662</f>
        <v>0</v>
      </c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R662" s="191" t="s">
        <v>135</v>
      </c>
      <c r="AT662" s="191" t="s">
        <v>187</v>
      </c>
      <c r="AU662" s="191" t="s">
        <v>80</v>
      </c>
      <c r="AY662" s="19" t="s">
        <v>185</v>
      </c>
      <c r="BE662" s="192">
        <f t="shared" ref="BE662:BE693" si="158">IF(N662="základní",J662,0)</f>
        <v>0</v>
      </c>
      <c r="BF662" s="192">
        <f t="shared" ref="BF662:BF693" si="159">IF(N662="snížená",J662,0)</f>
        <v>0</v>
      </c>
      <c r="BG662" s="192">
        <f t="shared" ref="BG662:BG693" si="160">IF(N662="zákl. přenesená",J662,0)</f>
        <v>0</v>
      </c>
      <c r="BH662" s="192">
        <f t="shared" ref="BH662:BH693" si="161">IF(N662="sníž. přenesená",J662,0)</f>
        <v>0</v>
      </c>
      <c r="BI662" s="192">
        <f t="shared" ref="BI662:BI693" si="162">IF(N662="nulová",J662,0)</f>
        <v>0</v>
      </c>
      <c r="BJ662" s="19" t="s">
        <v>80</v>
      </c>
      <c r="BK662" s="192">
        <f t="shared" ref="BK662:BK693" si="163">ROUND(I662*H662,2)</f>
        <v>0</v>
      </c>
      <c r="BL662" s="19" t="s">
        <v>135</v>
      </c>
      <c r="BM662" s="191" t="s">
        <v>6422</v>
      </c>
    </row>
    <row r="663" spans="1:65" s="2" customFormat="1" ht="21.75" customHeight="1">
      <c r="A663" s="36"/>
      <c r="B663" s="37"/>
      <c r="C663" s="180" t="s">
        <v>6423</v>
      </c>
      <c r="D663" s="180" t="s">
        <v>187</v>
      </c>
      <c r="E663" s="181" t="s">
        <v>6200</v>
      </c>
      <c r="F663" s="182" t="s">
        <v>6201</v>
      </c>
      <c r="G663" s="183" t="s">
        <v>1314</v>
      </c>
      <c r="H663" s="184">
        <v>1</v>
      </c>
      <c r="I663" s="185"/>
      <c r="J663" s="186">
        <f t="shared" si="154"/>
        <v>0</v>
      </c>
      <c r="K663" s="182" t="s">
        <v>19</v>
      </c>
      <c r="L663" s="41"/>
      <c r="M663" s="187" t="s">
        <v>19</v>
      </c>
      <c r="N663" s="188" t="s">
        <v>44</v>
      </c>
      <c r="O663" s="66"/>
      <c r="P663" s="189">
        <f t="shared" si="155"/>
        <v>0</v>
      </c>
      <c r="Q663" s="189">
        <v>0</v>
      </c>
      <c r="R663" s="189">
        <f t="shared" si="156"/>
        <v>0</v>
      </c>
      <c r="S663" s="189">
        <v>0</v>
      </c>
      <c r="T663" s="190">
        <f t="shared" si="157"/>
        <v>0</v>
      </c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R663" s="191" t="s">
        <v>135</v>
      </c>
      <c r="AT663" s="191" t="s">
        <v>187</v>
      </c>
      <c r="AU663" s="191" t="s">
        <v>80</v>
      </c>
      <c r="AY663" s="19" t="s">
        <v>185</v>
      </c>
      <c r="BE663" s="192">
        <f t="shared" si="158"/>
        <v>0</v>
      </c>
      <c r="BF663" s="192">
        <f t="shared" si="159"/>
        <v>0</v>
      </c>
      <c r="BG663" s="192">
        <f t="shared" si="160"/>
        <v>0</v>
      </c>
      <c r="BH663" s="192">
        <f t="shared" si="161"/>
        <v>0</v>
      </c>
      <c r="BI663" s="192">
        <f t="shared" si="162"/>
        <v>0</v>
      </c>
      <c r="BJ663" s="19" t="s">
        <v>80</v>
      </c>
      <c r="BK663" s="192">
        <f t="shared" si="163"/>
        <v>0</v>
      </c>
      <c r="BL663" s="19" t="s">
        <v>135</v>
      </c>
      <c r="BM663" s="191" t="s">
        <v>6424</v>
      </c>
    </row>
    <row r="664" spans="1:65" s="2" customFormat="1" ht="21.75" customHeight="1">
      <c r="A664" s="36"/>
      <c r="B664" s="37"/>
      <c r="C664" s="180" t="s">
        <v>5724</v>
      </c>
      <c r="D664" s="180" t="s">
        <v>187</v>
      </c>
      <c r="E664" s="181" t="s">
        <v>6204</v>
      </c>
      <c r="F664" s="182" t="s">
        <v>6205</v>
      </c>
      <c r="G664" s="183" t="s">
        <v>1314</v>
      </c>
      <c r="H664" s="184">
        <v>2</v>
      </c>
      <c r="I664" s="185"/>
      <c r="J664" s="186">
        <f t="shared" si="154"/>
        <v>0</v>
      </c>
      <c r="K664" s="182" t="s">
        <v>19</v>
      </c>
      <c r="L664" s="41"/>
      <c r="M664" s="187" t="s">
        <v>19</v>
      </c>
      <c r="N664" s="188" t="s">
        <v>44</v>
      </c>
      <c r="O664" s="66"/>
      <c r="P664" s="189">
        <f t="shared" si="155"/>
        <v>0</v>
      </c>
      <c r="Q664" s="189">
        <v>0</v>
      </c>
      <c r="R664" s="189">
        <f t="shared" si="156"/>
        <v>0</v>
      </c>
      <c r="S664" s="189">
        <v>0</v>
      </c>
      <c r="T664" s="190">
        <f t="shared" si="157"/>
        <v>0</v>
      </c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R664" s="191" t="s">
        <v>135</v>
      </c>
      <c r="AT664" s="191" t="s">
        <v>187</v>
      </c>
      <c r="AU664" s="191" t="s">
        <v>80</v>
      </c>
      <c r="AY664" s="19" t="s">
        <v>185</v>
      </c>
      <c r="BE664" s="192">
        <f t="shared" si="158"/>
        <v>0</v>
      </c>
      <c r="BF664" s="192">
        <f t="shared" si="159"/>
        <v>0</v>
      </c>
      <c r="BG664" s="192">
        <f t="shared" si="160"/>
        <v>0</v>
      </c>
      <c r="BH664" s="192">
        <f t="shared" si="161"/>
        <v>0</v>
      </c>
      <c r="BI664" s="192">
        <f t="shared" si="162"/>
        <v>0</v>
      </c>
      <c r="BJ664" s="19" t="s">
        <v>80</v>
      </c>
      <c r="BK664" s="192">
        <f t="shared" si="163"/>
        <v>0</v>
      </c>
      <c r="BL664" s="19" t="s">
        <v>135</v>
      </c>
      <c r="BM664" s="191" t="s">
        <v>6425</v>
      </c>
    </row>
    <row r="665" spans="1:65" s="2" customFormat="1" ht="21.75" customHeight="1">
      <c r="A665" s="36"/>
      <c r="B665" s="37"/>
      <c r="C665" s="180" t="s">
        <v>6426</v>
      </c>
      <c r="D665" s="180" t="s">
        <v>187</v>
      </c>
      <c r="E665" s="181" t="s">
        <v>6427</v>
      </c>
      <c r="F665" s="182" t="s">
        <v>6428</v>
      </c>
      <c r="G665" s="183" t="s">
        <v>1314</v>
      </c>
      <c r="H665" s="184">
        <v>1</v>
      </c>
      <c r="I665" s="185"/>
      <c r="J665" s="186">
        <f t="shared" si="154"/>
        <v>0</v>
      </c>
      <c r="K665" s="182" t="s">
        <v>19</v>
      </c>
      <c r="L665" s="41"/>
      <c r="M665" s="187" t="s">
        <v>19</v>
      </c>
      <c r="N665" s="188" t="s">
        <v>44</v>
      </c>
      <c r="O665" s="66"/>
      <c r="P665" s="189">
        <f t="shared" si="155"/>
        <v>0</v>
      </c>
      <c r="Q665" s="189">
        <v>0</v>
      </c>
      <c r="R665" s="189">
        <f t="shared" si="156"/>
        <v>0</v>
      </c>
      <c r="S665" s="189">
        <v>0</v>
      </c>
      <c r="T665" s="190">
        <f t="shared" si="157"/>
        <v>0</v>
      </c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R665" s="191" t="s">
        <v>135</v>
      </c>
      <c r="AT665" s="191" t="s">
        <v>187</v>
      </c>
      <c r="AU665" s="191" t="s">
        <v>80</v>
      </c>
      <c r="AY665" s="19" t="s">
        <v>185</v>
      </c>
      <c r="BE665" s="192">
        <f t="shared" si="158"/>
        <v>0</v>
      </c>
      <c r="BF665" s="192">
        <f t="shared" si="159"/>
        <v>0</v>
      </c>
      <c r="BG665" s="192">
        <f t="shared" si="160"/>
        <v>0</v>
      </c>
      <c r="BH665" s="192">
        <f t="shared" si="161"/>
        <v>0</v>
      </c>
      <c r="BI665" s="192">
        <f t="shared" si="162"/>
        <v>0</v>
      </c>
      <c r="BJ665" s="19" t="s">
        <v>80</v>
      </c>
      <c r="BK665" s="192">
        <f t="shared" si="163"/>
        <v>0</v>
      </c>
      <c r="BL665" s="19" t="s">
        <v>135</v>
      </c>
      <c r="BM665" s="191" t="s">
        <v>6429</v>
      </c>
    </row>
    <row r="666" spans="1:65" s="2" customFormat="1" ht="16.5" customHeight="1">
      <c r="A666" s="36"/>
      <c r="B666" s="37"/>
      <c r="C666" s="180" t="s">
        <v>5727</v>
      </c>
      <c r="D666" s="180" t="s">
        <v>187</v>
      </c>
      <c r="E666" s="181" t="s">
        <v>6207</v>
      </c>
      <c r="F666" s="182" t="s">
        <v>6208</v>
      </c>
      <c r="G666" s="183" t="s">
        <v>1314</v>
      </c>
      <c r="H666" s="184">
        <v>12</v>
      </c>
      <c r="I666" s="185"/>
      <c r="J666" s="186">
        <f t="shared" si="154"/>
        <v>0</v>
      </c>
      <c r="K666" s="182" t="s">
        <v>19</v>
      </c>
      <c r="L666" s="41"/>
      <c r="M666" s="187" t="s">
        <v>19</v>
      </c>
      <c r="N666" s="188" t="s">
        <v>44</v>
      </c>
      <c r="O666" s="66"/>
      <c r="P666" s="189">
        <f t="shared" si="155"/>
        <v>0</v>
      </c>
      <c r="Q666" s="189">
        <v>0</v>
      </c>
      <c r="R666" s="189">
        <f t="shared" si="156"/>
        <v>0</v>
      </c>
      <c r="S666" s="189">
        <v>0</v>
      </c>
      <c r="T666" s="190">
        <f t="shared" si="157"/>
        <v>0</v>
      </c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R666" s="191" t="s">
        <v>135</v>
      </c>
      <c r="AT666" s="191" t="s">
        <v>187</v>
      </c>
      <c r="AU666" s="191" t="s">
        <v>80</v>
      </c>
      <c r="AY666" s="19" t="s">
        <v>185</v>
      </c>
      <c r="BE666" s="192">
        <f t="shared" si="158"/>
        <v>0</v>
      </c>
      <c r="BF666" s="192">
        <f t="shared" si="159"/>
        <v>0</v>
      </c>
      <c r="BG666" s="192">
        <f t="shared" si="160"/>
        <v>0</v>
      </c>
      <c r="BH666" s="192">
        <f t="shared" si="161"/>
        <v>0</v>
      </c>
      <c r="BI666" s="192">
        <f t="shared" si="162"/>
        <v>0</v>
      </c>
      <c r="BJ666" s="19" t="s">
        <v>80</v>
      </c>
      <c r="BK666" s="192">
        <f t="shared" si="163"/>
        <v>0</v>
      </c>
      <c r="BL666" s="19" t="s">
        <v>135</v>
      </c>
      <c r="BM666" s="191" t="s">
        <v>6430</v>
      </c>
    </row>
    <row r="667" spans="1:65" s="2" customFormat="1" ht="16.5" customHeight="1">
      <c r="A667" s="36"/>
      <c r="B667" s="37"/>
      <c r="C667" s="180" t="s">
        <v>6431</v>
      </c>
      <c r="D667" s="180" t="s">
        <v>187</v>
      </c>
      <c r="E667" s="181" t="s">
        <v>6339</v>
      </c>
      <c r="F667" s="182" t="s">
        <v>6340</v>
      </c>
      <c r="G667" s="183" t="s">
        <v>1314</v>
      </c>
      <c r="H667" s="184">
        <v>1</v>
      </c>
      <c r="I667" s="185"/>
      <c r="J667" s="186">
        <f t="shared" si="154"/>
        <v>0</v>
      </c>
      <c r="K667" s="182" t="s">
        <v>19</v>
      </c>
      <c r="L667" s="41"/>
      <c r="M667" s="187" t="s">
        <v>19</v>
      </c>
      <c r="N667" s="188" t="s">
        <v>44</v>
      </c>
      <c r="O667" s="66"/>
      <c r="P667" s="189">
        <f t="shared" si="155"/>
        <v>0</v>
      </c>
      <c r="Q667" s="189">
        <v>0</v>
      </c>
      <c r="R667" s="189">
        <f t="shared" si="156"/>
        <v>0</v>
      </c>
      <c r="S667" s="189">
        <v>0</v>
      </c>
      <c r="T667" s="190">
        <f t="shared" si="157"/>
        <v>0</v>
      </c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R667" s="191" t="s">
        <v>135</v>
      </c>
      <c r="AT667" s="191" t="s">
        <v>187</v>
      </c>
      <c r="AU667" s="191" t="s">
        <v>80</v>
      </c>
      <c r="AY667" s="19" t="s">
        <v>185</v>
      </c>
      <c r="BE667" s="192">
        <f t="shared" si="158"/>
        <v>0</v>
      </c>
      <c r="BF667" s="192">
        <f t="shared" si="159"/>
        <v>0</v>
      </c>
      <c r="BG667" s="192">
        <f t="shared" si="160"/>
        <v>0</v>
      </c>
      <c r="BH667" s="192">
        <f t="shared" si="161"/>
        <v>0</v>
      </c>
      <c r="BI667" s="192">
        <f t="shared" si="162"/>
        <v>0</v>
      </c>
      <c r="BJ667" s="19" t="s">
        <v>80</v>
      </c>
      <c r="BK667" s="192">
        <f t="shared" si="163"/>
        <v>0</v>
      </c>
      <c r="BL667" s="19" t="s">
        <v>135</v>
      </c>
      <c r="BM667" s="191" t="s">
        <v>6432</v>
      </c>
    </row>
    <row r="668" spans="1:65" s="2" customFormat="1" ht="16.5" customHeight="1">
      <c r="A668" s="36"/>
      <c r="B668" s="37"/>
      <c r="C668" s="180" t="s">
        <v>5730</v>
      </c>
      <c r="D668" s="180" t="s">
        <v>187</v>
      </c>
      <c r="E668" s="181" t="s">
        <v>6211</v>
      </c>
      <c r="F668" s="182" t="s">
        <v>6212</v>
      </c>
      <c r="G668" s="183" t="s">
        <v>1314</v>
      </c>
      <c r="H668" s="184">
        <v>10</v>
      </c>
      <c r="I668" s="185"/>
      <c r="J668" s="186">
        <f t="shared" si="154"/>
        <v>0</v>
      </c>
      <c r="K668" s="182" t="s">
        <v>19</v>
      </c>
      <c r="L668" s="41"/>
      <c r="M668" s="187" t="s">
        <v>19</v>
      </c>
      <c r="N668" s="188" t="s">
        <v>44</v>
      </c>
      <c r="O668" s="66"/>
      <c r="P668" s="189">
        <f t="shared" si="155"/>
        <v>0</v>
      </c>
      <c r="Q668" s="189">
        <v>0</v>
      </c>
      <c r="R668" s="189">
        <f t="shared" si="156"/>
        <v>0</v>
      </c>
      <c r="S668" s="189">
        <v>0</v>
      </c>
      <c r="T668" s="190">
        <f t="shared" si="157"/>
        <v>0</v>
      </c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R668" s="191" t="s">
        <v>135</v>
      </c>
      <c r="AT668" s="191" t="s">
        <v>187</v>
      </c>
      <c r="AU668" s="191" t="s">
        <v>80</v>
      </c>
      <c r="AY668" s="19" t="s">
        <v>185</v>
      </c>
      <c r="BE668" s="192">
        <f t="shared" si="158"/>
        <v>0</v>
      </c>
      <c r="BF668" s="192">
        <f t="shared" si="159"/>
        <v>0</v>
      </c>
      <c r="BG668" s="192">
        <f t="shared" si="160"/>
        <v>0</v>
      </c>
      <c r="BH668" s="192">
        <f t="shared" si="161"/>
        <v>0</v>
      </c>
      <c r="BI668" s="192">
        <f t="shared" si="162"/>
        <v>0</v>
      </c>
      <c r="BJ668" s="19" t="s">
        <v>80</v>
      </c>
      <c r="BK668" s="192">
        <f t="shared" si="163"/>
        <v>0</v>
      </c>
      <c r="BL668" s="19" t="s">
        <v>135</v>
      </c>
      <c r="BM668" s="191" t="s">
        <v>6433</v>
      </c>
    </row>
    <row r="669" spans="1:65" s="2" customFormat="1" ht="16.5" customHeight="1">
      <c r="A669" s="36"/>
      <c r="B669" s="37"/>
      <c r="C669" s="180" t="s">
        <v>6434</v>
      </c>
      <c r="D669" s="180" t="s">
        <v>187</v>
      </c>
      <c r="E669" s="181" t="s">
        <v>6214</v>
      </c>
      <c r="F669" s="182" t="s">
        <v>6215</v>
      </c>
      <c r="G669" s="183" t="s">
        <v>1314</v>
      </c>
      <c r="H669" s="184">
        <v>1</v>
      </c>
      <c r="I669" s="185"/>
      <c r="J669" s="186">
        <f t="shared" si="154"/>
        <v>0</v>
      </c>
      <c r="K669" s="182" t="s">
        <v>19</v>
      </c>
      <c r="L669" s="41"/>
      <c r="M669" s="187" t="s">
        <v>19</v>
      </c>
      <c r="N669" s="188" t="s">
        <v>44</v>
      </c>
      <c r="O669" s="66"/>
      <c r="P669" s="189">
        <f t="shared" si="155"/>
        <v>0</v>
      </c>
      <c r="Q669" s="189">
        <v>0</v>
      </c>
      <c r="R669" s="189">
        <f t="shared" si="156"/>
        <v>0</v>
      </c>
      <c r="S669" s="189">
        <v>0</v>
      </c>
      <c r="T669" s="190">
        <f t="shared" si="157"/>
        <v>0</v>
      </c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R669" s="191" t="s">
        <v>135</v>
      </c>
      <c r="AT669" s="191" t="s">
        <v>187</v>
      </c>
      <c r="AU669" s="191" t="s">
        <v>80</v>
      </c>
      <c r="AY669" s="19" t="s">
        <v>185</v>
      </c>
      <c r="BE669" s="192">
        <f t="shared" si="158"/>
        <v>0</v>
      </c>
      <c r="BF669" s="192">
        <f t="shared" si="159"/>
        <v>0</v>
      </c>
      <c r="BG669" s="192">
        <f t="shared" si="160"/>
        <v>0</v>
      </c>
      <c r="BH669" s="192">
        <f t="shared" si="161"/>
        <v>0</v>
      </c>
      <c r="BI669" s="192">
        <f t="shared" si="162"/>
        <v>0</v>
      </c>
      <c r="BJ669" s="19" t="s">
        <v>80</v>
      </c>
      <c r="BK669" s="192">
        <f t="shared" si="163"/>
        <v>0</v>
      </c>
      <c r="BL669" s="19" t="s">
        <v>135</v>
      </c>
      <c r="BM669" s="191" t="s">
        <v>6435</v>
      </c>
    </row>
    <row r="670" spans="1:65" s="2" customFormat="1" ht="16.5" customHeight="1">
      <c r="A670" s="36"/>
      <c r="B670" s="37"/>
      <c r="C670" s="180" t="s">
        <v>5733</v>
      </c>
      <c r="D670" s="180" t="s">
        <v>187</v>
      </c>
      <c r="E670" s="181" t="s">
        <v>6346</v>
      </c>
      <c r="F670" s="182" t="s">
        <v>6347</v>
      </c>
      <c r="G670" s="183" t="s">
        <v>1314</v>
      </c>
      <c r="H670" s="184">
        <v>1</v>
      </c>
      <c r="I670" s="185"/>
      <c r="J670" s="186">
        <f t="shared" si="154"/>
        <v>0</v>
      </c>
      <c r="K670" s="182" t="s">
        <v>19</v>
      </c>
      <c r="L670" s="41"/>
      <c r="M670" s="187" t="s">
        <v>19</v>
      </c>
      <c r="N670" s="188" t="s">
        <v>44</v>
      </c>
      <c r="O670" s="66"/>
      <c r="P670" s="189">
        <f t="shared" si="155"/>
        <v>0</v>
      </c>
      <c r="Q670" s="189">
        <v>0</v>
      </c>
      <c r="R670" s="189">
        <f t="shared" si="156"/>
        <v>0</v>
      </c>
      <c r="S670" s="189">
        <v>0</v>
      </c>
      <c r="T670" s="190">
        <f t="shared" si="157"/>
        <v>0</v>
      </c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R670" s="191" t="s">
        <v>135</v>
      </c>
      <c r="AT670" s="191" t="s">
        <v>187</v>
      </c>
      <c r="AU670" s="191" t="s">
        <v>80</v>
      </c>
      <c r="AY670" s="19" t="s">
        <v>185</v>
      </c>
      <c r="BE670" s="192">
        <f t="shared" si="158"/>
        <v>0</v>
      </c>
      <c r="BF670" s="192">
        <f t="shared" si="159"/>
        <v>0</v>
      </c>
      <c r="BG670" s="192">
        <f t="shared" si="160"/>
        <v>0</v>
      </c>
      <c r="BH670" s="192">
        <f t="shared" si="161"/>
        <v>0</v>
      </c>
      <c r="BI670" s="192">
        <f t="shared" si="162"/>
        <v>0</v>
      </c>
      <c r="BJ670" s="19" t="s">
        <v>80</v>
      </c>
      <c r="BK670" s="192">
        <f t="shared" si="163"/>
        <v>0</v>
      </c>
      <c r="BL670" s="19" t="s">
        <v>135</v>
      </c>
      <c r="BM670" s="191" t="s">
        <v>6436</v>
      </c>
    </row>
    <row r="671" spans="1:65" s="2" customFormat="1" ht="16.5" customHeight="1">
      <c r="A671" s="36"/>
      <c r="B671" s="37"/>
      <c r="C671" s="180" t="s">
        <v>6437</v>
      </c>
      <c r="D671" s="180" t="s">
        <v>187</v>
      </c>
      <c r="E671" s="181" t="s">
        <v>6218</v>
      </c>
      <c r="F671" s="182" t="s">
        <v>6219</v>
      </c>
      <c r="G671" s="183" t="s">
        <v>1314</v>
      </c>
      <c r="H671" s="184">
        <v>12</v>
      </c>
      <c r="I671" s="185"/>
      <c r="J671" s="186">
        <f t="shared" si="154"/>
        <v>0</v>
      </c>
      <c r="K671" s="182" t="s">
        <v>19</v>
      </c>
      <c r="L671" s="41"/>
      <c r="M671" s="187" t="s">
        <v>19</v>
      </c>
      <c r="N671" s="188" t="s">
        <v>44</v>
      </c>
      <c r="O671" s="66"/>
      <c r="P671" s="189">
        <f t="shared" si="155"/>
        <v>0</v>
      </c>
      <c r="Q671" s="189">
        <v>0</v>
      </c>
      <c r="R671" s="189">
        <f t="shared" si="156"/>
        <v>0</v>
      </c>
      <c r="S671" s="189">
        <v>0</v>
      </c>
      <c r="T671" s="190">
        <f t="shared" si="157"/>
        <v>0</v>
      </c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R671" s="191" t="s">
        <v>135</v>
      </c>
      <c r="AT671" s="191" t="s">
        <v>187</v>
      </c>
      <c r="AU671" s="191" t="s">
        <v>80</v>
      </c>
      <c r="AY671" s="19" t="s">
        <v>185</v>
      </c>
      <c r="BE671" s="192">
        <f t="shared" si="158"/>
        <v>0</v>
      </c>
      <c r="BF671" s="192">
        <f t="shared" si="159"/>
        <v>0</v>
      </c>
      <c r="BG671" s="192">
        <f t="shared" si="160"/>
        <v>0</v>
      </c>
      <c r="BH671" s="192">
        <f t="shared" si="161"/>
        <v>0</v>
      </c>
      <c r="BI671" s="192">
        <f t="shared" si="162"/>
        <v>0</v>
      </c>
      <c r="BJ671" s="19" t="s">
        <v>80</v>
      </c>
      <c r="BK671" s="192">
        <f t="shared" si="163"/>
        <v>0</v>
      </c>
      <c r="BL671" s="19" t="s">
        <v>135</v>
      </c>
      <c r="BM671" s="191" t="s">
        <v>6438</v>
      </c>
    </row>
    <row r="672" spans="1:65" s="2" customFormat="1" ht="16.5" customHeight="1">
      <c r="A672" s="36"/>
      <c r="B672" s="37"/>
      <c r="C672" s="180" t="s">
        <v>5736</v>
      </c>
      <c r="D672" s="180" t="s">
        <v>187</v>
      </c>
      <c r="E672" s="181" t="s">
        <v>6221</v>
      </c>
      <c r="F672" s="182" t="s">
        <v>6222</v>
      </c>
      <c r="G672" s="183" t="s">
        <v>1358</v>
      </c>
      <c r="H672" s="184">
        <v>8</v>
      </c>
      <c r="I672" s="185"/>
      <c r="J672" s="186">
        <f t="shared" si="154"/>
        <v>0</v>
      </c>
      <c r="K672" s="182" t="s">
        <v>19</v>
      </c>
      <c r="L672" s="41"/>
      <c r="M672" s="187" t="s">
        <v>19</v>
      </c>
      <c r="N672" s="188" t="s">
        <v>44</v>
      </c>
      <c r="O672" s="66"/>
      <c r="P672" s="189">
        <f t="shared" si="155"/>
        <v>0</v>
      </c>
      <c r="Q672" s="189">
        <v>0</v>
      </c>
      <c r="R672" s="189">
        <f t="shared" si="156"/>
        <v>0</v>
      </c>
      <c r="S672" s="189">
        <v>0</v>
      </c>
      <c r="T672" s="190">
        <f t="shared" si="157"/>
        <v>0</v>
      </c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R672" s="191" t="s">
        <v>135</v>
      </c>
      <c r="AT672" s="191" t="s">
        <v>187</v>
      </c>
      <c r="AU672" s="191" t="s">
        <v>80</v>
      </c>
      <c r="AY672" s="19" t="s">
        <v>185</v>
      </c>
      <c r="BE672" s="192">
        <f t="shared" si="158"/>
        <v>0</v>
      </c>
      <c r="BF672" s="192">
        <f t="shared" si="159"/>
        <v>0</v>
      </c>
      <c r="BG672" s="192">
        <f t="shared" si="160"/>
        <v>0</v>
      </c>
      <c r="BH672" s="192">
        <f t="shared" si="161"/>
        <v>0</v>
      </c>
      <c r="BI672" s="192">
        <f t="shared" si="162"/>
        <v>0</v>
      </c>
      <c r="BJ672" s="19" t="s">
        <v>80</v>
      </c>
      <c r="BK672" s="192">
        <f t="shared" si="163"/>
        <v>0</v>
      </c>
      <c r="BL672" s="19" t="s">
        <v>135</v>
      </c>
      <c r="BM672" s="191" t="s">
        <v>6439</v>
      </c>
    </row>
    <row r="673" spans="1:65" s="2" customFormat="1" ht="16.5" customHeight="1">
      <c r="A673" s="36"/>
      <c r="B673" s="37"/>
      <c r="C673" s="180" t="s">
        <v>6440</v>
      </c>
      <c r="D673" s="180" t="s">
        <v>187</v>
      </c>
      <c r="E673" s="181" t="s">
        <v>6225</v>
      </c>
      <c r="F673" s="182" t="s">
        <v>6226</v>
      </c>
      <c r="G673" s="183" t="s">
        <v>3536</v>
      </c>
      <c r="H673" s="184">
        <v>1</v>
      </c>
      <c r="I673" s="185"/>
      <c r="J673" s="186">
        <f t="shared" si="154"/>
        <v>0</v>
      </c>
      <c r="K673" s="182" t="s">
        <v>19</v>
      </c>
      <c r="L673" s="41"/>
      <c r="M673" s="187" t="s">
        <v>19</v>
      </c>
      <c r="N673" s="188" t="s">
        <v>44</v>
      </c>
      <c r="O673" s="66"/>
      <c r="P673" s="189">
        <f t="shared" si="155"/>
        <v>0</v>
      </c>
      <c r="Q673" s="189">
        <v>0</v>
      </c>
      <c r="R673" s="189">
        <f t="shared" si="156"/>
        <v>0</v>
      </c>
      <c r="S673" s="189">
        <v>0</v>
      </c>
      <c r="T673" s="190">
        <f t="shared" si="157"/>
        <v>0</v>
      </c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R673" s="191" t="s">
        <v>135</v>
      </c>
      <c r="AT673" s="191" t="s">
        <v>187</v>
      </c>
      <c r="AU673" s="191" t="s">
        <v>80</v>
      </c>
      <c r="AY673" s="19" t="s">
        <v>185</v>
      </c>
      <c r="BE673" s="192">
        <f t="shared" si="158"/>
        <v>0</v>
      </c>
      <c r="BF673" s="192">
        <f t="shared" si="159"/>
        <v>0</v>
      </c>
      <c r="BG673" s="192">
        <f t="shared" si="160"/>
        <v>0</v>
      </c>
      <c r="BH673" s="192">
        <f t="shared" si="161"/>
        <v>0</v>
      </c>
      <c r="BI673" s="192">
        <f t="shared" si="162"/>
        <v>0</v>
      </c>
      <c r="BJ673" s="19" t="s">
        <v>80</v>
      </c>
      <c r="BK673" s="192">
        <f t="shared" si="163"/>
        <v>0</v>
      </c>
      <c r="BL673" s="19" t="s">
        <v>135</v>
      </c>
      <c r="BM673" s="191" t="s">
        <v>6441</v>
      </c>
    </row>
    <row r="674" spans="1:65" s="2" customFormat="1" ht="21.75" customHeight="1">
      <c r="A674" s="36"/>
      <c r="B674" s="37"/>
      <c r="C674" s="180" t="s">
        <v>5739</v>
      </c>
      <c r="D674" s="180" t="s">
        <v>187</v>
      </c>
      <c r="E674" s="181" t="s">
        <v>6228</v>
      </c>
      <c r="F674" s="182" t="s">
        <v>6229</v>
      </c>
      <c r="G674" s="183" t="s">
        <v>499</v>
      </c>
      <c r="H674" s="184">
        <v>57</v>
      </c>
      <c r="I674" s="185"/>
      <c r="J674" s="186">
        <f t="shared" si="154"/>
        <v>0</v>
      </c>
      <c r="K674" s="182" t="s">
        <v>19</v>
      </c>
      <c r="L674" s="41"/>
      <c r="M674" s="187" t="s">
        <v>19</v>
      </c>
      <c r="N674" s="188" t="s">
        <v>44</v>
      </c>
      <c r="O674" s="66"/>
      <c r="P674" s="189">
        <f t="shared" si="155"/>
        <v>0</v>
      </c>
      <c r="Q674" s="189">
        <v>0</v>
      </c>
      <c r="R674" s="189">
        <f t="shared" si="156"/>
        <v>0</v>
      </c>
      <c r="S674" s="189">
        <v>0</v>
      </c>
      <c r="T674" s="190">
        <f t="shared" si="157"/>
        <v>0</v>
      </c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R674" s="191" t="s">
        <v>135</v>
      </c>
      <c r="AT674" s="191" t="s">
        <v>187</v>
      </c>
      <c r="AU674" s="191" t="s">
        <v>80</v>
      </c>
      <c r="AY674" s="19" t="s">
        <v>185</v>
      </c>
      <c r="BE674" s="192">
        <f t="shared" si="158"/>
        <v>0</v>
      </c>
      <c r="BF674" s="192">
        <f t="shared" si="159"/>
        <v>0</v>
      </c>
      <c r="BG674" s="192">
        <f t="shared" si="160"/>
        <v>0</v>
      </c>
      <c r="BH674" s="192">
        <f t="shared" si="161"/>
        <v>0</v>
      </c>
      <c r="BI674" s="192">
        <f t="shared" si="162"/>
        <v>0</v>
      </c>
      <c r="BJ674" s="19" t="s">
        <v>80</v>
      </c>
      <c r="BK674" s="192">
        <f t="shared" si="163"/>
        <v>0</v>
      </c>
      <c r="BL674" s="19" t="s">
        <v>135</v>
      </c>
      <c r="BM674" s="191" t="s">
        <v>6442</v>
      </c>
    </row>
    <row r="675" spans="1:65" s="2" customFormat="1" ht="24.2" customHeight="1">
      <c r="A675" s="36"/>
      <c r="B675" s="37"/>
      <c r="C675" s="180" t="s">
        <v>6443</v>
      </c>
      <c r="D675" s="180" t="s">
        <v>187</v>
      </c>
      <c r="E675" s="181" t="s">
        <v>6232</v>
      </c>
      <c r="F675" s="182" t="s">
        <v>6233</v>
      </c>
      <c r="G675" s="183" t="s">
        <v>499</v>
      </c>
      <c r="H675" s="184">
        <v>63</v>
      </c>
      <c r="I675" s="185"/>
      <c r="J675" s="186">
        <f t="shared" si="154"/>
        <v>0</v>
      </c>
      <c r="K675" s="182" t="s">
        <v>19</v>
      </c>
      <c r="L675" s="41"/>
      <c r="M675" s="187" t="s">
        <v>19</v>
      </c>
      <c r="N675" s="188" t="s">
        <v>44</v>
      </c>
      <c r="O675" s="66"/>
      <c r="P675" s="189">
        <f t="shared" si="155"/>
        <v>0</v>
      </c>
      <c r="Q675" s="189">
        <v>0</v>
      </c>
      <c r="R675" s="189">
        <f t="shared" si="156"/>
        <v>0</v>
      </c>
      <c r="S675" s="189">
        <v>0</v>
      </c>
      <c r="T675" s="190">
        <f t="shared" si="157"/>
        <v>0</v>
      </c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R675" s="191" t="s">
        <v>135</v>
      </c>
      <c r="AT675" s="191" t="s">
        <v>187</v>
      </c>
      <c r="AU675" s="191" t="s">
        <v>80</v>
      </c>
      <c r="AY675" s="19" t="s">
        <v>185</v>
      </c>
      <c r="BE675" s="192">
        <f t="shared" si="158"/>
        <v>0</v>
      </c>
      <c r="BF675" s="192">
        <f t="shared" si="159"/>
        <v>0</v>
      </c>
      <c r="BG675" s="192">
        <f t="shared" si="160"/>
        <v>0</v>
      </c>
      <c r="BH675" s="192">
        <f t="shared" si="161"/>
        <v>0</v>
      </c>
      <c r="BI675" s="192">
        <f t="shared" si="162"/>
        <v>0</v>
      </c>
      <c r="BJ675" s="19" t="s">
        <v>80</v>
      </c>
      <c r="BK675" s="192">
        <f t="shared" si="163"/>
        <v>0</v>
      </c>
      <c r="BL675" s="19" t="s">
        <v>135</v>
      </c>
      <c r="BM675" s="191" t="s">
        <v>6444</v>
      </c>
    </row>
    <row r="676" spans="1:65" s="2" customFormat="1" ht="24.2" customHeight="1">
      <c r="A676" s="36"/>
      <c r="B676" s="37"/>
      <c r="C676" s="180" t="s">
        <v>5742</v>
      </c>
      <c r="D676" s="180" t="s">
        <v>187</v>
      </c>
      <c r="E676" s="181" t="s">
        <v>6235</v>
      </c>
      <c r="F676" s="182" t="s">
        <v>6236</v>
      </c>
      <c r="G676" s="183" t="s">
        <v>499</v>
      </c>
      <c r="H676" s="184">
        <v>65</v>
      </c>
      <c r="I676" s="185"/>
      <c r="J676" s="186">
        <f t="shared" si="154"/>
        <v>0</v>
      </c>
      <c r="K676" s="182" t="s">
        <v>19</v>
      </c>
      <c r="L676" s="41"/>
      <c r="M676" s="187" t="s">
        <v>19</v>
      </c>
      <c r="N676" s="188" t="s">
        <v>44</v>
      </c>
      <c r="O676" s="66"/>
      <c r="P676" s="189">
        <f t="shared" si="155"/>
        <v>0</v>
      </c>
      <c r="Q676" s="189">
        <v>0</v>
      </c>
      <c r="R676" s="189">
        <f t="shared" si="156"/>
        <v>0</v>
      </c>
      <c r="S676" s="189">
        <v>0</v>
      </c>
      <c r="T676" s="190">
        <f t="shared" si="157"/>
        <v>0</v>
      </c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R676" s="191" t="s">
        <v>135</v>
      </c>
      <c r="AT676" s="191" t="s">
        <v>187</v>
      </c>
      <c r="AU676" s="191" t="s">
        <v>80</v>
      </c>
      <c r="AY676" s="19" t="s">
        <v>185</v>
      </c>
      <c r="BE676" s="192">
        <f t="shared" si="158"/>
        <v>0</v>
      </c>
      <c r="BF676" s="192">
        <f t="shared" si="159"/>
        <v>0</v>
      </c>
      <c r="BG676" s="192">
        <f t="shared" si="160"/>
        <v>0</v>
      </c>
      <c r="BH676" s="192">
        <f t="shared" si="161"/>
        <v>0</v>
      </c>
      <c r="BI676" s="192">
        <f t="shared" si="162"/>
        <v>0</v>
      </c>
      <c r="BJ676" s="19" t="s">
        <v>80</v>
      </c>
      <c r="BK676" s="192">
        <f t="shared" si="163"/>
        <v>0</v>
      </c>
      <c r="BL676" s="19" t="s">
        <v>135</v>
      </c>
      <c r="BM676" s="191" t="s">
        <v>6445</v>
      </c>
    </row>
    <row r="677" spans="1:65" s="2" customFormat="1" ht="24.2" customHeight="1">
      <c r="A677" s="36"/>
      <c r="B677" s="37"/>
      <c r="C677" s="180" t="s">
        <v>6446</v>
      </c>
      <c r="D677" s="180" t="s">
        <v>187</v>
      </c>
      <c r="E677" s="181" t="s">
        <v>6239</v>
      </c>
      <c r="F677" s="182" t="s">
        <v>6240</v>
      </c>
      <c r="G677" s="183" t="s">
        <v>499</v>
      </c>
      <c r="H677" s="184">
        <v>43</v>
      </c>
      <c r="I677" s="185"/>
      <c r="J677" s="186">
        <f t="shared" si="154"/>
        <v>0</v>
      </c>
      <c r="K677" s="182" t="s">
        <v>19</v>
      </c>
      <c r="L677" s="41"/>
      <c r="M677" s="187" t="s">
        <v>19</v>
      </c>
      <c r="N677" s="188" t="s">
        <v>44</v>
      </c>
      <c r="O677" s="66"/>
      <c r="P677" s="189">
        <f t="shared" si="155"/>
        <v>0</v>
      </c>
      <c r="Q677" s="189">
        <v>0</v>
      </c>
      <c r="R677" s="189">
        <f t="shared" si="156"/>
        <v>0</v>
      </c>
      <c r="S677" s="189">
        <v>0</v>
      </c>
      <c r="T677" s="190">
        <f t="shared" si="157"/>
        <v>0</v>
      </c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R677" s="191" t="s">
        <v>135</v>
      </c>
      <c r="AT677" s="191" t="s">
        <v>187</v>
      </c>
      <c r="AU677" s="191" t="s">
        <v>80</v>
      </c>
      <c r="AY677" s="19" t="s">
        <v>185</v>
      </c>
      <c r="BE677" s="192">
        <f t="shared" si="158"/>
        <v>0</v>
      </c>
      <c r="BF677" s="192">
        <f t="shared" si="159"/>
        <v>0</v>
      </c>
      <c r="BG677" s="192">
        <f t="shared" si="160"/>
        <v>0</v>
      </c>
      <c r="BH677" s="192">
        <f t="shared" si="161"/>
        <v>0</v>
      </c>
      <c r="BI677" s="192">
        <f t="shared" si="162"/>
        <v>0</v>
      </c>
      <c r="BJ677" s="19" t="s">
        <v>80</v>
      </c>
      <c r="BK677" s="192">
        <f t="shared" si="163"/>
        <v>0</v>
      </c>
      <c r="BL677" s="19" t="s">
        <v>135</v>
      </c>
      <c r="BM677" s="191" t="s">
        <v>6447</v>
      </c>
    </row>
    <row r="678" spans="1:65" s="2" customFormat="1" ht="24.2" customHeight="1">
      <c r="A678" s="36"/>
      <c r="B678" s="37"/>
      <c r="C678" s="180" t="s">
        <v>5745</v>
      </c>
      <c r="D678" s="180" t="s">
        <v>187</v>
      </c>
      <c r="E678" s="181" t="s">
        <v>6242</v>
      </c>
      <c r="F678" s="182" t="s">
        <v>6243</v>
      </c>
      <c r="G678" s="183" t="s">
        <v>499</v>
      </c>
      <c r="H678" s="184">
        <v>6</v>
      </c>
      <c r="I678" s="185"/>
      <c r="J678" s="186">
        <f t="shared" si="154"/>
        <v>0</v>
      </c>
      <c r="K678" s="182" t="s">
        <v>19</v>
      </c>
      <c r="L678" s="41"/>
      <c r="M678" s="187" t="s">
        <v>19</v>
      </c>
      <c r="N678" s="188" t="s">
        <v>44</v>
      </c>
      <c r="O678" s="66"/>
      <c r="P678" s="189">
        <f t="shared" si="155"/>
        <v>0</v>
      </c>
      <c r="Q678" s="189">
        <v>0</v>
      </c>
      <c r="R678" s="189">
        <f t="shared" si="156"/>
        <v>0</v>
      </c>
      <c r="S678" s="189">
        <v>0</v>
      </c>
      <c r="T678" s="190">
        <f t="shared" si="157"/>
        <v>0</v>
      </c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R678" s="191" t="s">
        <v>135</v>
      </c>
      <c r="AT678" s="191" t="s">
        <v>187</v>
      </c>
      <c r="AU678" s="191" t="s">
        <v>80</v>
      </c>
      <c r="AY678" s="19" t="s">
        <v>185</v>
      </c>
      <c r="BE678" s="192">
        <f t="shared" si="158"/>
        <v>0</v>
      </c>
      <c r="BF678" s="192">
        <f t="shared" si="159"/>
        <v>0</v>
      </c>
      <c r="BG678" s="192">
        <f t="shared" si="160"/>
        <v>0</v>
      </c>
      <c r="BH678" s="192">
        <f t="shared" si="161"/>
        <v>0</v>
      </c>
      <c r="BI678" s="192">
        <f t="shared" si="162"/>
        <v>0</v>
      </c>
      <c r="BJ678" s="19" t="s">
        <v>80</v>
      </c>
      <c r="BK678" s="192">
        <f t="shared" si="163"/>
        <v>0</v>
      </c>
      <c r="BL678" s="19" t="s">
        <v>135</v>
      </c>
      <c r="BM678" s="191" t="s">
        <v>6448</v>
      </c>
    </row>
    <row r="679" spans="1:65" s="2" customFormat="1" ht="24.2" customHeight="1">
      <c r="A679" s="36"/>
      <c r="B679" s="37"/>
      <c r="C679" s="180" t="s">
        <v>6449</v>
      </c>
      <c r="D679" s="180" t="s">
        <v>187</v>
      </c>
      <c r="E679" s="181" t="s">
        <v>6361</v>
      </c>
      <c r="F679" s="182" t="s">
        <v>6362</v>
      </c>
      <c r="G679" s="183" t="s">
        <v>499</v>
      </c>
      <c r="H679" s="184">
        <v>8</v>
      </c>
      <c r="I679" s="185"/>
      <c r="J679" s="186">
        <f t="shared" si="154"/>
        <v>0</v>
      </c>
      <c r="K679" s="182" t="s">
        <v>19</v>
      </c>
      <c r="L679" s="41"/>
      <c r="M679" s="187" t="s">
        <v>19</v>
      </c>
      <c r="N679" s="188" t="s">
        <v>44</v>
      </c>
      <c r="O679" s="66"/>
      <c r="P679" s="189">
        <f t="shared" si="155"/>
        <v>0</v>
      </c>
      <c r="Q679" s="189">
        <v>0</v>
      </c>
      <c r="R679" s="189">
        <f t="shared" si="156"/>
        <v>0</v>
      </c>
      <c r="S679" s="189">
        <v>0</v>
      </c>
      <c r="T679" s="190">
        <f t="shared" si="157"/>
        <v>0</v>
      </c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R679" s="191" t="s">
        <v>135</v>
      </c>
      <c r="AT679" s="191" t="s">
        <v>187</v>
      </c>
      <c r="AU679" s="191" t="s">
        <v>80</v>
      </c>
      <c r="AY679" s="19" t="s">
        <v>185</v>
      </c>
      <c r="BE679" s="192">
        <f t="shared" si="158"/>
        <v>0</v>
      </c>
      <c r="BF679" s="192">
        <f t="shared" si="159"/>
        <v>0</v>
      </c>
      <c r="BG679" s="192">
        <f t="shared" si="160"/>
        <v>0</v>
      </c>
      <c r="BH679" s="192">
        <f t="shared" si="161"/>
        <v>0</v>
      </c>
      <c r="BI679" s="192">
        <f t="shared" si="162"/>
        <v>0</v>
      </c>
      <c r="BJ679" s="19" t="s">
        <v>80</v>
      </c>
      <c r="BK679" s="192">
        <f t="shared" si="163"/>
        <v>0</v>
      </c>
      <c r="BL679" s="19" t="s">
        <v>135</v>
      </c>
      <c r="BM679" s="191" t="s">
        <v>6450</v>
      </c>
    </row>
    <row r="680" spans="1:65" s="2" customFormat="1" ht="16.5" customHeight="1">
      <c r="A680" s="36"/>
      <c r="B680" s="37"/>
      <c r="C680" s="180" t="s">
        <v>5748</v>
      </c>
      <c r="D680" s="180" t="s">
        <v>187</v>
      </c>
      <c r="E680" s="181" t="s">
        <v>6246</v>
      </c>
      <c r="F680" s="182" t="s">
        <v>6247</v>
      </c>
      <c r="G680" s="183" t="s">
        <v>1314</v>
      </c>
      <c r="H680" s="184">
        <v>2</v>
      </c>
      <c r="I680" s="185"/>
      <c r="J680" s="186">
        <f t="shared" si="154"/>
        <v>0</v>
      </c>
      <c r="K680" s="182" t="s">
        <v>19</v>
      </c>
      <c r="L680" s="41"/>
      <c r="M680" s="187" t="s">
        <v>19</v>
      </c>
      <c r="N680" s="188" t="s">
        <v>44</v>
      </c>
      <c r="O680" s="66"/>
      <c r="P680" s="189">
        <f t="shared" si="155"/>
        <v>0</v>
      </c>
      <c r="Q680" s="189">
        <v>0</v>
      </c>
      <c r="R680" s="189">
        <f t="shared" si="156"/>
        <v>0</v>
      </c>
      <c r="S680" s="189">
        <v>0</v>
      </c>
      <c r="T680" s="190">
        <f t="shared" si="157"/>
        <v>0</v>
      </c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R680" s="191" t="s">
        <v>135</v>
      </c>
      <c r="AT680" s="191" t="s">
        <v>187</v>
      </c>
      <c r="AU680" s="191" t="s">
        <v>80</v>
      </c>
      <c r="AY680" s="19" t="s">
        <v>185</v>
      </c>
      <c r="BE680" s="192">
        <f t="shared" si="158"/>
        <v>0</v>
      </c>
      <c r="BF680" s="192">
        <f t="shared" si="159"/>
        <v>0</v>
      </c>
      <c r="BG680" s="192">
        <f t="shared" si="160"/>
        <v>0</v>
      </c>
      <c r="BH680" s="192">
        <f t="shared" si="161"/>
        <v>0</v>
      </c>
      <c r="BI680" s="192">
        <f t="shared" si="162"/>
        <v>0</v>
      </c>
      <c r="BJ680" s="19" t="s">
        <v>80</v>
      </c>
      <c r="BK680" s="192">
        <f t="shared" si="163"/>
        <v>0</v>
      </c>
      <c r="BL680" s="19" t="s">
        <v>135</v>
      </c>
      <c r="BM680" s="191" t="s">
        <v>6451</v>
      </c>
    </row>
    <row r="681" spans="1:65" s="2" customFormat="1" ht="16.5" customHeight="1">
      <c r="A681" s="36"/>
      <c r="B681" s="37"/>
      <c r="C681" s="180" t="s">
        <v>6452</v>
      </c>
      <c r="D681" s="180" t="s">
        <v>187</v>
      </c>
      <c r="E681" s="181" t="s">
        <v>6249</v>
      </c>
      <c r="F681" s="182" t="s">
        <v>6250</v>
      </c>
      <c r="G681" s="183" t="s">
        <v>1314</v>
      </c>
      <c r="H681" s="184">
        <v>12</v>
      </c>
      <c r="I681" s="185"/>
      <c r="J681" s="186">
        <f t="shared" si="154"/>
        <v>0</v>
      </c>
      <c r="K681" s="182" t="s">
        <v>19</v>
      </c>
      <c r="L681" s="41"/>
      <c r="M681" s="187" t="s">
        <v>19</v>
      </c>
      <c r="N681" s="188" t="s">
        <v>44</v>
      </c>
      <c r="O681" s="66"/>
      <c r="P681" s="189">
        <f t="shared" si="155"/>
        <v>0</v>
      </c>
      <c r="Q681" s="189">
        <v>0</v>
      </c>
      <c r="R681" s="189">
        <f t="shared" si="156"/>
        <v>0</v>
      </c>
      <c r="S681" s="189">
        <v>0</v>
      </c>
      <c r="T681" s="190">
        <f t="shared" si="157"/>
        <v>0</v>
      </c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R681" s="191" t="s">
        <v>135</v>
      </c>
      <c r="AT681" s="191" t="s">
        <v>187</v>
      </c>
      <c r="AU681" s="191" t="s">
        <v>80</v>
      </c>
      <c r="AY681" s="19" t="s">
        <v>185</v>
      </c>
      <c r="BE681" s="192">
        <f t="shared" si="158"/>
        <v>0</v>
      </c>
      <c r="BF681" s="192">
        <f t="shared" si="159"/>
        <v>0</v>
      </c>
      <c r="BG681" s="192">
        <f t="shared" si="160"/>
        <v>0</v>
      </c>
      <c r="BH681" s="192">
        <f t="shared" si="161"/>
        <v>0</v>
      </c>
      <c r="BI681" s="192">
        <f t="shared" si="162"/>
        <v>0</v>
      </c>
      <c r="BJ681" s="19" t="s">
        <v>80</v>
      </c>
      <c r="BK681" s="192">
        <f t="shared" si="163"/>
        <v>0</v>
      </c>
      <c r="BL681" s="19" t="s">
        <v>135</v>
      </c>
      <c r="BM681" s="191" t="s">
        <v>6453</v>
      </c>
    </row>
    <row r="682" spans="1:65" s="2" customFormat="1" ht="16.5" customHeight="1">
      <c r="A682" s="36"/>
      <c r="B682" s="37"/>
      <c r="C682" s="180" t="s">
        <v>5751</v>
      </c>
      <c r="D682" s="180" t="s">
        <v>187</v>
      </c>
      <c r="E682" s="181" t="s">
        <v>6368</v>
      </c>
      <c r="F682" s="182" t="s">
        <v>6254</v>
      </c>
      <c r="G682" s="183" t="s">
        <v>1314</v>
      </c>
      <c r="H682" s="184">
        <v>1</v>
      </c>
      <c r="I682" s="185"/>
      <c r="J682" s="186">
        <f t="shared" si="154"/>
        <v>0</v>
      </c>
      <c r="K682" s="182" t="s">
        <v>19</v>
      </c>
      <c r="L682" s="41"/>
      <c r="M682" s="187" t="s">
        <v>19</v>
      </c>
      <c r="N682" s="188" t="s">
        <v>44</v>
      </c>
      <c r="O682" s="66"/>
      <c r="P682" s="189">
        <f t="shared" si="155"/>
        <v>0</v>
      </c>
      <c r="Q682" s="189">
        <v>0</v>
      </c>
      <c r="R682" s="189">
        <f t="shared" si="156"/>
        <v>0</v>
      </c>
      <c r="S682" s="189">
        <v>0</v>
      </c>
      <c r="T682" s="190">
        <f t="shared" si="157"/>
        <v>0</v>
      </c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R682" s="191" t="s">
        <v>135</v>
      </c>
      <c r="AT682" s="191" t="s">
        <v>187</v>
      </c>
      <c r="AU682" s="191" t="s">
        <v>80</v>
      </c>
      <c r="AY682" s="19" t="s">
        <v>185</v>
      </c>
      <c r="BE682" s="192">
        <f t="shared" si="158"/>
        <v>0</v>
      </c>
      <c r="BF682" s="192">
        <f t="shared" si="159"/>
        <v>0</v>
      </c>
      <c r="BG682" s="192">
        <f t="shared" si="160"/>
        <v>0</v>
      </c>
      <c r="BH682" s="192">
        <f t="shared" si="161"/>
        <v>0</v>
      </c>
      <c r="BI682" s="192">
        <f t="shared" si="162"/>
        <v>0</v>
      </c>
      <c r="BJ682" s="19" t="s">
        <v>80</v>
      </c>
      <c r="BK682" s="192">
        <f t="shared" si="163"/>
        <v>0</v>
      </c>
      <c r="BL682" s="19" t="s">
        <v>135</v>
      </c>
      <c r="BM682" s="191" t="s">
        <v>6454</v>
      </c>
    </row>
    <row r="683" spans="1:65" s="2" customFormat="1" ht="16.5" customHeight="1">
      <c r="A683" s="36"/>
      <c r="B683" s="37"/>
      <c r="C683" s="180" t="s">
        <v>6455</v>
      </c>
      <c r="D683" s="180" t="s">
        <v>187</v>
      </c>
      <c r="E683" s="181" t="s">
        <v>5169</v>
      </c>
      <c r="F683" s="182" t="s">
        <v>5170</v>
      </c>
      <c r="G683" s="183" t="s">
        <v>448</v>
      </c>
      <c r="H683" s="184">
        <v>3</v>
      </c>
      <c r="I683" s="185"/>
      <c r="J683" s="186">
        <f t="shared" si="154"/>
        <v>0</v>
      </c>
      <c r="K683" s="182" t="s">
        <v>19</v>
      </c>
      <c r="L683" s="41"/>
      <c r="M683" s="187" t="s">
        <v>19</v>
      </c>
      <c r="N683" s="188" t="s">
        <v>44</v>
      </c>
      <c r="O683" s="66"/>
      <c r="P683" s="189">
        <f t="shared" si="155"/>
        <v>0</v>
      </c>
      <c r="Q683" s="189">
        <v>0</v>
      </c>
      <c r="R683" s="189">
        <f t="shared" si="156"/>
        <v>0</v>
      </c>
      <c r="S683" s="189">
        <v>0</v>
      </c>
      <c r="T683" s="190">
        <f t="shared" si="157"/>
        <v>0</v>
      </c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R683" s="191" t="s">
        <v>135</v>
      </c>
      <c r="AT683" s="191" t="s">
        <v>187</v>
      </c>
      <c r="AU683" s="191" t="s">
        <v>80</v>
      </c>
      <c r="AY683" s="19" t="s">
        <v>185</v>
      </c>
      <c r="BE683" s="192">
        <f t="shared" si="158"/>
        <v>0</v>
      </c>
      <c r="BF683" s="192">
        <f t="shared" si="159"/>
        <v>0</v>
      </c>
      <c r="BG683" s="192">
        <f t="shared" si="160"/>
        <v>0</v>
      </c>
      <c r="BH683" s="192">
        <f t="shared" si="161"/>
        <v>0</v>
      </c>
      <c r="BI683" s="192">
        <f t="shared" si="162"/>
        <v>0</v>
      </c>
      <c r="BJ683" s="19" t="s">
        <v>80</v>
      </c>
      <c r="BK683" s="192">
        <f t="shared" si="163"/>
        <v>0</v>
      </c>
      <c r="BL683" s="19" t="s">
        <v>135</v>
      </c>
      <c r="BM683" s="191" t="s">
        <v>6456</v>
      </c>
    </row>
    <row r="684" spans="1:65" s="2" customFormat="1" ht="24.2" customHeight="1">
      <c r="A684" s="36"/>
      <c r="B684" s="37"/>
      <c r="C684" s="180" t="s">
        <v>5754</v>
      </c>
      <c r="D684" s="180" t="s">
        <v>187</v>
      </c>
      <c r="E684" s="181" t="s">
        <v>6258</v>
      </c>
      <c r="F684" s="182" t="s">
        <v>6259</v>
      </c>
      <c r="G684" s="183" t="s">
        <v>5173</v>
      </c>
      <c r="H684" s="184">
        <v>1</v>
      </c>
      <c r="I684" s="185"/>
      <c r="J684" s="186">
        <f t="shared" si="154"/>
        <v>0</v>
      </c>
      <c r="K684" s="182" t="s">
        <v>19</v>
      </c>
      <c r="L684" s="41"/>
      <c r="M684" s="187" t="s">
        <v>19</v>
      </c>
      <c r="N684" s="188" t="s">
        <v>44</v>
      </c>
      <c r="O684" s="66"/>
      <c r="P684" s="189">
        <f t="shared" si="155"/>
        <v>0</v>
      </c>
      <c r="Q684" s="189">
        <v>0</v>
      </c>
      <c r="R684" s="189">
        <f t="shared" si="156"/>
        <v>0</v>
      </c>
      <c r="S684" s="189">
        <v>0</v>
      </c>
      <c r="T684" s="190">
        <f t="shared" si="157"/>
        <v>0</v>
      </c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R684" s="191" t="s">
        <v>135</v>
      </c>
      <c r="AT684" s="191" t="s">
        <v>187</v>
      </c>
      <c r="AU684" s="191" t="s">
        <v>80</v>
      </c>
      <c r="AY684" s="19" t="s">
        <v>185</v>
      </c>
      <c r="BE684" s="192">
        <f t="shared" si="158"/>
        <v>0</v>
      </c>
      <c r="BF684" s="192">
        <f t="shared" si="159"/>
        <v>0</v>
      </c>
      <c r="BG684" s="192">
        <f t="shared" si="160"/>
        <v>0</v>
      </c>
      <c r="BH684" s="192">
        <f t="shared" si="161"/>
        <v>0</v>
      </c>
      <c r="BI684" s="192">
        <f t="shared" si="162"/>
        <v>0</v>
      </c>
      <c r="BJ684" s="19" t="s">
        <v>80</v>
      </c>
      <c r="BK684" s="192">
        <f t="shared" si="163"/>
        <v>0</v>
      </c>
      <c r="BL684" s="19" t="s">
        <v>135</v>
      </c>
      <c r="BM684" s="191" t="s">
        <v>6457</v>
      </c>
    </row>
    <row r="685" spans="1:65" s="2" customFormat="1" ht="16.5" customHeight="1">
      <c r="A685" s="36"/>
      <c r="B685" s="37"/>
      <c r="C685" s="180" t="s">
        <v>6458</v>
      </c>
      <c r="D685" s="180" t="s">
        <v>187</v>
      </c>
      <c r="E685" s="181" t="s">
        <v>3627</v>
      </c>
      <c r="F685" s="182" t="s">
        <v>3628</v>
      </c>
      <c r="G685" s="183" t="s">
        <v>499</v>
      </c>
      <c r="H685" s="184">
        <v>242</v>
      </c>
      <c r="I685" s="185"/>
      <c r="J685" s="186">
        <f t="shared" si="154"/>
        <v>0</v>
      </c>
      <c r="K685" s="182" t="s">
        <v>19</v>
      </c>
      <c r="L685" s="41"/>
      <c r="M685" s="187" t="s">
        <v>19</v>
      </c>
      <c r="N685" s="188" t="s">
        <v>44</v>
      </c>
      <c r="O685" s="66"/>
      <c r="P685" s="189">
        <f t="shared" si="155"/>
        <v>0</v>
      </c>
      <c r="Q685" s="189">
        <v>0</v>
      </c>
      <c r="R685" s="189">
        <f t="shared" si="156"/>
        <v>0</v>
      </c>
      <c r="S685" s="189">
        <v>0</v>
      </c>
      <c r="T685" s="190">
        <f t="shared" si="157"/>
        <v>0</v>
      </c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R685" s="191" t="s">
        <v>135</v>
      </c>
      <c r="AT685" s="191" t="s">
        <v>187</v>
      </c>
      <c r="AU685" s="191" t="s">
        <v>80</v>
      </c>
      <c r="AY685" s="19" t="s">
        <v>185</v>
      </c>
      <c r="BE685" s="192">
        <f t="shared" si="158"/>
        <v>0</v>
      </c>
      <c r="BF685" s="192">
        <f t="shared" si="159"/>
        <v>0</v>
      </c>
      <c r="BG685" s="192">
        <f t="shared" si="160"/>
        <v>0</v>
      </c>
      <c r="BH685" s="192">
        <f t="shared" si="161"/>
        <v>0</v>
      </c>
      <c r="BI685" s="192">
        <f t="shared" si="162"/>
        <v>0</v>
      </c>
      <c r="BJ685" s="19" t="s">
        <v>80</v>
      </c>
      <c r="BK685" s="192">
        <f t="shared" si="163"/>
        <v>0</v>
      </c>
      <c r="BL685" s="19" t="s">
        <v>135</v>
      </c>
      <c r="BM685" s="191" t="s">
        <v>6459</v>
      </c>
    </row>
    <row r="686" spans="1:65" s="2" customFormat="1" ht="16.5" customHeight="1">
      <c r="A686" s="36"/>
      <c r="B686" s="37"/>
      <c r="C686" s="180" t="s">
        <v>5757</v>
      </c>
      <c r="D686" s="180" t="s">
        <v>187</v>
      </c>
      <c r="E686" s="181" t="s">
        <v>3622</v>
      </c>
      <c r="F686" s="182" t="s">
        <v>6263</v>
      </c>
      <c r="G686" s="183" t="s">
        <v>3485</v>
      </c>
      <c r="H686" s="184">
        <v>1</v>
      </c>
      <c r="I686" s="185"/>
      <c r="J686" s="186">
        <f t="shared" si="154"/>
        <v>0</v>
      </c>
      <c r="K686" s="182" t="s">
        <v>19</v>
      </c>
      <c r="L686" s="41"/>
      <c r="M686" s="187" t="s">
        <v>19</v>
      </c>
      <c r="N686" s="188" t="s">
        <v>44</v>
      </c>
      <c r="O686" s="66"/>
      <c r="P686" s="189">
        <f t="shared" si="155"/>
        <v>0</v>
      </c>
      <c r="Q686" s="189">
        <v>0</v>
      </c>
      <c r="R686" s="189">
        <f t="shared" si="156"/>
        <v>0</v>
      </c>
      <c r="S686" s="189">
        <v>0</v>
      </c>
      <c r="T686" s="190">
        <f t="shared" si="157"/>
        <v>0</v>
      </c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R686" s="191" t="s">
        <v>135</v>
      </c>
      <c r="AT686" s="191" t="s">
        <v>187</v>
      </c>
      <c r="AU686" s="191" t="s">
        <v>80</v>
      </c>
      <c r="AY686" s="19" t="s">
        <v>185</v>
      </c>
      <c r="BE686" s="192">
        <f t="shared" si="158"/>
        <v>0</v>
      </c>
      <c r="BF686" s="192">
        <f t="shared" si="159"/>
        <v>0</v>
      </c>
      <c r="BG686" s="192">
        <f t="shared" si="160"/>
        <v>0</v>
      </c>
      <c r="BH686" s="192">
        <f t="shared" si="161"/>
        <v>0</v>
      </c>
      <c r="BI686" s="192">
        <f t="shared" si="162"/>
        <v>0</v>
      </c>
      <c r="BJ686" s="19" t="s">
        <v>80</v>
      </c>
      <c r="BK686" s="192">
        <f t="shared" si="163"/>
        <v>0</v>
      </c>
      <c r="BL686" s="19" t="s">
        <v>135</v>
      </c>
      <c r="BM686" s="191" t="s">
        <v>6460</v>
      </c>
    </row>
    <row r="687" spans="1:65" s="2" customFormat="1" ht="16.5" customHeight="1">
      <c r="A687" s="36"/>
      <c r="B687" s="37"/>
      <c r="C687" s="180" t="s">
        <v>6461</v>
      </c>
      <c r="D687" s="180" t="s">
        <v>187</v>
      </c>
      <c r="E687" s="181" t="s">
        <v>6265</v>
      </c>
      <c r="F687" s="182" t="s">
        <v>6266</v>
      </c>
      <c r="G687" s="183" t="s">
        <v>448</v>
      </c>
      <c r="H687" s="184">
        <v>4</v>
      </c>
      <c r="I687" s="185"/>
      <c r="J687" s="186">
        <f t="shared" si="154"/>
        <v>0</v>
      </c>
      <c r="K687" s="182" t="s">
        <v>19</v>
      </c>
      <c r="L687" s="41"/>
      <c r="M687" s="187" t="s">
        <v>19</v>
      </c>
      <c r="N687" s="188" t="s">
        <v>44</v>
      </c>
      <c r="O687" s="66"/>
      <c r="P687" s="189">
        <f t="shared" si="155"/>
        <v>0</v>
      </c>
      <c r="Q687" s="189">
        <v>0</v>
      </c>
      <c r="R687" s="189">
        <f t="shared" si="156"/>
        <v>0</v>
      </c>
      <c r="S687" s="189">
        <v>0</v>
      </c>
      <c r="T687" s="190">
        <f t="shared" si="157"/>
        <v>0</v>
      </c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R687" s="191" t="s">
        <v>135</v>
      </c>
      <c r="AT687" s="191" t="s">
        <v>187</v>
      </c>
      <c r="AU687" s="191" t="s">
        <v>80</v>
      </c>
      <c r="AY687" s="19" t="s">
        <v>185</v>
      </c>
      <c r="BE687" s="192">
        <f t="shared" si="158"/>
        <v>0</v>
      </c>
      <c r="BF687" s="192">
        <f t="shared" si="159"/>
        <v>0</v>
      </c>
      <c r="BG687" s="192">
        <f t="shared" si="160"/>
        <v>0</v>
      </c>
      <c r="BH687" s="192">
        <f t="shared" si="161"/>
        <v>0</v>
      </c>
      <c r="BI687" s="192">
        <f t="shared" si="162"/>
        <v>0</v>
      </c>
      <c r="BJ687" s="19" t="s">
        <v>80</v>
      </c>
      <c r="BK687" s="192">
        <f t="shared" si="163"/>
        <v>0</v>
      </c>
      <c r="BL687" s="19" t="s">
        <v>135</v>
      </c>
      <c r="BM687" s="191" t="s">
        <v>6462</v>
      </c>
    </row>
    <row r="688" spans="1:65" s="2" customFormat="1" ht="16.5" customHeight="1">
      <c r="A688" s="36"/>
      <c r="B688" s="37"/>
      <c r="C688" s="180" t="s">
        <v>5760</v>
      </c>
      <c r="D688" s="180" t="s">
        <v>187</v>
      </c>
      <c r="E688" s="181" t="s">
        <v>3613</v>
      </c>
      <c r="F688" s="182" t="s">
        <v>6269</v>
      </c>
      <c r="G688" s="183" t="s">
        <v>499</v>
      </c>
      <c r="H688" s="184">
        <v>242</v>
      </c>
      <c r="I688" s="185"/>
      <c r="J688" s="186">
        <f t="shared" si="154"/>
        <v>0</v>
      </c>
      <c r="K688" s="182" t="s">
        <v>19</v>
      </c>
      <c r="L688" s="41"/>
      <c r="M688" s="187" t="s">
        <v>19</v>
      </c>
      <c r="N688" s="188" t="s">
        <v>44</v>
      </c>
      <c r="O688" s="66"/>
      <c r="P688" s="189">
        <f t="shared" si="155"/>
        <v>0</v>
      </c>
      <c r="Q688" s="189">
        <v>0</v>
      </c>
      <c r="R688" s="189">
        <f t="shared" si="156"/>
        <v>0</v>
      </c>
      <c r="S688" s="189">
        <v>0</v>
      </c>
      <c r="T688" s="190">
        <f t="shared" si="157"/>
        <v>0</v>
      </c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R688" s="191" t="s">
        <v>135</v>
      </c>
      <c r="AT688" s="191" t="s">
        <v>187</v>
      </c>
      <c r="AU688" s="191" t="s">
        <v>80</v>
      </c>
      <c r="AY688" s="19" t="s">
        <v>185</v>
      </c>
      <c r="BE688" s="192">
        <f t="shared" si="158"/>
        <v>0</v>
      </c>
      <c r="BF688" s="192">
        <f t="shared" si="159"/>
        <v>0</v>
      </c>
      <c r="BG688" s="192">
        <f t="shared" si="160"/>
        <v>0</v>
      </c>
      <c r="BH688" s="192">
        <f t="shared" si="161"/>
        <v>0</v>
      </c>
      <c r="BI688" s="192">
        <f t="shared" si="162"/>
        <v>0</v>
      </c>
      <c r="BJ688" s="19" t="s">
        <v>80</v>
      </c>
      <c r="BK688" s="192">
        <f t="shared" si="163"/>
        <v>0</v>
      </c>
      <c r="BL688" s="19" t="s">
        <v>135</v>
      </c>
      <c r="BM688" s="191" t="s">
        <v>6463</v>
      </c>
    </row>
    <row r="689" spans="1:65" s="2" customFormat="1" ht="16.5" customHeight="1">
      <c r="A689" s="36"/>
      <c r="B689" s="37"/>
      <c r="C689" s="180" t="s">
        <v>6464</v>
      </c>
      <c r="D689" s="180" t="s">
        <v>187</v>
      </c>
      <c r="E689" s="181" t="s">
        <v>6271</v>
      </c>
      <c r="F689" s="182" t="s">
        <v>6272</v>
      </c>
      <c r="G689" s="183" t="s">
        <v>499</v>
      </c>
      <c r="H689" s="184">
        <v>120</v>
      </c>
      <c r="I689" s="185"/>
      <c r="J689" s="186">
        <f t="shared" si="154"/>
        <v>0</v>
      </c>
      <c r="K689" s="182" t="s">
        <v>19</v>
      </c>
      <c r="L689" s="41"/>
      <c r="M689" s="187" t="s">
        <v>19</v>
      </c>
      <c r="N689" s="188" t="s">
        <v>44</v>
      </c>
      <c r="O689" s="66"/>
      <c r="P689" s="189">
        <f t="shared" si="155"/>
        <v>0</v>
      </c>
      <c r="Q689" s="189">
        <v>0</v>
      </c>
      <c r="R689" s="189">
        <f t="shared" si="156"/>
        <v>0</v>
      </c>
      <c r="S689" s="189">
        <v>0</v>
      </c>
      <c r="T689" s="190">
        <f t="shared" si="157"/>
        <v>0</v>
      </c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R689" s="191" t="s">
        <v>135</v>
      </c>
      <c r="AT689" s="191" t="s">
        <v>187</v>
      </c>
      <c r="AU689" s="191" t="s">
        <v>80</v>
      </c>
      <c r="AY689" s="19" t="s">
        <v>185</v>
      </c>
      <c r="BE689" s="192">
        <f t="shared" si="158"/>
        <v>0</v>
      </c>
      <c r="BF689" s="192">
        <f t="shared" si="159"/>
        <v>0</v>
      </c>
      <c r="BG689" s="192">
        <f t="shared" si="160"/>
        <v>0</v>
      </c>
      <c r="BH689" s="192">
        <f t="shared" si="161"/>
        <v>0</v>
      </c>
      <c r="BI689" s="192">
        <f t="shared" si="162"/>
        <v>0</v>
      </c>
      <c r="BJ689" s="19" t="s">
        <v>80</v>
      </c>
      <c r="BK689" s="192">
        <f t="shared" si="163"/>
        <v>0</v>
      </c>
      <c r="BL689" s="19" t="s">
        <v>135</v>
      </c>
      <c r="BM689" s="191" t="s">
        <v>6465</v>
      </c>
    </row>
    <row r="690" spans="1:65" s="2" customFormat="1" ht="16.5" customHeight="1">
      <c r="A690" s="36"/>
      <c r="B690" s="37"/>
      <c r="C690" s="180" t="s">
        <v>5763</v>
      </c>
      <c r="D690" s="180" t="s">
        <v>187</v>
      </c>
      <c r="E690" s="181" t="s">
        <v>6275</v>
      </c>
      <c r="F690" s="182" t="s">
        <v>6276</v>
      </c>
      <c r="G690" s="183" t="s">
        <v>1358</v>
      </c>
      <c r="H690" s="184">
        <v>150</v>
      </c>
      <c r="I690" s="185"/>
      <c r="J690" s="186">
        <f t="shared" si="154"/>
        <v>0</v>
      </c>
      <c r="K690" s="182" t="s">
        <v>19</v>
      </c>
      <c r="L690" s="41"/>
      <c r="M690" s="187" t="s">
        <v>19</v>
      </c>
      <c r="N690" s="188" t="s">
        <v>44</v>
      </c>
      <c r="O690" s="66"/>
      <c r="P690" s="189">
        <f t="shared" si="155"/>
        <v>0</v>
      </c>
      <c r="Q690" s="189">
        <v>0</v>
      </c>
      <c r="R690" s="189">
        <f t="shared" si="156"/>
        <v>0</v>
      </c>
      <c r="S690" s="189">
        <v>0</v>
      </c>
      <c r="T690" s="190">
        <f t="shared" si="157"/>
        <v>0</v>
      </c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R690" s="191" t="s">
        <v>135</v>
      </c>
      <c r="AT690" s="191" t="s">
        <v>187</v>
      </c>
      <c r="AU690" s="191" t="s">
        <v>80</v>
      </c>
      <c r="AY690" s="19" t="s">
        <v>185</v>
      </c>
      <c r="BE690" s="192">
        <f t="shared" si="158"/>
        <v>0</v>
      </c>
      <c r="BF690" s="192">
        <f t="shared" si="159"/>
        <v>0</v>
      </c>
      <c r="BG690" s="192">
        <f t="shared" si="160"/>
        <v>0</v>
      </c>
      <c r="BH690" s="192">
        <f t="shared" si="161"/>
        <v>0</v>
      </c>
      <c r="BI690" s="192">
        <f t="shared" si="162"/>
        <v>0</v>
      </c>
      <c r="BJ690" s="19" t="s">
        <v>80</v>
      </c>
      <c r="BK690" s="192">
        <f t="shared" si="163"/>
        <v>0</v>
      </c>
      <c r="BL690" s="19" t="s">
        <v>135</v>
      </c>
      <c r="BM690" s="191" t="s">
        <v>6466</v>
      </c>
    </row>
    <row r="691" spans="1:65" s="2" customFormat="1" ht="16.5" customHeight="1">
      <c r="A691" s="36"/>
      <c r="B691" s="37"/>
      <c r="C691" s="180" t="s">
        <v>6467</v>
      </c>
      <c r="D691" s="180" t="s">
        <v>187</v>
      </c>
      <c r="E691" s="181" t="s">
        <v>6278</v>
      </c>
      <c r="F691" s="182" t="s">
        <v>3507</v>
      </c>
      <c r="G691" s="183" t="s">
        <v>1358</v>
      </c>
      <c r="H691" s="184">
        <v>150</v>
      </c>
      <c r="I691" s="185"/>
      <c r="J691" s="186">
        <f t="shared" si="154"/>
        <v>0</v>
      </c>
      <c r="K691" s="182" t="s">
        <v>19</v>
      </c>
      <c r="L691" s="41"/>
      <c r="M691" s="187" t="s">
        <v>19</v>
      </c>
      <c r="N691" s="188" t="s">
        <v>44</v>
      </c>
      <c r="O691" s="66"/>
      <c r="P691" s="189">
        <f t="shared" si="155"/>
        <v>0</v>
      </c>
      <c r="Q691" s="189">
        <v>0</v>
      </c>
      <c r="R691" s="189">
        <f t="shared" si="156"/>
        <v>0</v>
      </c>
      <c r="S691" s="189">
        <v>0</v>
      </c>
      <c r="T691" s="190">
        <f t="shared" si="157"/>
        <v>0</v>
      </c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R691" s="191" t="s">
        <v>135</v>
      </c>
      <c r="AT691" s="191" t="s">
        <v>187</v>
      </c>
      <c r="AU691" s="191" t="s">
        <v>80</v>
      </c>
      <c r="AY691" s="19" t="s">
        <v>185</v>
      </c>
      <c r="BE691" s="192">
        <f t="shared" si="158"/>
        <v>0</v>
      </c>
      <c r="BF691" s="192">
        <f t="shared" si="159"/>
        <v>0</v>
      </c>
      <c r="BG691" s="192">
        <f t="shared" si="160"/>
        <v>0</v>
      </c>
      <c r="BH691" s="192">
        <f t="shared" si="161"/>
        <v>0</v>
      </c>
      <c r="BI691" s="192">
        <f t="shared" si="162"/>
        <v>0</v>
      </c>
      <c r="BJ691" s="19" t="s">
        <v>80</v>
      </c>
      <c r="BK691" s="192">
        <f t="shared" si="163"/>
        <v>0</v>
      </c>
      <c r="BL691" s="19" t="s">
        <v>135</v>
      </c>
      <c r="BM691" s="191" t="s">
        <v>6468</v>
      </c>
    </row>
    <row r="692" spans="1:65" s="2" customFormat="1" ht="16.5" customHeight="1">
      <c r="A692" s="36"/>
      <c r="B692" s="37"/>
      <c r="C692" s="180" t="s">
        <v>5766</v>
      </c>
      <c r="D692" s="180" t="s">
        <v>187</v>
      </c>
      <c r="E692" s="181" t="s">
        <v>3630</v>
      </c>
      <c r="F692" s="182" t="s">
        <v>6281</v>
      </c>
      <c r="G692" s="183" t="s">
        <v>1314</v>
      </c>
      <c r="H692" s="184">
        <v>1</v>
      </c>
      <c r="I692" s="185"/>
      <c r="J692" s="186">
        <f t="shared" si="154"/>
        <v>0</v>
      </c>
      <c r="K692" s="182" t="s">
        <v>19</v>
      </c>
      <c r="L692" s="41"/>
      <c r="M692" s="187" t="s">
        <v>19</v>
      </c>
      <c r="N692" s="188" t="s">
        <v>44</v>
      </c>
      <c r="O692" s="66"/>
      <c r="P692" s="189">
        <f t="shared" si="155"/>
        <v>0</v>
      </c>
      <c r="Q692" s="189">
        <v>0</v>
      </c>
      <c r="R692" s="189">
        <f t="shared" si="156"/>
        <v>0</v>
      </c>
      <c r="S692" s="189">
        <v>0</v>
      </c>
      <c r="T692" s="190">
        <f t="shared" si="157"/>
        <v>0</v>
      </c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R692" s="191" t="s">
        <v>135</v>
      </c>
      <c r="AT692" s="191" t="s">
        <v>187</v>
      </c>
      <c r="AU692" s="191" t="s">
        <v>80</v>
      </c>
      <c r="AY692" s="19" t="s">
        <v>185</v>
      </c>
      <c r="BE692" s="192">
        <f t="shared" si="158"/>
        <v>0</v>
      </c>
      <c r="BF692" s="192">
        <f t="shared" si="159"/>
        <v>0</v>
      </c>
      <c r="BG692" s="192">
        <f t="shared" si="160"/>
        <v>0</v>
      </c>
      <c r="BH692" s="192">
        <f t="shared" si="161"/>
        <v>0</v>
      </c>
      <c r="BI692" s="192">
        <f t="shared" si="162"/>
        <v>0</v>
      </c>
      <c r="BJ692" s="19" t="s">
        <v>80</v>
      </c>
      <c r="BK692" s="192">
        <f t="shared" si="163"/>
        <v>0</v>
      </c>
      <c r="BL692" s="19" t="s">
        <v>135</v>
      </c>
      <c r="BM692" s="191" t="s">
        <v>6469</v>
      </c>
    </row>
    <row r="693" spans="1:65" s="2" customFormat="1" ht="16.5" customHeight="1">
      <c r="A693" s="36"/>
      <c r="B693" s="37"/>
      <c r="C693" s="180" t="s">
        <v>6470</v>
      </c>
      <c r="D693" s="180" t="s">
        <v>187</v>
      </c>
      <c r="E693" s="181" t="s">
        <v>6283</v>
      </c>
      <c r="F693" s="182" t="s">
        <v>6284</v>
      </c>
      <c r="G693" s="183" t="s">
        <v>499</v>
      </c>
      <c r="H693" s="184">
        <v>12</v>
      </c>
      <c r="I693" s="185"/>
      <c r="J693" s="186">
        <f t="shared" si="154"/>
        <v>0</v>
      </c>
      <c r="K693" s="182" t="s">
        <v>19</v>
      </c>
      <c r="L693" s="41"/>
      <c r="M693" s="187" t="s">
        <v>19</v>
      </c>
      <c r="N693" s="188" t="s">
        <v>44</v>
      </c>
      <c r="O693" s="66"/>
      <c r="P693" s="189">
        <f t="shared" si="155"/>
        <v>0</v>
      </c>
      <c r="Q693" s="189">
        <v>0</v>
      </c>
      <c r="R693" s="189">
        <f t="shared" si="156"/>
        <v>0</v>
      </c>
      <c r="S693" s="189">
        <v>0</v>
      </c>
      <c r="T693" s="190">
        <f t="shared" si="157"/>
        <v>0</v>
      </c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R693" s="191" t="s">
        <v>135</v>
      </c>
      <c r="AT693" s="191" t="s">
        <v>187</v>
      </c>
      <c r="AU693" s="191" t="s">
        <v>80</v>
      </c>
      <c r="AY693" s="19" t="s">
        <v>185</v>
      </c>
      <c r="BE693" s="192">
        <f t="shared" si="158"/>
        <v>0</v>
      </c>
      <c r="BF693" s="192">
        <f t="shared" si="159"/>
        <v>0</v>
      </c>
      <c r="BG693" s="192">
        <f t="shared" si="160"/>
        <v>0</v>
      </c>
      <c r="BH693" s="192">
        <f t="shared" si="161"/>
        <v>0</v>
      </c>
      <c r="BI693" s="192">
        <f t="shared" si="162"/>
        <v>0</v>
      </c>
      <c r="BJ693" s="19" t="s">
        <v>80</v>
      </c>
      <c r="BK693" s="192">
        <f t="shared" si="163"/>
        <v>0</v>
      </c>
      <c r="BL693" s="19" t="s">
        <v>135</v>
      </c>
      <c r="BM693" s="191" t="s">
        <v>6471</v>
      </c>
    </row>
    <row r="694" spans="1:65" s="2" customFormat="1" ht="16.5" customHeight="1">
      <c r="A694" s="36"/>
      <c r="B694" s="37"/>
      <c r="C694" s="180" t="s">
        <v>5769</v>
      </c>
      <c r="D694" s="180" t="s">
        <v>187</v>
      </c>
      <c r="E694" s="181" t="s">
        <v>6287</v>
      </c>
      <c r="F694" s="182" t="s">
        <v>6288</v>
      </c>
      <c r="G694" s="183" t="s">
        <v>1314</v>
      </c>
      <c r="H694" s="184">
        <v>17</v>
      </c>
      <c r="I694" s="185"/>
      <c r="J694" s="186">
        <f t="shared" ref="J694:J725" si="164">ROUND(I694*H694,2)</f>
        <v>0</v>
      </c>
      <c r="K694" s="182" t="s">
        <v>19</v>
      </c>
      <c r="L694" s="41"/>
      <c r="M694" s="187" t="s">
        <v>19</v>
      </c>
      <c r="N694" s="188" t="s">
        <v>44</v>
      </c>
      <c r="O694" s="66"/>
      <c r="P694" s="189">
        <f t="shared" ref="P694:P725" si="165">O694*H694</f>
        <v>0</v>
      </c>
      <c r="Q694" s="189">
        <v>0</v>
      </c>
      <c r="R694" s="189">
        <f t="shared" ref="R694:R725" si="166">Q694*H694</f>
        <v>0</v>
      </c>
      <c r="S694" s="189">
        <v>0</v>
      </c>
      <c r="T694" s="190">
        <f t="shared" ref="T694:T725" si="167">S694*H694</f>
        <v>0</v>
      </c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R694" s="191" t="s">
        <v>135</v>
      </c>
      <c r="AT694" s="191" t="s">
        <v>187</v>
      </c>
      <c r="AU694" s="191" t="s">
        <v>80</v>
      </c>
      <c r="AY694" s="19" t="s">
        <v>185</v>
      </c>
      <c r="BE694" s="192">
        <f t="shared" ref="BE694:BE706" si="168">IF(N694="základní",J694,0)</f>
        <v>0</v>
      </c>
      <c r="BF694" s="192">
        <f t="shared" ref="BF694:BF706" si="169">IF(N694="snížená",J694,0)</f>
        <v>0</v>
      </c>
      <c r="BG694" s="192">
        <f t="shared" ref="BG694:BG706" si="170">IF(N694="zákl. přenesená",J694,0)</f>
        <v>0</v>
      </c>
      <c r="BH694" s="192">
        <f t="shared" ref="BH694:BH706" si="171">IF(N694="sníž. přenesená",J694,0)</f>
        <v>0</v>
      </c>
      <c r="BI694" s="192">
        <f t="shared" ref="BI694:BI706" si="172">IF(N694="nulová",J694,0)</f>
        <v>0</v>
      </c>
      <c r="BJ694" s="19" t="s">
        <v>80</v>
      </c>
      <c r="BK694" s="192">
        <f t="shared" ref="BK694:BK706" si="173">ROUND(I694*H694,2)</f>
        <v>0</v>
      </c>
      <c r="BL694" s="19" t="s">
        <v>135</v>
      </c>
      <c r="BM694" s="191" t="s">
        <v>6472</v>
      </c>
    </row>
    <row r="695" spans="1:65" s="2" customFormat="1" ht="16.5" customHeight="1">
      <c r="A695" s="36"/>
      <c r="B695" s="37"/>
      <c r="C695" s="180" t="s">
        <v>6473</v>
      </c>
      <c r="D695" s="180" t="s">
        <v>187</v>
      </c>
      <c r="E695" s="181" t="s">
        <v>6294</v>
      </c>
      <c r="F695" s="182" t="s">
        <v>6295</v>
      </c>
      <c r="G695" s="183" t="s">
        <v>3536</v>
      </c>
      <c r="H695" s="184">
        <v>1</v>
      </c>
      <c r="I695" s="185"/>
      <c r="J695" s="186">
        <f t="shared" si="164"/>
        <v>0</v>
      </c>
      <c r="K695" s="182" t="s">
        <v>19</v>
      </c>
      <c r="L695" s="41"/>
      <c r="M695" s="187" t="s">
        <v>19</v>
      </c>
      <c r="N695" s="188" t="s">
        <v>44</v>
      </c>
      <c r="O695" s="66"/>
      <c r="P695" s="189">
        <f t="shared" si="165"/>
        <v>0</v>
      </c>
      <c r="Q695" s="189">
        <v>0</v>
      </c>
      <c r="R695" s="189">
        <f t="shared" si="166"/>
        <v>0</v>
      </c>
      <c r="S695" s="189">
        <v>0</v>
      </c>
      <c r="T695" s="190">
        <f t="shared" si="167"/>
        <v>0</v>
      </c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R695" s="191" t="s">
        <v>135</v>
      </c>
      <c r="AT695" s="191" t="s">
        <v>187</v>
      </c>
      <c r="AU695" s="191" t="s">
        <v>80</v>
      </c>
      <c r="AY695" s="19" t="s">
        <v>185</v>
      </c>
      <c r="BE695" s="192">
        <f t="shared" si="168"/>
        <v>0</v>
      </c>
      <c r="BF695" s="192">
        <f t="shared" si="169"/>
        <v>0</v>
      </c>
      <c r="BG695" s="192">
        <f t="shared" si="170"/>
        <v>0</v>
      </c>
      <c r="BH695" s="192">
        <f t="shared" si="171"/>
        <v>0</v>
      </c>
      <c r="BI695" s="192">
        <f t="shared" si="172"/>
        <v>0</v>
      </c>
      <c r="BJ695" s="19" t="s">
        <v>80</v>
      </c>
      <c r="BK695" s="192">
        <f t="shared" si="173"/>
        <v>0</v>
      </c>
      <c r="BL695" s="19" t="s">
        <v>135</v>
      </c>
      <c r="BM695" s="191" t="s">
        <v>6474</v>
      </c>
    </row>
    <row r="696" spans="1:65" s="2" customFormat="1" ht="21.75" customHeight="1">
      <c r="A696" s="36"/>
      <c r="B696" s="37"/>
      <c r="C696" s="180" t="s">
        <v>5772</v>
      </c>
      <c r="D696" s="180" t="s">
        <v>187</v>
      </c>
      <c r="E696" s="181" t="s">
        <v>6297</v>
      </c>
      <c r="F696" s="182" t="s">
        <v>6298</v>
      </c>
      <c r="G696" s="183" t="s">
        <v>342</v>
      </c>
      <c r="H696" s="184">
        <v>0.1</v>
      </c>
      <c r="I696" s="185"/>
      <c r="J696" s="186">
        <f t="shared" si="164"/>
        <v>0</v>
      </c>
      <c r="K696" s="182" t="s">
        <v>19</v>
      </c>
      <c r="L696" s="41"/>
      <c r="M696" s="187" t="s">
        <v>19</v>
      </c>
      <c r="N696" s="188" t="s">
        <v>44</v>
      </c>
      <c r="O696" s="66"/>
      <c r="P696" s="189">
        <f t="shared" si="165"/>
        <v>0</v>
      </c>
      <c r="Q696" s="189">
        <v>0</v>
      </c>
      <c r="R696" s="189">
        <f t="shared" si="166"/>
        <v>0</v>
      </c>
      <c r="S696" s="189">
        <v>0</v>
      </c>
      <c r="T696" s="190">
        <f t="shared" si="167"/>
        <v>0</v>
      </c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R696" s="191" t="s">
        <v>135</v>
      </c>
      <c r="AT696" s="191" t="s">
        <v>187</v>
      </c>
      <c r="AU696" s="191" t="s">
        <v>80</v>
      </c>
      <c r="AY696" s="19" t="s">
        <v>185</v>
      </c>
      <c r="BE696" s="192">
        <f t="shared" si="168"/>
        <v>0</v>
      </c>
      <c r="BF696" s="192">
        <f t="shared" si="169"/>
        <v>0</v>
      </c>
      <c r="BG696" s="192">
        <f t="shared" si="170"/>
        <v>0</v>
      </c>
      <c r="BH696" s="192">
        <f t="shared" si="171"/>
        <v>0</v>
      </c>
      <c r="BI696" s="192">
        <f t="shared" si="172"/>
        <v>0</v>
      </c>
      <c r="BJ696" s="19" t="s">
        <v>80</v>
      </c>
      <c r="BK696" s="192">
        <f t="shared" si="173"/>
        <v>0</v>
      </c>
      <c r="BL696" s="19" t="s">
        <v>135</v>
      </c>
      <c r="BM696" s="191" t="s">
        <v>6475</v>
      </c>
    </row>
    <row r="697" spans="1:65" s="2" customFormat="1" ht="16.5" customHeight="1">
      <c r="A697" s="36"/>
      <c r="B697" s="37"/>
      <c r="C697" s="180" t="s">
        <v>6476</v>
      </c>
      <c r="D697" s="180" t="s">
        <v>187</v>
      </c>
      <c r="E697" s="181" t="s">
        <v>6301</v>
      </c>
      <c r="F697" s="182" t="s">
        <v>6302</v>
      </c>
      <c r="G697" s="183" t="s">
        <v>342</v>
      </c>
      <c r="H697" s="184">
        <v>0.1</v>
      </c>
      <c r="I697" s="185"/>
      <c r="J697" s="186">
        <f t="shared" si="164"/>
        <v>0</v>
      </c>
      <c r="K697" s="182" t="s">
        <v>19</v>
      </c>
      <c r="L697" s="41"/>
      <c r="M697" s="187" t="s">
        <v>19</v>
      </c>
      <c r="N697" s="188" t="s">
        <v>44</v>
      </c>
      <c r="O697" s="66"/>
      <c r="P697" s="189">
        <f t="shared" si="165"/>
        <v>0</v>
      </c>
      <c r="Q697" s="189">
        <v>0</v>
      </c>
      <c r="R697" s="189">
        <f t="shared" si="166"/>
        <v>0</v>
      </c>
      <c r="S697" s="189">
        <v>0</v>
      </c>
      <c r="T697" s="190">
        <f t="shared" si="167"/>
        <v>0</v>
      </c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R697" s="191" t="s">
        <v>135</v>
      </c>
      <c r="AT697" s="191" t="s">
        <v>187</v>
      </c>
      <c r="AU697" s="191" t="s">
        <v>80</v>
      </c>
      <c r="AY697" s="19" t="s">
        <v>185</v>
      </c>
      <c r="BE697" s="192">
        <f t="shared" si="168"/>
        <v>0</v>
      </c>
      <c r="BF697" s="192">
        <f t="shared" si="169"/>
        <v>0</v>
      </c>
      <c r="BG697" s="192">
        <f t="shared" si="170"/>
        <v>0</v>
      </c>
      <c r="BH697" s="192">
        <f t="shared" si="171"/>
        <v>0</v>
      </c>
      <c r="BI697" s="192">
        <f t="shared" si="172"/>
        <v>0</v>
      </c>
      <c r="BJ697" s="19" t="s">
        <v>80</v>
      </c>
      <c r="BK697" s="192">
        <f t="shared" si="173"/>
        <v>0</v>
      </c>
      <c r="BL697" s="19" t="s">
        <v>135</v>
      </c>
      <c r="BM697" s="191" t="s">
        <v>6477</v>
      </c>
    </row>
    <row r="698" spans="1:65" s="2" customFormat="1" ht="16.5" customHeight="1">
      <c r="A698" s="36"/>
      <c r="B698" s="37"/>
      <c r="C698" s="180" t="s">
        <v>5773</v>
      </c>
      <c r="D698" s="180" t="s">
        <v>187</v>
      </c>
      <c r="E698" s="181" t="s">
        <v>6304</v>
      </c>
      <c r="F698" s="182" t="s">
        <v>6305</v>
      </c>
      <c r="G698" s="183" t="s">
        <v>342</v>
      </c>
      <c r="H698" s="184">
        <v>3</v>
      </c>
      <c r="I698" s="185"/>
      <c r="J698" s="186">
        <f t="shared" si="164"/>
        <v>0</v>
      </c>
      <c r="K698" s="182" t="s">
        <v>19</v>
      </c>
      <c r="L698" s="41"/>
      <c r="M698" s="187" t="s">
        <v>19</v>
      </c>
      <c r="N698" s="188" t="s">
        <v>44</v>
      </c>
      <c r="O698" s="66"/>
      <c r="P698" s="189">
        <f t="shared" si="165"/>
        <v>0</v>
      </c>
      <c r="Q698" s="189">
        <v>0</v>
      </c>
      <c r="R698" s="189">
        <f t="shared" si="166"/>
        <v>0</v>
      </c>
      <c r="S698" s="189">
        <v>0</v>
      </c>
      <c r="T698" s="190">
        <f t="shared" si="167"/>
        <v>0</v>
      </c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R698" s="191" t="s">
        <v>135</v>
      </c>
      <c r="AT698" s="191" t="s">
        <v>187</v>
      </c>
      <c r="AU698" s="191" t="s">
        <v>80</v>
      </c>
      <c r="AY698" s="19" t="s">
        <v>185</v>
      </c>
      <c r="BE698" s="192">
        <f t="shared" si="168"/>
        <v>0</v>
      </c>
      <c r="BF698" s="192">
        <f t="shared" si="169"/>
        <v>0</v>
      </c>
      <c r="BG698" s="192">
        <f t="shared" si="170"/>
        <v>0</v>
      </c>
      <c r="BH698" s="192">
        <f t="shared" si="171"/>
        <v>0</v>
      </c>
      <c r="BI698" s="192">
        <f t="shared" si="172"/>
        <v>0</v>
      </c>
      <c r="BJ698" s="19" t="s">
        <v>80</v>
      </c>
      <c r="BK698" s="192">
        <f t="shared" si="173"/>
        <v>0</v>
      </c>
      <c r="BL698" s="19" t="s">
        <v>135</v>
      </c>
      <c r="BM698" s="191" t="s">
        <v>6478</v>
      </c>
    </row>
    <row r="699" spans="1:65" s="2" customFormat="1" ht="16.5" customHeight="1">
      <c r="A699" s="36"/>
      <c r="B699" s="37"/>
      <c r="C699" s="180" t="s">
        <v>6479</v>
      </c>
      <c r="D699" s="180" t="s">
        <v>187</v>
      </c>
      <c r="E699" s="181" t="s">
        <v>6308</v>
      </c>
      <c r="F699" s="182" t="s">
        <v>6309</v>
      </c>
      <c r="G699" s="183" t="s">
        <v>342</v>
      </c>
      <c r="H699" s="184">
        <v>0.1</v>
      </c>
      <c r="I699" s="185"/>
      <c r="J699" s="186">
        <f t="shared" si="164"/>
        <v>0</v>
      </c>
      <c r="K699" s="182" t="s">
        <v>19</v>
      </c>
      <c r="L699" s="41"/>
      <c r="M699" s="187" t="s">
        <v>19</v>
      </c>
      <c r="N699" s="188" t="s">
        <v>44</v>
      </c>
      <c r="O699" s="66"/>
      <c r="P699" s="189">
        <f t="shared" si="165"/>
        <v>0</v>
      </c>
      <c r="Q699" s="189">
        <v>0</v>
      </c>
      <c r="R699" s="189">
        <f t="shared" si="166"/>
        <v>0</v>
      </c>
      <c r="S699" s="189">
        <v>0</v>
      </c>
      <c r="T699" s="190">
        <f t="shared" si="167"/>
        <v>0</v>
      </c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R699" s="191" t="s">
        <v>135</v>
      </c>
      <c r="AT699" s="191" t="s">
        <v>187</v>
      </c>
      <c r="AU699" s="191" t="s">
        <v>80</v>
      </c>
      <c r="AY699" s="19" t="s">
        <v>185</v>
      </c>
      <c r="BE699" s="192">
        <f t="shared" si="168"/>
        <v>0</v>
      </c>
      <c r="BF699" s="192">
        <f t="shared" si="169"/>
        <v>0</v>
      </c>
      <c r="BG699" s="192">
        <f t="shared" si="170"/>
        <v>0</v>
      </c>
      <c r="BH699" s="192">
        <f t="shared" si="171"/>
        <v>0</v>
      </c>
      <c r="BI699" s="192">
        <f t="shared" si="172"/>
        <v>0</v>
      </c>
      <c r="BJ699" s="19" t="s">
        <v>80</v>
      </c>
      <c r="BK699" s="192">
        <f t="shared" si="173"/>
        <v>0</v>
      </c>
      <c r="BL699" s="19" t="s">
        <v>135</v>
      </c>
      <c r="BM699" s="191" t="s">
        <v>6480</v>
      </c>
    </row>
    <row r="700" spans="1:65" s="2" customFormat="1" ht="16.5" customHeight="1">
      <c r="A700" s="36"/>
      <c r="B700" s="37"/>
      <c r="C700" s="180" t="s">
        <v>5774</v>
      </c>
      <c r="D700" s="180" t="s">
        <v>187</v>
      </c>
      <c r="E700" s="181" t="s">
        <v>5337</v>
      </c>
      <c r="F700" s="182" t="s">
        <v>3875</v>
      </c>
      <c r="G700" s="183" t="s">
        <v>448</v>
      </c>
      <c r="H700" s="184">
        <v>8</v>
      </c>
      <c r="I700" s="185"/>
      <c r="J700" s="186">
        <f t="shared" si="164"/>
        <v>0</v>
      </c>
      <c r="K700" s="182" t="s">
        <v>19</v>
      </c>
      <c r="L700" s="41"/>
      <c r="M700" s="187" t="s">
        <v>19</v>
      </c>
      <c r="N700" s="188" t="s">
        <v>44</v>
      </c>
      <c r="O700" s="66"/>
      <c r="P700" s="189">
        <f t="shared" si="165"/>
        <v>0</v>
      </c>
      <c r="Q700" s="189">
        <v>0</v>
      </c>
      <c r="R700" s="189">
        <f t="shared" si="166"/>
        <v>0</v>
      </c>
      <c r="S700" s="189">
        <v>0</v>
      </c>
      <c r="T700" s="190">
        <f t="shared" si="167"/>
        <v>0</v>
      </c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R700" s="191" t="s">
        <v>135</v>
      </c>
      <c r="AT700" s="191" t="s">
        <v>187</v>
      </c>
      <c r="AU700" s="191" t="s">
        <v>80</v>
      </c>
      <c r="AY700" s="19" t="s">
        <v>185</v>
      </c>
      <c r="BE700" s="192">
        <f t="shared" si="168"/>
        <v>0</v>
      </c>
      <c r="BF700" s="192">
        <f t="shared" si="169"/>
        <v>0</v>
      </c>
      <c r="BG700" s="192">
        <f t="shared" si="170"/>
        <v>0</v>
      </c>
      <c r="BH700" s="192">
        <f t="shared" si="171"/>
        <v>0</v>
      </c>
      <c r="BI700" s="192">
        <f t="shared" si="172"/>
        <v>0</v>
      </c>
      <c r="BJ700" s="19" t="s">
        <v>80</v>
      </c>
      <c r="BK700" s="192">
        <f t="shared" si="173"/>
        <v>0</v>
      </c>
      <c r="BL700" s="19" t="s">
        <v>135</v>
      </c>
      <c r="BM700" s="191" t="s">
        <v>6481</v>
      </c>
    </row>
    <row r="701" spans="1:65" s="2" customFormat="1" ht="16.5" customHeight="1">
      <c r="A701" s="36"/>
      <c r="B701" s="37"/>
      <c r="C701" s="180" t="s">
        <v>6482</v>
      </c>
      <c r="D701" s="180" t="s">
        <v>187</v>
      </c>
      <c r="E701" s="181" t="s">
        <v>3636</v>
      </c>
      <c r="F701" s="182" t="s">
        <v>6317</v>
      </c>
      <c r="G701" s="183" t="s">
        <v>342</v>
      </c>
      <c r="H701" s="184">
        <v>0.15</v>
      </c>
      <c r="I701" s="185"/>
      <c r="J701" s="186">
        <f t="shared" si="164"/>
        <v>0</v>
      </c>
      <c r="K701" s="182" t="s">
        <v>19</v>
      </c>
      <c r="L701" s="41"/>
      <c r="M701" s="187" t="s">
        <v>19</v>
      </c>
      <c r="N701" s="188" t="s">
        <v>44</v>
      </c>
      <c r="O701" s="66"/>
      <c r="P701" s="189">
        <f t="shared" si="165"/>
        <v>0</v>
      </c>
      <c r="Q701" s="189">
        <v>0</v>
      </c>
      <c r="R701" s="189">
        <f t="shared" si="166"/>
        <v>0</v>
      </c>
      <c r="S701" s="189">
        <v>0</v>
      </c>
      <c r="T701" s="190">
        <f t="shared" si="167"/>
        <v>0</v>
      </c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R701" s="191" t="s">
        <v>135</v>
      </c>
      <c r="AT701" s="191" t="s">
        <v>187</v>
      </c>
      <c r="AU701" s="191" t="s">
        <v>80</v>
      </c>
      <c r="AY701" s="19" t="s">
        <v>185</v>
      </c>
      <c r="BE701" s="192">
        <f t="shared" si="168"/>
        <v>0</v>
      </c>
      <c r="BF701" s="192">
        <f t="shared" si="169"/>
        <v>0</v>
      </c>
      <c r="BG701" s="192">
        <f t="shared" si="170"/>
        <v>0</v>
      </c>
      <c r="BH701" s="192">
        <f t="shared" si="171"/>
        <v>0</v>
      </c>
      <c r="BI701" s="192">
        <f t="shared" si="172"/>
        <v>0</v>
      </c>
      <c r="BJ701" s="19" t="s">
        <v>80</v>
      </c>
      <c r="BK701" s="192">
        <f t="shared" si="173"/>
        <v>0</v>
      </c>
      <c r="BL701" s="19" t="s">
        <v>135</v>
      </c>
      <c r="BM701" s="191" t="s">
        <v>6483</v>
      </c>
    </row>
    <row r="702" spans="1:65" s="2" customFormat="1" ht="16.5" customHeight="1">
      <c r="A702" s="36"/>
      <c r="B702" s="37"/>
      <c r="C702" s="180" t="s">
        <v>5775</v>
      </c>
      <c r="D702" s="180" t="s">
        <v>187</v>
      </c>
      <c r="E702" s="181" t="s">
        <v>3639</v>
      </c>
      <c r="F702" s="182" t="s">
        <v>3476</v>
      </c>
      <c r="G702" s="183" t="s">
        <v>342</v>
      </c>
      <c r="H702" s="184">
        <v>0.15</v>
      </c>
      <c r="I702" s="185"/>
      <c r="J702" s="186">
        <f t="shared" si="164"/>
        <v>0</v>
      </c>
      <c r="K702" s="182" t="s">
        <v>19</v>
      </c>
      <c r="L702" s="41"/>
      <c r="M702" s="187" t="s">
        <v>19</v>
      </c>
      <c r="N702" s="188" t="s">
        <v>44</v>
      </c>
      <c r="O702" s="66"/>
      <c r="P702" s="189">
        <f t="shared" si="165"/>
        <v>0</v>
      </c>
      <c r="Q702" s="189">
        <v>0</v>
      </c>
      <c r="R702" s="189">
        <f t="shared" si="166"/>
        <v>0</v>
      </c>
      <c r="S702" s="189">
        <v>0</v>
      </c>
      <c r="T702" s="190">
        <f t="shared" si="167"/>
        <v>0</v>
      </c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R702" s="191" t="s">
        <v>135</v>
      </c>
      <c r="AT702" s="191" t="s">
        <v>187</v>
      </c>
      <c r="AU702" s="191" t="s">
        <v>80</v>
      </c>
      <c r="AY702" s="19" t="s">
        <v>185</v>
      </c>
      <c r="BE702" s="192">
        <f t="shared" si="168"/>
        <v>0</v>
      </c>
      <c r="BF702" s="192">
        <f t="shared" si="169"/>
        <v>0</v>
      </c>
      <c r="BG702" s="192">
        <f t="shared" si="170"/>
        <v>0</v>
      </c>
      <c r="BH702" s="192">
        <f t="shared" si="171"/>
        <v>0</v>
      </c>
      <c r="BI702" s="192">
        <f t="shared" si="172"/>
        <v>0</v>
      </c>
      <c r="BJ702" s="19" t="s">
        <v>80</v>
      </c>
      <c r="BK702" s="192">
        <f t="shared" si="173"/>
        <v>0</v>
      </c>
      <c r="BL702" s="19" t="s">
        <v>135</v>
      </c>
      <c r="BM702" s="191" t="s">
        <v>6484</v>
      </c>
    </row>
    <row r="703" spans="1:65" s="2" customFormat="1" ht="16.5" customHeight="1">
      <c r="A703" s="36"/>
      <c r="B703" s="37"/>
      <c r="C703" s="180" t="s">
        <v>6485</v>
      </c>
      <c r="D703" s="180" t="s">
        <v>187</v>
      </c>
      <c r="E703" s="181" t="s">
        <v>5339</v>
      </c>
      <c r="F703" s="182" t="s">
        <v>5340</v>
      </c>
      <c r="G703" s="183" t="s">
        <v>342</v>
      </c>
      <c r="H703" s="184">
        <v>0.5</v>
      </c>
      <c r="I703" s="185"/>
      <c r="J703" s="186">
        <f t="shared" si="164"/>
        <v>0</v>
      </c>
      <c r="K703" s="182" t="s">
        <v>19</v>
      </c>
      <c r="L703" s="41"/>
      <c r="M703" s="187" t="s">
        <v>19</v>
      </c>
      <c r="N703" s="188" t="s">
        <v>44</v>
      </c>
      <c r="O703" s="66"/>
      <c r="P703" s="189">
        <f t="shared" si="165"/>
        <v>0</v>
      </c>
      <c r="Q703" s="189">
        <v>0</v>
      </c>
      <c r="R703" s="189">
        <f t="shared" si="166"/>
        <v>0</v>
      </c>
      <c r="S703" s="189">
        <v>0</v>
      </c>
      <c r="T703" s="190">
        <f t="shared" si="167"/>
        <v>0</v>
      </c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R703" s="191" t="s">
        <v>135</v>
      </c>
      <c r="AT703" s="191" t="s">
        <v>187</v>
      </c>
      <c r="AU703" s="191" t="s">
        <v>80</v>
      </c>
      <c r="AY703" s="19" t="s">
        <v>185</v>
      </c>
      <c r="BE703" s="192">
        <f t="shared" si="168"/>
        <v>0</v>
      </c>
      <c r="BF703" s="192">
        <f t="shared" si="169"/>
        <v>0</v>
      </c>
      <c r="BG703" s="192">
        <f t="shared" si="170"/>
        <v>0</v>
      </c>
      <c r="BH703" s="192">
        <f t="shared" si="171"/>
        <v>0</v>
      </c>
      <c r="BI703" s="192">
        <f t="shared" si="172"/>
        <v>0</v>
      </c>
      <c r="BJ703" s="19" t="s">
        <v>80</v>
      </c>
      <c r="BK703" s="192">
        <f t="shared" si="173"/>
        <v>0</v>
      </c>
      <c r="BL703" s="19" t="s">
        <v>135</v>
      </c>
      <c r="BM703" s="191" t="s">
        <v>6486</v>
      </c>
    </row>
    <row r="704" spans="1:65" s="2" customFormat="1" ht="16.5" customHeight="1">
      <c r="A704" s="36"/>
      <c r="B704" s="37"/>
      <c r="C704" s="180" t="s">
        <v>5776</v>
      </c>
      <c r="D704" s="180" t="s">
        <v>187</v>
      </c>
      <c r="E704" s="181" t="s">
        <v>5341</v>
      </c>
      <c r="F704" s="182" t="s">
        <v>3476</v>
      </c>
      <c r="G704" s="183" t="s">
        <v>342</v>
      </c>
      <c r="H704" s="184">
        <v>0.5</v>
      </c>
      <c r="I704" s="185"/>
      <c r="J704" s="186">
        <f t="shared" si="164"/>
        <v>0</v>
      </c>
      <c r="K704" s="182" t="s">
        <v>19</v>
      </c>
      <c r="L704" s="41"/>
      <c r="M704" s="187" t="s">
        <v>19</v>
      </c>
      <c r="N704" s="188" t="s">
        <v>44</v>
      </c>
      <c r="O704" s="66"/>
      <c r="P704" s="189">
        <f t="shared" si="165"/>
        <v>0</v>
      </c>
      <c r="Q704" s="189">
        <v>0</v>
      </c>
      <c r="R704" s="189">
        <f t="shared" si="166"/>
        <v>0</v>
      </c>
      <c r="S704" s="189">
        <v>0</v>
      </c>
      <c r="T704" s="190">
        <f t="shared" si="167"/>
        <v>0</v>
      </c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R704" s="191" t="s">
        <v>135</v>
      </c>
      <c r="AT704" s="191" t="s">
        <v>187</v>
      </c>
      <c r="AU704" s="191" t="s">
        <v>80</v>
      </c>
      <c r="AY704" s="19" t="s">
        <v>185</v>
      </c>
      <c r="BE704" s="192">
        <f t="shared" si="168"/>
        <v>0</v>
      </c>
      <c r="BF704" s="192">
        <f t="shared" si="169"/>
        <v>0</v>
      </c>
      <c r="BG704" s="192">
        <f t="shared" si="170"/>
        <v>0</v>
      </c>
      <c r="BH704" s="192">
        <f t="shared" si="171"/>
        <v>0</v>
      </c>
      <c r="BI704" s="192">
        <f t="shared" si="172"/>
        <v>0</v>
      </c>
      <c r="BJ704" s="19" t="s">
        <v>80</v>
      </c>
      <c r="BK704" s="192">
        <f t="shared" si="173"/>
        <v>0</v>
      </c>
      <c r="BL704" s="19" t="s">
        <v>135</v>
      </c>
      <c r="BM704" s="191" t="s">
        <v>6487</v>
      </c>
    </row>
    <row r="705" spans="1:65" s="2" customFormat="1" ht="16.5" customHeight="1">
      <c r="A705" s="36"/>
      <c r="B705" s="37"/>
      <c r="C705" s="180" t="s">
        <v>6488</v>
      </c>
      <c r="D705" s="180" t="s">
        <v>187</v>
      </c>
      <c r="E705" s="181" t="s">
        <v>6489</v>
      </c>
      <c r="F705" s="182" t="s">
        <v>6490</v>
      </c>
      <c r="G705" s="183" t="s">
        <v>1314</v>
      </c>
      <c r="H705" s="184">
        <v>1</v>
      </c>
      <c r="I705" s="185"/>
      <c r="J705" s="186">
        <f t="shared" si="164"/>
        <v>0</v>
      </c>
      <c r="K705" s="182" t="s">
        <v>19</v>
      </c>
      <c r="L705" s="41"/>
      <c r="M705" s="187" t="s">
        <v>19</v>
      </c>
      <c r="N705" s="188" t="s">
        <v>44</v>
      </c>
      <c r="O705" s="66"/>
      <c r="P705" s="189">
        <f t="shared" si="165"/>
        <v>0</v>
      </c>
      <c r="Q705" s="189">
        <v>0</v>
      </c>
      <c r="R705" s="189">
        <f t="shared" si="166"/>
        <v>0</v>
      </c>
      <c r="S705" s="189">
        <v>0</v>
      </c>
      <c r="T705" s="190">
        <f t="shared" si="167"/>
        <v>0</v>
      </c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R705" s="191" t="s">
        <v>135</v>
      </c>
      <c r="AT705" s="191" t="s">
        <v>187</v>
      </c>
      <c r="AU705" s="191" t="s">
        <v>80</v>
      </c>
      <c r="AY705" s="19" t="s">
        <v>185</v>
      </c>
      <c r="BE705" s="192">
        <f t="shared" si="168"/>
        <v>0</v>
      </c>
      <c r="BF705" s="192">
        <f t="shared" si="169"/>
        <v>0</v>
      </c>
      <c r="BG705" s="192">
        <f t="shared" si="170"/>
        <v>0</v>
      </c>
      <c r="BH705" s="192">
        <f t="shared" si="171"/>
        <v>0</v>
      </c>
      <c r="BI705" s="192">
        <f t="shared" si="172"/>
        <v>0</v>
      </c>
      <c r="BJ705" s="19" t="s">
        <v>80</v>
      </c>
      <c r="BK705" s="192">
        <f t="shared" si="173"/>
        <v>0</v>
      </c>
      <c r="BL705" s="19" t="s">
        <v>135</v>
      </c>
      <c r="BM705" s="191" t="s">
        <v>6491</v>
      </c>
    </row>
    <row r="706" spans="1:65" s="2" customFormat="1" ht="16.5" customHeight="1">
      <c r="A706" s="36"/>
      <c r="B706" s="37"/>
      <c r="C706" s="180" t="s">
        <v>5779</v>
      </c>
      <c r="D706" s="180" t="s">
        <v>187</v>
      </c>
      <c r="E706" s="181" t="s">
        <v>5342</v>
      </c>
      <c r="F706" s="182" t="s">
        <v>5343</v>
      </c>
      <c r="G706" s="183" t="s">
        <v>1314</v>
      </c>
      <c r="H706" s="184">
        <v>1</v>
      </c>
      <c r="I706" s="185"/>
      <c r="J706" s="186">
        <f t="shared" si="164"/>
        <v>0</v>
      </c>
      <c r="K706" s="182" t="s">
        <v>19</v>
      </c>
      <c r="L706" s="41"/>
      <c r="M706" s="187" t="s">
        <v>19</v>
      </c>
      <c r="N706" s="188" t="s">
        <v>44</v>
      </c>
      <c r="O706" s="66"/>
      <c r="P706" s="189">
        <f t="shared" si="165"/>
        <v>0</v>
      </c>
      <c r="Q706" s="189">
        <v>0</v>
      </c>
      <c r="R706" s="189">
        <f t="shared" si="166"/>
        <v>0</v>
      </c>
      <c r="S706" s="189">
        <v>0</v>
      </c>
      <c r="T706" s="190">
        <f t="shared" si="167"/>
        <v>0</v>
      </c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R706" s="191" t="s">
        <v>135</v>
      </c>
      <c r="AT706" s="191" t="s">
        <v>187</v>
      </c>
      <c r="AU706" s="191" t="s">
        <v>80</v>
      </c>
      <c r="AY706" s="19" t="s">
        <v>185</v>
      </c>
      <c r="BE706" s="192">
        <f t="shared" si="168"/>
        <v>0</v>
      </c>
      <c r="BF706" s="192">
        <f t="shared" si="169"/>
        <v>0</v>
      </c>
      <c r="BG706" s="192">
        <f t="shared" si="170"/>
        <v>0</v>
      </c>
      <c r="BH706" s="192">
        <f t="shared" si="171"/>
        <v>0</v>
      </c>
      <c r="BI706" s="192">
        <f t="shared" si="172"/>
        <v>0</v>
      </c>
      <c r="BJ706" s="19" t="s">
        <v>80</v>
      </c>
      <c r="BK706" s="192">
        <f t="shared" si="173"/>
        <v>0</v>
      </c>
      <c r="BL706" s="19" t="s">
        <v>135</v>
      </c>
      <c r="BM706" s="191" t="s">
        <v>6492</v>
      </c>
    </row>
    <row r="707" spans="1:65" s="12" customFormat="1" ht="25.9" customHeight="1">
      <c r="B707" s="164"/>
      <c r="C707" s="165"/>
      <c r="D707" s="166" t="s">
        <v>72</v>
      </c>
      <c r="E707" s="167" t="s">
        <v>260</v>
      </c>
      <c r="F707" s="167" t="s">
        <v>6493</v>
      </c>
      <c r="G707" s="165"/>
      <c r="H707" s="165"/>
      <c r="I707" s="168"/>
      <c r="J707" s="169">
        <f>BK707</f>
        <v>0</v>
      </c>
      <c r="K707" s="165"/>
      <c r="L707" s="170"/>
      <c r="M707" s="171"/>
      <c r="N707" s="172"/>
      <c r="O707" s="172"/>
      <c r="P707" s="173">
        <f>SUM(P708:P745)</f>
        <v>0</v>
      </c>
      <c r="Q707" s="172"/>
      <c r="R707" s="173">
        <f>SUM(R708:R745)</f>
        <v>0</v>
      </c>
      <c r="S707" s="172"/>
      <c r="T707" s="174">
        <f>SUM(T708:T745)</f>
        <v>0</v>
      </c>
      <c r="AR707" s="175" t="s">
        <v>80</v>
      </c>
      <c r="AT707" s="176" t="s">
        <v>72</v>
      </c>
      <c r="AU707" s="176" t="s">
        <v>73</v>
      </c>
      <c r="AY707" s="175" t="s">
        <v>185</v>
      </c>
      <c r="BK707" s="177">
        <f>SUM(BK708:BK745)</f>
        <v>0</v>
      </c>
    </row>
    <row r="708" spans="1:65" s="2" customFormat="1" ht="24.2" customHeight="1">
      <c r="A708" s="36"/>
      <c r="B708" s="37"/>
      <c r="C708" s="180" t="s">
        <v>6494</v>
      </c>
      <c r="D708" s="180" t="s">
        <v>187</v>
      </c>
      <c r="E708" s="181" t="s">
        <v>6495</v>
      </c>
      <c r="F708" s="182" t="s">
        <v>6496</v>
      </c>
      <c r="G708" s="183" t="s">
        <v>1314</v>
      </c>
      <c r="H708" s="184">
        <v>1</v>
      </c>
      <c r="I708" s="185"/>
      <c r="J708" s="186">
        <f t="shared" ref="J708:J745" si="174">ROUND(I708*H708,2)</f>
        <v>0</v>
      </c>
      <c r="K708" s="182" t="s">
        <v>19</v>
      </c>
      <c r="L708" s="41"/>
      <c r="M708" s="187" t="s">
        <v>19</v>
      </c>
      <c r="N708" s="188" t="s">
        <v>44</v>
      </c>
      <c r="O708" s="66"/>
      <c r="P708" s="189">
        <f t="shared" ref="P708:P745" si="175">O708*H708</f>
        <v>0</v>
      </c>
      <c r="Q708" s="189">
        <v>0</v>
      </c>
      <c r="R708" s="189">
        <f t="shared" ref="R708:R745" si="176">Q708*H708</f>
        <v>0</v>
      </c>
      <c r="S708" s="189">
        <v>0</v>
      </c>
      <c r="T708" s="190">
        <f t="shared" ref="T708:T745" si="177">S708*H708</f>
        <v>0</v>
      </c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R708" s="191" t="s">
        <v>135</v>
      </c>
      <c r="AT708" s="191" t="s">
        <v>187</v>
      </c>
      <c r="AU708" s="191" t="s">
        <v>80</v>
      </c>
      <c r="AY708" s="19" t="s">
        <v>185</v>
      </c>
      <c r="BE708" s="192">
        <f t="shared" ref="BE708:BE745" si="178">IF(N708="základní",J708,0)</f>
        <v>0</v>
      </c>
      <c r="BF708" s="192">
        <f t="shared" ref="BF708:BF745" si="179">IF(N708="snížená",J708,0)</f>
        <v>0</v>
      </c>
      <c r="BG708" s="192">
        <f t="shared" ref="BG708:BG745" si="180">IF(N708="zákl. přenesená",J708,0)</f>
        <v>0</v>
      </c>
      <c r="BH708" s="192">
        <f t="shared" ref="BH708:BH745" si="181">IF(N708="sníž. přenesená",J708,0)</f>
        <v>0</v>
      </c>
      <c r="BI708" s="192">
        <f t="shared" ref="BI708:BI745" si="182">IF(N708="nulová",J708,0)</f>
        <v>0</v>
      </c>
      <c r="BJ708" s="19" t="s">
        <v>80</v>
      </c>
      <c r="BK708" s="192">
        <f t="shared" ref="BK708:BK745" si="183">ROUND(I708*H708,2)</f>
        <v>0</v>
      </c>
      <c r="BL708" s="19" t="s">
        <v>135</v>
      </c>
      <c r="BM708" s="191" t="s">
        <v>6497</v>
      </c>
    </row>
    <row r="709" spans="1:65" s="2" customFormat="1" ht="16.5" customHeight="1">
      <c r="A709" s="36"/>
      <c r="B709" s="37"/>
      <c r="C709" s="180" t="s">
        <v>5782</v>
      </c>
      <c r="D709" s="180" t="s">
        <v>187</v>
      </c>
      <c r="E709" s="181" t="s">
        <v>6498</v>
      </c>
      <c r="F709" s="182" t="s">
        <v>6499</v>
      </c>
      <c r="G709" s="183" t="s">
        <v>1314</v>
      </c>
      <c r="H709" s="184">
        <v>1</v>
      </c>
      <c r="I709" s="185"/>
      <c r="J709" s="186">
        <f t="shared" si="174"/>
        <v>0</v>
      </c>
      <c r="K709" s="182" t="s">
        <v>19</v>
      </c>
      <c r="L709" s="41"/>
      <c r="M709" s="187" t="s">
        <v>19</v>
      </c>
      <c r="N709" s="188" t="s">
        <v>44</v>
      </c>
      <c r="O709" s="66"/>
      <c r="P709" s="189">
        <f t="shared" si="175"/>
        <v>0</v>
      </c>
      <c r="Q709" s="189">
        <v>0</v>
      </c>
      <c r="R709" s="189">
        <f t="shared" si="176"/>
        <v>0</v>
      </c>
      <c r="S709" s="189">
        <v>0</v>
      </c>
      <c r="T709" s="190">
        <f t="shared" si="177"/>
        <v>0</v>
      </c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R709" s="191" t="s">
        <v>135</v>
      </c>
      <c r="AT709" s="191" t="s">
        <v>187</v>
      </c>
      <c r="AU709" s="191" t="s">
        <v>80</v>
      </c>
      <c r="AY709" s="19" t="s">
        <v>185</v>
      </c>
      <c r="BE709" s="192">
        <f t="shared" si="178"/>
        <v>0</v>
      </c>
      <c r="BF709" s="192">
        <f t="shared" si="179"/>
        <v>0</v>
      </c>
      <c r="BG709" s="192">
        <f t="shared" si="180"/>
        <v>0</v>
      </c>
      <c r="BH709" s="192">
        <f t="shared" si="181"/>
        <v>0</v>
      </c>
      <c r="BI709" s="192">
        <f t="shared" si="182"/>
        <v>0</v>
      </c>
      <c r="BJ709" s="19" t="s">
        <v>80</v>
      </c>
      <c r="BK709" s="192">
        <f t="shared" si="183"/>
        <v>0</v>
      </c>
      <c r="BL709" s="19" t="s">
        <v>135</v>
      </c>
      <c r="BM709" s="191" t="s">
        <v>6500</v>
      </c>
    </row>
    <row r="710" spans="1:65" s="2" customFormat="1" ht="16.5" customHeight="1">
      <c r="A710" s="36"/>
      <c r="B710" s="37"/>
      <c r="C710" s="180" t="s">
        <v>6501</v>
      </c>
      <c r="D710" s="180" t="s">
        <v>187</v>
      </c>
      <c r="E710" s="181" t="s">
        <v>6502</v>
      </c>
      <c r="F710" s="182" t="s">
        <v>6503</v>
      </c>
      <c r="G710" s="183" t="s">
        <v>1314</v>
      </c>
      <c r="H710" s="184">
        <v>1</v>
      </c>
      <c r="I710" s="185"/>
      <c r="J710" s="186">
        <f t="shared" si="174"/>
        <v>0</v>
      </c>
      <c r="K710" s="182" t="s">
        <v>19</v>
      </c>
      <c r="L710" s="41"/>
      <c r="M710" s="187" t="s">
        <v>19</v>
      </c>
      <c r="N710" s="188" t="s">
        <v>44</v>
      </c>
      <c r="O710" s="66"/>
      <c r="P710" s="189">
        <f t="shared" si="175"/>
        <v>0</v>
      </c>
      <c r="Q710" s="189">
        <v>0</v>
      </c>
      <c r="R710" s="189">
        <f t="shared" si="176"/>
        <v>0</v>
      </c>
      <c r="S710" s="189">
        <v>0</v>
      </c>
      <c r="T710" s="190">
        <f t="shared" si="177"/>
        <v>0</v>
      </c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R710" s="191" t="s">
        <v>135</v>
      </c>
      <c r="AT710" s="191" t="s">
        <v>187</v>
      </c>
      <c r="AU710" s="191" t="s">
        <v>80</v>
      </c>
      <c r="AY710" s="19" t="s">
        <v>185</v>
      </c>
      <c r="BE710" s="192">
        <f t="shared" si="178"/>
        <v>0</v>
      </c>
      <c r="BF710" s="192">
        <f t="shared" si="179"/>
        <v>0</v>
      </c>
      <c r="BG710" s="192">
        <f t="shared" si="180"/>
        <v>0</v>
      </c>
      <c r="BH710" s="192">
        <f t="shared" si="181"/>
        <v>0</v>
      </c>
      <c r="BI710" s="192">
        <f t="shared" si="182"/>
        <v>0</v>
      </c>
      <c r="BJ710" s="19" t="s">
        <v>80</v>
      </c>
      <c r="BK710" s="192">
        <f t="shared" si="183"/>
        <v>0</v>
      </c>
      <c r="BL710" s="19" t="s">
        <v>135</v>
      </c>
      <c r="BM710" s="191" t="s">
        <v>6504</v>
      </c>
    </row>
    <row r="711" spans="1:65" s="2" customFormat="1" ht="16.5" customHeight="1">
      <c r="A711" s="36"/>
      <c r="B711" s="37"/>
      <c r="C711" s="180" t="s">
        <v>5785</v>
      </c>
      <c r="D711" s="180" t="s">
        <v>187</v>
      </c>
      <c r="E711" s="181" t="s">
        <v>6417</v>
      </c>
      <c r="F711" s="182" t="s">
        <v>6418</v>
      </c>
      <c r="G711" s="183" t="s">
        <v>1314</v>
      </c>
      <c r="H711" s="184">
        <v>2</v>
      </c>
      <c r="I711" s="185"/>
      <c r="J711" s="186">
        <f t="shared" si="174"/>
        <v>0</v>
      </c>
      <c r="K711" s="182" t="s">
        <v>19</v>
      </c>
      <c r="L711" s="41"/>
      <c r="M711" s="187" t="s">
        <v>19</v>
      </c>
      <c r="N711" s="188" t="s">
        <v>44</v>
      </c>
      <c r="O711" s="66"/>
      <c r="P711" s="189">
        <f t="shared" si="175"/>
        <v>0</v>
      </c>
      <c r="Q711" s="189">
        <v>0</v>
      </c>
      <c r="R711" s="189">
        <f t="shared" si="176"/>
        <v>0</v>
      </c>
      <c r="S711" s="189">
        <v>0</v>
      </c>
      <c r="T711" s="190">
        <f t="shared" si="177"/>
        <v>0</v>
      </c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R711" s="191" t="s">
        <v>135</v>
      </c>
      <c r="AT711" s="191" t="s">
        <v>187</v>
      </c>
      <c r="AU711" s="191" t="s">
        <v>80</v>
      </c>
      <c r="AY711" s="19" t="s">
        <v>185</v>
      </c>
      <c r="BE711" s="192">
        <f t="shared" si="178"/>
        <v>0</v>
      </c>
      <c r="BF711" s="192">
        <f t="shared" si="179"/>
        <v>0</v>
      </c>
      <c r="BG711" s="192">
        <f t="shared" si="180"/>
        <v>0</v>
      </c>
      <c r="BH711" s="192">
        <f t="shared" si="181"/>
        <v>0</v>
      </c>
      <c r="BI711" s="192">
        <f t="shared" si="182"/>
        <v>0</v>
      </c>
      <c r="BJ711" s="19" t="s">
        <v>80</v>
      </c>
      <c r="BK711" s="192">
        <f t="shared" si="183"/>
        <v>0</v>
      </c>
      <c r="BL711" s="19" t="s">
        <v>135</v>
      </c>
      <c r="BM711" s="191" t="s">
        <v>6505</v>
      </c>
    </row>
    <row r="712" spans="1:65" s="2" customFormat="1" ht="16.5" customHeight="1">
      <c r="A712" s="36"/>
      <c r="B712" s="37"/>
      <c r="C712" s="180" t="s">
        <v>6506</v>
      </c>
      <c r="D712" s="180" t="s">
        <v>187</v>
      </c>
      <c r="E712" s="181" t="s">
        <v>6507</v>
      </c>
      <c r="F712" s="182" t="s">
        <v>6508</v>
      </c>
      <c r="G712" s="183" t="s">
        <v>1314</v>
      </c>
      <c r="H712" s="184">
        <v>2</v>
      </c>
      <c r="I712" s="185"/>
      <c r="J712" s="186">
        <f t="shared" si="174"/>
        <v>0</v>
      </c>
      <c r="K712" s="182" t="s">
        <v>19</v>
      </c>
      <c r="L712" s="41"/>
      <c r="M712" s="187" t="s">
        <v>19</v>
      </c>
      <c r="N712" s="188" t="s">
        <v>44</v>
      </c>
      <c r="O712" s="66"/>
      <c r="P712" s="189">
        <f t="shared" si="175"/>
        <v>0</v>
      </c>
      <c r="Q712" s="189">
        <v>0</v>
      </c>
      <c r="R712" s="189">
        <f t="shared" si="176"/>
        <v>0</v>
      </c>
      <c r="S712" s="189">
        <v>0</v>
      </c>
      <c r="T712" s="190">
        <f t="shared" si="177"/>
        <v>0</v>
      </c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R712" s="191" t="s">
        <v>135</v>
      </c>
      <c r="AT712" s="191" t="s">
        <v>187</v>
      </c>
      <c r="AU712" s="191" t="s">
        <v>80</v>
      </c>
      <c r="AY712" s="19" t="s">
        <v>185</v>
      </c>
      <c r="BE712" s="192">
        <f t="shared" si="178"/>
        <v>0</v>
      </c>
      <c r="BF712" s="192">
        <f t="shared" si="179"/>
        <v>0</v>
      </c>
      <c r="BG712" s="192">
        <f t="shared" si="180"/>
        <v>0</v>
      </c>
      <c r="BH712" s="192">
        <f t="shared" si="181"/>
        <v>0</v>
      </c>
      <c r="BI712" s="192">
        <f t="shared" si="182"/>
        <v>0</v>
      </c>
      <c r="BJ712" s="19" t="s">
        <v>80</v>
      </c>
      <c r="BK712" s="192">
        <f t="shared" si="183"/>
        <v>0</v>
      </c>
      <c r="BL712" s="19" t="s">
        <v>135</v>
      </c>
      <c r="BM712" s="191" t="s">
        <v>6509</v>
      </c>
    </row>
    <row r="713" spans="1:65" s="2" customFormat="1" ht="16.5" customHeight="1">
      <c r="A713" s="36"/>
      <c r="B713" s="37"/>
      <c r="C713" s="180" t="s">
        <v>5788</v>
      </c>
      <c r="D713" s="180" t="s">
        <v>187</v>
      </c>
      <c r="E713" s="181" t="s">
        <v>6414</v>
      </c>
      <c r="F713" s="182" t="s">
        <v>6415</v>
      </c>
      <c r="G713" s="183" t="s">
        <v>1314</v>
      </c>
      <c r="H713" s="184">
        <v>2</v>
      </c>
      <c r="I713" s="185"/>
      <c r="J713" s="186">
        <f t="shared" si="174"/>
        <v>0</v>
      </c>
      <c r="K713" s="182" t="s">
        <v>19</v>
      </c>
      <c r="L713" s="41"/>
      <c r="M713" s="187" t="s">
        <v>19</v>
      </c>
      <c r="N713" s="188" t="s">
        <v>44</v>
      </c>
      <c r="O713" s="66"/>
      <c r="P713" s="189">
        <f t="shared" si="175"/>
        <v>0</v>
      </c>
      <c r="Q713" s="189">
        <v>0</v>
      </c>
      <c r="R713" s="189">
        <f t="shared" si="176"/>
        <v>0</v>
      </c>
      <c r="S713" s="189">
        <v>0</v>
      </c>
      <c r="T713" s="190">
        <f t="shared" si="177"/>
        <v>0</v>
      </c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R713" s="191" t="s">
        <v>135</v>
      </c>
      <c r="AT713" s="191" t="s">
        <v>187</v>
      </c>
      <c r="AU713" s="191" t="s">
        <v>80</v>
      </c>
      <c r="AY713" s="19" t="s">
        <v>185</v>
      </c>
      <c r="BE713" s="192">
        <f t="shared" si="178"/>
        <v>0</v>
      </c>
      <c r="BF713" s="192">
        <f t="shared" si="179"/>
        <v>0</v>
      </c>
      <c r="BG713" s="192">
        <f t="shared" si="180"/>
        <v>0</v>
      </c>
      <c r="BH713" s="192">
        <f t="shared" si="181"/>
        <v>0</v>
      </c>
      <c r="BI713" s="192">
        <f t="shared" si="182"/>
        <v>0</v>
      </c>
      <c r="BJ713" s="19" t="s">
        <v>80</v>
      </c>
      <c r="BK713" s="192">
        <f t="shared" si="183"/>
        <v>0</v>
      </c>
      <c r="BL713" s="19" t="s">
        <v>135</v>
      </c>
      <c r="BM713" s="191" t="s">
        <v>6510</v>
      </c>
    </row>
    <row r="714" spans="1:65" s="2" customFormat="1" ht="16.5" customHeight="1">
      <c r="A714" s="36"/>
      <c r="B714" s="37"/>
      <c r="C714" s="180" t="s">
        <v>6511</v>
      </c>
      <c r="D714" s="180" t="s">
        <v>187</v>
      </c>
      <c r="E714" s="181" t="s">
        <v>6512</v>
      </c>
      <c r="F714" s="182" t="s">
        <v>6513</v>
      </c>
      <c r="G714" s="183" t="s">
        <v>1314</v>
      </c>
      <c r="H714" s="184">
        <v>1</v>
      </c>
      <c r="I714" s="185"/>
      <c r="J714" s="186">
        <f t="shared" si="174"/>
        <v>0</v>
      </c>
      <c r="K714" s="182" t="s">
        <v>19</v>
      </c>
      <c r="L714" s="41"/>
      <c r="M714" s="187" t="s">
        <v>19</v>
      </c>
      <c r="N714" s="188" t="s">
        <v>44</v>
      </c>
      <c r="O714" s="66"/>
      <c r="P714" s="189">
        <f t="shared" si="175"/>
        <v>0</v>
      </c>
      <c r="Q714" s="189">
        <v>0</v>
      </c>
      <c r="R714" s="189">
        <f t="shared" si="176"/>
        <v>0</v>
      </c>
      <c r="S714" s="189">
        <v>0</v>
      </c>
      <c r="T714" s="190">
        <f t="shared" si="177"/>
        <v>0</v>
      </c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R714" s="191" t="s">
        <v>135</v>
      </c>
      <c r="AT714" s="191" t="s">
        <v>187</v>
      </c>
      <c r="AU714" s="191" t="s">
        <v>80</v>
      </c>
      <c r="AY714" s="19" t="s">
        <v>185</v>
      </c>
      <c r="BE714" s="192">
        <f t="shared" si="178"/>
        <v>0</v>
      </c>
      <c r="BF714" s="192">
        <f t="shared" si="179"/>
        <v>0</v>
      </c>
      <c r="BG714" s="192">
        <f t="shared" si="180"/>
        <v>0</v>
      </c>
      <c r="BH714" s="192">
        <f t="shared" si="181"/>
        <v>0</v>
      </c>
      <c r="BI714" s="192">
        <f t="shared" si="182"/>
        <v>0</v>
      </c>
      <c r="BJ714" s="19" t="s">
        <v>80</v>
      </c>
      <c r="BK714" s="192">
        <f t="shared" si="183"/>
        <v>0</v>
      </c>
      <c r="BL714" s="19" t="s">
        <v>135</v>
      </c>
      <c r="BM714" s="191" t="s">
        <v>6514</v>
      </c>
    </row>
    <row r="715" spans="1:65" s="2" customFormat="1" ht="16.5" customHeight="1">
      <c r="A715" s="36"/>
      <c r="B715" s="37"/>
      <c r="C715" s="180" t="s">
        <v>5791</v>
      </c>
      <c r="D715" s="180" t="s">
        <v>187</v>
      </c>
      <c r="E715" s="181" t="s">
        <v>6221</v>
      </c>
      <c r="F715" s="182" t="s">
        <v>6222</v>
      </c>
      <c r="G715" s="183" t="s">
        <v>1358</v>
      </c>
      <c r="H715" s="184">
        <v>2</v>
      </c>
      <c r="I715" s="185"/>
      <c r="J715" s="186">
        <f t="shared" si="174"/>
        <v>0</v>
      </c>
      <c r="K715" s="182" t="s">
        <v>19</v>
      </c>
      <c r="L715" s="41"/>
      <c r="M715" s="187" t="s">
        <v>19</v>
      </c>
      <c r="N715" s="188" t="s">
        <v>44</v>
      </c>
      <c r="O715" s="66"/>
      <c r="P715" s="189">
        <f t="shared" si="175"/>
        <v>0</v>
      </c>
      <c r="Q715" s="189">
        <v>0</v>
      </c>
      <c r="R715" s="189">
        <f t="shared" si="176"/>
        <v>0</v>
      </c>
      <c r="S715" s="189">
        <v>0</v>
      </c>
      <c r="T715" s="190">
        <f t="shared" si="177"/>
        <v>0</v>
      </c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R715" s="191" t="s">
        <v>135</v>
      </c>
      <c r="AT715" s="191" t="s">
        <v>187</v>
      </c>
      <c r="AU715" s="191" t="s">
        <v>80</v>
      </c>
      <c r="AY715" s="19" t="s">
        <v>185</v>
      </c>
      <c r="BE715" s="192">
        <f t="shared" si="178"/>
        <v>0</v>
      </c>
      <c r="BF715" s="192">
        <f t="shared" si="179"/>
        <v>0</v>
      </c>
      <c r="BG715" s="192">
        <f t="shared" si="180"/>
        <v>0</v>
      </c>
      <c r="BH715" s="192">
        <f t="shared" si="181"/>
        <v>0</v>
      </c>
      <c r="BI715" s="192">
        <f t="shared" si="182"/>
        <v>0</v>
      </c>
      <c r="BJ715" s="19" t="s">
        <v>80</v>
      </c>
      <c r="BK715" s="192">
        <f t="shared" si="183"/>
        <v>0</v>
      </c>
      <c r="BL715" s="19" t="s">
        <v>135</v>
      </c>
      <c r="BM715" s="191" t="s">
        <v>6515</v>
      </c>
    </row>
    <row r="716" spans="1:65" s="2" customFormat="1" ht="16.5" customHeight="1">
      <c r="A716" s="36"/>
      <c r="B716" s="37"/>
      <c r="C716" s="180" t="s">
        <v>6516</v>
      </c>
      <c r="D716" s="180" t="s">
        <v>187</v>
      </c>
      <c r="E716" s="181" t="s">
        <v>6225</v>
      </c>
      <c r="F716" s="182" t="s">
        <v>6226</v>
      </c>
      <c r="G716" s="183" t="s">
        <v>3536</v>
      </c>
      <c r="H716" s="184">
        <v>1</v>
      </c>
      <c r="I716" s="185"/>
      <c r="J716" s="186">
        <f t="shared" si="174"/>
        <v>0</v>
      </c>
      <c r="K716" s="182" t="s">
        <v>19</v>
      </c>
      <c r="L716" s="41"/>
      <c r="M716" s="187" t="s">
        <v>19</v>
      </c>
      <c r="N716" s="188" t="s">
        <v>44</v>
      </c>
      <c r="O716" s="66"/>
      <c r="P716" s="189">
        <f t="shared" si="175"/>
        <v>0</v>
      </c>
      <c r="Q716" s="189">
        <v>0</v>
      </c>
      <c r="R716" s="189">
        <f t="shared" si="176"/>
        <v>0</v>
      </c>
      <c r="S716" s="189">
        <v>0</v>
      </c>
      <c r="T716" s="190">
        <f t="shared" si="177"/>
        <v>0</v>
      </c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R716" s="191" t="s">
        <v>135</v>
      </c>
      <c r="AT716" s="191" t="s">
        <v>187</v>
      </c>
      <c r="AU716" s="191" t="s">
        <v>80</v>
      </c>
      <c r="AY716" s="19" t="s">
        <v>185</v>
      </c>
      <c r="BE716" s="192">
        <f t="shared" si="178"/>
        <v>0</v>
      </c>
      <c r="BF716" s="192">
        <f t="shared" si="179"/>
        <v>0</v>
      </c>
      <c r="BG716" s="192">
        <f t="shared" si="180"/>
        <v>0</v>
      </c>
      <c r="BH716" s="192">
        <f t="shared" si="181"/>
        <v>0</v>
      </c>
      <c r="BI716" s="192">
        <f t="shared" si="182"/>
        <v>0</v>
      </c>
      <c r="BJ716" s="19" t="s">
        <v>80</v>
      </c>
      <c r="BK716" s="192">
        <f t="shared" si="183"/>
        <v>0</v>
      </c>
      <c r="BL716" s="19" t="s">
        <v>135</v>
      </c>
      <c r="BM716" s="191" t="s">
        <v>6517</v>
      </c>
    </row>
    <row r="717" spans="1:65" s="2" customFormat="1" ht="21.75" customHeight="1">
      <c r="A717" s="36"/>
      <c r="B717" s="37"/>
      <c r="C717" s="180" t="s">
        <v>5794</v>
      </c>
      <c r="D717" s="180" t="s">
        <v>187</v>
      </c>
      <c r="E717" s="181" t="s">
        <v>6228</v>
      </c>
      <c r="F717" s="182" t="s">
        <v>6229</v>
      </c>
      <c r="G717" s="183" t="s">
        <v>499</v>
      </c>
      <c r="H717" s="184">
        <v>9.5</v>
      </c>
      <c r="I717" s="185"/>
      <c r="J717" s="186">
        <f t="shared" si="174"/>
        <v>0</v>
      </c>
      <c r="K717" s="182" t="s">
        <v>19</v>
      </c>
      <c r="L717" s="41"/>
      <c r="M717" s="187" t="s">
        <v>19</v>
      </c>
      <c r="N717" s="188" t="s">
        <v>44</v>
      </c>
      <c r="O717" s="66"/>
      <c r="P717" s="189">
        <f t="shared" si="175"/>
        <v>0</v>
      </c>
      <c r="Q717" s="189">
        <v>0</v>
      </c>
      <c r="R717" s="189">
        <f t="shared" si="176"/>
        <v>0</v>
      </c>
      <c r="S717" s="189">
        <v>0</v>
      </c>
      <c r="T717" s="190">
        <f t="shared" si="177"/>
        <v>0</v>
      </c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R717" s="191" t="s">
        <v>135</v>
      </c>
      <c r="AT717" s="191" t="s">
        <v>187</v>
      </c>
      <c r="AU717" s="191" t="s">
        <v>80</v>
      </c>
      <c r="AY717" s="19" t="s">
        <v>185</v>
      </c>
      <c r="BE717" s="192">
        <f t="shared" si="178"/>
        <v>0</v>
      </c>
      <c r="BF717" s="192">
        <f t="shared" si="179"/>
        <v>0</v>
      </c>
      <c r="BG717" s="192">
        <f t="shared" si="180"/>
        <v>0</v>
      </c>
      <c r="BH717" s="192">
        <f t="shared" si="181"/>
        <v>0</v>
      </c>
      <c r="BI717" s="192">
        <f t="shared" si="182"/>
        <v>0</v>
      </c>
      <c r="BJ717" s="19" t="s">
        <v>80</v>
      </c>
      <c r="BK717" s="192">
        <f t="shared" si="183"/>
        <v>0</v>
      </c>
      <c r="BL717" s="19" t="s">
        <v>135</v>
      </c>
      <c r="BM717" s="191" t="s">
        <v>6518</v>
      </c>
    </row>
    <row r="718" spans="1:65" s="2" customFormat="1" ht="24.2" customHeight="1">
      <c r="A718" s="36"/>
      <c r="B718" s="37"/>
      <c r="C718" s="180" t="s">
        <v>6519</v>
      </c>
      <c r="D718" s="180" t="s">
        <v>187</v>
      </c>
      <c r="E718" s="181" t="s">
        <v>6232</v>
      </c>
      <c r="F718" s="182" t="s">
        <v>6233</v>
      </c>
      <c r="G718" s="183" t="s">
        <v>499</v>
      </c>
      <c r="H718" s="184">
        <v>22</v>
      </c>
      <c r="I718" s="185"/>
      <c r="J718" s="186">
        <f t="shared" si="174"/>
        <v>0</v>
      </c>
      <c r="K718" s="182" t="s">
        <v>19</v>
      </c>
      <c r="L718" s="41"/>
      <c r="M718" s="187" t="s">
        <v>19</v>
      </c>
      <c r="N718" s="188" t="s">
        <v>44</v>
      </c>
      <c r="O718" s="66"/>
      <c r="P718" s="189">
        <f t="shared" si="175"/>
        <v>0</v>
      </c>
      <c r="Q718" s="189">
        <v>0</v>
      </c>
      <c r="R718" s="189">
        <f t="shared" si="176"/>
        <v>0</v>
      </c>
      <c r="S718" s="189">
        <v>0</v>
      </c>
      <c r="T718" s="190">
        <f t="shared" si="177"/>
        <v>0</v>
      </c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R718" s="191" t="s">
        <v>135</v>
      </c>
      <c r="AT718" s="191" t="s">
        <v>187</v>
      </c>
      <c r="AU718" s="191" t="s">
        <v>80</v>
      </c>
      <c r="AY718" s="19" t="s">
        <v>185</v>
      </c>
      <c r="BE718" s="192">
        <f t="shared" si="178"/>
        <v>0</v>
      </c>
      <c r="BF718" s="192">
        <f t="shared" si="179"/>
        <v>0</v>
      </c>
      <c r="BG718" s="192">
        <f t="shared" si="180"/>
        <v>0</v>
      </c>
      <c r="BH718" s="192">
        <f t="shared" si="181"/>
        <v>0</v>
      </c>
      <c r="BI718" s="192">
        <f t="shared" si="182"/>
        <v>0</v>
      </c>
      <c r="BJ718" s="19" t="s">
        <v>80</v>
      </c>
      <c r="BK718" s="192">
        <f t="shared" si="183"/>
        <v>0</v>
      </c>
      <c r="BL718" s="19" t="s">
        <v>135</v>
      </c>
      <c r="BM718" s="191" t="s">
        <v>6520</v>
      </c>
    </row>
    <row r="719" spans="1:65" s="2" customFormat="1" ht="24.2" customHeight="1">
      <c r="A719" s="36"/>
      <c r="B719" s="37"/>
      <c r="C719" s="180" t="s">
        <v>5797</v>
      </c>
      <c r="D719" s="180" t="s">
        <v>187</v>
      </c>
      <c r="E719" s="181" t="s">
        <v>6235</v>
      </c>
      <c r="F719" s="182" t="s">
        <v>6236</v>
      </c>
      <c r="G719" s="183" t="s">
        <v>499</v>
      </c>
      <c r="H719" s="184">
        <v>9.5</v>
      </c>
      <c r="I719" s="185"/>
      <c r="J719" s="186">
        <f t="shared" si="174"/>
        <v>0</v>
      </c>
      <c r="K719" s="182" t="s">
        <v>19</v>
      </c>
      <c r="L719" s="41"/>
      <c r="M719" s="187" t="s">
        <v>19</v>
      </c>
      <c r="N719" s="188" t="s">
        <v>44</v>
      </c>
      <c r="O719" s="66"/>
      <c r="P719" s="189">
        <f t="shared" si="175"/>
        <v>0</v>
      </c>
      <c r="Q719" s="189">
        <v>0</v>
      </c>
      <c r="R719" s="189">
        <f t="shared" si="176"/>
        <v>0</v>
      </c>
      <c r="S719" s="189">
        <v>0</v>
      </c>
      <c r="T719" s="190">
        <f t="shared" si="177"/>
        <v>0</v>
      </c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R719" s="191" t="s">
        <v>135</v>
      </c>
      <c r="AT719" s="191" t="s">
        <v>187</v>
      </c>
      <c r="AU719" s="191" t="s">
        <v>80</v>
      </c>
      <c r="AY719" s="19" t="s">
        <v>185</v>
      </c>
      <c r="BE719" s="192">
        <f t="shared" si="178"/>
        <v>0</v>
      </c>
      <c r="BF719" s="192">
        <f t="shared" si="179"/>
        <v>0</v>
      </c>
      <c r="BG719" s="192">
        <f t="shared" si="180"/>
        <v>0</v>
      </c>
      <c r="BH719" s="192">
        <f t="shared" si="181"/>
        <v>0</v>
      </c>
      <c r="BI719" s="192">
        <f t="shared" si="182"/>
        <v>0</v>
      </c>
      <c r="BJ719" s="19" t="s">
        <v>80</v>
      </c>
      <c r="BK719" s="192">
        <f t="shared" si="183"/>
        <v>0</v>
      </c>
      <c r="BL719" s="19" t="s">
        <v>135</v>
      </c>
      <c r="BM719" s="191" t="s">
        <v>6521</v>
      </c>
    </row>
    <row r="720" spans="1:65" s="2" customFormat="1" ht="24.2" customHeight="1">
      <c r="A720" s="36"/>
      <c r="B720" s="37"/>
      <c r="C720" s="180" t="s">
        <v>6522</v>
      </c>
      <c r="D720" s="180" t="s">
        <v>187</v>
      </c>
      <c r="E720" s="181" t="s">
        <v>6239</v>
      </c>
      <c r="F720" s="182" t="s">
        <v>6240</v>
      </c>
      <c r="G720" s="183" t="s">
        <v>499</v>
      </c>
      <c r="H720" s="184">
        <v>21.5</v>
      </c>
      <c r="I720" s="185"/>
      <c r="J720" s="186">
        <f t="shared" si="174"/>
        <v>0</v>
      </c>
      <c r="K720" s="182" t="s">
        <v>19</v>
      </c>
      <c r="L720" s="41"/>
      <c r="M720" s="187" t="s">
        <v>19</v>
      </c>
      <c r="N720" s="188" t="s">
        <v>44</v>
      </c>
      <c r="O720" s="66"/>
      <c r="P720" s="189">
        <f t="shared" si="175"/>
        <v>0</v>
      </c>
      <c r="Q720" s="189">
        <v>0</v>
      </c>
      <c r="R720" s="189">
        <f t="shared" si="176"/>
        <v>0</v>
      </c>
      <c r="S720" s="189">
        <v>0</v>
      </c>
      <c r="T720" s="190">
        <f t="shared" si="177"/>
        <v>0</v>
      </c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R720" s="191" t="s">
        <v>135</v>
      </c>
      <c r="AT720" s="191" t="s">
        <v>187</v>
      </c>
      <c r="AU720" s="191" t="s">
        <v>80</v>
      </c>
      <c r="AY720" s="19" t="s">
        <v>185</v>
      </c>
      <c r="BE720" s="192">
        <f t="shared" si="178"/>
        <v>0</v>
      </c>
      <c r="BF720" s="192">
        <f t="shared" si="179"/>
        <v>0</v>
      </c>
      <c r="BG720" s="192">
        <f t="shared" si="180"/>
        <v>0</v>
      </c>
      <c r="BH720" s="192">
        <f t="shared" si="181"/>
        <v>0</v>
      </c>
      <c r="BI720" s="192">
        <f t="shared" si="182"/>
        <v>0</v>
      </c>
      <c r="BJ720" s="19" t="s">
        <v>80</v>
      </c>
      <c r="BK720" s="192">
        <f t="shared" si="183"/>
        <v>0</v>
      </c>
      <c r="BL720" s="19" t="s">
        <v>135</v>
      </c>
      <c r="BM720" s="191" t="s">
        <v>6523</v>
      </c>
    </row>
    <row r="721" spans="1:65" s="2" customFormat="1" ht="16.5" customHeight="1">
      <c r="A721" s="36"/>
      <c r="B721" s="37"/>
      <c r="C721" s="180" t="s">
        <v>5800</v>
      </c>
      <c r="D721" s="180" t="s">
        <v>187</v>
      </c>
      <c r="E721" s="181" t="s">
        <v>6246</v>
      </c>
      <c r="F721" s="182" t="s">
        <v>6247</v>
      </c>
      <c r="G721" s="183" t="s">
        <v>1314</v>
      </c>
      <c r="H721" s="184">
        <v>1</v>
      </c>
      <c r="I721" s="185"/>
      <c r="J721" s="186">
        <f t="shared" si="174"/>
        <v>0</v>
      </c>
      <c r="K721" s="182" t="s">
        <v>19</v>
      </c>
      <c r="L721" s="41"/>
      <c r="M721" s="187" t="s">
        <v>19</v>
      </c>
      <c r="N721" s="188" t="s">
        <v>44</v>
      </c>
      <c r="O721" s="66"/>
      <c r="P721" s="189">
        <f t="shared" si="175"/>
        <v>0</v>
      </c>
      <c r="Q721" s="189">
        <v>0</v>
      </c>
      <c r="R721" s="189">
        <f t="shared" si="176"/>
        <v>0</v>
      </c>
      <c r="S721" s="189">
        <v>0</v>
      </c>
      <c r="T721" s="190">
        <f t="shared" si="177"/>
        <v>0</v>
      </c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R721" s="191" t="s">
        <v>135</v>
      </c>
      <c r="AT721" s="191" t="s">
        <v>187</v>
      </c>
      <c r="AU721" s="191" t="s">
        <v>80</v>
      </c>
      <c r="AY721" s="19" t="s">
        <v>185</v>
      </c>
      <c r="BE721" s="192">
        <f t="shared" si="178"/>
        <v>0</v>
      </c>
      <c r="BF721" s="192">
        <f t="shared" si="179"/>
        <v>0</v>
      </c>
      <c r="BG721" s="192">
        <f t="shared" si="180"/>
        <v>0</v>
      </c>
      <c r="BH721" s="192">
        <f t="shared" si="181"/>
        <v>0</v>
      </c>
      <c r="BI721" s="192">
        <f t="shared" si="182"/>
        <v>0</v>
      </c>
      <c r="BJ721" s="19" t="s">
        <v>80</v>
      </c>
      <c r="BK721" s="192">
        <f t="shared" si="183"/>
        <v>0</v>
      </c>
      <c r="BL721" s="19" t="s">
        <v>135</v>
      </c>
      <c r="BM721" s="191" t="s">
        <v>6524</v>
      </c>
    </row>
    <row r="722" spans="1:65" s="2" customFormat="1" ht="16.5" customHeight="1">
      <c r="A722" s="36"/>
      <c r="B722" s="37"/>
      <c r="C722" s="180" t="s">
        <v>6525</v>
      </c>
      <c r="D722" s="180" t="s">
        <v>187</v>
      </c>
      <c r="E722" s="181" t="s">
        <v>6526</v>
      </c>
      <c r="F722" s="182" t="s">
        <v>6527</v>
      </c>
      <c r="G722" s="183" t="s">
        <v>1761</v>
      </c>
      <c r="H722" s="184">
        <v>2</v>
      </c>
      <c r="I722" s="185"/>
      <c r="J722" s="186">
        <f t="shared" si="174"/>
        <v>0</v>
      </c>
      <c r="K722" s="182" t="s">
        <v>19</v>
      </c>
      <c r="L722" s="41"/>
      <c r="M722" s="187" t="s">
        <v>19</v>
      </c>
      <c r="N722" s="188" t="s">
        <v>44</v>
      </c>
      <c r="O722" s="66"/>
      <c r="P722" s="189">
        <f t="shared" si="175"/>
        <v>0</v>
      </c>
      <c r="Q722" s="189">
        <v>0</v>
      </c>
      <c r="R722" s="189">
        <f t="shared" si="176"/>
        <v>0</v>
      </c>
      <c r="S722" s="189">
        <v>0</v>
      </c>
      <c r="T722" s="190">
        <f t="shared" si="177"/>
        <v>0</v>
      </c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R722" s="191" t="s">
        <v>135</v>
      </c>
      <c r="AT722" s="191" t="s">
        <v>187</v>
      </c>
      <c r="AU722" s="191" t="s">
        <v>80</v>
      </c>
      <c r="AY722" s="19" t="s">
        <v>185</v>
      </c>
      <c r="BE722" s="192">
        <f t="shared" si="178"/>
        <v>0</v>
      </c>
      <c r="BF722" s="192">
        <f t="shared" si="179"/>
        <v>0</v>
      </c>
      <c r="BG722" s="192">
        <f t="shared" si="180"/>
        <v>0</v>
      </c>
      <c r="BH722" s="192">
        <f t="shared" si="181"/>
        <v>0</v>
      </c>
      <c r="BI722" s="192">
        <f t="shared" si="182"/>
        <v>0</v>
      </c>
      <c r="BJ722" s="19" t="s">
        <v>80</v>
      </c>
      <c r="BK722" s="192">
        <f t="shared" si="183"/>
        <v>0</v>
      </c>
      <c r="BL722" s="19" t="s">
        <v>135</v>
      </c>
      <c r="BM722" s="191" t="s">
        <v>6528</v>
      </c>
    </row>
    <row r="723" spans="1:65" s="2" customFormat="1" ht="33" customHeight="1">
      <c r="A723" s="36"/>
      <c r="B723" s="37"/>
      <c r="C723" s="180" t="s">
        <v>5803</v>
      </c>
      <c r="D723" s="180" t="s">
        <v>187</v>
      </c>
      <c r="E723" s="181" t="s">
        <v>6529</v>
      </c>
      <c r="F723" s="182" t="s">
        <v>6530</v>
      </c>
      <c r="G723" s="183" t="s">
        <v>1761</v>
      </c>
      <c r="H723" s="184">
        <v>1</v>
      </c>
      <c r="I723" s="185"/>
      <c r="J723" s="186">
        <f t="shared" si="174"/>
        <v>0</v>
      </c>
      <c r="K723" s="182" t="s">
        <v>19</v>
      </c>
      <c r="L723" s="41"/>
      <c r="M723" s="187" t="s">
        <v>19</v>
      </c>
      <c r="N723" s="188" t="s">
        <v>44</v>
      </c>
      <c r="O723" s="66"/>
      <c r="P723" s="189">
        <f t="shared" si="175"/>
        <v>0</v>
      </c>
      <c r="Q723" s="189">
        <v>0</v>
      </c>
      <c r="R723" s="189">
        <f t="shared" si="176"/>
        <v>0</v>
      </c>
      <c r="S723" s="189">
        <v>0</v>
      </c>
      <c r="T723" s="190">
        <f t="shared" si="177"/>
        <v>0</v>
      </c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R723" s="191" t="s">
        <v>135</v>
      </c>
      <c r="AT723" s="191" t="s">
        <v>187</v>
      </c>
      <c r="AU723" s="191" t="s">
        <v>80</v>
      </c>
      <c r="AY723" s="19" t="s">
        <v>185</v>
      </c>
      <c r="BE723" s="192">
        <f t="shared" si="178"/>
        <v>0</v>
      </c>
      <c r="BF723" s="192">
        <f t="shared" si="179"/>
        <v>0</v>
      </c>
      <c r="BG723" s="192">
        <f t="shared" si="180"/>
        <v>0</v>
      </c>
      <c r="BH723" s="192">
        <f t="shared" si="181"/>
        <v>0</v>
      </c>
      <c r="BI723" s="192">
        <f t="shared" si="182"/>
        <v>0</v>
      </c>
      <c r="BJ723" s="19" t="s">
        <v>80</v>
      </c>
      <c r="BK723" s="192">
        <f t="shared" si="183"/>
        <v>0</v>
      </c>
      <c r="BL723" s="19" t="s">
        <v>135</v>
      </c>
      <c r="BM723" s="191" t="s">
        <v>6531</v>
      </c>
    </row>
    <row r="724" spans="1:65" s="2" customFormat="1" ht="16.5" customHeight="1">
      <c r="A724" s="36"/>
      <c r="B724" s="37"/>
      <c r="C724" s="180" t="s">
        <v>6532</v>
      </c>
      <c r="D724" s="180" t="s">
        <v>187</v>
      </c>
      <c r="E724" s="181" t="s">
        <v>6533</v>
      </c>
      <c r="F724" s="182" t="s">
        <v>6534</v>
      </c>
      <c r="G724" s="183" t="s">
        <v>1314</v>
      </c>
      <c r="H724" s="184">
        <v>1</v>
      </c>
      <c r="I724" s="185"/>
      <c r="J724" s="186">
        <f t="shared" si="174"/>
        <v>0</v>
      </c>
      <c r="K724" s="182" t="s">
        <v>19</v>
      </c>
      <c r="L724" s="41"/>
      <c r="M724" s="187" t="s">
        <v>19</v>
      </c>
      <c r="N724" s="188" t="s">
        <v>44</v>
      </c>
      <c r="O724" s="66"/>
      <c r="P724" s="189">
        <f t="shared" si="175"/>
        <v>0</v>
      </c>
      <c r="Q724" s="189">
        <v>0</v>
      </c>
      <c r="R724" s="189">
        <f t="shared" si="176"/>
        <v>0</v>
      </c>
      <c r="S724" s="189">
        <v>0</v>
      </c>
      <c r="T724" s="190">
        <f t="shared" si="177"/>
        <v>0</v>
      </c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R724" s="191" t="s">
        <v>135</v>
      </c>
      <c r="AT724" s="191" t="s">
        <v>187</v>
      </c>
      <c r="AU724" s="191" t="s">
        <v>80</v>
      </c>
      <c r="AY724" s="19" t="s">
        <v>185</v>
      </c>
      <c r="BE724" s="192">
        <f t="shared" si="178"/>
        <v>0</v>
      </c>
      <c r="BF724" s="192">
        <f t="shared" si="179"/>
        <v>0</v>
      </c>
      <c r="BG724" s="192">
        <f t="shared" si="180"/>
        <v>0</v>
      </c>
      <c r="BH724" s="192">
        <f t="shared" si="181"/>
        <v>0</v>
      </c>
      <c r="BI724" s="192">
        <f t="shared" si="182"/>
        <v>0</v>
      </c>
      <c r="BJ724" s="19" t="s">
        <v>80</v>
      </c>
      <c r="BK724" s="192">
        <f t="shared" si="183"/>
        <v>0</v>
      </c>
      <c r="BL724" s="19" t="s">
        <v>135</v>
      </c>
      <c r="BM724" s="191" t="s">
        <v>6535</v>
      </c>
    </row>
    <row r="725" spans="1:65" s="2" customFormat="1" ht="16.5" customHeight="1">
      <c r="A725" s="36"/>
      <c r="B725" s="37"/>
      <c r="C725" s="180" t="s">
        <v>5806</v>
      </c>
      <c r="D725" s="180" t="s">
        <v>187</v>
      </c>
      <c r="E725" s="181" t="s">
        <v>5169</v>
      </c>
      <c r="F725" s="182" t="s">
        <v>5170</v>
      </c>
      <c r="G725" s="183" t="s">
        <v>448</v>
      </c>
      <c r="H725" s="184">
        <v>2</v>
      </c>
      <c r="I725" s="185"/>
      <c r="J725" s="186">
        <f t="shared" si="174"/>
        <v>0</v>
      </c>
      <c r="K725" s="182" t="s">
        <v>19</v>
      </c>
      <c r="L725" s="41"/>
      <c r="M725" s="187" t="s">
        <v>19</v>
      </c>
      <c r="N725" s="188" t="s">
        <v>44</v>
      </c>
      <c r="O725" s="66"/>
      <c r="P725" s="189">
        <f t="shared" si="175"/>
        <v>0</v>
      </c>
      <c r="Q725" s="189">
        <v>0</v>
      </c>
      <c r="R725" s="189">
        <f t="shared" si="176"/>
        <v>0</v>
      </c>
      <c r="S725" s="189">
        <v>0</v>
      </c>
      <c r="T725" s="190">
        <f t="shared" si="177"/>
        <v>0</v>
      </c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R725" s="191" t="s">
        <v>135</v>
      </c>
      <c r="AT725" s="191" t="s">
        <v>187</v>
      </c>
      <c r="AU725" s="191" t="s">
        <v>80</v>
      </c>
      <c r="AY725" s="19" t="s">
        <v>185</v>
      </c>
      <c r="BE725" s="192">
        <f t="shared" si="178"/>
        <v>0</v>
      </c>
      <c r="BF725" s="192">
        <f t="shared" si="179"/>
        <v>0</v>
      </c>
      <c r="BG725" s="192">
        <f t="shared" si="180"/>
        <v>0</v>
      </c>
      <c r="BH725" s="192">
        <f t="shared" si="181"/>
        <v>0</v>
      </c>
      <c r="BI725" s="192">
        <f t="shared" si="182"/>
        <v>0</v>
      </c>
      <c r="BJ725" s="19" t="s">
        <v>80</v>
      </c>
      <c r="BK725" s="192">
        <f t="shared" si="183"/>
        <v>0</v>
      </c>
      <c r="BL725" s="19" t="s">
        <v>135</v>
      </c>
      <c r="BM725" s="191" t="s">
        <v>6536</v>
      </c>
    </row>
    <row r="726" spans="1:65" s="2" customFormat="1" ht="16.5" customHeight="1">
      <c r="A726" s="36"/>
      <c r="B726" s="37"/>
      <c r="C726" s="180" t="s">
        <v>6537</v>
      </c>
      <c r="D726" s="180" t="s">
        <v>187</v>
      </c>
      <c r="E726" s="181" t="s">
        <v>6538</v>
      </c>
      <c r="F726" s="182" t="s">
        <v>6539</v>
      </c>
      <c r="G726" s="183" t="s">
        <v>3485</v>
      </c>
      <c r="H726" s="184">
        <v>1</v>
      </c>
      <c r="I726" s="185"/>
      <c r="J726" s="186">
        <f t="shared" si="174"/>
        <v>0</v>
      </c>
      <c r="K726" s="182" t="s">
        <v>19</v>
      </c>
      <c r="L726" s="41"/>
      <c r="M726" s="187" t="s">
        <v>19</v>
      </c>
      <c r="N726" s="188" t="s">
        <v>44</v>
      </c>
      <c r="O726" s="66"/>
      <c r="P726" s="189">
        <f t="shared" si="175"/>
        <v>0</v>
      </c>
      <c r="Q726" s="189">
        <v>0</v>
      </c>
      <c r="R726" s="189">
        <f t="shared" si="176"/>
        <v>0</v>
      </c>
      <c r="S726" s="189">
        <v>0</v>
      </c>
      <c r="T726" s="190">
        <f t="shared" si="177"/>
        <v>0</v>
      </c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R726" s="191" t="s">
        <v>135</v>
      </c>
      <c r="AT726" s="191" t="s">
        <v>187</v>
      </c>
      <c r="AU726" s="191" t="s">
        <v>80</v>
      </c>
      <c r="AY726" s="19" t="s">
        <v>185</v>
      </c>
      <c r="BE726" s="192">
        <f t="shared" si="178"/>
        <v>0</v>
      </c>
      <c r="BF726" s="192">
        <f t="shared" si="179"/>
        <v>0</v>
      </c>
      <c r="BG726" s="192">
        <f t="shared" si="180"/>
        <v>0</v>
      </c>
      <c r="BH726" s="192">
        <f t="shared" si="181"/>
        <v>0</v>
      </c>
      <c r="BI726" s="192">
        <f t="shared" si="182"/>
        <v>0</v>
      </c>
      <c r="BJ726" s="19" t="s">
        <v>80</v>
      </c>
      <c r="BK726" s="192">
        <f t="shared" si="183"/>
        <v>0</v>
      </c>
      <c r="BL726" s="19" t="s">
        <v>135</v>
      </c>
      <c r="BM726" s="191" t="s">
        <v>6540</v>
      </c>
    </row>
    <row r="727" spans="1:65" s="2" customFormat="1" ht="16.5" customHeight="1">
      <c r="A727" s="36"/>
      <c r="B727" s="37"/>
      <c r="C727" s="180" t="s">
        <v>5809</v>
      </c>
      <c r="D727" s="180" t="s">
        <v>187</v>
      </c>
      <c r="E727" s="181" t="s">
        <v>3627</v>
      </c>
      <c r="F727" s="182" t="s">
        <v>3628</v>
      </c>
      <c r="G727" s="183" t="s">
        <v>499</v>
      </c>
      <c r="H727" s="184">
        <v>62.5</v>
      </c>
      <c r="I727" s="185"/>
      <c r="J727" s="186">
        <f t="shared" si="174"/>
        <v>0</v>
      </c>
      <c r="K727" s="182" t="s">
        <v>19</v>
      </c>
      <c r="L727" s="41"/>
      <c r="M727" s="187" t="s">
        <v>19</v>
      </c>
      <c r="N727" s="188" t="s">
        <v>44</v>
      </c>
      <c r="O727" s="66"/>
      <c r="P727" s="189">
        <f t="shared" si="175"/>
        <v>0</v>
      </c>
      <c r="Q727" s="189">
        <v>0</v>
      </c>
      <c r="R727" s="189">
        <f t="shared" si="176"/>
        <v>0</v>
      </c>
      <c r="S727" s="189">
        <v>0</v>
      </c>
      <c r="T727" s="190">
        <f t="shared" si="177"/>
        <v>0</v>
      </c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R727" s="191" t="s">
        <v>135</v>
      </c>
      <c r="AT727" s="191" t="s">
        <v>187</v>
      </c>
      <c r="AU727" s="191" t="s">
        <v>80</v>
      </c>
      <c r="AY727" s="19" t="s">
        <v>185</v>
      </c>
      <c r="BE727" s="192">
        <f t="shared" si="178"/>
        <v>0</v>
      </c>
      <c r="BF727" s="192">
        <f t="shared" si="179"/>
        <v>0</v>
      </c>
      <c r="BG727" s="192">
        <f t="shared" si="180"/>
        <v>0</v>
      </c>
      <c r="BH727" s="192">
        <f t="shared" si="181"/>
        <v>0</v>
      </c>
      <c r="BI727" s="192">
        <f t="shared" si="182"/>
        <v>0</v>
      </c>
      <c r="BJ727" s="19" t="s">
        <v>80</v>
      </c>
      <c r="BK727" s="192">
        <f t="shared" si="183"/>
        <v>0</v>
      </c>
      <c r="BL727" s="19" t="s">
        <v>135</v>
      </c>
      <c r="BM727" s="191" t="s">
        <v>6541</v>
      </c>
    </row>
    <row r="728" spans="1:65" s="2" customFormat="1" ht="16.5" customHeight="1">
      <c r="A728" s="36"/>
      <c r="B728" s="37"/>
      <c r="C728" s="180" t="s">
        <v>6542</v>
      </c>
      <c r="D728" s="180" t="s">
        <v>187</v>
      </c>
      <c r="E728" s="181" t="s">
        <v>3622</v>
      </c>
      <c r="F728" s="182" t="s">
        <v>6263</v>
      </c>
      <c r="G728" s="183" t="s">
        <v>3485</v>
      </c>
      <c r="H728" s="184">
        <v>1</v>
      </c>
      <c r="I728" s="185"/>
      <c r="J728" s="186">
        <f t="shared" si="174"/>
        <v>0</v>
      </c>
      <c r="K728" s="182" t="s">
        <v>19</v>
      </c>
      <c r="L728" s="41"/>
      <c r="M728" s="187" t="s">
        <v>19</v>
      </c>
      <c r="N728" s="188" t="s">
        <v>44</v>
      </c>
      <c r="O728" s="66"/>
      <c r="P728" s="189">
        <f t="shared" si="175"/>
        <v>0</v>
      </c>
      <c r="Q728" s="189">
        <v>0</v>
      </c>
      <c r="R728" s="189">
        <f t="shared" si="176"/>
        <v>0</v>
      </c>
      <c r="S728" s="189">
        <v>0</v>
      </c>
      <c r="T728" s="190">
        <f t="shared" si="177"/>
        <v>0</v>
      </c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R728" s="191" t="s">
        <v>135</v>
      </c>
      <c r="AT728" s="191" t="s">
        <v>187</v>
      </c>
      <c r="AU728" s="191" t="s">
        <v>80</v>
      </c>
      <c r="AY728" s="19" t="s">
        <v>185</v>
      </c>
      <c r="BE728" s="192">
        <f t="shared" si="178"/>
        <v>0</v>
      </c>
      <c r="BF728" s="192">
        <f t="shared" si="179"/>
        <v>0</v>
      </c>
      <c r="BG728" s="192">
        <f t="shared" si="180"/>
        <v>0</v>
      </c>
      <c r="BH728" s="192">
        <f t="shared" si="181"/>
        <v>0</v>
      </c>
      <c r="BI728" s="192">
        <f t="shared" si="182"/>
        <v>0</v>
      </c>
      <c r="BJ728" s="19" t="s">
        <v>80</v>
      </c>
      <c r="BK728" s="192">
        <f t="shared" si="183"/>
        <v>0</v>
      </c>
      <c r="BL728" s="19" t="s">
        <v>135</v>
      </c>
      <c r="BM728" s="191" t="s">
        <v>6543</v>
      </c>
    </row>
    <row r="729" spans="1:65" s="2" customFormat="1" ht="16.5" customHeight="1">
      <c r="A729" s="36"/>
      <c r="B729" s="37"/>
      <c r="C729" s="180" t="s">
        <v>5812</v>
      </c>
      <c r="D729" s="180" t="s">
        <v>187</v>
      </c>
      <c r="E729" s="181" t="s">
        <v>6265</v>
      </c>
      <c r="F729" s="182" t="s">
        <v>6266</v>
      </c>
      <c r="G729" s="183" t="s">
        <v>448</v>
      </c>
      <c r="H729" s="184">
        <v>2</v>
      </c>
      <c r="I729" s="185"/>
      <c r="J729" s="186">
        <f t="shared" si="174"/>
        <v>0</v>
      </c>
      <c r="K729" s="182" t="s">
        <v>19</v>
      </c>
      <c r="L729" s="41"/>
      <c r="M729" s="187" t="s">
        <v>19</v>
      </c>
      <c r="N729" s="188" t="s">
        <v>44</v>
      </c>
      <c r="O729" s="66"/>
      <c r="P729" s="189">
        <f t="shared" si="175"/>
        <v>0</v>
      </c>
      <c r="Q729" s="189">
        <v>0</v>
      </c>
      <c r="R729" s="189">
        <f t="shared" si="176"/>
        <v>0</v>
      </c>
      <c r="S729" s="189">
        <v>0</v>
      </c>
      <c r="T729" s="190">
        <f t="shared" si="177"/>
        <v>0</v>
      </c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R729" s="191" t="s">
        <v>135</v>
      </c>
      <c r="AT729" s="191" t="s">
        <v>187</v>
      </c>
      <c r="AU729" s="191" t="s">
        <v>80</v>
      </c>
      <c r="AY729" s="19" t="s">
        <v>185</v>
      </c>
      <c r="BE729" s="192">
        <f t="shared" si="178"/>
        <v>0</v>
      </c>
      <c r="BF729" s="192">
        <f t="shared" si="179"/>
        <v>0</v>
      </c>
      <c r="BG729" s="192">
        <f t="shared" si="180"/>
        <v>0</v>
      </c>
      <c r="BH729" s="192">
        <f t="shared" si="181"/>
        <v>0</v>
      </c>
      <c r="BI729" s="192">
        <f t="shared" si="182"/>
        <v>0</v>
      </c>
      <c r="BJ729" s="19" t="s">
        <v>80</v>
      </c>
      <c r="BK729" s="192">
        <f t="shared" si="183"/>
        <v>0</v>
      </c>
      <c r="BL729" s="19" t="s">
        <v>135</v>
      </c>
      <c r="BM729" s="191" t="s">
        <v>6544</v>
      </c>
    </row>
    <row r="730" spans="1:65" s="2" customFormat="1" ht="16.5" customHeight="1">
      <c r="A730" s="36"/>
      <c r="B730" s="37"/>
      <c r="C730" s="180" t="s">
        <v>6545</v>
      </c>
      <c r="D730" s="180" t="s">
        <v>187</v>
      </c>
      <c r="E730" s="181" t="s">
        <v>3613</v>
      </c>
      <c r="F730" s="182" t="s">
        <v>6269</v>
      </c>
      <c r="G730" s="183" t="s">
        <v>499</v>
      </c>
      <c r="H730" s="184">
        <v>62.5</v>
      </c>
      <c r="I730" s="185"/>
      <c r="J730" s="186">
        <f t="shared" si="174"/>
        <v>0</v>
      </c>
      <c r="K730" s="182" t="s">
        <v>19</v>
      </c>
      <c r="L730" s="41"/>
      <c r="M730" s="187" t="s">
        <v>19</v>
      </c>
      <c r="N730" s="188" t="s">
        <v>44</v>
      </c>
      <c r="O730" s="66"/>
      <c r="P730" s="189">
        <f t="shared" si="175"/>
        <v>0</v>
      </c>
      <c r="Q730" s="189">
        <v>0</v>
      </c>
      <c r="R730" s="189">
        <f t="shared" si="176"/>
        <v>0</v>
      </c>
      <c r="S730" s="189">
        <v>0</v>
      </c>
      <c r="T730" s="190">
        <f t="shared" si="177"/>
        <v>0</v>
      </c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R730" s="191" t="s">
        <v>135</v>
      </c>
      <c r="AT730" s="191" t="s">
        <v>187</v>
      </c>
      <c r="AU730" s="191" t="s">
        <v>80</v>
      </c>
      <c r="AY730" s="19" t="s">
        <v>185</v>
      </c>
      <c r="BE730" s="192">
        <f t="shared" si="178"/>
        <v>0</v>
      </c>
      <c r="BF730" s="192">
        <f t="shared" si="179"/>
        <v>0</v>
      </c>
      <c r="BG730" s="192">
        <f t="shared" si="180"/>
        <v>0</v>
      </c>
      <c r="BH730" s="192">
        <f t="shared" si="181"/>
        <v>0</v>
      </c>
      <c r="BI730" s="192">
        <f t="shared" si="182"/>
        <v>0</v>
      </c>
      <c r="BJ730" s="19" t="s">
        <v>80</v>
      </c>
      <c r="BK730" s="192">
        <f t="shared" si="183"/>
        <v>0</v>
      </c>
      <c r="BL730" s="19" t="s">
        <v>135</v>
      </c>
      <c r="BM730" s="191" t="s">
        <v>6546</v>
      </c>
    </row>
    <row r="731" spans="1:65" s="2" customFormat="1" ht="16.5" customHeight="1">
      <c r="A731" s="36"/>
      <c r="B731" s="37"/>
      <c r="C731" s="180" t="s">
        <v>5813</v>
      </c>
      <c r="D731" s="180" t="s">
        <v>187</v>
      </c>
      <c r="E731" s="181" t="s">
        <v>6271</v>
      </c>
      <c r="F731" s="182" t="s">
        <v>6272</v>
      </c>
      <c r="G731" s="183" t="s">
        <v>499</v>
      </c>
      <c r="H731" s="184">
        <v>30</v>
      </c>
      <c r="I731" s="185"/>
      <c r="J731" s="186">
        <f t="shared" si="174"/>
        <v>0</v>
      </c>
      <c r="K731" s="182" t="s">
        <v>19</v>
      </c>
      <c r="L731" s="41"/>
      <c r="M731" s="187" t="s">
        <v>19</v>
      </c>
      <c r="N731" s="188" t="s">
        <v>44</v>
      </c>
      <c r="O731" s="66"/>
      <c r="P731" s="189">
        <f t="shared" si="175"/>
        <v>0</v>
      </c>
      <c r="Q731" s="189">
        <v>0</v>
      </c>
      <c r="R731" s="189">
        <f t="shared" si="176"/>
        <v>0</v>
      </c>
      <c r="S731" s="189">
        <v>0</v>
      </c>
      <c r="T731" s="190">
        <f t="shared" si="177"/>
        <v>0</v>
      </c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R731" s="191" t="s">
        <v>135</v>
      </c>
      <c r="AT731" s="191" t="s">
        <v>187</v>
      </c>
      <c r="AU731" s="191" t="s">
        <v>80</v>
      </c>
      <c r="AY731" s="19" t="s">
        <v>185</v>
      </c>
      <c r="BE731" s="192">
        <f t="shared" si="178"/>
        <v>0</v>
      </c>
      <c r="BF731" s="192">
        <f t="shared" si="179"/>
        <v>0</v>
      </c>
      <c r="BG731" s="192">
        <f t="shared" si="180"/>
        <v>0</v>
      </c>
      <c r="BH731" s="192">
        <f t="shared" si="181"/>
        <v>0</v>
      </c>
      <c r="BI731" s="192">
        <f t="shared" si="182"/>
        <v>0</v>
      </c>
      <c r="BJ731" s="19" t="s">
        <v>80</v>
      </c>
      <c r="BK731" s="192">
        <f t="shared" si="183"/>
        <v>0</v>
      </c>
      <c r="BL731" s="19" t="s">
        <v>135</v>
      </c>
      <c r="BM731" s="191" t="s">
        <v>6547</v>
      </c>
    </row>
    <row r="732" spans="1:65" s="2" customFormat="1" ht="16.5" customHeight="1">
      <c r="A732" s="36"/>
      <c r="B732" s="37"/>
      <c r="C732" s="180" t="s">
        <v>6548</v>
      </c>
      <c r="D732" s="180" t="s">
        <v>187</v>
      </c>
      <c r="E732" s="181" t="s">
        <v>6275</v>
      </c>
      <c r="F732" s="182" t="s">
        <v>6276</v>
      </c>
      <c r="G732" s="183" t="s">
        <v>1358</v>
      </c>
      <c r="H732" s="184">
        <v>20</v>
      </c>
      <c r="I732" s="185"/>
      <c r="J732" s="186">
        <f t="shared" si="174"/>
        <v>0</v>
      </c>
      <c r="K732" s="182" t="s">
        <v>19</v>
      </c>
      <c r="L732" s="41"/>
      <c r="M732" s="187" t="s">
        <v>19</v>
      </c>
      <c r="N732" s="188" t="s">
        <v>44</v>
      </c>
      <c r="O732" s="66"/>
      <c r="P732" s="189">
        <f t="shared" si="175"/>
        <v>0</v>
      </c>
      <c r="Q732" s="189">
        <v>0</v>
      </c>
      <c r="R732" s="189">
        <f t="shared" si="176"/>
        <v>0</v>
      </c>
      <c r="S732" s="189">
        <v>0</v>
      </c>
      <c r="T732" s="190">
        <f t="shared" si="177"/>
        <v>0</v>
      </c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R732" s="191" t="s">
        <v>135</v>
      </c>
      <c r="AT732" s="191" t="s">
        <v>187</v>
      </c>
      <c r="AU732" s="191" t="s">
        <v>80</v>
      </c>
      <c r="AY732" s="19" t="s">
        <v>185</v>
      </c>
      <c r="BE732" s="192">
        <f t="shared" si="178"/>
        <v>0</v>
      </c>
      <c r="BF732" s="192">
        <f t="shared" si="179"/>
        <v>0</v>
      </c>
      <c r="BG732" s="192">
        <f t="shared" si="180"/>
        <v>0</v>
      </c>
      <c r="BH732" s="192">
        <f t="shared" si="181"/>
        <v>0</v>
      </c>
      <c r="BI732" s="192">
        <f t="shared" si="182"/>
        <v>0</v>
      </c>
      <c r="BJ732" s="19" t="s">
        <v>80</v>
      </c>
      <c r="BK732" s="192">
        <f t="shared" si="183"/>
        <v>0</v>
      </c>
      <c r="BL732" s="19" t="s">
        <v>135</v>
      </c>
      <c r="BM732" s="191" t="s">
        <v>6549</v>
      </c>
    </row>
    <row r="733" spans="1:65" s="2" customFormat="1" ht="16.5" customHeight="1">
      <c r="A733" s="36"/>
      <c r="B733" s="37"/>
      <c r="C733" s="180" t="s">
        <v>5816</v>
      </c>
      <c r="D733" s="180" t="s">
        <v>187</v>
      </c>
      <c r="E733" s="181" t="s">
        <v>6278</v>
      </c>
      <c r="F733" s="182" t="s">
        <v>3507</v>
      </c>
      <c r="G733" s="183" t="s">
        <v>1358</v>
      </c>
      <c r="H733" s="184">
        <v>20</v>
      </c>
      <c r="I733" s="185"/>
      <c r="J733" s="186">
        <f t="shared" si="174"/>
        <v>0</v>
      </c>
      <c r="K733" s="182" t="s">
        <v>19</v>
      </c>
      <c r="L733" s="41"/>
      <c r="M733" s="187" t="s">
        <v>19</v>
      </c>
      <c r="N733" s="188" t="s">
        <v>44</v>
      </c>
      <c r="O733" s="66"/>
      <c r="P733" s="189">
        <f t="shared" si="175"/>
        <v>0</v>
      </c>
      <c r="Q733" s="189">
        <v>0</v>
      </c>
      <c r="R733" s="189">
        <f t="shared" si="176"/>
        <v>0</v>
      </c>
      <c r="S733" s="189">
        <v>0</v>
      </c>
      <c r="T733" s="190">
        <f t="shared" si="177"/>
        <v>0</v>
      </c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R733" s="191" t="s">
        <v>135</v>
      </c>
      <c r="AT733" s="191" t="s">
        <v>187</v>
      </c>
      <c r="AU733" s="191" t="s">
        <v>80</v>
      </c>
      <c r="AY733" s="19" t="s">
        <v>185</v>
      </c>
      <c r="BE733" s="192">
        <f t="shared" si="178"/>
        <v>0</v>
      </c>
      <c r="BF733" s="192">
        <f t="shared" si="179"/>
        <v>0</v>
      </c>
      <c r="BG733" s="192">
        <f t="shared" si="180"/>
        <v>0</v>
      </c>
      <c r="BH733" s="192">
        <f t="shared" si="181"/>
        <v>0</v>
      </c>
      <c r="BI733" s="192">
        <f t="shared" si="182"/>
        <v>0</v>
      </c>
      <c r="BJ733" s="19" t="s">
        <v>80</v>
      </c>
      <c r="BK733" s="192">
        <f t="shared" si="183"/>
        <v>0</v>
      </c>
      <c r="BL733" s="19" t="s">
        <v>135</v>
      </c>
      <c r="BM733" s="191" t="s">
        <v>6550</v>
      </c>
    </row>
    <row r="734" spans="1:65" s="2" customFormat="1" ht="16.5" customHeight="1">
      <c r="A734" s="36"/>
      <c r="B734" s="37"/>
      <c r="C734" s="180" t="s">
        <v>6551</v>
      </c>
      <c r="D734" s="180" t="s">
        <v>187</v>
      </c>
      <c r="E734" s="181" t="s">
        <v>6287</v>
      </c>
      <c r="F734" s="182" t="s">
        <v>6288</v>
      </c>
      <c r="G734" s="183" t="s">
        <v>1314</v>
      </c>
      <c r="H734" s="184">
        <v>1</v>
      </c>
      <c r="I734" s="185"/>
      <c r="J734" s="186">
        <f t="shared" si="174"/>
        <v>0</v>
      </c>
      <c r="K734" s="182" t="s">
        <v>19</v>
      </c>
      <c r="L734" s="41"/>
      <c r="M734" s="187" t="s">
        <v>19</v>
      </c>
      <c r="N734" s="188" t="s">
        <v>44</v>
      </c>
      <c r="O734" s="66"/>
      <c r="P734" s="189">
        <f t="shared" si="175"/>
        <v>0</v>
      </c>
      <c r="Q734" s="189">
        <v>0</v>
      </c>
      <c r="R734" s="189">
        <f t="shared" si="176"/>
        <v>0</v>
      </c>
      <c r="S734" s="189">
        <v>0</v>
      </c>
      <c r="T734" s="190">
        <f t="shared" si="177"/>
        <v>0</v>
      </c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R734" s="191" t="s">
        <v>135</v>
      </c>
      <c r="AT734" s="191" t="s">
        <v>187</v>
      </c>
      <c r="AU734" s="191" t="s">
        <v>80</v>
      </c>
      <c r="AY734" s="19" t="s">
        <v>185</v>
      </c>
      <c r="BE734" s="192">
        <f t="shared" si="178"/>
        <v>0</v>
      </c>
      <c r="BF734" s="192">
        <f t="shared" si="179"/>
        <v>0</v>
      </c>
      <c r="BG734" s="192">
        <f t="shared" si="180"/>
        <v>0</v>
      </c>
      <c r="BH734" s="192">
        <f t="shared" si="181"/>
        <v>0</v>
      </c>
      <c r="BI734" s="192">
        <f t="shared" si="182"/>
        <v>0</v>
      </c>
      <c r="BJ734" s="19" t="s">
        <v>80</v>
      </c>
      <c r="BK734" s="192">
        <f t="shared" si="183"/>
        <v>0</v>
      </c>
      <c r="BL734" s="19" t="s">
        <v>135</v>
      </c>
      <c r="BM734" s="191" t="s">
        <v>6552</v>
      </c>
    </row>
    <row r="735" spans="1:65" s="2" customFormat="1" ht="16.5" customHeight="1">
      <c r="A735" s="36"/>
      <c r="B735" s="37"/>
      <c r="C735" s="180" t="s">
        <v>5819</v>
      </c>
      <c r="D735" s="180" t="s">
        <v>187</v>
      </c>
      <c r="E735" s="181" t="s">
        <v>6294</v>
      </c>
      <c r="F735" s="182" t="s">
        <v>6295</v>
      </c>
      <c r="G735" s="183" t="s">
        <v>3536</v>
      </c>
      <c r="H735" s="184">
        <v>1</v>
      </c>
      <c r="I735" s="185"/>
      <c r="J735" s="186">
        <f t="shared" si="174"/>
        <v>0</v>
      </c>
      <c r="K735" s="182" t="s">
        <v>19</v>
      </c>
      <c r="L735" s="41"/>
      <c r="M735" s="187" t="s">
        <v>19</v>
      </c>
      <c r="N735" s="188" t="s">
        <v>44</v>
      </c>
      <c r="O735" s="66"/>
      <c r="P735" s="189">
        <f t="shared" si="175"/>
        <v>0</v>
      </c>
      <c r="Q735" s="189">
        <v>0</v>
      </c>
      <c r="R735" s="189">
        <f t="shared" si="176"/>
        <v>0</v>
      </c>
      <c r="S735" s="189">
        <v>0</v>
      </c>
      <c r="T735" s="190">
        <f t="shared" si="177"/>
        <v>0</v>
      </c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R735" s="191" t="s">
        <v>135</v>
      </c>
      <c r="AT735" s="191" t="s">
        <v>187</v>
      </c>
      <c r="AU735" s="191" t="s">
        <v>80</v>
      </c>
      <c r="AY735" s="19" t="s">
        <v>185</v>
      </c>
      <c r="BE735" s="192">
        <f t="shared" si="178"/>
        <v>0</v>
      </c>
      <c r="BF735" s="192">
        <f t="shared" si="179"/>
        <v>0</v>
      </c>
      <c r="BG735" s="192">
        <f t="shared" si="180"/>
        <v>0</v>
      </c>
      <c r="BH735" s="192">
        <f t="shared" si="181"/>
        <v>0</v>
      </c>
      <c r="BI735" s="192">
        <f t="shared" si="182"/>
        <v>0</v>
      </c>
      <c r="BJ735" s="19" t="s">
        <v>80</v>
      </c>
      <c r="BK735" s="192">
        <f t="shared" si="183"/>
        <v>0</v>
      </c>
      <c r="BL735" s="19" t="s">
        <v>135</v>
      </c>
      <c r="BM735" s="191" t="s">
        <v>6553</v>
      </c>
    </row>
    <row r="736" spans="1:65" s="2" customFormat="1" ht="21.75" customHeight="1">
      <c r="A736" s="36"/>
      <c r="B736" s="37"/>
      <c r="C736" s="180" t="s">
        <v>6554</v>
      </c>
      <c r="D736" s="180" t="s">
        <v>187</v>
      </c>
      <c r="E736" s="181" t="s">
        <v>6297</v>
      </c>
      <c r="F736" s="182" t="s">
        <v>6298</v>
      </c>
      <c r="G736" s="183" t="s">
        <v>342</v>
      </c>
      <c r="H736" s="184">
        <v>0.05</v>
      </c>
      <c r="I736" s="185"/>
      <c r="J736" s="186">
        <f t="shared" si="174"/>
        <v>0</v>
      </c>
      <c r="K736" s="182" t="s">
        <v>19</v>
      </c>
      <c r="L736" s="41"/>
      <c r="M736" s="187" t="s">
        <v>19</v>
      </c>
      <c r="N736" s="188" t="s">
        <v>44</v>
      </c>
      <c r="O736" s="66"/>
      <c r="P736" s="189">
        <f t="shared" si="175"/>
        <v>0</v>
      </c>
      <c r="Q736" s="189">
        <v>0</v>
      </c>
      <c r="R736" s="189">
        <f t="shared" si="176"/>
        <v>0</v>
      </c>
      <c r="S736" s="189">
        <v>0</v>
      </c>
      <c r="T736" s="190">
        <f t="shared" si="177"/>
        <v>0</v>
      </c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R736" s="191" t="s">
        <v>135</v>
      </c>
      <c r="AT736" s="191" t="s">
        <v>187</v>
      </c>
      <c r="AU736" s="191" t="s">
        <v>80</v>
      </c>
      <c r="AY736" s="19" t="s">
        <v>185</v>
      </c>
      <c r="BE736" s="192">
        <f t="shared" si="178"/>
        <v>0</v>
      </c>
      <c r="BF736" s="192">
        <f t="shared" si="179"/>
        <v>0</v>
      </c>
      <c r="BG736" s="192">
        <f t="shared" si="180"/>
        <v>0</v>
      </c>
      <c r="BH736" s="192">
        <f t="shared" si="181"/>
        <v>0</v>
      </c>
      <c r="BI736" s="192">
        <f t="shared" si="182"/>
        <v>0</v>
      </c>
      <c r="BJ736" s="19" t="s">
        <v>80</v>
      </c>
      <c r="BK736" s="192">
        <f t="shared" si="183"/>
        <v>0</v>
      </c>
      <c r="BL736" s="19" t="s">
        <v>135</v>
      </c>
      <c r="BM736" s="191" t="s">
        <v>6555</v>
      </c>
    </row>
    <row r="737" spans="1:65" s="2" customFormat="1" ht="16.5" customHeight="1">
      <c r="A737" s="36"/>
      <c r="B737" s="37"/>
      <c r="C737" s="180" t="s">
        <v>5820</v>
      </c>
      <c r="D737" s="180" t="s">
        <v>187</v>
      </c>
      <c r="E737" s="181" t="s">
        <v>6301</v>
      </c>
      <c r="F737" s="182" t="s">
        <v>6302</v>
      </c>
      <c r="G737" s="183" t="s">
        <v>342</v>
      </c>
      <c r="H737" s="184">
        <v>0.05</v>
      </c>
      <c r="I737" s="185"/>
      <c r="J737" s="186">
        <f t="shared" si="174"/>
        <v>0</v>
      </c>
      <c r="K737" s="182" t="s">
        <v>19</v>
      </c>
      <c r="L737" s="41"/>
      <c r="M737" s="187" t="s">
        <v>19</v>
      </c>
      <c r="N737" s="188" t="s">
        <v>44</v>
      </c>
      <c r="O737" s="66"/>
      <c r="P737" s="189">
        <f t="shared" si="175"/>
        <v>0</v>
      </c>
      <c r="Q737" s="189">
        <v>0</v>
      </c>
      <c r="R737" s="189">
        <f t="shared" si="176"/>
        <v>0</v>
      </c>
      <c r="S737" s="189">
        <v>0</v>
      </c>
      <c r="T737" s="190">
        <f t="shared" si="177"/>
        <v>0</v>
      </c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R737" s="191" t="s">
        <v>135</v>
      </c>
      <c r="AT737" s="191" t="s">
        <v>187</v>
      </c>
      <c r="AU737" s="191" t="s">
        <v>80</v>
      </c>
      <c r="AY737" s="19" t="s">
        <v>185</v>
      </c>
      <c r="BE737" s="192">
        <f t="shared" si="178"/>
        <v>0</v>
      </c>
      <c r="BF737" s="192">
        <f t="shared" si="179"/>
        <v>0</v>
      </c>
      <c r="BG737" s="192">
        <f t="shared" si="180"/>
        <v>0</v>
      </c>
      <c r="BH737" s="192">
        <f t="shared" si="181"/>
        <v>0</v>
      </c>
      <c r="BI737" s="192">
        <f t="shared" si="182"/>
        <v>0</v>
      </c>
      <c r="BJ737" s="19" t="s">
        <v>80</v>
      </c>
      <c r="BK737" s="192">
        <f t="shared" si="183"/>
        <v>0</v>
      </c>
      <c r="BL737" s="19" t="s">
        <v>135</v>
      </c>
      <c r="BM737" s="191" t="s">
        <v>6556</v>
      </c>
    </row>
    <row r="738" spans="1:65" s="2" customFormat="1" ht="16.5" customHeight="1">
      <c r="A738" s="36"/>
      <c r="B738" s="37"/>
      <c r="C738" s="180" t="s">
        <v>6557</v>
      </c>
      <c r="D738" s="180" t="s">
        <v>187</v>
      </c>
      <c r="E738" s="181" t="s">
        <v>6304</v>
      </c>
      <c r="F738" s="182" t="s">
        <v>6305</v>
      </c>
      <c r="G738" s="183" t="s">
        <v>342</v>
      </c>
      <c r="H738" s="184">
        <v>1.5</v>
      </c>
      <c r="I738" s="185"/>
      <c r="J738" s="186">
        <f t="shared" si="174"/>
        <v>0</v>
      </c>
      <c r="K738" s="182" t="s">
        <v>19</v>
      </c>
      <c r="L738" s="41"/>
      <c r="M738" s="187" t="s">
        <v>19</v>
      </c>
      <c r="N738" s="188" t="s">
        <v>44</v>
      </c>
      <c r="O738" s="66"/>
      <c r="P738" s="189">
        <f t="shared" si="175"/>
        <v>0</v>
      </c>
      <c r="Q738" s="189">
        <v>0</v>
      </c>
      <c r="R738" s="189">
        <f t="shared" si="176"/>
        <v>0</v>
      </c>
      <c r="S738" s="189">
        <v>0</v>
      </c>
      <c r="T738" s="190">
        <f t="shared" si="177"/>
        <v>0</v>
      </c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R738" s="191" t="s">
        <v>135</v>
      </c>
      <c r="AT738" s="191" t="s">
        <v>187</v>
      </c>
      <c r="AU738" s="191" t="s">
        <v>80</v>
      </c>
      <c r="AY738" s="19" t="s">
        <v>185</v>
      </c>
      <c r="BE738" s="192">
        <f t="shared" si="178"/>
        <v>0</v>
      </c>
      <c r="BF738" s="192">
        <f t="shared" si="179"/>
        <v>0</v>
      </c>
      <c r="BG738" s="192">
        <f t="shared" si="180"/>
        <v>0</v>
      </c>
      <c r="BH738" s="192">
        <f t="shared" si="181"/>
        <v>0</v>
      </c>
      <c r="BI738" s="192">
        <f t="shared" si="182"/>
        <v>0</v>
      </c>
      <c r="BJ738" s="19" t="s">
        <v>80</v>
      </c>
      <c r="BK738" s="192">
        <f t="shared" si="183"/>
        <v>0</v>
      </c>
      <c r="BL738" s="19" t="s">
        <v>135</v>
      </c>
      <c r="BM738" s="191" t="s">
        <v>6558</v>
      </c>
    </row>
    <row r="739" spans="1:65" s="2" customFormat="1" ht="16.5" customHeight="1">
      <c r="A739" s="36"/>
      <c r="B739" s="37"/>
      <c r="C739" s="180" t="s">
        <v>5823</v>
      </c>
      <c r="D739" s="180" t="s">
        <v>187</v>
      </c>
      <c r="E739" s="181" t="s">
        <v>6308</v>
      </c>
      <c r="F739" s="182" t="s">
        <v>6309</v>
      </c>
      <c r="G739" s="183" t="s">
        <v>342</v>
      </c>
      <c r="H739" s="184">
        <v>0.05</v>
      </c>
      <c r="I739" s="185"/>
      <c r="J739" s="186">
        <f t="shared" si="174"/>
        <v>0</v>
      </c>
      <c r="K739" s="182" t="s">
        <v>19</v>
      </c>
      <c r="L739" s="41"/>
      <c r="M739" s="187" t="s">
        <v>19</v>
      </c>
      <c r="N739" s="188" t="s">
        <v>44</v>
      </c>
      <c r="O739" s="66"/>
      <c r="P739" s="189">
        <f t="shared" si="175"/>
        <v>0</v>
      </c>
      <c r="Q739" s="189">
        <v>0</v>
      </c>
      <c r="R739" s="189">
        <f t="shared" si="176"/>
        <v>0</v>
      </c>
      <c r="S739" s="189">
        <v>0</v>
      </c>
      <c r="T739" s="190">
        <f t="shared" si="177"/>
        <v>0</v>
      </c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R739" s="191" t="s">
        <v>135</v>
      </c>
      <c r="AT739" s="191" t="s">
        <v>187</v>
      </c>
      <c r="AU739" s="191" t="s">
        <v>80</v>
      </c>
      <c r="AY739" s="19" t="s">
        <v>185</v>
      </c>
      <c r="BE739" s="192">
        <f t="shared" si="178"/>
        <v>0</v>
      </c>
      <c r="BF739" s="192">
        <f t="shared" si="179"/>
        <v>0</v>
      </c>
      <c r="BG739" s="192">
        <f t="shared" si="180"/>
        <v>0</v>
      </c>
      <c r="BH739" s="192">
        <f t="shared" si="181"/>
        <v>0</v>
      </c>
      <c r="BI739" s="192">
        <f t="shared" si="182"/>
        <v>0</v>
      </c>
      <c r="BJ739" s="19" t="s">
        <v>80</v>
      </c>
      <c r="BK739" s="192">
        <f t="shared" si="183"/>
        <v>0</v>
      </c>
      <c r="BL739" s="19" t="s">
        <v>135</v>
      </c>
      <c r="BM739" s="191" t="s">
        <v>6559</v>
      </c>
    </row>
    <row r="740" spans="1:65" s="2" customFormat="1" ht="16.5" customHeight="1">
      <c r="A740" s="36"/>
      <c r="B740" s="37"/>
      <c r="C740" s="180" t="s">
        <v>6560</v>
      </c>
      <c r="D740" s="180" t="s">
        <v>187</v>
      </c>
      <c r="E740" s="181" t="s">
        <v>5337</v>
      </c>
      <c r="F740" s="182" t="s">
        <v>3875</v>
      </c>
      <c r="G740" s="183" t="s">
        <v>448</v>
      </c>
      <c r="H740" s="184">
        <v>8</v>
      </c>
      <c r="I740" s="185"/>
      <c r="J740" s="186">
        <f t="shared" si="174"/>
        <v>0</v>
      </c>
      <c r="K740" s="182" t="s">
        <v>19</v>
      </c>
      <c r="L740" s="41"/>
      <c r="M740" s="187" t="s">
        <v>19</v>
      </c>
      <c r="N740" s="188" t="s">
        <v>44</v>
      </c>
      <c r="O740" s="66"/>
      <c r="P740" s="189">
        <f t="shared" si="175"/>
        <v>0</v>
      </c>
      <c r="Q740" s="189">
        <v>0</v>
      </c>
      <c r="R740" s="189">
        <f t="shared" si="176"/>
        <v>0</v>
      </c>
      <c r="S740" s="189">
        <v>0</v>
      </c>
      <c r="T740" s="190">
        <f t="shared" si="177"/>
        <v>0</v>
      </c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R740" s="191" t="s">
        <v>135</v>
      </c>
      <c r="AT740" s="191" t="s">
        <v>187</v>
      </c>
      <c r="AU740" s="191" t="s">
        <v>80</v>
      </c>
      <c r="AY740" s="19" t="s">
        <v>185</v>
      </c>
      <c r="BE740" s="192">
        <f t="shared" si="178"/>
        <v>0</v>
      </c>
      <c r="BF740" s="192">
        <f t="shared" si="179"/>
        <v>0</v>
      </c>
      <c r="BG740" s="192">
        <f t="shared" si="180"/>
        <v>0</v>
      </c>
      <c r="BH740" s="192">
        <f t="shared" si="181"/>
        <v>0</v>
      </c>
      <c r="BI740" s="192">
        <f t="shared" si="182"/>
        <v>0</v>
      </c>
      <c r="BJ740" s="19" t="s">
        <v>80</v>
      </c>
      <c r="BK740" s="192">
        <f t="shared" si="183"/>
        <v>0</v>
      </c>
      <c r="BL740" s="19" t="s">
        <v>135</v>
      </c>
      <c r="BM740" s="191" t="s">
        <v>6561</v>
      </c>
    </row>
    <row r="741" spans="1:65" s="2" customFormat="1" ht="16.5" customHeight="1">
      <c r="A741" s="36"/>
      <c r="B741" s="37"/>
      <c r="C741" s="180" t="s">
        <v>5826</v>
      </c>
      <c r="D741" s="180" t="s">
        <v>187</v>
      </c>
      <c r="E741" s="181" t="s">
        <v>3636</v>
      </c>
      <c r="F741" s="182" t="s">
        <v>6317</v>
      </c>
      <c r="G741" s="183" t="s">
        <v>342</v>
      </c>
      <c r="H741" s="184">
        <v>0.05</v>
      </c>
      <c r="I741" s="185"/>
      <c r="J741" s="186">
        <f t="shared" si="174"/>
        <v>0</v>
      </c>
      <c r="K741" s="182" t="s">
        <v>19</v>
      </c>
      <c r="L741" s="41"/>
      <c r="M741" s="187" t="s">
        <v>19</v>
      </c>
      <c r="N741" s="188" t="s">
        <v>44</v>
      </c>
      <c r="O741" s="66"/>
      <c r="P741" s="189">
        <f t="shared" si="175"/>
        <v>0</v>
      </c>
      <c r="Q741" s="189">
        <v>0</v>
      </c>
      <c r="R741" s="189">
        <f t="shared" si="176"/>
        <v>0</v>
      </c>
      <c r="S741" s="189">
        <v>0</v>
      </c>
      <c r="T741" s="190">
        <f t="shared" si="177"/>
        <v>0</v>
      </c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R741" s="191" t="s">
        <v>135</v>
      </c>
      <c r="AT741" s="191" t="s">
        <v>187</v>
      </c>
      <c r="AU741" s="191" t="s">
        <v>80</v>
      </c>
      <c r="AY741" s="19" t="s">
        <v>185</v>
      </c>
      <c r="BE741" s="192">
        <f t="shared" si="178"/>
        <v>0</v>
      </c>
      <c r="BF741" s="192">
        <f t="shared" si="179"/>
        <v>0</v>
      </c>
      <c r="BG741" s="192">
        <f t="shared" si="180"/>
        <v>0</v>
      </c>
      <c r="BH741" s="192">
        <f t="shared" si="181"/>
        <v>0</v>
      </c>
      <c r="BI741" s="192">
        <f t="shared" si="182"/>
        <v>0</v>
      </c>
      <c r="BJ741" s="19" t="s">
        <v>80</v>
      </c>
      <c r="BK741" s="192">
        <f t="shared" si="183"/>
        <v>0</v>
      </c>
      <c r="BL741" s="19" t="s">
        <v>135</v>
      </c>
      <c r="BM741" s="191" t="s">
        <v>6562</v>
      </c>
    </row>
    <row r="742" spans="1:65" s="2" customFormat="1" ht="16.5" customHeight="1">
      <c r="A742" s="36"/>
      <c r="B742" s="37"/>
      <c r="C742" s="180" t="s">
        <v>6563</v>
      </c>
      <c r="D742" s="180" t="s">
        <v>187</v>
      </c>
      <c r="E742" s="181" t="s">
        <v>3639</v>
      </c>
      <c r="F742" s="182" t="s">
        <v>3476</v>
      </c>
      <c r="G742" s="183" t="s">
        <v>342</v>
      </c>
      <c r="H742" s="184">
        <v>0.05</v>
      </c>
      <c r="I742" s="185"/>
      <c r="J742" s="186">
        <f t="shared" si="174"/>
        <v>0</v>
      </c>
      <c r="K742" s="182" t="s">
        <v>19</v>
      </c>
      <c r="L742" s="41"/>
      <c r="M742" s="187" t="s">
        <v>19</v>
      </c>
      <c r="N742" s="188" t="s">
        <v>44</v>
      </c>
      <c r="O742" s="66"/>
      <c r="P742" s="189">
        <f t="shared" si="175"/>
        <v>0</v>
      </c>
      <c r="Q742" s="189">
        <v>0</v>
      </c>
      <c r="R742" s="189">
        <f t="shared" si="176"/>
        <v>0</v>
      </c>
      <c r="S742" s="189">
        <v>0</v>
      </c>
      <c r="T742" s="190">
        <f t="shared" si="177"/>
        <v>0</v>
      </c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R742" s="191" t="s">
        <v>135</v>
      </c>
      <c r="AT742" s="191" t="s">
        <v>187</v>
      </c>
      <c r="AU742" s="191" t="s">
        <v>80</v>
      </c>
      <c r="AY742" s="19" t="s">
        <v>185</v>
      </c>
      <c r="BE742" s="192">
        <f t="shared" si="178"/>
        <v>0</v>
      </c>
      <c r="BF742" s="192">
        <f t="shared" si="179"/>
        <v>0</v>
      </c>
      <c r="BG742" s="192">
        <f t="shared" si="180"/>
        <v>0</v>
      </c>
      <c r="BH742" s="192">
        <f t="shared" si="181"/>
        <v>0</v>
      </c>
      <c r="BI742" s="192">
        <f t="shared" si="182"/>
        <v>0</v>
      </c>
      <c r="BJ742" s="19" t="s">
        <v>80</v>
      </c>
      <c r="BK742" s="192">
        <f t="shared" si="183"/>
        <v>0</v>
      </c>
      <c r="BL742" s="19" t="s">
        <v>135</v>
      </c>
      <c r="BM742" s="191" t="s">
        <v>6564</v>
      </c>
    </row>
    <row r="743" spans="1:65" s="2" customFormat="1" ht="16.5" customHeight="1">
      <c r="A743" s="36"/>
      <c r="B743" s="37"/>
      <c r="C743" s="180" t="s">
        <v>5829</v>
      </c>
      <c r="D743" s="180" t="s">
        <v>187</v>
      </c>
      <c r="E743" s="181" t="s">
        <v>5339</v>
      </c>
      <c r="F743" s="182" t="s">
        <v>5340</v>
      </c>
      <c r="G743" s="183" t="s">
        <v>342</v>
      </c>
      <c r="H743" s="184">
        <v>0.15</v>
      </c>
      <c r="I743" s="185"/>
      <c r="J743" s="186">
        <f t="shared" si="174"/>
        <v>0</v>
      </c>
      <c r="K743" s="182" t="s">
        <v>19</v>
      </c>
      <c r="L743" s="41"/>
      <c r="M743" s="187" t="s">
        <v>19</v>
      </c>
      <c r="N743" s="188" t="s">
        <v>44</v>
      </c>
      <c r="O743" s="66"/>
      <c r="P743" s="189">
        <f t="shared" si="175"/>
        <v>0</v>
      </c>
      <c r="Q743" s="189">
        <v>0</v>
      </c>
      <c r="R743" s="189">
        <f t="shared" si="176"/>
        <v>0</v>
      </c>
      <c r="S743" s="189">
        <v>0</v>
      </c>
      <c r="T743" s="190">
        <f t="shared" si="177"/>
        <v>0</v>
      </c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R743" s="191" t="s">
        <v>135</v>
      </c>
      <c r="AT743" s="191" t="s">
        <v>187</v>
      </c>
      <c r="AU743" s="191" t="s">
        <v>80</v>
      </c>
      <c r="AY743" s="19" t="s">
        <v>185</v>
      </c>
      <c r="BE743" s="192">
        <f t="shared" si="178"/>
        <v>0</v>
      </c>
      <c r="BF743" s="192">
        <f t="shared" si="179"/>
        <v>0</v>
      </c>
      <c r="BG743" s="192">
        <f t="shared" si="180"/>
        <v>0</v>
      </c>
      <c r="BH743" s="192">
        <f t="shared" si="181"/>
        <v>0</v>
      </c>
      <c r="BI743" s="192">
        <f t="shared" si="182"/>
        <v>0</v>
      </c>
      <c r="BJ743" s="19" t="s">
        <v>80</v>
      </c>
      <c r="BK743" s="192">
        <f t="shared" si="183"/>
        <v>0</v>
      </c>
      <c r="BL743" s="19" t="s">
        <v>135</v>
      </c>
      <c r="BM743" s="191" t="s">
        <v>6565</v>
      </c>
    </row>
    <row r="744" spans="1:65" s="2" customFormat="1" ht="16.5" customHeight="1">
      <c r="A744" s="36"/>
      <c r="B744" s="37"/>
      <c r="C744" s="180" t="s">
        <v>6566</v>
      </c>
      <c r="D744" s="180" t="s">
        <v>187</v>
      </c>
      <c r="E744" s="181" t="s">
        <v>5341</v>
      </c>
      <c r="F744" s="182" t="s">
        <v>3476</v>
      </c>
      <c r="G744" s="183" t="s">
        <v>342</v>
      </c>
      <c r="H744" s="184">
        <v>0.15</v>
      </c>
      <c r="I744" s="185"/>
      <c r="J744" s="186">
        <f t="shared" si="174"/>
        <v>0</v>
      </c>
      <c r="K744" s="182" t="s">
        <v>19</v>
      </c>
      <c r="L744" s="41"/>
      <c r="M744" s="187" t="s">
        <v>19</v>
      </c>
      <c r="N744" s="188" t="s">
        <v>44</v>
      </c>
      <c r="O744" s="66"/>
      <c r="P744" s="189">
        <f t="shared" si="175"/>
        <v>0</v>
      </c>
      <c r="Q744" s="189">
        <v>0</v>
      </c>
      <c r="R744" s="189">
        <f t="shared" si="176"/>
        <v>0</v>
      </c>
      <c r="S744" s="189">
        <v>0</v>
      </c>
      <c r="T744" s="190">
        <f t="shared" si="177"/>
        <v>0</v>
      </c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R744" s="191" t="s">
        <v>135</v>
      </c>
      <c r="AT744" s="191" t="s">
        <v>187</v>
      </c>
      <c r="AU744" s="191" t="s">
        <v>80</v>
      </c>
      <c r="AY744" s="19" t="s">
        <v>185</v>
      </c>
      <c r="BE744" s="192">
        <f t="shared" si="178"/>
        <v>0</v>
      </c>
      <c r="BF744" s="192">
        <f t="shared" si="179"/>
        <v>0</v>
      </c>
      <c r="BG744" s="192">
        <f t="shared" si="180"/>
        <v>0</v>
      </c>
      <c r="BH744" s="192">
        <f t="shared" si="181"/>
        <v>0</v>
      </c>
      <c r="BI744" s="192">
        <f t="shared" si="182"/>
        <v>0</v>
      </c>
      <c r="BJ744" s="19" t="s">
        <v>80</v>
      </c>
      <c r="BK744" s="192">
        <f t="shared" si="183"/>
        <v>0</v>
      </c>
      <c r="BL744" s="19" t="s">
        <v>135</v>
      </c>
      <c r="BM744" s="191" t="s">
        <v>6567</v>
      </c>
    </row>
    <row r="745" spans="1:65" s="2" customFormat="1" ht="16.5" customHeight="1">
      <c r="A745" s="36"/>
      <c r="B745" s="37"/>
      <c r="C745" s="180" t="s">
        <v>5832</v>
      </c>
      <c r="D745" s="180" t="s">
        <v>187</v>
      </c>
      <c r="E745" s="181" t="s">
        <v>5342</v>
      </c>
      <c r="F745" s="182" t="s">
        <v>5343</v>
      </c>
      <c r="G745" s="183" t="s">
        <v>1314</v>
      </c>
      <c r="H745" s="184">
        <v>1</v>
      </c>
      <c r="I745" s="185"/>
      <c r="J745" s="186">
        <f t="shared" si="174"/>
        <v>0</v>
      </c>
      <c r="K745" s="182" t="s">
        <v>19</v>
      </c>
      <c r="L745" s="41"/>
      <c r="M745" s="187" t="s">
        <v>19</v>
      </c>
      <c r="N745" s="188" t="s">
        <v>44</v>
      </c>
      <c r="O745" s="66"/>
      <c r="P745" s="189">
        <f t="shared" si="175"/>
        <v>0</v>
      </c>
      <c r="Q745" s="189">
        <v>0</v>
      </c>
      <c r="R745" s="189">
        <f t="shared" si="176"/>
        <v>0</v>
      </c>
      <c r="S745" s="189">
        <v>0</v>
      </c>
      <c r="T745" s="190">
        <f t="shared" si="177"/>
        <v>0</v>
      </c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R745" s="191" t="s">
        <v>135</v>
      </c>
      <c r="AT745" s="191" t="s">
        <v>187</v>
      </c>
      <c r="AU745" s="191" t="s">
        <v>80</v>
      </c>
      <c r="AY745" s="19" t="s">
        <v>185</v>
      </c>
      <c r="BE745" s="192">
        <f t="shared" si="178"/>
        <v>0</v>
      </c>
      <c r="BF745" s="192">
        <f t="shared" si="179"/>
        <v>0</v>
      </c>
      <c r="BG745" s="192">
        <f t="shared" si="180"/>
        <v>0</v>
      </c>
      <c r="BH745" s="192">
        <f t="shared" si="181"/>
        <v>0</v>
      </c>
      <c r="BI745" s="192">
        <f t="shared" si="182"/>
        <v>0</v>
      </c>
      <c r="BJ745" s="19" t="s">
        <v>80</v>
      </c>
      <c r="BK745" s="192">
        <f t="shared" si="183"/>
        <v>0</v>
      </c>
      <c r="BL745" s="19" t="s">
        <v>135</v>
      </c>
      <c r="BM745" s="191" t="s">
        <v>6568</v>
      </c>
    </row>
    <row r="746" spans="1:65" s="12" customFormat="1" ht="25.9" customHeight="1">
      <c r="B746" s="164"/>
      <c r="C746" s="165"/>
      <c r="D746" s="166" t="s">
        <v>72</v>
      </c>
      <c r="E746" s="167" t="s">
        <v>236</v>
      </c>
      <c r="F746" s="167" t="s">
        <v>6569</v>
      </c>
      <c r="G746" s="165"/>
      <c r="H746" s="165"/>
      <c r="I746" s="168"/>
      <c r="J746" s="169">
        <f>BK746</f>
        <v>0</v>
      </c>
      <c r="K746" s="165"/>
      <c r="L746" s="170"/>
      <c r="M746" s="171"/>
      <c r="N746" s="172"/>
      <c r="O746" s="172"/>
      <c r="P746" s="173">
        <f>SUM(P747:P781)</f>
        <v>0</v>
      </c>
      <c r="Q746" s="172"/>
      <c r="R746" s="173">
        <f>SUM(R747:R781)</f>
        <v>0</v>
      </c>
      <c r="S746" s="172"/>
      <c r="T746" s="174">
        <f>SUM(T747:T781)</f>
        <v>0</v>
      </c>
      <c r="AR746" s="175" t="s">
        <v>80</v>
      </c>
      <c r="AT746" s="176" t="s">
        <v>72</v>
      </c>
      <c r="AU746" s="176" t="s">
        <v>73</v>
      </c>
      <c r="AY746" s="175" t="s">
        <v>185</v>
      </c>
      <c r="BK746" s="177">
        <f>SUM(BK747:BK781)</f>
        <v>0</v>
      </c>
    </row>
    <row r="747" spans="1:65" s="2" customFormat="1" ht="44.25" customHeight="1">
      <c r="A747" s="36"/>
      <c r="B747" s="37"/>
      <c r="C747" s="180" t="s">
        <v>6570</v>
      </c>
      <c r="D747" s="180" t="s">
        <v>187</v>
      </c>
      <c r="E747" s="181" t="s">
        <v>6571</v>
      </c>
      <c r="F747" s="182" t="s">
        <v>6572</v>
      </c>
      <c r="G747" s="183" t="s">
        <v>1314</v>
      </c>
      <c r="H747" s="184">
        <v>1</v>
      </c>
      <c r="I747" s="185"/>
      <c r="J747" s="186">
        <f t="shared" ref="J747:J781" si="184">ROUND(I747*H747,2)</f>
        <v>0</v>
      </c>
      <c r="K747" s="182" t="s">
        <v>19</v>
      </c>
      <c r="L747" s="41"/>
      <c r="M747" s="187" t="s">
        <v>19</v>
      </c>
      <c r="N747" s="188" t="s">
        <v>44</v>
      </c>
      <c r="O747" s="66"/>
      <c r="P747" s="189">
        <f t="shared" ref="P747:P781" si="185">O747*H747</f>
        <v>0</v>
      </c>
      <c r="Q747" s="189">
        <v>0</v>
      </c>
      <c r="R747" s="189">
        <f t="shared" ref="R747:R781" si="186">Q747*H747</f>
        <v>0</v>
      </c>
      <c r="S747" s="189">
        <v>0</v>
      </c>
      <c r="T747" s="190">
        <f t="shared" ref="T747:T781" si="187">S747*H747</f>
        <v>0</v>
      </c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R747" s="191" t="s">
        <v>135</v>
      </c>
      <c r="AT747" s="191" t="s">
        <v>187</v>
      </c>
      <c r="AU747" s="191" t="s">
        <v>80</v>
      </c>
      <c r="AY747" s="19" t="s">
        <v>185</v>
      </c>
      <c r="BE747" s="192">
        <f t="shared" ref="BE747:BE781" si="188">IF(N747="základní",J747,0)</f>
        <v>0</v>
      </c>
      <c r="BF747" s="192">
        <f t="shared" ref="BF747:BF781" si="189">IF(N747="snížená",J747,0)</f>
        <v>0</v>
      </c>
      <c r="BG747" s="192">
        <f t="shared" ref="BG747:BG781" si="190">IF(N747="zákl. přenesená",J747,0)</f>
        <v>0</v>
      </c>
      <c r="BH747" s="192">
        <f t="shared" ref="BH747:BH781" si="191">IF(N747="sníž. přenesená",J747,0)</f>
        <v>0</v>
      </c>
      <c r="BI747" s="192">
        <f t="shared" ref="BI747:BI781" si="192">IF(N747="nulová",J747,0)</f>
        <v>0</v>
      </c>
      <c r="BJ747" s="19" t="s">
        <v>80</v>
      </c>
      <c r="BK747" s="192">
        <f t="shared" ref="BK747:BK781" si="193">ROUND(I747*H747,2)</f>
        <v>0</v>
      </c>
      <c r="BL747" s="19" t="s">
        <v>135</v>
      </c>
      <c r="BM747" s="191" t="s">
        <v>6573</v>
      </c>
    </row>
    <row r="748" spans="1:65" s="2" customFormat="1" ht="24.2" customHeight="1">
      <c r="A748" s="36"/>
      <c r="B748" s="37"/>
      <c r="C748" s="180" t="s">
        <v>5835</v>
      </c>
      <c r="D748" s="180" t="s">
        <v>187</v>
      </c>
      <c r="E748" s="181" t="s">
        <v>6574</v>
      </c>
      <c r="F748" s="182" t="s">
        <v>6575</v>
      </c>
      <c r="G748" s="183" t="s">
        <v>1314</v>
      </c>
      <c r="H748" s="184">
        <v>1</v>
      </c>
      <c r="I748" s="185"/>
      <c r="J748" s="186">
        <f t="shared" si="184"/>
        <v>0</v>
      </c>
      <c r="K748" s="182" t="s">
        <v>19</v>
      </c>
      <c r="L748" s="41"/>
      <c r="M748" s="187" t="s">
        <v>19</v>
      </c>
      <c r="N748" s="188" t="s">
        <v>44</v>
      </c>
      <c r="O748" s="66"/>
      <c r="P748" s="189">
        <f t="shared" si="185"/>
        <v>0</v>
      </c>
      <c r="Q748" s="189">
        <v>0</v>
      </c>
      <c r="R748" s="189">
        <f t="shared" si="186"/>
        <v>0</v>
      </c>
      <c r="S748" s="189">
        <v>0</v>
      </c>
      <c r="T748" s="190">
        <f t="shared" si="187"/>
        <v>0</v>
      </c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R748" s="191" t="s">
        <v>135</v>
      </c>
      <c r="AT748" s="191" t="s">
        <v>187</v>
      </c>
      <c r="AU748" s="191" t="s">
        <v>80</v>
      </c>
      <c r="AY748" s="19" t="s">
        <v>185</v>
      </c>
      <c r="BE748" s="192">
        <f t="shared" si="188"/>
        <v>0</v>
      </c>
      <c r="BF748" s="192">
        <f t="shared" si="189"/>
        <v>0</v>
      </c>
      <c r="BG748" s="192">
        <f t="shared" si="190"/>
        <v>0</v>
      </c>
      <c r="BH748" s="192">
        <f t="shared" si="191"/>
        <v>0</v>
      </c>
      <c r="BI748" s="192">
        <f t="shared" si="192"/>
        <v>0</v>
      </c>
      <c r="BJ748" s="19" t="s">
        <v>80</v>
      </c>
      <c r="BK748" s="192">
        <f t="shared" si="193"/>
        <v>0</v>
      </c>
      <c r="BL748" s="19" t="s">
        <v>135</v>
      </c>
      <c r="BM748" s="191" t="s">
        <v>6576</v>
      </c>
    </row>
    <row r="749" spans="1:65" s="2" customFormat="1" ht="16.5" customHeight="1">
      <c r="A749" s="36"/>
      <c r="B749" s="37"/>
      <c r="C749" s="180" t="s">
        <v>6577</v>
      </c>
      <c r="D749" s="180" t="s">
        <v>187</v>
      </c>
      <c r="E749" s="181" t="s">
        <v>6578</v>
      </c>
      <c r="F749" s="182" t="s">
        <v>6579</v>
      </c>
      <c r="G749" s="183" t="s">
        <v>1314</v>
      </c>
      <c r="H749" s="184">
        <v>1</v>
      </c>
      <c r="I749" s="185"/>
      <c r="J749" s="186">
        <f t="shared" si="184"/>
        <v>0</v>
      </c>
      <c r="K749" s="182" t="s">
        <v>19</v>
      </c>
      <c r="L749" s="41"/>
      <c r="M749" s="187" t="s">
        <v>19</v>
      </c>
      <c r="N749" s="188" t="s">
        <v>44</v>
      </c>
      <c r="O749" s="66"/>
      <c r="P749" s="189">
        <f t="shared" si="185"/>
        <v>0</v>
      </c>
      <c r="Q749" s="189">
        <v>0</v>
      </c>
      <c r="R749" s="189">
        <f t="shared" si="186"/>
        <v>0</v>
      </c>
      <c r="S749" s="189">
        <v>0</v>
      </c>
      <c r="T749" s="190">
        <f t="shared" si="187"/>
        <v>0</v>
      </c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R749" s="191" t="s">
        <v>135</v>
      </c>
      <c r="AT749" s="191" t="s">
        <v>187</v>
      </c>
      <c r="AU749" s="191" t="s">
        <v>80</v>
      </c>
      <c r="AY749" s="19" t="s">
        <v>185</v>
      </c>
      <c r="BE749" s="192">
        <f t="shared" si="188"/>
        <v>0</v>
      </c>
      <c r="BF749" s="192">
        <f t="shared" si="189"/>
        <v>0</v>
      </c>
      <c r="BG749" s="192">
        <f t="shared" si="190"/>
        <v>0</v>
      </c>
      <c r="BH749" s="192">
        <f t="shared" si="191"/>
        <v>0</v>
      </c>
      <c r="BI749" s="192">
        <f t="shared" si="192"/>
        <v>0</v>
      </c>
      <c r="BJ749" s="19" t="s">
        <v>80</v>
      </c>
      <c r="BK749" s="192">
        <f t="shared" si="193"/>
        <v>0</v>
      </c>
      <c r="BL749" s="19" t="s">
        <v>135</v>
      </c>
      <c r="BM749" s="191" t="s">
        <v>6580</v>
      </c>
    </row>
    <row r="750" spans="1:65" s="2" customFormat="1" ht="16.5" customHeight="1">
      <c r="A750" s="36"/>
      <c r="B750" s="37"/>
      <c r="C750" s="180" t="s">
        <v>5838</v>
      </c>
      <c r="D750" s="180" t="s">
        <v>187</v>
      </c>
      <c r="E750" s="181" t="s">
        <v>6581</v>
      </c>
      <c r="F750" s="182" t="s">
        <v>6582</v>
      </c>
      <c r="G750" s="183" t="s">
        <v>3536</v>
      </c>
      <c r="H750" s="184">
        <v>1</v>
      </c>
      <c r="I750" s="185"/>
      <c r="J750" s="186">
        <f t="shared" si="184"/>
        <v>0</v>
      </c>
      <c r="K750" s="182" t="s">
        <v>19</v>
      </c>
      <c r="L750" s="41"/>
      <c r="M750" s="187" t="s">
        <v>19</v>
      </c>
      <c r="N750" s="188" t="s">
        <v>44</v>
      </c>
      <c r="O750" s="66"/>
      <c r="P750" s="189">
        <f t="shared" si="185"/>
        <v>0</v>
      </c>
      <c r="Q750" s="189">
        <v>0</v>
      </c>
      <c r="R750" s="189">
        <f t="shared" si="186"/>
        <v>0</v>
      </c>
      <c r="S750" s="189">
        <v>0</v>
      </c>
      <c r="T750" s="190">
        <f t="shared" si="187"/>
        <v>0</v>
      </c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R750" s="191" t="s">
        <v>135</v>
      </c>
      <c r="AT750" s="191" t="s">
        <v>187</v>
      </c>
      <c r="AU750" s="191" t="s">
        <v>80</v>
      </c>
      <c r="AY750" s="19" t="s">
        <v>185</v>
      </c>
      <c r="BE750" s="192">
        <f t="shared" si="188"/>
        <v>0</v>
      </c>
      <c r="BF750" s="192">
        <f t="shared" si="189"/>
        <v>0</v>
      </c>
      <c r="BG750" s="192">
        <f t="shared" si="190"/>
        <v>0</v>
      </c>
      <c r="BH750" s="192">
        <f t="shared" si="191"/>
        <v>0</v>
      </c>
      <c r="BI750" s="192">
        <f t="shared" si="192"/>
        <v>0</v>
      </c>
      <c r="BJ750" s="19" t="s">
        <v>80</v>
      </c>
      <c r="BK750" s="192">
        <f t="shared" si="193"/>
        <v>0</v>
      </c>
      <c r="BL750" s="19" t="s">
        <v>135</v>
      </c>
      <c r="BM750" s="191" t="s">
        <v>6583</v>
      </c>
    </row>
    <row r="751" spans="1:65" s="2" customFormat="1" ht="24.2" customHeight="1">
      <c r="A751" s="36"/>
      <c r="B751" s="37"/>
      <c r="C751" s="180" t="s">
        <v>6584</v>
      </c>
      <c r="D751" s="180" t="s">
        <v>187</v>
      </c>
      <c r="E751" s="181" t="s">
        <v>6585</v>
      </c>
      <c r="F751" s="182" t="s">
        <v>6586</v>
      </c>
      <c r="G751" s="183" t="s">
        <v>499</v>
      </c>
      <c r="H751" s="184">
        <v>32</v>
      </c>
      <c r="I751" s="185"/>
      <c r="J751" s="186">
        <f t="shared" si="184"/>
        <v>0</v>
      </c>
      <c r="K751" s="182" t="s">
        <v>19</v>
      </c>
      <c r="L751" s="41"/>
      <c r="M751" s="187" t="s">
        <v>19</v>
      </c>
      <c r="N751" s="188" t="s">
        <v>44</v>
      </c>
      <c r="O751" s="66"/>
      <c r="P751" s="189">
        <f t="shared" si="185"/>
        <v>0</v>
      </c>
      <c r="Q751" s="189">
        <v>0</v>
      </c>
      <c r="R751" s="189">
        <f t="shared" si="186"/>
        <v>0</v>
      </c>
      <c r="S751" s="189">
        <v>0</v>
      </c>
      <c r="T751" s="190">
        <f t="shared" si="187"/>
        <v>0</v>
      </c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R751" s="191" t="s">
        <v>135</v>
      </c>
      <c r="AT751" s="191" t="s">
        <v>187</v>
      </c>
      <c r="AU751" s="191" t="s">
        <v>80</v>
      </c>
      <c r="AY751" s="19" t="s">
        <v>185</v>
      </c>
      <c r="BE751" s="192">
        <f t="shared" si="188"/>
        <v>0</v>
      </c>
      <c r="BF751" s="192">
        <f t="shared" si="189"/>
        <v>0</v>
      </c>
      <c r="BG751" s="192">
        <f t="shared" si="190"/>
        <v>0</v>
      </c>
      <c r="BH751" s="192">
        <f t="shared" si="191"/>
        <v>0</v>
      </c>
      <c r="BI751" s="192">
        <f t="shared" si="192"/>
        <v>0</v>
      </c>
      <c r="BJ751" s="19" t="s">
        <v>80</v>
      </c>
      <c r="BK751" s="192">
        <f t="shared" si="193"/>
        <v>0</v>
      </c>
      <c r="BL751" s="19" t="s">
        <v>135</v>
      </c>
      <c r="BM751" s="191" t="s">
        <v>6587</v>
      </c>
    </row>
    <row r="752" spans="1:65" s="2" customFormat="1" ht="16.5" customHeight="1">
      <c r="A752" s="36"/>
      <c r="B752" s="37"/>
      <c r="C752" s="180" t="s">
        <v>5841</v>
      </c>
      <c r="D752" s="180" t="s">
        <v>187</v>
      </c>
      <c r="E752" s="181" t="s">
        <v>6588</v>
      </c>
      <c r="F752" s="182" t="s">
        <v>6589</v>
      </c>
      <c r="G752" s="183" t="s">
        <v>1358</v>
      </c>
      <c r="H752" s="184">
        <v>1</v>
      </c>
      <c r="I752" s="185"/>
      <c r="J752" s="186">
        <f t="shared" si="184"/>
        <v>0</v>
      </c>
      <c r="K752" s="182" t="s">
        <v>19</v>
      </c>
      <c r="L752" s="41"/>
      <c r="M752" s="187" t="s">
        <v>19</v>
      </c>
      <c r="N752" s="188" t="s">
        <v>44</v>
      </c>
      <c r="O752" s="66"/>
      <c r="P752" s="189">
        <f t="shared" si="185"/>
        <v>0</v>
      </c>
      <c r="Q752" s="189">
        <v>0</v>
      </c>
      <c r="R752" s="189">
        <f t="shared" si="186"/>
        <v>0</v>
      </c>
      <c r="S752" s="189">
        <v>0</v>
      </c>
      <c r="T752" s="190">
        <f t="shared" si="187"/>
        <v>0</v>
      </c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R752" s="191" t="s">
        <v>135</v>
      </c>
      <c r="AT752" s="191" t="s">
        <v>187</v>
      </c>
      <c r="AU752" s="191" t="s">
        <v>80</v>
      </c>
      <c r="AY752" s="19" t="s">
        <v>185</v>
      </c>
      <c r="BE752" s="192">
        <f t="shared" si="188"/>
        <v>0</v>
      </c>
      <c r="BF752" s="192">
        <f t="shared" si="189"/>
        <v>0</v>
      </c>
      <c r="BG752" s="192">
        <f t="shared" si="190"/>
        <v>0</v>
      </c>
      <c r="BH752" s="192">
        <f t="shared" si="191"/>
        <v>0</v>
      </c>
      <c r="BI752" s="192">
        <f t="shared" si="192"/>
        <v>0</v>
      </c>
      <c r="BJ752" s="19" t="s">
        <v>80</v>
      </c>
      <c r="BK752" s="192">
        <f t="shared" si="193"/>
        <v>0</v>
      </c>
      <c r="BL752" s="19" t="s">
        <v>135</v>
      </c>
      <c r="BM752" s="191" t="s">
        <v>6590</v>
      </c>
    </row>
    <row r="753" spans="1:65" s="2" customFormat="1" ht="16.5" customHeight="1">
      <c r="A753" s="36"/>
      <c r="B753" s="37"/>
      <c r="C753" s="180" t="s">
        <v>6591</v>
      </c>
      <c r="D753" s="180" t="s">
        <v>187</v>
      </c>
      <c r="E753" s="181" t="s">
        <v>6246</v>
      </c>
      <c r="F753" s="182" t="s">
        <v>6247</v>
      </c>
      <c r="G753" s="183" t="s">
        <v>1314</v>
      </c>
      <c r="H753" s="184">
        <v>1</v>
      </c>
      <c r="I753" s="185"/>
      <c r="J753" s="186">
        <f t="shared" si="184"/>
        <v>0</v>
      </c>
      <c r="K753" s="182" t="s">
        <v>19</v>
      </c>
      <c r="L753" s="41"/>
      <c r="M753" s="187" t="s">
        <v>19</v>
      </c>
      <c r="N753" s="188" t="s">
        <v>44</v>
      </c>
      <c r="O753" s="66"/>
      <c r="P753" s="189">
        <f t="shared" si="185"/>
        <v>0</v>
      </c>
      <c r="Q753" s="189">
        <v>0</v>
      </c>
      <c r="R753" s="189">
        <f t="shared" si="186"/>
        <v>0</v>
      </c>
      <c r="S753" s="189">
        <v>0</v>
      </c>
      <c r="T753" s="190">
        <f t="shared" si="187"/>
        <v>0</v>
      </c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R753" s="191" t="s">
        <v>135</v>
      </c>
      <c r="AT753" s="191" t="s">
        <v>187</v>
      </c>
      <c r="AU753" s="191" t="s">
        <v>80</v>
      </c>
      <c r="AY753" s="19" t="s">
        <v>185</v>
      </c>
      <c r="BE753" s="192">
        <f t="shared" si="188"/>
        <v>0</v>
      </c>
      <c r="BF753" s="192">
        <f t="shared" si="189"/>
        <v>0</v>
      </c>
      <c r="BG753" s="192">
        <f t="shared" si="190"/>
        <v>0</v>
      </c>
      <c r="BH753" s="192">
        <f t="shared" si="191"/>
        <v>0</v>
      </c>
      <c r="BI753" s="192">
        <f t="shared" si="192"/>
        <v>0</v>
      </c>
      <c r="BJ753" s="19" t="s">
        <v>80</v>
      </c>
      <c r="BK753" s="192">
        <f t="shared" si="193"/>
        <v>0</v>
      </c>
      <c r="BL753" s="19" t="s">
        <v>135</v>
      </c>
      <c r="BM753" s="191" t="s">
        <v>6592</v>
      </c>
    </row>
    <row r="754" spans="1:65" s="2" customFormat="1" ht="16.5" customHeight="1">
      <c r="A754" s="36"/>
      <c r="B754" s="37"/>
      <c r="C754" s="180" t="s">
        <v>5842</v>
      </c>
      <c r="D754" s="180" t="s">
        <v>187</v>
      </c>
      <c r="E754" s="181" t="s">
        <v>6593</v>
      </c>
      <c r="F754" s="182" t="s">
        <v>6594</v>
      </c>
      <c r="G754" s="183" t="s">
        <v>1314</v>
      </c>
      <c r="H754" s="184">
        <v>1</v>
      </c>
      <c r="I754" s="185"/>
      <c r="J754" s="186">
        <f t="shared" si="184"/>
        <v>0</v>
      </c>
      <c r="K754" s="182" t="s">
        <v>19</v>
      </c>
      <c r="L754" s="41"/>
      <c r="M754" s="187" t="s">
        <v>19</v>
      </c>
      <c r="N754" s="188" t="s">
        <v>44</v>
      </c>
      <c r="O754" s="66"/>
      <c r="P754" s="189">
        <f t="shared" si="185"/>
        <v>0</v>
      </c>
      <c r="Q754" s="189">
        <v>0</v>
      </c>
      <c r="R754" s="189">
        <f t="shared" si="186"/>
        <v>0</v>
      </c>
      <c r="S754" s="189">
        <v>0</v>
      </c>
      <c r="T754" s="190">
        <f t="shared" si="187"/>
        <v>0</v>
      </c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R754" s="191" t="s">
        <v>135</v>
      </c>
      <c r="AT754" s="191" t="s">
        <v>187</v>
      </c>
      <c r="AU754" s="191" t="s">
        <v>80</v>
      </c>
      <c r="AY754" s="19" t="s">
        <v>185</v>
      </c>
      <c r="BE754" s="192">
        <f t="shared" si="188"/>
        <v>0</v>
      </c>
      <c r="BF754" s="192">
        <f t="shared" si="189"/>
        <v>0</v>
      </c>
      <c r="BG754" s="192">
        <f t="shared" si="190"/>
        <v>0</v>
      </c>
      <c r="BH754" s="192">
        <f t="shared" si="191"/>
        <v>0</v>
      </c>
      <c r="BI754" s="192">
        <f t="shared" si="192"/>
        <v>0</v>
      </c>
      <c r="BJ754" s="19" t="s">
        <v>80</v>
      </c>
      <c r="BK754" s="192">
        <f t="shared" si="193"/>
        <v>0</v>
      </c>
      <c r="BL754" s="19" t="s">
        <v>135</v>
      </c>
      <c r="BM754" s="191" t="s">
        <v>6595</v>
      </c>
    </row>
    <row r="755" spans="1:65" s="2" customFormat="1" ht="16.5" customHeight="1">
      <c r="A755" s="36"/>
      <c r="B755" s="37"/>
      <c r="C755" s="180" t="s">
        <v>6596</v>
      </c>
      <c r="D755" s="180" t="s">
        <v>187</v>
      </c>
      <c r="E755" s="181" t="s">
        <v>6597</v>
      </c>
      <c r="F755" s="182" t="s">
        <v>6598</v>
      </c>
      <c r="G755" s="183" t="s">
        <v>1314</v>
      </c>
      <c r="H755" s="184">
        <v>1</v>
      </c>
      <c r="I755" s="185"/>
      <c r="J755" s="186">
        <f t="shared" si="184"/>
        <v>0</v>
      </c>
      <c r="K755" s="182" t="s">
        <v>19</v>
      </c>
      <c r="L755" s="41"/>
      <c r="M755" s="187" t="s">
        <v>19</v>
      </c>
      <c r="N755" s="188" t="s">
        <v>44</v>
      </c>
      <c r="O755" s="66"/>
      <c r="P755" s="189">
        <f t="shared" si="185"/>
        <v>0</v>
      </c>
      <c r="Q755" s="189">
        <v>0</v>
      </c>
      <c r="R755" s="189">
        <f t="shared" si="186"/>
        <v>0</v>
      </c>
      <c r="S755" s="189">
        <v>0</v>
      </c>
      <c r="T755" s="190">
        <f t="shared" si="187"/>
        <v>0</v>
      </c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R755" s="191" t="s">
        <v>135</v>
      </c>
      <c r="AT755" s="191" t="s">
        <v>187</v>
      </c>
      <c r="AU755" s="191" t="s">
        <v>80</v>
      </c>
      <c r="AY755" s="19" t="s">
        <v>185</v>
      </c>
      <c r="BE755" s="192">
        <f t="shared" si="188"/>
        <v>0</v>
      </c>
      <c r="BF755" s="192">
        <f t="shared" si="189"/>
        <v>0</v>
      </c>
      <c r="BG755" s="192">
        <f t="shared" si="190"/>
        <v>0</v>
      </c>
      <c r="BH755" s="192">
        <f t="shared" si="191"/>
        <v>0</v>
      </c>
      <c r="BI755" s="192">
        <f t="shared" si="192"/>
        <v>0</v>
      </c>
      <c r="BJ755" s="19" t="s">
        <v>80</v>
      </c>
      <c r="BK755" s="192">
        <f t="shared" si="193"/>
        <v>0</v>
      </c>
      <c r="BL755" s="19" t="s">
        <v>135</v>
      </c>
      <c r="BM755" s="191" t="s">
        <v>6599</v>
      </c>
    </row>
    <row r="756" spans="1:65" s="2" customFormat="1" ht="24.2" customHeight="1">
      <c r="A756" s="36"/>
      <c r="B756" s="37"/>
      <c r="C756" s="180" t="s">
        <v>5843</v>
      </c>
      <c r="D756" s="180" t="s">
        <v>187</v>
      </c>
      <c r="E756" s="181" t="s">
        <v>6600</v>
      </c>
      <c r="F756" s="182" t="s">
        <v>6601</v>
      </c>
      <c r="G756" s="183" t="s">
        <v>1314</v>
      </c>
      <c r="H756" s="184">
        <v>1</v>
      </c>
      <c r="I756" s="185"/>
      <c r="J756" s="186">
        <f t="shared" si="184"/>
        <v>0</v>
      </c>
      <c r="K756" s="182" t="s">
        <v>19</v>
      </c>
      <c r="L756" s="41"/>
      <c r="M756" s="187" t="s">
        <v>19</v>
      </c>
      <c r="N756" s="188" t="s">
        <v>44</v>
      </c>
      <c r="O756" s="66"/>
      <c r="P756" s="189">
        <f t="shared" si="185"/>
        <v>0</v>
      </c>
      <c r="Q756" s="189">
        <v>0</v>
      </c>
      <c r="R756" s="189">
        <f t="shared" si="186"/>
        <v>0</v>
      </c>
      <c r="S756" s="189">
        <v>0</v>
      </c>
      <c r="T756" s="190">
        <f t="shared" si="187"/>
        <v>0</v>
      </c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R756" s="191" t="s">
        <v>135</v>
      </c>
      <c r="AT756" s="191" t="s">
        <v>187</v>
      </c>
      <c r="AU756" s="191" t="s">
        <v>80</v>
      </c>
      <c r="AY756" s="19" t="s">
        <v>185</v>
      </c>
      <c r="BE756" s="192">
        <f t="shared" si="188"/>
        <v>0</v>
      </c>
      <c r="BF756" s="192">
        <f t="shared" si="189"/>
        <v>0</v>
      </c>
      <c r="BG756" s="192">
        <f t="shared" si="190"/>
        <v>0</v>
      </c>
      <c r="BH756" s="192">
        <f t="shared" si="191"/>
        <v>0</v>
      </c>
      <c r="BI756" s="192">
        <f t="shared" si="192"/>
        <v>0</v>
      </c>
      <c r="BJ756" s="19" t="s">
        <v>80</v>
      </c>
      <c r="BK756" s="192">
        <f t="shared" si="193"/>
        <v>0</v>
      </c>
      <c r="BL756" s="19" t="s">
        <v>135</v>
      </c>
      <c r="BM756" s="191" t="s">
        <v>6602</v>
      </c>
    </row>
    <row r="757" spans="1:65" s="2" customFormat="1" ht="16.5" customHeight="1">
      <c r="A757" s="36"/>
      <c r="B757" s="37"/>
      <c r="C757" s="180" t="s">
        <v>6603</v>
      </c>
      <c r="D757" s="180" t="s">
        <v>187</v>
      </c>
      <c r="E757" s="181" t="s">
        <v>6604</v>
      </c>
      <c r="F757" s="182" t="s">
        <v>6605</v>
      </c>
      <c r="G757" s="183" t="s">
        <v>1314</v>
      </c>
      <c r="H757" s="184">
        <v>1</v>
      </c>
      <c r="I757" s="185"/>
      <c r="J757" s="186">
        <f t="shared" si="184"/>
        <v>0</v>
      </c>
      <c r="K757" s="182" t="s">
        <v>19</v>
      </c>
      <c r="L757" s="41"/>
      <c r="M757" s="187" t="s">
        <v>19</v>
      </c>
      <c r="N757" s="188" t="s">
        <v>44</v>
      </c>
      <c r="O757" s="66"/>
      <c r="P757" s="189">
        <f t="shared" si="185"/>
        <v>0</v>
      </c>
      <c r="Q757" s="189">
        <v>0</v>
      </c>
      <c r="R757" s="189">
        <f t="shared" si="186"/>
        <v>0</v>
      </c>
      <c r="S757" s="189">
        <v>0</v>
      </c>
      <c r="T757" s="190">
        <f t="shared" si="187"/>
        <v>0</v>
      </c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R757" s="191" t="s">
        <v>135</v>
      </c>
      <c r="AT757" s="191" t="s">
        <v>187</v>
      </c>
      <c r="AU757" s="191" t="s">
        <v>80</v>
      </c>
      <c r="AY757" s="19" t="s">
        <v>185</v>
      </c>
      <c r="BE757" s="192">
        <f t="shared" si="188"/>
        <v>0</v>
      </c>
      <c r="BF757" s="192">
        <f t="shared" si="189"/>
        <v>0</v>
      </c>
      <c r="BG757" s="192">
        <f t="shared" si="190"/>
        <v>0</v>
      </c>
      <c r="BH757" s="192">
        <f t="shared" si="191"/>
        <v>0</v>
      </c>
      <c r="BI757" s="192">
        <f t="shared" si="192"/>
        <v>0</v>
      </c>
      <c r="BJ757" s="19" t="s">
        <v>80</v>
      </c>
      <c r="BK757" s="192">
        <f t="shared" si="193"/>
        <v>0</v>
      </c>
      <c r="BL757" s="19" t="s">
        <v>135</v>
      </c>
      <c r="BM757" s="191" t="s">
        <v>6606</v>
      </c>
    </row>
    <row r="758" spans="1:65" s="2" customFormat="1" ht="16.5" customHeight="1">
      <c r="A758" s="36"/>
      <c r="B758" s="37"/>
      <c r="C758" s="180" t="s">
        <v>5844</v>
      </c>
      <c r="D758" s="180" t="s">
        <v>187</v>
      </c>
      <c r="E758" s="181" t="s">
        <v>6607</v>
      </c>
      <c r="F758" s="182" t="s">
        <v>6608</v>
      </c>
      <c r="G758" s="183" t="s">
        <v>1314</v>
      </c>
      <c r="H758" s="184">
        <v>1</v>
      </c>
      <c r="I758" s="185"/>
      <c r="J758" s="186">
        <f t="shared" si="184"/>
        <v>0</v>
      </c>
      <c r="K758" s="182" t="s">
        <v>19</v>
      </c>
      <c r="L758" s="41"/>
      <c r="M758" s="187" t="s">
        <v>19</v>
      </c>
      <c r="N758" s="188" t="s">
        <v>44</v>
      </c>
      <c r="O758" s="66"/>
      <c r="P758" s="189">
        <f t="shared" si="185"/>
        <v>0</v>
      </c>
      <c r="Q758" s="189">
        <v>0</v>
      </c>
      <c r="R758" s="189">
        <f t="shared" si="186"/>
        <v>0</v>
      </c>
      <c r="S758" s="189">
        <v>0</v>
      </c>
      <c r="T758" s="190">
        <f t="shared" si="187"/>
        <v>0</v>
      </c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R758" s="191" t="s">
        <v>135</v>
      </c>
      <c r="AT758" s="191" t="s">
        <v>187</v>
      </c>
      <c r="AU758" s="191" t="s">
        <v>80</v>
      </c>
      <c r="AY758" s="19" t="s">
        <v>185</v>
      </c>
      <c r="BE758" s="192">
        <f t="shared" si="188"/>
        <v>0</v>
      </c>
      <c r="BF758" s="192">
        <f t="shared" si="189"/>
        <v>0</v>
      </c>
      <c r="BG758" s="192">
        <f t="shared" si="190"/>
        <v>0</v>
      </c>
      <c r="BH758" s="192">
        <f t="shared" si="191"/>
        <v>0</v>
      </c>
      <c r="BI758" s="192">
        <f t="shared" si="192"/>
        <v>0</v>
      </c>
      <c r="BJ758" s="19" t="s">
        <v>80</v>
      </c>
      <c r="BK758" s="192">
        <f t="shared" si="193"/>
        <v>0</v>
      </c>
      <c r="BL758" s="19" t="s">
        <v>135</v>
      </c>
      <c r="BM758" s="191" t="s">
        <v>6609</v>
      </c>
    </row>
    <row r="759" spans="1:65" s="2" customFormat="1" ht="16.5" customHeight="1">
      <c r="A759" s="36"/>
      <c r="B759" s="37"/>
      <c r="C759" s="180" t="s">
        <v>6610</v>
      </c>
      <c r="D759" s="180" t="s">
        <v>187</v>
      </c>
      <c r="E759" s="181" t="s">
        <v>5169</v>
      </c>
      <c r="F759" s="182" t="s">
        <v>5170</v>
      </c>
      <c r="G759" s="183" t="s">
        <v>448</v>
      </c>
      <c r="H759" s="184">
        <v>2</v>
      </c>
      <c r="I759" s="185"/>
      <c r="J759" s="186">
        <f t="shared" si="184"/>
        <v>0</v>
      </c>
      <c r="K759" s="182" t="s">
        <v>19</v>
      </c>
      <c r="L759" s="41"/>
      <c r="M759" s="187" t="s">
        <v>19</v>
      </c>
      <c r="N759" s="188" t="s">
        <v>44</v>
      </c>
      <c r="O759" s="66"/>
      <c r="P759" s="189">
        <f t="shared" si="185"/>
        <v>0</v>
      </c>
      <c r="Q759" s="189">
        <v>0</v>
      </c>
      <c r="R759" s="189">
        <f t="shared" si="186"/>
        <v>0</v>
      </c>
      <c r="S759" s="189">
        <v>0</v>
      </c>
      <c r="T759" s="190">
        <f t="shared" si="187"/>
        <v>0</v>
      </c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R759" s="191" t="s">
        <v>135</v>
      </c>
      <c r="AT759" s="191" t="s">
        <v>187</v>
      </c>
      <c r="AU759" s="191" t="s">
        <v>80</v>
      </c>
      <c r="AY759" s="19" t="s">
        <v>185</v>
      </c>
      <c r="BE759" s="192">
        <f t="shared" si="188"/>
        <v>0</v>
      </c>
      <c r="BF759" s="192">
        <f t="shared" si="189"/>
        <v>0</v>
      </c>
      <c r="BG759" s="192">
        <f t="shared" si="190"/>
        <v>0</v>
      </c>
      <c r="BH759" s="192">
        <f t="shared" si="191"/>
        <v>0</v>
      </c>
      <c r="BI759" s="192">
        <f t="shared" si="192"/>
        <v>0</v>
      </c>
      <c r="BJ759" s="19" t="s">
        <v>80</v>
      </c>
      <c r="BK759" s="192">
        <f t="shared" si="193"/>
        <v>0</v>
      </c>
      <c r="BL759" s="19" t="s">
        <v>135</v>
      </c>
      <c r="BM759" s="191" t="s">
        <v>6611</v>
      </c>
    </row>
    <row r="760" spans="1:65" s="2" customFormat="1" ht="16.5" customHeight="1">
      <c r="A760" s="36"/>
      <c r="B760" s="37"/>
      <c r="C760" s="180" t="s">
        <v>5847</v>
      </c>
      <c r="D760" s="180" t="s">
        <v>187</v>
      </c>
      <c r="E760" s="181" t="s">
        <v>6538</v>
      </c>
      <c r="F760" s="182" t="s">
        <v>6539</v>
      </c>
      <c r="G760" s="183" t="s">
        <v>3485</v>
      </c>
      <c r="H760" s="184">
        <v>1</v>
      </c>
      <c r="I760" s="185"/>
      <c r="J760" s="186">
        <f t="shared" si="184"/>
        <v>0</v>
      </c>
      <c r="K760" s="182" t="s">
        <v>19</v>
      </c>
      <c r="L760" s="41"/>
      <c r="M760" s="187" t="s">
        <v>19</v>
      </c>
      <c r="N760" s="188" t="s">
        <v>44</v>
      </c>
      <c r="O760" s="66"/>
      <c r="P760" s="189">
        <f t="shared" si="185"/>
        <v>0</v>
      </c>
      <c r="Q760" s="189">
        <v>0</v>
      </c>
      <c r="R760" s="189">
        <f t="shared" si="186"/>
        <v>0</v>
      </c>
      <c r="S760" s="189">
        <v>0</v>
      </c>
      <c r="T760" s="190">
        <f t="shared" si="187"/>
        <v>0</v>
      </c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R760" s="191" t="s">
        <v>135</v>
      </c>
      <c r="AT760" s="191" t="s">
        <v>187</v>
      </c>
      <c r="AU760" s="191" t="s">
        <v>80</v>
      </c>
      <c r="AY760" s="19" t="s">
        <v>185</v>
      </c>
      <c r="BE760" s="192">
        <f t="shared" si="188"/>
        <v>0</v>
      </c>
      <c r="BF760" s="192">
        <f t="shared" si="189"/>
        <v>0</v>
      </c>
      <c r="BG760" s="192">
        <f t="shared" si="190"/>
        <v>0</v>
      </c>
      <c r="BH760" s="192">
        <f t="shared" si="191"/>
        <v>0</v>
      </c>
      <c r="BI760" s="192">
        <f t="shared" si="192"/>
        <v>0</v>
      </c>
      <c r="BJ760" s="19" t="s">
        <v>80</v>
      </c>
      <c r="BK760" s="192">
        <f t="shared" si="193"/>
        <v>0</v>
      </c>
      <c r="BL760" s="19" t="s">
        <v>135</v>
      </c>
      <c r="BM760" s="191" t="s">
        <v>6612</v>
      </c>
    </row>
    <row r="761" spans="1:65" s="2" customFormat="1" ht="16.5" customHeight="1">
      <c r="A761" s="36"/>
      <c r="B761" s="37"/>
      <c r="C761" s="180" t="s">
        <v>6613</v>
      </c>
      <c r="D761" s="180" t="s">
        <v>187</v>
      </c>
      <c r="E761" s="181" t="s">
        <v>3627</v>
      </c>
      <c r="F761" s="182" t="s">
        <v>3628</v>
      </c>
      <c r="G761" s="183" t="s">
        <v>499</v>
      </c>
      <c r="H761" s="184">
        <v>32</v>
      </c>
      <c r="I761" s="185"/>
      <c r="J761" s="186">
        <f t="shared" si="184"/>
        <v>0</v>
      </c>
      <c r="K761" s="182" t="s">
        <v>19</v>
      </c>
      <c r="L761" s="41"/>
      <c r="M761" s="187" t="s">
        <v>19</v>
      </c>
      <c r="N761" s="188" t="s">
        <v>44</v>
      </c>
      <c r="O761" s="66"/>
      <c r="P761" s="189">
        <f t="shared" si="185"/>
        <v>0</v>
      </c>
      <c r="Q761" s="189">
        <v>0</v>
      </c>
      <c r="R761" s="189">
        <f t="shared" si="186"/>
        <v>0</v>
      </c>
      <c r="S761" s="189">
        <v>0</v>
      </c>
      <c r="T761" s="190">
        <f t="shared" si="187"/>
        <v>0</v>
      </c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R761" s="191" t="s">
        <v>135</v>
      </c>
      <c r="AT761" s="191" t="s">
        <v>187</v>
      </c>
      <c r="AU761" s="191" t="s">
        <v>80</v>
      </c>
      <c r="AY761" s="19" t="s">
        <v>185</v>
      </c>
      <c r="BE761" s="192">
        <f t="shared" si="188"/>
        <v>0</v>
      </c>
      <c r="BF761" s="192">
        <f t="shared" si="189"/>
        <v>0</v>
      </c>
      <c r="BG761" s="192">
        <f t="shared" si="190"/>
        <v>0</v>
      </c>
      <c r="BH761" s="192">
        <f t="shared" si="191"/>
        <v>0</v>
      </c>
      <c r="BI761" s="192">
        <f t="shared" si="192"/>
        <v>0</v>
      </c>
      <c r="BJ761" s="19" t="s">
        <v>80</v>
      </c>
      <c r="BK761" s="192">
        <f t="shared" si="193"/>
        <v>0</v>
      </c>
      <c r="BL761" s="19" t="s">
        <v>135</v>
      </c>
      <c r="BM761" s="191" t="s">
        <v>6614</v>
      </c>
    </row>
    <row r="762" spans="1:65" s="2" customFormat="1" ht="16.5" customHeight="1">
      <c r="A762" s="36"/>
      <c r="B762" s="37"/>
      <c r="C762" s="180" t="s">
        <v>5848</v>
      </c>
      <c r="D762" s="180" t="s">
        <v>187</v>
      </c>
      <c r="E762" s="181" t="s">
        <v>3622</v>
      </c>
      <c r="F762" s="182" t="s">
        <v>6263</v>
      </c>
      <c r="G762" s="183" t="s">
        <v>3485</v>
      </c>
      <c r="H762" s="184">
        <v>1</v>
      </c>
      <c r="I762" s="185"/>
      <c r="J762" s="186">
        <f t="shared" si="184"/>
        <v>0</v>
      </c>
      <c r="K762" s="182" t="s">
        <v>19</v>
      </c>
      <c r="L762" s="41"/>
      <c r="M762" s="187" t="s">
        <v>19</v>
      </c>
      <c r="N762" s="188" t="s">
        <v>44</v>
      </c>
      <c r="O762" s="66"/>
      <c r="P762" s="189">
        <f t="shared" si="185"/>
        <v>0</v>
      </c>
      <c r="Q762" s="189">
        <v>0</v>
      </c>
      <c r="R762" s="189">
        <f t="shared" si="186"/>
        <v>0</v>
      </c>
      <c r="S762" s="189">
        <v>0</v>
      </c>
      <c r="T762" s="190">
        <f t="shared" si="187"/>
        <v>0</v>
      </c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R762" s="191" t="s">
        <v>135</v>
      </c>
      <c r="AT762" s="191" t="s">
        <v>187</v>
      </c>
      <c r="AU762" s="191" t="s">
        <v>80</v>
      </c>
      <c r="AY762" s="19" t="s">
        <v>185</v>
      </c>
      <c r="BE762" s="192">
        <f t="shared" si="188"/>
        <v>0</v>
      </c>
      <c r="BF762" s="192">
        <f t="shared" si="189"/>
        <v>0</v>
      </c>
      <c r="BG762" s="192">
        <f t="shared" si="190"/>
        <v>0</v>
      </c>
      <c r="BH762" s="192">
        <f t="shared" si="191"/>
        <v>0</v>
      </c>
      <c r="BI762" s="192">
        <f t="shared" si="192"/>
        <v>0</v>
      </c>
      <c r="BJ762" s="19" t="s">
        <v>80</v>
      </c>
      <c r="BK762" s="192">
        <f t="shared" si="193"/>
        <v>0</v>
      </c>
      <c r="BL762" s="19" t="s">
        <v>135</v>
      </c>
      <c r="BM762" s="191" t="s">
        <v>6615</v>
      </c>
    </row>
    <row r="763" spans="1:65" s="2" customFormat="1" ht="16.5" customHeight="1">
      <c r="A763" s="36"/>
      <c r="B763" s="37"/>
      <c r="C763" s="180" t="s">
        <v>6616</v>
      </c>
      <c r="D763" s="180" t="s">
        <v>187</v>
      </c>
      <c r="E763" s="181" t="s">
        <v>6265</v>
      </c>
      <c r="F763" s="182" t="s">
        <v>6266</v>
      </c>
      <c r="G763" s="183" t="s">
        <v>448</v>
      </c>
      <c r="H763" s="184">
        <v>2</v>
      </c>
      <c r="I763" s="185"/>
      <c r="J763" s="186">
        <f t="shared" si="184"/>
        <v>0</v>
      </c>
      <c r="K763" s="182" t="s">
        <v>19</v>
      </c>
      <c r="L763" s="41"/>
      <c r="M763" s="187" t="s">
        <v>19</v>
      </c>
      <c r="N763" s="188" t="s">
        <v>44</v>
      </c>
      <c r="O763" s="66"/>
      <c r="P763" s="189">
        <f t="shared" si="185"/>
        <v>0</v>
      </c>
      <c r="Q763" s="189">
        <v>0</v>
      </c>
      <c r="R763" s="189">
        <f t="shared" si="186"/>
        <v>0</v>
      </c>
      <c r="S763" s="189">
        <v>0</v>
      </c>
      <c r="T763" s="190">
        <f t="shared" si="187"/>
        <v>0</v>
      </c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R763" s="191" t="s">
        <v>135</v>
      </c>
      <c r="AT763" s="191" t="s">
        <v>187</v>
      </c>
      <c r="AU763" s="191" t="s">
        <v>80</v>
      </c>
      <c r="AY763" s="19" t="s">
        <v>185</v>
      </c>
      <c r="BE763" s="192">
        <f t="shared" si="188"/>
        <v>0</v>
      </c>
      <c r="BF763" s="192">
        <f t="shared" si="189"/>
        <v>0</v>
      </c>
      <c r="BG763" s="192">
        <f t="shared" si="190"/>
        <v>0</v>
      </c>
      <c r="BH763" s="192">
        <f t="shared" si="191"/>
        <v>0</v>
      </c>
      <c r="BI763" s="192">
        <f t="shared" si="192"/>
        <v>0</v>
      </c>
      <c r="BJ763" s="19" t="s">
        <v>80</v>
      </c>
      <c r="BK763" s="192">
        <f t="shared" si="193"/>
        <v>0</v>
      </c>
      <c r="BL763" s="19" t="s">
        <v>135</v>
      </c>
      <c r="BM763" s="191" t="s">
        <v>6617</v>
      </c>
    </row>
    <row r="764" spans="1:65" s="2" customFormat="1" ht="16.5" customHeight="1">
      <c r="A764" s="36"/>
      <c r="B764" s="37"/>
      <c r="C764" s="180" t="s">
        <v>5850</v>
      </c>
      <c r="D764" s="180" t="s">
        <v>187</v>
      </c>
      <c r="E764" s="181" t="s">
        <v>3613</v>
      </c>
      <c r="F764" s="182" t="s">
        <v>6269</v>
      </c>
      <c r="G764" s="183" t="s">
        <v>499</v>
      </c>
      <c r="H764" s="184">
        <v>64</v>
      </c>
      <c r="I764" s="185"/>
      <c r="J764" s="186">
        <f t="shared" si="184"/>
        <v>0</v>
      </c>
      <c r="K764" s="182" t="s">
        <v>19</v>
      </c>
      <c r="L764" s="41"/>
      <c r="M764" s="187" t="s">
        <v>19</v>
      </c>
      <c r="N764" s="188" t="s">
        <v>44</v>
      </c>
      <c r="O764" s="66"/>
      <c r="P764" s="189">
        <f t="shared" si="185"/>
        <v>0</v>
      </c>
      <c r="Q764" s="189">
        <v>0</v>
      </c>
      <c r="R764" s="189">
        <f t="shared" si="186"/>
        <v>0</v>
      </c>
      <c r="S764" s="189">
        <v>0</v>
      </c>
      <c r="T764" s="190">
        <f t="shared" si="187"/>
        <v>0</v>
      </c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R764" s="191" t="s">
        <v>135</v>
      </c>
      <c r="AT764" s="191" t="s">
        <v>187</v>
      </c>
      <c r="AU764" s="191" t="s">
        <v>80</v>
      </c>
      <c r="AY764" s="19" t="s">
        <v>185</v>
      </c>
      <c r="BE764" s="192">
        <f t="shared" si="188"/>
        <v>0</v>
      </c>
      <c r="BF764" s="192">
        <f t="shared" si="189"/>
        <v>0</v>
      </c>
      <c r="BG764" s="192">
        <f t="shared" si="190"/>
        <v>0</v>
      </c>
      <c r="BH764" s="192">
        <f t="shared" si="191"/>
        <v>0</v>
      </c>
      <c r="BI764" s="192">
        <f t="shared" si="192"/>
        <v>0</v>
      </c>
      <c r="BJ764" s="19" t="s">
        <v>80</v>
      </c>
      <c r="BK764" s="192">
        <f t="shared" si="193"/>
        <v>0</v>
      </c>
      <c r="BL764" s="19" t="s">
        <v>135</v>
      </c>
      <c r="BM764" s="191" t="s">
        <v>6618</v>
      </c>
    </row>
    <row r="765" spans="1:65" s="2" customFormat="1" ht="16.5" customHeight="1">
      <c r="A765" s="36"/>
      <c r="B765" s="37"/>
      <c r="C765" s="180" t="s">
        <v>6619</v>
      </c>
      <c r="D765" s="180" t="s">
        <v>187</v>
      </c>
      <c r="E765" s="181" t="s">
        <v>6620</v>
      </c>
      <c r="F765" s="182" t="s">
        <v>6621</v>
      </c>
      <c r="G765" s="183" t="s">
        <v>1358</v>
      </c>
      <c r="H765" s="184">
        <v>20</v>
      </c>
      <c r="I765" s="185"/>
      <c r="J765" s="186">
        <f t="shared" si="184"/>
        <v>0</v>
      </c>
      <c r="K765" s="182" t="s">
        <v>19</v>
      </c>
      <c r="L765" s="41"/>
      <c r="M765" s="187" t="s">
        <v>19</v>
      </c>
      <c r="N765" s="188" t="s">
        <v>44</v>
      </c>
      <c r="O765" s="66"/>
      <c r="P765" s="189">
        <f t="shared" si="185"/>
        <v>0</v>
      </c>
      <c r="Q765" s="189">
        <v>0</v>
      </c>
      <c r="R765" s="189">
        <f t="shared" si="186"/>
        <v>0</v>
      </c>
      <c r="S765" s="189">
        <v>0</v>
      </c>
      <c r="T765" s="190">
        <f t="shared" si="187"/>
        <v>0</v>
      </c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R765" s="191" t="s">
        <v>135</v>
      </c>
      <c r="AT765" s="191" t="s">
        <v>187</v>
      </c>
      <c r="AU765" s="191" t="s">
        <v>80</v>
      </c>
      <c r="AY765" s="19" t="s">
        <v>185</v>
      </c>
      <c r="BE765" s="192">
        <f t="shared" si="188"/>
        <v>0</v>
      </c>
      <c r="BF765" s="192">
        <f t="shared" si="189"/>
        <v>0</v>
      </c>
      <c r="BG765" s="192">
        <f t="shared" si="190"/>
        <v>0</v>
      </c>
      <c r="BH765" s="192">
        <f t="shared" si="191"/>
        <v>0</v>
      </c>
      <c r="BI765" s="192">
        <f t="shared" si="192"/>
        <v>0</v>
      </c>
      <c r="BJ765" s="19" t="s">
        <v>80</v>
      </c>
      <c r="BK765" s="192">
        <f t="shared" si="193"/>
        <v>0</v>
      </c>
      <c r="BL765" s="19" t="s">
        <v>135</v>
      </c>
      <c r="BM765" s="191" t="s">
        <v>6622</v>
      </c>
    </row>
    <row r="766" spans="1:65" s="2" customFormat="1" ht="16.5" customHeight="1">
      <c r="A766" s="36"/>
      <c r="B766" s="37"/>
      <c r="C766" s="180" t="s">
        <v>5851</v>
      </c>
      <c r="D766" s="180" t="s">
        <v>187</v>
      </c>
      <c r="E766" s="181" t="s">
        <v>6278</v>
      </c>
      <c r="F766" s="182" t="s">
        <v>3507</v>
      </c>
      <c r="G766" s="183" t="s">
        <v>1358</v>
      </c>
      <c r="H766" s="184">
        <v>20</v>
      </c>
      <c r="I766" s="185"/>
      <c r="J766" s="186">
        <f t="shared" si="184"/>
        <v>0</v>
      </c>
      <c r="K766" s="182" t="s">
        <v>19</v>
      </c>
      <c r="L766" s="41"/>
      <c r="M766" s="187" t="s">
        <v>19</v>
      </c>
      <c r="N766" s="188" t="s">
        <v>44</v>
      </c>
      <c r="O766" s="66"/>
      <c r="P766" s="189">
        <f t="shared" si="185"/>
        <v>0</v>
      </c>
      <c r="Q766" s="189">
        <v>0</v>
      </c>
      <c r="R766" s="189">
        <f t="shared" si="186"/>
        <v>0</v>
      </c>
      <c r="S766" s="189">
        <v>0</v>
      </c>
      <c r="T766" s="190">
        <f t="shared" si="187"/>
        <v>0</v>
      </c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R766" s="191" t="s">
        <v>135</v>
      </c>
      <c r="AT766" s="191" t="s">
        <v>187</v>
      </c>
      <c r="AU766" s="191" t="s">
        <v>80</v>
      </c>
      <c r="AY766" s="19" t="s">
        <v>185</v>
      </c>
      <c r="BE766" s="192">
        <f t="shared" si="188"/>
        <v>0</v>
      </c>
      <c r="BF766" s="192">
        <f t="shared" si="189"/>
        <v>0</v>
      </c>
      <c r="BG766" s="192">
        <f t="shared" si="190"/>
        <v>0</v>
      </c>
      <c r="BH766" s="192">
        <f t="shared" si="191"/>
        <v>0</v>
      </c>
      <c r="BI766" s="192">
        <f t="shared" si="192"/>
        <v>0</v>
      </c>
      <c r="BJ766" s="19" t="s">
        <v>80</v>
      </c>
      <c r="BK766" s="192">
        <f t="shared" si="193"/>
        <v>0</v>
      </c>
      <c r="BL766" s="19" t="s">
        <v>135</v>
      </c>
      <c r="BM766" s="191" t="s">
        <v>6623</v>
      </c>
    </row>
    <row r="767" spans="1:65" s="2" customFormat="1" ht="16.5" customHeight="1">
      <c r="A767" s="36"/>
      <c r="B767" s="37"/>
      <c r="C767" s="180" t="s">
        <v>6624</v>
      </c>
      <c r="D767" s="180" t="s">
        <v>187</v>
      </c>
      <c r="E767" s="181" t="s">
        <v>6287</v>
      </c>
      <c r="F767" s="182" t="s">
        <v>6288</v>
      </c>
      <c r="G767" s="183" t="s">
        <v>1314</v>
      </c>
      <c r="H767" s="184">
        <v>4</v>
      </c>
      <c r="I767" s="185"/>
      <c r="J767" s="186">
        <f t="shared" si="184"/>
        <v>0</v>
      </c>
      <c r="K767" s="182" t="s">
        <v>19</v>
      </c>
      <c r="L767" s="41"/>
      <c r="M767" s="187" t="s">
        <v>19</v>
      </c>
      <c r="N767" s="188" t="s">
        <v>44</v>
      </c>
      <c r="O767" s="66"/>
      <c r="P767" s="189">
        <f t="shared" si="185"/>
        <v>0</v>
      </c>
      <c r="Q767" s="189">
        <v>0</v>
      </c>
      <c r="R767" s="189">
        <f t="shared" si="186"/>
        <v>0</v>
      </c>
      <c r="S767" s="189">
        <v>0</v>
      </c>
      <c r="T767" s="190">
        <f t="shared" si="187"/>
        <v>0</v>
      </c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R767" s="191" t="s">
        <v>135</v>
      </c>
      <c r="AT767" s="191" t="s">
        <v>187</v>
      </c>
      <c r="AU767" s="191" t="s">
        <v>80</v>
      </c>
      <c r="AY767" s="19" t="s">
        <v>185</v>
      </c>
      <c r="BE767" s="192">
        <f t="shared" si="188"/>
        <v>0</v>
      </c>
      <c r="BF767" s="192">
        <f t="shared" si="189"/>
        <v>0</v>
      </c>
      <c r="BG767" s="192">
        <f t="shared" si="190"/>
        <v>0</v>
      </c>
      <c r="BH767" s="192">
        <f t="shared" si="191"/>
        <v>0</v>
      </c>
      <c r="BI767" s="192">
        <f t="shared" si="192"/>
        <v>0</v>
      </c>
      <c r="BJ767" s="19" t="s">
        <v>80</v>
      </c>
      <c r="BK767" s="192">
        <f t="shared" si="193"/>
        <v>0</v>
      </c>
      <c r="BL767" s="19" t="s">
        <v>135</v>
      </c>
      <c r="BM767" s="191" t="s">
        <v>6625</v>
      </c>
    </row>
    <row r="768" spans="1:65" s="2" customFormat="1" ht="21.75" customHeight="1">
      <c r="A768" s="36"/>
      <c r="B768" s="37"/>
      <c r="C768" s="180" t="s">
        <v>5852</v>
      </c>
      <c r="D768" s="180" t="s">
        <v>187</v>
      </c>
      <c r="E768" s="181" t="s">
        <v>6297</v>
      </c>
      <c r="F768" s="182" t="s">
        <v>6298</v>
      </c>
      <c r="G768" s="183" t="s">
        <v>342</v>
      </c>
      <c r="H768" s="184">
        <v>0.05</v>
      </c>
      <c r="I768" s="185"/>
      <c r="J768" s="186">
        <f t="shared" si="184"/>
        <v>0</v>
      </c>
      <c r="K768" s="182" t="s">
        <v>19</v>
      </c>
      <c r="L768" s="41"/>
      <c r="M768" s="187" t="s">
        <v>19</v>
      </c>
      <c r="N768" s="188" t="s">
        <v>44</v>
      </c>
      <c r="O768" s="66"/>
      <c r="P768" s="189">
        <f t="shared" si="185"/>
        <v>0</v>
      </c>
      <c r="Q768" s="189">
        <v>0</v>
      </c>
      <c r="R768" s="189">
        <f t="shared" si="186"/>
        <v>0</v>
      </c>
      <c r="S768" s="189">
        <v>0</v>
      </c>
      <c r="T768" s="190">
        <f t="shared" si="187"/>
        <v>0</v>
      </c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R768" s="191" t="s">
        <v>135</v>
      </c>
      <c r="AT768" s="191" t="s">
        <v>187</v>
      </c>
      <c r="AU768" s="191" t="s">
        <v>80</v>
      </c>
      <c r="AY768" s="19" t="s">
        <v>185</v>
      </c>
      <c r="BE768" s="192">
        <f t="shared" si="188"/>
        <v>0</v>
      </c>
      <c r="BF768" s="192">
        <f t="shared" si="189"/>
        <v>0</v>
      </c>
      <c r="BG768" s="192">
        <f t="shared" si="190"/>
        <v>0</v>
      </c>
      <c r="BH768" s="192">
        <f t="shared" si="191"/>
        <v>0</v>
      </c>
      <c r="BI768" s="192">
        <f t="shared" si="192"/>
        <v>0</v>
      </c>
      <c r="BJ768" s="19" t="s">
        <v>80</v>
      </c>
      <c r="BK768" s="192">
        <f t="shared" si="193"/>
        <v>0</v>
      </c>
      <c r="BL768" s="19" t="s">
        <v>135</v>
      </c>
      <c r="BM768" s="191" t="s">
        <v>6626</v>
      </c>
    </row>
    <row r="769" spans="1:65" s="2" customFormat="1" ht="16.5" customHeight="1">
      <c r="A769" s="36"/>
      <c r="B769" s="37"/>
      <c r="C769" s="180" t="s">
        <v>6627</v>
      </c>
      <c r="D769" s="180" t="s">
        <v>187</v>
      </c>
      <c r="E769" s="181" t="s">
        <v>6301</v>
      </c>
      <c r="F769" s="182" t="s">
        <v>6302</v>
      </c>
      <c r="G769" s="183" t="s">
        <v>342</v>
      </c>
      <c r="H769" s="184">
        <v>0.05</v>
      </c>
      <c r="I769" s="185"/>
      <c r="J769" s="186">
        <f t="shared" si="184"/>
        <v>0</v>
      </c>
      <c r="K769" s="182" t="s">
        <v>19</v>
      </c>
      <c r="L769" s="41"/>
      <c r="M769" s="187" t="s">
        <v>19</v>
      </c>
      <c r="N769" s="188" t="s">
        <v>44</v>
      </c>
      <c r="O769" s="66"/>
      <c r="P769" s="189">
        <f t="shared" si="185"/>
        <v>0</v>
      </c>
      <c r="Q769" s="189">
        <v>0</v>
      </c>
      <c r="R769" s="189">
        <f t="shared" si="186"/>
        <v>0</v>
      </c>
      <c r="S769" s="189">
        <v>0</v>
      </c>
      <c r="T769" s="190">
        <f t="shared" si="187"/>
        <v>0</v>
      </c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R769" s="191" t="s">
        <v>135</v>
      </c>
      <c r="AT769" s="191" t="s">
        <v>187</v>
      </c>
      <c r="AU769" s="191" t="s">
        <v>80</v>
      </c>
      <c r="AY769" s="19" t="s">
        <v>185</v>
      </c>
      <c r="BE769" s="192">
        <f t="shared" si="188"/>
        <v>0</v>
      </c>
      <c r="BF769" s="192">
        <f t="shared" si="189"/>
        <v>0</v>
      </c>
      <c r="BG769" s="192">
        <f t="shared" si="190"/>
        <v>0</v>
      </c>
      <c r="BH769" s="192">
        <f t="shared" si="191"/>
        <v>0</v>
      </c>
      <c r="BI769" s="192">
        <f t="shared" si="192"/>
        <v>0</v>
      </c>
      <c r="BJ769" s="19" t="s">
        <v>80</v>
      </c>
      <c r="BK769" s="192">
        <f t="shared" si="193"/>
        <v>0</v>
      </c>
      <c r="BL769" s="19" t="s">
        <v>135</v>
      </c>
      <c r="BM769" s="191" t="s">
        <v>6628</v>
      </c>
    </row>
    <row r="770" spans="1:65" s="2" customFormat="1" ht="16.5" customHeight="1">
      <c r="A770" s="36"/>
      <c r="B770" s="37"/>
      <c r="C770" s="180" t="s">
        <v>5853</v>
      </c>
      <c r="D770" s="180" t="s">
        <v>187</v>
      </c>
      <c r="E770" s="181" t="s">
        <v>6304</v>
      </c>
      <c r="F770" s="182" t="s">
        <v>6305</v>
      </c>
      <c r="G770" s="183" t="s">
        <v>342</v>
      </c>
      <c r="H770" s="184">
        <v>1.5</v>
      </c>
      <c r="I770" s="185"/>
      <c r="J770" s="186">
        <f t="shared" si="184"/>
        <v>0</v>
      </c>
      <c r="K770" s="182" t="s">
        <v>19</v>
      </c>
      <c r="L770" s="41"/>
      <c r="M770" s="187" t="s">
        <v>19</v>
      </c>
      <c r="N770" s="188" t="s">
        <v>44</v>
      </c>
      <c r="O770" s="66"/>
      <c r="P770" s="189">
        <f t="shared" si="185"/>
        <v>0</v>
      </c>
      <c r="Q770" s="189">
        <v>0</v>
      </c>
      <c r="R770" s="189">
        <f t="shared" si="186"/>
        <v>0</v>
      </c>
      <c r="S770" s="189">
        <v>0</v>
      </c>
      <c r="T770" s="190">
        <f t="shared" si="187"/>
        <v>0</v>
      </c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R770" s="191" t="s">
        <v>135</v>
      </c>
      <c r="AT770" s="191" t="s">
        <v>187</v>
      </c>
      <c r="AU770" s="191" t="s">
        <v>80</v>
      </c>
      <c r="AY770" s="19" t="s">
        <v>185</v>
      </c>
      <c r="BE770" s="192">
        <f t="shared" si="188"/>
        <v>0</v>
      </c>
      <c r="BF770" s="192">
        <f t="shared" si="189"/>
        <v>0</v>
      </c>
      <c r="BG770" s="192">
        <f t="shared" si="190"/>
        <v>0</v>
      </c>
      <c r="BH770" s="192">
        <f t="shared" si="191"/>
        <v>0</v>
      </c>
      <c r="BI770" s="192">
        <f t="shared" si="192"/>
        <v>0</v>
      </c>
      <c r="BJ770" s="19" t="s">
        <v>80</v>
      </c>
      <c r="BK770" s="192">
        <f t="shared" si="193"/>
        <v>0</v>
      </c>
      <c r="BL770" s="19" t="s">
        <v>135</v>
      </c>
      <c r="BM770" s="191" t="s">
        <v>6629</v>
      </c>
    </row>
    <row r="771" spans="1:65" s="2" customFormat="1" ht="16.5" customHeight="1">
      <c r="A771" s="36"/>
      <c r="B771" s="37"/>
      <c r="C771" s="180" t="s">
        <v>6630</v>
      </c>
      <c r="D771" s="180" t="s">
        <v>187</v>
      </c>
      <c r="E771" s="181" t="s">
        <v>6308</v>
      </c>
      <c r="F771" s="182" t="s">
        <v>6309</v>
      </c>
      <c r="G771" s="183" t="s">
        <v>342</v>
      </c>
      <c r="H771" s="184">
        <v>0.05</v>
      </c>
      <c r="I771" s="185"/>
      <c r="J771" s="186">
        <f t="shared" si="184"/>
        <v>0</v>
      </c>
      <c r="K771" s="182" t="s">
        <v>19</v>
      </c>
      <c r="L771" s="41"/>
      <c r="M771" s="187" t="s">
        <v>19</v>
      </c>
      <c r="N771" s="188" t="s">
        <v>44</v>
      </c>
      <c r="O771" s="66"/>
      <c r="P771" s="189">
        <f t="shared" si="185"/>
        <v>0</v>
      </c>
      <c r="Q771" s="189">
        <v>0</v>
      </c>
      <c r="R771" s="189">
        <f t="shared" si="186"/>
        <v>0</v>
      </c>
      <c r="S771" s="189">
        <v>0</v>
      </c>
      <c r="T771" s="190">
        <f t="shared" si="187"/>
        <v>0</v>
      </c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R771" s="191" t="s">
        <v>135</v>
      </c>
      <c r="AT771" s="191" t="s">
        <v>187</v>
      </c>
      <c r="AU771" s="191" t="s">
        <v>80</v>
      </c>
      <c r="AY771" s="19" t="s">
        <v>185</v>
      </c>
      <c r="BE771" s="192">
        <f t="shared" si="188"/>
        <v>0</v>
      </c>
      <c r="BF771" s="192">
        <f t="shared" si="189"/>
        <v>0</v>
      </c>
      <c r="BG771" s="192">
        <f t="shared" si="190"/>
        <v>0</v>
      </c>
      <c r="BH771" s="192">
        <f t="shared" si="191"/>
        <v>0</v>
      </c>
      <c r="BI771" s="192">
        <f t="shared" si="192"/>
        <v>0</v>
      </c>
      <c r="BJ771" s="19" t="s">
        <v>80</v>
      </c>
      <c r="BK771" s="192">
        <f t="shared" si="193"/>
        <v>0</v>
      </c>
      <c r="BL771" s="19" t="s">
        <v>135</v>
      </c>
      <c r="BM771" s="191" t="s">
        <v>6631</v>
      </c>
    </row>
    <row r="772" spans="1:65" s="2" customFormat="1" ht="16.5" customHeight="1">
      <c r="A772" s="36"/>
      <c r="B772" s="37"/>
      <c r="C772" s="180" t="s">
        <v>5854</v>
      </c>
      <c r="D772" s="180" t="s">
        <v>187</v>
      </c>
      <c r="E772" s="181" t="s">
        <v>3630</v>
      </c>
      <c r="F772" s="182" t="s">
        <v>6281</v>
      </c>
      <c r="G772" s="183" t="s">
        <v>1314</v>
      </c>
      <c r="H772" s="184">
        <v>2</v>
      </c>
      <c r="I772" s="185"/>
      <c r="J772" s="186">
        <f t="shared" si="184"/>
        <v>0</v>
      </c>
      <c r="K772" s="182" t="s">
        <v>19</v>
      </c>
      <c r="L772" s="41"/>
      <c r="M772" s="187" t="s">
        <v>19</v>
      </c>
      <c r="N772" s="188" t="s">
        <v>44</v>
      </c>
      <c r="O772" s="66"/>
      <c r="P772" s="189">
        <f t="shared" si="185"/>
        <v>0</v>
      </c>
      <c r="Q772" s="189">
        <v>0</v>
      </c>
      <c r="R772" s="189">
        <f t="shared" si="186"/>
        <v>0</v>
      </c>
      <c r="S772" s="189">
        <v>0</v>
      </c>
      <c r="T772" s="190">
        <f t="shared" si="187"/>
        <v>0</v>
      </c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R772" s="191" t="s">
        <v>135</v>
      </c>
      <c r="AT772" s="191" t="s">
        <v>187</v>
      </c>
      <c r="AU772" s="191" t="s">
        <v>80</v>
      </c>
      <c r="AY772" s="19" t="s">
        <v>185</v>
      </c>
      <c r="BE772" s="192">
        <f t="shared" si="188"/>
        <v>0</v>
      </c>
      <c r="BF772" s="192">
        <f t="shared" si="189"/>
        <v>0</v>
      </c>
      <c r="BG772" s="192">
        <f t="shared" si="190"/>
        <v>0</v>
      </c>
      <c r="BH772" s="192">
        <f t="shared" si="191"/>
        <v>0</v>
      </c>
      <c r="BI772" s="192">
        <f t="shared" si="192"/>
        <v>0</v>
      </c>
      <c r="BJ772" s="19" t="s">
        <v>80</v>
      </c>
      <c r="BK772" s="192">
        <f t="shared" si="193"/>
        <v>0</v>
      </c>
      <c r="BL772" s="19" t="s">
        <v>135</v>
      </c>
      <c r="BM772" s="191" t="s">
        <v>6632</v>
      </c>
    </row>
    <row r="773" spans="1:65" s="2" customFormat="1" ht="16.5" customHeight="1">
      <c r="A773" s="36"/>
      <c r="B773" s="37"/>
      <c r="C773" s="180" t="s">
        <v>6633</v>
      </c>
      <c r="D773" s="180" t="s">
        <v>187</v>
      </c>
      <c r="E773" s="181" t="s">
        <v>6634</v>
      </c>
      <c r="F773" s="182" t="s">
        <v>6295</v>
      </c>
      <c r="G773" s="183" t="s">
        <v>3536</v>
      </c>
      <c r="H773" s="184">
        <v>1</v>
      </c>
      <c r="I773" s="185"/>
      <c r="J773" s="186">
        <f t="shared" si="184"/>
        <v>0</v>
      </c>
      <c r="K773" s="182" t="s">
        <v>19</v>
      </c>
      <c r="L773" s="41"/>
      <c r="M773" s="187" t="s">
        <v>19</v>
      </c>
      <c r="N773" s="188" t="s">
        <v>44</v>
      </c>
      <c r="O773" s="66"/>
      <c r="P773" s="189">
        <f t="shared" si="185"/>
        <v>0</v>
      </c>
      <c r="Q773" s="189">
        <v>0</v>
      </c>
      <c r="R773" s="189">
        <f t="shared" si="186"/>
        <v>0</v>
      </c>
      <c r="S773" s="189">
        <v>0</v>
      </c>
      <c r="T773" s="190">
        <f t="shared" si="187"/>
        <v>0</v>
      </c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R773" s="191" t="s">
        <v>135</v>
      </c>
      <c r="AT773" s="191" t="s">
        <v>187</v>
      </c>
      <c r="AU773" s="191" t="s">
        <v>80</v>
      </c>
      <c r="AY773" s="19" t="s">
        <v>185</v>
      </c>
      <c r="BE773" s="192">
        <f t="shared" si="188"/>
        <v>0</v>
      </c>
      <c r="BF773" s="192">
        <f t="shared" si="189"/>
        <v>0</v>
      </c>
      <c r="BG773" s="192">
        <f t="shared" si="190"/>
        <v>0</v>
      </c>
      <c r="BH773" s="192">
        <f t="shared" si="191"/>
        <v>0</v>
      </c>
      <c r="BI773" s="192">
        <f t="shared" si="192"/>
        <v>0</v>
      </c>
      <c r="BJ773" s="19" t="s">
        <v>80</v>
      </c>
      <c r="BK773" s="192">
        <f t="shared" si="193"/>
        <v>0</v>
      </c>
      <c r="BL773" s="19" t="s">
        <v>135</v>
      </c>
      <c r="BM773" s="191" t="s">
        <v>6635</v>
      </c>
    </row>
    <row r="774" spans="1:65" s="2" customFormat="1" ht="16.5" customHeight="1">
      <c r="A774" s="36"/>
      <c r="B774" s="37"/>
      <c r="C774" s="180" t="s">
        <v>5855</v>
      </c>
      <c r="D774" s="180" t="s">
        <v>187</v>
      </c>
      <c r="E774" s="181" t="s">
        <v>6636</v>
      </c>
      <c r="F774" s="182" t="s">
        <v>6637</v>
      </c>
      <c r="G774" s="183" t="s">
        <v>499</v>
      </c>
      <c r="H774" s="184">
        <v>20</v>
      </c>
      <c r="I774" s="185"/>
      <c r="J774" s="186">
        <f t="shared" si="184"/>
        <v>0</v>
      </c>
      <c r="K774" s="182" t="s">
        <v>19</v>
      </c>
      <c r="L774" s="41"/>
      <c r="M774" s="187" t="s">
        <v>19</v>
      </c>
      <c r="N774" s="188" t="s">
        <v>44</v>
      </c>
      <c r="O774" s="66"/>
      <c r="P774" s="189">
        <f t="shared" si="185"/>
        <v>0</v>
      </c>
      <c r="Q774" s="189">
        <v>0</v>
      </c>
      <c r="R774" s="189">
        <f t="shared" si="186"/>
        <v>0</v>
      </c>
      <c r="S774" s="189">
        <v>0</v>
      </c>
      <c r="T774" s="190">
        <f t="shared" si="187"/>
        <v>0</v>
      </c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R774" s="191" t="s">
        <v>135</v>
      </c>
      <c r="AT774" s="191" t="s">
        <v>187</v>
      </c>
      <c r="AU774" s="191" t="s">
        <v>80</v>
      </c>
      <c r="AY774" s="19" t="s">
        <v>185</v>
      </c>
      <c r="BE774" s="192">
        <f t="shared" si="188"/>
        <v>0</v>
      </c>
      <c r="BF774" s="192">
        <f t="shared" si="189"/>
        <v>0</v>
      </c>
      <c r="BG774" s="192">
        <f t="shared" si="190"/>
        <v>0</v>
      </c>
      <c r="BH774" s="192">
        <f t="shared" si="191"/>
        <v>0</v>
      </c>
      <c r="BI774" s="192">
        <f t="shared" si="192"/>
        <v>0</v>
      </c>
      <c r="BJ774" s="19" t="s">
        <v>80</v>
      </c>
      <c r="BK774" s="192">
        <f t="shared" si="193"/>
        <v>0</v>
      </c>
      <c r="BL774" s="19" t="s">
        <v>135</v>
      </c>
      <c r="BM774" s="191" t="s">
        <v>6638</v>
      </c>
    </row>
    <row r="775" spans="1:65" s="2" customFormat="1" ht="16.5" customHeight="1">
      <c r="A775" s="36"/>
      <c r="B775" s="37"/>
      <c r="C775" s="180" t="s">
        <v>6639</v>
      </c>
      <c r="D775" s="180" t="s">
        <v>187</v>
      </c>
      <c r="E775" s="181" t="s">
        <v>6640</v>
      </c>
      <c r="F775" s="182" t="s">
        <v>6641</v>
      </c>
      <c r="G775" s="183" t="s">
        <v>499</v>
      </c>
      <c r="H775" s="184">
        <v>20</v>
      </c>
      <c r="I775" s="185"/>
      <c r="J775" s="186">
        <f t="shared" si="184"/>
        <v>0</v>
      </c>
      <c r="K775" s="182" t="s">
        <v>19</v>
      </c>
      <c r="L775" s="41"/>
      <c r="M775" s="187" t="s">
        <v>19</v>
      </c>
      <c r="N775" s="188" t="s">
        <v>44</v>
      </c>
      <c r="O775" s="66"/>
      <c r="P775" s="189">
        <f t="shared" si="185"/>
        <v>0</v>
      </c>
      <c r="Q775" s="189">
        <v>0</v>
      </c>
      <c r="R775" s="189">
        <f t="shared" si="186"/>
        <v>0</v>
      </c>
      <c r="S775" s="189">
        <v>0</v>
      </c>
      <c r="T775" s="190">
        <f t="shared" si="187"/>
        <v>0</v>
      </c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R775" s="191" t="s">
        <v>135</v>
      </c>
      <c r="AT775" s="191" t="s">
        <v>187</v>
      </c>
      <c r="AU775" s="191" t="s">
        <v>80</v>
      </c>
      <c r="AY775" s="19" t="s">
        <v>185</v>
      </c>
      <c r="BE775" s="192">
        <f t="shared" si="188"/>
        <v>0</v>
      </c>
      <c r="BF775" s="192">
        <f t="shared" si="189"/>
        <v>0</v>
      </c>
      <c r="BG775" s="192">
        <f t="shared" si="190"/>
        <v>0</v>
      </c>
      <c r="BH775" s="192">
        <f t="shared" si="191"/>
        <v>0</v>
      </c>
      <c r="BI775" s="192">
        <f t="shared" si="192"/>
        <v>0</v>
      </c>
      <c r="BJ775" s="19" t="s">
        <v>80</v>
      </c>
      <c r="BK775" s="192">
        <f t="shared" si="193"/>
        <v>0</v>
      </c>
      <c r="BL775" s="19" t="s">
        <v>135</v>
      </c>
      <c r="BM775" s="191" t="s">
        <v>6642</v>
      </c>
    </row>
    <row r="776" spans="1:65" s="2" customFormat="1" ht="16.5" customHeight="1">
      <c r="A776" s="36"/>
      <c r="B776" s="37"/>
      <c r="C776" s="180" t="s">
        <v>5856</v>
      </c>
      <c r="D776" s="180" t="s">
        <v>187</v>
      </c>
      <c r="E776" s="181" t="s">
        <v>5337</v>
      </c>
      <c r="F776" s="182" t="s">
        <v>3875</v>
      </c>
      <c r="G776" s="183" t="s">
        <v>448</v>
      </c>
      <c r="H776" s="184">
        <v>8</v>
      </c>
      <c r="I776" s="185"/>
      <c r="J776" s="186">
        <f t="shared" si="184"/>
        <v>0</v>
      </c>
      <c r="K776" s="182" t="s">
        <v>19</v>
      </c>
      <c r="L776" s="41"/>
      <c r="M776" s="187" t="s">
        <v>19</v>
      </c>
      <c r="N776" s="188" t="s">
        <v>44</v>
      </c>
      <c r="O776" s="66"/>
      <c r="P776" s="189">
        <f t="shared" si="185"/>
        <v>0</v>
      </c>
      <c r="Q776" s="189">
        <v>0</v>
      </c>
      <c r="R776" s="189">
        <f t="shared" si="186"/>
        <v>0</v>
      </c>
      <c r="S776" s="189">
        <v>0</v>
      </c>
      <c r="T776" s="190">
        <f t="shared" si="187"/>
        <v>0</v>
      </c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R776" s="191" t="s">
        <v>135</v>
      </c>
      <c r="AT776" s="191" t="s">
        <v>187</v>
      </c>
      <c r="AU776" s="191" t="s">
        <v>80</v>
      </c>
      <c r="AY776" s="19" t="s">
        <v>185</v>
      </c>
      <c r="BE776" s="192">
        <f t="shared" si="188"/>
        <v>0</v>
      </c>
      <c r="BF776" s="192">
        <f t="shared" si="189"/>
        <v>0</v>
      </c>
      <c r="BG776" s="192">
        <f t="shared" si="190"/>
        <v>0</v>
      </c>
      <c r="BH776" s="192">
        <f t="shared" si="191"/>
        <v>0</v>
      </c>
      <c r="BI776" s="192">
        <f t="shared" si="192"/>
        <v>0</v>
      </c>
      <c r="BJ776" s="19" t="s">
        <v>80</v>
      </c>
      <c r="BK776" s="192">
        <f t="shared" si="193"/>
        <v>0</v>
      </c>
      <c r="BL776" s="19" t="s">
        <v>135</v>
      </c>
      <c r="BM776" s="191" t="s">
        <v>6643</v>
      </c>
    </row>
    <row r="777" spans="1:65" s="2" customFormat="1" ht="16.5" customHeight="1">
      <c r="A777" s="36"/>
      <c r="B777" s="37"/>
      <c r="C777" s="180" t="s">
        <v>6644</v>
      </c>
      <c r="D777" s="180" t="s">
        <v>187</v>
      </c>
      <c r="E777" s="181" t="s">
        <v>3636</v>
      </c>
      <c r="F777" s="182" t="s">
        <v>6317</v>
      </c>
      <c r="G777" s="183" t="s">
        <v>342</v>
      </c>
      <c r="H777" s="184">
        <v>0.05</v>
      </c>
      <c r="I777" s="185"/>
      <c r="J777" s="186">
        <f t="shared" si="184"/>
        <v>0</v>
      </c>
      <c r="K777" s="182" t="s">
        <v>19</v>
      </c>
      <c r="L777" s="41"/>
      <c r="M777" s="187" t="s">
        <v>19</v>
      </c>
      <c r="N777" s="188" t="s">
        <v>44</v>
      </c>
      <c r="O777" s="66"/>
      <c r="P777" s="189">
        <f t="shared" si="185"/>
        <v>0</v>
      </c>
      <c r="Q777" s="189">
        <v>0</v>
      </c>
      <c r="R777" s="189">
        <f t="shared" si="186"/>
        <v>0</v>
      </c>
      <c r="S777" s="189">
        <v>0</v>
      </c>
      <c r="T777" s="190">
        <f t="shared" si="187"/>
        <v>0</v>
      </c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R777" s="191" t="s">
        <v>135</v>
      </c>
      <c r="AT777" s="191" t="s">
        <v>187</v>
      </c>
      <c r="AU777" s="191" t="s">
        <v>80</v>
      </c>
      <c r="AY777" s="19" t="s">
        <v>185</v>
      </c>
      <c r="BE777" s="192">
        <f t="shared" si="188"/>
        <v>0</v>
      </c>
      <c r="BF777" s="192">
        <f t="shared" si="189"/>
        <v>0</v>
      </c>
      <c r="BG777" s="192">
        <f t="shared" si="190"/>
        <v>0</v>
      </c>
      <c r="BH777" s="192">
        <f t="shared" si="191"/>
        <v>0</v>
      </c>
      <c r="BI777" s="192">
        <f t="shared" si="192"/>
        <v>0</v>
      </c>
      <c r="BJ777" s="19" t="s">
        <v>80</v>
      </c>
      <c r="BK777" s="192">
        <f t="shared" si="193"/>
        <v>0</v>
      </c>
      <c r="BL777" s="19" t="s">
        <v>135</v>
      </c>
      <c r="BM777" s="191" t="s">
        <v>6645</v>
      </c>
    </row>
    <row r="778" spans="1:65" s="2" customFormat="1" ht="16.5" customHeight="1">
      <c r="A778" s="36"/>
      <c r="B778" s="37"/>
      <c r="C778" s="180" t="s">
        <v>5857</v>
      </c>
      <c r="D778" s="180" t="s">
        <v>187</v>
      </c>
      <c r="E778" s="181" t="s">
        <v>3639</v>
      </c>
      <c r="F778" s="182" t="s">
        <v>3476</v>
      </c>
      <c r="G778" s="183" t="s">
        <v>342</v>
      </c>
      <c r="H778" s="184">
        <v>0.05</v>
      </c>
      <c r="I778" s="185"/>
      <c r="J778" s="186">
        <f t="shared" si="184"/>
        <v>0</v>
      </c>
      <c r="K778" s="182" t="s">
        <v>19</v>
      </c>
      <c r="L778" s="41"/>
      <c r="M778" s="187" t="s">
        <v>19</v>
      </c>
      <c r="N778" s="188" t="s">
        <v>44</v>
      </c>
      <c r="O778" s="66"/>
      <c r="P778" s="189">
        <f t="shared" si="185"/>
        <v>0</v>
      </c>
      <c r="Q778" s="189">
        <v>0</v>
      </c>
      <c r="R778" s="189">
        <f t="shared" si="186"/>
        <v>0</v>
      </c>
      <c r="S778" s="189">
        <v>0</v>
      </c>
      <c r="T778" s="190">
        <f t="shared" si="187"/>
        <v>0</v>
      </c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R778" s="191" t="s">
        <v>135</v>
      </c>
      <c r="AT778" s="191" t="s">
        <v>187</v>
      </c>
      <c r="AU778" s="191" t="s">
        <v>80</v>
      </c>
      <c r="AY778" s="19" t="s">
        <v>185</v>
      </c>
      <c r="BE778" s="192">
        <f t="shared" si="188"/>
        <v>0</v>
      </c>
      <c r="BF778" s="192">
        <f t="shared" si="189"/>
        <v>0</v>
      </c>
      <c r="BG778" s="192">
        <f t="shared" si="190"/>
        <v>0</v>
      </c>
      <c r="BH778" s="192">
        <f t="shared" si="191"/>
        <v>0</v>
      </c>
      <c r="BI778" s="192">
        <f t="shared" si="192"/>
        <v>0</v>
      </c>
      <c r="BJ778" s="19" t="s">
        <v>80</v>
      </c>
      <c r="BK778" s="192">
        <f t="shared" si="193"/>
        <v>0</v>
      </c>
      <c r="BL778" s="19" t="s">
        <v>135</v>
      </c>
      <c r="BM778" s="191" t="s">
        <v>6646</v>
      </c>
    </row>
    <row r="779" spans="1:65" s="2" customFormat="1" ht="16.5" customHeight="1">
      <c r="A779" s="36"/>
      <c r="B779" s="37"/>
      <c r="C779" s="180" t="s">
        <v>6647</v>
      </c>
      <c r="D779" s="180" t="s">
        <v>187</v>
      </c>
      <c r="E779" s="181" t="s">
        <v>5339</v>
      </c>
      <c r="F779" s="182" t="s">
        <v>5340</v>
      </c>
      <c r="G779" s="183" t="s">
        <v>342</v>
      </c>
      <c r="H779" s="184">
        <v>0.1</v>
      </c>
      <c r="I779" s="185"/>
      <c r="J779" s="186">
        <f t="shared" si="184"/>
        <v>0</v>
      </c>
      <c r="K779" s="182" t="s">
        <v>19</v>
      </c>
      <c r="L779" s="41"/>
      <c r="M779" s="187" t="s">
        <v>19</v>
      </c>
      <c r="N779" s="188" t="s">
        <v>44</v>
      </c>
      <c r="O779" s="66"/>
      <c r="P779" s="189">
        <f t="shared" si="185"/>
        <v>0</v>
      </c>
      <c r="Q779" s="189">
        <v>0</v>
      </c>
      <c r="R779" s="189">
        <f t="shared" si="186"/>
        <v>0</v>
      </c>
      <c r="S779" s="189">
        <v>0</v>
      </c>
      <c r="T779" s="190">
        <f t="shared" si="187"/>
        <v>0</v>
      </c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R779" s="191" t="s">
        <v>135</v>
      </c>
      <c r="AT779" s="191" t="s">
        <v>187</v>
      </c>
      <c r="AU779" s="191" t="s">
        <v>80</v>
      </c>
      <c r="AY779" s="19" t="s">
        <v>185</v>
      </c>
      <c r="BE779" s="192">
        <f t="shared" si="188"/>
        <v>0</v>
      </c>
      <c r="BF779" s="192">
        <f t="shared" si="189"/>
        <v>0</v>
      </c>
      <c r="BG779" s="192">
        <f t="shared" si="190"/>
        <v>0</v>
      </c>
      <c r="BH779" s="192">
        <f t="shared" si="191"/>
        <v>0</v>
      </c>
      <c r="BI779" s="192">
        <f t="shared" si="192"/>
        <v>0</v>
      </c>
      <c r="BJ779" s="19" t="s">
        <v>80</v>
      </c>
      <c r="BK779" s="192">
        <f t="shared" si="193"/>
        <v>0</v>
      </c>
      <c r="BL779" s="19" t="s">
        <v>135</v>
      </c>
      <c r="BM779" s="191" t="s">
        <v>6648</v>
      </c>
    </row>
    <row r="780" spans="1:65" s="2" customFormat="1" ht="16.5" customHeight="1">
      <c r="A780" s="36"/>
      <c r="B780" s="37"/>
      <c r="C780" s="180" t="s">
        <v>5858</v>
      </c>
      <c r="D780" s="180" t="s">
        <v>187</v>
      </c>
      <c r="E780" s="181" t="s">
        <v>5341</v>
      </c>
      <c r="F780" s="182" t="s">
        <v>3476</v>
      </c>
      <c r="G780" s="183" t="s">
        <v>342</v>
      </c>
      <c r="H780" s="184">
        <v>0.1</v>
      </c>
      <c r="I780" s="185"/>
      <c r="J780" s="186">
        <f t="shared" si="184"/>
        <v>0</v>
      </c>
      <c r="K780" s="182" t="s">
        <v>19</v>
      </c>
      <c r="L780" s="41"/>
      <c r="M780" s="187" t="s">
        <v>19</v>
      </c>
      <c r="N780" s="188" t="s">
        <v>44</v>
      </c>
      <c r="O780" s="66"/>
      <c r="P780" s="189">
        <f t="shared" si="185"/>
        <v>0</v>
      </c>
      <c r="Q780" s="189">
        <v>0</v>
      </c>
      <c r="R780" s="189">
        <f t="shared" si="186"/>
        <v>0</v>
      </c>
      <c r="S780" s="189">
        <v>0</v>
      </c>
      <c r="T780" s="190">
        <f t="shared" si="187"/>
        <v>0</v>
      </c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R780" s="191" t="s">
        <v>135</v>
      </c>
      <c r="AT780" s="191" t="s">
        <v>187</v>
      </c>
      <c r="AU780" s="191" t="s">
        <v>80</v>
      </c>
      <c r="AY780" s="19" t="s">
        <v>185</v>
      </c>
      <c r="BE780" s="192">
        <f t="shared" si="188"/>
        <v>0</v>
      </c>
      <c r="BF780" s="192">
        <f t="shared" si="189"/>
        <v>0</v>
      </c>
      <c r="BG780" s="192">
        <f t="shared" si="190"/>
        <v>0</v>
      </c>
      <c r="BH780" s="192">
        <f t="shared" si="191"/>
        <v>0</v>
      </c>
      <c r="BI780" s="192">
        <f t="shared" si="192"/>
        <v>0</v>
      </c>
      <c r="BJ780" s="19" t="s">
        <v>80</v>
      </c>
      <c r="BK780" s="192">
        <f t="shared" si="193"/>
        <v>0</v>
      </c>
      <c r="BL780" s="19" t="s">
        <v>135</v>
      </c>
      <c r="BM780" s="191" t="s">
        <v>6649</v>
      </c>
    </row>
    <row r="781" spans="1:65" s="2" customFormat="1" ht="16.5" customHeight="1">
      <c r="A781" s="36"/>
      <c r="B781" s="37"/>
      <c r="C781" s="180" t="s">
        <v>6650</v>
      </c>
      <c r="D781" s="180" t="s">
        <v>187</v>
      </c>
      <c r="E781" s="181" t="s">
        <v>5342</v>
      </c>
      <c r="F781" s="182" t="s">
        <v>5343</v>
      </c>
      <c r="G781" s="183" t="s">
        <v>1314</v>
      </c>
      <c r="H781" s="184">
        <v>1</v>
      </c>
      <c r="I781" s="185"/>
      <c r="J781" s="186">
        <f t="shared" si="184"/>
        <v>0</v>
      </c>
      <c r="K781" s="182" t="s">
        <v>19</v>
      </c>
      <c r="L781" s="41"/>
      <c r="M781" s="187" t="s">
        <v>19</v>
      </c>
      <c r="N781" s="188" t="s">
        <v>44</v>
      </c>
      <c r="O781" s="66"/>
      <c r="P781" s="189">
        <f t="shared" si="185"/>
        <v>0</v>
      </c>
      <c r="Q781" s="189">
        <v>0</v>
      </c>
      <c r="R781" s="189">
        <f t="shared" si="186"/>
        <v>0</v>
      </c>
      <c r="S781" s="189">
        <v>0</v>
      </c>
      <c r="T781" s="190">
        <f t="shared" si="187"/>
        <v>0</v>
      </c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R781" s="191" t="s">
        <v>135</v>
      </c>
      <c r="AT781" s="191" t="s">
        <v>187</v>
      </c>
      <c r="AU781" s="191" t="s">
        <v>80</v>
      </c>
      <c r="AY781" s="19" t="s">
        <v>185</v>
      </c>
      <c r="BE781" s="192">
        <f t="shared" si="188"/>
        <v>0</v>
      </c>
      <c r="BF781" s="192">
        <f t="shared" si="189"/>
        <v>0</v>
      </c>
      <c r="BG781" s="192">
        <f t="shared" si="190"/>
        <v>0</v>
      </c>
      <c r="BH781" s="192">
        <f t="shared" si="191"/>
        <v>0</v>
      </c>
      <c r="BI781" s="192">
        <f t="shared" si="192"/>
        <v>0</v>
      </c>
      <c r="BJ781" s="19" t="s">
        <v>80</v>
      </c>
      <c r="BK781" s="192">
        <f t="shared" si="193"/>
        <v>0</v>
      </c>
      <c r="BL781" s="19" t="s">
        <v>135</v>
      </c>
      <c r="BM781" s="191" t="s">
        <v>6651</v>
      </c>
    </row>
    <row r="782" spans="1:65" s="12" customFormat="1" ht="25.9" customHeight="1">
      <c r="B782" s="164"/>
      <c r="C782" s="165"/>
      <c r="D782" s="166" t="s">
        <v>72</v>
      </c>
      <c r="E782" s="167" t="s">
        <v>283</v>
      </c>
      <c r="F782" s="167" t="s">
        <v>6652</v>
      </c>
      <c r="G782" s="165"/>
      <c r="H782" s="165"/>
      <c r="I782" s="168"/>
      <c r="J782" s="169">
        <f>BK782</f>
        <v>0</v>
      </c>
      <c r="K782" s="165"/>
      <c r="L782" s="170"/>
      <c r="M782" s="171"/>
      <c r="N782" s="172"/>
      <c r="O782" s="172"/>
      <c r="P782" s="173">
        <f>SUM(P783:P791)</f>
        <v>0</v>
      </c>
      <c r="Q782" s="172"/>
      <c r="R782" s="173">
        <f>SUM(R783:R791)</f>
        <v>0</v>
      </c>
      <c r="S782" s="172"/>
      <c r="T782" s="174">
        <f>SUM(T783:T791)</f>
        <v>0</v>
      </c>
      <c r="AR782" s="175" t="s">
        <v>80</v>
      </c>
      <c r="AT782" s="176" t="s">
        <v>72</v>
      </c>
      <c r="AU782" s="176" t="s">
        <v>73</v>
      </c>
      <c r="AY782" s="175" t="s">
        <v>185</v>
      </c>
      <c r="BK782" s="177">
        <f>SUM(BK783:BK791)</f>
        <v>0</v>
      </c>
    </row>
    <row r="783" spans="1:65" s="2" customFormat="1" ht="21.75" customHeight="1">
      <c r="A783" s="36"/>
      <c r="B783" s="37"/>
      <c r="C783" s="180" t="s">
        <v>5859</v>
      </c>
      <c r="D783" s="180" t="s">
        <v>187</v>
      </c>
      <c r="E783" s="181" t="s">
        <v>6653</v>
      </c>
      <c r="F783" s="182" t="s">
        <v>3879</v>
      </c>
      <c r="G783" s="183" t="s">
        <v>1761</v>
      </c>
      <c r="H783" s="184">
        <v>1</v>
      </c>
      <c r="I783" s="185"/>
      <c r="J783" s="186">
        <f t="shared" ref="J783:J791" si="194">ROUND(I783*H783,2)</f>
        <v>0</v>
      </c>
      <c r="K783" s="182" t="s">
        <v>19</v>
      </c>
      <c r="L783" s="41"/>
      <c r="M783" s="187" t="s">
        <v>19</v>
      </c>
      <c r="N783" s="188" t="s">
        <v>44</v>
      </c>
      <c r="O783" s="66"/>
      <c r="P783" s="189">
        <f t="shared" ref="P783:P791" si="195">O783*H783</f>
        <v>0</v>
      </c>
      <c r="Q783" s="189">
        <v>0</v>
      </c>
      <c r="R783" s="189">
        <f t="shared" ref="R783:R791" si="196">Q783*H783</f>
        <v>0</v>
      </c>
      <c r="S783" s="189">
        <v>0</v>
      </c>
      <c r="T783" s="190">
        <f t="shared" ref="T783:T791" si="197">S783*H783</f>
        <v>0</v>
      </c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R783" s="191" t="s">
        <v>135</v>
      </c>
      <c r="AT783" s="191" t="s">
        <v>187</v>
      </c>
      <c r="AU783" s="191" t="s">
        <v>80</v>
      </c>
      <c r="AY783" s="19" t="s">
        <v>185</v>
      </c>
      <c r="BE783" s="192">
        <f t="shared" ref="BE783:BE791" si="198">IF(N783="základní",J783,0)</f>
        <v>0</v>
      </c>
      <c r="BF783" s="192">
        <f t="shared" ref="BF783:BF791" si="199">IF(N783="snížená",J783,0)</f>
        <v>0</v>
      </c>
      <c r="BG783" s="192">
        <f t="shared" ref="BG783:BG791" si="200">IF(N783="zákl. přenesená",J783,0)</f>
        <v>0</v>
      </c>
      <c r="BH783" s="192">
        <f t="shared" ref="BH783:BH791" si="201">IF(N783="sníž. přenesená",J783,0)</f>
        <v>0</v>
      </c>
      <c r="BI783" s="192">
        <f t="shared" ref="BI783:BI791" si="202">IF(N783="nulová",J783,0)</f>
        <v>0</v>
      </c>
      <c r="BJ783" s="19" t="s">
        <v>80</v>
      </c>
      <c r="BK783" s="192">
        <f t="shared" ref="BK783:BK791" si="203">ROUND(I783*H783,2)</f>
        <v>0</v>
      </c>
      <c r="BL783" s="19" t="s">
        <v>135</v>
      </c>
      <c r="BM783" s="191" t="s">
        <v>6654</v>
      </c>
    </row>
    <row r="784" spans="1:65" s="2" customFormat="1" ht="16.5" customHeight="1">
      <c r="A784" s="36"/>
      <c r="B784" s="37"/>
      <c r="C784" s="180" t="s">
        <v>6655</v>
      </c>
      <c r="D784" s="180" t="s">
        <v>187</v>
      </c>
      <c r="E784" s="181" t="s">
        <v>6656</v>
      </c>
      <c r="F784" s="182" t="s">
        <v>3882</v>
      </c>
      <c r="G784" s="183" t="s">
        <v>1761</v>
      </c>
      <c r="H784" s="184">
        <v>1</v>
      </c>
      <c r="I784" s="185"/>
      <c r="J784" s="186">
        <f t="shared" si="194"/>
        <v>0</v>
      </c>
      <c r="K784" s="182" t="s">
        <v>19</v>
      </c>
      <c r="L784" s="41"/>
      <c r="M784" s="187" t="s">
        <v>19</v>
      </c>
      <c r="N784" s="188" t="s">
        <v>44</v>
      </c>
      <c r="O784" s="66"/>
      <c r="P784" s="189">
        <f t="shared" si="195"/>
        <v>0</v>
      </c>
      <c r="Q784" s="189">
        <v>0</v>
      </c>
      <c r="R784" s="189">
        <f t="shared" si="196"/>
        <v>0</v>
      </c>
      <c r="S784" s="189">
        <v>0</v>
      </c>
      <c r="T784" s="190">
        <f t="shared" si="197"/>
        <v>0</v>
      </c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R784" s="191" t="s">
        <v>135</v>
      </c>
      <c r="AT784" s="191" t="s">
        <v>187</v>
      </c>
      <c r="AU784" s="191" t="s">
        <v>80</v>
      </c>
      <c r="AY784" s="19" t="s">
        <v>185</v>
      </c>
      <c r="BE784" s="192">
        <f t="shared" si="198"/>
        <v>0</v>
      </c>
      <c r="BF784" s="192">
        <f t="shared" si="199"/>
        <v>0</v>
      </c>
      <c r="BG784" s="192">
        <f t="shared" si="200"/>
        <v>0</v>
      </c>
      <c r="BH784" s="192">
        <f t="shared" si="201"/>
        <v>0</v>
      </c>
      <c r="BI784" s="192">
        <f t="shared" si="202"/>
        <v>0</v>
      </c>
      <c r="BJ784" s="19" t="s">
        <v>80</v>
      </c>
      <c r="BK784" s="192">
        <f t="shared" si="203"/>
        <v>0</v>
      </c>
      <c r="BL784" s="19" t="s">
        <v>135</v>
      </c>
      <c r="BM784" s="191" t="s">
        <v>6657</v>
      </c>
    </row>
    <row r="785" spans="1:65" s="2" customFormat="1" ht="16.5" customHeight="1">
      <c r="A785" s="36"/>
      <c r="B785" s="37"/>
      <c r="C785" s="180" t="s">
        <v>5860</v>
      </c>
      <c r="D785" s="180" t="s">
        <v>187</v>
      </c>
      <c r="E785" s="181" t="s">
        <v>6658</v>
      </c>
      <c r="F785" s="182" t="s">
        <v>3885</v>
      </c>
      <c r="G785" s="183" t="s">
        <v>448</v>
      </c>
      <c r="H785" s="184">
        <v>3</v>
      </c>
      <c r="I785" s="185"/>
      <c r="J785" s="186">
        <f t="shared" si="194"/>
        <v>0</v>
      </c>
      <c r="K785" s="182" t="s">
        <v>19</v>
      </c>
      <c r="L785" s="41"/>
      <c r="M785" s="187" t="s">
        <v>19</v>
      </c>
      <c r="N785" s="188" t="s">
        <v>44</v>
      </c>
      <c r="O785" s="66"/>
      <c r="P785" s="189">
        <f t="shared" si="195"/>
        <v>0</v>
      </c>
      <c r="Q785" s="189">
        <v>0</v>
      </c>
      <c r="R785" s="189">
        <f t="shared" si="196"/>
        <v>0</v>
      </c>
      <c r="S785" s="189">
        <v>0</v>
      </c>
      <c r="T785" s="190">
        <f t="shared" si="197"/>
        <v>0</v>
      </c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R785" s="191" t="s">
        <v>135</v>
      </c>
      <c r="AT785" s="191" t="s">
        <v>187</v>
      </c>
      <c r="AU785" s="191" t="s">
        <v>80</v>
      </c>
      <c r="AY785" s="19" t="s">
        <v>185</v>
      </c>
      <c r="BE785" s="192">
        <f t="shared" si="198"/>
        <v>0</v>
      </c>
      <c r="BF785" s="192">
        <f t="shared" si="199"/>
        <v>0</v>
      </c>
      <c r="BG785" s="192">
        <f t="shared" si="200"/>
        <v>0</v>
      </c>
      <c r="BH785" s="192">
        <f t="shared" si="201"/>
        <v>0</v>
      </c>
      <c r="BI785" s="192">
        <f t="shared" si="202"/>
        <v>0</v>
      </c>
      <c r="BJ785" s="19" t="s">
        <v>80</v>
      </c>
      <c r="BK785" s="192">
        <f t="shared" si="203"/>
        <v>0</v>
      </c>
      <c r="BL785" s="19" t="s">
        <v>135</v>
      </c>
      <c r="BM785" s="191" t="s">
        <v>6659</v>
      </c>
    </row>
    <row r="786" spans="1:65" s="2" customFormat="1" ht="24.2" customHeight="1">
      <c r="A786" s="36"/>
      <c r="B786" s="37"/>
      <c r="C786" s="180" t="s">
        <v>6660</v>
      </c>
      <c r="D786" s="180" t="s">
        <v>187</v>
      </c>
      <c r="E786" s="181" t="s">
        <v>6661</v>
      </c>
      <c r="F786" s="182" t="s">
        <v>3888</v>
      </c>
      <c r="G786" s="183" t="s">
        <v>1761</v>
      </c>
      <c r="H786" s="184">
        <v>1</v>
      </c>
      <c r="I786" s="185"/>
      <c r="J786" s="186">
        <f t="shared" si="194"/>
        <v>0</v>
      </c>
      <c r="K786" s="182" t="s">
        <v>19</v>
      </c>
      <c r="L786" s="41"/>
      <c r="M786" s="187" t="s">
        <v>19</v>
      </c>
      <c r="N786" s="188" t="s">
        <v>44</v>
      </c>
      <c r="O786" s="66"/>
      <c r="P786" s="189">
        <f t="shared" si="195"/>
        <v>0</v>
      </c>
      <c r="Q786" s="189">
        <v>0</v>
      </c>
      <c r="R786" s="189">
        <f t="shared" si="196"/>
        <v>0</v>
      </c>
      <c r="S786" s="189">
        <v>0</v>
      </c>
      <c r="T786" s="190">
        <f t="shared" si="197"/>
        <v>0</v>
      </c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R786" s="191" t="s">
        <v>135</v>
      </c>
      <c r="AT786" s="191" t="s">
        <v>187</v>
      </c>
      <c r="AU786" s="191" t="s">
        <v>80</v>
      </c>
      <c r="AY786" s="19" t="s">
        <v>185</v>
      </c>
      <c r="BE786" s="192">
        <f t="shared" si="198"/>
        <v>0</v>
      </c>
      <c r="BF786" s="192">
        <f t="shared" si="199"/>
        <v>0</v>
      </c>
      <c r="BG786" s="192">
        <f t="shared" si="200"/>
        <v>0</v>
      </c>
      <c r="BH786" s="192">
        <f t="shared" si="201"/>
        <v>0</v>
      </c>
      <c r="BI786" s="192">
        <f t="shared" si="202"/>
        <v>0</v>
      </c>
      <c r="BJ786" s="19" t="s">
        <v>80</v>
      </c>
      <c r="BK786" s="192">
        <f t="shared" si="203"/>
        <v>0</v>
      </c>
      <c r="BL786" s="19" t="s">
        <v>135</v>
      </c>
      <c r="BM786" s="191" t="s">
        <v>6662</v>
      </c>
    </row>
    <row r="787" spans="1:65" s="2" customFormat="1" ht="16.5" customHeight="1">
      <c r="A787" s="36"/>
      <c r="B787" s="37"/>
      <c r="C787" s="180" t="s">
        <v>6663</v>
      </c>
      <c r="D787" s="180" t="s">
        <v>187</v>
      </c>
      <c r="E787" s="181" t="s">
        <v>6664</v>
      </c>
      <c r="F787" s="182" t="s">
        <v>3891</v>
      </c>
      <c r="G787" s="183" t="s">
        <v>1761</v>
      </c>
      <c r="H787" s="184">
        <v>1</v>
      </c>
      <c r="I787" s="185"/>
      <c r="J787" s="186">
        <f t="shared" si="194"/>
        <v>0</v>
      </c>
      <c r="K787" s="182" t="s">
        <v>19</v>
      </c>
      <c r="L787" s="41"/>
      <c r="M787" s="187" t="s">
        <v>19</v>
      </c>
      <c r="N787" s="188" t="s">
        <v>44</v>
      </c>
      <c r="O787" s="66"/>
      <c r="P787" s="189">
        <f t="shared" si="195"/>
        <v>0</v>
      </c>
      <c r="Q787" s="189">
        <v>0</v>
      </c>
      <c r="R787" s="189">
        <f t="shared" si="196"/>
        <v>0</v>
      </c>
      <c r="S787" s="189">
        <v>0</v>
      </c>
      <c r="T787" s="190">
        <f t="shared" si="197"/>
        <v>0</v>
      </c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R787" s="191" t="s">
        <v>135</v>
      </c>
      <c r="AT787" s="191" t="s">
        <v>187</v>
      </c>
      <c r="AU787" s="191" t="s">
        <v>80</v>
      </c>
      <c r="AY787" s="19" t="s">
        <v>185</v>
      </c>
      <c r="BE787" s="192">
        <f t="shared" si="198"/>
        <v>0</v>
      </c>
      <c r="BF787" s="192">
        <f t="shared" si="199"/>
        <v>0</v>
      </c>
      <c r="BG787" s="192">
        <f t="shared" si="200"/>
        <v>0</v>
      </c>
      <c r="BH787" s="192">
        <f t="shared" si="201"/>
        <v>0</v>
      </c>
      <c r="BI787" s="192">
        <f t="shared" si="202"/>
        <v>0</v>
      </c>
      <c r="BJ787" s="19" t="s">
        <v>80</v>
      </c>
      <c r="BK787" s="192">
        <f t="shared" si="203"/>
        <v>0</v>
      </c>
      <c r="BL787" s="19" t="s">
        <v>135</v>
      </c>
      <c r="BM787" s="191" t="s">
        <v>6665</v>
      </c>
    </row>
    <row r="788" spans="1:65" s="2" customFormat="1" ht="16.5" customHeight="1">
      <c r="A788" s="36"/>
      <c r="B788" s="37"/>
      <c r="C788" s="180" t="s">
        <v>6666</v>
      </c>
      <c r="D788" s="180" t="s">
        <v>187</v>
      </c>
      <c r="E788" s="181" t="s">
        <v>6667</v>
      </c>
      <c r="F788" s="182" t="s">
        <v>3894</v>
      </c>
      <c r="G788" s="183" t="s">
        <v>1761</v>
      </c>
      <c r="H788" s="184">
        <v>1</v>
      </c>
      <c r="I788" s="185"/>
      <c r="J788" s="186">
        <f t="shared" si="194"/>
        <v>0</v>
      </c>
      <c r="K788" s="182" t="s">
        <v>19</v>
      </c>
      <c r="L788" s="41"/>
      <c r="M788" s="187" t="s">
        <v>19</v>
      </c>
      <c r="N788" s="188" t="s">
        <v>44</v>
      </c>
      <c r="O788" s="66"/>
      <c r="P788" s="189">
        <f t="shared" si="195"/>
        <v>0</v>
      </c>
      <c r="Q788" s="189">
        <v>0</v>
      </c>
      <c r="R788" s="189">
        <f t="shared" si="196"/>
        <v>0</v>
      </c>
      <c r="S788" s="189">
        <v>0</v>
      </c>
      <c r="T788" s="190">
        <f t="shared" si="197"/>
        <v>0</v>
      </c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R788" s="191" t="s">
        <v>135</v>
      </c>
      <c r="AT788" s="191" t="s">
        <v>187</v>
      </c>
      <c r="AU788" s="191" t="s">
        <v>80</v>
      </c>
      <c r="AY788" s="19" t="s">
        <v>185</v>
      </c>
      <c r="BE788" s="192">
        <f t="shared" si="198"/>
        <v>0</v>
      </c>
      <c r="BF788" s="192">
        <f t="shared" si="199"/>
        <v>0</v>
      </c>
      <c r="BG788" s="192">
        <f t="shared" si="200"/>
        <v>0</v>
      </c>
      <c r="BH788" s="192">
        <f t="shared" si="201"/>
        <v>0</v>
      </c>
      <c r="BI788" s="192">
        <f t="shared" si="202"/>
        <v>0</v>
      </c>
      <c r="BJ788" s="19" t="s">
        <v>80</v>
      </c>
      <c r="BK788" s="192">
        <f t="shared" si="203"/>
        <v>0</v>
      </c>
      <c r="BL788" s="19" t="s">
        <v>135</v>
      </c>
      <c r="BM788" s="191" t="s">
        <v>6668</v>
      </c>
    </row>
    <row r="789" spans="1:65" s="2" customFormat="1" ht="62.65" customHeight="1">
      <c r="A789" s="36"/>
      <c r="B789" s="37"/>
      <c r="C789" s="180" t="s">
        <v>6669</v>
      </c>
      <c r="D789" s="180" t="s">
        <v>187</v>
      </c>
      <c r="E789" s="181" t="s">
        <v>6670</v>
      </c>
      <c r="F789" s="182" t="s">
        <v>6671</v>
      </c>
      <c r="G789" s="183" t="s">
        <v>1761</v>
      </c>
      <c r="H789" s="184">
        <v>1</v>
      </c>
      <c r="I789" s="185"/>
      <c r="J789" s="186">
        <f t="shared" si="194"/>
        <v>0</v>
      </c>
      <c r="K789" s="182" t="s">
        <v>19</v>
      </c>
      <c r="L789" s="41"/>
      <c r="M789" s="187" t="s">
        <v>19</v>
      </c>
      <c r="N789" s="188" t="s">
        <v>44</v>
      </c>
      <c r="O789" s="66"/>
      <c r="P789" s="189">
        <f t="shared" si="195"/>
        <v>0</v>
      </c>
      <c r="Q789" s="189">
        <v>0</v>
      </c>
      <c r="R789" s="189">
        <f t="shared" si="196"/>
        <v>0</v>
      </c>
      <c r="S789" s="189">
        <v>0</v>
      </c>
      <c r="T789" s="190">
        <f t="shared" si="197"/>
        <v>0</v>
      </c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R789" s="191" t="s">
        <v>135</v>
      </c>
      <c r="AT789" s="191" t="s">
        <v>187</v>
      </c>
      <c r="AU789" s="191" t="s">
        <v>80</v>
      </c>
      <c r="AY789" s="19" t="s">
        <v>185</v>
      </c>
      <c r="BE789" s="192">
        <f t="shared" si="198"/>
        <v>0</v>
      </c>
      <c r="BF789" s="192">
        <f t="shared" si="199"/>
        <v>0</v>
      </c>
      <c r="BG789" s="192">
        <f t="shared" si="200"/>
        <v>0</v>
      </c>
      <c r="BH789" s="192">
        <f t="shared" si="201"/>
        <v>0</v>
      </c>
      <c r="BI789" s="192">
        <f t="shared" si="202"/>
        <v>0</v>
      </c>
      <c r="BJ789" s="19" t="s">
        <v>80</v>
      </c>
      <c r="BK789" s="192">
        <f t="shared" si="203"/>
        <v>0</v>
      </c>
      <c r="BL789" s="19" t="s">
        <v>135</v>
      </c>
      <c r="BM789" s="191" t="s">
        <v>6672</v>
      </c>
    </row>
    <row r="790" spans="1:65" s="2" customFormat="1" ht="37.9" customHeight="1">
      <c r="A790" s="36"/>
      <c r="B790" s="37"/>
      <c r="C790" s="180" t="s">
        <v>6673</v>
      </c>
      <c r="D790" s="180" t="s">
        <v>187</v>
      </c>
      <c r="E790" s="181" t="s">
        <v>6674</v>
      </c>
      <c r="F790" s="182" t="s">
        <v>3900</v>
      </c>
      <c r="G790" s="183" t="s">
        <v>1761</v>
      </c>
      <c r="H790" s="184">
        <v>1</v>
      </c>
      <c r="I790" s="185"/>
      <c r="J790" s="186">
        <f t="shared" si="194"/>
        <v>0</v>
      </c>
      <c r="K790" s="182" t="s">
        <v>19</v>
      </c>
      <c r="L790" s="41"/>
      <c r="M790" s="187" t="s">
        <v>19</v>
      </c>
      <c r="N790" s="188" t="s">
        <v>44</v>
      </c>
      <c r="O790" s="66"/>
      <c r="P790" s="189">
        <f t="shared" si="195"/>
        <v>0</v>
      </c>
      <c r="Q790" s="189">
        <v>0</v>
      </c>
      <c r="R790" s="189">
        <f t="shared" si="196"/>
        <v>0</v>
      </c>
      <c r="S790" s="189">
        <v>0</v>
      </c>
      <c r="T790" s="190">
        <f t="shared" si="197"/>
        <v>0</v>
      </c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R790" s="191" t="s">
        <v>135</v>
      </c>
      <c r="AT790" s="191" t="s">
        <v>187</v>
      </c>
      <c r="AU790" s="191" t="s">
        <v>80</v>
      </c>
      <c r="AY790" s="19" t="s">
        <v>185</v>
      </c>
      <c r="BE790" s="192">
        <f t="shared" si="198"/>
        <v>0</v>
      </c>
      <c r="BF790" s="192">
        <f t="shared" si="199"/>
        <v>0</v>
      </c>
      <c r="BG790" s="192">
        <f t="shared" si="200"/>
        <v>0</v>
      </c>
      <c r="BH790" s="192">
        <f t="shared" si="201"/>
        <v>0</v>
      </c>
      <c r="BI790" s="192">
        <f t="shared" si="202"/>
        <v>0</v>
      </c>
      <c r="BJ790" s="19" t="s">
        <v>80</v>
      </c>
      <c r="BK790" s="192">
        <f t="shared" si="203"/>
        <v>0</v>
      </c>
      <c r="BL790" s="19" t="s">
        <v>135</v>
      </c>
      <c r="BM790" s="191" t="s">
        <v>6675</v>
      </c>
    </row>
    <row r="791" spans="1:65" s="2" customFormat="1" ht="16.5" customHeight="1">
      <c r="A791" s="36"/>
      <c r="B791" s="37"/>
      <c r="C791" s="180" t="s">
        <v>6676</v>
      </c>
      <c r="D791" s="180" t="s">
        <v>187</v>
      </c>
      <c r="E791" s="181" t="s">
        <v>6677</v>
      </c>
      <c r="F791" s="182" t="s">
        <v>3905</v>
      </c>
      <c r="G791" s="183" t="s">
        <v>3536</v>
      </c>
      <c r="H791" s="184">
        <v>1</v>
      </c>
      <c r="I791" s="185"/>
      <c r="J791" s="186">
        <f t="shared" si="194"/>
        <v>0</v>
      </c>
      <c r="K791" s="182" t="s">
        <v>19</v>
      </c>
      <c r="L791" s="41"/>
      <c r="M791" s="232" t="s">
        <v>19</v>
      </c>
      <c r="N791" s="233" t="s">
        <v>44</v>
      </c>
      <c r="O791" s="234"/>
      <c r="P791" s="235">
        <f t="shared" si="195"/>
        <v>0</v>
      </c>
      <c r="Q791" s="235">
        <v>0</v>
      </c>
      <c r="R791" s="235">
        <f t="shared" si="196"/>
        <v>0</v>
      </c>
      <c r="S791" s="235">
        <v>0</v>
      </c>
      <c r="T791" s="236">
        <f t="shared" si="197"/>
        <v>0</v>
      </c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R791" s="191" t="s">
        <v>135</v>
      </c>
      <c r="AT791" s="191" t="s">
        <v>187</v>
      </c>
      <c r="AU791" s="191" t="s">
        <v>80</v>
      </c>
      <c r="AY791" s="19" t="s">
        <v>185</v>
      </c>
      <c r="BE791" s="192">
        <f t="shared" si="198"/>
        <v>0</v>
      </c>
      <c r="BF791" s="192">
        <f t="shared" si="199"/>
        <v>0</v>
      </c>
      <c r="BG791" s="192">
        <f t="shared" si="200"/>
        <v>0</v>
      </c>
      <c r="BH791" s="192">
        <f t="shared" si="201"/>
        <v>0</v>
      </c>
      <c r="BI791" s="192">
        <f t="shared" si="202"/>
        <v>0</v>
      </c>
      <c r="BJ791" s="19" t="s">
        <v>80</v>
      </c>
      <c r="BK791" s="192">
        <f t="shared" si="203"/>
        <v>0</v>
      </c>
      <c r="BL791" s="19" t="s">
        <v>135</v>
      </c>
      <c r="BM791" s="191" t="s">
        <v>6678</v>
      </c>
    </row>
    <row r="792" spans="1:65" s="2" customFormat="1" ht="6.95" customHeight="1">
      <c r="A792" s="36"/>
      <c r="B792" s="49"/>
      <c r="C792" s="50"/>
      <c r="D792" s="50"/>
      <c r="E792" s="50"/>
      <c r="F792" s="50"/>
      <c r="G792" s="50"/>
      <c r="H792" s="50"/>
      <c r="I792" s="50"/>
      <c r="J792" s="50"/>
      <c r="K792" s="50"/>
      <c r="L792" s="41"/>
      <c r="M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</sheetData>
  <sheetProtection algorithmName="SHA-512" hashValue="Jh1e2HfbR+f/Zs110FruRlMleTlZxHbaYCcQz3G5NZR3jGK55HzeDZtkaDzhf65Mav6iri8KK+Rqp/nA6kGzLg==" saltValue="vL5sUHBiZMU4kkz/FHzlAWEfZD2mxNdgBGwXk3hBEX3KstuibraztSDzWVNIsHsaNp2f59tRU449f49yiwP+3Q==" spinCount="100000" sheet="1" objects="1" scenarios="1" formatColumns="0" formatRows="0" autoFilter="0"/>
  <autoFilter ref="C92:K791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128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6679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ROUND(J106,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ROUND((SUM(BE106:BE1629)),  2)</f>
        <v>0</v>
      </c>
      <c r="G35" s="36"/>
      <c r="H35" s="36"/>
      <c r="I35" s="126">
        <v>0.21</v>
      </c>
      <c r="J35" s="125">
        <f>ROUND(((SUM(BE106:BE1629))*I35),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ROUND((SUM(BF106:BF1629)),  2)</f>
        <v>0</v>
      </c>
      <c r="G36" s="36"/>
      <c r="H36" s="36"/>
      <c r="I36" s="126">
        <v>0.15</v>
      </c>
      <c r="J36" s="125">
        <f>ROUND(((SUM(BF106:BF1629))*I36),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ROUND((SUM(BG106:BG1629)),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ROUND((SUM(BH106:BH1629)),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ROUND((SUM(BI106:BI1629)),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6679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021 - Architektonicko - stavební řešení 1. 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J106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J107</f>
        <v>0</v>
      </c>
      <c r="K64" s="143"/>
      <c r="L64" s="147"/>
    </row>
    <row r="65" spans="2:12" s="10" customFormat="1" ht="19.899999999999999" customHeight="1">
      <c r="B65" s="148"/>
      <c r="C65" s="99"/>
      <c r="D65" s="149" t="s">
        <v>461</v>
      </c>
      <c r="E65" s="150"/>
      <c r="F65" s="150"/>
      <c r="G65" s="150"/>
      <c r="H65" s="150"/>
      <c r="I65" s="150"/>
      <c r="J65" s="151">
        <f>J108</f>
        <v>0</v>
      </c>
      <c r="K65" s="99"/>
      <c r="L65" s="152"/>
    </row>
    <row r="66" spans="2:12" s="10" customFormat="1" ht="19.899999999999999" customHeight="1">
      <c r="B66" s="148"/>
      <c r="C66" s="99"/>
      <c r="D66" s="149" t="s">
        <v>161</v>
      </c>
      <c r="E66" s="150"/>
      <c r="F66" s="150"/>
      <c r="G66" s="150"/>
      <c r="H66" s="150"/>
      <c r="I66" s="150"/>
      <c r="J66" s="151">
        <f>J570</f>
        <v>0</v>
      </c>
      <c r="K66" s="99"/>
      <c r="L66" s="152"/>
    </row>
    <row r="67" spans="2:12" s="10" customFormat="1" ht="19.899999999999999" customHeight="1">
      <c r="B67" s="148"/>
      <c r="C67" s="99"/>
      <c r="D67" s="149" t="s">
        <v>163</v>
      </c>
      <c r="E67" s="150"/>
      <c r="F67" s="150"/>
      <c r="G67" s="150"/>
      <c r="H67" s="150"/>
      <c r="I67" s="150"/>
      <c r="J67" s="151">
        <f>J576</f>
        <v>0</v>
      </c>
      <c r="K67" s="99"/>
      <c r="L67" s="152"/>
    </row>
    <row r="68" spans="2:12" s="9" customFormat="1" ht="24.95" customHeight="1">
      <c r="B68" s="142"/>
      <c r="C68" s="143"/>
      <c r="D68" s="144" t="s">
        <v>164</v>
      </c>
      <c r="E68" s="145"/>
      <c r="F68" s="145"/>
      <c r="G68" s="145"/>
      <c r="H68" s="145"/>
      <c r="I68" s="145"/>
      <c r="J68" s="146">
        <f>J579</f>
        <v>0</v>
      </c>
      <c r="K68" s="143"/>
      <c r="L68" s="147"/>
    </row>
    <row r="69" spans="2:12" s="10" customFormat="1" ht="19.899999999999999" customHeight="1">
      <c r="B69" s="148"/>
      <c r="C69" s="99"/>
      <c r="D69" s="149" t="s">
        <v>462</v>
      </c>
      <c r="E69" s="150"/>
      <c r="F69" s="150"/>
      <c r="G69" s="150"/>
      <c r="H69" s="150"/>
      <c r="I69" s="150"/>
      <c r="J69" s="151">
        <f>J580</f>
        <v>0</v>
      </c>
      <c r="K69" s="99"/>
      <c r="L69" s="152"/>
    </row>
    <row r="70" spans="2:12" s="10" customFormat="1" ht="19.899999999999999" customHeight="1">
      <c r="B70" s="148"/>
      <c r="C70" s="99"/>
      <c r="D70" s="149" t="s">
        <v>166</v>
      </c>
      <c r="E70" s="150"/>
      <c r="F70" s="150"/>
      <c r="G70" s="150"/>
      <c r="H70" s="150"/>
      <c r="I70" s="150"/>
      <c r="J70" s="151">
        <f>J619</f>
        <v>0</v>
      </c>
      <c r="K70" s="99"/>
      <c r="L70" s="152"/>
    </row>
    <row r="71" spans="2:12" s="10" customFormat="1" ht="19.899999999999999" customHeight="1">
      <c r="B71" s="148"/>
      <c r="C71" s="99"/>
      <c r="D71" s="149" t="s">
        <v>1476</v>
      </c>
      <c r="E71" s="150"/>
      <c r="F71" s="150"/>
      <c r="G71" s="150"/>
      <c r="H71" s="150"/>
      <c r="I71" s="150"/>
      <c r="J71" s="151">
        <f>J632</f>
        <v>0</v>
      </c>
      <c r="K71" s="99"/>
      <c r="L71" s="152"/>
    </row>
    <row r="72" spans="2:12" s="10" customFormat="1" ht="19.899999999999999" customHeight="1">
      <c r="B72" s="148"/>
      <c r="C72" s="99"/>
      <c r="D72" s="149" t="s">
        <v>1036</v>
      </c>
      <c r="E72" s="150"/>
      <c r="F72" s="150"/>
      <c r="G72" s="150"/>
      <c r="H72" s="150"/>
      <c r="I72" s="150"/>
      <c r="J72" s="151">
        <f>J670</f>
        <v>0</v>
      </c>
      <c r="K72" s="99"/>
      <c r="L72" s="152"/>
    </row>
    <row r="73" spans="2:12" s="10" customFormat="1" ht="19.899999999999999" customHeight="1">
      <c r="B73" s="148"/>
      <c r="C73" s="99"/>
      <c r="D73" s="149" t="s">
        <v>1037</v>
      </c>
      <c r="E73" s="150"/>
      <c r="F73" s="150"/>
      <c r="G73" s="150"/>
      <c r="H73" s="150"/>
      <c r="I73" s="150"/>
      <c r="J73" s="151">
        <f>J808</f>
        <v>0</v>
      </c>
      <c r="K73" s="99"/>
      <c r="L73" s="152"/>
    </row>
    <row r="74" spans="2:12" s="10" customFormat="1" ht="19.899999999999999" customHeight="1">
      <c r="B74" s="148"/>
      <c r="C74" s="99"/>
      <c r="D74" s="149" t="s">
        <v>167</v>
      </c>
      <c r="E74" s="150"/>
      <c r="F74" s="150"/>
      <c r="G74" s="150"/>
      <c r="H74" s="150"/>
      <c r="I74" s="150"/>
      <c r="J74" s="151">
        <f>J822</f>
        <v>0</v>
      </c>
      <c r="K74" s="99"/>
      <c r="L74" s="152"/>
    </row>
    <row r="75" spans="2:12" s="10" customFormat="1" ht="19.899999999999999" customHeight="1">
      <c r="B75" s="148"/>
      <c r="C75" s="99"/>
      <c r="D75" s="149" t="s">
        <v>1038</v>
      </c>
      <c r="E75" s="150"/>
      <c r="F75" s="150"/>
      <c r="G75" s="150"/>
      <c r="H75" s="150"/>
      <c r="I75" s="150"/>
      <c r="J75" s="151">
        <f>J1005</f>
        <v>0</v>
      </c>
      <c r="K75" s="99"/>
      <c r="L75" s="152"/>
    </row>
    <row r="76" spans="2:12" s="10" customFormat="1" ht="19.899999999999999" customHeight="1">
      <c r="B76" s="148"/>
      <c r="C76" s="99"/>
      <c r="D76" s="149" t="s">
        <v>1477</v>
      </c>
      <c r="E76" s="150"/>
      <c r="F76" s="150"/>
      <c r="G76" s="150"/>
      <c r="H76" s="150"/>
      <c r="I76" s="150"/>
      <c r="J76" s="151">
        <f>J1174</f>
        <v>0</v>
      </c>
      <c r="K76" s="99"/>
      <c r="L76" s="152"/>
    </row>
    <row r="77" spans="2:12" s="10" customFormat="1" ht="19.899999999999999" customHeight="1">
      <c r="B77" s="148"/>
      <c r="C77" s="99"/>
      <c r="D77" s="149" t="s">
        <v>1478</v>
      </c>
      <c r="E77" s="150"/>
      <c r="F77" s="150"/>
      <c r="G77" s="150"/>
      <c r="H77" s="150"/>
      <c r="I77" s="150"/>
      <c r="J77" s="151">
        <f>J1197</f>
        <v>0</v>
      </c>
      <c r="K77" s="99"/>
      <c r="L77" s="152"/>
    </row>
    <row r="78" spans="2:12" s="10" customFormat="1" ht="19.899999999999999" customHeight="1">
      <c r="B78" s="148"/>
      <c r="C78" s="99"/>
      <c r="D78" s="149" t="s">
        <v>1039</v>
      </c>
      <c r="E78" s="150"/>
      <c r="F78" s="150"/>
      <c r="G78" s="150"/>
      <c r="H78" s="150"/>
      <c r="I78" s="150"/>
      <c r="J78" s="151">
        <f>J1300</f>
        <v>0</v>
      </c>
      <c r="K78" s="99"/>
      <c r="L78" s="152"/>
    </row>
    <row r="79" spans="2:12" s="10" customFormat="1" ht="19.899999999999999" customHeight="1">
      <c r="B79" s="148"/>
      <c r="C79" s="99"/>
      <c r="D79" s="149" t="s">
        <v>1479</v>
      </c>
      <c r="E79" s="150"/>
      <c r="F79" s="150"/>
      <c r="G79" s="150"/>
      <c r="H79" s="150"/>
      <c r="I79" s="150"/>
      <c r="J79" s="151">
        <f>J1357</f>
        <v>0</v>
      </c>
      <c r="K79" s="99"/>
      <c r="L79" s="152"/>
    </row>
    <row r="80" spans="2:12" s="10" customFormat="1" ht="19.899999999999999" customHeight="1">
      <c r="B80" s="148"/>
      <c r="C80" s="99"/>
      <c r="D80" s="149" t="s">
        <v>1040</v>
      </c>
      <c r="E80" s="150"/>
      <c r="F80" s="150"/>
      <c r="G80" s="150"/>
      <c r="H80" s="150"/>
      <c r="I80" s="150"/>
      <c r="J80" s="151">
        <f>J1469</f>
        <v>0</v>
      </c>
      <c r="K80" s="99"/>
      <c r="L80" s="152"/>
    </row>
    <row r="81" spans="1:31" s="10" customFormat="1" ht="19.899999999999999" customHeight="1">
      <c r="B81" s="148"/>
      <c r="C81" s="99"/>
      <c r="D81" s="149" t="s">
        <v>6681</v>
      </c>
      <c r="E81" s="150"/>
      <c r="F81" s="150"/>
      <c r="G81" s="150"/>
      <c r="H81" s="150"/>
      <c r="I81" s="150"/>
      <c r="J81" s="151">
        <f>J1590</f>
        <v>0</v>
      </c>
      <c r="K81" s="99"/>
      <c r="L81" s="152"/>
    </row>
    <row r="82" spans="1:31" s="9" customFormat="1" ht="24.95" customHeight="1">
      <c r="B82" s="142"/>
      <c r="C82" s="143"/>
      <c r="D82" s="144" t="s">
        <v>6682</v>
      </c>
      <c r="E82" s="145"/>
      <c r="F82" s="145"/>
      <c r="G82" s="145"/>
      <c r="H82" s="145"/>
      <c r="I82" s="145"/>
      <c r="J82" s="146">
        <f>J1605</f>
        <v>0</v>
      </c>
      <c r="K82" s="143"/>
      <c r="L82" s="147"/>
    </row>
    <row r="83" spans="1:31" s="10" customFormat="1" ht="19.899999999999999" customHeight="1">
      <c r="B83" s="148"/>
      <c r="C83" s="99"/>
      <c r="D83" s="149" t="s">
        <v>6683</v>
      </c>
      <c r="E83" s="150"/>
      <c r="F83" s="150"/>
      <c r="G83" s="150"/>
      <c r="H83" s="150"/>
      <c r="I83" s="150"/>
      <c r="J83" s="151">
        <f>J1606</f>
        <v>0</v>
      </c>
      <c r="K83" s="99"/>
      <c r="L83" s="152"/>
    </row>
    <row r="84" spans="1:31" s="9" customFormat="1" ht="24.95" customHeight="1">
      <c r="B84" s="142"/>
      <c r="C84" s="143"/>
      <c r="D84" s="144" t="s">
        <v>169</v>
      </c>
      <c r="E84" s="145"/>
      <c r="F84" s="145"/>
      <c r="G84" s="145"/>
      <c r="H84" s="145"/>
      <c r="I84" s="145"/>
      <c r="J84" s="146">
        <f>J1628</f>
        <v>0</v>
      </c>
      <c r="K84" s="143"/>
      <c r="L84" s="147"/>
    </row>
    <row r="85" spans="1:31" s="2" customFormat="1" ht="21.7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6.95" customHeight="1">
      <c r="A86" s="36"/>
      <c r="B86" s="49"/>
      <c r="C86" s="50"/>
      <c r="D86" s="50"/>
      <c r="E86" s="50"/>
      <c r="F86" s="50"/>
      <c r="G86" s="50"/>
      <c r="H86" s="50"/>
      <c r="I86" s="50"/>
      <c r="J86" s="50"/>
      <c r="K86" s="50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90" spans="1:31" s="2" customFormat="1" ht="6.95" customHeight="1">
      <c r="A90" s="36"/>
      <c r="B90" s="51"/>
      <c r="C90" s="52"/>
      <c r="D90" s="52"/>
      <c r="E90" s="52"/>
      <c r="F90" s="52"/>
      <c r="G90" s="52"/>
      <c r="H90" s="52"/>
      <c r="I90" s="52"/>
      <c r="J90" s="52"/>
      <c r="K90" s="52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24.95" customHeight="1">
      <c r="A91" s="36"/>
      <c r="B91" s="37"/>
      <c r="C91" s="25" t="s">
        <v>170</v>
      </c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6.9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12" customHeight="1">
      <c r="A93" s="36"/>
      <c r="B93" s="37"/>
      <c r="C93" s="31" t="s">
        <v>16</v>
      </c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6.5" customHeight="1">
      <c r="A94" s="36"/>
      <c r="B94" s="37"/>
      <c r="C94" s="38"/>
      <c r="D94" s="38"/>
      <c r="E94" s="392" t="str">
        <f>E7</f>
        <v>OU - stavební úpravy objektu ZW - děkanát Lékařské fakulty</v>
      </c>
      <c r="F94" s="393"/>
      <c r="G94" s="393"/>
      <c r="H94" s="393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1" customFormat="1" ht="12" customHeight="1">
      <c r="B95" s="23"/>
      <c r="C95" s="31" t="s">
        <v>150</v>
      </c>
      <c r="D95" s="24"/>
      <c r="E95" s="24"/>
      <c r="F95" s="24"/>
      <c r="G95" s="24"/>
      <c r="H95" s="24"/>
      <c r="I95" s="24"/>
      <c r="J95" s="24"/>
      <c r="K95" s="24"/>
      <c r="L95" s="22"/>
    </row>
    <row r="96" spans="1:31" s="2" customFormat="1" ht="16.5" customHeight="1">
      <c r="A96" s="36"/>
      <c r="B96" s="37"/>
      <c r="C96" s="38"/>
      <c r="D96" s="38"/>
      <c r="E96" s="392" t="s">
        <v>6679</v>
      </c>
      <c r="F96" s="394"/>
      <c r="G96" s="394"/>
      <c r="H96" s="394"/>
      <c r="I96" s="38"/>
      <c r="J96" s="38"/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2" customHeight="1">
      <c r="A97" s="36"/>
      <c r="B97" s="37"/>
      <c r="C97" s="31" t="s">
        <v>152</v>
      </c>
      <c r="D97" s="38"/>
      <c r="E97" s="38"/>
      <c r="F97" s="38"/>
      <c r="G97" s="38"/>
      <c r="H97" s="38"/>
      <c r="I97" s="38"/>
      <c r="J97" s="38"/>
      <c r="K97" s="38"/>
      <c r="L97" s="115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16.5" customHeight="1">
      <c r="A98" s="36"/>
      <c r="B98" s="37"/>
      <c r="C98" s="38"/>
      <c r="D98" s="38"/>
      <c r="E98" s="340" t="str">
        <f>E11</f>
        <v>021 - Architektonicko - stavební řešení 1. NP</v>
      </c>
      <c r="F98" s="394"/>
      <c r="G98" s="394"/>
      <c r="H98" s="394"/>
      <c r="I98" s="38"/>
      <c r="J98" s="38"/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6.95" customHeight="1">
      <c r="A99" s="36"/>
      <c r="B99" s="37"/>
      <c r="C99" s="38"/>
      <c r="D99" s="38"/>
      <c r="E99" s="38"/>
      <c r="F99" s="38"/>
      <c r="G99" s="38"/>
      <c r="H99" s="38"/>
      <c r="I99" s="38"/>
      <c r="J99" s="38"/>
      <c r="K99" s="38"/>
      <c r="L99" s="115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12" customHeight="1">
      <c r="A100" s="36"/>
      <c r="B100" s="37"/>
      <c r="C100" s="31" t="s">
        <v>21</v>
      </c>
      <c r="D100" s="38"/>
      <c r="E100" s="38"/>
      <c r="F100" s="29" t="str">
        <f>F14</f>
        <v xml:space="preserve"> </v>
      </c>
      <c r="G100" s="38"/>
      <c r="H100" s="38"/>
      <c r="I100" s="31" t="s">
        <v>23</v>
      </c>
      <c r="J100" s="61" t="str">
        <f>IF(J14="","",J14)</f>
        <v>16. 9. 2021</v>
      </c>
      <c r="K100" s="38"/>
      <c r="L100" s="115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6.95" customHeight="1">
      <c r="A101" s="36"/>
      <c r="B101" s="37"/>
      <c r="C101" s="38"/>
      <c r="D101" s="38"/>
      <c r="E101" s="38"/>
      <c r="F101" s="38"/>
      <c r="G101" s="38"/>
      <c r="H101" s="38"/>
      <c r="I101" s="38"/>
      <c r="J101" s="38"/>
      <c r="K101" s="38"/>
      <c r="L101" s="115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2" customFormat="1" ht="40.15" customHeight="1">
      <c r="A102" s="36"/>
      <c r="B102" s="37"/>
      <c r="C102" s="31" t="s">
        <v>25</v>
      </c>
      <c r="D102" s="38"/>
      <c r="E102" s="38"/>
      <c r="F102" s="29" t="str">
        <f>E17</f>
        <v>Ostravská univerzita, Dvořákova 138/7, Ostrava</v>
      </c>
      <c r="G102" s="38"/>
      <c r="H102" s="38"/>
      <c r="I102" s="31" t="s">
        <v>32</v>
      </c>
      <c r="J102" s="34" t="str">
        <f>E23</f>
        <v>Ing.arch.Martin Janda,Lomná 1895, Frenštát p.R.</v>
      </c>
      <c r="K102" s="38"/>
      <c r="L102" s="115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5" s="2" customFormat="1" ht="15.2" customHeight="1">
      <c r="A103" s="36"/>
      <c r="B103" s="37"/>
      <c r="C103" s="31" t="s">
        <v>30</v>
      </c>
      <c r="D103" s="38"/>
      <c r="E103" s="38"/>
      <c r="F103" s="29" t="str">
        <f>IF(E20="","",E20)</f>
        <v>Vyplň údaj</v>
      </c>
      <c r="G103" s="38"/>
      <c r="H103" s="38"/>
      <c r="I103" s="31" t="s">
        <v>36</v>
      </c>
      <c r="J103" s="34" t="str">
        <f>E26</f>
        <v xml:space="preserve"> </v>
      </c>
      <c r="K103" s="38"/>
      <c r="L103" s="115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spans="1:65" s="2" customFormat="1" ht="10.35" customHeight="1">
      <c r="A104" s="36"/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115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spans="1:65" s="11" customFormat="1" ht="29.25" customHeight="1">
      <c r="A105" s="153"/>
      <c r="B105" s="154"/>
      <c r="C105" s="155" t="s">
        <v>171</v>
      </c>
      <c r="D105" s="156" t="s">
        <v>58</v>
      </c>
      <c r="E105" s="156" t="s">
        <v>54</v>
      </c>
      <c r="F105" s="156" t="s">
        <v>55</v>
      </c>
      <c r="G105" s="156" t="s">
        <v>172</v>
      </c>
      <c r="H105" s="156" t="s">
        <v>173</v>
      </c>
      <c r="I105" s="156" t="s">
        <v>174</v>
      </c>
      <c r="J105" s="156" t="s">
        <v>156</v>
      </c>
      <c r="K105" s="157" t="s">
        <v>175</v>
      </c>
      <c r="L105" s="158"/>
      <c r="M105" s="70" t="s">
        <v>19</v>
      </c>
      <c r="N105" s="71" t="s">
        <v>43</v>
      </c>
      <c r="O105" s="71" t="s">
        <v>176</v>
      </c>
      <c r="P105" s="71" t="s">
        <v>177</v>
      </c>
      <c r="Q105" s="71" t="s">
        <v>178</v>
      </c>
      <c r="R105" s="71" t="s">
        <v>179</v>
      </c>
      <c r="S105" s="71" t="s">
        <v>180</v>
      </c>
      <c r="T105" s="72" t="s">
        <v>181</v>
      </c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</row>
    <row r="106" spans="1:65" s="2" customFormat="1" ht="22.9" customHeight="1">
      <c r="A106" s="36"/>
      <c r="B106" s="37"/>
      <c r="C106" s="77" t="s">
        <v>182</v>
      </c>
      <c r="D106" s="38"/>
      <c r="E106" s="38"/>
      <c r="F106" s="38"/>
      <c r="G106" s="38"/>
      <c r="H106" s="38"/>
      <c r="I106" s="38"/>
      <c r="J106" s="159">
        <f>BK106</f>
        <v>0</v>
      </c>
      <c r="K106" s="38"/>
      <c r="L106" s="41"/>
      <c r="M106" s="73"/>
      <c r="N106" s="160"/>
      <c r="O106" s="74"/>
      <c r="P106" s="161">
        <f>P107+P579+P1605+P1628</f>
        <v>0</v>
      </c>
      <c r="Q106" s="74"/>
      <c r="R106" s="161">
        <f>R107+R579+R1605+R1628</f>
        <v>80.796997410000003</v>
      </c>
      <c r="S106" s="74"/>
      <c r="T106" s="162">
        <f>T107+T579+T1605+T1628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72</v>
      </c>
      <c r="AU106" s="19" t="s">
        <v>157</v>
      </c>
      <c r="BK106" s="163">
        <f>BK107+BK579+BK1605+BK1628</f>
        <v>0</v>
      </c>
    </row>
    <row r="107" spans="1:65" s="12" customFormat="1" ht="25.9" customHeight="1">
      <c r="B107" s="164"/>
      <c r="C107" s="165"/>
      <c r="D107" s="166" t="s">
        <v>72</v>
      </c>
      <c r="E107" s="167" t="s">
        <v>183</v>
      </c>
      <c r="F107" s="167" t="s">
        <v>184</v>
      </c>
      <c r="G107" s="165"/>
      <c r="H107" s="165"/>
      <c r="I107" s="168"/>
      <c r="J107" s="169">
        <f>BK107</f>
        <v>0</v>
      </c>
      <c r="K107" s="165"/>
      <c r="L107" s="170"/>
      <c r="M107" s="171"/>
      <c r="N107" s="172"/>
      <c r="O107" s="172"/>
      <c r="P107" s="173">
        <f>P108+P570+P576</f>
        <v>0</v>
      </c>
      <c r="Q107" s="172"/>
      <c r="R107" s="173">
        <f>R108+R570+R576</f>
        <v>62.216966339999999</v>
      </c>
      <c r="S107" s="172"/>
      <c r="T107" s="174">
        <f>T108+T570+T576</f>
        <v>0</v>
      </c>
      <c r="AR107" s="175" t="s">
        <v>80</v>
      </c>
      <c r="AT107" s="176" t="s">
        <v>72</v>
      </c>
      <c r="AU107" s="176" t="s">
        <v>73</v>
      </c>
      <c r="AY107" s="175" t="s">
        <v>185</v>
      </c>
      <c r="BK107" s="177">
        <f>BK108+BK570+BK576</f>
        <v>0</v>
      </c>
    </row>
    <row r="108" spans="1:65" s="12" customFormat="1" ht="22.9" customHeight="1">
      <c r="B108" s="164"/>
      <c r="C108" s="165"/>
      <c r="D108" s="166" t="s">
        <v>72</v>
      </c>
      <c r="E108" s="178" t="s">
        <v>255</v>
      </c>
      <c r="F108" s="178" t="s">
        <v>593</v>
      </c>
      <c r="G108" s="165"/>
      <c r="H108" s="165"/>
      <c r="I108" s="168"/>
      <c r="J108" s="179">
        <f>BK108</f>
        <v>0</v>
      </c>
      <c r="K108" s="165"/>
      <c r="L108" s="170"/>
      <c r="M108" s="171"/>
      <c r="N108" s="172"/>
      <c r="O108" s="172"/>
      <c r="P108" s="173">
        <f>SUM(P109:P569)</f>
        <v>0</v>
      </c>
      <c r="Q108" s="172"/>
      <c r="R108" s="173">
        <f>SUM(R109:R569)</f>
        <v>62.118077339999999</v>
      </c>
      <c r="S108" s="172"/>
      <c r="T108" s="174">
        <f>SUM(T109:T569)</f>
        <v>0</v>
      </c>
      <c r="AR108" s="175" t="s">
        <v>80</v>
      </c>
      <c r="AT108" s="176" t="s">
        <v>72</v>
      </c>
      <c r="AU108" s="176" t="s">
        <v>80</v>
      </c>
      <c r="AY108" s="175" t="s">
        <v>185</v>
      </c>
      <c r="BK108" s="177">
        <f>SUM(BK109:BK569)</f>
        <v>0</v>
      </c>
    </row>
    <row r="109" spans="1:65" s="2" customFormat="1" ht="16.5" customHeight="1">
      <c r="A109" s="36"/>
      <c r="B109" s="37"/>
      <c r="C109" s="180" t="s">
        <v>80</v>
      </c>
      <c r="D109" s="180" t="s">
        <v>187</v>
      </c>
      <c r="E109" s="181" t="s">
        <v>1582</v>
      </c>
      <c r="F109" s="182" t="s">
        <v>1583</v>
      </c>
      <c r="G109" s="183" t="s">
        <v>240</v>
      </c>
      <c r="H109" s="184">
        <v>25.49</v>
      </c>
      <c r="I109" s="185"/>
      <c r="J109" s="186">
        <f>ROUND(I109*H109,2)</f>
        <v>0</v>
      </c>
      <c r="K109" s="182" t="s">
        <v>191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2.5999999999999998E-4</v>
      </c>
      <c r="R109" s="189">
        <f>Q109*H109</f>
        <v>6.6273999999999994E-3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82</v>
      </c>
      <c r="AY109" s="19" t="s">
        <v>185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80</v>
      </c>
      <c r="BK109" s="192">
        <f>ROUND(I109*H109,2)</f>
        <v>0</v>
      </c>
      <c r="BL109" s="19" t="s">
        <v>135</v>
      </c>
      <c r="BM109" s="191" t="s">
        <v>6684</v>
      </c>
    </row>
    <row r="110" spans="1:65" s="2" customFormat="1" ht="11.25">
      <c r="A110" s="36"/>
      <c r="B110" s="37"/>
      <c r="C110" s="38"/>
      <c r="D110" s="193" t="s">
        <v>193</v>
      </c>
      <c r="E110" s="38"/>
      <c r="F110" s="194" t="s">
        <v>1585</v>
      </c>
      <c r="G110" s="38"/>
      <c r="H110" s="38"/>
      <c r="I110" s="195"/>
      <c r="J110" s="38"/>
      <c r="K110" s="38"/>
      <c r="L110" s="41"/>
      <c r="M110" s="196"/>
      <c r="N110" s="197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193</v>
      </c>
      <c r="AU110" s="19" t="s">
        <v>82</v>
      </c>
    </row>
    <row r="111" spans="1:65" s="13" customFormat="1" ht="11.25">
      <c r="B111" s="198"/>
      <c r="C111" s="199"/>
      <c r="D111" s="200" t="s">
        <v>195</v>
      </c>
      <c r="E111" s="201" t="s">
        <v>19</v>
      </c>
      <c r="F111" s="202" t="s">
        <v>6685</v>
      </c>
      <c r="G111" s="199"/>
      <c r="H111" s="201" t="s">
        <v>19</v>
      </c>
      <c r="I111" s="203"/>
      <c r="J111" s="199"/>
      <c r="K111" s="199"/>
      <c r="L111" s="204"/>
      <c r="M111" s="205"/>
      <c r="N111" s="206"/>
      <c r="O111" s="206"/>
      <c r="P111" s="206"/>
      <c r="Q111" s="206"/>
      <c r="R111" s="206"/>
      <c r="S111" s="206"/>
      <c r="T111" s="207"/>
      <c r="AT111" s="208" t="s">
        <v>195</v>
      </c>
      <c r="AU111" s="208" t="s">
        <v>82</v>
      </c>
      <c r="AV111" s="13" t="s">
        <v>80</v>
      </c>
      <c r="AW111" s="13" t="s">
        <v>35</v>
      </c>
      <c r="AX111" s="13" t="s">
        <v>73</v>
      </c>
      <c r="AY111" s="208" t="s">
        <v>185</v>
      </c>
    </row>
    <row r="112" spans="1:65" s="14" customFormat="1" ht="11.25">
      <c r="B112" s="209"/>
      <c r="C112" s="210"/>
      <c r="D112" s="200" t="s">
        <v>195</v>
      </c>
      <c r="E112" s="211" t="s">
        <v>19</v>
      </c>
      <c r="F112" s="212" t="s">
        <v>6686</v>
      </c>
      <c r="G112" s="210"/>
      <c r="H112" s="213">
        <v>0.65</v>
      </c>
      <c r="I112" s="214"/>
      <c r="J112" s="210"/>
      <c r="K112" s="210"/>
      <c r="L112" s="215"/>
      <c r="M112" s="216"/>
      <c r="N112" s="217"/>
      <c r="O112" s="217"/>
      <c r="P112" s="217"/>
      <c r="Q112" s="217"/>
      <c r="R112" s="217"/>
      <c r="S112" s="217"/>
      <c r="T112" s="218"/>
      <c r="AT112" s="219" t="s">
        <v>195</v>
      </c>
      <c r="AU112" s="219" t="s">
        <v>82</v>
      </c>
      <c r="AV112" s="14" t="s">
        <v>82</v>
      </c>
      <c r="AW112" s="14" t="s">
        <v>35</v>
      </c>
      <c r="AX112" s="14" t="s">
        <v>73</v>
      </c>
      <c r="AY112" s="219" t="s">
        <v>185</v>
      </c>
    </row>
    <row r="113" spans="1:65" s="13" customFormat="1" ht="11.25">
      <c r="B113" s="198"/>
      <c r="C113" s="199"/>
      <c r="D113" s="200" t="s">
        <v>195</v>
      </c>
      <c r="E113" s="201" t="s">
        <v>19</v>
      </c>
      <c r="F113" s="202" t="s">
        <v>732</v>
      </c>
      <c r="G113" s="199"/>
      <c r="H113" s="201" t="s">
        <v>19</v>
      </c>
      <c r="I113" s="203"/>
      <c r="J113" s="199"/>
      <c r="K113" s="199"/>
      <c r="L113" s="204"/>
      <c r="M113" s="205"/>
      <c r="N113" s="206"/>
      <c r="O113" s="206"/>
      <c r="P113" s="206"/>
      <c r="Q113" s="206"/>
      <c r="R113" s="206"/>
      <c r="S113" s="206"/>
      <c r="T113" s="207"/>
      <c r="AT113" s="208" t="s">
        <v>195</v>
      </c>
      <c r="AU113" s="208" t="s">
        <v>82</v>
      </c>
      <c r="AV113" s="13" t="s">
        <v>80</v>
      </c>
      <c r="AW113" s="13" t="s">
        <v>35</v>
      </c>
      <c r="AX113" s="13" t="s">
        <v>73</v>
      </c>
      <c r="AY113" s="208" t="s">
        <v>185</v>
      </c>
    </row>
    <row r="114" spans="1:65" s="14" customFormat="1" ht="11.25">
      <c r="B114" s="209"/>
      <c r="C114" s="210"/>
      <c r="D114" s="200" t="s">
        <v>195</v>
      </c>
      <c r="E114" s="211" t="s">
        <v>19</v>
      </c>
      <c r="F114" s="212" t="s">
        <v>6687</v>
      </c>
      <c r="G114" s="210"/>
      <c r="H114" s="213">
        <v>3.86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6688</v>
      </c>
      <c r="G115" s="210"/>
      <c r="H115" s="213">
        <v>5.75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6689</v>
      </c>
      <c r="G116" s="210"/>
      <c r="H116" s="213">
        <v>1.52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6688</v>
      </c>
      <c r="G117" s="210"/>
      <c r="H117" s="213">
        <v>5.75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4" customFormat="1" ht="11.25">
      <c r="B118" s="209"/>
      <c r="C118" s="210"/>
      <c r="D118" s="200" t="s">
        <v>195</v>
      </c>
      <c r="E118" s="211" t="s">
        <v>19</v>
      </c>
      <c r="F118" s="212" t="s">
        <v>6690</v>
      </c>
      <c r="G118" s="210"/>
      <c r="H118" s="213">
        <v>1.56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1:65" s="14" customFormat="1" ht="11.25">
      <c r="B119" s="209"/>
      <c r="C119" s="210"/>
      <c r="D119" s="200" t="s">
        <v>195</v>
      </c>
      <c r="E119" s="211" t="s">
        <v>19</v>
      </c>
      <c r="F119" s="212" t="s">
        <v>6688</v>
      </c>
      <c r="G119" s="210"/>
      <c r="H119" s="213">
        <v>5.75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1:65" s="13" customFormat="1" ht="11.25">
      <c r="B120" s="198"/>
      <c r="C120" s="199"/>
      <c r="D120" s="200" t="s">
        <v>195</v>
      </c>
      <c r="E120" s="201" t="s">
        <v>19</v>
      </c>
      <c r="F120" s="202" t="s">
        <v>6691</v>
      </c>
      <c r="G120" s="199"/>
      <c r="H120" s="201" t="s">
        <v>19</v>
      </c>
      <c r="I120" s="203"/>
      <c r="J120" s="199"/>
      <c r="K120" s="199"/>
      <c r="L120" s="204"/>
      <c r="M120" s="205"/>
      <c r="N120" s="206"/>
      <c r="O120" s="206"/>
      <c r="P120" s="206"/>
      <c r="Q120" s="206"/>
      <c r="R120" s="206"/>
      <c r="S120" s="206"/>
      <c r="T120" s="207"/>
      <c r="AT120" s="208" t="s">
        <v>195</v>
      </c>
      <c r="AU120" s="208" t="s">
        <v>82</v>
      </c>
      <c r="AV120" s="13" t="s">
        <v>80</v>
      </c>
      <c r="AW120" s="13" t="s">
        <v>35</v>
      </c>
      <c r="AX120" s="13" t="s">
        <v>73</v>
      </c>
      <c r="AY120" s="208" t="s">
        <v>185</v>
      </c>
    </row>
    <row r="121" spans="1:65" s="14" customFormat="1" ht="11.25">
      <c r="B121" s="209"/>
      <c r="C121" s="210"/>
      <c r="D121" s="200" t="s">
        <v>195</v>
      </c>
      <c r="E121" s="211" t="s">
        <v>19</v>
      </c>
      <c r="F121" s="212" t="s">
        <v>2286</v>
      </c>
      <c r="G121" s="210"/>
      <c r="H121" s="213">
        <v>0.16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1:65" s="13" customFormat="1" ht="11.25">
      <c r="B122" s="198"/>
      <c r="C122" s="199"/>
      <c r="D122" s="200" t="s">
        <v>195</v>
      </c>
      <c r="E122" s="201" t="s">
        <v>19</v>
      </c>
      <c r="F122" s="202" t="s">
        <v>6692</v>
      </c>
      <c r="G122" s="199"/>
      <c r="H122" s="201" t="s">
        <v>19</v>
      </c>
      <c r="I122" s="203"/>
      <c r="J122" s="199"/>
      <c r="K122" s="199"/>
      <c r="L122" s="204"/>
      <c r="M122" s="205"/>
      <c r="N122" s="206"/>
      <c r="O122" s="206"/>
      <c r="P122" s="206"/>
      <c r="Q122" s="206"/>
      <c r="R122" s="206"/>
      <c r="S122" s="206"/>
      <c r="T122" s="207"/>
      <c r="AT122" s="208" t="s">
        <v>195</v>
      </c>
      <c r="AU122" s="208" t="s">
        <v>82</v>
      </c>
      <c r="AV122" s="13" t="s">
        <v>80</v>
      </c>
      <c r="AW122" s="13" t="s">
        <v>35</v>
      </c>
      <c r="AX122" s="13" t="s">
        <v>73</v>
      </c>
      <c r="AY122" s="208" t="s">
        <v>185</v>
      </c>
    </row>
    <row r="123" spans="1:65" s="14" customFormat="1" ht="11.25">
      <c r="B123" s="209"/>
      <c r="C123" s="210"/>
      <c r="D123" s="200" t="s">
        <v>195</v>
      </c>
      <c r="E123" s="211" t="s">
        <v>19</v>
      </c>
      <c r="F123" s="212" t="s">
        <v>6693</v>
      </c>
      <c r="G123" s="210"/>
      <c r="H123" s="213">
        <v>0.49</v>
      </c>
      <c r="I123" s="214"/>
      <c r="J123" s="210"/>
      <c r="K123" s="210"/>
      <c r="L123" s="215"/>
      <c r="M123" s="216"/>
      <c r="N123" s="217"/>
      <c r="O123" s="217"/>
      <c r="P123" s="217"/>
      <c r="Q123" s="217"/>
      <c r="R123" s="217"/>
      <c r="S123" s="217"/>
      <c r="T123" s="218"/>
      <c r="AT123" s="219" t="s">
        <v>195</v>
      </c>
      <c r="AU123" s="219" t="s">
        <v>82</v>
      </c>
      <c r="AV123" s="14" t="s">
        <v>82</v>
      </c>
      <c r="AW123" s="14" t="s">
        <v>35</v>
      </c>
      <c r="AX123" s="14" t="s">
        <v>73</v>
      </c>
      <c r="AY123" s="219" t="s">
        <v>185</v>
      </c>
    </row>
    <row r="124" spans="1:65" s="15" customFormat="1" ht="11.25">
      <c r="B124" s="220"/>
      <c r="C124" s="221"/>
      <c r="D124" s="200" t="s">
        <v>195</v>
      </c>
      <c r="E124" s="222" t="s">
        <v>19</v>
      </c>
      <c r="F124" s="223" t="s">
        <v>226</v>
      </c>
      <c r="G124" s="221"/>
      <c r="H124" s="224">
        <v>25.49</v>
      </c>
      <c r="I124" s="225"/>
      <c r="J124" s="221"/>
      <c r="K124" s="221"/>
      <c r="L124" s="226"/>
      <c r="M124" s="227"/>
      <c r="N124" s="228"/>
      <c r="O124" s="228"/>
      <c r="P124" s="228"/>
      <c r="Q124" s="228"/>
      <c r="R124" s="228"/>
      <c r="S124" s="228"/>
      <c r="T124" s="229"/>
      <c r="AT124" s="230" t="s">
        <v>195</v>
      </c>
      <c r="AU124" s="230" t="s">
        <v>82</v>
      </c>
      <c r="AV124" s="15" t="s">
        <v>135</v>
      </c>
      <c r="AW124" s="15" t="s">
        <v>35</v>
      </c>
      <c r="AX124" s="15" t="s">
        <v>80</v>
      </c>
      <c r="AY124" s="230" t="s">
        <v>185</v>
      </c>
    </row>
    <row r="125" spans="1:65" s="2" customFormat="1" ht="24.2" customHeight="1">
      <c r="A125" s="36"/>
      <c r="B125" s="37"/>
      <c r="C125" s="180" t="s">
        <v>82</v>
      </c>
      <c r="D125" s="180" t="s">
        <v>187</v>
      </c>
      <c r="E125" s="181" t="s">
        <v>1133</v>
      </c>
      <c r="F125" s="182" t="s">
        <v>1134</v>
      </c>
      <c r="G125" s="183" t="s">
        <v>240</v>
      </c>
      <c r="H125" s="184">
        <v>60.174999999999997</v>
      </c>
      <c r="I125" s="185"/>
      <c r="J125" s="186">
        <f>ROUND(I125*H125,2)</f>
        <v>0</v>
      </c>
      <c r="K125" s="182" t="s">
        <v>191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2.5999999999999998E-4</v>
      </c>
      <c r="R125" s="189">
        <f>Q125*H125</f>
        <v>1.5645499999999996E-2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82</v>
      </c>
      <c r="AY125" s="19" t="s">
        <v>185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80</v>
      </c>
      <c r="BK125" s="192">
        <f>ROUND(I125*H125,2)</f>
        <v>0</v>
      </c>
      <c r="BL125" s="19" t="s">
        <v>135</v>
      </c>
      <c r="BM125" s="191" t="s">
        <v>6694</v>
      </c>
    </row>
    <row r="126" spans="1:65" s="2" customFormat="1" ht="11.25">
      <c r="A126" s="36"/>
      <c r="B126" s="37"/>
      <c r="C126" s="38"/>
      <c r="D126" s="193" t="s">
        <v>193</v>
      </c>
      <c r="E126" s="38"/>
      <c r="F126" s="194" t="s">
        <v>1136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193</v>
      </c>
      <c r="AU126" s="19" t="s">
        <v>82</v>
      </c>
    </row>
    <row r="127" spans="1:65" s="13" customFormat="1" ht="11.25">
      <c r="B127" s="198"/>
      <c r="C127" s="199"/>
      <c r="D127" s="200" t="s">
        <v>195</v>
      </c>
      <c r="E127" s="201" t="s">
        <v>19</v>
      </c>
      <c r="F127" s="202" t="s">
        <v>909</v>
      </c>
      <c r="G127" s="199"/>
      <c r="H127" s="201" t="s">
        <v>19</v>
      </c>
      <c r="I127" s="203"/>
      <c r="J127" s="199"/>
      <c r="K127" s="199"/>
      <c r="L127" s="204"/>
      <c r="M127" s="205"/>
      <c r="N127" s="206"/>
      <c r="O127" s="206"/>
      <c r="P127" s="206"/>
      <c r="Q127" s="206"/>
      <c r="R127" s="206"/>
      <c r="S127" s="206"/>
      <c r="T127" s="207"/>
      <c r="AT127" s="208" t="s">
        <v>195</v>
      </c>
      <c r="AU127" s="208" t="s">
        <v>82</v>
      </c>
      <c r="AV127" s="13" t="s">
        <v>80</v>
      </c>
      <c r="AW127" s="13" t="s">
        <v>35</v>
      </c>
      <c r="AX127" s="13" t="s">
        <v>73</v>
      </c>
      <c r="AY127" s="208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6695</v>
      </c>
      <c r="G128" s="210"/>
      <c r="H128" s="213">
        <v>51.1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4" customFormat="1" ht="11.25">
      <c r="B129" s="209"/>
      <c r="C129" s="210"/>
      <c r="D129" s="200" t="s">
        <v>195</v>
      </c>
      <c r="E129" s="211" t="s">
        <v>19</v>
      </c>
      <c r="F129" s="212" t="s">
        <v>745</v>
      </c>
      <c r="G129" s="210"/>
      <c r="H129" s="213">
        <v>-2.79</v>
      </c>
      <c r="I129" s="214"/>
      <c r="J129" s="210"/>
      <c r="K129" s="210"/>
      <c r="L129" s="215"/>
      <c r="M129" s="216"/>
      <c r="N129" s="217"/>
      <c r="O129" s="217"/>
      <c r="P129" s="217"/>
      <c r="Q129" s="217"/>
      <c r="R129" s="217"/>
      <c r="S129" s="217"/>
      <c r="T129" s="218"/>
      <c r="AT129" s="219" t="s">
        <v>195</v>
      </c>
      <c r="AU129" s="219" t="s">
        <v>82</v>
      </c>
      <c r="AV129" s="14" t="s">
        <v>82</v>
      </c>
      <c r="AW129" s="14" t="s">
        <v>35</v>
      </c>
      <c r="AX129" s="14" t="s">
        <v>73</v>
      </c>
      <c r="AY129" s="219" t="s">
        <v>185</v>
      </c>
    </row>
    <row r="130" spans="1:65" s="14" customFormat="1" ht="11.25">
      <c r="B130" s="209"/>
      <c r="C130" s="210"/>
      <c r="D130" s="200" t="s">
        <v>195</v>
      </c>
      <c r="E130" s="211" t="s">
        <v>19</v>
      </c>
      <c r="F130" s="212" t="s">
        <v>744</v>
      </c>
      <c r="G130" s="210"/>
      <c r="H130" s="213">
        <v>1.1479999999999999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35</v>
      </c>
      <c r="AX130" s="14" t="s">
        <v>73</v>
      </c>
      <c r="AY130" s="219" t="s">
        <v>185</v>
      </c>
    </row>
    <row r="131" spans="1:65" s="14" customFormat="1" ht="11.25">
      <c r="B131" s="209"/>
      <c r="C131" s="210"/>
      <c r="D131" s="200" t="s">
        <v>195</v>
      </c>
      <c r="E131" s="211" t="s">
        <v>19</v>
      </c>
      <c r="F131" s="212" t="s">
        <v>6696</v>
      </c>
      <c r="G131" s="210"/>
      <c r="H131" s="213">
        <v>0.52500000000000002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1:65" s="13" customFormat="1" ht="11.25">
      <c r="B132" s="198"/>
      <c r="C132" s="199"/>
      <c r="D132" s="200" t="s">
        <v>195</v>
      </c>
      <c r="E132" s="201" t="s">
        <v>19</v>
      </c>
      <c r="F132" s="202" t="s">
        <v>909</v>
      </c>
      <c r="G132" s="199"/>
      <c r="H132" s="201" t="s">
        <v>19</v>
      </c>
      <c r="I132" s="203"/>
      <c r="J132" s="199"/>
      <c r="K132" s="199"/>
      <c r="L132" s="204"/>
      <c r="M132" s="205"/>
      <c r="N132" s="206"/>
      <c r="O132" s="206"/>
      <c r="P132" s="206"/>
      <c r="Q132" s="206"/>
      <c r="R132" s="206"/>
      <c r="S132" s="206"/>
      <c r="T132" s="207"/>
      <c r="AT132" s="208" t="s">
        <v>195</v>
      </c>
      <c r="AU132" s="208" t="s">
        <v>82</v>
      </c>
      <c r="AV132" s="13" t="s">
        <v>80</v>
      </c>
      <c r="AW132" s="13" t="s">
        <v>35</v>
      </c>
      <c r="AX132" s="13" t="s">
        <v>73</v>
      </c>
      <c r="AY132" s="208" t="s">
        <v>185</v>
      </c>
    </row>
    <row r="133" spans="1:65" s="14" customFormat="1" ht="11.25">
      <c r="B133" s="209"/>
      <c r="C133" s="210"/>
      <c r="D133" s="200" t="s">
        <v>195</v>
      </c>
      <c r="E133" s="211" t="s">
        <v>19</v>
      </c>
      <c r="F133" s="212" t="s">
        <v>941</v>
      </c>
      <c r="G133" s="210"/>
      <c r="H133" s="213">
        <v>3.6579999999999999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1:65" s="14" customFormat="1" ht="11.25">
      <c r="B134" s="209"/>
      <c r="C134" s="210"/>
      <c r="D134" s="200" t="s">
        <v>195</v>
      </c>
      <c r="E134" s="211" t="s">
        <v>19</v>
      </c>
      <c r="F134" s="212" t="s">
        <v>942</v>
      </c>
      <c r="G134" s="210"/>
      <c r="H134" s="213">
        <v>2.64</v>
      </c>
      <c r="I134" s="214"/>
      <c r="J134" s="210"/>
      <c r="K134" s="210"/>
      <c r="L134" s="215"/>
      <c r="M134" s="216"/>
      <c r="N134" s="217"/>
      <c r="O134" s="217"/>
      <c r="P134" s="217"/>
      <c r="Q134" s="217"/>
      <c r="R134" s="217"/>
      <c r="S134" s="217"/>
      <c r="T134" s="218"/>
      <c r="AT134" s="219" t="s">
        <v>195</v>
      </c>
      <c r="AU134" s="219" t="s">
        <v>82</v>
      </c>
      <c r="AV134" s="14" t="s">
        <v>82</v>
      </c>
      <c r="AW134" s="14" t="s">
        <v>35</v>
      </c>
      <c r="AX134" s="14" t="s">
        <v>73</v>
      </c>
      <c r="AY134" s="219" t="s">
        <v>185</v>
      </c>
    </row>
    <row r="135" spans="1:65" s="14" customFormat="1" ht="11.25">
      <c r="B135" s="209"/>
      <c r="C135" s="210"/>
      <c r="D135" s="200" t="s">
        <v>195</v>
      </c>
      <c r="E135" s="211" t="s">
        <v>19</v>
      </c>
      <c r="F135" s="212" t="s">
        <v>943</v>
      </c>
      <c r="G135" s="210"/>
      <c r="H135" s="213">
        <v>3.8940000000000001</v>
      </c>
      <c r="I135" s="214"/>
      <c r="J135" s="210"/>
      <c r="K135" s="210"/>
      <c r="L135" s="215"/>
      <c r="M135" s="216"/>
      <c r="N135" s="217"/>
      <c r="O135" s="217"/>
      <c r="P135" s="217"/>
      <c r="Q135" s="217"/>
      <c r="R135" s="217"/>
      <c r="S135" s="217"/>
      <c r="T135" s="218"/>
      <c r="AT135" s="219" t="s">
        <v>195</v>
      </c>
      <c r="AU135" s="219" t="s">
        <v>82</v>
      </c>
      <c r="AV135" s="14" t="s">
        <v>82</v>
      </c>
      <c r="AW135" s="14" t="s">
        <v>35</v>
      </c>
      <c r="AX135" s="14" t="s">
        <v>73</v>
      </c>
      <c r="AY135" s="219" t="s">
        <v>185</v>
      </c>
    </row>
    <row r="136" spans="1:65" s="15" customFormat="1" ht="11.25">
      <c r="B136" s="220"/>
      <c r="C136" s="221"/>
      <c r="D136" s="200" t="s">
        <v>195</v>
      </c>
      <c r="E136" s="222" t="s">
        <v>19</v>
      </c>
      <c r="F136" s="223" t="s">
        <v>226</v>
      </c>
      <c r="G136" s="221"/>
      <c r="H136" s="224">
        <v>60.175000000000004</v>
      </c>
      <c r="I136" s="225"/>
      <c r="J136" s="221"/>
      <c r="K136" s="221"/>
      <c r="L136" s="226"/>
      <c r="M136" s="227"/>
      <c r="N136" s="228"/>
      <c r="O136" s="228"/>
      <c r="P136" s="228"/>
      <c r="Q136" s="228"/>
      <c r="R136" s="228"/>
      <c r="S136" s="228"/>
      <c r="T136" s="229"/>
      <c r="AT136" s="230" t="s">
        <v>195</v>
      </c>
      <c r="AU136" s="230" t="s">
        <v>82</v>
      </c>
      <c r="AV136" s="15" t="s">
        <v>135</v>
      </c>
      <c r="AW136" s="15" t="s">
        <v>35</v>
      </c>
      <c r="AX136" s="15" t="s">
        <v>80</v>
      </c>
      <c r="AY136" s="230" t="s">
        <v>185</v>
      </c>
    </row>
    <row r="137" spans="1:65" s="2" customFormat="1" ht="24.2" customHeight="1">
      <c r="A137" s="36"/>
      <c r="B137" s="37"/>
      <c r="C137" s="180" t="s">
        <v>129</v>
      </c>
      <c r="D137" s="180" t="s">
        <v>187</v>
      </c>
      <c r="E137" s="181" t="s">
        <v>1597</v>
      </c>
      <c r="F137" s="182" t="s">
        <v>1598</v>
      </c>
      <c r="G137" s="183" t="s">
        <v>240</v>
      </c>
      <c r="H137" s="184">
        <v>35.627000000000002</v>
      </c>
      <c r="I137" s="185"/>
      <c r="J137" s="186">
        <f>ROUND(I137*H137,2)</f>
        <v>0</v>
      </c>
      <c r="K137" s="182" t="s">
        <v>191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4.3800000000000002E-3</v>
      </c>
      <c r="R137" s="189">
        <f>Q137*H137</f>
        <v>0.15604626000000002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82</v>
      </c>
      <c r="AY137" s="19" t="s">
        <v>185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80</v>
      </c>
      <c r="BK137" s="192">
        <f>ROUND(I137*H137,2)</f>
        <v>0</v>
      </c>
      <c r="BL137" s="19" t="s">
        <v>135</v>
      </c>
      <c r="BM137" s="191" t="s">
        <v>6697</v>
      </c>
    </row>
    <row r="138" spans="1:65" s="2" customFormat="1" ht="11.25">
      <c r="A138" s="36"/>
      <c r="B138" s="37"/>
      <c r="C138" s="38"/>
      <c r="D138" s="193" t="s">
        <v>193</v>
      </c>
      <c r="E138" s="38"/>
      <c r="F138" s="194" t="s">
        <v>1600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193</v>
      </c>
      <c r="AU138" s="19" t="s">
        <v>82</v>
      </c>
    </row>
    <row r="139" spans="1:65" s="13" customFormat="1" ht="11.25">
      <c r="B139" s="198"/>
      <c r="C139" s="199"/>
      <c r="D139" s="200" t="s">
        <v>195</v>
      </c>
      <c r="E139" s="201" t="s">
        <v>19</v>
      </c>
      <c r="F139" s="202" t="s">
        <v>6685</v>
      </c>
      <c r="G139" s="199"/>
      <c r="H139" s="201" t="s">
        <v>19</v>
      </c>
      <c r="I139" s="203"/>
      <c r="J139" s="199"/>
      <c r="K139" s="199"/>
      <c r="L139" s="204"/>
      <c r="M139" s="205"/>
      <c r="N139" s="206"/>
      <c r="O139" s="206"/>
      <c r="P139" s="206"/>
      <c r="Q139" s="206"/>
      <c r="R139" s="206"/>
      <c r="S139" s="206"/>
      <c r="T139" s="207"/>
      <c r="AT139" s="208" t="s">
        <v>195</v>
      </c>
      <c r="AU139" s="208" t="s">
        <v>82</v>
      </c>
      <c r="AV139" s="13" t="s">
        <v>80</v>
      </c>
      <c r="AW139" s="13" t="s">
        <v>35</v>
      </c>
      <c r="AX139" s="13" t="s">
        <v>73</v>
      </c>
      <c r="AY139" s="208" t="s">
        <v>185</v>
      </c>
    </row>
    <row r="140" spans="1:65" s="14" customFormat="1" ht="11.25">
      <c r="B140" s="209"/>
      <c r="C140" s="210"/>
      <c r="D140" s="200" t="s">
        <v>195</v>
      </c>
      <c r="E140" s="211" t="s">
        <v>19</v>
      </c>
      <c r="F140" s="212" t="s">
        <v>6686</v>
      </c>
      <c r="G140" s="210"/>
      <c r="H140" s="213">
        <v>0.65</v>
      </c>
      <c r="I140" s="214"/>
      <c r="J140" s="210"/>
      <c r="K140" s="210"/>
      <c r="L140" s="215"/>
      <c r="M140" s="216"/>
      <c r="N140" s="217"/>
      <c r="O140" s="217"/>
      <c r="P140" s="217"/>
      <c r="Q140" s="217"/>
      <c r="R140" s="217"/>
      <c r="S140" s="217"/>
      <c r="T140" s="218"/>
      <c r="AT140" s="219" t="s">
        <v>195</v>
      </c>
      <c r="AU140" s="219" t="s">
        <v>82</v>
      </c>
      <c r="AV140" s="14" t="s">
        <v>82</v>
      </c>
      <c r="AW140" s="14" t="s">
        <v>35</v>
      </c>
      <c r="AX140" s="14" t="s">
        <v>73</v>
      </c>
      <c r="AY140" s="219" t="s">
        <v>185</v>
      </c>
    </row>
    <row r="141" spans="1:65" s="13" customFormat="1" ht="11.25">
      <c r="B141" s="198"/>
      <c r="C141" s="199"/>
      <c r="D141" s="200" t="s">
        <v>195</v>
      </c>
      <c r="E141" s="201" t="s">
        <v>19</v>
      </c>
      <c r="F141" s="202" t="s">
        <v>732</v>
      </c>
      <c r="G141" s="199"/>
      <c r="H141" s="201" t="s">
        <v>19</v>
      </c>
      <c r="I141" s="203"/>
      <c r="J141" s="199"/>
      <c r="K141" s="199"/>
      <c r="L141" s="204"/>
      <c r="M141" s="205"/>
      <c r="N141" s="206"/>
      <c r="O141" s="206"/>
      <c r="P141" s="206"/>
      <c r="Q141" s="206"/>
      <c r="R141" s="206"/>
      <c r="S141" s="206"/>
      <c r="T141" s="207"/>
      <c r="AT141" s="208" t="s">
        <v>195</v>
      </c>
      <c r="AU141" s="208" t="s">
        <v>82</v>
      </c>
      <c r="AV141" s="13" t="s">
        <v>80</v>
      </c>
      <c r="AW141" s="13" t="s">
        <v>35</v>
      </c>
      <c r="AX141" s="13" t="s">
        <v>73</v>
      </c>
      <c r="AY141" s="208" t="s">
        <v>185</v>
      </c>
    </row>
    <row r="142" spans="1:65" s="14" customFormat="1" ht="11.25">
      <c r="B142" s="209"/>
      <c r="C142" s="210"/>
      <c r="D142" s="200" t="s">
        <v>195</v>
      </c>
      <c r="E142" s="211" t="s">
        <v>19</v>
      </c>
      <c r="F142" s="212" t="s">
        <v>6687</v>
      </c>
      <c r="G142" s="210"/>
      <c r="H142" s="213">
        <v>3.86</v>
      </c>
      <c r="I142" s="214"/>
      <c r="J142" s="210"/>
      <c r="K142" s="210"/>
      <c r="L142" s="215"/>
      <c r="M142" s="216"/>
      <c r="N142" s="217"/>
      <c r="O142" s="217"/>
      <c r="P142" s="217"/>
      <c r="Q142" s="217"/>
      <c r="R142" s="217"/>
      <c r="S142" s="217"/>
      <c r="T142" s="218"/>
      <c r="AT142" s="219" t="s">
        <v>195</v>
      </c>
      <c r="AU142" s="219" t="s">
        <v>82</v>
      </c>
      <c r="AV142" s="14" t="s">
        <v>82</v>
      </c>
      <c r="AW142" s="14" t="s">
        <v>35</v>
      </c>
      <c r="AX142" s="14" t="s">
        <v>73</v>
      </c>
      <c r="AY142" s="219" t="s">
        <v>185</v>
      </c>
    </row>
    <row r="143" spans="1:65" s="14" customFormat="1" ht="11.25">
      <c r="B143" s="209"/>
      <c r="C143" s="210"/>
      <c r="D143" s="200" t="s">
        <v>195</v>
      </c>
      <c r="E143" s="211" t="s">
        <v>19</v>
      </c>
      <c r="F143" s="212" t="s">
        <v>6688</v>
      </c>
      <c r="G143" s="210"/>
      <c r="H143" s="213">
        <v>5.75</v>
      </c>
      <c r="I143" s="214"/>
      <c r="J143" s="210"/>
      <c r="K143" s="210"/>
      <c r="L143" s="215"/>
      <c r="M143" s="216"/>
      <c r="N143" s="217"/>
      <c r="O143" s="217"/>
      <c r="P143" s="217"/>
      <c r="Q143" s="217"/>
      <c r="R143" s="217"/>
      <c r="S143" s="217"/>
      <c r="T143" s="218"/>
      <c r="AT143" s="219" t="s">
        <v>195</v>
      </c>
      <c r="AU143" s="219" t="s">
        <v>82</v>
      </c>
      <c r="AV143" s="14" t="s">
        <v>82</v>
      </c>
      <c r="AW143" s="14" t="s">
        <v>35</v>
      </c>
      <c r="AX143" s="14" t="s">
        <v>73</v>
      </c>
      <c r="AY143" s="219" t="s">
        <v>185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6689</v>
      </c>
      <c r="G144" s="210"/>
      <c r="H144" s="213">
        <v>1.52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6688</v>
      </c>
      <c r="G145" s="210"/>
      <c r="H145" s="213">
        <v>5.75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4" customFormat="1" ht="11.25">
      <c r="B146" s="209"/>
      <c r="C146" s="210"/>
      <c r="D146" s="200" t="s">
        <v>195</v>
      </c>
      <c r="E146" s="211" t="s">
        <v>19</v>
      </c>
      <c r="F146" s="212" t="s">
        <v>6690</v>
      </c>
      <c r="G146" s="210"/>
      <c r="H146" s="213">
        <v>1.56</v>
      </c>
      <c r="I146" s="214"/>
      <c r="J146" s="210"/>
      <c r="K146" s="210"/>
      <c r="L146" s="215"/>
      <c r="M146" s="216"/>
      <c r="N146" s="217"/>
      <c r="O146" s="217"/>
      <c r="P146" s="217"/>
      <c r="Q146" s="217"/>
      <c r="R146" s="217"/>
      <c r="S146" s="217"/>
      <c r="T146" s="218"/>
      <c r="AT146" s="219" t="s">
        <v>195</v>
      </c>
      <c r="AU146" s="219" t="s">
        <v>82</v>
      </c>
      <c r="AV146" s="14" t="s">
        <v>82</v>
      </c>
      <c r="AW146" s="14" t="s">
        <v>35</v>
      </c>
      <c r="AX146" s="14" t="s">
        <v>73</v>
      </c>
      <c r="AY146" s="219" t="s">
        <v>185</v>
      </c>
    </row>
    <row r="147" spans="1:65" s="14" customFormat="1" ht="11.25">
      <c r="B147" s="209"/>
      <c r="C147" s="210"/>
      <c r="D147" s="200" t="s">
        <v>195</v>
      </c>
      <c r="E147" s="211" t="s">
        <v>19</v>
      </c>
      <c r="F147" s="212" t="s">
        <v>6688</v>
      </c>
      <c r="G147" s="210"/>
      <c r="H147" s="213">
        <v>5.75</v>
      </c>
      <c r="I147" s="214"/>
      <c r="J147" s="210"/>
      <c r="K147" s="210"/>
      <c r="L147" s="215"/>
      <c r="M147" s="216"/>
      <c r="N147" s="217"/>
      <c r="O147" s="217"/>
      <c r="P147" s="217"/>
      <c r="Q147" s="217"/>
      <c r="R147" s="217"/>
      <c r="S147" s="217"/>
      <c r="T147" s="218"/>
      <c r="AT147" s="219" t="s">
        <v>195</v>
      </c>
      <c r="AU147" s="219" t="s">
        <v>82</v>
      </c>
      <c r="AV147" s="14" t="s">
        <v>82</v>
      </c>
      <c r="AW147" s="14" t="s">
        <v>35</v>
      </c>
      <c r="AX147" s="14" t="s">
        <v>73</v>
      </c>
      <c r="AY147" s="219" t="s">
        <v>185</v>
      </c>
    </row>
    <row r="148" spans="1:65" s="13" customFormat="1" ht="11.25">
      <c r="B148" s="198"/>
      <c r="C148" s="199"/>
      <c r="D148" s="200" t="s">
        <v>195</v>
      </c>
      <c r="E148" s="201" t="s">
        <v>19</v>
      </c>
      <c r="F148" s="202" t="s">
        <v>909</v>
      </c>
      <c r="G148" s="199"/>
      <c r="H148" s="201" t="s">
        <v>19</v>
      </c>
      <c r="I148" s="203"/>
      <c r="J148" s="199"/>
      <c r="K148" s="199"/>
      <c r="L148" s="204"/>
      <c r="M148" s="205"/>
      <c r="N148" s="206"/>
      <c r="O148" s="206"/>
      <c r="P148" s="206"/>
      <c r="Q148" s="206"/>
      <c r="R148" s="206"/>
      <c r="S148" s="206"/>
      <c r="T148" s="207"/>
      <c r="AT148" s="208" t="s">
        <v>195</v>
      </c>
      <c r="AU148" s="208" t="s">
        <v>82</v>
      </c>
      <c r="AV148" s="13" t="s">
        <v>80</v>
      </c>
      <c r="AW148" s="13" t="s">
        <v>35</v>
      </c>
      <c r="AX148" s="13" t="s">
        <v>73</v>
      </c>
      <c r="AY148" s="208" t="s">
        <v>185</v>
      </c>
    </row>
    <row r="149" spans="1:65" s="14" customFormat="1" ht="11.25">
      <c r="B149" s="209"/>
      <c r="C149" s="210"/>
      <c r="D149" s="200" t="s">
        <v>195</v>
      </c>
      <c r="E149" s="211" t="s">
        <v>19</v>
      </c>
      <c r="F149" s="212" t="s">
        <v>941</v>
      </c>
      <c r="G149" s="210"/>
      <c r="H149" s="213">
        <v>3.6579999999999999</v>
      </c>
      <c r="I149" s="214"/>
      <c r="J149" s="210"/>
      <c r="K149" s="210"/>
      <c r="L149" s="215"/>
      <c r="M149" s="216"/>
      <c r="N149" s="217"/>
      <c r="O149" s="217"/>
      <c r="P149" s="217"/>
      <c r="Q149" s="217"/>
      <c r="R149" s="217"/>
      <c r="S149" s="217"/>
      <c r="T149" s="218"/>
      <c r="AT149" s="219" t="s">
        <v>195</v>
      </c>
      <c r="AU149" s="219" t="s">
        <v>82</v>
      </c>
      <c r="AV149" s="14" t="s">
        <v>82</v>
      </c>
      <c r="AW149" s="14" t="s">
        <v>35</v>
      </c>
      <c r="AX149" s="14" t="s">
        <v>73</v>
      </c>
      <c r="AY149" s="219" t="s">
        <v>185</v>
      </c>
    </row>
    <row r="150" spans="1:65" s="14" customFormat="1" ht="11.25">
      <c r="B150" s="209"/>
      <c r="C150" s="210"/>
      <c r="D150" s="200" t="s">
        <v>195</v>
      </c>
      <c r="E150" s="211" t="s">
        <v>19</v>
      </c>
      <c r="F150" s="212" t="s">
        <v>1595</v>
      </c>
      <c r="G150" s="210"/>
      <c r="H150" s="213">
        <v>2.585</v>
      </c>
      <c r="I150" s="214"/>
      <c r="J150" s="210"/>
      <c r="K150" s="210"/>
      <c r="L150" s="215"/>
      <c r="M150" s="216"/>
      <c r="N150" s="217"/>
      <c r="O150" s="217"/>
      <c r="P150" s="217"/>
      <c r="Q150" s="217"/>
      <c r="R150" s="217"/>
      <c r="S150" s="217"/>
      <c r="T150" s="218"/>
      <c r="AT150" s="219" t="s">
        <v>195</v>
      </c>
      <c r="AU150" s="219" t="s">
        <v>82</v>
      </c>
      <c r="AV150" s="14" t="s">
        <v>82</v>
      </c>
      <c r="AW150" s="14" t="s">
        <v>35</v>
      </c>
      <c r="AX150" s="14" t="s">
        <v>73</v>
      </c>
      <c r="AY150" s="219" t="s">
        <v>185</v>
      </c>
    </row>
    <row r="151" spans="1:65" s="14" customFormat="1" ht="11.25">
      <c r="B151" s="209"/>
      <c r="C151" s="210"/>
      <c r="D151" s="200" t="s">
        <v>195</v>
      </c>
      <c r="E151" s="211" t="s">
        <v>19</v>
      </c>
      <c r="F151" s="212" t="s">
        <v>943</v>
      </c>
      <c r="G151" s="210"/>
      <c r="H151" s="213">
        <v>3.8940000000000001</v>
      </c>
      <c r="I151" s="214"/>
      <c r="J151" s="210"/>
      <c r="K151" s="210"/>
      <c r="L151" s="215"/>
      <c r="M151" s="216"/>
      <c r="N151" s="217"/>
      <c r="O151" s="217"/>
      <c r="P151" s="217"/>
      <c r="Q151" s="217"/>
      <c r="R151" s="217"/>
      <c r="S151" s="217"/>
      <c r="T151" s="218"/>
      <c r="AT151" s="219" t="s">
        <v>195</v>
      </c>
      <c r="AU151" s="219" t="s">
        <v>82</v>
      </c>
      <c r="AV151" s="14" t="s">
        <v>82</v>
      </c>
      <c r="AW151" s="14" t="s">
        <v>35</v>
      </c>
      <c r="AX151" s="14" t="s">
        <v>73</v>
      </c>
      <c r="AY151" s="219" t="s">
        <v>185</v>
      </c>
    </row>
    <row r="152" spans="1:65" s="13" customFormat="1" ht="11.25">
      <c r="B152" s="198"/>
      <c r="C152" s="199"/>
      <c r="D152" s="200" t="s">
        <v>195</v>
      </c>
      <c r="E152" s="201" t="s">
        <v>19</v>
      </c>
      <c r="F152" s="202" t="s">
        <v>6691</v>
      </c>
      <c r="G152" s="199"/>
      <c r="H152" s="201" t="s">
        <v>19</v>
      </c>
      <c r="I152" s="203"/>
      <c r="J152" s="199"/>
      <c r="K152" s="199"/>
      <c r="L152" s="204"/>
      <c r="M152" s="205"/>
      <c r="N152" s="206"/>
      <c r="O152" s="206"/>
      <c r="P152" s="206"/>
      <c r="Q152" s="206"/>
      <c r="R152" s="206"/>
      <c r="S152" s="206"/>
      <c r="T152" s="207"/>
      <c r="AT152" s="208" t="s">
        <v>195</v>
      </c>
      <c r="AU152" s="208" t="s">
        <v>82</v>
      </c>
      <c r="AV152" s="13" t="s">
        <v>80</v>
      </c>
      <c r="AW152" s="13" t="s">
        <v>35</v>
      </c>
      <c r="AX152" s="13" t="s">
        <v>73</v>
      </c>
      <c r="AY152" s="208" t="s">
        <v>185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2286</v>
      </c>
      <c r="G153" s="210"/>
      <c r="H153" s="213">
        <v>0.16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3" customFormat="1" ht="11.25">
      <c r="B154" s="198"/>
      <c r="C154" s="199"/>
      <c r="D154" s="200" t="s">
        <v>195</v>
      </c>
      <c r="E154" s="201" t="s">
        <v>19</v>
      </c>
      <c r="F154" s="202" t="s">
        <v>6692</v>
      </c>
      <c r="G154" s="199"/>
      <c r="H154" s="201" t="s">
        <v>19</v>
      </c>
      <c r="I154" s="203"/>
      <c r="J154" s="199"/>
      <c r="K154" s="199"/>
      <c r="L154" s="204"/>
      <c r="M154" s="205"/>
      <c r="N154" s="206"/>
      <c r="O154" s="206"/>
      <c r="P154" s="206"/>
      <c r="Q154" s="206"/>
      <c r="R154" s="206"/>
      <c r="S154" s="206"/>
      <c r="T154" s="207"/>
      <c r="AT154" s="208" t="s">
        <v>195</v>
      </c>
      <c r="AU154" s="208" t="s">
        <v>82</v>
      </c>
      <c r="AV154" s="13" t="s">
        <v>80</v>
      </c>
      <c r="AW154" s="13" t="s">
        <v>35</v>
      </c>
      <c r="AX154" s="13" t="s">
        <v>73</v>
      </c>
      <c r="AY154" s="208" t="s">
        <v>185</v>
      </c>
    </row>
    <row r="155" spans="1:65" s="14" customFormat="1" ht="11.25">
      <c r="B155" s="209"/>
      <c r="C155" s="210"/>
      <c r="D155" s="200" t="s">
        <v>195</v>
      </c>
      <c r="E155" s="211" t="s">
        <v>19</v>
      </c>
      <c r="F155" s="212" t="s">
        <v>6693</v>
      </c>
      <c r="G155" s="210"/>
      <c r="H155" s="213">
        <v>0.49</v>
      </c>
      <c r="I155" s="214"/>
      <c r="J155" s="210"/>
      <c r="K155" s="210"/>
      <c r="L155" s="215"/>
      <c r="M155" s="216"/>
      <c r="N155" s="217"/>
      <c r="O155" s="217"/>
      <c r="P155" s="217"/>
      <c r="Q155" s="217"/>
      <c r="R155" s="217"/>
      <c r="S155" s="217"/>
      <c r="T155" s="218"/>
      <c r="AT155" s="219" t="s">
        <v>195</v>
      </c>
      <c r="AU155" s="219" t="s">
        <v>82</v>
      </c>
      <c r="AV155" s="14" t="s">
        <v>82</v>
      </c>
      <c r="AW155" s="14" t="s">
        <v>35</v>
      </c>
      <c r="AX155" s="14" t="s">
        <v>73</v>
      </c>
      <c r="AY155" s="219" t="s">
        <v>185</v>
      </c>
    </row>
    <row r="156" spans="1:65" s="15" customFormat="1" ht="11.25">
      <c r="B156" s="220"/>
      <c r="C156" s="221"/>
      <c r="D156" s="200" t="s">
        <v>195</v>
      </c>
      <c r="E156" s="222" t="s">
        <v>19</v>
      </c>
      <c r="F156" s="223" t="s">
        <v>226</v>
      </c>
      <c r="G156" s="221"/>
      <c r="H156" s="224">
        <v>35.627000000000002</v>
      </c>
      <c r="I156" s="225"/>
      <c r="J156" s="221"/>
      <c r="K156" s="221"/>
      <c r="L156" s="226"/>
      <c r="M156" s="227"/>
      <c r="N156" s="228"/>
      <c r="O156" s="228"/>
      <c r="P156" s="228"/>
      <c r="Q156" s="228"/>
      <c r="R156" s="228"/>
      <c r="S156" s="228"/>
      <c r="T156" s="229"/>
      <c r="AT156" s="230" t="s">
        <v>195</v>
      </c>
      <c r="AU156" s="230" t="s">
        <v>82</v>
      </c>
      <c r="AV156" s="15" t="s">
        <v>135</v>
      </c>
      <c r="AW156" s="15" t="s">
        <v>35</v>
      </c>
      <c r="AX156" s="15" t="s">
        <v>80</v>
      </c>
      <c r="AY156" s="230" t="s">
        <v>185</v>
      </c>
    </row>
    <row r="157" spans="1:65" s="2" customFormat="1" ht="21.75" customHeight="1">
      <c r="A157" s="36"/>
      <c r="B157" s="37"/>
      <c r="C157" s="180" t="s">
        <v>135</v>
      </c>
      <c r="D157" s="180" t="s">
        <v>187</v>
      </c>
      <c r="E157" s="181" t="s">
        <v>1601</v>
      </c>
      <c r="F157" s="182" t="s">
        <v>1602</v>
      </c>
      <c r="G157" s="183" t="s">
        <v>240</v>
      </c>
      <c r="H157" s="184">
        <v>25.49</v>
      </c>
      <c r="I157" s="185"/>
      <c r="J157" s="186">
        <f>ROUND(I157*H157,2)</f>
        <v>0</v>
      </c>
      <c r="K157" s="182" t="s">
        <v>191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4.0000000000000001E-3</v>
      </c>
      <c r="R157" s="189">
        <f>Q157*H157</f>
        <v>0.10196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82</v>
      </c>
      <c r="AY157" s="19" t="s">
        <v>185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80</v>
      </c>
      <c r="BK157" s="192">
        <f>ROUND(I157*H157,2)</f>
        <v>0</v>
      </c>
      <c r="BL157" s="19" t="s">
        <v>135</v>
      </c>
      <c r="BM157" s="191" t="s">
        <v>6698</v>
      </c>
    </row>
    <row r="158" spans="1:65" s="2" customFormat="1" ht="11.25">
      <c r="A158" s="36"/>
      <c r="B158" s="37"/>
      <c r="C158" s="38"/>
      <c r="D158" s="193" t="s">
        <v>193</v>
      </c>
      <c r="E158" s="38"/>
      <c r="F158" s="194" t="s">
        <v>1603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193</v>
      </c>
      <c r="AU158" s="19" t="s">
        <v>82</v>
      </c>
    </row>
    <row r="159" spans="1:65" s="13" customFormat="1" ht="11.25">
      <c r="B159" s="198"/>
      <c r="C159" s="199"/>
      <c r="D159" s="200" t="s">
        <v>195</v>
      </c>
      <c r="E159" s="201" t="s">
        <v>19</v>
      </c>
      <c r="F159" s="202" t="s">
        <v>6685</v>
      </c>
      <c r="G159" s="199"/>
      <c r="H159" s="201" t="s">
        <v>19</v>
      </c>
      <c r="I159" s="203"/>
      <c r="J159" s="199"/>
      <c r="K159" s="199"/>
      <c r="L159" s="204"/>
      <c r="M159" s="205"/>
      <c r="N159" s="206"/>
      <c r="O159" s="206"/>
      <c r="P159" s="206"/>
      <c r="Q159" s="206"/>
      <c r="R159" s="206"/>
      <c r="S159" s="206"/>
      <c r="T159" s="207"/>
      <c r="AT159" s="208" t="s">
        <v>195</v>
      </c>
      <c r="AU159" s="208" t="s">
        <v>82</v>
      </c>
      <c r="AV159" s="13" t="s">
        <v>80</v>
      </c>
      <c r="AW159" s="13" t="s">
        <v>35</v>
      </c>
      <c r="AX159" s="13" t="s">
        <v>73</v>
      </c>
      <c r="AY159" s="208" t="s">
        <v>185</v>
      </c>
    </row>
    <row r="160" spans="1:65" s="14" customFormat="1" ht="11.25">
      <c r="B160" s="209"/>
      <c r="C160" s="210"/>
      <c r="D160" s="200" t="s">
        <v>195</v>
      </c>
      <c r="E160" s="211" t="s">
        <v>19</v>
      </c>
      <c r="F160" s="212" t="s">
        <v>6686</v>
      </c>
      <c r="G160" s="210"/>
      <c r="H160" s="213">
        <v>0.65</v>
      </c>
      <c r="I160" s="214"/>
      <c r="J160" s="210"/>
      <c r="K160" s="210"/>
      <c r="L160" s="215"/>
      <c r="M160" s="216"/>
      <c r="N160" s="217"/>
      <c r="O160" s="217"/>
      <c r="P160" s="217"/>
      <c r="Q160" s="217"/>
      <c r="R160" s="217"/>
      <c r="S160" s="217"/>
      <c r="T160" s="218"/>
      <c r="AT160" s="219" t="s">
        <v>195</v>
      </c>
      <c r="AU160" s="219" t="s">
        <v>82</v>
      </c>
      <c r="AV160" s="14" t="s">
        <v>82</v>
      </c>
      <c r="AW160" s="14" t="s">
        <v>35</v>
      </c>
      <c r="AX160" s="14" t="s">
        <v>73</v>
      </c>
      <c r="AY160" s="219" t="s">
        <v>185</v>
      </c>
    </row>
    <row r="161" spans="1:65" s="13" customFormat="1" ht="11.25">
      <c r="B161" s="198"/>
      <c r="C161" s="199"/>
      <c r="D161" s="200" t="s">
        <v>195</v>
      </c>
      <c r="E161" s="201" t="s">
        <v>19</v>
      </c>
      <c r="F161" s="202" t="s">
        <v>732</v>
      </c>
      <c r="G161" s="199"/>
      <c r="H161" s="201" t="s">
        <v>19</v>
      </c>
      <c r="I161" s="203"/>
      <c r="J161" s="199"/>
      <c r="K161" s="199"/>
      <c r="L161" s="204"/>
      <c r="M161" s="205"/>
      <c r="N161" s="206"/>
      <c r="O161" s="206"/>
      <c r="P161" s="206"/>
      <c r="Q161" s="206"/>
      <c r="R161" s="206"/>
      <c r="S161" s="206"/>
      <c r="T161" s="207"/>
      <c r="AT161" s="208" t="s">
        <v>195</v>
      </c>
      <c r="AU161" s="208" t="s">
        <v>82</v>
      </c>
      <c r="AV161" s="13" t="s">
        <v>80</v>
      </c>
      <c r="AW161" s="13" t="s">
        <v>35</v>
      </c>
      <c r="AX161" s="13" t="s">
        <v>73</v>
      </c>
      <c r="AY161" s="208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6687</v>
      </c>
      <c r="G162" s="210"/>
      <c r="H162" s="213">
        <v>3.86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4" customFormat="1" ht="11.25">
      <c r="B163" s="209"/>
      <c r="C163" s="210"/>
      <c r="D163" s="200" t="s">
        <v>195</v>
      </c>
      <c r="E163" s="211" t="s">
        <v>19</v>
      </c>
      <c r="F163" s="212" t="s">
        <v>6688</v>
      </c>
      <c r="G163" s="210"/>
      <c r="H163" s="213">
        <v>5.75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6689</v>
      </c>
      <c r="G164" s="210"/>
      <c r="H164" s="213">
        <v>1.52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4" customFormat="1" ht="11.25">
      <c r="B165" s="209"/>
      <c r="C165" s="210"/>
      <c r="D165" s="200" t="s">
        <v>195</v>
      </c>
      <c r="E165" s="211" t="s">
        <v>19</v>
      </c>
      <c r="F165" s="212" t="s">
        <v>6688</v>
      </c>
      <c r="G165" s="210"/>
      <c r="H165" s="213">
        <v>5.75</v>
      </c>
      <c r="I165" s="214"/>
      <c r="J165" s="210"/>
      <c r="K165" s="210"/>
      <c r="L165" s="215"/>
      <c r="M165" s="216"/>
      <c r="N165" s="217"/>
      <c r="O165" s="217"/>
      <c r="P165" s="217"/>
      <c r="Q165" s="217"/>
      <c r="R165" s="217"/>
      <c r="S165" s="217"/>
      <c r="T165" s="218"/>
      <c r="AT165" s="219" t="s">
        <v>195</v>
      </c>
      <c r="AU165" s="219" t="s">
        <v>82</v>
      </c>
      <c r="AV165" s="14" t="s">
        <v>82</v>
      </c>
      <c r="AW165" s="14" t="s">
        <v>35</v>
      </c>
      <c r="AX165" s="14" t="s">
        <v>73</v>
      </c>
      <c r="AY165" s="219" t="s">
        <v>185</v>
      </c>
    </row>
    <row r="166" spans="1:65" s="14" customFormat="1" ht="11.25">
      <c r="B166" s="209"/>
      <c r="C166" s="210"/>
      <c r="D166" s="200" t="s">
        <v>195</v>
      </c>
      <c r="E166" s="211" t="s">
        <v>19</v>
      </c>
      <c r="F166" s="212" t="s">
        <v>6690</v>
      </c>
      <c r="G166" s="210"/>
      <c r="H166" s="213">
        <v>1.56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6688</v>
      </c>
      <c r="G167" s="210"/>
      <c r="H167" s="213">
        <v>5.75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3" customFormat="1" ht="11.25">
      <c r="B168" s="198"/>
      <c r="C168" s="199"/>
      <c r="D168" s="200" t="s">
        <v>195</v>
      </c>
      <c r="E168" s="201" t="s">
        <v>19</v>
      </c>
      <c r="F168" s="202" t="s">
        <v>6691</v>
      </c>
      <c r="G168" s="199"/>
      <c r="H168" s="201" t="s">
        <v>19</v>
      </c>
      <c r="I168" s="203"/>
      <c r="J168" s="199"/>
      <c r="K168" s="199"/>
      <c r="L168" s="204"/>
      <c r="M168" s="205"/>
      <c r="N168" s="206"/>
      <c r="O168" s="206"/>
      <c r="P168" s="206"/>
      <c r="Q168" s="206"/>
      <c r="R168" s="206"/>
      <c r="S168" s="206"/>
      <c r="T168" s="207"/>
      <c r="AT168" s="208" t="s">
        <v>195</v>
      </c>
      <c r="AU168" s="208" t="s">
        <v>82</v>
      </c>
      <c r="AV168" s="13" t="s">
        <v>80</v>
      </c>
      <c r="AW168" s="13" t="s">
        <v>35</v>
      </c>
      <c r="AX168" s="13" t="s">
        <v>73</v>
      </c>
      <c r="AY168" s="208" t="s">
        <v>185</v>
      </c>
    </row>
    <row r="169" spans="1:65" s="14" customFormat="1" ht="11.25">
      <c r="B169" s="209"/>
      <c r="C169" s="210"/>
      <c r="D169" s="200" t="s">
        <v>195</v>
      </c>
      <c r="E169" s="211" t="s">
        <v>19</v>
      </c>
      <c r="F169" s="212" t="s">
        <v>2286</v>
      </c>
      <c r="G169" s="210"/>
      <c r="H169" s="213">
        <v>0.16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1:65" s="13" customFormat="1" ht="11.25">
      <c r="B170" s="198"/>
      <c r="C170" s="199"/>
      <c r="D170" s="200" t="s">
        <v>195</v>
      </c>
      <c r="E170" s="201" t="s">
        <v>19</v>
      </c>
      <c r="F170" s="202" t="s">
        <v>6692</v>
      </c>
      <c r="G170" s="199"/>
      <c r="H170" s="201" t="s">
        <v>19</v>
      </c>
      <c r="I170" s="203"/>
      <c r="J170" s="199"/>
      <c r="K170" s="199"/>
      <c r="L170" s="204"/>
      <c r="M170" s="205"/>
      <c r="N170" s="206"/>
      <c r="O170" s="206"/>
      <c r="P170" s="206"/>
      <c r="Q170" s="206"/>
      <c r="R170" s="206"/>
      <c r="S170" s="206"/>
      <c r="T170" s="207"/>
      <c r="AT170" s="208" t="s">
        <v>195</v>
      </c>
      <c r="AU170" s="208" t="s">
        <v>82</v>
      </c>
      <c r="AV170" s="13" t="s">
        <v>80</v>
      </c>
      <c r="AW170" s="13" t="s">
        <v>35</v>
      </c>
      <c r="AX170" s="13" t="s">
        <v>73</v>
      </c>
      <c r="AY170" s="208" t="s">
        <v>185</v>
      </c>
    </row>
    <row r="171" spans="1:65" s="14" customFormat="1" ht="11.25">
      <c r="B171" s="209"/>
      <c r="C171" s="210"/>
      <c r="D171" s="200" t="s">
        <v>195</v>
      </c>
      <c r="E171" s="211" t="s">
        <v>19</v>
      </c>
      <c r="F171" s="212" t="s">
        <v>6693</v>
      </c>
      <c r="G171" s="210"/>
      <c r="H171" s="213">
        <v>0.49</v>
      </c>
      <c r="I171" s="214"/>
      <c r="J171" s="210"/>
      <c r="K171" s="210"/>
      <c r="L171" s="215"/>
      <c r="M171" s="216"/>
      <c r="N171" s="217"/>
      <c r="O171" s="217"/>
      <c r="P171" s="217"/>
      <c r="Q171" s="217"/>
      <c r="R171" s="217"/>
      <c r="S171" s="217"/>
      <c r="T171" s="218"/>
      <c r="AT171" s="219" t="s">
        <v>195</v>
      </c>
      <c r="AU171" s="219" t="s">
        <v>82</v>
      </c>
      <c r="AV171" s="14" t="s">
        <v>82</v>
      </c>
      <c r="AW171" s="14" t="s">
        <v>35</v>
      </c>
      <c r="AX171" s="14" t="s">
        <v>73</v>
      </c>
      <c r="AY171" s="219" t="s">
        <v>185</v>
      </c>
    </row>
    <row r="172" spans="1:65" s="15" customFormat="1" ht="11.25">
      <c r="B172" s="220"/>
      <c r="C172" s="221"/>
      <c r="D172" s="200" t="s">
        <v>195</v>
      </c>
      <c r="E172" s="222" t="s">
        <v>19</v>
      </c>
      <c r="F172" s="223" t="s">
        <v>226</v>
      </c>
      <c r="G172" s="221"/>
      <c r="H172" s="224">
        <v>25.49</v>
      </c>
      <c r="I172" s="225"/>
      <c r="J172" s="221"/>
      <c r="K172" s="221"/>
      <c r="L172" s="226"/>
      <c r="M172" s="227"/>
      <c r="N172" s="228"/>
      <c r="O172" s="228"/>
      <c r="P172" s="228"/>
      <c r="Q172" s="228"/>
      <c r="R172" s="228"/>
      <c r="S172" s="228"/>
      <c r="T172" s="229"/>
      <c r="AT172" s="230" t="s">
        <v>195</v>
      </c>
      <c r="AU172" s="230" t="s">
        <v>82</v>
      </c>
      <c r="AV172" s="15" t="s">
        <v>135</v>
      </c>
      <c r="AW172" s="15" t="s">
        <v>35</v>
      </c>
      <c r="AX172" s="15" t="s">
        <v>80</v>
      </c>
      <c r="AY172" s="230" t="s">
        <v>185</v>
      </c>
    </row>
    <row r="173" spans="1:65" s="2" customFormat="1" ht="24.2" customHeight="1">
      <c r="A173" s="36"/>
      <c r="B173" s="37"/>
      <c r="C173" s="180" t="s">
        <v>250</v>
      </c>
      <c r="D173" s="180" t="s">
        <v>187</v>
      </c>
      <c r="E173" s="181" t="s">
        <v>1141</v>
      </c>
      <c r="F173" s="182" t="s">
        <v>1142</v>
      </c>
      <c r="G173" s="183" t="s">
        <v>240</v>
      </c>
      <c r="H173" s="184">
        <v>60.174999999999997</v>
      </c>
      <c r="I173" s="185"/>
      <c r="J173" s="186">
        <f>ROUND(I173*H173,2)</f>
        <v>0</v>
      </c>
      <c r="K173" s="182" t="s">
        <v>191</v>
      </c>
      <c r="L173" s="41"/>
      <c r="M173" s="187" t="s">
        <v>19</v>
      </c>
      <c r="N173" s="188" t="s">
        <v>44</v>
      </c>
      <c r="O173" s="66"/>
      <c r="P173" s="189">
        <f>O173*H173</f>
        <v>0</v>
      </c>
      <c r="Q173" s="189">
        <v>4.0000000000000001E-3</v>
      </c>
      <c r="R173" s="189">
        <f>Q173*H173</f>
        <v>0.2407</v>
      </c>
      <c r="S173" s="189">
        <v>0</v>
      </c>
      <c r="T173" s="190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82</v>
      </c>
      <c r="AY173" s="19" t="s">
        <v>185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19" t="s">
        <v>80</v>
      </c>
      <c r="BK173" s="192">
        <f>ROUND(I173*H173,2)</f>
        <v>0</v>
      </c>
      <c r="BL173" s="19" t="s">
        <v>135</v>
      </c>
      <c r="BM173" s="191" t="s">
        <v>6699</v>
      </c>
    </row>
    <row r="174" spans="1:65" s="2" customFormat="1" ht="11.25">
      <c r="A174" s="36"/>
      <c r="B174" s="37"/>
      <c r="C174" s="38"/>
      <c r="D174" s="193" t="s">
        <v>193</v>
      </c>
      <c r="E174" s="38"/>
      <c r="F174" s="194" t="s">
        <v>1144</v>
      </c>
      <c r="G174" s="38"/>
      <c r="H174" s="38"/>
      <c r="I174" s="195"/>
      <c r="J174" s="38"/>
      <c r="K174" s="38"/>
      <c r="L174" s="41"/>
      <c r="M174" s="196"/>
      <c r="N174" s="197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193</v>
      </c>
      <c r="AU174" s="19" t="s">
        <v>82</v>
      </c>
    </row>
    <row r="175" spans="1:65" s="13" customFormat="1" ht="11.25">
      <c r="B175" s="198"/>
      <c r="C175" s="199"/>
      <c r="D175" s="200" t="s">
        <v>195</v>
      </c>
      <c r="E175" s="201" t="s">
        <v>19</v>
      </c>
      <c r="F175" s="202" t="s">
        <v>909</v>
      </c>
      <c r="G175" s="199"/>
      <c r="H175" s="201" t="s">
        <v>19</v>
      </c>
      <c r="I175" s="203"/>
      <c r="J175" s="199"/>
      <c r="K175" s="199"/>
      <c r="L175" s="204"/>
      <c r="M175" s="205"/>
      <c r="N175" s="206"/>
      <c r="O175" s="206"/>
      <c r="P175" s="206"/>
      <c r="Q175" s="206"/>
      <c r="R175" s="206"/>
      <c r="S175" s="206"/>
      <c r="T175" s="207"/>
      <c r="AT175" s="208" t="s">
        <v>195</v>
      </c>
      <c r="AU175" s="208" t="s">
        <v>82</v>
      </c>
      <c r="AV175" s="13" t="s">
        <v>80</v>
      </c>
      <c r="AW175" s="13" t="s">
        <v>35</v>
      </c>
      <c r="AX175" s="13" t="s">
        <v>73</v>
      </c>
      <c r="AY175" s="208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6695</v>
      </c>
      <c r="G176" s="210"/>
      <c r="H176" s="213">
        <v>51.1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4" customFormat="1" ht="11.25">
      <c r="B177" s="209"/>
      <c r="C177" s="210"/>
      <c r="D177" s="200" t="s">
        <v>195</v>
      </c>
      <c r="E177" s="211" t="s">
        <v>19</v>
      </c>
      <c r="F177" s="212" t="s">
        <v>745</v>
      </c>
      <c r="G177" s="210"/>
      <c r="H177" s="213">
        <v>-2.79</v>
      </c>
      <c r="I177" s="214"/>
      <c r="J177" s="210"/>
      <c r="K177" s="210"/>
      <c r="L177" s="215"/>
      <c r="M177" s="216"/>
      <c r="N177" s="217"/>
      <c r="O177" s="217"/>
      <c r="P177" s="217"/>
      <c r="Q177" s="217"/>
      <c r="R177" s="217"/>
      <c r="S177" s="217"/>
      <c r="T177" s="218"/>
      <c r="AT177" s="219" t="s">
        <v>195</v>
      </c>
      <c r="AU177" s="219" t="s">
        <v>82</v>
      </c>
      <c r="AV177" s="14" t="s">
        <v>82</v>
      </c>
      <c r="AW177" s="14" t="s">
        <v>35</v>
      </c>
      <c r="AX177" s="14" t="s">
        <v>73</v>
      </c>
      <c r="AY177" s="219" t="s">
        <v>185</v>
      </c>
    </row>
    <row r="178" spans="1:65" s="14" customFormat="1" ht="11.25">
      <c r="B178" s="209"/>
      <c r="C178" s="210"/>
      <c r="D178" s="200" t="s">
        <v>195</v>
      </c>
      <c r="E178" s="211" t="s">
        <v>19</v>
      </c>
      <c r="F178" s="212" t="s">
        <v>744</v>
      </c>
      <c r="G178" s="210"/>
      <c r="H178" s="213">
        <v>1.1479999999999999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35</v>
      </c>
      <c r="AX178" s="14" t="s">
        <v>73</v>
      </c>
      <c r="AY178" s="219" t="s">
        <v>185</v>
      </c>
    </row>
    <row r="179" spans="1:65" s="14" customFormat="1" ht="11.25">
      <c r="B179" s="209"/>
      <c r="C179" s="210"/>
      <c r="D179" s="200" t="s">
        <v>195</v>
      </c>
      <c r="E179" s="211" t="s">
        <v>19</v>
      </c>
      <c r="F179" s="212" t="s">
        <v>6696</v>
      </c>
      <c r="G179" s="210"/>
      <c r="H179" s="213">
        <v>0.52500000000000002</v>
      </c>
      <c r="I179" s="214"/>
      <c r="J179" s="210"/>
      <c r="K179" s="210"/>
      <c r="L179" s="215"/>
      <c r="M179" s="216"/>
      <c r="N179" s="217"/>
      <c r="O179" s="217"/>
      <c r="P179" s="217"/>
      <c r="Q179" s="217"/>
      <c r="R179" s="217"/>
      <c r="S179" s="217"/>
      <c r="T179" s="218"/>
      <c r="AT179" s="219" t="s">
        <v>195</v>
      </c>
      <c r="AU179" s="219" t="s">
        <v>82</v>
      </c>
      <c r="AV179" s="14" t="s">
        <v>82</v>
      </c>
      <c r="AW179" s="14" t="s">
        <v>35</v>
      </c>
      <c r="AX179" s="14" t="s">
        <v>73</v>
      </c>
      <c r="AY179" s="219" t="s">
        <v>185</v>
      </c>
    </row>
    <row r="180" spans="1:65" s="13" customFormat="1" ht="11.25">
      <c r="B180" s="198"/>
      <c r="C180" s="199"/>
      <c r="D180" s="200" t="s">
        <v>195</v>
      </c>
      <c r="E180" s="201" t="s">
        <v>19</v>
      </c>
      <c r="F180" s="202" t="s">
        <v>6700</v>
      </c>
      <c r="G180" s="199"/>
      <c r="H180" s="201" t="s">
        <v>19</v>
      </c>
      <c r="I180" s="203"/>
      <c r="J180" s="199"/>
      <c r="K180" s="199"/>
      <c r="L180" s="204"/>
      <c r="M180" s="205"/>
      <c r="N180" s="206"/>
      <c r="O180" s="206"/>
      <c r="P180" s="206"/>
      <c r="Q180" s="206"/>
      <c r="R180" s="206"/>
      <c r="S180" s="206"/>
      <c r="T180" s="207"/>
      <c r="AT180" s="208" t="s">
        <v>195</v>
      </c>
      <c r="AU180" s="208" t="s">
        <v>82</v>
      </c>
      <c r="AV180" s="13" t="s">
        <v>80</v>
      </c>
      <c r="AW180" s="13" t="s">
        <v>35</v>
      </c>
      <c r="AX180" s="13" t="s">
        <v>73</v>
      </c>
      <c r="AY180" s="208" t="s">
        <v>185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941</v>
      </c>
      <c r="G181" s="210"/>
      <c r="H181" s="213">
        <v>3.6579999999999999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4" customFormat="1" ht="11.25">
      <c r="B182" s="209"/>
      <c r="C182" s="210"/>
      <c r="D182" s="200" t="s">
        <v>195</v>
      </c>
      <c r="E182" s="211" t="s">
        <v>19</v>
      </c>
      <c r="F182" s="212" t="s">
        <v>942</v>
      </c>
      <c r="G182" s="210"/>
      <c r="H182" s="213">
        <v>2.64</v>
      </c>
      <c r="I182" s="214"/>
      <c r="J182" s="210"/>
      <c r="K182" s="210"/>
      <c r="L182" s="215"/>
      <c r="M182" s="216"/>
      <c r="N182" s="217"/>
      <c r="O182" s="217"/>
      <c r="P182" s="217"/>
      <c r="Q182" s="217"/>
      <c r="R182" s="217"/>
      <c r="S182" s="217"/>
      <c r="T182" s="218"/>
      <c r="AT182" s="219" t="s">
        <v>195</v>
      </c>
      <c r="AU182" s="219" t="s">
        <v>82</v>
      </c>
      <c r="AV182" s="14" t="s">
        <v>82</v>
      </c>
      <c r="AW182" s="14" t="s">
        <v>35</v>
      </c>
      <c r="AX182" s="14" t="s">
        <v>73</v>
      </c>
      <c r="AY182" s="219" t="s">
        <v>185</v>
      </c>
    </row>
    <row r="183" spans="1:65" s="14" customFormat="1" ht="11.25">
      <c r="B183" s="209"/>
      <c r="C183" s="210"/>
      <c r="D183" s="200" t="s">
        <v>195</v>
      </c>
      <c r="E183" s="211" t="s">
        <v>19</v>
      </c>
      <c r="F183" s="212" t="s">
        <v>943</v>
      </c>
      <c r="G183" s="210"/>
      <c r="H183" s="213">
        <v>3.8940000000000001</v>
      </c>
      <c r="I183" s="214"/>
      <c r="J183" s="210"/>
      <c r="K183" s="210"/>
      <c r="L183" s="215"/>
      <c r="M183" s="216"/>
      <c r="N183" s="217"/>
      <c r="O183" s="217"/>
      <c r="P183" s="217"/>
      <c r="Q183" s="217"/>
      <c r="R183" s="217"/>
      <c r="S183" s="217"/>
      <c r="T183" s="218"/>
      <c r="AT183" s="219" t="s">
        <v>195</v>
      </c>
      <c r="AU183" s="219" t="s">
        <v>82</v>
      </c>
      <c r="AV183" s="14" t="s">
        <v>82</v>
      </c>
      <c r="AW183" s="14" t="s">
        <v>35</v>
      </c>
      <c r="AX183" s="14" t="s">
        <v>73</v>
      </c>
      <c r="AY183" s="219" t="s">
        <v>185</v>
      </c>
    </row>
    <row r="184" spans="1:65" s="15" customFormat="1" ht="11.25">
      <c r="B184" s="220"/>
      <c r="C184" s="221"/>
      <c r="D184" s="200" t="s">
        <v>195</v>
      </c>
      <c r="E184" s="222" t="s">
        <v>19</v>
      </c>
      <c r="F184" s="223" t="s">
        <v>226</v>
      </c>
      <c r="G184" s="221"/>
      <c r="H184" s="224">
        <v>60.175000000000004</v>
      </c>
      <c r="I184" s="225"/>
      <c r="J184" s="221"/>
      <c r="K184" s="221"/>
      <c r="L184" s="226"/>
      <c r="M184" s="227"/>
      <c r="N184" s="228"/>
      <c r="O184" s="228"/>
      <c r="P184" s="228"/>
      <c r="Q184" s="228"/>
      <c r="R184" s="228"/>
      <c r="S184" s="228"/>
      <c r="T184" s="229"/>
      <c r="AT184" s="230" t="s">
        <v>195</v>
      </c>
      <c r="AU184" s="230" t="s">
        <v>82</v>
      </c>
      <c r="AV184" s="15" t="s">
        <v>135</v>
      </c>
      <c r="AW184" s="15" t="s">
        <v>35</v>
      </c>
      <c r="AX184" s="15" t="s">
        <v>80</v>
      </c>
      <c r="AY184" s="230" t="s">
        <v>185</v>
      </c>
    </row>
    <row r="185" spans="1:65" s="2" customFormat="1" ht="16.5" customHeight="1">
      <c r="A185" s="36"/>
      <c r="B185" s="37"/>
      <c r="C185" s="180" t="s">
        <v>255</v>
      </c>
      <c r="D185" s="180" t="s">
        <v>187</v>
      </c>
      <c r="E185" s="181" t="s">
        <v>1145</v>
      </c>
      <c r="F185" s="182" t="s">
        <v>1146</v>
      </c>
      <c r="G185" s="183" t="s">
        <v>240</v>
      </c>
      <c r="H185" s="184">
        <v>668.11900000000003</v>
      </c>
      <c r="I185" s="185"/>
      <c r="J185" s="186">
        <f>ROUND(I185*H185,2)</f>
        <v>0</v>
      </c>
      <c r="K185" s="182" t="s">
        <v>191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2.5999999999999998E-4</v>
      </c>
      <c r="R185" s="189">
        <f>Q185*H185</f>
        <v>0.17371093999999998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82</v>
      </c>
      <c r="AY185" s="19" t="s">
        <v>185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80</v>
      </c>
      <c r="BK185" s="192">
        <f>ROUND(I185*H185,2)</f>
        <v>0</v>
      </c>
      <c r="BL185" s="19" t="s">
        <v>135</v>
      </c>
      <c r="BM185" s="191" t="s">
        <v>6701</v>
      </c>
    </row>
    <row r="186" spans="1:65" s="2" customFormat="1" ht="11.25">
      <c r="A186" s="36"/>
      <c r="B186" s="37"/>
      <c r="C186" s="38"/>
      <c r="D186" s="193" t="s">
        <v>193</v>
      </c>
      <c r="E186" s="38"/>
      <c r="F186" s="194" t="s">
        <v>1148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193</v>
      </c>
      <c r="AU186" s="19" t="s">
        <v>82</v>
      </c>
    </row>
    <row r="187" spans="1:65" s="13" customFormat="1" ht="11.25">
      <c r="B187" s="198"/>
      <c r="C187" s="199"/>
      <c r="D187" s="200" t="s">
        <v>195</v>
      </c>
      <c r="E187" s="201" t="s">
        <v>19</v>
      </c>
      <c r="F187" s="202" t="s">
        <v>652</v>
      </c>
      <c r="G187" s="199"/>
      <c r="H187" s="201" t="s">
        <v>19</v>
      </c>
      <c r="I187" s="203"/>
      <c r="J187" s="199"/>
      <c r="K187" s="199"/>
      <c r="L187" s="204"/>
      <c r="M187" s="205"/>
      <c r="N187" s="206"/>
      <c r="O187" s="206"/>
      <c r="P187" s="206"/>
      <c r="Q187" s="206"/>
      <c r="R187" s="206"/>
      <c r="S187" s="206"/>
      <c r="T187" s="207"/>
      <c r="AT187" s="208" t="s">
        <v>195</v>
      </c>
      <c r="AU187" s="208" t="s">
        <v>82</v>
      </c>
      <c r="AV187" s="13" t="s">
        <v>80</v>
      </c>
      <c r="AW187" s="13" t="s">
        <v>35</v>
      </c>
      <c r="AX187" s="13" t="s">
        <v>73</v>
      </c>
      <c r="AY187" s="208" t="s">
        <v>185</v>
      </c>
    </row>
    <row r="188" spans="1:65" s="13" customFormat="1" ht="11.25">
      <c r="B188" s="198"/>
      <c r="C188" s="199"/>
      <c r="D188" s="200" t="s">
        <v>195</v>
      </c>
      <c r="E188" s="201" t="s">
        <v>19</v>
      </c>
      <c r="F188" s="202" t="s">
        <v>6685</v>
      </c>
      <c r="G188" s="199"/>
      <c r="H188" s="201" t="s">
        <v>19</v>
      </c>
      <c r="I188" s="203"/>
      <c r="J188" s="199"/>
      <c r="K188" s="199"/>
      <c r="L188" s="204"/>
      <c r="M188" s="205"/>
      <c r="N188" s="206"/>
      <c r="O188" s="206"/>
      <c r="P188" s="206"/>
      <c r="Q188" s="206"/>
      <c r="R188" s="206"/>
      <c r="S188" s="206"/>
      <c r="T188" s="207"/>
      <c r="AT188" s="208" t="s">
        <v>195</v>
      </c>
      <c r="AU188" s="208" t="s">
        <v>82</v>
      </c>
      <c r="AV188" s="13" t="s">
        <v>80</v>
      </c>
      <c r="AW188" s="13" t="s">
        <v>35</v>
      </c>
      <c r="AX188" s="13" t="s">
        <v>73</v>
      </c>
      <c r="AY188" s="208" t="s">
        <v>185</v>
      </c>
    </row>
    <row r="189" spans="1:65" s="14" customFormat="1" ht="11.25">
      <c r="B189" s="209"/>
      <c r="C189" s="210"/>
      <c r="D189" s="200" t="s">
        <v>195</v>
      </c>
      <c r="E189" s="211" t="s">
        <v>19</v>
      </c>
      <c r="F189" s="212" t="s">
        <v>6702</v>
      </c>
      <c r="G189" s="210"/>
      <c r="H189" s="213">
        <v>257.27999999999997</v>
      </c>
      <c r="I189" s="214"/>
      <c r="J189" s="210"/>
      <c r="K189" s="210"/>
      <c r="L189" s="215"/>
      <c r="M189" s="216"/>
      <c r="N189" s="217"/>
      <c r="O189" s="217"/>
      <c r="P189" s="217"/>
      <c r="Q189" s="217"/>
      <c r="R189" s="217"/>
      <c r="S189" s="217"/>
      <c r="T189" s="218"/>
      <c r="AT189" s="219" t="s">
        <v>195</v>
      </c>
      <c r="AU189" s="219" t="s">
        <v>82</v>
      </c>
      <c r="AV189" s="14" t="s">
        <v>82</v>
      </c>
      <c r="AW189" s="14" t="s">
        <v>35</v>
      </c>
      <c r="AX189" s="14" t="s">
        <v>73</v>
      </c>
      <c r="AY189" s="219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6703</v>
      </c>
      <c r="G190" s="210"/>
      <c r="H190" s="213">
        <v>-80.831000000000003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4" customFormat="1" ht="11.25">
      <c r="B191" s="209"/>
      <c r="C191" s="210"/>
      <c r="D191" s="200" t="s">
        <v>195</v>
      </c>
      <c r="E191" s="211" t="s">
        <v>19</v>
      </c>
      <c r="F191" s="212" t="s">
        <v>6704</v>
      </c>
      <c r="G191" s="210"/>
      <c r="H191" s="213">
        <v>3.4</v>
      </c>
      <c r="I191" s="214"/>
      <c r="J191" s="210"/>
      <c r="K191" s="210"/>
      <c r="L191" s="215"/>
      <c r="M191" s="216"/>
      <c r="N191" s="217"/>
      <c r="O191" s="217"/>
      <c r="P191" s="217"/>
      <c r="Q191" s="217"/>
      <c r="R191" s="217"/>
      <c r="S191" s="217"/>
      <c r="T191" s="218"/>
      <c r="AT191" s="219" t="s">
        <v>195</v>
      </c>
      <c r="AU191" s="219" t="s">
        <v>82</v>
      </c>
      <c r="AV191" s="14" t="s">
        <v>82</v>
      </c>
      <c r="AW191" s="14" t="s">
        <v>35</v>
      </c>
      <c r="AX191" s="14" t="s">
        <v>73</v>
      </c>
      <c r="AY191" s="219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6705</v>
      </c>
      <c r="G192" s="210"/>
      <c r="H192" s="213">
        <v>1.02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2:51" s="13" customFormat="1" ht="11.25">
      <c r="B193" s="198"/>
      <c r="C193" s="199"/>
      <c r="D193" s="200" t="s">
        <v>195</v>
      </c>
      <c r="E193" s="201" t="s">
        <v>19</v>
      </c>
      <c r="F193" s="202" t="s">
        <v>767</v>
      </c>
      <c r="G193" s="199"/>
      <c r="H193" s="201" t="s">
        <v>19</v>
      </c>
      <c r="I193" s="203"/>
      <c r="J193" s="199"/>
      <c r="K193" s="199"/>
      <c r="L193" s="204"/>
      <c r="M193" s="205"/>
      <c r="N193" s="206"/>
      <c r="O193" s="206"/>
      <c r="P193" s="206"/>
      <c r="Q193" s="206"/>
      <c r="R193" s="206"/>
      <c r="S193" s="206"/>
      <c r="T193" s="207"/>
      <c r="AT193" s="208" t="s">
        <v>195</v>
      </c>
      <c r="AU193" s="208" t="s">
        <v>82</v>
      </c>
      <c r="AV193" s="13" t="s">
        <v>80</v>
      </c>
      <c r="AW193" s="13" t="s">
        <v>35</v>
      </c>
      <c r="AX193" s="13" t="s">
        <v>73</v>
      </c>
      <c r="AY193" s="208" t="s">
        <v>185</v>
      </c>
    </row>
    <row r="194" spans="2:51" s="14" customFormat="1" ht="11.25">
      <c r="B194" s="209"/>
      <c r="C194" s="210"/>
      <c r="D194" s="200" t="s">
        <v>195</v>
      </c>
      <c r="E194" s="211" t="s">
        <v>19</v>
      </c>
      <c r="F194" s="212" t="s">
        <v>768</v>
      </c>
      <c r="G194" s="210"/>
      <c r="H194" s="213">
        <v>1.21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2:51" s="14" customFormat="1" ht="11.25">
      <c r="B195" s="209"/>
      <c r="C195" s="210"/>
      <c r="D195" s="200" t="s">
        <v>195</v>
      </c>
      <c r="E195" s="211" t="s">
        <v>19</v>
      </c>
      <c r="F195" s="212" t="s">
        <v>769</v>
      </c>
      <c r="G195" s="210"/>
      <c r="H195" s="213">
        <v>0.44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2:51" s="14" customFormat="1" ht="11.25">
      <c r="B196" s="209"/>
      <c r="C196" s="210"/>
      <c r="D196" s="200" t="s">
        <v>195</v>
      </c>
      <c r="E196" s="211" t="s">
        <v>19</v>
      </c>
      <c r="F196" s="212" t="s">
        <v>770</v>
      </c>
      <c r="G196" s="210"/>
      <c r="H196" s="213">
        <v>0.9</v>
      </c>
      <c r="I196" s="214"/>
      <c r="J196" s="210"/>
      <c r="K196" s="210"/>
      <c r="L196" s="215"/>
      <c r="M196" s="216"/>
      <c r="N196" s="217"/>
      <c r="O196" s="217"/>
      <c r="P196" s="217"/>
      <c r="Q196" s="217"/>
      <c r="R196" s="217"/>
      <c r="S196" s="217"/>
      <c r="T196" s="218"/>
      <c r="AT196" s="219" t="s">
        <v>195</v>
      </c>
      <c r="AU196" s="219" t="s">
        <v>82</v>
      </c>
      <c r="AV196" s="14" t="s">
        <v>82</v>
      </c>
      <c r="AW196" s="14" t="s">
        <v>35</v>
      </c>
      <c r="AX196" s="14" t="s">
        <v>73</v>
      </c>
      <c r="AY196" s="219" t="s">
        <v>185</v>
      </c>
    </row>
    <row r="197" spans="2:51" s="14" customFormat="1" ht="11.25">
      <c r="B197" s="209"/>
      <c r="C197" s="210"/>
      <c r="D197" s="200" t="s">
        <v>195</v>
      </c>
      <c r="E197" s="211" t="s">
        <v>19</v>
      </c>
      <c r="F197" s="212" t="s">
        <v>771</v>
      </c>
      <c r="G197" s="210"/>
      <c r="H197" s="213">
        <v>0.56000000000000005</v>
      </c>
      <c r="I197" s="214"/>
      <c r="J197" s="210"/>
      <c r="K197" s="210"/>
      <c r="L197" s="215"/>
      <c r="M197" s="216"/>
      <c r="N197" s="217"/>
      <c r="O197" s="217"/>
      <c r="P197" s="217"/>
      <c r="Q197" s="217"/>
      <c r="R197" s="217"/>
      <c r="S197" s="217"/>
      <c r="T197" s="218"/>
      <c r="AT197" s="219" t="s">
        <v>195</v>
      </c>
      <c r="AU197" s="219" t="s">
        <v>82</v>
      </c>
      <c r="AV197" s="14" t="s">
        <v>82</v>
      </c>
      <c r="AW197" s="14" t="s">
        <v>35</v>
      </c>
      <c r="AX197" s="14" t="s">
        <v>73</v>
      </c>
      <c r="AY197" s="219" t="s">
        <v>185</v>
      </c>
    </row>
    <row r="198" spans="2:51" s="14" customFormat="1" ht="11.25">
      <c r="B198" s="209"/>
      <c r="C198" s="210"/>
      <c r="D198" s="200" t="s">
        <v>195</v>
      </c>
      <c r="E198" s="211" t="s">
        <v>19</v>
      </c>
      <c r="F198" s="212" t="s">
        <v>772</v>
      </c>
      <c r="G198" s="210"/>
      <c r="H198" s="213">
        <v>0.77</v>
      </c>
      <c r="I198" s="214"/>
      <c r="J198" s="210"/>
      <c r="K198" s="210"/>
      <c r="L198" s="215"/>
      <c r="M198" s="216"/>
      <c r="N198" s="217"/>
      <c r="O198" s="217"/>
      <c r="P198" s="217"/>
      <c r="Q198" s="217"/>
      <c r="R198" s="217"/>
      <c r="S198" s="217"/>
      <c r="T198" s="218"/>
      <c r="AT198" s="219" t="s">
        <v>195</v>
      </c>
      <c r="AU198" s="219" t="s">
        <v>82</v>
      </c>
      <c r="AV198" s="14" t="s">
        <v>82</v>
      </c>
      <c r="AW198" s="14" t="s">
        <v>35</v>
      </c>
      <c r="AX198" s="14" t="s">
        <v>73</v>
      </c>
      <c r="AY198" s="219" t="s">
        <v>185</v>
      </c>
    </row>
    <row r="199" spans="2:51" s="14" customFormat="1" ht="11.25">
      <c r="B199" s="209"/>
      <c r="C199" s="210"/>
      <c r="D199" s="200" t="s">
        <v>195</v>
      </c>
      <c r="E199" s="211" t="s">
        <v>19</v>
      </c>
      <c r="F199" s="212" t="s">
        <v>6706</v>
      </c>
      <c r="G199" s="210"/>
      <c r="H199" s="213">
        <v>1.0780000000000001</v>
      </c>
      <c r="I199" s="214"/>
      <c r="J199" s="210"/>
      <c r="K199" s="210"/>
      <c r="L199" s="215"/>
      <c r="M199" s="216"/>
      <c r="N199" s="217"/>
      <c r="O199" s="217"/>
      <c r="P199" s="217"/>
      <c r="Q199" s="217"/>
      <c r="R199" s="217"/>
      <c r="S199" s="217"/>
      <c r="T199" s="218"/>
      <c r="AT199" s="219" t="s">
        <v>195</v>
      </c>
      <c r="AU199" s="219" t="s">
        <v>82</v>
      </c>
      <c r="AV199" s="14" t="s">
        <v>82</v>
      </c>
      <c r="AW199" s="14" t="s">
        <v>35</v>
      </c>
      <c r="AX199" s="14" t="s">
        <v>73</v>
      </c>
      <c r="AY199" s="219" t="s">
        <v>185</v>
      </c>
    </row>
    <row r="200" spans="2:51" s="14" customFormat="1" ht="11.25">
      <c r="B200" s="209"/>
      <c r="C200" s="210"/>
      <c r="D200" s="200" t="s">
        <v>195</v>
      </c>
      <c r="E200" s="211" t="s">
        <v>19</v>
      </c>
      <c r="F200" s="212" t="s">
        <v>6707</v>
      </c>
      <c r="G200" s="210"/>
      <c r="H200" s="213">
        <v>0.308</v>
      </c>
      <c r="I200" s="214"/>
      <c r="J200" s="210"/>
      <c r="K200" s="210"/>
      <c r="L200" s="215"/>
      <c r="M200" s="216"/>
      <c r="N200" s="217"/>
      <c r="O200" s="217"/>
      <c r="P200" s="217"/>
      <c r="Q200" s="217"/>
      <c r="R200" s="217"/>
      <c r="S200" s="217"/>
      <c r="T200" s="218"/>
      <c r="AT200" s="219" t="s">
        <v>195</v>
      </c>
      <c r="AU200" s="219" t="s">
        <v>82</v>
      </c>
      <c r="AV200" s="14" t="s">
        <v>82</v>
      </c>
      <c r="AW200" s="14" t="s">
        <v>35</v>
      </c>
      <c r="AX200" s="14" t="s">
        <v>73</v>
      </c>
      <c r="AY200" s="219" t="s">
        <v>185</v>
      </c>
    </row>
    <row r="201" spans="2:51" s="14" customFormat="1" ht="11.25">
      <c r="B201" s="209"/>
      <c r="C201" s="210"/>
      <c r="D201" s="200" t="s">
        <v>195</v>
      </c>
      <c r="E201" s="211" t="s">
        <v>19</v>
      </c>
      <c r="F201" s="212" t="s">
        <v>770</v>
      </c>
      <c r="G201" s="210"/>
      <c r="H201" s="213">
        <v>0.9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2:51" s="14" customFormat="1" ht="11.25">
      <c r="B202" s="209"/>
      <c r="C202" s="210"/>
      <c r="D202" s="200" t="s">
        <v>195</v>
      </c>
      <c r="E202" s="211" t="s">
        <v>19</v>
      </c>
      <c r="F202" s="212" t="s">
        <v>6708</v>
      </c>
      <c r="G202" s="210"/>
      <c r="H202" s="213">
        <v>0.47599999999999998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2:51" s="14" customFormat="1" ht="11.25">
      <c r="B203" s="209"/>
      <c r="C203" s="210"/>
      <c r="D203" s="200" t="s">
        <v>195</v>
      </c>
      <c r="E203" s="211" t="s">
        <v>19</v>
      </c>
      <c r="F203" s="212" t="s">
        <v>6709</v>
      </c>
      <c r="G203" s="210"/>
      <c r="H203" s="213">
        <v>0.68600000000000005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2:51" s="14" customFormat="1" ht="11.25">
      <c r="B204" s="209"/>
      <c r="C204" s="210"/>
      <c r="D204" s="200" t="s">
        <v>195</v>
      </c>
      <c r="E204" s="211" t="s">
        <v>19</v>
      </c>
      <c r="F204" s="212" t="s">
        <v>6710</v>
      </c>
      <c r="G204" s="210"/>
      <c r="H204" s="213">
        <v>0.44400000000000001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35</v>
      </c>
      <c r="AX204" s="14" t="s">
        <v>73</v>
      </c>
      <c r="AY204" s="219" t="s">
        <v>185</v>
      </c>
    </row>
    <row r="205" spans="2:51" s="13" customFormat="1" ht="11.25">
      <c r="B205" s="198"/>
      <c r="C205" s="199"/>
      <c r="D205" s="200" t="s">
        <v>195</v>
      </c>
      <c r="E205" s="201" t="s">
        <v>19</v>
      </c>
      <c r="F205" s="202" t="s">
        <v>728</v>
      </c>
      <c r="G205" s="199"/>
      <c r="H205" s="201" t="s">
        <v>19</v>
      </c>
      <c r="I205" s="203"/>
      <c r="J205" s="199"/>
      <c r="K205" s="199"/>
      <c r="L205" s="204"/>
      <c r="M205" s="205"/>
      <c r="N205" s="206"/>
      <c r="O205" s="206"/>
      <c r="P205" s="206"/>
      <c r="Q205" s="206"/>
      <c r="R205" s="206"/>
      <c r="S205" s="206"/>
      <c r="T205" s="207"/>
      <c r="AT205" s="208" t="s">
        <v>195</v>
      </c>
      <c r="AU205" s="208" t="s">
        <v>82</v>
      </c>
      <c r="AV205" s="13" t="s">
        <v>80</v>
      </c>
      <c r="AW205" s="13" t="s">
        <v>35</v>
      </c>
      <c r="AX205" s="13" t="s">
        <v>73</v>
      </c>
      <c r="AY205" s="208" t="s">
        <v>185</v>
      </c>
    </row>
    <row r="206" spans="2:51" s="14" customFormat="1" ht="11.25">
      <c r="B206" s="209"/>
      <c r="C206" s="210"/>
      <c r="D206" s="200" t="s">
        <v>195</v>
      </c>
      <c r="E206" s="211" t="s">
        <v>19</v>
      </c>
      <c r="F206" s="212" t="s">
        <v>6711</v>
      </c>
      <c r="G206" s="210"/>
      <c r="H206" s="213">
        <v>5.0129999999999999</v>
      </c>
      <c r="I206" s="214"/>
      <c r="J206" s="210"/>
      <c r="K206" s="210"/>
      <c r="L206" s="215"/>
      <c r="M206" s="216"/>
      <c r="N206" s="217"/>
      <c r="O206" s="217"/>
      <c r="P206" s="217"/>
      <c r="Q206" s="217"/>
      <c r="R206" s="217"/>
      <c r="S206" s="217"/>
      <c r="T206" s="218"/>
      <c r="AT206" s="219" t="s">
        <v>195</v>
      </c>
      <c r="AU206" s="219" t="s">
        <v>82</v>
      </c>
      <c r="AV206" s="14" t="s">
        <v>82</v>
      </c>
      <c r="AW206" s="14" t="s">
        <v>35</v>
      </c>
      <c r="AX206" s="14" t="s">
        <v>73</v>
      </c>
      <c r="AY206" s="219" t="s">
        <v>185</v>
      </c>
    </row>
    <row r="207" spans="2:51" s="14" customFormat="1" ht="11.25">
      <c r="B207" s="209"/>
      <c r="C207" s="210"/>
      <c r="D207" s="200" t="s">
        <v>195</v>
      </c>
      <c r="E207" s="211" t="s">
        <v>19</v>
      </c>
      <c r="F207" s="212" t="s">
        <v>6712</v>
      </c>
      <c r="G207" s="210"/>
      <c r="H207" s="213">
        <v>2.1379999999999999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2:51" s="14" customFormat="1" ht="11.25">
      <c r="B208" s="209"/>
      <c r="C208" s="210"/>
      <c r="D208" s="200" t="s">
        <v>195</v>
      </c>
      <c r="E208" s="211" t="s">
        <v>19</v>
      </c>
      <c r="F208" s="212" t="s">
        <v>6713</v>
      </c>
      <c r="G208" s="210"/>
      <c r="H208" s="213">
        <v>2.25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2:51" s="14" customFormat="1" ht="11.25">
      <c r="B209" s="209"/>
      <c r="C209" s="210"/>
      <c r="D209" s="200" t="s">
        <v>195</v>
      </c>
      <c r="E209" s="211" t="s">
        <v>19</v>
      </c>
      <c r="F209" s="212" t="s">
        <v>6714</v>
      </c>
      <c r="G209" s="210"/>
      <c r="H209" s="213">
        <v>1.35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2:51" s="14" customFormat="1" ht="11.25">
      <c r="B210" s="209"/>
      <c r="C210" s="210"/>
      <c r="D210" s="200" t="s">
        <v>195</v>
      </c>
      <c r="E210" s="211" t="s">
        <v>19</v>
      </c>
      <c r="F210" s="212" t="s">
        <v>6715</v>
      </c>
      <c r="G210" s="210"/>
      <c r="H210" s="213">
        <v>0.62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2:51" s="13" customFormat="1" ht="11.25">
      <c r="B211" s="198"/>
      <c r="C211" s="199"/>
      <c r="D211" s="200" t="s">
        <v>195</v>
      </c>
      <c r="E211" s="201" t="s">
        <v>19</v>
      </c>
      <c r="F211" s="202" t="s">
        <v>732</v>
      </c>
      <c r="G211" s="199"/>
      <c r="H211" s="201" t="s">
        <v>19</v>
      </c>
      <c r="I211" s="203"/>
      <c r="J211" s="199"/>
      <c r="K211" s="199"/>
      <c r="L211" s="204"/>
      <c r="M211" s="205"/>
      <c r="N211" s="206"/>
      <c r="O211" s="206"/>
      <c r="P211" s="206"/>
      <c r="Q211" s="206"/>
      <c r="R211" s="206"/>
      <c r="S211" s="206"/>
      <c r="T211" s="207"/>
      <c r="AT211" s="208" t="s">
        <v>195</v>
      </c>
      <c r="AU211" s="208" t="s">
        <v>82</v>
      </c>
      <c r="AV211" s="13" t="s">
        <v>80</v>
      </c>
      <c r="AW211" s="13" t="s">
        <v>35</v>
      </c>
      <c r="AX211" s="13" t="s">
        <v>73</v>
      </c>
      <c r="AY211" s="208" t="s">
        <v>185</v>
      </c>
    </row>
    <row r="212" spans="2:51" s="14" customFormat="1" ht="11.25">
      <c r="B212" s="209"/>
      <c r="C212" s="210"/>
      <c r="D212" s="200" t="s">
        <v>195</v>
      </c>
      <c r="E212" s="211" t="s">
        <v>19</v>
      </c>
      <c r="F212" s="212" t="s">
        <v>6716</v>
      </c>
      <c r="G212" s="210"/>
      <c r="H212" s="213">
        <v>123.52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2:51" s="14" customFormat="1" ht="11.25">
      <c r="B213" s="209"/>
      <c r="C213" s="210"/>
      <c r="D213" s="200" t="s">
        <v>195</v>
      </c>
      <c r="E213" s="211" t="s">
        <v>19</v>
      </c>
      <c r="F213" s="212" t="s">
        <v>6717</v>
      </c>
      <c r="G213" s="210"/>
      <c r="H213" s="213">
        <v>4.0599999999999996</v>
      </c>
      <c r="I213" s="214"/>
      <c r="J213" s="210"/>
      <c r="K213" s="210"/>
      <c r="L213" s="215"/>
      <c r="M213" s="216"/>
      <c r="N213" s="217"/>
      <c r="O213" s="217"/>
      <c r="P213" s="217"/>
      <c r="Q213" s="217"/>
      <c r="R213" s="217"/>
      <c r="S213" s="217"/>
      <c r="T213" s="218"/>
      <c r="AT213" s="219" t="s">
        <v>195</v>
      </c>
      <c r="AU213" s="219" t="s">
        <v>82</v>
      </c>
      <c r="AV213" s="14" t="s">
        <v>82</v>
      </c>
      <c r="AW213" s="14" t="s">
        <v>35</v>
      </c>
      <c r="AX213" s="14" t="s">
        <v>73</v>
      </c>
      <c r="AY213" s="219" t="s">
        <v>185</v>
      </c>
    </row>
    <row r="214" spans="2:51" s="14" customFormat="1" ht="11.25">
      <c r="B214" s="209"/>
      <c r="C214" s="210"/>
      <c r="D214" s="200" t="s">
        <v>195</v>
      </c>
      <c r="E214" s="211" t="s">
        <v>19</v>
      </c>
      <c r="F214" s="212" t="s">
        <v>6718</v>
      </c>
      <c r="G214" s="210"/>
      <c r="H214" s="213">
        <v>2.3199999999999998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2:51" s="14" customFormat="1" ht="11.25">
      <c r="B215" s="209"/>
      <c r="C215" s="210"/>
      <c r="D215" s="200" t="s">
        <v>195</v>
      </c>
      <c r="E215" s="211" t="s">
        <v>19</v>
      </c>
      <c r="F215" s="212" t="s">
        <v>6719</v>
      </c>
      <c r="G215" s="210"/>
      <c r="H215" s="213">
        <v>3.48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2:51" s="14" customFormat="1" ht="11.25">
      <c r="B216" s="209"/>
      <c r="C216" s="210"/>
      <c r="D216" s="200" t="s">
        <v>195</v>
      </c>
      <c r="E216" s="211" t="s">
        <v>19</v>
      </c>
      <c r="F216" s="212" t="s">
        <v>6718</v>
      </c>
      <c r="G216" s="210"/>
      <c r="H216" s="213">
        <v>2.3199999999999998</v>
      </c>
      <c r="I216" s="214"/>
      <c r="J216" s="210"/>
      <c r="K216" s="210"/>
      <c r="L216" s="215"/>
      <c r="M216" s="216"/>
      <c r="N216" s="217"/>
      <c r="O216" s="217"/>
      <c r="P216" s="217"/>
      <c r="Q216" s="217"/>
      <c r="R216" s="217"/>
      <c r="S216" s="217"/>
      <c r="T216" s="218"/>
      <c r="AT216" s="219" t="s">
        <v>195</v>
      </c>
      <c r="AU216" s="219" t="s">
        <v>82</v>
      </c>
      <c r="AV216" s="14" t="s">
        <v>82</v>
      </c>
      <c r="AW216" s="14" t="s">
        <v>35</v>
      </c>
      <c r="AX216" s="14" t="s">
        <v>73</v>
      </c>
      <c r="AY216" s="219" t="s">
        <v>185</v>
      </c>
    </row>
    <row r="217" spans="2:51" s="14" customFormat="1" ht="11.25">
      <c r="B217" s="209"/>
      <c r="C217" s="210"/>
      <c r="D217" s="200" t="s">
        <v>195</v>
      </c>
      <c r="E217" s="211" t="s">
        <v>19</v>
      </c>
      <c r="F217" s="212" t="s">
        <v>6720</v>
      </c>
      <c r="G217" s="210"/>
      <c r="H217" s="213">
        <v>4.0599999999999996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2:51" s="14" customFormat="1" ht="11.25">
      <c r="B218" s="209"/>
      <c r="C218" s="210"/>
      <c r="D218" s="200" t="s">
        <v>195</v>
      </c>
      <c r="E218" s="211" t="s">
        <v>19</v>
      </c>
      <c r="F218" s="212" t="s">
        <v>6721</v>
      </c>
      <c r="G218" s="210"/>
      <c r="H218" s="213">
        <v>6.9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2:51" s="14" customFormat="1" ht="11.25">
      <c r="B219" s="209"/>
      <c r="C219" s="210"/>
      <c r="D219" s="200" t="s">
        <v>195</v>
      </c>
      <c r="E219" s="211" t="s">
        <v>19</v>
      </c>
      <c r="F219" s="212" t="s">
        <v>6722</v>
      </c>
      <c r="G219" s="210"/>
      <c r="H219" s="213">
        <v>23.56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2:51" s="14" customFormat="1" ht="11.25">
      <c r="B220" s="209"/>
      <c r="C220" s="210"/>
      <c r="D220" s="200" t="s">
        <v>195</v>
      </c>
      <c r="E220" s="211" t="s">
        <v>19</v>
      </c>
      <c r="F220" s="212" t="s">
        <v>6722</v>
      </c>
      <c r="G220" s="210"/>
      <c r="H220" s="213">
        <v>23.56</v>
      </c>
      <c r="I220" s="214"/>
      <c r="J220" s="210"/>
      <c r="K220" s="210"/>
      <c r="L220" s="215"/>
      <c r="M220" s="216"/>
      <c r="N220" s="217"/>
      <c r="O220" s="217"/>
      <c r="P220" s="217"/>
      <c r="Q220" s="217"/>
      <c r="R220" s="217"/>
      <c r="S220" s="217"/>
      <c r="T220" s="218"/>
      <c r="AT220" s="219" t="s">
        <v>195</v>
      </c>
      <c r="AU220" s="219" t="s">
        <v>82</v>
      </c>
      <c r="AV220" s="14" t="s">
        <v>82</v>
      </c>
      <c r="AW220" s="14" t="s">
        <v>35</v>
      </c>
      <c r="AX220" s="14" t="s">
        <v>73</v>
      </c>
      <c r="AY220" s="219" t="s">
        <v>185</v>
      </c>
    </row>
    <row r="221" spans="2:51" s="14" customFormat="1" ht="11.25">
      <c r="B221" s="209"/>
      <c r="C221" s="210"/>
      <c r="D221" s="200" t="s">
        <v>195</v>
      </c>
      <c r="E221" s="211" t="s">
        <v>19</v>
      </c>
      <c r="F221" s="212" t="s">
        <v>6723</v>
      </c>
      <c r="G221" s="210"/>
      <c r="H221" s="213">
        <v>3.71</v>
      </c>
      <c r="I221" s="214"/>
      <c r="J221" s="210"/>
      <c r="K221" s="210"/>
      <c r="L221" s="215"/>
      <c r="M221" s="216"/>
      <c r="N221" s="217"/>
      <c r="O221" s="217"/>
      <c r="P221" s="217"/>
      <c r="Q221" s="217"/>
      <c r="R221" s="217"/>
      <c r="S221" s="217"/>
      <c r="T221" s="218"/>
      <c r="AT221" s="219" t="s">
        <v>195</v>
      </c>
      <c r="AU221" s="219" t="s">
        <v>82</v>
      </c>
      <c r="AV221" s="14" t="s">
        <v>82</v>
      </c>
      <c r="AW221" s="14" t="s">
        <v>35</v>
      </c>
      <c r="AX221" s="14" t="s">
        <v>73</v>
      </c>
      <c r="AY221" s="219" t="s">
        <v>185</v>
      </c>
    </row>
    <row r="222" spans="2:51" s="14" customFormat="1" ht="11.25">
      <c r="B222" s="209"/>
      <c r="C222" s="210"/>
      <c r="D222" s="200" t="s">
        <v>195</v>
      </c>
      <c r="E222" s="211" t="s">
        <v>19</v>
      </c>
      <c r="F222" s="212" t="s">
        <v>6724</v>
      </c>
      <c r="G222" s="210"/>
      <c r="H222" s="213">
        <v>1.1599999999999999</v>
      </c>
      <c r="I222" s="214"/>
      <c r="J222" s="210"/>
      <c r="K222" s="210"/>
      <c r="L222" s="215"/>
      <c r="M222" s="216"/>
      <c r="N222" s="217"/>
      <c r="O222" s="217"/>
      <c r="P222" s="217"/>
      <c r="Q222" s="217"/>
      <c r="R222" s="217"/>
      <c r="S222" s="217"/>
      <c r="T222" s="218"/>
      <c r="AT222" s="219" t="s">
        <v>195</v>
      </c>
      <c r="AU222" s="219" t="s">
        <v>82</v>
      </c>
      <c r="AV222" s="14" t="s">
        <v>82</v>
      </c>
      <c r="AW222" s="14" t="s">
        <v>35</v>
      </c>
      <c r="AX222" s="14" t="s">
        <v>73</v>
      </c>
      <c r="AY222" s="219" t="s">
        <v>185</v>
      </c>
    </row>
    <row r="223" spans="2:51" s="14" customFormat="1" ht="11.25">
      <c r="B223" s="209"/>
      <c r="C223" s="210"/>
      <c r="D223" s="200" t="s">
        <v>195</v>
      </c>
      <c r="E223" s="211" t="s">
        <v>19</v>
      </c>
      <c r="F223" s="212" t="s">
        <v>6724</v>
      </c>
      <c r="G223" s="210"/>
      <c r="H223" s="213">
        <v>1.1599999999999999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2:51" s="14" customFormat="1" ht="11.25">
      <c r="B224" s="209"/>
      <c r="C224" s="210"/>
      <c r="D224" s="200" t="s">
        <v>195</v>
      </c>
      <c r="E224" s="211" t="s">
        <v>19</v>
      </c>
      <c r="F224" s="212" t="s">
        <v>6725</v>
      </c>
      <c r="G224" s="210"/>
      <c r="H224" s="213">
        <v>3.71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2:51" s="14" customFormat="1" ht="11.25">
      <c r="B225" s="209"/>
      <c r="C225" s="210"/>
      <c r="D225" s="200" t="s">
        <v>195</v>
      </c>
      <c r="E225" s="211" t="s">
        <v>19</v>
      </c>
      <c r="F225" s="212" t="s">
        <v>6726</v>
      </c>
      <c r="G225" s="210"/>
      <c r="H225" s="213">
        <v>13.8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2:51" s="14" customFormat="1" ht="11.25">
      <c r="B226" s="209"/>
      <c r="C226" s="210"/>
      <c r="D226" s="200" t="s">
        <v>195</v>
      </c>
      <c r="E226" s="211" t="s">
        <v>19</v>
      </c>
      <c r="F226" s="212" t="s">
        <v>6727</v>
      </c>
      <c r="G226" s="210"/>
      <c r="H226" s="213">
        <v>21.45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2:51" s="14" customFormat="1" ht="11.25">
      <c r="B227" s="209"/>
      <c r="C227" s="210"/>
      <c r="D227" s="200" t="s">
        <v>195</v>
      </c>
      <c r="E227" s="211" t="s">
        <v>19</v>
      </c>
      <c r="F227" s="212" t="s">
        <v>6727</v>
      </c>
      <c r="G227" s="210"/>
      <c r="H227" s="213">
        <v>21.45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2:51" s="14" customFormat="1" ht="11.25">
      <c r="B228" s="209"/>
      <c r="C228" s="210"/>
      <c r="D228" s="200" t="s">
        <v>195</v>
      </c>
      <c r="E228" s="211" t="s">
        <v>19</v>
      </c>
      <c r="F228" s="212" t="s">
        <v>6728</v>
      </c>
      <c r="G228" s="210"/>
      <c r="H228" s="213">
        <v>3.22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2:51" s="14" customFormat="1" ht="11.25">
      <c r="B229" s="209"/>
      <c r="C229" s="210"/>
      <c r="D229" s="200" t="s">
        <v>195</v>
      </c>
      <c r="E229" s="211" t="s">
        <v>19</v>
      </c>
      <c r="F229" s="212" t="s">
        <v>6729</v>
      </c>
      <c r="G229" s="210"/>
      <c r="H229" s="213">
        <v>1</v>
      </c>
      <c r="I229" s="214"/>
      <c r="J229" s="210"/>
      <c r="K229" s="210"/>
      <c r="L229" s="215"/>
      <c r="M229" s="216"/>
      <c r="N229" s="217"/>
      <c r="O229" s="217"/>
      <c r="P229" s="217"/>
      <c r="Q229" s="217"/>
      <c r="R229" s="217"/>
      <c r="S229" s="217"/>
      <c r="T229" s="218"/>
      <c r="AT229" s="219" t="s">
        <v>195</v>
      </c>
      <c r="AU229" s="219" t="s">
        <v>82</v>
      </c>
      <c r="AV229" s="14" t="s">
        <v>82</v>
      </c>
      <c r="AW229" s="14" t="s">
        <v>35</v>
      </c>
      <c r="AX229" s="14" t="s">
        <v>73</v>
      </c>
      <c r="AY229" s="219" t="s">
        <v>185</v>
      </c>
    </row>
    <row r="230" spans="2:51" s="14" customFormat="1" ht="11.25">
      <c r="B230" s="209"/>
      <c r="C230" s="210"/>
      <c r="D230" s="200" t="s">
        <v>195</v>
      </c>
      <c r="E230" s="211" t="s">
        <v>19</v>
      </c>
      <c r="F230" s="212" t="s">
        <v>6729</v>
      </c>
      <c r="G230" s="210"/>
      <c r="H230" s="213">
        <v>1</v>
      </c>
      <c r="I230" s="214"/>
      <c r="J230" s="210"/>
      <c r="K230" s="210"/>
      <c r="L230" s="215"/>
      <c r="M230" s="216"/>
      <c r="N230" s="217"/>
      <c r="O230" s="217"/>
      <c r="P230" s="217"/>
      <c r="Q230" s="217"/>
      <c r="R230" s="217"/>
      <c r="S230" s="217"/>
      <c r="T230" s="218"/>
      <c r="AT230" s="219" t="s">
        <v>195</v>
      </c>
      <c r="AU230" s="219" t="s">
        <v>82</v>
      </c>
      <c r="AV230" s="14" t="s">
        <v>82</v>
      </c>
      <c r="AW230" s="14" t="s">
        <v>35</v>
      </c>
      <c r="AX230" s="14" t="s">
        <v>73</v>
      </c>
      <c r="AY230" s="219" t="s">
        <v>185</v>
      </c>
    </row>
    <row r="231" spans="2:51" s="14" customFormat="1" ht="11.25">
      <c r="B231" s="209"/>
      <c r="C231" s="210"/>
      <c r="D231" s="200" t="s">
        <v>195</v>
      </c>
      <c r="E231" s="211" t="s">
        <v>19</v>
      </c>
      <c r="F231" s="212" t="s">
        <v>6728</v>
      </c>
      <c r="G231" s="210"/>
      <c r="H231" s="213">
        <v>3.22</v>
      </c>
      <c r="I231" s="214"/>
      <c r="J231" s="210"/>
      <c r="K231" s="210"/>
      <c r="L231" s="215"/>
      <c r="M231" s="216"/>
      <c r="N231" s="217"/>
      <c r="O231" s="217"/>
      <c r="P231" s="217"/>
      <c r="Q231" s="217"/>
      <c r="R231" s="217"/>
      <c r="S231" s="217"/>
      <c r="T231" s="218"/>
      <c r="AT231" s="219" t="s">
        <v>195</v>
      </c>
      <c r="AU231" s="219" t="s">
        <v>82</v>
      </c>
      <c r="AV231" s="14" t="s">
        <v>82</v>
      </c>
      <c r="AW231" s="14" t="s">
        <v>35</v>
      </c>
      <c r="AX231" s="14" t="s">
        <v>73</v>
      </c>
      <c r="AY231" s="219" t="s">
        <v>185</v>
      </c>
    </row>
    <row r="232" spans="2:51" s="14" customFormat="1" ht="11.25">
      <c r="B232" s="209"/>
      <c r="C232" s="210"/>
      <c r="D232" s="200" t="s">
        <v>195</v>
      </c>
      <c r="E232" s="211" t="s">
        <v>19</v>
      </c>
      <c r="F232" s="212" t="s">
        <v>6726</v>
      </c>
      <c r="G232" s="210"/>
      <c r="H232" s="213">
        <v>13.8</v>
      </c>
      <c r="I232" s="214"/>
      <c r="J232" s="210"/>
      <c r="K232" s="210"/>
      <c r="L232" s="215"/>
      <c r="M232" s="216"/>
      <c r="N232" s="217"/>
      <c r="O232" s="217"/>
      <c r="P232" s="217"/>
      <c r="Q232" s="217"/>
      <c r="R232" s="217"/>
      <c r="S232" s="217"/>
      <c r="T232" s="218"/>
      <c r="AT232" s="219" t="s">
        <v>195</v>
      </c>
      <c r="AU232" s="219" t="s">
        <v>82</v>
      </c>
      <c r="AV232" s="14" t="s">
        <v>82</v>
      </c>
      <c r="AW232" s="14" t="s">
        <v>35</v>
      </c>
      <c r="AX232" s="14" t="s">
        <v>73</v>
      </c>
      <c r="AY232" s="219" t="s">
        <v>185</v>
      </c>
    </row>
    <row r="233" spans="2:51" s="14" customFormat="1" ht="11.25">
      <c r="B233" s="209"/>
      <c r="C233" s="210"/>
      <c r="D233" s="200" t="s">
        <v>195</v>
      </c>
      <c r="E233" s="211" t="s">
        <v>19</v>
      </c>
      <c r="F233" s="212" t="s">
        <v>6730</v>
      </c>
      <c r="G233" s="210"/>
      <c r="H233" s="213">
        <v>14.6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2:51" s="14" customFormat="1" ht="11.25">
      <c r="B234" s="209"/>
      <c r="C234" s="210"/>
      <c r="D234" s="200" t="s">
        <v>195</v>
      </c>
      <c r="E234" s="211" t="s">
        <v>19</v>
      </c>
      <c r="F234" s="212" t="s">
        <v>6730</v>
      </c>
      <c r="G234" s="210"/>
      <c r="H234" s="213">
        <v>14.6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2:51" s="14" customFormat="1" ht="11.25">
      <c r="B235" s="209"/>
      <c r="C235" s="210"/>
      <c r="D235" s="200" t="s">
        <v>195</v>
      </c>
      <c r="E235" s="211" t="s">
        <v>19</v>
      </c>
      <c r="F235" s="212" t="s">
        <v>6731</v>
      </c>
      <c r="G235" s="210"/>
      <c r="H235" s="213">
        <v>36.89</v>
      </c>
      <c r="I235" s="214"/>
      <c r="J235" s="210"/>
      <c r="K235" s="210"/>
      <c r="L235" s="215"/>
      <c r="M235" s="216"/>
      <c r="N235" s="217"/>
      <c r="O235" s="217"/>
      <c r="P235" s="217"/>
      <c r="Q235" s="217"/>
      <c r="R235" s="217"/>
      <c r="S235" s="217"/>
      <c r="T235" s="218"/>
      <c r="AT235" s="219" t="s">
        <v>195</v>
      </c>
      <c r="AU235" s="219" t="s">
        <v>82</v>
      </c>
      <c r="AV235" s="14" t="s">
        <v>82</v>
      </c>
      <c r="AW235" s="14" t="s">
        <v>35</v>
      </c>
      <c r="AX235" s="14" t="s">
        <v>73</v>
      </c>
      <c r="AY235" s="219" t="s">
        <v>185</v>
      </c>
    </row>
    <row r="236" spans="2:51" s="14" customFormat="1" ht="11.25">
      <c r="B236" s="209"/>
      <c r="C236" s="210"/>
      <c r="D236" s="200" t="s">
        <v>195</v>
      </c>
      <c r="E236" s="211" t="s">
        <v>19</v>
      </c>
      <c r="F236" s="212" t="s">
        <v>6732</v>
      </c>
      <c r="G236" s="210"/>
      <c r="H236" s="213">
        <v>0.84</v>
      </c>
      <c r="I236" s="214"/>
      <c r="J236" s="210"/>
      <c r="K236" s="210"/>
      <c r="L236" s="215"/>
      <c r="M236" s="216"/>
      <c r="N236" s="217"/>
      <c r="O236" s="217"/>
      <c r="P236" s="217"/>
      <c r="Q236" s="217"/>
      <c r="R236" s="217"/>
      <c r="S236" s="217"/>
      <c r="T236" s="218"/>
      <c r="AT236" s="219" t="s">
        <v>195</v>
      </c>
      <c r="AU236" s="219" t="s">
        <v>82</v>
      </c>
      <c r="AV236" s="14" t="s">
        <v>82</v>
      </c>
      <c r="AW236" s="14" t="s">
        <v>35</v>
      </c>
      <c r="AX236" s="14" t="s">
        <v>73</v>
      </c>
      <c r="AY236" s="219" t="s">
        <v>185</v>
      </c>
    </row>
    <row r="237" spans="2:51" s="14" customFormat="1" ht="11.25">
      <c r="B237" s="209"/>
      <c r="C237" s="210"/>
      <c r="D237" s="200" t="s">
        <v>195</v>
      </c>
      <c r="E237" s="211" t="s">
        <v>19</v>
      </c>
      <c r="F237" s="212" t="s">
        <v>6732</v>
      </c>
      <c r="G237" s="210"/>
      <c r="H237" s="213">
        <v>0.84</v>
      </c>
      <c r="I237" s="214"/>
      <c r="J237" s="210"/>
      <c r="K237" s="210"/>
      <c r="L237" s="215"/>
      <c r="M237" s="216"/>
      <c r="N237" s="217"/>
      <c r="O237" s="217"/>
      <c r="P237" s="217"/>
      <c r="Q237" s="217"/>
      <c r="R237" s="217"/>
      <c r="S237" s="217"/>
      <c r="T237" s="218"/>
      <c r="AT237" s="219" t="s">
        <v>195</v>
      </c>
      <c r="AU237" s="219" t="s">
        <v>82</v>
      </c>
      <c r="AV237" s="14" t="s">
        <v>82</v>
      </c>
      <c r="AW237" s="14" t="s">
        <v>35</v>
      </c>
      <c r="AX237" s="14" t="s">
        <v>73</v>
      </c>
      <c r="AY237" s="219" t="s">
        <v>185</v>
      </c>
    </row>
    <row r="238" spans="2:51" s="14" customFormat="1" ht="11.25">
      <c r="B238" s="209"/>
      <c r="C238" s="210"/>
      <c r="D238" s="200" t="s">
        <v>195</v>
      </c>
      <c r="E238" s="211" t="s">
        <v>19</v>
      </c>
      <c r="F238" s="212" t="s">
        <v>658</v>
      </c>
      <c r="G238" s="210"/>
      <c r="H238" s="213">
        <v>-7.3319999999999999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35</v>
      </c>
      <c r="AX238" s="14" t="s">
        <v>73</v>
      </c>
      <c r="AY238" s="219" t="s">
        <v>185</v>
      </c>
    </row>
    <row r="239" spans="2:51" s="14" customFormat="1" ht="11.25">
      <c r="B239" s="209"/>
      <c r="C239" s="210"/>
      <c r="D239" s="200" t="s">
        <v>195</v>
      </c>
      <c r="E239" s="211" t="s">
        <v>19</v>
      </c>
      <c r="F239" s="212" t="s">
        <v>659</v>
      </c>
      <c r="G239" s="210"/>
      <c r="H239" s="213">
        <v>-3.391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2:51" s="14" customFormat="1" ht="11.25">
      <c r="B240" s="209"/>
      <c r="C240" s="210"/>
      <c r="D240" s="200" t="s">
        <v>195</v>
      </c>
      <c r="E240" s="211" t="s">
        <v>19</v>
      </c>
      <c r="F240" s="212" t="s">
        <v>660</v>
      </c>
      <c r="G240" s="210"/>
      <c r="H240" s="213">
        <v>-5.0869999999999997</v>
      </c>
      <c r="I240" s="214"/>
      <c r="J240" s="210"/>
      <c r="K240" s="210"/>
      <c r="L240" s="215"/>
      <c r="M240" s="216"/>
      <c r="N240" s="217"/>
      <c r="O240" s="217"/>
      <c r="P240" s="217"/>
      <c r="Q240" s="217"/>
      <c r="R240" s="217"/>
      <c r="S240" s="217"/>
      <c r="T240" s="218"/>
      <c r="AT240" s="219" t="s">
        <v>195</v>
      </c>
      <c r="AU240" s="219" t="s">
        <v>82</v>
      </c>
      <c r="AV240" s="14" t="s">
        <v>82</v>
      </c>
      <c r="AW240" s="14" t="s">
        <v>35</v>
      </c>
      <c r="AX240" s="14" t="s">
        <v>73</v>
      </c>
      <c r="AY240" s="219" t="s">
        <v>185</v>
      </c>
    </row>
    <row r="241" spans="2:51" s="14" customFormat="1" ht="11.25">
      <c r="B241" s="209"/>
      <c r="C241" s="210"/>
      <c r="D241" s="200" t="s">
        <v>195</v>
      </c>
      <c r="E241" s="211" t="s">
        <v>19</v>
      </c>
      <c r="F241" s="212" t="s">
        <v>661</v>
      </c>
      <c r="G241" s="210"/>
      <c r="H241" s="213">
        <v>-1.57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2:51" s="13" customFormat="1" ht="11.25">
      <c r="B242" s="198"/>
      <c r="C242" s="199"/>
      <c r="D242" s="200" t="s">
        <v>195</v>
      </c>
      <c r="E242" s="201" t="s">
        <v>19</v>
      </c>
      <c r="F242" s="202" t="s">
        <v>6733</v>
      </c>
      <c r="G242" s="199"/>
      <c r="H242" s="201" t="s">
        <v>19</v>
      </c>
      <c r="I242" s="203"/>
      <c r="J242" s="199"/>
      <c r="K242" s="199"/>
      <c r="L242" s="204"/>
      <c r="M242" s="205"/>
      <c r="N242" s="206"/>
      <c r="O242" s="206"/>
      <c r="P242" s="206"/>
      <c r="Q242" s="206"/>
      <c r="R242" s="206"/>
      <c r="S242" s="206"/>
      <c r="T242" s="207"/>
      <c r="AT242" s="208" t="s">
        <v>195</v>
      </c>
      <c r="AU242" s="208" t="s">
        <v>82</v>
      </c>
      <c r="AV242" s="13" t="s">
        <v>80</v>
      </c>
      <c r="AW242" s="13" t="s">
        <v>35</v>
      </c>
      <c r="AX242" s="13" t="s">
        <v>73</v>
      </c>
      <c r="AY242" s="208" t="s">
        <v>185</v>
      </c>
    </row>
    <row r="243" spans="2:51" s="14" customFormat="1" ht="11.25">
      <c r="B243" s="209"/>
      <c r="C243" s="210"/>
      <c r="D243" s="200" t="s">
        <v>195</v>
      </c>
      <c r="E243" s="211" t="s">
        <v>19</v>
      </c>
      <c r="F243" s="212" t="s">
        <v>6734</v>
      </c>
      <c r="G243" s="210"/>
      <c r="H243" s="213">
        <v>9.86</v>
      </c>
      <c r="I243" s="214"/>
      <c r="J243" s="210"/>
      <c r="K243" s="210"/>
      <c r="L243" s="215"/>
      <c r="M243" s="216"/>
      <c r="N243" s="217"/>
      <c r="O243" s="217"/>
      <c r="P243" s="217"/>
      <c r="Q243" s="217"/>
      <c r="R243" s="217"/>
      <c r="S243" s="217"/>
      <c r="T243" s="218"/>
      <c r="AT243" s="219" t="s">
        <v>195</v>
      </c>
      <c r="AU243" s="219" t="s">
        <v>82</v>
      </c>
      <c r="AV243" s="14" t="s">
        <v>82</v>
      </c>
      <c r="AW243" s="14" t="s">
        <v>35</v>
      </c>
      <c r="AX243" s="14" t="s">
        <v>73</v>
      </c>
      <c r="AY243" s="219" t="s">
        <v>185</v>
      </c>
    </row>
    <row r="244" spans="2:51" s="13" customFormat="1" ht="11.25">
      <c r="B244" s="198"/>
      <c r="C244" s="199"/>
      <c r="D244" s="200" t="s">
        <v>195</v>
      </c>
      <c r="E244" s="201" t="s">
        <v>19</v>
      </c>
      <c r="F244" s="202" t="s">
        <v>6735</v>
      </c>
      <c r="G244" s="199"/>
      <c r="H244" s="201" t="s">
        <v>19</v>
      </c>
      <c r="I244" s="203"/>
      <c r="J244" s="199"/>
      <c r="K244" s="199"/>
      <c r="L244" s="204"/>
      <c r="M244" s="205"/>
      <c r="N244" s="206"/>
      <c r="O244" s="206"/>
      <c r="P244" s="206"/>
      <c r="Q244" s="206"/>
      <c r="R244" s="206"/>
      <c r="S244" s="206"/>
      <c r="T244" s="207"/>
      <c r="AT244" s="208" t="s">
        <v>195</v>
      </c>
      <c r="AU244" s="208" t="s">
        <v>82</v>
      </c>
      <c r="AV244" s="13" t="s">
        <v>80</v>
      </c>
      <c r="AW244" s="13" t="s">
        <v>35</v>
      </c>
      <c r="AX244" s="13" t="s">
        <v>73</v>
      </c>
      <c r="AY244" s="208" t="s">
        <v>185</v>
      </c>
    </row>
    <row r="245" spans="2:51" s="14" customFormat="1" ht="11.25">
      <c r="B245" s="209"/>
      <c r="C245" s="210"/>
      <c r="D245" s="200" t="s">
        <v>195</v>
      </c>
      <c r="E245" s="211" t="s">
        <v>19</v>
      </c>
      <c r="F245" s="212" t="s">
        <v>6736</v>
      </c>
      <c r="G245" s="210"/>
      <c r="H245" s="213">
        <v>9.452</v>
      </c>
      <c r="I245" s="214"/>
      <c r="J245" s="210"/>
      <c r="K245" s="210"/>
      <c r="L245" s="215"/>
      <c r="M245" s="216"/>
      <c r="N245" s="217"/>
      <c r="O245" s="217"/>
      <c r="P245" s="217"/>
      <c r="Q245" s="217"/>
      <c r="R245" s="217"/>
      <c r="S245" s="217"/>
      <c r="T245" s="218"/>
      <c r="AT245" s="219" t="s">
        <v>195</v>
      </c>
      <c r="AU245" s="219" t="s">
        <v>82</v>
      </c>
      <c r="AV245" s="14" t="s">
        <v>82</v>
      </c>
      <c r="AW245" s="14" t="s">
        <v>35</v>
      </c>
      <c r="AX245" s="14" t="s">
        <v>73</v>
      </c>
      <c r="AY245" s="219" t="s">
        <v>185</v>
      </c>
    </row>
    <row r="246" spans="2:51" s="13" customFormat="1" ht="11.25">
      <c r="B246" s="198"/>
      <c r="C246" s="199"/>
      <c r="D246" s="200" t="s">
        <v>195</v>
      </c>
      <c r="E246" s="201" t="s">
        <v>19</v>
      </c>
      <c r="F246" s="202" t="s">
        <v>6737</v>
      </c>
      <c r="G246" s="199"/>
      <c r="H246" s="201" t="s">
        <v>19</v>
      </c>
      <c r="I246" s="203"/>
      <c r="J246" s="199"/>
      <c r="K246" s="199"/>
      <c r="L246" s="204"/>
      <c r="M246" s="205"/>
      <c r="N246" s="206"/>
      <c r="O246" s="206"/>
      <c r="P246" s="206"/>
      <c r="Q246" s="206"/>
      <c r="R246" s="206"/>
      <c r="S246" s="206"/>
      <c r="T246" s="207"/>
      <c r="AT246" s="208" t="s">
        <v>195</v>
      </c>
      <c r="AU246" s="208" t="s">
        <v>82</v>
      </c>
      <c r="AV246" s="13" t="s">
        <v>80</v>
      </c>
      <c r="AW246" s="13" t="s">
        <v>35</v>
      </c>
      <c r="AX246" s="13" t="s">
        <v>73</v>
      </c>
      <c r="AY246" s="208" t="s">
        <v>185</v>
      </c>
    </row>
    <row r="247" spans="2:51" s="14" customFormat="1" ht="11.25">
      <c r="B247" s="209"/>
      <c r="C247" s="210"/>
      <c r="D247" s="200" t="s">
        <v>195</v>
      </c>
      <c r="E247" s="211" t="s">
        <v>19</v>
      </c>
      <c r="F247" s="212" t="s">
        <v>6738</v>
      </c>
      <c r="G247" s="210"/>
      <c r="H247" s="213">
        <v>3.1280000000000001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2:51" s="13" customFormat="1" ht="11.25">
      <c r="B248" s="198"/>
      <c r="C248" s="199"/>
      <c r="D248" s="200" t="s">
        <v>195</v>
      </c>
      <c r="E248" s="201" t="s">
        <v>19</v>
      </c>
      <c r="F248" s="202" t="s">
        <v>6691</v>
      </c>
      <c r="G248" s="199"/>
      <c r="H248" s="201" t="s">
        <v>19</v>
      </c>
      <c r="I248" s="203"/>
      <c r="J248" s="199"/>
      <c r="K248" s="199"/>
      <c r="L248" s="204"/>
      <c r="M248" s="205"/>
      <c r="N248" s="206"/>
      <c r="O248" s="206"/>
      <c r="P248" s="206"/>
      <c r="Q248" s="206"/>
      <c r="R248" s="206"/>
      <c r="S248" s="206"/>
      <c r="T248" s="207"/>
      <c r="AT248" s="208" t="s">
        <v>195</v>
      </c>
      <c r="AU248" s="208" t="s">
        <v>82</v>
      </c>
      <c r="AV248" s="13" t="s">
        <v>80</v>
      </c>
      <c r="AW248" s="13" t="s">
        <v>35</v>
      </c>
      <c r="AX248" s="13" t="s">
        <v>73</v>
      </c>
      <c r="AY248" s="208" t="s">
        <v>185</v>
      </c>
    </row>
    <row r="249" spans="2:51" s="14" customFormat="1" ht="11.25">
      <c r="B249" s="209"/>
      <c r="C249" s="210"/>
      <c r="D249" s="200" t="s">
        <v>195</v>
      </c>
      <c r="E249" s="211" t="s">
        <v>19</v>
      </c>
      <c r="F249" s="212" t="s">
        <v>6739</v>
      </c>
      <c r="G249" s="210"/>
      <c r="H249" s="213">
        <v>6.7320000000000002</v>
      </c>
      <c r="I249" s="214"/>
      <c r="J249" s="210"/>
      <c r="K249" s="210"/>
      <c r="L249" s="215"/>
      <c r="M249" s="216"/>
      <c r="N249" s="217"/>
      <c r="O249" s="217"/>
      <c r="P249" s="217"/>
      <c r="Q249" s="217"/>
      <c r="R249" s="217"/>
      <c r="S249" s="217"/>
      <c r="T249" s="218"/>
      <c r="AT249" s="219" t="s">
        <v>195</v>
      </c>
      <c r="AU249" s="219" t="s">
        <v>82</v>
      </c>
      <c r="AV249" s="14" t="s">
        <v>82</v>
      </c>
      <c r="AW249" s="14" t="s">
        <v>35</v>
      </c>
      <c r="AX249" s="14" t="s">
        <v>73</v>
      </c>
      <c r="AY249" s="219" t="s">
        <v>185</v>
      </c>
    </row>
    <row r="250" spans="2:51" s="13" customFormat="1" ht="11.25">
      <c r="B250" s="198"/>
      <c r="C250" s="199"/>
      <c r="D250" s="200" t="s">
        <v>195</v>
      </c>
      <c r="E250" s="201" t="s">
        <v>19</v>
      </c>
      <c r="F250" s="202" t="s">
        <v>6692</v>
      </c>
      <c r="G250" s="199"/>
      <c r="H250" s="201" t="s">
        <v>19</v>
      </c>
      <c r="I250" s="203"/>
      <c r="J250" s="199"/>
      <c r="K250" s="199"/>
      <c r="L250" s="204"/>
      <c r="M250" s="205"/>
      <c r="N250" s="206"/>
      <c r="O250" s="206"/>
      <c r="P250" s="206"/>
      <c r="Q250" s="206"/>
      <c r="R250" s="206"/>
      <c r="S250" s="206"/>
      <c r="T250" s="207"/>
      <c r="AT250" s="208" t="s">
        <v>195</v>
      </c>
      <c r="AU250" s="208" t="s">
        <v>82</v>
      </c>
      <c r="AV250" s="13" t="s">
        <v>80</v>
      </c>
      <c r="AW250" s="13" t="s">
        <v>35</v>
      </c>
      <c r="AX250" s="13" t="s">
        <v>73</v>
      </c>
      <c r="AY250" s="208" t="s">
        <v>185</v>
      </c>
    </row>
    <row r="251" spans="2:51" s="14" customFormat="1" ht="11.25">
      <c r="B251" s="209"/>
      <c r="C251" s="210"/>
      <c r="D251" s="200" t="s">
        <v>195</v>
      </c>
      <c r="E251" s="211" t="s">
        <v>19</v>
      </c>
      <c r="F251" s="212" t="s">
        <v>6740</v>
      </c>
      <c r="G251" s="210"/>
      <c r="H251" s="213">
        <v>16.66</v>
      </c>
      <c r="I251" s="214"/>
      <c r="J251" s="210"/>
      <c r="K251" s="210"/>
      <c r="L251" s="215"/>
      <c r="M251" s="216"/>
      <c r="N251" s="217"/>
      <c r="O251" s="217"/>
      <c r="P251" s="217"/>
      <c r="Q251" s="217"/>
      <c r="R251" s="217"/>
      <c r="S251" s="217"/>
      <c r="T251" s="218"/>
      <c r="AT251" s="219" t="s">
        <v>195</v>
      </c>
      <c r="AU251" s="219" t="s">
        <v>82</v>
      </c>
      <c r="AV251" s="14" t="s">
        <v>82</v>
      </c>
      <c r="AW251" s="14" t="s">
        <v>35</v>
      </c>
      <c r="AX251" s="14" t="s">
        <v>73</v>
      </c>
      <c r="AY251" s="219" t="s">
        <v>185</v>
      </c>
    </row>
    <row r="252" spans="2:51" s="13" customFormat="1" ht="11.25">
      <c r="B252" s="198"/>
      <c r="C252" s="199"/>
      <c r="D252" s="200" t="s">
        <v>195</v>
      </c>
      <c r="E252" s="201" t="s">
        <v>19</v>
      </c>
      <c r="F252" s="202" t="s">
        <v>6741</v>
      </c>
      <c r="G252" s="199"/>
      <c r="H252" s="201" t="s">
        <v>19</v>
      </c>
      <c r="I252" s="203"/>
      <c r="J252" s="199"/>
      <c r="K252" s="199"/>
      <c r="L252" s="204"/>
      <c r="M252" s="205"/>
      <c r="N252" s="206"/>
      <c r="O252" s="206"/>
      <c r="P252" s="206"/>
      <c r="Q252" s="206"/>
      <c r="R252" s="206"/>
      <c r="S252" s="206"/>
      <c r="T252" s="207"/>
      <c r="AT252" s="208" t="s">
        <v>195</v>
      </c>
      <c r="AU252" s="208" t="s">
        <v>82</v>
      </c>
      <c r="AV252" s="13" t="s">
        <v>80</v>
      </c>
      <c r="AW252" s="13" t="s">
        <v>35</v>
      </c>
      <c r="AX252" s="13" t="s">
        <v>73</v>
      </c>
      <c r="AY252" s="208" t="s">
        <v>185</v>
      </c>
    </row>
    <row r="253" spans="2:51" s="14" customFormat="1" ht="11.25">
      <c r="B253" s="209"/>
      <c r="C253" s="210"/>
      <c r="D253" s="200" t="s">
        <v>195</v>
      </c>
      <c r="E253" s="211" t="s">
        <v>19</v>
      </c>
      <c r="F253" s="212" t="s">
        <v>6742</v>
      </c>
      <c r="G253" s="210"/>
      <c r="H253" s="213">
        <v>11.205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2:51" s="14" customFormat="1" ht="11.25">
      <c r="B254" s="209"/>
      <c r="C254" s="210"/>
      <c r="D254" s="200" t="s">
        <v>195</v>
      </c>
      <c r="E254" s="211" t="s">
        <v>19</v>
      </c>
      <c r="F254" s="212" t="s">
        <v>6743</v>
      </c>
      <c r="G254" s="210"/>
      <c r="H254" s="213">
        <v>1.8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2:51" s="14" customFormat="1" ht="11.25">
      <c r="B255" s="209"/>
      <c r="C255" s="210"/>
      <c r="D255" s="200" t="s">
        <v>195</v>
      </c>
      <c r="E255" s="211" t="s">
        <v>19</v>
      </c>
      <c r="F255" s="212" t="s">
        <v>6744</v>
      </c>
      <c r="G255" s="210"/>
      <c r="H255" s="213">
        <v>-4</v>
      </c>
      <c r="I255" s="214"/>
      <c r="J255" s="210"/>
      <c r="K255" s="210"/>
      <c r="L255" s="215"/>
      <c r="M255" s="216"/>
      <c r="N255" s="217"/>
      <c r="O255" s="217"/>
      <c r="P255" s="217"/>
      <c r="Q255" s="217"/>
      <c r="R255" s="217"/>
      <c r="S255" s="217"/>
      <c r="T255" s="218"/>
      <c r="AT255" s="219" t="s">
        <v>195</v>
      </c>
      <c r="AU255" s="219" t="s">
        <v>82</v>
      </c>
      <c r="AV255" s="14" t="s">
        <v>82</v>
      </c>
      <c r="AW255" s="14" t="s">
        <v>35</v>
      </c>
      <c r="AX255" s="14" t="s">
        <v>73</v>
      </c>
      <c r="AY255" s="219" t="s">
        <v>185</v>
      </c>
    </row>
    <row r="256" spans="2:51" s="13" customFormat="1" ht="11.25">
      <c r="B256" s="198"/>
      <c r="C256" s="199"/>
      <c r="D256" s="200" t="s">
        <v>195</v>
      </c>
      <c r="E256" s="201" t="s">
        <v>19</v>
      </c>
      <c r="F256" s="202" t="s">
        <v>6745</v>
      </c>
      <c r="G256" s="199"/>
      <c r="H256" s="201" t="s">
        <v>19</v>
      </c>
      <c r="I256" s="203"/>
      <c r="J256" s="199"/>
      <c r="K256" s="199"/>
      <c r="L256" s="204"/>
      <c r="M256" s="205"/>
      <c r="N256" s="206"/>
      <c r="O256" s="206"/>
      <c r="P256" s="206"/>
      <c r="Q256" s="206"/>
      <c r="R256" s="206"/>
      <c r="S256" s="206"/>
      <c r="T256" s="207"/>
      <c r="AT256" s="208" t="s">
        <v>195</v>
      </c>
      <c r="AU256" s="208" t="s">
        <v>82</v>
      </c>
      <c r="AV256" s="13" t="s">
        <v>80</v>
      </c>
      <c r="AW256" s="13" t="s">
        <v>35</v>
      </c>
      <c r="AX256" s="13" t="s">
        <v>73</v>
      </c>
      <c r="AY256" s="208" t="s">
        <v>185</v>
      </c>
    </row>
    <row r="257" spans="2:51" s="14" customFormat="1" ht="11.25">
      <c r="B257" s="209"/>
      <c r="C257" s="210"/>
      <c r="D257" s="200" t="s">
        <v>195</v>
      </c>
      <c r="E257" s="211" t="s">
        <v>19</v>
      </c>
      <c r="F257" s="212" t="s">
        <v>6746</v>
      </c>
      <c r="G257" s="210"/>
      <c r="H257" s="213">
        <v>21.9</v>
      </c>
      <c r="I257" s="214"/>
      <c r="J257" s="210"/>
      <c r="K257" s="210"/>
      <c r="L257" s="215"/>
      <c r="M257" s="216"/>
      <c r="N257" s="217"/>
      <c r="O257" s="217"/>
      <c r="P257" s="217"/>
      <c r="Q257" s="217"/>
      <c r="R257" s="217"/>
      <c r="S257" s="217"/>
      <c r="T257" s="218"/>
      <c r="AT257" s="219" t="s">
        <v>195</v>
      </c>
      <c r="AU257" s="219" t="s">
        <v>82</v>
      </c>
      <c r="AV257" s="14" t="s">
        <v>82</v>
      </c>
      <c r="AW257" s="14" t="s">
        <v>35</v>
      </c>
      <c r="AX257" s="14" t="s">
        <v>73</v>
      </c>
      <c r="AY257" s="219" t="s">
        <v>185</v>
      </c>
    </row>
    <row r="258" spans="2:51" s="14" customFormat="1" ht="11.25">
      <c r="B258" s="209"/>
      <c r="C258" s="210"/>
      <c r="D258" s="200" t="s">
        <v>195</v>
      </c>
      <c r="E258" s="211" t="s">
        <v>19</v>
      </c>
      <c r="F258" s="212" t="s">
        <v>6747</v>
      </c>
      <c r="G258" s="210"/>
      <c r="H258" s="213">
        <v>3.18</v>
      </c>
      <c r="I258" s="214"/>
      <c r="J258" s="210"/>
      <c r="K258" s="210"/>
      <c r="L258" s="215"/>
      <c r="M258" s="216"/>
      <c r="N258" s="217"/>
      <c r="O258" s="217"/>
      <c r="P258" s="217"/>
      <c r="Q258" s="217"/>
      <c r="R258" s="217"/>
      <c r="S258" s="217"/>
      <c r="T258" s="218"/>
      <c r="AT258" s="219" t="s">
        <v>195</v>
      </c>
      <c r="AU258" s="219" t="s">
        <v>82</v>
      </c>
      <c r="AV258" s="14" t="s">
        <v>82</v>
      </c>
      <c r="AW258" s="14" t="s">
        <v>35</v>
      </c>
      <c r="AX258" s="14" t="s">
        <v>73</v>
      </c>
      <c r="AY258" s="219" t="s">
        <v>185</v>
      </c>
    </row>
    <row r="259" spans="2:51" s="14" customFormat="1" ht="11.25">
      <c r="B259" s="209"/>
      <c r="C259" s="210"/>
      <c r="D259" s="200" t="s">
        <v>195</v>
      </c>
      <c r="E259" s="211" t="s">
        <v>19</v>
      </c>
      <c r="F259" s="212" t="s">
        <v>6748</v>
      </c>
      <c r="G259" s="210"/>
      <c r="H259" s="213">
        <v>-6.4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2:51" s="13" customFormat="1" ht="11.25">
      <c r="B260" s="198"/>
      <c r="C260" s="199"/>
      <c r="D260" s="200" t="s">
        <v>195</v>
      </c>
      <c r="E260" s="201" t="s">
        <v>19</v>
      </c>
      <c r="F260" s="202" t="s">
        <v>6749</v>
      </c>
      <c r="G260" s="199"/>
      <c r="H260" s="201" t="s">
        <v>19</v>
      </c>
      <c r="I260" s="203"/>
      <c r="J260" s="199"/>
      <c r="K260" s="199"/>
      <c r="L260" s="204"/>
      <c r="M260" s="205"/>
      <c r="N260" s="206"/>
      <c r="O260" s="206"/>
      <c r="P260" s="206"/>
      <c r="Q260" s="206"/>
      <c r="R260" s="206"/>
      <c r="S260" s="206"/>
      <c r="T260" s="207"/>
      <c r="AT260" s="208" t="s">
        <v>195</v>
      </c>
      <c r="AU260" s="208" t="s">
        <v>82</v>
      </c>
      <c r="AV260" s="13" t="s">
        <v>80</v>
      </c>
      <c r="AW260" s="13" t="s">
        <v>35</v>
      </c>
      <c r="AX260" s="13" t="s">
        <v>73</v>
      </c>
      <c r="AY260" s="208" t="s">
        <v>185</v>
      </c>
    </row>
    <row r="261" spans="2:51" s="14" customFormat="1" ht="11.25">
      <c r="B261" s="209"/>
      <c r="C261" s="210"/>
      <c r="D261" s="200" t="s">
        <v>195</v>
      </c>
      <c r="E261" s="211" t="s">
        <v>19</v>
      </c>
      <c r="F261" s="212" t="s">
        <v>6750</v>
      </c>
      <c r="G261" s="210"/>
      <c r="H261" s="213">
        <v>39.6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2:51" s="14" customFormat="1" ht="11.25">
      <c r="B262" s="209"/>
      <c r="C262" s="210"/>
      <c r="D262" s="200" t="s">
        <v>195</v>
      </c>
      <c r="E262" s="211" t="s">
        <v>19</v>
      </c>
      <c r="F262" s="212" t="s">
        <v>6751</v>
      </c>
      <c r="G262" s="210"/>
      <c r="H262" s="213">
        <v>4.4400000000000004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2:51" s="14" customFormat="1" ht="11.25">
      <c r="B263" s="209"/>
      <c r="C263" s="210"/>
      <c r="D263" s="200" t="s">
        <v>195</v>
      </c>
      <c r="E263" s="211" t="s">
        <v>19</v>
      </c>
      <c r="F263" s="212" t="s">
        <v>6752</v>
      </c>
      <c r="G263" s="210"/>
      <c r="H263" s="213">
        <v>-8.8000000000000007</v>
      </c>
      <c r="I263" s="214"/>
      <c r="J263" s="210"/>
      <c r="K263" s="210"/>
      <c r="L263" s="215"/>
      <c r="M263" s="216"/>
      <c r="N263" s="217"/>
      <c r="O263" s="217"/>
      <c r="P263" s="217"/>
      <c r="Q263" s="217"/>
      <c r="R263" s="217"/>
      <c r="S263" s="217"/>
      <c r="T263" s="218"/>
      <c r="AT263" s="219" t="s">
        <v>195</v>
      </c>
      <c r="AU263" s="219" t="s">
        <v>82</v>
      </c>
      <c r="AV263" s="14" t="s">
        <v>82</v>
      </c>
      <c r="AW263" s="14" t="s">
        <v>35</v>
      </c>
      <c r="AX263" s="14" t="s">
        <v>73</v>
      </c>
      <c r="AY263" s="219" t="s">
        <v>185</v>
      </c>
    </row>
    <row r="264" spans="2:51" s="13" customFormat="1" ht="11.25">
      <c r="B264" s="198"/>
      <c r="C264" s="199"/>
      <c r="D264" s="200" t="s">
        <v>195</v>
      </c>
      <c r="E264" s="201" t="s">
        <v>19</v>
      </c>
      <c r="F264" s="202" t="s">
        <v>6753</v>
      </c>
      <c r="G264" s="199"/>
      <c r="H264" s="201" t="s">
        <v>19</v>
      </c>
      <c r="I264" s="203"/>
      <c r="J264" s="199"/>
      <c r="K264" s="199"/>
      <c r="L264" s="204"/>
      <c r="M264" s="205"/>
      <c r="N264" s="206"/>
      <c r="O264" s="206"/>
      <c r="P264" s="206"/>
      <c r="Q264" s="206"/>
      <c r="R264" s="206"/>
      <c r="S264" s="206"/>
      <c r="T264" s="207"/>
      <c r="AT264" s="208" t="s">
        <v>195</v>
      </c>
      <c r="AU264" s="208" t="s">
        <v>82</v>
      </c>
      <c r="AV264" s="13" t="s">
        <v>80</v>
      </c>
      <c r="AW264" s="13" t="s">
        <v>35</v>
      </c>
      <c r="AX264" s="13" t="s">
        <v>73</v>
      </c>
      <c r="AY264" s="208" t="s">
        <v>185</v>
      </c>
    </row>
    <row r="265" spans="2:51" s="14" customFormat="1" ht="11.25">
      <c r="B265" s="209"/>
      <c r="C265" s="210"/>
      <c r="D265" s="200" t="s">
        <v>195</v>
      </c>
      <c r="E265" s="211" t="s">
        <v>19</v>
      </c>
      <c r="F265" s="212" t="s">
        <v>6754</v>
      </c>
      <c r="G265" s="210"/>
      <c r="H265" s="213">
        <v>12.78</v>
      </c>
      <c r="I265" s="214"/>
      <c r="J265" s="210"/>
      <c r="K265" s="210"/>
      <c r="L265" s="215"/>
      <c r="M265" s="216"/>
      <c r="N265" s="217"/>
      <c r="O265" s="217"/>
      <c r="P265" s="217"/>
      <c r="Q265" s="217"/>
      <c r="R265" s="217"/>
      <c r="S265" s="217"/>
      <c r="T265" s="218"/>
      <c r="AT265" s="219" t="s">
        <v>195</v>
      </c>
      <c r="AU265" s="219" t="s">
        <v>82</v>
      </c>
      <c r="AV265" s="14" t="s">
        <v>82</v>
      </c>
      <c r="AW265" s="14" t="s">
        <v>35</v>
      </c>
      <c r="AX265" s="14" t="s">
        <v>73</v>
      </c>
      <c r="AY265" s="219" t="s">
        <v>185</v>
      </c>
    </row>
    <row r="266" spans="2:51" s="14" customFormat="1" ht="11.25">
      <c r="B266" s="209"/>
      <c r="C266" s="210"/>
      <c r="D266" s="200" t="s">
        <v>195</v>
      </c>
      <c r="E266" s="211" t="s">
        <v>19</v>
      </c>
      <c r="F266" s="212" t="s">
        <v>6755</v>
      </c>
      <c r="G266" s="210"/>
      <c r="H266" s="213">
        <v>1.5</v>
      </c>
      <c r="I266" s="214"/>
      <c r="J266" s="210"/>
      <c r="K266" s="210"/>
      <c r="L266" s="215"/>
      <c r="M266" s="216"/>
      <c r="N266" s="217"/>
      <c r="O266" s="217"/>
      <c r="P266" s="217"/>
      <c r="Q266" s="217"/>
      <c r="R266" s="217"/>
      <c r="S266" s="217"/>
      <c r="T266" s="218"/>
      <c r="AT266" s="219" t="s">
        <v>195</v>
      </c>
      <c r="AU266" s="219" t="s">
        <v>82</v>
      </c>
      <c r="AV266" s="14" t="s">
        <v>82</v>
      </c>
      <c r="AW266" s="14" t="s">
        <v>35</v>
      </c>
      <c r="AX266" s="14" t="s">
        <v>73</v>
      </c>
      <c r="AY266" s="219" t="s">
        <v>185</v>
      </c>
    </row>
    <row r="267" spans="2:51" s="14" customFormat="1" ht="11.25">
      <c r="B267" s="209"/>
      <c r="C267" s="210"/>
      <c r="D267" s="200" t="s">
        <v>195</v>
      </c>
      <c r="E267" s="211" t="s">
        <v>19</v>
      </c>
      <c r="F267" s="212" t="s">
        <v>6756</v>
      </c>
      <c r="G267" s="210"/>
      <c r="H267" s="213">
        <v>-2</v>
      </c>
      <c r="I267" s="214"/>
      <c r="J267" s="210"/>
      <c r="K267" s="210"/>
      <c r="L267" s="215"/>
      <c r="M267" s="216"/>
      <c r="N267" s="217"/>
      <c r="O267" s="217"/>
      <c r="P267" s="217"/>
      <c r="Q267" s="217"/>
      <c r="R267" s="217"/>
      <c r="S267" s="217"/>
      <c r="T267" s="218"/>
      <c r="AT267" s="219" t="s">
        <v>195</v>
      </c>
      <c r="AU267" s="219" t="s">
        <v>82</v>
      </c>
      <c r="AV267" s="14" t="s">
        <v>82</v>
      </c>
      <c r="AW267" s="14" t="s">
        <v>35</v>
      </c>
      <c r="AX267" s="14" t="s">
        <v>73</v>
      </c>
      <c r="AY267" s="219" t="s">
        <v>185</v>
      </c>
    </row>
    <row r="268" spans="2:51" s="13" customFormat="1" ht="11.25">
      <c r="B268" s="198"/>
      <c r="C268" s="199"/>
      <c r="D268" s="200" t="s">
        <v>195</v>
      </c>
      <c r="E268" s="201" t="s">
        <v>19</v>
      </c>
      <c r="F268" s="202" t="s">
        <v>6757</v>
      </c>
      <c r="G268" s="199"/>
      <c r="H268" s="201" t="s">
        <v>19</v>
      </c>
      <c r="I268" s="203"/>
      <c r="J268" s="199"/>
      <c r="K268" s="199"/>
      <c r="L268" s="204"/>
      <c r="M268" s="205"/>
      <c r="N268" s="206"/>
      <c r="O268" s="206"/>
      <c r="P268" s="206"/>
      <c r="Q268" s="206"/>
      <c r="R268" s="206"/>
      <c r="S268" s="206"/>
      <c r="T268" s="207"/>
      <c r="AT268" s="208" t="s">
        <v>195</v>
      </c>
      <c r="AU268" s="208" t="s">
        <v>82</v>
      </c>
      <c r="AV268" s="13" t="s">
        <v>80</v>
      </c>
      <c r="AW268" s="13" t="s">
        <v>35</v>
      </c>
      <c r="AX268" s="13" t="s">
        <v>73</v>
      </c>
      <c r="AY268" s="208" t="s">
        <v>185</v>
      </c>
    </row>
    <row r="269" spans="2:51" s="14" customFormat="1" ht="11.25">
      <c r="B269" s="209"/>
      <c r="C269" s="210"/>
      <c r="D269" s="200" t="s">
        <v>195</v>
      </c>
      <c r="E269" s="211" t="s">
        <v>19</v>
      </c>
      <c r="F269" s="212" t="s">
        <v>6758</v>
      </c>
      <c r="G269" s="210"/>
      <c r="H269" s="213">
        <v>1.5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2:51" s="13" customFormat="1" ht="11.25">
      <c r="B270" s="198"/>
      <c r="C270" s="199"/>
      <c r="D270" s="200" t="s">
        <v>195</v>
      </c>
      <c r="E270" s="201" t="s">
        <v>19</v>
      </c>
      <c r="F270" s="202" t="s">
        <v>6759</v>
      </c>
      <c r="G270" s="199"/>
      <c r="H270" s="201" t="s">
        <v>19</v>
      </c>
      <c r="I270" s="203"/>
      <c r="J270" s="199"/>
      <c r="K270" s="199"/>
      <c r="L270" s="204"/>
      <c r="M270" s="205"/>
      <c r="N270" s="206"/>
      <c r="O270" s="206"/>
      <c r="P270" s="206"/>
      <c r="Q270" s="206"/>
      <c r="R270" s="206"/>
      <c r="S270" s="206"/>
      <c r="T270" s="207"/>
      <c r="AT270" s="208" t="s">
        <v>195</v>
      </c>
      <c r="AU270" s="208" t="s">
        <v>82</v>
      </c>
      <c r="AV270" s="13" t="s">
        <v>80</v>
      </c>
      <c r="AW270" s="13" t="s">
        <v>35</v>
      </c>
      <c r="AX270" s="13" t="s">
        <v>73</v>
      </c>
      <c r="AY270" s="208" t="s">
        <v>185</v>
      </c>
    </row>
    <row r="271" spans="2:51" s="14" customFormat="1" ht="11.25">
      <c r="B271" s="209"/>
      <c r="C271" s="210"/>
      <c r="D271" s="200" t="s">
        <v>195</v>
      </c>
      <c r="E271" s="211" t="s">
        <v>19</v>
      </c>
      <c r="F271" s="212" t="s">
        <v>6760</v>
      </c>
      <c r="G271" s="210"/>
      <c r="H271" s="213">
        <v>12.72</v>
      </c>
      <c r="I271" s="214"/>
      <c r="J271" s="210"/>
      <c r="K271" s="210"/>
      <c r="L271" s="215"/>
      <c r="M271" s="216"/>
      <c r="N271" s="217"/>
      <c r="O271" s="217"/>
      <c r="P271" s="217"/>
      <c r="Q271" s="217"/>
      <c r="R271" s="217"/>
      <c r="S271" s="217"/>
      <c r="T271" s="218"/>
      <c r="AT271" s="219" t="s">
        <v>195</v>
      </c>
      <c r="AU271" s="219" t="s">
        <v>82</v>
      </c>
      <c r="AV271" s="14" t="s">
        <v>82</v>
      </c>
      <c r="AW271" s="14" t="s">
        <v>35</v>
      </c>
      <c r="AX271" s="14" t="s">
        <v>73</v>
      </c>
      <c r="AY271" s="219" t="s">
        <v>185</v>
      </c>
    </row>
    <row r="272" spans="2:51" s="15" customFormat="1" ht="11.25">
      <c r="B272" s="220"/>
      <c r="C272" s="221"/>
      <c r="D272" s="200" t="s">
        <v>195</v>
      </c>
      <c r="E272" s="222" t="s">
        <v>19</v>
      </c>
      <c r="F272" s="223" t="s">
        <v>226</v>
      </c>
      <c r="G272" s="221"/>
      <c r="H272" s="224">
        <v>668.11900000000026</v>
      </c>
      <c r="I272" s="225"/>
      <c r="J272" s="221"/>
      <c r="K272" s="221"/>
      <c r="L272" s="226"/>
      <c r="M272" s="227"/>
      <c r="N272" s="228"/>
      <c r="O272" s="228"/>
      <c r="P272" s="228"/>
      <c r="Q272" s="228"/>
      <c r="R272" s="228"/>
      <c r="S272" s="228"/>
      <c r="T272" s="229"/>
      <c r="AT272" s="230" t="s">
        <v>195</v>
      </c>
      <c r="AU272" s="230" t="s">
        <v>82</v>
      </c>
      <c r="AV272" s="15" t="s">
        <v>135</v>
      </c>
      <c r="AW272" s="15" t="s">
        <v>35</v>
      </c>
      <c r="AX272" s="15" t="s">
        <v>80</v>
      </c>
      <c r="AY272" s="230" t="s">
        <v>185</v>
      </c>
    </row>
    <row r="273" spans="1:65" s="2" customFormat="1" ht="24.2" customHeight="1">
      <c r="A273" s="36"/>
      <c r="B273" s="37"/>
      <c r="C273" s="180" t="s">
        <v>260</v>
      </c>
      <c r="D273" s="180" t="s">
        <v>187</v>
      </c>
      <c r="E273" s="181" t="s">
        <v>1176</v>
      </c>
      <c r="F273" s="182" t="s">
        <v>1177</v>
      </c>
      <c r="G273" s="183" t="s">
        <v>240</v>
      </c>
      <c r="H273" s="184">
        <v>728.29399999999998</v>
      </c>
      <c r="I273" s="185"/>
      <c r="J273" s="186">
        <f>ROUND(I273*H273,2)</f>
        <v>0</v>
      </c>
      <c r="K273" s="182" t="s">
        <v>191</v>
      </c>
      <c r="L273" s="41"/>
      <c r="M273" s="187" t="s">
        <v>19</v>
      </c>
      <c r="N273" s="188" t="s">
        <v>44</v>
      </c>
      <c r="O273" s="66"/>
      <c r="P273" s="189">
        <f>O273*H273</f>
        <v>0</v>
      </c>
      <c r="Q273" s="189">
        <v>4.3800000000000002E-3</v>
      </c>
      <c r="R273" s="189">
        <f>Q273*H273</f>
        <v>3.18992772</v>
      </c>
      <c r="S273" s="189">
        <v>0</v>
      </c>
      <c r="T273" s="190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135</v>
      </c>
      <c r="AT273" s="191" t="s">
        <v>187</v>
      </c>
      <c r="AU273" s="191" t="s">
        <v>82</v>
      </c>
      <c r="AY273" s="19" t="s">
        <v>185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19" t="s">
        <v>80</v>
      </c>
      <c r="BK273" s="192">
        <f>ROUND(I273*H273,2)</f>
        <v>0</v>
      </c>
      <c r="BL273" s="19" t="s">
        <v>135</v>
      </c>
      <c r="BM273" s="191" t="s">
        <v>6761</v>
      </c>
    </row>
    <row r="274" spans="1:65" s="2" customFormat="1" ht="11.25">
      <c r="A274" s="36"/>
      <c r="B274" s="37"/>
      <c r="C274" s="38"/>
      <c r="D274" s="193" t="s">
        <v>193</v>
      </c>
      <c r="E274" s="38"/>
      <c r="F274" s="194" t="s">
        <v>1179</v>
      </c>
      <c r="G274" s="38"/>
      <c r="H274" s="38"/>
      <c r="I274" s="195"/>
      <c r="J274" s="38"/>
      <c r="K274" s="38"/>
      <c r="L274" s="41"/>
      <c r="M274" s="196"/>
      <c r="N274" s="197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193</v>
      </c>
      <c r="AU274" s="19" t="s">
        <v>82</v>
      </c>
    </row>
    <row r="275" spans="1:65" s="13" customFormat="1" ht="11.25">
      <c r="B275" s="198"/>
      <c r="C275" s="199"/>
      <c r="D275" s="200" t="s">
        <v>195</v>
      </c>
      <c r="E275" s="201" t="s">
        <v>19</v>
      </c>
      <c r="F275" s="202" t="s">
        <v>652</v>
      </c>
      <c r="G275" s="199"/>
      <c r="H275" s="201" t="s">
        <v>19</v>
      </c>
      <c r="I275" s="203"/>
      <c r="J275" s="199"/>
      <c r="K275" s="199"/>
      <c r="L275" s="204"/>
      <c r="M275" s="205"/>
      <c r="N275" s="206"/>
      <c r="O275" s="206"/>
      <c r="P275" s="206"/>
      <c r="Q275" s="206"/>
      <c r="R275" s="206"/>
      <c r="S275" s="206"/>
      <c r="T275" s="207"/>
      <c r="AT275" s="208" t="s">
        <v>195</v>
      </c>
      <c r="AU275" s="208" t="s">
        <v>82</v>
      </c>
      <c r="AV275" s="13" t="s">
        <v>80</v>
      </c>
      <c r="AW275" s="13" t="s">
        <v>35</v>
      </c>
      <c r="AX275" s="13" t="s">
        <v>73</v>
      </c>
      <c r="AY275" s="208" t="s">
        <v>185</v>
      </c>
    </row>
    <row r="276" spans="1:65" s="13" customFormat="1" ht="11.25">
      <c r="B276" s="198"/>
      <c r="C276" s="199"/>
      <c r="D276" s="200" t="s">
        <v>195</v>
      </c>
      <c r="E276" s="201" t="s">
        <v>19</v>
      </c>
      <c r="F276" s="202" t="s">
        <v>6685</v>
      </c>
      <c r="G276" s="199"/>
      <c r="H276" s="201" t="s">
        <v>19</v>
      </c>
      <c r="I276" s="203"/>
      <c r="J276" s="199"/>
      <c r="K276" s="199"/>
      <c r="L276" s="204"/>
      <c r="M276" s="205"/>
      <c r="N276" s="206"/>
      <c r="O276" s="206"/>
      <c r="P276" s="206"/>
      <c r="Q276" s="206"/>
      <c r="R276" s="206"/>
      <c r="S276" s="206"/>
      <c r="T276" s="207"/>
      <c r="AT276" s="208" t="s">
        <v>195</v>
      </c>
      <c r="AU276" s="208" t="s">
        <v>82</v>
      </c>
      <c r="AV276" s="13" t="s">
        <v>80</v>
      </c>
      <c r="AW276" s="13" t="s">
        <v>35</v>
      </c>
      <c r="AX276" s="13" t="s">
        <v>73</v>
      </c>
      <c r="AY276" s="208" t="s">
        <v>185</v>
      </c>
    </row>
    <row r="277" spans="1:65" s="14" customFormat="1" ht="11.25">
      <c r="B277" s="209"/>
      <c r="C277" s="210"/>
      <c r="D277" s="200" t="s">
        <v>195</v>
      </c>
      <c r="E277" s="211" t="s">
        <v>19</v>
      </c>
      <c r="F277" s="212" t="s">
        <v>6702</v>
      </c>
      <c r="G277" s="210"/>
      <c r="H277" s="213">
        <v>257.27999999999997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1:65" s="14" customFormat="1" ht="11.25">
      <c r="B278" s="209"/>
      <c r="C278" s="210"/>
      <c r="D278" s="200" t="s">
        <v>195</v>
      </c>
      <c r="E278" s="211" t="s">
        <v>19</v>
      </c>
      <c r="F278" s="212" t="s">
        <v>6703</v>
      </c>
      <c r="G278" s="210"/>
      <c r="H278" s="213">
        <v>-80.831000000000003</v>
      </c>
      <c r="I278" s="214"/>
      <c r="J278" s="210"/>
      <c r="K278" s="210"/>
      <c r="L278" s="215"/>
      <c r="M278" s="216"/>
      <c r="N278" s="217"/>
      <c r="O278" s="217"/>
      <c r="P278" s="217"/>
      <c r="Q278" s="217"/>
      <c r="R278" s="217"/>
      <c r="S278" s="217"/>
      <c r="T278" s="218"/>
      <c r="AT278" s="219" t="s">
        <v>195</v>
      </c>
      <c r="AU278" s="219" t="s">
        <v>82</v>
      </c>
      <c r="AV278" s="14" t="s">
        <v>82</v>
      </c>
      <c r="AW278" s="14" t="s">
        <v>35</v>
      </c>
      <c r="AX278" s="14" t="s">
        <v>73</v>
      </c>
      <c r="AY278" s="219" t="s">
        <v>185</v>
      </c>
    </row>
    <row r="279" spans="1:65" s="14" customFormat="1" ht="11.25">
      <c r="B279" s="209"/>
      <c r="C279" s="210"/>
      <c r="D279" s="200" t="s">
        <v>195</v>
      </c>
      <c r="E279" s="211" t="s">
        <v>19</v>
      </c>
      <c r="F279" s="212" t="s">
        <v>6704</v>
      </c>
      <c r="G279" s="210"/>
      <c r="H279" s="213">
        <v>3.4</v>
      </c>
      <c r="I279" s="214"/>
      <c r="J279" s="210"/>
      <c r="K279" s="210"/>
      <c r="L279" s="215"/>
      <c r="M279" s="216"/>
      <c r="N279" s="217"/>
      <c r="O279" s="217"/>
      <c r="P279" s="217"/>
      <c r="Q279" s="217"/>
      <c r="R279" s="217"/>
      <c r="S279" s="217"/>
      <c r="T279" s="218"/>
      <c r="AT279" s="219" t="s">
        <v>195</v>
      </c>
      <c r="AU279" s="219" t="s">
        <v>82</v>
      </c>
      <c r="AV279" s="14" t="s">
        <v>82</v>
      </c>
      <c r="AW279" s="14" t="s">
        <v>35</v>
      </c>
      <c r="AX279" s="14" t="s">
        <v>73</v>
      </c>
      <c r="AY279" s="219" t="s">
        <v>185</v>
      </c>
    </row>
    <row r="280" spans="1:65" s="14" customFormat="1" ht="11.25">
      <c r="B280" s="209"/>
      <c r="C280" s="210"/>
      <c r="D280" s="200" t="s">
        <v>195</v>
      </c>
      <c r="E280" s="211" t="s">
        <v>19</v>
      </c>
      <c r="F280" s="212" t="s">
        <v>6705</v>
      </c>
      <c r="G280" s="210"/>
      <c r="H280" s="213">
        <v>1.02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1:65" s="13" customFormat="1" ht="11.25">
      <c r="B281" s="198"/>
      <c r="C281" s="199"/>
      <c r="D281" s="200" t="s">
        <v>195</v>
      </c>
      <c r="E281" s="201" t="s">
        <v>19</v>
      </c>
      <c r="F281" s="202" t="s">
        <v>767</v>
      </c>
      <c r="G281" s="199"/>
      <c r="H281" s="201" t="s">
        <v>19</v>
      </c>
      <c r="I281" s="203"/>
      <c r="J281" s="199"/>
      <c r="K281" s="199"/>
      <c r="L281" s="204"/>
      <c r="M281" s="205"/>
      <c r="N281" s="206"/>
      <c r="O281" s="206"/>
      <c r="P281" s="206"/>
      <c r="Q281" s="206"/>
      <c r="R281" s="206"/>
      <c r="S281" s="206"/>
      <c r="T281" s="207"/>
      <c r="AT281" s="208" t="s">
        <v>195</v>
      </c>
      <c r="AU281" s="208" t="s">
        <v>82</v>
      </c>
      <c r="AV281" s="13" t="s">
        <v>80</v>
      </c>
      <c r="AW281" s="13" t="s">
        <v>35</v>
      </c>
      <c r="AX281" s="13" t="s">
        <v>73</v>
      </c>
      <c r="AY281" s="208" t="s">
        <v>185</v>
      </c>
    </row>
    <row r="282" spans="1:65" s="14" customFormat="1" ht="11.25">
      <c r="B282" s="209"/>
      <c r="C282" s="210"/>
      <c r="D282" s="200" t="s">
        <v>195</v>
      </c>
      <c r="E282" s="211" t="s">
        <v>19</v>
      </c>
      <c r="F282" s="212" t="s">
        <v>768</v>
      </c>
      <c r="G282" s="210"/>
      <c r="H282" s="213">
        <v>1.21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1:65" s="14" customFormat="1" ht="11.25">
      <c r="B283" s="209"/>
      <c r="C283" s="210"/>
      <c r="D283" s="200" t="s">
        <v>195</v>
      </c>
      <c r="E283" s="211" t="s">
        <v>19</v>
      </c>
      <c r="F283" s="212" t="s">
        <v>769</v>
      </c>
      <c r="G283" s="210"/>
      <c r="H283" s="213">
        <v>0.44</v>
      </c>
      <c r="I283" s="214"/>
      <c r="J283" s="210"/>
      <c r="K283" s="210"/>
      <c r="L283" s="215"/>
      <c r="M283" s="216"/>
      <c r="N283" s="217"/>
      <c r="O283" s="217"/>
      <c r="P283" s="217"/>
      <c r="Q283" s="217"/>
      <c r="R283" s="217"/>
      <c r="S283" s="217"/>
      <c r="T283" s="218"/>
      <c r="AT283" s="219" t="s">
        <v>195</v>
      </c>
      <c r="AU283" s="219" t="s">
        <v>82</v>
      </c>
      <c r="AV283" s="14" t="s">
        <v>82</v>
      </c>
      <c r="AW283" s="14" t="s">
        <v>35</v>
      </c>
      <c r="AX283" s="14" t="s">
        <v>73</v>
      </c>
      <c r="AY283" s="219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770</v>
      </c>
      <c r="G284" s="210"/>
      <c r="H284" s="213">
        <v>0.9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4" customFormat="1" ht="11.25">
      <c r="B285" s="209"/>
      <c r="C285" s="210"/>
      <c r="D285" s="200" t="s">
        <v>195</v>
      </c>
      <c r="E285" s="211" t="s">
        <v>19</v>
      </c>
      <c r="F285" s="212" t="s">
        <v>771</v>
      </c>
      <c r="G285" s="210"/>
      <c r="H285" s="213">
        <v>0.56000000000000005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1:65" s="14" customFormat="1" ht="11.25">
      <c r="B286" s="209"/>
      <c r="C286" s="210"/>
      <c r="D286" s="200" t="s">
        <v>195</v>
      </c>
      <c r="E286" s="211" t="s">
        <v>19</v>
      </c>
      <c r="F286" s="212" t="s">
        <v>772</v>
      </c>
      <c r="G286" s="210"/>
      <c r="H286" s="213">
        <v>0.77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35</v>
      </c>
      <c r="AX286" s="14" t="s">
        <v>73</v>
      </c>
      <c r="AY286" s="219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6706</v>
      </c>
      <c r="G287" s="210"/>
      <c r="H287" s="213">
        <v>1.0780000000000001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4" customFormat="1" ht="11.25">
      <c r="B288" s="209"/>
      <c r="C288" s="210"/>
      <c r="D288" s="200" t="s">
        <v>195</v>
      </c>
      <c r="E288" s="211" t="s">
        <v>19</v>
      </c>
      <c r="F288" s="212" t="s">
        <v>6707</v>
      </c>
      <c r="G288" s="210"/>
      <c r="H288" s="213">
        <v>0.308</v>
      </c>
      <c r="I288" s="214"/>
      <c r="J288" s="210"/>
      <c r="K288" s="210"/>
      <c r="L288" s="215"/>
      <c r="M288" s="216"/>
      <c r="N288" s="217"/>
      <c r="O288" s="217"/>
      <c r="P288" s="217"/>
      <c r="Q288" s="217"/>
      <c r="R288" s="217"/>
      <c r="S288" s="217"/>
      <c r="T288" s="218"/>
      <c r="AT288" s="219" t="s">
        <v>195</v>
      </c>
      <c r="AU288" s="219" t="s">
        <v>82</v>
      </c>
      <c r="AV288" s="14" t="s">
        <v>82</v>
      </c>
      <c r="AW288" s="14" t="s">
        <v>35</v>
      </c>
      <c r="AX288" s="14" t="s">
        <v>73</v>
      </c>
      <c r="AY288" s="219" t="s">
        <v>185</v>
      </c>
    </row>
    <row r="289" spans="2:51" s="14" customFormat="1" ht="11.25">
      <c r="B289" s="209"/>
      <c r="C289" s="210"/>
      <c r="D289" s="200" t="s">
        <v>195</v>
      </c>
      <c r="E289" s="211" t="s">
        <v>19</v>
      </c>
      <c r="F289" s="212" t="s">
        <v>770</v>
      </c>
      <c r="G289" s="210"/>
      <c r="H289" s="213">
        <v>0.9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2:51" s="14" customFormat="1" ht="11.25">
      <c r="B290" s="209"/>
      <c r="C290" s="210"/>
      <c r="D290" s="200" t="s">
        <v>195</v>
      </c>
      <c r="E290" s="211" t="s">
        <v>19</v>
      </c>
      <c r="F290" s="212" t="s">
        <v>6708</v>
      </c>
      <c r="G290" s="210"/>
      <c r="H290" s="213">
        <v>0.47599999999999998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2:51" s="14" customFormat="1" ht="11.25">
      <c r="B291" s="209"/>
      <c r="C291" s="210"/>
      <c r="D291" s="200" t="s">
        <v>195</v>
      </c>
      <c r="E291" s="211" t="s">
        <v>19</v>
      </c>
      <c r="F291" s="212" t="s">
        <v>6709</v>
      </c>
      <c r="G291" s="210"/>
      <c r="H291" s="213">
        <v>0.68600000000000005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2:51" s="14" customFormat="1" ht="11.25">
      <c r="B292" s="209"/>
      <c r="C292" s="210"/>
      <c r="D292" s="200" t="s">
        <v>195</v>
      </c>
      <c r="E292" s="211" t="s">
        <v>19</v>
      </c>
      <c r="F292" s="212" t="s">
        <v>6710</v>
      </c>
      <c r="G292" s="210"/>
      <c r="H292" s="213">
        <v>0.44400000000000001</v>
      </c>
      <c r="I292" s="214"/>
      <c r="J292" s="210"/>
      <c r="K292" s="210"/>
      <c r="L292" s="215"/>
      <c r="M292" s="216"/>
      <c r="N292" s="217"/>
      <c r="O292" s="217"/>
      <c r="P292" s="217"/>
      <c r="Q292" s="217"/>
      <c r="R292" s="217"/>
      <c r="S292" s="217"/>
      <c r="T292" s="218"/>
      <c r="AT292" s="219" t="s">
        <v>195</v>
      </c>
      <c r="AU292" s="219" t="s">
        <v>82</v>
      </c>
      <c r="AV292" s="14" t="s">
        <v>82</v>
      </c>
      <c r="AW292" s="14" t="s">
        <v>35</v>
      </c>
      <c r="AX292" s="14" t="s">
        <v>73</v>
      </c>
      <c r="AY292" s="219" t="s">
        <v>185</v>
      </c>
    </row>
    <row r="293" spans="2:51" s="13" customFormat="1" ht="11.25">
      <c r="B293" s="198"/>
      <c r="C293" s="199"/>
      <c r="D293" s="200" t="s">
        <v>195</v>
      </c>
      <c r="E293" s="201" t="s">
        <v>19</v>
      </c>
      <c r="F293" s="202" t="s">
        <v>728</v>
      </c>
      <c r="G293" s="199"/>
      <c r="H293" s="201" t="s">
        <v>19</v>
      </c>
      <c r="I293" s="203"/>
      <c r="J293" s="199"/>
      <c r="K293" s="199"/>
      <c r="L293" s="204"/>
      <c r="M293" s="205"/>
      <c r="N293" s="206"/>
      <c r="O293" s="206"/>
      <c r="P293" s="206"/>
      <c r="Q293" s="206"/>
      <c r="R293" s="206"/>
      <c r="S293" s="206"/>
      <c r="T293" s="207"/>
      <c r="AT293" s="208" t="s">
        <v>195</v>
      </c>
      <c r="AU293" s="208" t="s">
        <v>82</v>
      </c>
      <c r="AV293" s="13" t="s">
        <v>80</v>
      </c>
      <c r="AW293" s="13" t="s">
        <v>35</v>
      </c>
      <c r="AX293" s="13" t="s">
        <v>73</v>
      </c>
      <c r="AY293" s="208" t="s">
        <v>185</v>
      </c>
    </row>
    <row r="294" spans="2:51" s="14" customFormat="1" ht="11.25">
      <c r="B294" s="209"/>
      <c r="C294" s="210"/>
      <c r="D294" s="200" t="s">
        <v>195</v>
      </c>
      <c r="E294" s="211" t="s">
        <v>19</v>
      </c>
      <c r="F294" s="212" t="s">
        <v>6711</v>
      </c>
      <c r="G294" s="210"/>
      <c r="H294" s="213">
        <v>5.0129999999999999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2:51" s="14" customFormat="1" ht="11.25">
      <c r="B295" s="209"/>
      <c r="C295" s="210"/>
      <c r="D295" s="200" t="s">
        <v>195</v>
      </c>
      <c r="E295" s="211" t="s">
        <v>19</v>
      </c>
      <c r="F295" s="212" t="s">
        <v>6712</v>
      </c>
      <c r="G295" s="210"/>
      <c r="H295" s="213">
        <v>2.1379999999999999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2:51" s="14" customFormat="1" ht="11.25">
      <c r="B296" s="209"/>
      <c r="C296" s="210"/>
      <c r="D296" s="200" t="s">
        <v>195</v>
      </c>
      <c r="E296" s="211" t="s">
        <v>19</v>
      </c>
      <c r="F296" s="212" t="s">
        <v>6713</v>
      </c>
      <c r="G296" s="210"/>
      <c r="H296" s="213">
        <v>2.25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2:51" s="14" customFormat="1" ht="11.25">
      <c r="B297" s="209"/>
      <c r="C297" s="210"/>
      <c r="D297" s="200" t="s">
        <v>195</v>
      </c>
      <c r="E297" s="211" t="s">
        <v>19</v>
      </c>
      <c r="F297" s="212" t="s">
        <v>6714</v>
      </c>
      <c r="G297" s="210"/>
      <c r="H297" s="213">
        <v>1.35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2:51" s="14" customFormat="1" ht="11.25">
      <c r="B298" s="209"/>
      <c r="C298" s="210"/>
      <c r="D298" s="200" t="s">
        <v>195</v>
      </c>
      <c r="E298" s="211" t="s">
        <v>19</v>
      </c>
      <c r="F298" s="212" t="s">
        <v>6715</v>
      </c>
      <c r="G298" s="210"/>
      <c r="H298" s="213">
        <v>0.62</v>
      </c>
      <c r="I298" s="214"/>
      <c r="J298" s="210"/>
      <c r="K298" s="210"/>
      <c r="L298" s="215"/>
      <c r="M298" s="216"/>
      <c r="N298" s="217"/>
      <c r="O298" s="217"/>
      <c r="P298" s="217"/>
      <c r="Q298" s="217"/>
      <c r="R298" s="217"/>
      <c r="S298" s="217"/>
      <c r="T298" s="218"/>
      <c r="AT298" s="219" t="s">
        <v>195</v>
      </c>
      <c r="AU298" s="219" t="s">
        <v>82</v>
      </c>
      <c r="AV298" s="14" t="s">
        <v>82</v>
      </c>
      <c r="AW298" s="14" t="s">
        <v>35</v>
      </c>
      <c r="AX298" s="14" t="s">
        <v>73</v>
      </c>
      <c r="AY298" s="219" t="s">
        <v>185</v>
      </c>
    </row>
    <row r="299" spans="2:51" s="13" customFormat="1" ht="11.25">
      <c r="B299" s="198"/>
      <c r="C299" s="199"/>
      <c r="D299" s="200" t="s">
        <v>195</v>
      </c>
      <c r="E299" s="201" t="s">
        <v>19</v>
      </c>
      <c r="F299" s="202" t="s">
        <v>732</v>
      </c>
      <c r="G299" s="199"/>
      <c r="H299" s="201" t="s">
        <v>19</v>
      </c>
      <c r="I299" s="203"/>
      <c r="J299" s="199"/>
      <c r="K299" s="199"/>
      <c r="L299" s="204"/>
      <c r="M299" s="205"/>
      <c r="N299" s="206"/>
      <c r="O299" s="206"/>
      <c r="P299" s="206"/>
      <c r="Q299" s="206"/>
      <c r="R299" s="206"/>
      <c r="S299" s="206"/>
      <c r="T299" s="207"/>
      <c r="AT299" s="208" t="s">
        <v>195</v>
      </c>
      <c r="AU299" s="208" t="s">
        <v>82</v>
      </c>
      <c r="AV299" s="13" t="s">
        <v>80</v>
      </c>
      <c r="AW299" s="13" t="s">
        <v>35</v>
      </c>
      <c r="AX299" s="13" t="s">
        <v>73</v>
      </c>
      <c r="AY299" s="208" t="s">
        <v>185</v>
      </c>
    </row>
    <row r="300" spans="2:51" s="14" customFormat="1" ht="11.25">
      <c r="B300" s="209"/>
      <c r="C300" s="210"/>
      <c r="D300" s="200" t="s">
        <v>195</v>
      </c>
      <c r="E300" s="211" t="s">
        <v>19</v>
      </c>
      <c r="F300" s="212" t="s">
        <v>6716</v>
      </c>
      <c r="G300" s="210"/>
      <c r="H300" s="213">
        <v>123.52</v>
      </c>
      <c r="I300" s="214"/>
      <c r="J300" s="210"/>
      <c r="K300" s="210"/>
      <c r="L300" s="215"/>
      <c r="M300" s="216"/>
      <c r="N300" s="217"/>
      <c r="O300" s="217"/>
      <c r="P300" s="217"/>
      <c r="Q300" s="217"/>
      <c r="R300" s="217"/>
      <c r="S300" s="217"/>
      <c r="T300" s="218"/>
      <c r="AT300" s="219" t="s">
        <v>195</v>
      </c>
      <c r="AU300" s="219" t="s">
        <v>82</v>
      </c>
      <c r="AV300" s="14" t="s">
        <v>82</v>
      </c>
      <c r="AW300" s="14" t="s">
        <v>35</v>
      </c>
      <c r="AX300" s="14" t="s">
        <v>73</v>
      </c>
      <c r="AY300" s="219" t="s">
        <v>185</v>
      </c>
    </row>
    <row r="301" spans="2:51" s="14" customFormat="1" ht="11.25">
      <c r="B301" s="209"/>
      <c r="C301" s="210"/>
      <c r="D301" s="200" t="s">
        <v>195</v>
      </c>
      <c r="E301" s="211" t="s">
        <v>19</v>
      </c>
      <c r="F301" s="212" t="s">
        <v>6717</v>
      </c>
      <c r="G301" s="210"/>
      <c r="H301" s="213">
        <v>4.0599999999999996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2:51" s="14" customFormat="1" ht="11.25">
      <c r="B302" s="209"/>
      <c r="C302" s="210"/>
      <c r="D302" s="200" t="s">
        <v>195</v>
      </c>
      <c r="E302" s="211" t="s">
        <v>19</v>
      </c>
      <c r="F302" s="212" t="s">
        <v>6718</v>
      </c>
      <c r="G302" s="210"/>
      <c r="H302" s="213">
        <v>2.3199999999999998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2:51" s="14" customFormat="1" ht="11.25">
      <c r="B303" s="209"/>
      <c r="C303" s="210"/>
      <c r="D303" s="200" t="s">
        <v>195</v>
      </c>
      <c r="E303" s="211" t="s">
        <v>19</v>
      </c>
      <c r="F303" s="212" t="s">
        <v>6719</v>
      </c>
      <c r="G303" s="210"/>
      <c r="H303" s="213">
        <v>3.48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2:51" s="14" customFormat="1" ht="11.25">
      <c r="B304" s="209"/>
      <c r="C304" s="210"/>
      <c r="D304" s="200" t="s">
        <v>195</v>
      </c>
      <c r="E304" s="211" t="s">
        <v>19</v>
      </c>
      <c r="F304" s="212" t="s">
        <v>6718</v>
      </c>
      <c r="G304" s="210"/>
      <c r="H304" s="213">
        <v>2.3199999999999998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2:51" s="14" customFormat="1" ht="11.25">
      <c r="B305" s="209"/>
      <c r="C305" s="210"/>
      <c r="D305" s="200" t="s">
        <v>195</v>
      </c>
      <c r="E305" s="211" t="s">
        <v>19</v>
      </c>
      <c r="F305" s="212" t="s">
        <v>6720</v>
      </c>
      <c r="G305" s="210"/>
      <c r="H305" s="213">
        <v>4.0599999999999996</v>
      </c>
      <c r="I305" s="214"/>
      <c r="J305" s="210"/>
      <c r="K305" s="210"/>
      <c r="L305" s="215"/>
      <c r="M305" s="216"/>
      <c r="N305" s="217"/>
      <c r="O305" s="217"/>
      <c r="P305" s="217"/>
      <c r="Q305" s="217"/>
      <c r="R305" s="217"/>
      <c r="S305" s="217"/>
      <c r="T305" s="218"/>
      <c r="AT305" s="219" t="s">
        <v>195</v>
      </c>
      <c r="AU305" s="219" t="s">
        <v>82</v>
      </c>
      <c r="AV305" s="14" t="s">
        <v>82</v>
      </c>
      <c r="AW305" s="14" t="s">
        <v>35</v>
      </c>
      <c r="AX305" s="14" t="s">
        <v>73</v>
      </c>
      <c r="AY305" s="219" t="s">
        <v>185</v>
      </c>
    </row>
    <row r="306" spans="2:51" s="14" customFormat="1" ht="11.25">
      <c r="B306" s="209"/>
      <c r="C306" s="210"/>
      <c r="D306" s="200" t="s">
        <v>195</v>
      </c>
      <c r="E306" s="211" t="s">
        <v>19</v>
      </c>
      <c r="F306" s="212" t="s">
        <v>6721</v>
      </c>
      <c r="G306" s="210"/>
      <c r="H306" s="213">
        <v>6.9</v>
      </c>
      <c r="I306" s="214"/>
      <c r="J306" s="210"/>
      <c r="K306" s="210"/>
      <c r="L306" s="215"/>
      <c r="M306" s="216"/>
      <c r="N306" s="217"/>
      <c r="O306" s="217"/>
      <c r="P306" s="217"/>
      <c r="Q306" s="217"/>
      <c r="R306" s="217"/>
      <c r="S306" s="217"/>
      <c r="T306" s="218"/>
      <c r="AT306" s="219" t="s">
        <v>195</v>
      </c>
      <c r="AU306" s="219" t="s">
        <v>82</v>
      </c>
      <c r="AV306" s="14" t="s">
        <v>82</v>
      </c>
      <c r="AW306" s="14" t="s">
        <v>35</v>
      </c>
      <c r="AX306" s="14" t="s">
        <v>73</v>
      </c>
      <c r="AY306" s="219" t="s">
        <v>185</v>
      </c>
    </row>
    <row r="307" spans="2:51" s="14" customFormat="1" ht="11.25">
      <c r="B307" s="209"/>
      <c r="C307" s="210"/>
      <c r="D307" s="200" t="s">
        <v>195</v>
      </c>
      <c r="E307" s="211" t="s">
        <v>19</v>
      </c>
      <c r="F307" s="212" t="s">
        <v>6722</v>
      </c>
      <c r="G307" s="210"/>
      <c r="H307" s="213">
        <v>23.56</v>
      </c>
      <c r="I307" s="214"/>
      <c r="J307" s="210"/>
      <c r="K307" s="210"/>
      <c r="L307" s="215"/>
      <c r="M307" s="216"/>
      <c r="N307" s="217"/>
      <c r="O307" s="217"/>
      <c r="P307" s="217"/>
      <c r="Q307" s="217"/>
      <c r="R307" s="217"/>
      <c r="S307" s="217"/>
      <c r="T307" s="218"/>
      <c r="AT307" s="219" t="s">
        <v>195</v>
      </c>
      <c r="AU307" s="219" t="s">
        <v>82</v>
      </c>
      <c r="AV307" s="14" t="s">
        <v>82</v>
      </c>
      <c r="AW307" s="14" t="s">
        <v>35</v>
      </c>
      <c r="AX307" s="14" t="s">
        <v>73</v>
      </c>
      <c r="AY307" s="219" t="s">
        <v>185</v>
      </c>
    </row>
    <row r="308" spans="2:51" s="14" customFormat="1" ht="11.25">
      <c r="B308" s="209"/>
      <c r="C308" s="210"/>
      <c r="D308" s="200" t="s">
        <v>195</v>
      </c>
      <c r="E308" s="211" t="s">
        <v>19</v>
      </c>
      <c r="F308" s="212" t="s">
        <v>6722</v>
      </c>
      <c r="G308" s="210"/>
      <c r="H308" s="213">
        <v>23.56</v>
      </c>
      <c r="I308" s="214"/>
      <c r="J308" s="210"/>
      <c r="K308" s="210"/>
      <c r="L308" s="215"/>
      <c r="M308" s="216"/>
      <c r="N308" s="217"/>
      <c r="O308" s="217"/>
      <c r="P308" s="217"/>
      <c r="Q308" s="217"/>
      <c r="R308" s="217"/>
      <c r="S308" s="217"/>
      <c r="T308" s="218"/>
      <c r="AT308" s="219" t="s">
        <v>195</v>
      </c>
      <c r="AU308" s="219" t="s">
        <v>82</v>
      </c>
      <c r="AV308" s="14" t="s">
        <v>82</v>
      </c>
      <c r="AW308" s="14" t="s">
        <v>35</v>
      </c>
      <c r="AX308" s="14" t="s">
        <v>73</v>
      </c>
      <c r="AY308" s="219" t="s">
        <v>185</v>
      </c>
    </row>
    <row r="309" spans="2:51" s="14" customFormat="1" ht="11.25">
      <c r="B309" s="209"/>
      <c r="C309" s="210"/>
      <c r="D309" s="200" t="s">
        <v>195</v>
      </c>
      <c r="E309" s="211" t="s">
        <v>19</v>
      </c>
      <c r="F309" s="212" t="s">
        <v>6723</v>
      </c>
      <c r="G309" s="210"/>
      <c r="H309" s="213">
        <v>3.71</v>
      </c>
      <c r="I309" s="214"/>
      <c r="J309" s="210"/>
      <c r="K309" s="210"/>
      <c r="L309" s="215"/>
      <c r="M309" s="216"/>
      <c r="N309" s="217"/>
      <c r="O309" s="217"/>
      <c r="P309" s="217"/>
      <c r="Q309" s="217"/>
      <c r="R309" s="217"/>
      <c r="S309" s="217"/>
      <c r="T309" s="218"/>
      <c r="AT309" s="219" t="s">
        <v>195</v>
      </c>
      <c r="AU309" s="219" t="s">
        <v>82</v>
      </c>
      <c r="AV309" s="14" t="s">
        <v>82</v>
      </c>
      <c r="AW309" s="14" t="s">
        <v>35</v>
      </c>
      <c r="AX309" s="14" t="s">
        <v>73</v>
      </c>
      <c r="AY309" s="219" t="s">
        <v>185</v>
      </c>
    </row>
    <row r="310" spans="2:51" s="14" customFormat="1" ht="11.25">
      <c r="B310" s="209"/>
      <c r="C310" s="210"/>
      <c r="D310" s="200" t="s">
        <v>195</v>
      </c>
      <c r="E310" s="211" t="s">
        <v>19</v>
      </c>
      <c r="F310" s="212" t="s">
        <v>6724</v>
      </c>
      <c r="G310" s="210"/>
      <c r="H310" s="213">
        <v>1.1599999999999999</v>
      </c>
      <c r="I310" s="214"/>
      <c r="J310" s="210"/>
      <c r="K310" s="210"/>
      <c r="L310" s="215"/>
      <c r="M310" s="216"/>
      <c r="N310" s="217"/>
      <c r="O310" s="217"/>
      <c r="P310" s="217"/>
      <c r="Q310" s="217"/>
      <c r="R310" s="217"/>
      <c r="S310" s="217"/>
      <c r="T310" s="218"/>
      <c r="AT310" s="219" t="s">
        <v>195</v>
      </c>
      <c r="AU310" s="219" t="s">
        <v>82</v>
      </c>
      <c r="AV310" s="14" t="s">
        <v>82</v>
      </c>
      <c r="AW310" s="14" t="s">
        <v>35</v>
      </c>
      <c r="AX310" s="14" t="s">
        <v>73</v>
      </c>
      <c r="AY310" s="219" t="s">
        <v>185</v>
      </c>
    </row>
    <row r="311" spans="2:51" s="14" customFormat="1" ht="11.25">
      <c r="B311" s="209"/>
      <c r="C311" s="210"/>
      <c r="D311" s="200" t="s">
        <v>195</v>
      </c>
      <c r="E311" s="211" t="s">
        <v>19</v>
      </c>
      <c r="F311" s="212" t="s">
        <v>6724</v>
      </c>
      <c r="G311" s="210"/>
      <c r="H311" s="213">
        <v>1.1599999999999999</v>
      </c>
      <c r="I311" s="214"/>
      <c r="J311" s="210"/>
      <c r="K311" s="210"/>
      <c r="L311" s="215"/>
      <c r="M311" s="216"/>
      <c r="N311" s="217"/>
      <c r="O311" s="217"/>
      <c r="P311" s="217"/>
      <c r="Q311" s="217"/>
      <c r="R311" s="217"/>
      <c r="S311" s="217"/>
      <c r="T311" s="218"/>
      <c r="AT311" s="219" t="s">
        <v>195</v>
      </c>
      <c r="AU311" s="219" t="s">
        <v>82</v>
      </c>
      <c r="AV311" s="14" t="s">
        <v>82</v>
      </c>
      <c r="AW311" s="14" t="s">
        <v>35</v>
      </c>
      <c r="AX311" s="14" t="s">
        <v>73</v>
      </c>
      <c r="AY311" s="219" t="s">
        <v>185</v>
      </c>
    </row>
    <row r="312" spans="2:51" s="14" customFormat="1" ht="11.25">
      <c r="B312" s="209"/>
      <c r="C312" s="210"/>
      <c r="D312" s="200" t="s">
        <v>195</v>
      </c>
      <c r="E312" s="211" t="s">
        <v>19</v>
      </c>
      <c r="F312" s="212" t="s">
        <v>6725</v>
      </c>
      <c r="G312" s="210"/>
      <c r="H312" s="213">
        <v>3.71</v>
      </c>
      <c r="I312" s="214"/>
      <c r="J312" s="210"/>
      <c r="K312" s="210"/>
      <c r="L312" s="215"/>
      <c r="M312" s="216"/>
      <c r="N312" s="217"/>
      <c r="O312" s="217"/>
      <c r="P312" s="217"/>
      <c r="Q312" s="217"/>
      <c r="R312" s="217"/>
      <c r="S312" s="217"/>
      <c r="T312" s="218"/>
      <c r="AT312" s="219" t="s">
        <v>195</v>
      </c>
      <c r="AU312" s="219" t="s">
        <v>82</v>
      </c>
      <c r="AV312" s="14" t="s">
        <v>82</v>
      </c>
      <c r="AW312" s="14" t="s">
        <v>35</v>
      </c>
      <c r="AX312" s="14" t="s">
        <v>73</v>
      </c>
      <c r="AY312" s="219" t="s">
        <v>185</v>
      </c>
    </row>
    <row r="313" spans="2:51" s="14" customFormat="1" ht="11.25">
      <c r="B313" s="209"/>
      <c r="C313" s="210"/>
      <c r="D313" s="200" t="s">
        <v>195</v>
      </c>
      <c r="E313" s="211" t="s">
        <v>19</v>
      </c>
      <c r="F313" s="212" t="s">
        <v>6726</v>
      </c>
      <c r="G313" s="210"/>
      <c r="H313" s="213">
        <v>13.8</v>
      </c>
      <c r="I313" s="214"/>
      <c r="J313" s="210"/>
      <c r="K313" s="210"/>
      <c r="L313" s="215"/>
      <c r="M313" s="216"/>
      <c r="N313" s="217"/>
      <c r="O313" s="217"/>
      <c r="P313" s="217"/>
      <c r="Q313" s="217"/>
      <c r="R313" s="217"/>
      <c r="S313" s="217"/>
      <c r="T313" s="218"/>
      <c r="AT313" s="219" t="s">
        <v>195</v>
      </c>
      <c r="AU313" s="219" t="s">
        <v>82</v>
      </c>
      <c r="AV313" s="14" t="s">
        <v>82</v>
      </c>
      <c r="AW313" s="14" t="s">
        <v>35</v>
      </c>
      <c r="AX313" s="14" t="s">
        <v>73</v>
      </c>
      <c r="AY313" s="219" t="s">
        <v>185</v>
      </c>
    </row>
    <row r="314" spans="2:51" s="14" customFormat="1" ht="11.25">
      <c r="B314" s="209"/>
      <c r="C314" s="210"/>
      <c r="D314" s="200" t="s">
        <v>195</v>
      </c>
      <c r="E314" s="211" t="s">
        <v>19</v>
      </c>
      <c r="F314" s="212" t="s">
        <v>6727</v>
      </c>
      <c r="G314" s="210"/>
      <c r="H314" s="213">
        <v>21.45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2:51" s="14" customFormat="1" ht="11.25">
      <c r="B315" s="209"/>
      <c r="C315" s="210"/>
      <c r="D315" s="200" t="s">
        <v>195</v>
      </c>
      <c r="E315" s="211" t="s">
        <v>19</v>
      </c>
      <c r="F315" s="212" t="s">
        <v>6727</v>
      </c>
      <c r="G315" s="210"/>
      <c r="H315" s="213">
        <v>21.45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2:51" s="14" customFormat="1" ht="11.25">
      <c r="B316" s="209"/>
      <c r="C316" s="210"/>
      <c r="D316" s="200" t="s">
        <v>195</v>
      </c>
      <c r="E316" s="211" t="s">
        <v>19</v>
      </c>
      <c r="F316" s="212" t="s">
        <v>6728</v>
      </c>
      <c r="G316" s="210"/>
      <c r="H316" s="213">
        <v>3.22</v>
      </c>
      <c r="I316" s="214"/>
      <c r="J316" s="210"/>
      <c r="K316" s="210"/>
      <c r="L316" s="215"/>
      <c r="M316" s="216"/>
      <c r="N316" s="217"/>
      <c r="O316" s="217"/>
      <c r="P316" s="217"/>
      <c r="Q316" s="217"/>
      <c r="R316" s="217"/>
      <c r="S316" s="217"/>
      <c r="T316" s="218"/>
      <c r="AT316" s="219" t="s">
        <v>195</v>
      </c>
      <c r="AU316" s="219" t="s">
        <v>82</v>
      </c>
      <c r="AV316" s="14" t="s">
        <v>82</v>
      </c>
      <c r="AW316" s="14" t="s">
        <v>35</v>
      </c>
      <c r="AX316" s="14" t="s">
        <v>73</v>
      </c>
      <c r="AY316" s="219" t="s">
        <v>185</v>
      </c>
    </row>
    <row r="317" spans="2:51" s="14" customFormat="1" ht="11.25">
      <c r="B317" s="209"/>
      <c r="C317" s="210"/>
      <c r="D317" s="200" t="s">
        <v>195</v>
      </c>
      <c r="E317" s="211" t="s">
        <v>19</v>
      </c>
      <c r="F317" s="212" t="s">
        <v>6729</v>
      </c>
      <c r="G317" s="210"/>
      <c r="H317" s="213">
        <v>1</v>
      </c>
      <c r="I317" s="214"/>
      <c r="J317" s="210"/>
      <c r="K317" s="210"/>
      <c r="L317" s="215"/>
      <c r="M317" s="216"/>
      <c r="N317" s="217"/>
      <c r="O317" s="217"/>
      <c r="P317" s="217"/>
      <c r="Q317" s="217"/>
      <c r="R317" s="217"/>
      <c r="S317" s="217"/>
      <c r="T317" s="218"/>
      <c r="AT317" s="219" t="s">
        <v>195</v>
      </c>
      <c r="AU317" s="219" t="s">
        <v>82</v>
      </c>
      <c r="AV317" s="14" t="s">
        <v>82</v>
      </c>
      <c r="AW317" s="14" t="s">
        <v>35</v>
      </c>
      <c r="AX317" s="14" t="s">
        <v>73</v>
      </c>
      <c r="AY317" s="219" t="s">
        <v>185</v>
      </c>
    </row>
    <row r="318" spans="2:51" s="14" customFormat="1" ht="11.25">
      <c r="B318" s="209"/>
      <c r="C318" s="210"/>
      <c r="D318" s="200" t="s">
        <v>195</v>
      </c>
      <c r="E318" s="211" t="s">
        <v>19</v>
      </c>
      <c r="F318" s="212" t="s">
        <v>6729</v>
      </c>
      <c r="G318" s="210"/>
      <c r="H318" s="213">
        <v>1</v>
      </c>
      <c r="I318" s="214"/>
      <c r="J318" s="210"/>
      <c r="K318" s="210"/>
      <c r="L318" s="215"/>
      <c r="M318" s="216"/>
      <c r="N318" s="217"/>
      <c r="O318" s="217"/>
      <c r="P318" s="217"/>
      <c r="Q318" s="217"/>
      <c r="R318" s="217"/>
      <c r="S318" s="217"/>
      <c r="T318" s="218"/>
      <c r="AT318" s="219" t="s">
        <v>195</v>
      </c>
      <c r="AU318" s="219" t="s">
        <v>82</v>
      </c>
      <c r="AV318" s="14" t="s">
        <v>82</v>
      </c>
      <c r="AW318" s="14" t="s">
        <v>35</v>
      </c>
      <c r="AX318" s="14" t="s">
        <v>73</v>
      </c>
      <c r="AY318" s="219" t="s">
        <v>185</v>
      </c>
    </row>
    <row r="319" spans="2:51" s="14" customFormat="1" ht="11.25">
      <c r="B319" s="209"/>
      <c r="C319" s="210"/>
      <c r="D319" s="200" t="s">
        <v>195</v>
      </c>
      <c r="E319" s="211" t="s">
        <v>19</v>
      </c>
      <c r="F319" s="212" t="s">
        <v>6728</v>
      </c>
      <c r="G319" s="210"/>
      <c r="H319" s="213">
        <v>3.22</v>
      </c>
      <c r="I319" s="214"/>
      <c r="J319" s="210"/>
      <c r="K319" s="210"/>
      <c r="L319" s="215"/>
      <c r="M319" s="216"/>
      <c r="N319" s="217"/>
      <c r="O319" s="217"/>
      <c r="P319" s="217"/>
      <c r="Q319" s="217"/>
      <c r="R319" s="217"/>
      <c r="S319" s="217"/>
      <c r="T319" s="218"/>
      <c r="AT319" s="219" t="s">
        <v>195</v>
      </c>
      <c r="AU319" s="219" t="s">
        <v>82</v>
      </c>
      <c r="AV319" s="14" t="s">
        <v>82</v>
      </c>
      <c r="AW319" s="14" t="s">
        <v>35</v>
      </c>
      <c r="AX319" s="14" t="s">
        <v>73</v>
      </c>
      <c r="AY319" s="219" t="s">
        <v>185</v>
      </c>
    </row>
    <row r="320" spans="2:51" s="14" customFormat="1" ht="11.25">
      <c r="B320" s="209"/>
      <c r="C320" s="210"/>
      <c r="D320" s="200" t="s">
        <v>195</v>
      </c>
      <c r="E320" s="211" t="s">
        <v>19</v>
      </c>
      <c r="F320" s="212" t="s">
        <v>6726</v>
      </c>
      <c r="G320" s="210"/>
      <c r="H320" s="213">
        <v>13.8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2:51" s="14" customFormat="1" ht="11.25">
      <c r="B321" s="209"/>
      <c r="C321" s="210"/>
      <c r="D321" s="200" t="s">
        <v>195</v>
      </c>
      <c r="E321" s="211" t="s">
        <v>19</v>
      </c>
      <c r="F321" s="212" t="s">
        <v>6730</v>
      </c>
      <c r="G321" s="210"/>
      <c r="H321" s="213">
        <v>14.6</v>
      </c>
      <c r="I321" s="214"/>
      <c r="J321" s="210"/>
      <c r="K321" s="210"/>
      <c r="L321" s="215"/>
      <c r="M321" s="216"/>
      <c r="N321" s="217"/>
      <c r="O321" s="217"/>
      <c r="P321" s="217"/>
      <c r="Q321" s="217"/>
      <c r="R321" s="217"/>
      <c r="S321" s="217"/>
      <c r="T321" s="218"/>
      <c r="AT321" s="219" t="s">
        <v>195</v>
      </c>
      <c r="AU321" s="219" t="s">
        <v>82</v>
      </c>
      <c r="AV321" s="14" t="s">
        <v>82</v>
      </c>
      <c r="AW321" s="14" t="s">
        <v>35</v>
      </c>
      <c r="AX321" s="14" t="s">
        <v>73</v>
      </c>
      <c r="AY321" s="219" t="s">
        <v>185</v>
      </c>
    </row>
    <row r="322" spans="2:51" s="14" customFormat="1" ht="11.25">
      <c r="B322" s="209"/>
      <c r="C322" s="210"/>
      <c r="D322" s="200" t="s">
        <v>195</v>
      </c>
      <c r="E322" s="211" t="s">
        <v>19</v>
      </c>
      <c r="F322" s="212" t="s">
        <v>6730</v>
      </c>
      <c r="G322" s="210"/>
      <c r="H322" s="213">
        <v>14.6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2:51" s="14" customFormat="1" ht="11.25">
      <c r="B323" s="209"/>
      <c r="C323" s="210"/>
      <c r="D323" s="200" t="s">
        <v>195</v>
      </c>
      <c r="E323" s="211" t="s">
        <v>19</v>
      </c>
      <c r="F323" s="212" t="s">
        <v>6731</v>
      </c>
      <c r="G323" s="210"/>
      <c r="H323" s="213">
        <v>36.89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2:51" s="14" customFormat="1" ht="11.25">
      <c r="B324" s="209"/>
      <c r="C324" s="210"/>
      <c r="D324" s="200" t="s">
        <v>195</v>
      </c>
      <c r="E324" s="211" t="s">
        <v>19</v>
      </c>
      <c r="F324" s="212" t="s">
        <v>6732</v>
      </c>
      <c r="G324" s="210"/>
      <c r="H324" s="213">
        <v>0.84</v>
      </c>
      <c r="I324" s="214"/>
      <c r="J324" s="210"/>
      <c r="K324" s="210"/>
      <c r="L324" s="215"/>
      <c r="M324" s="216"/>
      <c r="N324" s="217"/>
      <c r="O324" s="217"/>
      <c r="P324" s="217"/>
      <c r="Q324" s="217"/>
      <c r="R324" s="217"/>
      <c r="S324" s="217"/>
      <c r="T324" s="218"/>
      <c r="AT324" s="219" t="s">
        <v>195</v>
      </c>
      <c r="AU324" s="219" t="s">
        <v>82</v>
      </c>
      <c r="AV324" s="14" t="s">
        <v>82</v>
      </c>
      <c r="AW324" s="14" t="s">
        <v>35</v>
      </c>
      <c r="AX324" s="14" t="s">
        <v>73</v>
      </c>
      <c r="AY324" s="219" t="s">
        <v>185</v>
      </c>
    </row>
    <row r="325" spans="2:51" s="14" customFormat="1" ht="11.25">
      <c r="B325" s="209"/>
      <c r="C325" s="210"/>
      <c r="D325" s="200" t="s">
        <v>195</v>
      </c>
      <c r="E325" s="211" t="s">
        <v>19</v>
      </c>
      <c r="F325" s="212" t="s">
        <v>6732</v>
      </c>
      <c r="G325" s="210"/>
      <c r="H325" s="213">
        <v>0.84</v>
      </c>
      <c r="I325" s="214"/>
      <c r="J325" s="210"/>
      <c r="K325" s="210"/>
      <c r="L325" s="215"/>
      <c r="M325" s="216"/>
      <c r="N325" s="217"/>
      <c r="O325" s="217"/>
      <c r="P325" s="217"/>
      <c r="Q325" s="217"/>
      <c r="R325" s="217"/>
      <c r="S325" s="217"/>
      <c r="T325" s="218"/>
      <c r="AT325" s="219" t="s">
        <v>195</v>
      </c>
      <c r="AU325" s="219" t="s">
        <v>82</v>
      </c>
      <c r="AV325" s="14" t="s">
        <v>82</v>
      </c>
      <c r="AW325" s="14" t="s">
        <v>35</v>
      </c>
      <c r="AX325" s="14" t="s">
        <v>73</v>
      </c>
      <c r="AY325" s="219" t="s">
        <v>185</v>
      </c>
    </row>
    <row r="326" spans="2:51" s="14" customFormat="1" ht="11.25">
      <c r="B326" s="209"/>
      <c r="C326" s="210"/>
      <c r="D326" s="200" t="s">
        <v>195</v>
      </c>
      <c r="E326" s="211" t="s">
        <v>19</v>
      </c>
      <c r="F326" s="212" t="s">
        <v>658</v>
      </c>
      <c r="G326" s="210"/>
      <c r="H326" s="213">
        <v>-7.3319999999999999</v>
      </c>
      <c r="I326" s="214"/>
      <c r="J326" s="210"/>
      <c r="K326" s="210"/>
      <c r="L326" s="215"/>
      <c r="M326" s="216"/>
      <c r="N326" s="217"/>
      <c r="O326" s="217"/>
      <c r="P326" s="217"/>
      <c r="Q326" s="217"/>
      <c r="R326" s="217"/>
      <c r="S326" s="217"/>
      <c r="T326" s="218"/>
      <c r="AT326" s="219" t="s">
        <v>195</v>
      </c>
      <c r="AU326" s="219" t="s">
        <v>82</v>
      </c>
      <c r="AV326" s="14" t="s">
        <v>82</v>
      </c>
      <c r="AW326" s="14" t="s">
        <v>35</v>
      </c>
      <c r="AX326" s="14" t="s">
        <v>73</v>
      </c>
      <c r="AY326" s="219" t="s">
        <v>185</v>
      </c>
    </row>
    <row r="327" spans="2:51" s="14" customFormat="1" ht="11.25">
      <c r="B327" s="209"/>
      <c r="C327" s="210"/>
      <c r="D327" s="200" t="s">
        <v>195</v>
      </c>
      <c r="E327" s="211" t="s">
        <v>19</v>
      </c>
      <c r="F327" s="212" t="s">
        <v>659</v>
      </c>
      <c r="G327" s="210"/>
      <c r="H327" s="213">
        <v>-3.391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2:51" s="14" customFormat="1" ht="11.25">
      <c r="B328" s="209"/>
      <c r="C328" s="210"/>
      <c r="D328" s="200" t="s">
        <v>195</v>
      </c>
      <c r="E328" s="211" t="s">
        <v>19</v>
      </c>
      <c r="F328" s="212" t="s">
        <v>660</v>
      </c>
      <c r="G328" s="210"/>
      <c r="H328" s="213">
        <v>-5.0869999999999997</v>
      </c>
      <c r="I328" s="214"/>
      <c r="J328" s="210"/>
      <c r="K328" s="210"/>
      <c r="L328" s="215"/>
      <c r="M328" s="216"/>
      <c r="N328" s="217"/>
      <c r="O328" s="217"/>
      <c r="P328" s="217"/>
      <c r="Q328" s="217"/>
      <c r="R328" s="217"/>
      <c r="S328" s="217"/>
      <c r="T328" s="218"/>
      <c r="AT328" s="219" t="s">
        <v>195</v>
      </c>
      <c r="AU328" s="219" t="s">
        <v>82</v>
      </c>
      <c r="AV328" s="14" t="s">
        <v>82</v>
      </c>
      <c r="AW328" s="14" t="s">
        <v>35</v>
      </c>
      <c r="AX328" s="14" t="s">
        <v>73</v>
      </c>
      <c r="AY328" s="219" t="s">
        <v>185</v>
      </c>
    </row>
    <row r="329" spans="2:51" s="14" customFormat="1" ht="11.25">
      <c r="B329" s="209"/>
      <c r="C329" s="210"/>
      <c r="D329" s="200" t="s">
        <v>195</v>
      </c>
      <c r="E329" s="211" t="s">
        <v>19</v>
      </c>
      <c r="F329" s="212" t="s">
        <v>661</v>
      </c>
      <c r="G329" s="210"/>
      <c r="H329" s="213">
        <v>-1.57</v>
      </c>
      <c r="I329" s="214"/>
      <c r="J329" s="210"/>
      <c r="K329" s="210"/>
      <c r="L329" s="215"/>
      <c r="M329" s="216"/>
      <c r="N329" s="217"/>
      <c r="O329" s="217"/>
      <c r="P329" s="217"/>
      <c r="Q329" s="217"/>
      <c r="R329" s="217"/>
      <c r="S329" s="217"/>
      <c r="T329" s="218"/>
      <c r="AT329" s="219" t="s">
        <v>195</v>
      </c>
      <c r="AU329" s="219" t="s">
        <v>82</v>
      </c>
      <c r="AV329" s="14" t="s">
        <v>82</v>
      </c>
      <c r="AW329" s="14" t="s">
        <v>35</v>
      </c>
      <c r="AX329" s="14" t="s">
        <v>73</v>
      </c>
      <c r="AY329" s="219" t="s">
        <v>185</v>
      </c>
    </row>
    <row r="330" spans="2:51" s="13" customFormat="1" ht="11.25">
      <c r="B330" s="198"/>
      <c r="C330" s="199"/>
      <c r="D330" s="200" t="s">
        <v>195</v>
      </c>
      <c r="E330" s="201" t="s">
        <v>19</v>
      </c>
      <c r="F330" s="202" t="s">
        <v>909</v>
      </c>
      <c r="G330" s="199"/>
      <c r="H330" s="201" t="s">
        <v>19</v>
      </c>
      <c r="I330" s="203"/>
      <c r="J330" s="199"/>
      <c r="K330" s="199"/>
      <c r="L330" s="204"/>
      <c r="M330" s="205"/>
      <c r="N330" s="206"/>
      <c r="O330" s="206"/>
      <c r="P330" s="206"/>
      <c r="Q330" s="206"/>
      <c r="R330" s="206"/>
      <c r="S330" s="206"/>
      <c r="T330" s="207"/>
      <c r="AT330" s="208" t="s">
        <v>195</v>
      </c>
      <c r="AU330" s="208" t="s">
        <v>82</v>
      </c>
      <c r="AV330" s="13" t="s">
        <v>80</v>
      </c>
      <c r="AW330" s="13" t="s">
        <v>35</v>
      </c>
      <c r="AX330" s="13" t="s">
        <v>73</v>
      </c>
      <c r="AY330" s="208" t="s">
        <v>185</v>
      </c>
    </row>
    <row r="331" spans="2:51" s="14" customFormat="1" ht="11.25">
      <c r="B331" s="209"/>
      <c r="C331" s="210"/>
      <c r="D331" s="200" t="s">
        <v>195</v>
      </c>
      <c r="E331" s="211" t="s">
        <v>19</v>
      </c>
      <c r="F331" s="212" t="s">
        <v>6695</v>
      </c>
      <c r="G331" s="210"/>
      <c r="H331" s="213">
        <v>51.1</v>
      </c>
      <c r="I331" s="214"/>
      <c r="J331" s="210"/>
      <c r="K331" s="210"/>
      <c r="L331" s="215"/>
      <c r="M331" s="216"/>
      <c r="N331" s="217"/>
      <c r="O331" s="217"/>
      <c r="P331" s="217"/>
      <c r="Q331" s="217"/>
      <c r="R331" s="217"/>
      <c r="S331" s="217"/>
      <c r="T331" s="218"/>
      <c r="AT331" s="219" t="s">
        <v>195</v>
      </c>
      <c r="AU331" s="219" t="s">
        <v>82</v>
      </c>
      <c r="AV331" s="14" t="s">
        <v>82</v>
      </c>
      <c r="AW331" s="14" t="s">
        <v>35</v>
      </c>
      <c r="AX331" s="14" t="s">
        <v>73</v>
      </c>
      <c r="AY331" s="219" t="s">
        <v>185</v>
      </c>
    </row>
    <row r="332" spans="2:51" s="14" customFormat="1" ht="11.25">
      <c r="B332" s="209"/>
      <c r="C332" s="210"/>
      <c r="D332" s="200" t="s">
        <v>195</v>
      </c>
      <c r="E332" s="211" t="s">
        <v>19</v>
      </c>
      <c r="F332" s="212" t="s">
        <v>745</v>
      </c>
      <c r="G332" s="210"/>
      <c r="H332" s="213">
        <v>-2.79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2:51" s="14" customFormat="1" ht="11.25">
      <c r="B333" s="209"/>
      <c r="C333" s="210"/>
      <c r="D333" s="200" t="s">
        <v>195</v>
      </c>
      <c r="E333" s="211" t="s">
        <v>19</v>
      </c>
      <c r="F333" s="212" t="s">
        <v>744</v>
      </c>
      <c r="G333" s="210"/>
      <c r="H333" s="213">
        <v>1.1479999999999999</v>
      </c>
      <c r="I333" s="214"/>
      <c r="J333" s="210"/>
      <c r="K333" s="210"/>
      <c r="L333" s="215"/>
      <c r="M333" s="216"/>
      <c r="N333" s="217"/>
      <c r="O333" s="217"/>
      <c r="P333" s="217"/>
      <c r="Q333" s="217"/>
      <c r="R333" s="217"/>
      <c r="S333" s="217"/>
      <c r="T333" s="218"/>
      <c r="AT333" s="219" t="s">
        <v>195</v>
      </c>
      <c r="AU333" s="219" t="s">
        <v>82</v>
      </c>
      <c r="AV333" s="14" t="s">
        <v>82</v>
      </c>
      <c r="AW333" s="14" t="s">
        <v>35</v>
      </c>
      <c r="AX333" s="14" t="s">
        <v>73</v>
      </c>
      <c r="AY333" s="219" t="s">
        <v>185</v>
      </c>
    </row>
    <row r="334" spans="2:51" s="14" customFormat="1" ht="11.25">
      <c r="B334" s="209"/>
      <c r="C334" s="210"/>
      <c r="D334" s="200" t="s">
        <v>195</v>
      </c>
      <c r="E334" s="211" t="s">
        <v>19</v>
      </c>
      <c r="F334" s="212" t="s">
        <v>6696</v>
      </c>
      <c r="G334" s="210"/>
      <c r="H334" s="213">
        <v>0.52500000000000002</v>
      </c>
      <c r="I334" s="214"/>
      <c r="J334" s="210"/>
      <c r="K334" s="210"/>
      <c r="L334" s="215"/>
      <c r="M334" s="216"/>
      <c r="N334" s="217"/>
      <c r="O334" s="217"/>
      <c r="P334" s="217"/>
      <c r="Q334" s="217"/>
      <c r="R334" s="217"/>
      <c r="S334" s="217"/>
      <c r="T334" s="218"/>
      <c r="AT334" s="219" t="s">
        <v>195</v>
      </c>
      <c r="AU334" s="219" t="s">
        <v>82</v>
      </c>
      <c r="AV334" s="14" t="s">
        <v>82</v>
      </c>
      <c r="AW334" s="14" t="s">
        <v>35</v>
      </c>
      <c r="AX334" s="14" t="s">
        <v>73</v>
      </c>
      <c r="AY334" s="219" t="s">
        <v>185</v>
      </c>
    </row>
    <row r="335" spans="2:51" s="13" customFormat="1" ht="11.25">
      <c r="B335" s="198"/>
      <c r="C335" s="199"/>
      <c r="D335" s="200" t="s">
        <v>195</v>
      </c>
      <c r="E335" s="201" t="s">
        <v>19</v>
      </c>
      <c r="F335" s="202" t="s">
        <v>6700</v>
      </c>
      <c r="G335" s="199"/>
      <c r="H335" s="201" t="s">
        <v>19</v>
      </c>
      <c r="I335" s="203"/>
      <c r="J335" s="199"/>
      <c r="K335" s="199"/>
      <c r="L335" s="204"/>
      <c r="M335" s="205"/>
      <c r="N335" s="206"/>
      <c r="O335" s="206"/>
      <c r="P335" s="206"/>
      <c r="Q335" s="206"/>
      <c r="R335" s="206"/>
      <c r="S335" s="206"/>
      <c r="T335" s="207"/>
      <c r="AT335" s="208" t="s">
        <v>195</v>
      </c>
      <c r="AU335" s="208" t="s">
        <v>82</v>
      </c>
      <c r="AV335" s="13" t="s">
        <v>80</v>
      </c>
      <c r="AW335" s="13" t="s">
        <v>35</v>
      </c>
      <c r="AX335" s="13" t="s">
        <v>73</v>
      </c>
      <c r="AY335" s="208" t="s">
        <v>185</v>
      </c>
    </row>
    <row r="336" spans="2:51" s="14" customFormat="1" ht="11.25">
      <c r="B336" s="209"/>
      <c r="C336" s="210"/>
      <c r="D336" s="200" t="s">
        <v>195</v>
      </c>
      <c r="E336" s="211" t="s">
        <v>19</v>
      </c>
      <c r="F336" s="212" t="s">
        <v>941</v>
      </c>
      <c r="G336" s="210"/>
      <c r="H336" s="213">
        <v>3.6579999999999999</v>
      </c>
      <c r="I336" s="214"/>
      <c r="J336" s="210"/>
      <c r="K336" s="210"/>
      <c r="L336" s="215"/>
      <c r="M336" s="216"/>
      <c r="N336" s="217"/>
      <c r="O336" s="217"/>
      <c r="P336" s="217"/>
      <c r="Q336" s="217"/>
      <c r="R336" s="217"/>
      <c r="S336" s="217"/>
      <c r="T336" s="218"/>
      <c r="AT336" s="219" t="s">
        <v>195</v>
      </c>
      <c r="AU336" s="219" t="s">
        <v>82</v>
      </c>
      <c r="AV336" s="14" t="s">
        <v>82</v>
      </c>
      <c r="AW336" s="14" t="s">
        <v>35</v>
      </c>
      <c r="AX336" s="14" t="s">
        <v>73</v>
      </c>
      <c r="AY336" s="219" t="s">
        <v>185</v>
      </c>
    </row>
    <row r="337" spans="2:51" s="14" customFormat="1" ht="11.25">
      <c r="B337" s="209"/>
      <c r="C337" s="210"/>
      <c r="D337" s="200" t="s">
        <v>195</v>
      </c>
      <c r="E337" s="211" t="s">
        <v>19</v>
      </c>
      <c r="F337" s="212" t="s">
        <v>942</v>
      </c>
      <c r="G337" s="210"/>
      <c r="H337" s="213">
        <v>2.64</v>
      </c>
      <c r="I337" s="214"/>
      <c r="J337" s="210"/>
      <c r="K337" s="210"/>
      <c r="L337" s="215"/>
      <c r="M337" s="216"/>
      <c r="N337" s="217"/>
      <c r="O337" s="217"/>
      <c r="P337" s="217"/>
      <c r="Q337" s="217"/>
      <c r="R337" s="217"/>
      <c r="S337" s="217"/>
      <c r="T337" s="218"/>
      <c r="AT337" s="219" t="s">
        <v>195</v>
      </c>
      <c r="AU337" s="219" t="s">
        <v>82</v>
      </c>
      <c r="AV337" s="14" t="s">
        <v>82</v>
      </c>
      <c r="AW337" s="14" t="s">
        <v>35</v>
      </c>
      <c r="AX337" s="14" t="s">
        <v>73</v>
      </c>
      <c r="AY337" s="219" t="s">
        <v>185</v>
      </c>
    </row>
    <row r="338" spans="2:51" s="14" customFormat="1" ht="11.25">
      <c r="B338" s="209"/>
      <c r="C338" s="210"/>
      <c r="D338" s="200" t="s">
        <v>195</v>
      </c>
      <c r="E338" s="211" t="s">
        <v>19</v>
      </c>
      <c r="F338" s="212" t="s">
        <v>943</v>
      </c>
      <c r="G338" s="210"/>
      <c r="H338" s="213">
        <v>3.8940000000000001</v>
      </c>
      <c r="I338" s="214"/>
      <c r="J338" s="210"/>
      <c r="K338" s="210"/>
      <c r="L338" s="215"/>
      <c r="M338" s="216"/>
      <c r="N338" s="217"/>
      <c r="O338" s="217"/>
      <c r="P338" s="217"/>
      <c r="Q338" s="217"/>
      <c r="R338" s="217"/>
      <c r="S338" s="217"/>
      <c r="T338" s="218"/>
      <c r="AT338" s="219" t="s">
        <v>195</v>
      </c>
      <c r="AU338" s="219" t="s">
        <v>82</v>
      </c>
      <c r="AV338" s="14" t="s">
        <v>82</v>
      </c>
      <c r="AW338" s="14" t="s">
        <v>35</v>
      </c>
      <c r="AX338" s="14" t="s">
        <v>73</v>
      </c>
      <c r="AY338" s="219" t="s">
        <v>185</v>
      </c>
    </row>
    <row r="339" spans="2:51" s="13" customFormat="1" ht="11.25">
      <c r="B339" s="198"/>
      <c r="C339" s="199"/>
      <c r="D339" s="200" t="s">
        <v>195</v>
      </c>
      <c r="E339" s="201" t="s">
        <v>19</v>
      </c>
      <c r="F339" s="202" t="s">
        <v>6733</v>
      </c>
      <c r="G339" s="199"/>
      <c r="H339" s="201" t="s">
        <v>19</v>
      </c>
      <c r="I339" s="203"/>
      <c r="J339" s="199"/>
      <c r="K339" s="199"/>
      <c r="L339" s="204"/>
      <c r="M339" s="205"/>
      <c r="N339" s="206"/>
      <c r="O339" s="206"/>
      <c r="P339" s="206"/>
      <c r="Q339" s="206"/>
      <c r="R339" s="206"/>
      <c r="S339" s="206"/>
      <c r="T339" s="207"/>
      <c r="AT339" s="208" t="s">
        <v>195</v>
      </c>
      <c r="AU339" s="208" t="s">
        <v>82</v>
      </c>
      <c r="AV339" s="13" t="s">
        <v>80</v>
      </c>
      <c r="AW339" s="13" t="s">
        <v>35</v>
      </c>
      <c r="AX339" s="13" t="s">
        <v>73</v>
      </c>
      <c r="AY339" s="208" t="s">
        <v>185</v>
      </c>
    </row>
    <row r="340" spans="2:51" s="14" customFormat="1" ht="11.25">
      <c r="B340" s="209"/>
      <c r="C340" s="210"/>
      <c r="D340" s="200" t="s">
        <v>195</v>
      </c>
      <c r="E340" s="211" t="s">
        <v>19</v>
      </c>
      <c r="F340" s="212" t="s">
        <v>6734</v>
      </c>
      <c r="G340" s="210"/>
      <c r="H340" s="213">
        <v>9.86</v>
      </c>
      <c r="I340" s="214"/>
      <c r="J340" s="210"/>
      <c r="K340" s="210"/>
      <c r="L340" s="215"/>
      <c r="M340" s="216"/>
      <c r="N340" s="217"/>
      <c r="O340" s="217"/>
      <c r="P340" s="217"/>
      <c r="Q340" s="217"/>
      <c r="R340" s="217"/>
      <c r="S340" s="217"/>
      <c r="T340" s="218"/>
      <c r="AT340" s="219" t="s">
        <v>195</v>
      </c>
      <c r="AU340" s="219" t="s">
        <v>82</v>
      </c>
      <c r="AV340" s="14" t="s">
        <v>82</v>
      </c>
      <c r="AW340" s="14" t="s">
        <v>35</v>
      </c>
      <c r="AX340" s="14" t="s">
        <v>73</v>
      </c>
      <c r="AY340" s="219" t="s">
        <v>185</v>
      </c>
    </row>
    <row r="341" spans="2:51" s="13" customFormat="1" ht="11.25">
      <c r="B341" s="198"/>
      <c r="C341" s="199"/>
      <c r="D341" s="200" t="s">
        <v>195</v>
      </c>
      <c r="E341" s="201" t="s">
        <v>19</v>
      </c>
      <c r="F341" s="202" t="s">
        <v>6735</v>
      </c>
      <c r="G341" s="199"/>
      <c r="H341" s="201" t="s">
        <v>19</v>
      </c>
      <c r="I341" s="203"/>
      <c r="J341" s="199"/>
      <c r="K341" s="199"/>
      <c r="L341" s="204"/>
      <c r="M341" s="205"/>
      <c r="N341" s="206"/>
      <c r="O341" s="206"/>
      <c r="P341" s="206"/>
      <c r="Q341" s="206"/>
      <c r="R341" s="206"/>
      <c r="S341" s="206"/>
      <c r="T341" s="207"/>
      <c r="AT341" s="208" t="s">
        <v>195</v>
      </c>
      <c r="AU341" s="208" t="s">
        <v>82</v>
      </c>
      <c r="AV341" s="13" t="s">
        <v>80</v>
      </c>
      <c r="AW341" s="13" t="s">
        <v>35</v>
      </c>
      <c r="AX341" s="13" t="s">
        <v>73</v>
      </c>
      <c r="AY341" s="208" t="s">
        <v>185</v>
      </c>
    </row>
    <row r="342" spans="2:51" s="14" customFormat="1" ht="11.25">
      <c r="B342" s="209"/>
      <c r="C342" s="210"/>
      <c r="D342" s="200" t="s">
        <v>195</v>
      </c>
      <c r="E342" s="211" t="s">
        <v>19</v>
      </c>
      <c r="F342" s="212" t="s">
        <v>6736</v>
      </c>
      <c r="G342" s="210"/>
      <c r="H342" s="213">
        <v>9.452</v>
      </c>
      <c r="I342" s="214"/>
      <c r="J342" s="210"/>
      <c r="K342" s="210"/>
      <c r="L342" s="215"/>
      <c r="M342" s="216"/>
      <c r="N342" s="217"/>
      <c r="O342" s="217"/>
      <c r="P342" s="217"/>
      <c r="Q342" s="217"/>
      <c r="R342" s="217"/>
      <c r="S342" s="217"/>
      <c r="T342" s="218"/>
      <c r="AT342" s="219" t="s">
        <v>195</v>
      </c>
      <c r="AU342" s="219" t="s">
        <v>82</v>
      </c>
      <c r="AV342" s="14" t="s">
        <v>82</v>
      </c>
      <c r="AW342" s="14" t="s">
        <v>35</v>
      </c>
      <c r="AX342" s="14" t="s">
        <v>73</v>
      </c>
      <c r="AY342" s="219" t="s">
        <v>185</v>
      </c>
    </row>
    <row r="343" spans="2:51" s="13" customFormat="1" ht="11.25">
      <c r="B343" s="198"/>
      <c r="C343" s="199"/>
      <c r="D343" s="200" t="s">
        <v>195</v>
      </c>
      <c r="E343" s="201" t="s">
        <v>19</v>
      </c>
      <c r="F343" s="202" t="s">
        <v>6737</v>
      </c>
      <c r="G343" s="199"/>
      <c r="H343" s="201" t="s">
        <v>19</v>
      </c>
      <c r="I343" s="203"/>
      <c r="J343" s="199"/>
      <c r="K343" s="199"/>
      <c r="L343" s="204"/>
      <c r="M343" s="205"/>
      <c r="N343" s="206"/>
      <c r="O343" s="206"/>
      <c r="P343" s="206"/>
      <c r="Q343" s="206"/>
      <c r="R343" s="206"/>
      <c r="S343" s="206"/>
      <c r="T343" s="207"/>
      <c r="AT343" s="208" t="s">
        <v>195</v>
      </c>
      <c r="AU343" s="208" t="s">
        <v>82</v>
      </c>
      <c r="AV343" s="13" t="s">
        <v>80</v>
      </c>
      <c r="AW343" s="13" t="s">
        <v>35</v>
      </c>
      <c r="AX343" s="13" t="s">
        <v>73</v>
      </c>
      <c r="AY343" s="208" t="s">
        <v>185</v>
      </c>
    </row>
    <row r="344" spans="2:51" s="14" customFormat="1" ht="11.25">
      <c r="B344" s="209"/>
      <c r="C344" s="210"/>
      <c r="D344" s="200" t="s">
        <v>195</v>
      </c>
      <c r="E344" s="211" t="s">
        <v>19</v>
      </c>
      <c r="F344" s="212" t="s">
        <v>6738</v>
      </c>
      <c r="G344" s="210"/>
      <c r="H344" s="213">
        <v>3.1280000000000001</v>
      </c>
      <c r="I344" s="214"/>
      <c r="J344" s="210"/>
      <c r="K344" s="210"/>
      <c r="L344" s="215"/>
      <c r="M344" s="216"/>
      <c r="N344" s="217"/>
      <c r="O344" s="217"/>
      <c r="P344" s="217"/>
      <c r="Q344" s="217"/>
      <c r="R344" s="217"/>
      <c r="S344" s="217"/>
      <c r="T344" s="218"/>
      <c r="AT344" s="219" t="s">
        <v>195</v>
      </c>
      <c r="AU344" s="219" t="s">
        <v>82</v>
      </c>
      <c r="AV344" s="14" t="s">
        <v>82</v>
      </c>
      <c r="AW344" s="14" t="s">
        <v>35</v>
      </c>
      <c r="AX344" s="14" t="s">
        <v>73</v>
      </c>
      <c r="AY344" s="219" t="s">
        <v>185</v>
      </c>
    </row>
    <row r="345" spans="2:51" s="13" customFormat="1" ht="11.25">
      <c r="B345" s="198"/>
      <c r="C345" s="199"/>
      <c r="D345" s="200" t="s">
        <v>195</v>
      </c>
      <c r="E345" s="201" t="s">
        <v>19</v>
      </c>
      <c r="F345" s="202" t="s">
        <v>6691</v>
      </c>
      <c r="G345" s="199"/>
      <c r="H345" s="201" t="s">
        <v>19</v>
      </c>
      <c r="I345" s="203"/>
      <c r="J345" s="199"/>
      <c r="K345" s="199"/>
      <c r="L345" s="204"/>
      <c r="M345" s="205"/>
      <c r="N345" s="206"/>
      <c r="O345" s="206"/>
      <c r="P345" s="206"/>
      <c r="Q345" s="206"/>
      <c r="R345" s="206"/>
      <c r="S345" s="206"/>
      <c r="T345" s="207"/>
      <c r="AT345" s="208" t="s">
        <v>195</v>
      </c>
      <c r="AU345" s="208" t="s">
        <v>82</v>
      </c>
      <c r="AV345" s="13" t="s">
        <v>80</v>
      </c>
      <c r="AW345" s="13" t="s">
        <v>35</v>
      </c>
      <c r="AX345" s="13" t="s">
        <v>73</v>
      </c>
      <c r="AY345" s="208" t="s">
        <v>185</v>
      </c>
    </row>
    <row r="346" spans="2:51" s="14" customFormat="1" ht="11.25">
      <c r="B346" s="209"/>
      <c r="C346" s="210"/>
      <c r="D346" s="200" t="s">
        <v>195</v>
      </c>
      <c r="E346" s="211" t="s">
        <v>19</v>
      </c>
      <c r="F346" s="212" t="s">
        <v>6739</v>
      </c>
      <c r="G346" s="210"/>
      <c r="H346" s="213">
        <v>6.7320000000000002</v>
      </c>
      <c r="I346" s="214"/>
      <c r="J346" s="210"/>
      <c r="K346" s="210"/>
      <c r="L346" s="215"/>
      <c r="M346" s="216"/>
      <c r="N346" s="217"/>
      <c r="O346" s="217"/>
      <c r="P346" s="217"/>
      <c r="Q346" s="217"/>
      <c r="R346" s="217"/>
      <c r="S346" s="217"/>
      <c r="T346" s="218"/>
      <c r="AT346" s="219" t="s">
        <v>195</v>
      </c>
      <c r="AU346" s="219" t="s">
        <v>82</v>
      </c>
      <c r="AV346" s="14" t="s">
        <v>82</v>
      </c>
      <c r="AW346" s="14" t="s">
        <v>35</v>
      </c>
      <c r="AX346" s="14" t="s">
        <v>73</v>
      </c>
      <c r="AY346" s="219" t="s">
        <v>185</v>
      </c>
    </row>
    <row r="347" spans="2:51" s="13" customFormat="1" ht="11.25">
      <c r="B347" s="198"/>
      <c r="C347" s="199"/>
      <c r="D347" s="200" t="s">
        <v>195</v>
      </c>
      <c r="E347" s="201" t="s">
        <v>19</v>
      </c>
      <c r="F347" s="202" t="s">
        <v>6692</v>
      </c>
      <c r="G347" s="199"/>
      <c r="H347" s="201" t="s">
        <v>19</v>
      </c>
      <c r="I347" s="203"/>
      <c r="J347" s="199"/>
      <c r="K347" s="199"/>
      <c r="L347" s="204"/>
      <c r="M347" s="205"/>
      <c r="N347" s="206"/>
      <c r="O347" s="206"/>
      <c r="P347" s="206"/>
      <c r="Q347" s="206"/>
      <c r="R347" s="206"/>
      <c r="S347" s="206"/>
      <c r="T347" s="207"/>
      <c r="AT347" s="208" t="s">
        <v>195</v>
      </c>
      <c r="AU347" s="208" t="s">
        <v>82</v>
      </c>
      <c r="AV347" s="13" t="s">
        <v>80</v>
      </c>
      <c r="AW347" s="13" t="s">
        <v>35</v>
      </c>
      <c r="AX347" s="13" t="s">
        <v>73</v>
      </c>
      <c r="AY347" s="208" t="s">
        <v>185</v>
      </c>
    </row>
    <row r="348" spans="2:51" s="14" customFormat="1" ht="11.25">
      <c r="B348" s="209"/>
      <c r="C348" s="210"/>
      <c r="D348" s="200" t="s">
        <v>195</v>
      </c>
      <c r="E348" s="211" t="s">
        <v>19</v>
      </c>
      <c r="F348" s="212" t="s">
        <v>6740</v>
      </c>
      <c r="G348" s="210"/>
      <c r="H348" s="213">
        <v>16.66</v>
      </c>
      <c r="I348" s="214"/>
      <c r="J348" s="210"/>
      <c r="K348" s="210"/>
      <c r="L348" s="215"/>
      <c r="M348" s="216"/>
      <c r="N348" s="217"/>
      <c r="O348" s="217"/>
      <c r="P348" s="217"/>
      <c r="Q348" s="217"/>
      <c r="R348" s="217"/>
      <c r="S348" s="217"/>
      <c r="T348" s="218"/>
      <c r="AT348" s="219" t="s">
        <v>195</v>
      </c>
      <c r="AU348" s="219" t="s">
        <v>82</v>
      </c>
      <c r="AV348" s="14" t="s">
        <v>82</v>
      </c>
      <c r="AW348" s="14" t="s">
        <v>35</v>
      </c>
      <c r="AX348" s="14" t="s">
        <v>73</v>
      </c>
      <c r="AY348" s="219" t="s">
        <v>185</v>
      </c>
    </row>
    <row r="349" spans="2:51" s="13" customFormat="1" ht="11.25">
      <c r="B349" s="198"/>
      <c r="C349" s="199"/>
      <c r="D349" s="200" t="s">
        <v>195</v>
      </c>
      <c r="E349" s="201" t="s">
        <v>19</v>
      </c>
      <c r="F349" s="202" t="s">
        <v>6741</v>
      </c>
      <c r="G349" s="199"/>
      <c r="H349" s="201" t="s">
        <v>19</v>
      </c>
      <c r="I349" s="203"/>
      <c r="J349" s="199"/>
      <c r="K349" s="199"/>
      <c r="L349" s="204"/>
      <c r="M349" s="205"/>
      <c r="N349" s="206"/>
      <c r="O349" s="206"/>
      <c r="P349" s="206"/>
      <c r="Q349" s="206"/>
      <c r="R349" s="206"/>
      <c r="S349" s="206"/>
      <c r="T349" s="207"/>
      <c r="AT349" s="208" t="s">
        <v>195</v>
      </c>
      <c r="AU349" s="208" t="s">
        <v>82</v>
      </c>
      <c r="AV349" s="13" t="s">
        <v>80</v>
      </c>
      <c r="AW349" s="13" t="s">
        <v>35</v>
      </c>
      <c r="AX349" s="13" t="s">
        <v>73</v>
      </c>
      <c r="AY349" s="208" t="s">
        <v>185</v>
      </c>
    </row>
    <row r="350" spans="2:51" s="14" customFormat="1" ht="11.25">
      <c r="B350" s="209"/>
      <c r="C350" s="210"/>
      <c r="D350" s="200" t="s">
        <v>195</v>
      </c>
      <c r="E350" s="211" t="s">
        <v>19</v>
      </c>
      <c r="F350" s="212" t="s">
        <v>6742</v>
      </c>
      <c r="G350" s="210"/>
      <c r="H350" s="213">
        <v>11.205</v>
      </c>
      <c r="I350" s="214"/>
      <c r="J350" s="210"/>
      <c r="K350" s="210"/>
      <c r="L350" s="215"/>
      <c r="M350" s="216"/>
      <c r="N350" s="217"/>
      <c r="O350" s="217"/>
      <c r="P350" s="217"/>
      <c r="Q350" s="217"/>
      <c r="R350" s="217"/>
      <c r="S350" s="217"/>
      <c r="T350" s="218"/>
      <c r="AT350" s="219" t="s">
        <v>195</v>
      </c>
      <c r="AU350" s="219" t="s">
        <v>82</v>
      </c>
      <c r="AV350" s="14" t="s">
        <v>82</v>
      </c>
      <c r="AW350" s="14" t="s">
        <v>35</v>
      </c>
      <c r="AX350" s="14" t="s">
        <v>73</v>
      </c>
      <c r="AY350" s="219" t="s">
        <v>185</v>
      </c>
    </row>
    <row r="351" spans="2:51" s="14" customFormat="1" ht="11.25">
      <c r="B351" s="209"/>
      <c r="C351" s="210"/>
      <c r="D351" s="200" t="s">
        <v>195</v>
      </c>
      <c r="E351" s="211" t="s">
        <v>19</v>
      </c>
      <c r="F351" s="212" t="s">
        <v>6743</v>
      </c>
      <c r="G351" s="210"/>
      <c r="H351" s="213">
        <v>1.8</v>
      </c>
      <c r="I351" s="214"/>
      <c r="J351" s="210"/>
      <c r="K351" s="210"/>
      <c r="L351" s="215"/>
      <c r="M351" s="216"/>
      <c r="N351" s="217"/>
      <c r="O351" s="217"/>
      <c r="P351" s="217"/>
      <c r="Q351" s="217"/>
      <c r="R351" s="217"/>
      <c r="S351" s="217"/>
      <c r="T351" s="218"/>
      <c r="AT351" s="219" t="s">
        <v>195</v>
      </c>
      <c r="AU351" s="219" t="s">
        <v>82</v>
      </c>
      <c r="AV351" s="14" t="s">
        <v>82</v>
      </c>
      <c r="AW351" s="14" t="s">
        <v>35</v>
      </c>
      <c r="AX351" s="14" t="s">
        <v>73</v>
      </c>
      <c r="AY351" s="219" t="s">
        <v>185</v>
      </c>
    </row>
    <row r="352" spans="2:51" s="14" customFormat="1" ht="11.25">
      <c r="B352" s="209"/>
      <c r="C352" s="210"/>
      <c r="D352" s="200" t="s">
        <v>195</v>
      </c>
      <c r="E352" s="211" t="s">
        <v>19</v>
      </c>
      <c r="F352" s="212" t="s">
        <v>6744</v>
      </c>
      <c r="G352" s="210"/>
      <c r="H352" s="213">
        <v>-4</v>
      </c>
      <c r="I352" s="214"/>
      <c r="J352" s="210"/>
      <c r="K352" s="210"/>
      <c r="L352" s="215"/>
      <c r="M352" s="216"/>
      <c r="N352" s="217"/>
      <c r="O352" s="217"/>
      <c r="P352" s="217"/>
      <c r="Q352" s="217"/>
      <c r="R352" s="217"/>
      <c r="S352" s="217"/>
      <c r="T352" s="218"/>
      <c r="AT352" s="219" t="s">
        <v>195</v>
      </c>
      <c r="AU352" s="219" t="s">
        <v>82</v>
      </c>
      <c r="AV352" s="14" t="s">
        <v>82</v>
      </c>
      <c r="AW352" s="14" t="s">
        <v>35</v>
      </c>
      <c r="AX352" s="14" t="s">
        <v>73</v>
      </c>
      <c r="AY352" s="219" t="s">
        <v>185</v>
      </c>
    </row>
    <row r="353" spans="2:51" s="13" customFormat="1" ht="11.25">
      <c r="B353" s="198"/>
      <c r="C353" s="199"/>
      <c r="D353" s="200" t="s">
        <v>195</v>
      </c>
      <c r="E353" s="201" t="s">
        <v>19</v>
      </c>
      <c r="F353" s="202" t="s">
        <v>6745</v>
      </c>
      <c r="G353" s="199"/>
      <c r="H353" s="201" t="s">
        <v>19</v>
      </c>
      <c r="I353" s="203"/>
      <c r="J353" s="199"/>
      <c r="K353" s="199"/>
      <c r="L353" s="204"/>
      <c r="M353" s="205"/>
      <c r="N353" s="206"/>
      <c r="O353" s="206"/>
      <c r="P353" s="206"/>
      <c r="Q353" s="206"/>
      <c r="R353" s="206"/>
      <c r="S353" s="206"/>
      <c r="T353" s="207"/>
      <c r="AT353" s="208" t="s">
        <v>195</v>
      </c>
      <c r="AU353" s="208" t="s">
        <v>82</v>
      </c>
      <c r="AV353" s="13" t="s">
        <v>80</v>
      </c>
      <c r="AW353" s="13" t="s">
        <v>35</v>
      </c>
      <c r="AX353" s="13" t="s">
        <v>73</v>
      </c>
      <c r="AY353" s="208" t="s">
        <v>185</v>
      </c>
    </row>
    <row r="354" spans="2:51" s="14" customFormat="1" ht="11.25">
      <c r="B354" s="209"/>
      <c r="C354" s="210"/>
      <c r="D354" s="200" t="s">
        <v>195</v>
      </c>
      <c r="E354" s="211" t="s">
        <v>19</v>
      </c>
      <c r="F354" s="212" t="s">
        <v>6746</v>
      </c>
      <c r="G354" s="210"/>
      <c r="H354" s="213">
        <v>21.9</v>
      </c>
      <c r="I354" s="214"/>
      <c r="J354" s="210"/>
      <c r="K354" s="210"/>
      <c r="L354" s="215"/>
      <c r="M354" s="216"/>
      <c r="N354" s="217"/>
      <c r="O354" s="217"/>
      <c r="P354" s="217"/>
      <c r="Q354" s="217"/>
      <c r="R354" s="217"/>
      <c r="S354" s="217"/>
      <c r="T354" s="218"/>
      <c r="AT354" s="219" t="s">
        <v>195</v>
      </c>
      <c r="AU354" s="219" t="s">
        <v>82</v>
      </c>
      <c r="AV354" s="14" t="s">
        <v>82</v>
      </c>
      <c r="AW354" s="14" t="s">
        <v>35</v>
      </c>
      <c r="AX354" s="14" t="s">
        <v>73</v>
      </c>
      <c r="AY354" s="219" t="s">
        <v>185</v>
      </c>
    </row>
    <row r="355" spans="2:51" s="14" customFormat="1" ht="11.25">
      <c r="B355" s="209"/>
      <c r="C355" s="210"/>
      <c r="D355" s="200" t="s">
        <v>195</v>
      </c>
      <c r="E355" s="211" t="s">
        <v>19</v>
      </c>
      <c r="F355" s="212" t="s">
        <v>6747</v>
      </c>
      <c r="G355" s="210"/>
      <c r="H355" s="213">
        <v>3.18</v>
      </c>
      <c r="I355" s="214"/>
      <c r="J355" s="210"/>
      <c r="K355" s="210"/>
      <c r="L355" s="215"/>
      <c r="M355" s="216"/>
      <c r="N355" s="217"/>
      <c r="O355" s="217"/>
      <c r="P355" s="217"/>
      <c r="Q355" s="217"/>
      <c r="R355" s="217"/>
      <c r="S355" s="217"/>
      <c r="T355" s="218"/>
      <c r="AT355" s="219" t="s">
        <v>195</v>
      </c>
      <c r="AU355" s="219" t="s">
        <v>82</v>
      </c>
      <c r="AV355" s="14" t="s">
        <v>82</v>
      </c>
      <c r="AW355" s="14" t="s">
        <v>35</v>
      </c>
      <c r="AX355" s="14" t="s">
        <v>73</v>
      </c>
      <c r="AY355" s="219" t="s">
        <v>185</v>
      </c>
    </row>
    <row r="356" spans="2:51" s="14" customFormat="1" ht="11.25">
      <c r="B356" s="209"/>
      <c r="C356" s="210"/>
      <c r="D356" s="200" t="s">
        <v>195</v>
      </c>
      <c r="E356" s="211" t="s">
        <v>19</v>
      </c>
      <c r="F356" s="212" t="s">
        <v>6748</v>
      </c>
      <c r="G356" s="210"/>
      <c r="H356" s="213">
        <v>-6.4</v>
      </c>
      <c r="I356" s="214"/>
      <c r="J356" s="210"/>
      <c r="K356" s="210"/>
      <c r="L356" s="215"/>
      <c r="M356" s="216"/>
      <c r="N356" s="217"/>
      <c r="O356" s="217"/>
      <c r="P356" s="217"/>
      <c r="Q356" s="217"/>
      <c r="R356" s="217"/>
      <c r="S356" s="217"/>
      <c r="T356" s="218"/>
      <c r="AT356" s="219" t="s">
        <v>195</v>
      </c>
      <c r="AU356" s="219" t="s">
        <v>82</v>
      </c>
      <c r="AV356" s="14" t="s">
        <v>82</v>
      </c>
      <c r="AW356" s="14" t="s">
        <v>35</v>
      </c>
      <c r="AX356" s="14" t="s">
        <v>73</v>
      </c>
      <c r="AY356" s="219" t="s">
        <v>185</v>
      </c>
    </row>
    <row r="357" spans="2:51" s="13" customFormat="1" ht="11.25">
      <c r="B357" s="198"/>
      <c r="C357" s="199"/>
      <c r="D357" s="200" t="s">
        <v>195</v>
      </c>
      <c r="E357" s="201" t="s">
        <v>19</v>
      </c>
      <c r="F357" s="202" t="s">
        <v>6749</v>
      </c>
      <c r="G357" s="199"/>
      <c r="H357" s="201" t="s">
        <v>19</v>
      </c>
      <c r="I357" s="203"/>
      <c r="J357" s="199"/>
      <c r="K357" s="199"/>
      <c r="L357" s="204"/>
      <c r="M357" s="205"/>
      <c r="N357" s="206"/>
      <c r="O357" s="206"/>
      <c r="P357" s="206"/>
      <c r="Q357" s="206"/>
      <c r="R357" s="206"/>
      <c r="S357" s="206"/>
      <c r="T357" s="207"/>
      <c r="AT357" s="208" t="s">
        <v>195</v>
      </c>
      <c r="AU357" s="208" t="s">
        <v>82</v>
      </c>
      <c r="AV357" s="13" t="s">
        <v>80</v>
      </c>
      <c r="AW357" s="13" t="s">
        <v>35</v>
      </c>
      <c r="AX357" s="13" t="s">
        <v>73</v>
      </c>
      <c r="AY357" s="208" t="s">
        <v>185</v>
      </c>
    </row>
    <row r="358" spans="2:51" s="14" customFormat="1" ht="11.25">
      <c r="B358" s="209"/>
      <c r="C358" s="210"/>
      <c r="D358" s="200" t="s">
        <v>195</v>
      </c>
      <c r="E358" s="211" t="s">
        <v>19</v>
      </c>
      <c r="F358" s="212" t="s">
        <v>6750</v>
      </c>
      <c r="G358" s="210"/>
      <c r="H358" s="213">
        <v>39.6</v>
      </c>
      <c r="I358" s="214"/>
      <c r="J358" s="210"/>
      <c r="K358" s="210"/>
      <c r="L358" s="215"/>
      <c r="M358" s="216"/>
      <c r="N358" s="217"/>
      <c r="O358" s="217"/>
      <c r="P358" s="217"/>
      <c r="Q358" s="217"/>
      <c r="R358" s="217"/>
      <c r="S358" s="217"/>
      <c r="T358" s="218"/>
      <c r="AT358" s="219" t="s">
        <v>195</v>
      </c>
      <c r="AU358" s="219" t="s">
        <v>82</v>
      </c>
      <c r="AV358" s="14" t="s">
        <v>82</v>
      </c>
      <c r="AW358" s="14" t="s">
        <v>35</v>
      </c>
      <c r="AX358" s="14" t="s">
        <v>73</v>
      </c>
      <c r="AY358" s="219" t="s">
        <v>185</v>
      </c>
    </row>
    <row r="359" spans="2:51" s="14" customFormat="1" ht="11.25">
      <c r="B359" s="209"/>
      <c r="C359" s="210"/>
      <c r="D359" s="200" t="s">
        <v>195</v>
      </c>
      <c r="E359" s="211" t="s">
        <v>19</v>
      </c>
      <c r="F359" s="212" t="s">
        <v>6751</v>
      </c>
      <c r="G359" s="210"/>
      <c r="H359" s="213">
        <v>4.4400000000000004</v>
      </c>
      <c r="I359" s="214"/>
      <c r="J359" s="210"/>
      <c r="K359" s="210"/>
      <c r="L359" s="215"/>
      <c r="M359" s="216"/>
      <c r="N359" s="217"/>
      <c r="O359" s="217"/>
      <c r="P359" s="217"/>
      <c r="Q359" s="217"/>
      <c r="R359" s="217"/>
      <c r="S359" s="217"/>
      <c r="T359" s="218"/>
      <c r="AT359" s="219" t="s">
        <v>195</v>
      </c>
      <c r="AU359" s="219" t="s">
        <v>82</v>
      </c>
      <c r="AV359" s="14" t="s">
        <v>82</v>
      </c>
      <c r="AW359" s="14" t="s">
        <v>35</v>
      </c>
      <c r="AX359" s="14" t="s">
        <v>73</v>
      </c>
      <c r="AY359" s="219" t="s">
        <v>185</v>
      </c>
    </row>
    <row r="360" spans="2:51" s="14" customFormat="1" ht="11.25">
      <c r="B360" s="209"/>
      <c r="C360" s="210"/>
      <c r="D360" s="200" t="s">
        <v>195</v>
      </c>
      <c r="E360" s="211" t="s">
        <v>19</v>
      </c>
      <c r="F360" s="212" t="s">
        <v>6752</v>
      </c>
      <c r="G360" s="210"/>
      <c r="H360" s="213">
        <v>-8.8000000000000007</v>
      </c>
      <c r="I360" s="214"/>
      <c r="J360" s="210"/>
      <c r="K360" s="210"/>
      <c r="L360" s="215"/>
      <c r="M360" s="216"/>
      <c r="N360" s="217"/>
      <c r="O360" s="217"/>
      <c r="P360" s="217"/>
      <c r="Q360" s="217"/>
      <c r="R360" s="217"/>
      <c r="S360" s="217"/>
      <c r="T360" s="218"/>
      <c r="AT360" s="219" t="s">
        <v>195</v>
      </c>
      <c r="AU360" s="219" t="s">
        <v>82</v>
      </c>
      <c r="AV360" s="14" t="s">
        <v>82</v>
      </c>
      <c r="AW360" s="14" t="s">
        <v>35</v>
      </c>
      <c r="AX360" s="14" t="s">
        <v>73</v>
      </c>
      <c r="AY360" s="219" t="s">
        <v>185</v>
      </c>
    </row>
    <row r="361" spans="2:51" s="13" customFormat="1" ht="11.25">
      <c r="B361" s="198"/>
      <c r="C361" s="199"/>
      <c r="D361" s="200" t="s">
        <v>195</v>
      </c>
      <c r="E361" s="201" t="s">
        <v>19</v>
      </c>
      <c r="F361" s="202" t="s">
        <v>6753</v>
      </c>
      <c r="G361" s="199"/>
      <c r="H361" s="201" t="s">
        <v>19</v>
      </c>
      <c r="I361" s="203"/>
      <c r="J361" s="199"/>
      <c r="K361" s="199"/>
      <c r="L361" s="204"/>
      <c r="M361" s="205"/>
      <c r="N361" s="206"/>
      <c r="O361" s="206"/>
      <c r="P361" s="206"/>
      <c r="Q361" s="206"/>
      <c r="R361" s="206"/>
      <c r="S361" s="206"/>
      <c r="T361" s="207"/>
      <c r="AT361" s="208" t="s">
        <v>195</v>
      </c>
      <c r="AU361" s="208" t="s">
        <v>82</v>
      </c>
      <c r="AV361" s="13" t="s">
        <v>80</v>
      </c>
      <c r="AW361" s="13" t="s">
        <v>35</v>
      </c>
      <c r="AX361" s="13" t="s">
        <v>73</v>
      </c>
      <c r="AY361" s="208" t="s">
        <v>185</v>
      </c>
    </row>
    <row r="362" spans="2:51" s="14" customFormat="1" ht="11.25">
      <c r="B362" s="209"/>
      <c r="C362" s="210"/>
      <c r="D362" s="200" t="s">
        <v>195</v>
      </c>
      <c r="E362" s="211" t="s">
        <v>19</v>
      </c>
      <c r="F362" s="212" t="s">
        <v>6754</v>
      </c>
      <c r="G362" s="210"/>
      <c r="H362" s="213">
        <v>12.78</v>
      </c>
      <c r="I362" s="214"/>
      <c r="J362" s="210"/>
      <c r="K362" s="210"/>
      <c r="L362" s="215"/>
      <c r="M362" s="216"/>
      <c r="N362" s="217"/>
      <c r="O362" s="217"/>
      <c r="P362" s="217"/>
      <c r="Q362" s="217"/>
      <c r="R362" s="217"/>
      <c r="S362" s="217"/>
      <c r="T362" s="218"/>
      <c r="AT362" s="219" t="s">
        <v>195</v>
      </c>
      <c r="AU362" s="219" t="s">
        <v>82</v>
      </c>
      <c r="AV362" s="14" t="s">
        <v>82</v>
      </c>
      <c r="AW362" s="14" t="s">
        <v>35</v>
      </c>
      <c r="AX362" s="14" t="s">
        <v>73</v>
      </c>
      <c r="AY362" s="219" t="s">
        <v>185</v>
      </c>
    </row>
    <row r="363" spans="2:51" s="14" customFormat="1" ht="11.25">
      <c r="B363" s="209"/>
      <c r="C363" s="210"/>
      <c r="D363" s="200" t="s">
        <v>195</v>
      </c>
      <c r="E363" s="211" t="s">
        <v>19</v>
      </c>
      <c r="F363" s="212" t="s">
        <v>6755</v>
      </c>
      <c r="G363" s="210"/>
      <c r="H363" s="213">
        <v>1.5</v>
      </c>
      <c r="I363" s="214"/>
      <c r="J363" s="210"/>
      <c r="K363" s="210"/>
      <c r="L363" s="215"/>
      <c r="M363" s="216"/>
      <c r="N363" s="217"/>
      <c r="O363" s="217"/>
      <c r="P363" s="217"/>
      <c r="Q363" s="217"/>
      <c r="R363" s="217"/>
      <c r="S363" s="217"/>
      <c r="T363" s="218"/>
      <c r="AT363" s="219" t="s">
        <v>195</v>
      </c>
      <c r="AU363" s="219" t="s">
        <v>82</v>
      </c>
      <c r="AV363" s="14" t="s">
        <v>82</v>
      </c>
      <c r="AW363" s="14" t="s">
        <v>35</v>
      </c>
      <c r="AX363" s="14" t="s">
        <v>73</v>
      </c>
      <c r="AY363" s="219" t="s">
        <v>185</v>
      </c>
    </row>
    <row r="364" spans="2:51" s="14" customFormat="1" ht="11.25">
      <c r="B364" s="209"/>
      <c r="C364" s="210"/>
      <c r="D364" s="200" t="s">
        <v>195</v>
      </c>
      <c r="E364" s="211" t="s">
        <v>19</v>
      </c>
      <c r="F364" s="212" t="s">
        <v>6756</v>
      </c>
      <c r="G364" s="210"/>
      <c r="H364" s="213">
        <v>-2</v>
      </c>
      <c r="I364" s="214"/>
      <c r="J364" s="210"/>
      <c r="K364" s="210"/>
      <c r="L364" s="215"/>
      <c r="M364" s="216"/>
      <c r="N364" s="217"/>
      <c r="O364" s="217"/>
      <c r="P364" s="217"/>
      <c r="Q364" s="217"/>
      <c r="R364" s="217"/>
      <c r="S364" s="217"/>
      <c r="T364" s="218"/>
      <c r="AT364" s="219" t="s">
        <v>195</v>
      </c>
      <c r="AU364" s="219" t="s">
        <v>82</v>
      </c>
      <c r="AV364" s="14" t="s">
        <v>82</v>
      </c>
      <c r="AW364" s="14" t="s">
        <v>35</v>
      </c>
      <c r="AX364" s="14" t="s">
        <v>73</v>
      </c>
      <c r="AY364" s="219" t="s">
        <v>185</v>
      </c>
    </row>
    <row r="365" spans="2:51" s="13" customFormat="1" ht="11.25">
      <c r="B365" s="198"/>
      <c r="C365" s="199"/>
      <c r="D365" s="200" t="s">
        <v>195</v>
      </c>
      <c r="E365" s="201" t="s">
        <v>19</v>
      </c>
      <c r="F365" s="202" t="s">
        <v>6757</v>
      </c>
      <c r="G365" s="199"/>
      <c r="H365" s="201" t="s">
        <v>19</v>
      </c>
      <c r="I365" s="203"/>
      <c r="J365" s="199"/>
      <c r="K365" s="199"/>
      <c r="L365" s="204"/>
      <c r="M365" s="205"/>
      <c r="N365" s="206"/>
      <c r="O365" s="206"/>
      <c r="P365" s="206"/>
      <c r="Q365" s="206"/>
      <c r="R365" s="206"/>
      <c r="S365" s="206"/>
      <c r="T365" s="207"/>
      <c r="AT365" s="208" t="s">
        <v>195</v>
      </c>
      <c r="AU365" s="208" t="s">
        <v>82</v>
      </c>
      <c r="AV365" s="13" t="s">
        <v>80</v>
      </c>
      <c r="AW365" s="13" t="s">
        <v>35</v>
      </c>
      <c r="AX365" s="13" t="s">
        <v>73</v>
      </c>
      <c r="AY365" s="208" t="s">
        <v>185</v>
      </c>
    </row>
    <row r="366" spans="2:51" s="14" customFormat="1" ht="11.25">
      <c r="B366" s="209"/>
      <c r="C366" s="210"/>
      <c r="D366" s="200" t="s">
        <v>195</v>
      </c>
      <c r="E366" s="211" t="s">
        <v>19</v>
      </c>
      <c r="F366" s="212" t="s">
        <v>6758</v>
      </c>
      <c r="G366" s="210"/>
      <c r="H366" s="213">
        <v>1.5</v>
      </c>
      <c r="I366" s="214"/>
      <c r="J366" s="210"/>
      <c r="K366" s="210"/>
      <c r="L366" s="215"/>
      <c r="M366" s="216"/>
      <c r="N366" s="217"/>
      <c r="O366" s="217"/>
      <c r="P366" s="217"/>
      <c r="Q366" s="217"/>
      <c r="R366" s="217"/>
      <c r="S366" s="217"/>
      <c r="T366" s="218"/>
      <c r="AT366" s="219" t="s">
        <v>195</v>
      </c>
      <c r="AU366" s="219" t="s">
        <v>82</v>
      </c>
      <c r="AV366" s="14" t="s">
        <v>82</v>
      </c>
      <c r="AW366" s="14" t="s">
        <v>35</v>
      </c>
      <c r="AX366" s="14" t="s">
        <v>73</v>
      </c>
      <c r="AY366" s="219" t="s">
        <v>185</v>
      </c>
    </row>
    <row r="367" spans="2:51" s="13" customFormat="1" ht="11.25">
      <c r="B367" s="198"/>
      <c r="C367" s="199"/>
      <c r="D367" s="200" t="s">
        <v>195</v>
      </c>
      <c r="E367" s="201" t="s">
        <v>19</v>
      </c>
      <c r="F367" s="202" t="s">
        <v>6759</v>
      </c>
      <c r="G367" s="199"/>
      <c r="H367" s="201" t="s">
        <v>19</v>
      </c>
      <c r="I367" s="203"/>
      <c r="J367" s="199"/>
      <c r="K367" s="199"/>
      <c r="L367" s="204"/>
      <c r="M367" s="205"/>
      <c r="N367" s="206"/>
      <c r="O367" s="206"/>
      <c r="P367" s="206"/>
      <c r="Q367" s="206"/>
      <c r="R367" s="206"/>
      <c r="S367" s="206"/>
      <c r="T367" s="207"/>
      <c r="AT367" s="208" t="s">
        <v>195</v>
      </c>
      <c r="AU367" s="208" t="s">
        <v>82</v>
      </c>
      <c r="AV367" s="13" t="s">
        <v>80</v>
      </c>
      <c r="AW367" s="13" t="s">
        <v>35</v>
      </c>
      <c r="AX367" s="13" t="s">
        <v>73</v>
      </c>
      <c r="AY367" s="208" t="s">
        <v>185</v>
      </c>
    </row>
    <row r="368" spans="2:51" s="14" customFormat="1" ht="11.25">
      <c r="B368" s="209"/>
      <c r="C368" s="210"/>
      <c r="D368" s="200" t="s">
        <v>195</v>
      </c>
      <c r="E368" s="211" t="s">
        <v>19</v>
      </c>
      <c r="F368" s="212" t="s">
        <v>6760</v>
      </c>
      <c r="G368" s="210"/>
      <c r="H368" s="213">
        <v>12.72</v>
      </c>
      <c r="I368" s="214"/>
      <c r="J368" s="210"/>
      <c r="K368" s="210"/>
      <c r="L368" s="215"/>
      <c r="M368" s="216"/>
      <c r="N368" s="217"/>
      <c r="O368" s="217"/>
      <c r="P368" s="217"/>
      <c r="Q368" s="217"/>
      <c r="R368" s="217"/>
      <c r="S368" s="217"/>
      <c r="T368" s="218"/>
      <c r="AT368" s="219" t="s">
        <v>195</v>
      </c>
      <c r="AU368" s="219" t="s">
        <v>82</v>
      </c>
      <c r="AV368" s="14" t="s">
        <v>82</v>
      </c>
      <c r="AW368" s="14" t="s">
        <v>35</v>
      </c>
      <c r="AX368" s="14" t="s">
        <v>73</v>
      </c>
      <c r="AY368" s="219" t="s">
        <v>185</v>
      </c>
    </row>
    <row r="369" spans="1:65" s="15" customFormat="1" ht="11.25">
      <c r="B369" s="220"/>
      <c r="C369" s="221"/>
      <c r="D369" s="200" t="s">
        <v>195</v>
      </c>
      <c r="E369" s="222" t="s">
        <v>19</v>
      </c>
      <c r="F369" s="223" t="s">
        <v>226</v>
      </c>
      <c r="G369" s="221"/>
      <c r="H369" s="224">
        <v>728.29400000000032</v>
      </c>
      <c r="I369" s="225"/>
      <c r="J369" s="221"/>
      <c r="K369" s="221"/>
      <c r="L369" s="226"/>
      <c r="M369" s="227"/>
      <c r="N369" s="228"/>
      <c r="O369" s="228"/>
      <c r="P369" s="228"/>
      <c r="Q369" s="228"/>
      <c r="R369" s="228"/>
      <c r="S369" s="228"/>
      <c r="T369" s="229"/>
      <c r="AT369" s="230" t="s">
        <v>195</v>
      </c>
      <c r="AU369" s="230" t="s">
        <v>82</v>
      </c>
      <c r="AV369" s="15" t="s">
        <v>135</v>
      </c>
      <c r="AW369" s="15" t="s">
        <v>35</v>
      </c>
      <c r="AX369" s="15" t="s">
        <v>80</v>
      </c>
      <c r="AY369" s="230" t="s">
        <v>185</v>
      </c>
    </row>
    <row r="370" spans="1:65" s="2" customFormat="1" ht="16.5" customHeight="1">
      <c r="A370" s="36"/>
      <c r="B370" s="37"/>
      <c r="C370" s="180" t="s">
        <v>265</v>
      </c>
      <c r="D370" s="180" t="s">
        <v>187</v>
      </c>
      <c r="E370" s="181" t="s">
        <v>1180</v>
      </c>
      <c r="F370" s="182" t="s">
        <v>1181</v>
      </c>
      <c r="G370" s="183" t="s">
        <v>240</v>
      </c>
      <c r="H370" s="184">
        <v>642.95500000000004</v>
      </c>
      <c r="I370" s="185"/>
      <c r="J370" s="186">
        <f>ROUND(I370*H370,2)</f>
        <v>0</v>
      </c>
      <c r="K370" s="182" t="s">
        <v>191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4.0000000000000001E-3</v>
      </c>
      <c r="R370" s="189">
        <f>Q370*H370</f>
        <v>2.5718200000000002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135</v>
      </c>
      <c r="AT370" s="191" t="s">
        <v>187</v>
      </c>
      <c r="AU370" s="191" t="s">
        <v>82</v>
      </c>
      <c r="AY370" s="19" t="s">
        <v>185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80</v>
      </c>
      <c r="BK370" s="192">
        <f>ROUND(I370*H370,2)</f>
        <v>0</v>
      </c>
      <c r="BL370" s="19" t="s">
        <v>135</v>
      </c>
      <c r="BM370" s="191" t="s">
        <v>6762</v>
      </c>
    </row>
    <row r="371" spans="1:65" s="2" customFormat="1" ht="11.25">
      <c r="A371" s="36"/>
      <c r="B371" s="37"/>
      <c r="C371" s="38"/>
      <c r="D371" s="193" t="s">
        <v>193</v>
      </c>
      <c r="E371" s="38"/>
      <c r="F371" s="194" t="s">
        <v>1183</v>
      </c>
      <c r="G371" s="38"/>
      <c r="H371" s="38"/>
      <c r="I371" s="195"/>
      <c r="J371" s="38"/>
      <c r="K371" s="38"/>
      <c r="L371" s="41"/>
      <c r="M371" s="196"/>
      <c r="N371" s="197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193</v>
      </c>
      <c r="AU371" s="19" t="s">
        <v>82</v>
      </c>
    </row>
    <row r="372" spans="1:65" s="13" customFormat="1" ht="11.25">
      <c r="B372" s="198"/>
      <c r="C372" s="199"/>
      <c r="D372" s="200" t="s">
        <v>195</v>
      </c>
      <c r="E372" s="201" t="s">
        <v>19</v>
      </c>
      <c r="F372" s="202" t="s">
        <v>652</v>
      </c>
      <c r="G372" s="199"/>
      <c r="H372" s="201" t="s">
        <v>19</v>
      </c>
      <c r="I372" s="203"/>
      <c r="J372" s="199"/>
      <c r="K372" s="199"/>
      <c r="L372" s="204"/>
      <c r="M372" s="205"/>
      <c r="N372" s="206"/>
      <c r="O372" s="206"/>
      <c r="P372" s="206"/>
      <c r="Q372" s="206"/>
      <c r="R372" s="206"/>
      <c r="S372" s="206"/>
      <c r="T372" s="207"/>
      <c r="AT372" s="208" t="s">
        <v>195</v>
      </c>
      <c r="AU372" s="208" t="s">
        <v>82</v>
      </c>
      <c r="AV372" s="13" t="s">
        <v>80</v>
      </c>
      <c r="AW372" s="13" t="s">
        <v>35</v>
      </c>
      <c r="AX372" s="13" t="s">
        <v>73</v>
      </c>
      <c r="AY372" s="208" t="s">
        <v>185</v>
      </c>
    </row>
    <row r="373" spans="1:65" s="13" customFormat="1" ht="11.25">
      <c r="B373" s="198"/>
      <c r="C373" s="199"/>
      <c r="D373" s="200" t="s">
        <v>195</v>
      </c>
      <c r="E373" s="201" t="s">
        <v>19</v>
      </c>
      <c r="F373" s="202" t="s">
        <v>6685</v>
      </c>
      <c r="G373" s="199"/>
      <c r="H373" s="201" t="s">
        <v>19</v>
      </c>
      <c r="I373" s="203"/>
      <c r="J373" s="199"/>
      <c r="K373" s="199"/>
      <c r="L373" s="204"/>
      <c r="M373" s="205"/>
      <c r="N373" s="206"/>
      <c r="O373" s="206"/>
      <c r="P373" s="206"/>
      <c r="Q373" s="206"/>
      <c r="R373" s="206"/>
      <c r="S373" s="206"/>
      <c r="T373" s="207"/>
      <c r="AT373" s="208" t="s">
        <v>195</v>
      </c>
      <c r="AU373" s="208" t="s">
        <v>82</v>
      </c>
      <c r="AV373" s="13" t="s">
        <v>80</v>
      </c>
      <c r="AW373" s="13" t="s">
        <v>35</v>
      </c>
      <c r="AX373" s="13" t="s">
        <v>73</v>
      </c>
      <c r="AY373" s="208" t="s">
        <v>185</v>
      </c>
    </row>
    <row r="374" spans="1:65" s="14" customFormat="1" ht="11.25">
      <c r="B374" s="209"/>
      <c r="C374" s="210"/>
      <c r="D374" s="200" t="s">
        <v>195</v>
      </c>
      <c r="E374" s="211" t="s">
        <v>19</v>
      </c>
      <c r="F374" s="212" t="s">
        <v>6702</v>
      </c>
      <c r="G374" s="210"/>
      <c r="H374" s="213">
        <v>257.27999999999997</v>
      </c>
      <c r="I374" s="214"/>
      <c r="J374" s="210"/>
      <c r="K374" s="210"/>
      <c r="L374" s="215"/>
      <c r="M374" s="216"/>
      <c r="N374" s="217"/>
      <c r="O374" s="217"/>
      <c r="P374" s="217"/>
      <c r="Q374" s="217"/>
      <c r="R374" s="217"/>
      <c r="S374" s="217"/>
      <c r="T374" s="218"/>
      <c r="AT374" s="219" t="s">
        <v>195</v>
      </c>
      <c r="AU374" s="219" t="s">
        <v>82</v>
      </c>
      <c r="AV374" s="14" t="s">
        <v>82</v>
      </c>
      <c r="AW374" s="14" t="s">
        <v>35</v>
      </c>
      <c r="AX374" s="14" t="s">
        <v>73</v>
      </c>
      <c r="AY374" s="219" t="s">
        <v>185</v>
      </c>
    </row>
    <row r="375" spans="1:65" s="14" customFormat="1" ht="11.25">
      <c r="B375" s="209"/>
      <c r="C375" s="210"/>
      <c r="D375" s="200" t="s">
        <v>195</v>
      </c>
      <c r="E375" s="211" t="s">
        <v>19</v>
      </c>
      <c r="F375" s="212" t="s">
        <v>6703</v>
      </c>
      <c r="G375" s="210"/>
      <c r="H375" s="213">
        <v>-80.831000000000003</v>
      </c>
      <c r="I375" s="214"/>
      <c r="J375" s="210"/>
      <c r="K375" s="210"/>
      <c r="L375" s="215"/>
      <c r="M375" s="216"/>
      <c r="N375" s="217"/>
      <c r="O375" s="217"/>
      <c r="P375" s="217"/>
      <c r="Q375" s="217"/>
      <c r="R375" s="217"/>
      <c r="S375" s="217"/>
      <c r="T375" s="218"/>
      <c r="AT375" s="219" t="s">
        <v>195</v>
      </c>
      <c r="AU375" s="219" t="s">
        <v>82</v>
      </c>
      <c r="AV375" s="14" t="s">
        <v>82</v>
      </c>
      <c r="AW375" s="14" t="s">
        <v>35</v>
      </c>
      <c r="AX375" s="14" t="s">
        <v>73</v>
      </c>
      <c r="AY375" s="219" t="s">
        <v>185</v>
      </c>
    </row>
    <row r="376" spans="1:65" s="14" customFormat="1" ht="11.25">
      <c r="B376" s="209"/>
      <c r="C376" s="210"/>
      <c r="D376" s="200" t="s">
        <v>195</v>
      </c>
      <c r="E376" s="211" t="s">
        <v>19</v>
      </c>
      <c r="F376" s="212" t="s">
        <v>6704</v>
      </c>
      <c r="G376" s="210"/>
      <c r="H376" s="213">
        <v>3.4</v>
      </c>
      <c r="I376" s="214"/>
      <c r="J376" s="210"/>
      <c r="K376" s="210"/>
      <c r="L376" s="215"/>
      <c r="M376" s="216"/>
      <c r="N376" s="217"/>
      <c r="O376" s="217"/>
      <c r="P376" s="217"/>
      <c r="Q376" s="217"/>
      <c r="R376" s="217"/>
      <c r="S376" s="217"/>
      <c r="T376" s="218"/>
      <c r="AT376" s="219" t="s">
        <v>195</v>
      </c>
      <c r="AU376" s="219" t="s">
        <v>82</v>
      </c>
      <c r="AV376" s="14" t="s">
        <v>82</v>
      </c>
      <c r="AW376" s="14" t="s">
        <v>35</v>
      </c>
      <c r="AX376" s="14" t="s">
        <v>73</v>
      </c>
      <c r="AY376" s="219" t="s">
        <v>185</v>
      </c>
    </row>
    <row r="377" spans="1:65" s="14" customFormat="1" ht="11.25">
      <c r="B377" s="209"/>
      <c r="C377" s="210"/>
      <c r="D377" s="200" t="s">
        <v>195</v>
      </c>
      <c r="E377" s="211" t="s">
        <v>19</v>
      </c>
      <c r="F377" s="212" t="s">
        <v>6705</v>
      </c>
      <c r="G377" s="210"/>
      <c r="H377" s="213">
        <v>1.02</v>
      </c>
      <c r="I377" s="214"/>
      <c r="J377" s="210"/>
      <c r="K377" s="210"/>
      <c r="L377" s="215"/>
      <c r="M377" s="216"/>
      <c r="N377" s="217"/>
      <c r="O377" s="217"/>
      <c r="P377" s="217"/>
      <c r="Q377" s="217"/>
      <c r="R377" s="217"/>
      <c r="S377" s="217"/>
      <c r="T377" s="218"/>
      <c r="AT377" s="219" t="s">
        <v>195</v>
      </c>
      <c r="AU377" s="219" t="s">
        <v>82</v>
      </c>
      <c r="AV377" s="14" t="s">
        <v>82</v>
      </c>
      <c r="AW377" s="14" t="s">
        <v>35</v>
      </c>
      <c r="AX377" s="14" t="s">
        <v>73</v>
      </c>
      <c r="AY377" s="219" t="s">
        <v>185</v>
      </c>
    </row>
    <row r="378" spans="1:65" s="13" customFormat="1" ht="11.25">
      <c r="B378" s="198"/>
      <c r="C378" s="199"/>
      <c r="D378" s="200" t="s">
        <v>195</v>
      </c>
      <c r="E378" s="201" t="s">
        <v>19</v>
      </c>
      <c r="F378" s="202" t="s">
        <v>767</v>
      </c>
      <c r="G378" s="199"/>
      <c r="H378" s="201" t="s">
        <v>19</v>
      </c>
      <c r="I378" s="203"/>
      <c r="J378" s="199"/>
      <c r="K378" s="199"/>
      <c r="L378" s="204"/>
      <c r="M378" s="205"/>
      <c r="N378" s="206"/>
      <c r="O378" s="206"/>
      <c r="P378" s="206"/>
      <c r="Q378" s="206"/>
      <c r="R378" s="206"/>
      <c r="S378" s="206"/>
      <c r="T378" s="207"/>
      <c r="AT378" s="208" t="s">
        <v>195</v>
      </c>
      <c r="AU378" s="208" t="s">
        <v>82</v>
      </c>
      <c r="AV378" s="13" t="s">
        <v>80</v>
      </c>
      <c r="AW378" s="13" t="s">
        <v>35</v>
      </c>
      <c r="AX378" s="13" t="s">
        <v>73</v>
      </c>
      <c r="AY378" s="208" t="s">
        <v>185</v>
      </c>
    </row>
    <row r="379" spans="1:65" s="14" customFormat="1" ht="11.25">
      <c r="B379" s="209"/>
      <c r="C379" s="210"/>
      <c r="D379" s="200" t="s">
        <v>195</v>
      </c>
      <c r="E379" s="211" t="s">
        <v>19</v>
      </c>
      <c r="F379" s="212" t="s">
        <v>768</v>
      </c>
      <c r="G379" s="210"/>
      <c r="H379" s="213">
        <v>1.21</v>
      </c>
      <c r="I379" s="214"/>
      <c r="J379" s="210"/>
      <c r="K379" s="210"/>
      <c r="L379" s="215"/>
      <c r="M379" s="216"/>
      <c r="N379" s="217"/>
      <c r="O379" s="217"/>
      <c r="P379" s="217"/>
      <c r="Q379" s="217"/>
      <c r="R379" s="217"/>
      <c r="S379" s="217"/>
      <c r="T379" s="218"/>
      <c r="AT379" s="219" t="s">
        <v>195</v>
      </c>
      <c r="AU379" s="219" t="s">
        <v>82</v>
      </c>
      <c r="AV379" s="14" t="s">
        <v>82</v>
      </c>
      <c r="AW379" s="14" t="s">
        <v>35</v>
      </c>
      <c r="AX379" s="14" t="s">
        <v>73</v>
      </c>
      <c r="AY379" s="219" t="s">
        <v>185</v>
      </c>
    </row>
    <row r="380" spans="1:65" s="14" customFormat="1" ht="11.25">
      <c r="B380" s="209"/>
      <c r="C380" s="210"/>
      <c r="D380" s="200" t="s">
        <v>195</v>
      </c>
      <c r="E380" s="211" t="s">
        <v>19</v>
      </c>
      <c r="F380" s="212" t="s">
        <v>769</v>
      </c>
      <c r="G380" s="210"/>
      <c r="H380" s="213">
        <v>0.44</v>
      </c>
      <c r="I380" s="214"/>
      <c r="J380" s="210"/>
      <c r="K380" s="210"/>
      <c r="L380" s="215"/>
      <c r="M380" s="216"/>
      <c r="N380" s="217"/>
      <c r="O380" s="217"/>
      <c r="P380" s="217"/>
      <c r="Q380" s="217"/>
      <c r="R380" s="217"/>
      <c r="S380" s="217"/>
      <c r="T380" s="218"/>
      <c r="AT380" s="219" t="s">
        <v>195</v>
      </c>
      <c r="AU380" s="219" t="s">
        <v>82</v>
      </c>
      <c r="AV380" s="14" t="s">
        <v>82</v>
      </c>
      <c r="AW380" s="14" t="s">
        <v>35</v>
      </c>
      <c r="AX380" s="14" t="s">
        <v>73</v>
      </c>
      <c r="AY380" s="219" t="s">
        <v>185</v>
      </c>
    </row>
    <row r="381" spans="1:65" s="14" customFormat="1" ht="11.25">
      <c r="B381" s="209"/>
      <c r="C381" s="210"/>
      <c r="D381" s="200" t="s">
        <v>195</v>
      </c>
      <c r="E381" s="211" t="s">
        <v>19</v>
      </c>
      <c r="F381" s="212" t="s">
        <v>770</v>
      </c>
      <c r="G381" s="210"/>
      <c r="H381" s="213">
        <v>0.9</v>
      </c>
      <c r="I381" s="214"/>
      <c r="J381" s="210"/>
      <c r="K381" s="210"/>
      <c r="L381" s="215"/>
      <c r="M381" s="216"/>
      <c r="N381" s="217"/>
      <c r="O381" s="217"/>
      <c r="P381" s="217"/>
      <c r="Q381" s="217"/>
      <c r="R381" s="217"/>
      <c r="S381" s="217"/>
      <c r="T381" s="218"/>
      <c r="AT381" s="219" t="s">
        <v>195</v>
      </c>
      <c r="AU381" s="219" t="s">
        <v>82</v>
      </c>
      <c r="AV381" s="14" t="s">
        <v>82</v>
      </c>
      <c r="AW381" s="14" t="s">
        <v>35</v>
      </c>
      <c r="AX381" s="14" t="s">
        <v>73</v>
      </c>
      <c r="AY381" s="219" t="s">
        <v>185</v>
      </c>
    </row>
    <row r="382" spans="1:65" s="14" customFormat="1" ht="11.25">
      <c r="B382" s="209"/>
      <c r="C382" s="210"/>
      <c r="D382" s="200" t="s">
        <v>195</v>
      </c>
      <c r="E382" s="211" t="s">
        <v>19</v>
      </c>
      <c r="F382" s="212" t="s">
        <v>771</v>
      </c>
      <c r="G382" s="210"/>
      <c r="H382" s="213">
        <v>0.56000000000000005</v>
      </c>
      <c r="I382" s="214"/>
      <c r="J382" s="210"/>
      <c r="K382" s="210"/>
      <c r="L382" s="215"/>
      <c r="M382" s="216"/>
      <c r="N382" s="217"/>
      <c r="O382" s="217"/>
      <c r="P382" s="217"/>
      <c r="Q382" s="217"/>
      <c r="R382" s="217"/>
      <c r="S382" s="217"/>
      <c r="T382" s="218"/>
      <c r="AT382" s="219" t="s">
        <v>195</v>
      </c>
      <c r="AU382" s="219" t="s">
        <v>82</v>
      </c>
      <c r="AV382" s="14" t="s">
        <v>82</v>
      </c>
      <c r="AW382" s="14" t="s">
        <v>35</v>
      </c>
      <c r="AX382" s="14" t="s">
        <v>73</v>
      </c>
      <c r="AY382" s="219" t="s">
        <v>185</v>
      </c>
    </row>
    <row r="383" spans="1:65" s="14" customFormat="1" ht="11.25">
      <c r="B383" s="209"/>
      <c r="C383" s="210"/>
      <c r="D383" s="200" t="s">
        <v>195</v>
      </c>
      <c r="E383" s="211" t="s">
        <v>19</v>
      </c>
      <c r="F383" s="212" t="s">
        <v>772</v>
      </c>
      <c r="G383" s="210"/>
      <c r="H383" s="213">
        <v>0.77</v>
      </c>
      <c r="I383" s="214"/>
      <c r="J383" s="210"/>
      <c r="K383" s="210"/>
      <c r="L383" s="215"/>
      <c r="M383" s="216"/>
      <c r="N383" s="217"/>
      <c r="O383" s="217"/>
      <c r="P383" s="217"/>
      <c r="Q383" s="217"/>
      <c r="R383" s="217"/>
      <c r="S383" s="217"/>
      <c r="T383" s="218"/>
      <c r="AT383" s="219" t="s">
        <v>195</v>
      </c>
      <c r="AU383" s="219" t="s">
        <v>82</v>
      </c>
      <c r="AV383" s="14" t="s">
        <v>82</v>
      </c>
      <c r="AW383" s="14" t="s">
        <v>35</v>
      </c>
      <c r="AX383" s="14" t="s">
        <v>73</v>
      </c>
      <c r="AY383" s="219" t="s">
        <v>185</v>
      </c>
    </row>
    <row r="384" spans="1:65" s="14" customFormat="1" ht="11.25">
      <c r="B384" s="209"/>
      <c r="C384" s="210"/>
      <c r="D384" s="200" t="s">
        <v>195</v>
      </c>
      <c r="E384" s="211" t="s">
        <v>19</v>
      </c>
      <c r="F384" s="212" t="s">
        <v>6706</v>
      </c>
      <c r="G384" s="210"/>
      <c r="H384" s="213">
        <v>1.0780000000000001</v>
      </c>
      <c r="I384" s="214"/>
      <c r="J384" s="210"/>
      <c r="K384" s="210"/>
      <c r="L384" s="215"/>
      <c r="M384" s="216"/>
      <c r="N384" s="217"/>
      <c r="O384" s="217"/>
      <c r="P384" s="217"/>
      <c r="Q384" s="217"/>
      <c r="R384" s="217"/>
      <c r="S384" s="217"/>
      <c r="T384" s="218"/>
      <c r="AT384" s="219" t="s">
        <v>195</v>
      </c>
      <c r="AU384" s="219" t="s">
        <v>82</v>
      </c>
      <c r="AV384" s="14" t="s">
        <v>82</v>
      </c>
      <c r="AW384" s="14" t="s">
        <v>35</v>
      </c>
      <c r="AX384" s="14" t="s">
        <v>73</v>
      </c>
      <c r="AY384" s="219" t="s">
        <v>185</v>
      </c>
    </row>
    <row r="385" spans="2:51" s="14" customFormat="1" ht="11.25">
      <c r="B385" s="209"/>
      <c r="C385" s="210"/>
      <c r="D385" s="200" t="s">
        <v>195</v>
      </c>
      <c r="E385" s="211" t="s">
        <v>19</v>
      </c>
      <c r="F385" s="212" t="s">
        <v>6707</v>
      </c>
      <c r="G385" s="210"/>
      <c r="H385" s="213">
        <v>0.308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2:51" s="14" customFormat="1" ht="11.25">
      <c r="B386" s="209"/>
      <c r="C386" s="210"/>
      <c r="D386" s="200" t="s">
        <v>195</v>
      </c>
      <c r="E386" s="211" t="s">
        <v>19</v>
      </c>
      <c r="F386" s="212" t="s">
        <v>770</v>
      </c>
      <c r="G386" s="210"/>
      <c r="H386" s="213">
        <v>0.9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2:51" s="14" customFormat="1" ht="11.25">
      <c r="B387" s="209"/>
      <c r="C387" s="210"/>
      <c r="D387" s="200" t="s">
        <v>195</v>
      </c>
      <c r="E387" s="211" t="s">
        <v>19</v>
      </c>
      <c r="F387" s="212" t="s">
        <v>6708</v>
      </c>
      <c r="G387" s="210"/>
      <c r="H387" s="213">
        <v>0.47599999999999998</v>
      </c>
      <c r="I387" s="214"/>
      <c r="J387" s="210"/>
      <c r="K387" s="210"/>
      <c r="L387" s="215"/>
      <c r="M387" s="216"/>
      <c r="N387" s="217"/>
      <c r="O387" s="217"/>
      <c r="P387" s="217"/>
      <c r="Q387" s="217"/>
      <c r="R387" s="217"/>
      <c r="S387" s="217"/>
      <c r="T387" s="218"/>
      <c r="AT387" s="219" t="s">
        <v>195</v>
      </c>
      <c r="AU387" s="219" t="s">
        <v>82</v>
      </c>
      <c r="AV387" s="14" t="s">
        <v>82</v>
      </c>
      <c r="AW387" s="14" t="s">
        <v>35</v>
      </c>
      <c r="AX387" s="14" t="s">
        <v>73</v>
      </c>
      <c r="AY387" s="219" t="s">
        <v>185</v>
      </c>
    </row>
    <row r="388" spans="2:51" s="14" customFormat="1" ht="11.25">
      <c r="B388" s="209"/>
      <c r="C388" s="210"/>
      <c r="D388" s="200" t="s">
        <v>195</v>
      </c>
      <c r="E388" s="211" t="s">
        <v>19</v>
      </c>
      <c r="F388" s="212" t="s">
        <v>6709</v>
      </c>
      <c r="G388" s="210"/>
      <c r="H388" s="213">
        <v>0.68600000000000005</v>
      </c>
      <c r="I388" s="214"/>
      <c r="J388" s="210"/>
      <c r="K388" s="210"/>
      <c r="L388" s="215"/>
      <c r="M388" s="216"/>
      <c r="N388" s="217"/>
      <c r="O388" s="217"/>
      <c r="P388" s="217"/>
      <c r="Q388" s="217"/>
      <c r="R388" s="217"/>
      <c r="S388" s="217"/>
      <c r="T388" s="218"/>
      <c r="AT388" s="219" t="s">
        <v>195</v>
      </c>
      <c r="AU388" s="219" t="s">
        <v>82</v>
      </c>
      <c r="AV388" s="14" t="s">
        <v>82</v>
      </c>
      <c r="AW388" s="14" t="s">
        <v>35</v>
      </c>
      <c r="AX388" s="14" t="s">
        <v>73</v>
      </c>
      <c r="AY388" s="219" t="s">
        <v>185</v>
      </c>
    </row>
    <row r="389" spans="2:51" s="14" customFormat="1" ht="11.25">
      <c r="B389" s="209"/>
      <c r="C389" s="210"/>
      <c r="D389" s="200" t="s">
        <v>195</v>
      </c>
      <c r="E389" s="211" t="s">
        <v>19</v>
      </c>
      <c r="F389" s="212" t="s">
        <v>6710</v>
      </c>
      <c r="G389" s="210"/>
      <c r="H389" s="213">
        <v>0.44400000000000001</v>
      </c>
      <c r="I389" s="214"/>
      <c r="J389" s="210"/>
      <c r="K389" s="210"/>
      <c r="L389" s="215"/>
      <c r="M389" s="216"/>
      <c r="N389" s="217"/>
      <c r="O389" s="217"/>
      <c r="P389" s="217"/>
      <c r="Q389" s="217"/>
      <c r="R389" s="217"/>
      <c r="S389" s="217"/>
      <c r="T389" s="218"/>
      <c r="AT389" s="219" t="s">
        <v>195</v>
      </c>
      <c r="AU389" s="219" t="s">
        <v>82</v>
      </c>
      <c r="AV389" s="14" t="s">
        <v>82</v>
      </c>
      <c r="AW389" s="14" t="s">
        <v>35</v>
      </c>
      <c r="AX389" s="14" t="s">
        <v>73</v>
      </c>
      <c r="AY389" s="219" t="s">
        <v>185</v>
      </c>
    </row>
    <row r="390" spans="2:51" s="13" customFormat="1" ht="11.25">
      <c r="B390" s="198"/>
      <c r="C390" s="199"/>
      <c r="D390" s="200" t="s">
        <v>195</v>
      </c>
      <c r="E390" s="201" t="s">
        <v>19</v>
      </c>
      <c r="F390" s="202" t="s">
        <v>728</v>
      </c>
      <c r="G390" s="199"/>
      <c r="H390" s="201" t="s">
        <v>19</v>
      </c>
      <c r="I390" s="203"/>
      <c r="J390" s="199"/>
      <c r="K390" s="199"/>
      <c r="L390" s="204"/>
      <c r="M390" s="205"/>
      <c r="N390" s="206"/>
      <c r="O390" s="206"/>
      <c r="P390" s="206"/>
      <c r="Q390" s="206"/>
      <c r="R390" s="206"/>
      <c r="S390" s="206"/>
      <c r="T390" s="207"/>
      <c r="AT390" s="208" t="s">
        <v>195</v>
      </c>
      <c r="AU390" s="208" t="s">
        <v>82</v>
      </c>
      <c r="AV390" s="13" t="s">
        <v>80</v>
      </c>
      <c r="AW390" s="13" t="s">
        <v>35</v>
      </c>
      <c r="AX390" s="13" t="s">
        <v>73</v>
      </c>
      <c r="AY390" s="208" t="s">
        <v>185</v>
      </c>
    </row>
    <row r="391" spans="2:51" s="14" customFormat="1" ht="11.25">
      <c r="B391" s="209"/>
      <c r="C391" s="210"/>
      <c r="D391" s="200" t="s">
        <v>195</v>
      </c>
      <c r="E391" s="211" t="s">
        <v>19</v>
      </c>
      <c r="F391" s="212" t="s">
        <v>6711</v>
      </c>
      <c r="G391" s="210"/>
      <c r="H391" s="213">
        <v>5.0129999999999999</v>
      </c>
      <c r="I391" s="214"/>
      <c r="J391" s="210"/>
      <c r="K391" s="210"/>
      <c r="L391" s="215"/>
      <c r="M391" s="216"/>
      <c r="N391" s="217"/>
      <c r="O391" s="217"/>
      <c r="P391" s="217"/>
      <c r="Q391" s="217"/>
      <c r="R391" s="217"/>
      <c r="S391" s="217"/>
      <c r="T391" s="218"/>
      <c r="AT391" s="219" t="s">
        <v>195</v>
      </c>
      <c r="AU391" s="219" t="s">
        <v>82</v>
      </c>
      <c r="AV391" s="14" t="s">
        <v>82</v>
      </c>
      <c r="AW391" s="14" t="s">
        <v>35</v>
      </c>
      <c r="AX391" s="14" t="s">
        <v>73</v>
      </c>
      <c r="AY391" s="219" t="s">
        <v>185</v>
      </c>
    </row>
    <row r="392" spans="2:51" s="14" customFormat="1" ht="11.25">
      <c r="B392" s="209"/>
      <c r="C392" s="210"/>
      <c r="D392" s="200" t="s">
        <v>195</v>
      </c>
      <c r="E392" s="211" t="s">
        <v>19</v>
      </c>
      <c r="F392" s="212" t="s">
        <v>6712</v>
      </c>
      <c r="G392" s="210"/>
      <c r="H392" s="213">
        <v>2.1379999999999999</v>
      </c>
      <c r="I392" s="214"/>
      <c r="J392" s="210"/>
      <c r="K392" s="210"/>
      <c r="L392" s="215"/>
      <c r="M392" s="216"/>
      <c r="N392" s="217"/>
      <c r="O392" s="217"/>
      <c r="P392" s="217"/>
      <c r="Q392" s="217"/>
      <c r="R392" s="217"/>
      <c r="S392" s="217"/>
      <c r="T392" s="218"/>
      <c r="AT392" s="219" t="s">
        <v>195</v>
      </c>
      <c r="AU392" s="219" t="s">
        <v>82</v>
      </c>
      <c r="AV392" s="14" t="s">
        <v>82</v>
      </c>
      <c r="AW392" s="14" t="s">
        <v>35</v>
      </c>
      <c r="AX392" s="14" t="s">
        <v>73</v>
      </c>
      <c r="AY392" s="219" t="s">
        <v>185</v>
      </c>
    </row>
    <row r="393" spans="2:51" s="14" customFormat="1" ht="11.25">
      <c r="B393" s="209"/>
      <c r="C393" s="210"/>
      <c r="D393" s="200" t="s">
        <v>195</v>
      </c>
      <c r="E393" s="211" t="s">
        <v>19</v>
      </c>
      <c r="F393" s="212" t="s">
        <v>6713</v>
      </c>
      <c r="G393" s="210"/>
      <c r="H393" s="213">
        <v>2.25</v>
      </c>
      <c r="I393" s="214"/>
      <c r="J393" s="210"/>
      <c r="K393" s="210"/>
      <c r="L393" s="215"/>
      <c r="M393" s="216"/>
      <c r="N393" s="217"/>
      <c r="O393" s="217"/>
      <c r="P393" s="217"/>
      <c r="Q393" s="217"/>
      <c r="R393" s="217"/>
      <c r="S393" s="217"/>
      <c r="T393" s="218"/>
      <c r="AT393" s="219" t="s">
        <v>195</v>
      </c>
      <c r="AU393" s="219" t="s">
        <v>82</v>
      </c>
      <c r="AV393" s="14" t="s">
        <v>82</v>
      </c>
      <c r="AW393" s="14" t="s">
        <v>35</v>
      </c>
      <c r="AX393" s="14" t="s">
        <v>73</v>
      </c>
      <c r="AY393" s="219" t="s">
        <v>185</v>
      </c>
    </row>
    <row r="394" spans="2:51" s="14" customFormat="1" ht="11.25">
      <c r="B394" s="209"/>
      <c r="C394" s="210"/>
      <c r="D394" s="200" t="s">
        <v>195</v>
      </c>
      <c r="E394" s="211" t="s">
        <v>19</v>
      </c>
      <c r="F394" s="212" t="s">
        <v>6714</v>
      </c>
      <c r="G394" s="210"/>
      <c r="H394" s="213">
        <v>1.35</v>
      </c>
      <c r="I394" s="214"/>
      <c r="J394" s="210"/>
      <c r="K394" s="210"/>
      <c r="L394" s="215"/>
      <c r="M394" s="216"/>
      <c r="N394" s="217"/>
      <c r="O394" s="217"/>
      <c r="P394" s="217"/>
      <c r="Q394" s="217"/>
      <c r="R394" s="217"/>
      <c r="S394" s="217"/>
      <c r="T394" s="218"/>
      <c r="AT394" s="219" t="s">
        <v>195</v>
      </c>
      <c r="AU394" s="219" t="s">
        <v>82</v>
      </c>
      <c r="AV394" s="14" t="s">
        <v>82</v>
      </c>
      <c r="AW394" s="14" t="s">
        <v>35</v>
      </c>
      <c r="AX394" s="14" t="s">
        <v>73</v>
      </c>
      <c r="AY394" s="219" t="s">
        <v>185</v>
      </c>
    </row>
    <row r="395" spans="2:51" s="14" customFormat="1" ht="11.25">
      <c r="B395" s="209"/>
      <c r="C395" s="210"/>
      <c r="D395" s="200" t="s">
        <v>195</v>
      </c>
      <c r="E395" s="211" t="s">
        <v>19</v>
      </c>
      <c r="F395" s="212" t="s">
        <v>6715</v>
      </c>
      <c r="G395" s="210"/>
      <c r="H395" s="213">
        <v>0.62</v>
      </c>
      <c r="I395" s="214"/>
      <c r="J395" s="210"/>
      <c r="K395" s="210"/>
      <c r="L395" s="215"/>
      <c r="M395" s="216"/>
      <c r="N395" s="217"/>
      <c r="O395" s="217"/>
      <c r="P395" s="217"/>
      <c r="Q395" s="217"/>
      <c r="R395" s="217"/>
      <c r="S395" s="217"/>
      <c r="T395" s="218"/>
      <c r="AT395" s="219" t="s">
        <v>195</v>
      </c>
      <c r="AU395" s="219" t="s">
        <v>82</v>
      </c>
      <c r="AV395" s="14" t="s">
        <v>82</v>
      </c>
      <c r="AW395" s="14" t="s">
        <v>35</v>
      </c>
      <c r="AX395" s="14" t="s">
        <v>73</v>
      </c>
      <c r="AY395" s="219" t="s">
        <v>185</v>
      </c>
    </row>
    <row r="396" spans="2:51" s="13" customFormat="1" ht="11.25">
      <c r="B396" s="198"/>
      <c r="C396" s="199"/>
      <c r="D396" s="200" t="s">
        <v>195</v>
      </c>
      <c r="E396" s="201" t="s">
        <v>19</v>
      </c>
      <c r="F396" s="202" t="s">
        <v>732</v>
      </c>
      <c r="G396" s="199"/>
      <c r="H396" s="201" t="s">
        <v>19</v>
      </c>
      <c r="I396" s="203"/>
      <c r="J396" s="199"/>
      <c r="K396" s="199"/>
      <c r="L396" s="204"/>
      <c r="M396" s="205"/>
      <c r="N396" s="206"/>
      <c r="O396" s="206"/>
      <c r="P396" s="206"/>
      <c r="Q396" s="206"/>
      <c r="R396" s="206"/>
      <c r="S396" s="206"/>
      <c r="T396" s="207"/>
      <c r="AT396" s="208" t="s">
        <v>195</v>
      </c>
      <c r="AU396" s="208" t="s">
        <v>82</v>
      </c>
      <c r="AV396" s="13" t="s">
        <v>80</v>
      </c>
      <c r="AW396" s="13" t="s">
        <v>35</v>
      </c>
      <c r="AX396" s="13" t="s">
        <v>73</v>
      </c>
      <c r="AY396" s="208" t="s">
        <v>185</v>
      </c>
    </row>
    <row r="397" spans="2:51" s="14" customFormat="1" ht="11.25">
      <c r="B397" s="209"/>
      <c r="C397" s="210"/>
      <c r="D397" s="200" t="s">
        <v>195</v>
      </c>
      <c r="E397" s="211" t="s">
        <v>19</v>
      </c>
      <c r="F397" s="212" t="s">
        <v>6716</v>
      </c>
      <c r="G397" s="210"/>
      <c r="H397" s="213">
        <v>123.52</v>
      </c>
      <c r="I397" s="214"/>
      <c r="J397" s="210"/>
      <c r="K397" s="210"/>
      <c r="L397" s="215"/>
      <c r="M397" s="216"/>
      <c r="N397" s="217"/>
      <c r="O397" s="217"/>
      <c r="P397" s="217"/>
      <c r="Q397" s="217"/>
      <c r="R397" s="217"/>
      <c r="S397" s="217"/>
      <c r="T397" s="218"/>
      <c r="AT397" s="219" t="s">
        <v>195</v>
      </c>
      <c r="AU397" s="219" t="s">
        <v>82</v>
      </c>
      <c r="AV397" s="14" t="s">
        <v>82</v>
      </c>
      <c r="AW397" s="14" t="s">
        <v>35</v>
      </c>
      <c r="AX397" s="14" t="s">
        <v>73</v>
      </c>
      <c r="AY397" s="219" t="s">
        <v>185</v>
      </c>
    </row>
    <row r="398" spans="2:51" s="14" customFormat="1" ht="11.25">
      <c r="B398" s="209"/>
      <c r="C398" s="210"/>
      <c r="D398" s="200" t="s">
        <v>195</v>
      </c>
      <c r="E398" s="211" t="s">
        <v>19</v>
      </c>
      <c r="F398" s="212" t="s">
        <v>6717</v>
      </c>
      <c r="G398" s="210"/>
      <c r="H398" s="213">
        <v>4.0599999999999996</v>
      </c>
      <c r="I398" s="214"/>
      <c r="J398" s="210"/>
      <c r="K398" s="210"/>
      <c r="L398" s="215"/>
      <c r="M398" s="216"/>
      <c r="N398" s="217"/>
      <c r="O398" s="217"/>
      <c r="P398" s="217"/>
      <c r="Q398" s="217"/>
      <c r="R398" s="217"/>
      <c r="S398" s="217"/>
      <c r="T398" s="218"/>
      <c r="AT398" s="219" t="s">
        <v>195</v>
      </c>
      <c r="AU398" s="219" t="s">
        <v>82</v>
      </c>
      <c r="AV398" s="14" t="s">
        <v>82</v>
      </c>
      <c r="AW398" s="14" t="s">
        <v>35</v>
      </c>
      <c r="AX398" s="14" t="s">
        <v>73</v>
      </c>
      <c r="AY398" s="219" t="s">
        <v>185</v>
      </c>
    </row>
    <row r="399" spans="2:51" s="14" customFormat="1" ht="11.25">
      <c r="B399" s="209"/>
      <c r="C399" s="210"/>
      <c r="D399" s="200" t="s">
        <v>195</v>
      </c>
      <c r="E399" s="211" t="s">
        <v>19</v>
      </c>
      <c r="F399" s="212" t="s">
        <v>6718</v>
      </c>
      <c r="G399" s="210"/>
      <c r="H399" s="213">
        <v>2.3199999999999998</v>
      </c>
      <c r="I399" s="214"/>
      <c r="J399" s="210"/>
      <c r="K399" s="210"/>
      <c r="L399" s="215"/>
      <c r="M399" s="216"/>
      <c r="N399" s="217"/>
      <c r="O399" s="217"/>
      <c r="P399" s="217"/>
      <c r="Q399" s="217"/>
      <c r="R399" s="217"/>
      <c r="S399" s="217"/>
      <c r="T399" s="218"/>
      <c r="AT399" s="219" t="s">
        <v>195</v>
      </c>
      <c r="AU399" s="219" t="s">
        <v>82</v>
      </c>
      <c r="AV399" s="14" t="s">
        <v>82</v>
      </c>
      <c r="AW399" s="14" t="s">
        <v>35</v>
      </c>
      <c r="AX399" s="14" t="s">
        <v>73</v>
      </c>
      <c r="AY399" s="219" t="s">
        <v>185</v>
      </c>
    </row>
    <row r="400" spans="2:51" s="14" customFormat="1" ht="11.25">
      <c r="B400" s="209"/>
      <c r="C400" s="210"/>
      <c r="D400" s="200" t="s">
        <v>195</v>
      </c>
      <c r="E400" s="211" t="s">
        <v>19</v>
      </c>
      <c r="F400" s="212" t="s">
        <v>6719</v>
      </c>
      <c r="G400" s="210"/>
      <c r="H400" s="213">
        <v>3.48</v>
      </c>
      <c r="I400" s="214"/>
      <c r="J400" s="210"/>
      <c r="K400" s="210"/>
      <c r="L400" s="215"/>
      <c r="M400" s="216"/>
      <c r="N400" s="217"/>
      <c r="O400" s="217"/>
      <c r="P400" s="217"/>
      <c r="Q400" s="217"/>
      <c r="R400" s="217"/>
      <c r="S400" s="217"/>
      <c r="T400" s="218"/>
      <c r="AT400" s="219" t="s">
        <v>195</v>
      </c>
      <c r="AU400" s="219" t="s">
        <v>82</v>
      </c>
      <c r="AV400" s="14" t="s">
        <v>82</v>
      </c>
      <c r="AW400" s="14" t="s">
        <v>35</v>
      </c>
      <c r="AX400" s="14" t="s">
        <v>73</v>
      </c>
      <c r="AY400" s="219" t="s">
        <v>185</v>
      </c>
    </row>
    <row r="401" spans="2:51" s="14" customFormat="1" ht="11.25">
      <c r="B401" s="209"/>
      <c r="C401" s="210"/>
      <c r="D401" s="200" t="s">
        <v>195</v>
      </c>
      <c r="E401" s="211" t="s">
        <v>19</v>
      </c>
      <c r="F401" s="212" t="s">
        <v>6718</v>
      </c>
      <c r="G401" s="210"/>
      <c r="H401" s="213">
        <v>2.3199999999999998</v>
      </c>
      <c r="I401" s="214"/>
      <c r="J401" s="210"/>
      <c r="K401" s="210"/>
      <c r="L401" s="215"/>
      <c r="M401" s="216"/>
      <c r="N401" s="217"/>
      <c r="O401" s="217"/>
      <c r="P401" s="217"/>
      <c r="Q401" s="217"/>
      <c r="R401" s="217"/>
      <c r="S401" s="217"/>
      <c r="T401" s="218"/>
      <c r="AT401" s="219" t="s">
        <v>195</v>
      </c>
      <c r="AU401" s="219" t="s">
        <v>82</v>
      </c>
      <c r="AV401" s="14" t="s">
        <v>82</v>
      </c>
      <c r="AW401" s="14" t="s">
        <v>35</v>
      </c>
      <c r="AX401" s="14" t="s">
        <v>73</v>
      </c>
      <c r="AY401" s="219" t="s">
        <v>185</v>
      </c>
    </row>
    <row r="402" spans="2:51" s="14" customFormat="1" ht="11.25">
      <c r="B402" s="209"/>
      <c r="C402" s="210"/>
      <c r="D402" s="200" t="s">
        <v>195</v>
      </c>
      <c r="E402" s="211" t="s">
        <v>19</v>
      </c>
      <c r="F402" s="212" t="s">
        <v>6720</v>
      </c>
      <c r="G402" s="210"/>
      <c r="H402" s="213">
        <v>4.0599999999999996</v>
      </c>
      <c r="I402" s="214"/>
      <c r="J402" s="210"/>
      <c r="K402" s="210"/>
      <c r="L402" s="215"/>
      <c r="M402" s="216"/>
      <c r="N402" s="217"/>
      <c r="O402" s="217"/>
      <c r="P402" s="217"/>
      <c r="Q402" s="217"/>
      <c r="R402" s="217"/>
      <c r="S402" s="217"/>
      <c r="T402" s="218"/>
      <c r="AT402" s="219" t="s">
        <v>195</v>
      </c>
      <c r="AU402" s="219" t="s">
        <v>82</v>
      </c>
      <c r="AV402" s="14" t="s">
        <v>82</v>
      </c>
      <c r="AW402" s="14" t="s">
        <v>35</v>
      </c>
      <c r="AX402" s="14" t="s">
        <v>73</v>
      </c>
      <c r="AY402" s="219" t="s">
        <v>185</v>
      </c>
    </row>
    <row r="403" spans="2:51" s="14" customFormat="1" ht="11.25">
      <c r="B403" s="209"/>
      <c r="C403" s="210"/>
      <c r="D403" s="200" t="s">
        <v>195</v>
      </c>
      <c r="E403" s="211" t="s">
        <v>19</v>
      </c>
      <c r="F403" s="212" t="s">
        <v>6721</v>
      </c>
      <c r="G403" s="210"/>
      <c r="H403" s="213">
        <v>6.9</v>
      </c>
      <c r="I403" s="214"/>
      <c r="J403" s="210"/>
      <c r="K403" s="210"/>
      <c r="L403" s="215"/>
      <c r="M403" s="216"/>
      <c r="N403" s="217"/>
      <c r="O403" s="217"/>
      <c r="P403" s="217"/>
      <c r="Q403" s="217"/>
      <c r="R403" s="217"/>
      <c r="S403" s="217"/>
      <c r="T403" s="218"/>
      <c r="AT403" s="219" t="s">
        <v>195</v>
      </c>
      <c r="AU403" s="219" t="s">
        <v>82</v>
      </c>
      <c r="AV403" s="14" t="s">
        <v>82</v>
      </c>
      <c r="AW403" s="14" t="s">
        <v>35</v>
      </c>
      <c r="AX403" s="14" t="s">
        <v>73</v>
      </c>
      <c r="AY403" s="219" t="s">
        <v>185</v>
      </c>
    </row>
    <row r="404" spans="2:51" s="14" customFormat="1" ht="11.25">
      <c r="B404" s="209"/>
      <c r="C404" s="210"/>
      <c r="D404" s="200" t="s">
        <v>195</v>
      </c>
      <c r="E404" s="211" t="s">
        <v>19</v>
      </c>
      <c r="F404" s="212" t="s">
        <v>6722</v>
      </c>
      <c r="G404" s="210"/>
      <c r="H404" s="213">
        <v>23.56</v>
      </c>
      <c r="I404" s="214"/>
      <c r="J404" s="210"/>
      <c r="K404" s="210"/>
      <c r="L404" s="215"/>
      <c r="M404" s="216"/>
      <c r="N404" s="217"/>
      <c r="O404" s="217"/>
      <c r="P404" s="217"/>
      <c r="Q404" s="217"/>
      <c r="R404" s="217"/>
      <c r="S404" s="217"/>
      <c r="T404" s="218"/>
      <c r="AT404" s="219" t="s">
        <v>195</v>
      </c>
      <c r="AU404" s="219" t="s">
        <v>82</v>
      </c>
      <c r="AV404" s="14" t="s">
        <v>82</v>
      </c>
      <c r="AW404" s="14" t="s">
        <v>35</v>
      </c>
      <c r="AX404" s="14" t="s">
        <v>73</v>
      </c>
      <c r="AY404" s="219" t="s">
        <v>185</v>
      </c>
    </row>
    <row r="405" spans="2:51" s="14" customFormat="1" ht="11.25">
      <c r="B405" s="209"/>
      <c r="C405" s="210"/>
      <c r="D405" s="200" t="s">
        <v>195</v>
      </c>
      <c r="E405" s="211" t="s">
        <v>19</v>
      </c>
      <c r="F405" s="212" t="s">
        <v>6722</v>
      </c>
      <c r="G405" s="210"/>
      <c r="H405" s="213">
        <v>23.56</v>
      </c>
      <c r="I405" s="214"/>
      <c r="J405" s="210"/>
      <c r="K405" s="210"/>
      <c r="L405" s="215"/>
      <c r="M405" s="216"/>
      <c r="N405" s="217"/>
      <c r="O405" s="217"/>
      <c r="P405" s="217"/>
      <c r="Q405" s="217"/>
      <c r="R405" s="217"/>
      <c r="S405" s="217"/>
      <c r="T405" s="218"/>
      <c r="AT405" s="219" t="s">
        <v>195</v>
      </c>
      <c r="AU405" s="219" t="s">
        <v>82</v>
      </c>
      <c r="AV405" s="14" t="s">
        <v>82</v>
      </c>
      <c r="AW405" s="14" t="s">
        <v>35</v>
      </c>
      <c r="AX405" s="14" t="s">
        <v>73</v>
      </c>
      <c r="AY405" s="219" t="s">
        <v>185</v>
      </c>
    </row>
    <row r="406" spans="2:51" s="14" customFormat="1" ht="11.25">
      <c r="B406" s="209"/>
      <c r="C406" s="210"/>
      <c r="D406" s="200" t="s">
        <v>195</v>
      </c>
      <c r="E406" s="211" t="s">
        <v>19</v>
      </c>
      <c r="F406" s="212" t="s">
        <v>6723</v>
      </c>
      <c r="G406" s="210"/>
      <c r="H406" s="213">
        <v>3.71</v>
      </c>
      <c r="I406" s="214"/>
      <c r="J406" s="210"/>
      <c r="K406" s="210"/>
      <c r="L406" s="215"/>
      <c r="M406" s="216"/>
      <c r="N406" s="217"/>
      <c r="O406" s="217"/>
      <c r="P406" s="217"/>
      <c r="Q406" s="217"/>
      <c r="R406" s="217"/>
      <c r="S406" s="217"/>
      <c r="T406" s="218"/>
      <c r="AT406" s="219" t="s">
        <v>195</v>
      </c>
      <c r="AU406" s="219" t="s">
        <v>82</v>
      </c>
      <c r="AV406" s="14" t="s">
        <v>82</v>
      </c>
      <c r="AW406" s="14" t="s">
        <v>35</v>
      </c>
      <c r="AX406" s="14" t="s">
        <v>73</v>
      </c>
      <c r="AY406" s="219" t="s">
        <v>185</v>
      </c>
    </row>
    <row r="407" spans="2:51" s="14" customFormat="1" ht="11.25">
      <c r="B407" s="209"/>
      <c r="C407" s="210"/>
      <c r="D407" s="200" t="s">
        <v>195</v>
      </c>
      <c r="E407" s="211" t="s">
        <v>19</v>
      </c>
      <c r="F407" s="212" t="s">
        <v>6724</v>
      </c>
      <c r="G407" s="210"/>
      <c r="H407" s="213">
        <v>1.1599999999999999</v>
      </c>
      <c r="I407" s="214"/>
      <c r="J407" s="210"/>
      <c r="K407" s="210"/>
      <c r="L407" s="215"/>
      <c r="M407" s="216"/>
      <c r="N407" s="217"/>
      <c r="O407" s="217"/>
      <c r="P407" s="217"/>
      <c r="Q407" s="217"/>
      <c r="R407" s="217"/>
      <c r="S407" s="217"/>
      <c r="T407" s="218"/>
      <c r="AT407" s="219" t="s">
        <v>195</v>
      </c>
      <c r="AU407" s="219" t="s">
        <v>82</v>
      </c>
      <c r="AV407" s="14" t="s">
        <v>82</v>
      </c>
      <c r="AW407" s="14" t="s">
        <v>35</v>
      </c>
      <c r="AX407" s="14" t="s">
        <v>73</v>
      </c>
      <c r="AY407" s="219" t="s">
        <v>185</v>
      </c>
    </row>
    <row r="408" spans="2:51" s="14" customFormat="1" ht="11.25">
      <c r="B408" s="209"/>
      <c r="C408" s="210"/>
      <c r="D408" s="200" t="s">
        <v>195</v>
      </c>
      <c r="E408" s="211" t="s">
        <v>19</v>
      </c>
      <c r="F408" s="212" t="s">
        <v>6724</v>
      </c>
      <c r="G408" s="210"/>
      <c r="H408" s="213">
        <v>1.1599999999999999</v>
      </c>
      <c r="I408" s="214"/>
      <c r="J408" s="210"/>
      <c r="K408" s="210"/>
      <c r="L408" s="215"/>
      <c r="M408" s="216"/>
      <c r="N408" s="217"/>
      <c r="O408" s="217"/>
      <c r="P408" s="217"/>
      <c r="Q408" s="217"/>
      <c r="R408" s="217"/>
      <c r="S408" s="217"/>
      <c r="T408" s="218"/>
      <c r="AT408" s="219" t="s">
        <v>195</v>
      </c>
      <c r="AU408" s="219" t="s">
        <v>82</v>
      </c>
      <c r="AV408" s="14" t="s">
        <v>82</v>
      </c>
      <c r="AW408" s="14" t="s">
        <v>35</v>
      </c>
      <c r="AX408" s="14" t="s">
        <v>73</v>
      </c>
      <c r="AY408" s="219" t="s">
        <v>185</v>
      </c>
    </row>
    <row r="409" spans="2:51" s="14" customFormat="1" ht="11.25">
      <c r="B409" s="209"/>
      <c r="C409" s="210"/>
      <c r="D409" s="200" t="s">
        <v>195</v>
      </c>
      <c r="E409" s="211" t="s">
        <v>19</v>
      </c>
      <c r="F409" s="212" t="s">
        <v>6725</v>
      </c>
      <c r="G409" s="210"/>
      <c r="H409" s="213">
        <v>3.71</v>
      </c>
      <c r="I409" s="214"/>
      <c r="J409" s="210"/>
      <c r="K409" s="210"/>
      <c r="L409" s="215"/>
      <c r="M409" s="216"/>
      <c r="N409" s="217"/>
      <c r="O409" s="217"/>
      <c r="P409" s="217"/>
      <c r="Q409" s="217"/>
      <c r="R409" s="217"/>
      <c r="S409" s="217"/>
      <c r="T409" s="218"/>
      <c r="AT409" s="219" t="s">
        <v>195</v>
      </c>
      <c r="AU409" s="219" t="s">
        <v>82</v>
      </c>
      <c r="AV409" s="14" t="s">
        <v>82</v>
      </c>
      <c r="AW409" s="14" t="s">
        <v>35</v>
      </c>
      <c r="AX409" s="14" t="s">
        <v>73</v>
      </c>
      <c r="AY409" s="219" t="s">
        <v>185</v>
      </c>
    </row>
    <row r="410" spans="2:51" s="14" customFormat="1" ht="11.25">
      <c r="B410" s="209"/>
      <c r="C410" s="210"/>
      <c r="D410" s="200" t="s">
        <v>195</v>
      </c>
      <c r="E410" s="211" t="s">
        <v>19</v>
      </c>
      <c r="F410" s="212" t="s">
        <v>6726</v>
      </c>
      <c r="G410" s="210"/>
      <c r="H410" s="213">
        <v>13.8</v>
      </c>
      <c r="I410" s="214"/>
      <c r="J410" s="210"/>
      <c r="K410" s="210"/>
      <c r="L410" s="215"/>
      <c r="M410" s="216"/>
      <c r="N410" s="217"/>
      <c r="O410" s="217"/>
      <c r="P410" s="217"/>
      <c r="Q410" s="217"/>
      <c r="R410" s="217"/>
      <c r="S410" s="217"/>
      <c r="T410" s="218"/>
      <c r="AT410" s="219" t="s">
        <v>195</v>
      </c>
      <c r="AU410" s="219" t="s">
        <v>82</v>
      </c>
      <c r="AV410" s="14" t="s">
        <v>82</v>
      </c>
      <c r="AW410" s="14" t="s">
        <v>35</v>
      </c>
      <c r="AX410" s="14" t="s">
        <v>73</v>
      </c>
      <c r="AY410" s="219" t="s">
        <v>185</v>
      </c>
    </row>
    <row r="411" spans="2:51" s="14" customFormat="1" ht="11.25">
      <c r="B411" s="209"/>
      <c r="C411" s="210"/>
      <c r="D411" s="200" t="s">
        <v>195</v>
      </c>
      <c r="E411" s="211" t="s">
        <v>19</v>
      </c>
      <c r="F411" s="212" t="s">
        <v>6727</v>
      </c>
      <c r="G411" s="210"/>
      <c r="H411" s="213">
        <v>21.45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2:51" s="14" customFormat="1" ht="11.25">
      <c r="B412" s="209"/>
      <c r="C412" s="210"/>
      <c r="D412" s="200" t="s">
        <v>195</v>
      </c>
      <c r="E412" s="211" t="s">
        <v>19</v>
      </c>
      <c r="F412" s="212" t="s">
        <v>6727</v>
      </c>
      <c r="G412" s="210"/>
      <c r="H412" s="213">
        <v>21.45</v>
      </c>
      <c r="I412" s="214"/>
      <c r="J412" s="210"/>
      <c r="K412" s="210"/>
      <c r="L412" s="215"/>
      <c r="M412" s="216"/>
      <c r="N412" s="217"/>
      <c r="O412" s="217"/>
      <c r="P412" s="217"/>
      <c r="Q412" s="217"/>
      <c r="R412" s="217"/>
      <c r="S412" s="217"/>
      <c r="T412" s="218"/>
      <c r="AT412" s="219" t="s">
        <v>195</v>
      </c>
      <c r="AU412" s="219" t="s">
        <v>82</v>
      </c>
      <c r="AV412" s="14" t="s">
        <v>82</v>
      </c>
      <c r="AW412" s="14" t="s">
        <v>35</v>
      </c>
      <c r="AX412" s="14" t="s">
        <v>73</v>
      </c>
      <c r="AY412" s="219" t="s">
        <v>185</v>
      </c>
    </row>
    <row r="413" spans="2:51" s="14" customFormat="1" ht="11.25">
      <c r="B413" s="209"/>
      <c r="C413" s="210"/>
      <c r="D413" s="200" t="s">
        <v>195</v>
      </c>
      <c r="E413" s="211" t="s">
        <v>19</v>
      </c>
      <c r="F413" s="212" t="s">
        <v>6728</v>
      </c>
      <c r="G413" s="210"/>
      <c r="H413" s="213">
        <v>3.22</v>
      </c>
      <c r="I413" s="214"/>
      <c r="J413" s="210"/>
      <c r="K413" s="210"/>
      <c r="L413" s="215"/>
      <c r="M413" s="216"/>
      <c r="N413" s="217"/>
      <c r="O413" s="217"/>
      <c r="P413" s="217"/>
      <c r="Q413" s="217"/>
      <c r="R413" s="217"/>
      <c r="S413" s="217"/>
      <c r="T413" s="218"/>
      <c r="AT413" s="219" t="s">
        <v>195</v>
      </c>
      <c r="AU413" s="219" t="s">
        <v>82</v>
      </c>
      <c r="AV413" s="14" t="s">
        <v>82</v>
      </c>
      <c r="AW413" s="14" t="s">
        <v>35</v>
      </c>
      <c r="AX413" s="14" t="s">
        <v>73</v>
      </c>
      <c r="AY413" s="219" t="s">
        <v>185</v>
      </c>
    </row>
    <row r="414" spans="2:51" s="14" customFormat="1" ht="11.25">
      <c r="B414" s="209"/>
      <c r="C414" s="210"/>
      <c r="D414" s="200" t="s">
        <v>195</v>
      </c>
      <c r="E414" s="211" t="s">
        <v>19</v>
      </c>
      <c r="F414" s="212" t="s">
        <v>6729</v>
      </c>
      <c r="G414" s="210"/>
      <c r="H414" s="213">
        <v>1</v>
      </c>
      <c r="I414" s="214"/>
      <c r="J414" s="210"/>
      <c r="K414" s="210"/>
      <c r="L414" s="215"/>
      <c r="M414" s="216"/>
      <c r="N414" s="217"/>
      <c r="O414" s="217"/>
      <c r="P414" s="217"/>
      <c r="Q414" s="217"/>
      <c r="R414" s="217"/>
      <c r="S414" s="217"/>
      <c r="T414" s="218"/>
      <c r="AT414" s="219" t="s">
        <v>195</v>
      </c>
      <c r="AU414" s="219" t="s">
        <v>82</v>
      </c>
      <c r="AV414" s="14" t="s">
        <v>82</v>
      </c>
      <c r="AW414" s="14" t="s">
        <v>35</v>
      </c>
      <c r="AX414" s="14" t="s">
        <v>73</v>
      </c>
      <c r="AY414" s="219" t="s">
        <v>185</v>
      </c>
    </row>
    <row r="415" spans="2:51" s="14" customFormat="1" ht="11.25">
      <c r="B415" s="209"/>
      <c r="C415" s="210"/>
      <c r="D415" s="200" t="s">
        <v>195</v>
      </c>
      <c r="E415" s="211" t="s">
        <v>19</v>
      </c>
      <c r="F415" s="212" t="s">
        <v>6729</v>
      </c>
      <c r="G415" s="210"/>
      <c r="H415" s="213">
        <v>1</v>
      </c>
      <c r="I415" s="214"/>
      <c r="J415" s="210"/>
      <c r="K415" s="210"/>
      <c r="L415" s="215"/>
      <c r="M415" s="216"/>
      <c r="N415" s="217"/>
      <c r="O415" s="217"/>
      <c r="P415" s="217"/>
      <c r="Q415" s="217"/>
      <c r="R415" s="217"/>
      <c r="S415" s="217"/>
      <c r="T415" s="218"/>
      <c r="AT415" s="219" t="s">
        <v>195</v>
      </c>
      <c r="AU415" s="219" t="s">
        <v>82</v>
      </c>
      <c r="AV415" s="14" t="s">
        <v>82</v>
      </c>
      <c r="AW415" s="14" t="s">
        <v>35</v>
      </c>
      <c r="AX415" s="14" t="s">
        <v>73</v>
      </c>
      <c r="AY415" s="219" t="s">
        <v>185</v>
      </c>
    </row>
    <row r="416" spans="2:51" s="14" customFormat="1" ht="11.25">
      <c r="B416" s="209"/>
      <c r="C416" s="210"/>
      <c r="D416" s="200" t="s">
        <v>195</v>
      </c>
      <c r="E416" s="211" t="s">
        <v>19</v>
      </c>
      <c r="F416" s="212" t="s">
        <v>6728</v>
      </c>
      <c r="G416" s="210"/>
      <c r="H416" s="213">
        <v>3.22</v>
      </c>
      <c r="I416" s="214"/>
      <c r="J416" s="210"/>
      <c r="K416" s="210"/>
      <c r="L416" s="215"/>
      <c r="M416" s="216"/>
      <c r="N416" s="217"/>
      <c r="O416" s="217"/>
      <c r="P416" s="217"/>
      <c r="Q416" s="217"/>
      <c r="R416" s="217"/>
      <c r="S416" s="217"/>
      <c r="T416" s="218"/>
      <c r="AT416" s="219" t="s">
        <v>195</v>
      </c>
      <c r="AU416" s="219" t="s">
        <v>82</v>
      </c>
      <c r="AV416" s="14" t="s">
        <v>82</v>
      </c>
      <c r="AW416" s="14" t="s">
        <v>35</v>
      </c>
      <c r="AX416" s="14" t="s">
        <v>73</v>
      </c>
      <c r="AY416" s="219" t="s">
        <v>185</v>
      </c>
    </row>
    <row r="417" spans="2:51" s="14" customFormat="1" ht="11.25">
      <c r="B417" s="209"/>
      <c r="C417" s="210"/>
      <c r="D417" s="200" t="s">
        <v>195</v>
      </c>
      <c r="E417" s="211" t="s">
        <v>19</v>
      </c>
      <c r="F417" s="212" t="s">
        <v>6726</v>
      </c>
      <c r="G417" s="210"/>
      <c r="H417" s="213">
        <v>13.8</v>
      </c>
      <c r="I417" s="214"/>
      <c r="J417" s="210"/>
      <c r="K417" s="210"/>
      <c r="L417" s="215"/>
      <c r="M417" s="216"/>
      <c r="N417" s="217"/>
      <c r="O417" s="217"/>
      <c r="P417" s="217"/>
      <c r="Q417" s="217"/>
      <c r="R417" s="217"/>
      <c r="S417" s="217"/>
      <c r="T417" s="218"/>
      <c r="AT417" s="219" t="s">
        <v>195</v>
      </c>
      <c r="AU417" s="219" t="s">
        <v>82</v>
      </c>
      <c r="AV417" s="14" t="s">
        <v>82</v>
      </c>
      <c r="AW417" s="14" t="s">
        <v>35</v>
      </c>
      <c r="AX417" s="14" t="s">
        <v>73</v>
      </c>
      <c r="AY417" s="219" t="s">
        <v>185</v>
      </c>
    </row>
    <row r="418" spans="2:51" s="14" customFormat="1" ht="11.25">
      <c r="B418" s="209"/>
      <c r="C418" s="210"/>
      <c r="D418" s="200" t="s">
        <v>195</v>
      </c>
      <c r="E418" s="211" t="s">
        <v>19</v>
      </c>
      <c r="F418" s="212" t="s">
        <v>6730</v>
      </c>
      <c r="G418" s="210"/>
      <c r="H418" s="213">
        <v>14.6</v>
      </c>
      <c r="I418" s="214"/>
      <c r="J418" s="210"/>
      <c r="K418" s="210"/>
      <c r="L418" s="215"/>
      <c r="M418" s="216"/>
      <c r="N418" s="217"/>
      <c r="O418" s="217"/>
      <c r="P418" s="217"/>
      <c r="Q418" s="217"/>
      <c r="R418" s="217"/>
      <c r="S418" s="217"/>
      <c r="T418" s="218"/>
      <c r="AT418" s="219" t="s">
        <v>195</v>
      </c>
      <c r="AU418" s="219" t="s">
        <v>82</v>
      </c>
      <c r="AV418" s="14" t="s">
        <v>82</v>
      </c>
      <c r="AW418" s="14" t="s">
        <v>35</v>
      </c>
      <c r="AX418" s="14" t="s">
        <v>73</v>
      </c>
      <c r="AY418" s="219" t="s">
        <v>185</v>
      </c>
    </row>
    <row r="419" spans="2:51" s="14" customFormat="1" ht="11.25">
      <c r="B419" s="209"/>
      <c r="C419" s="210"/>
      <c r="D419" s="200" t="s">
        <v>195</v>
      </c>
      <c r="E419" s="211" t="s">
        <v>19</v>
      </c>
      <c r="F419" s="212" t="s">
        <v>6730</v>
      </c>
      <c r="G419" s="210"/>
      <c r="H419" s="213">
        <v>14.6</v>
      </c>
      <c r="I419" s="214"/>
      <c r="J419" s="210"/>
      <c r="K419" s="210"/>
      <c r="L419" s="215"/>
      <c r="M419" s="216"/>
      <c r="N419" s="217"/>
      <c r="O419" s="217"/>
      <c r="P419" s="217"/>
      <c r="Q419" s="217"/>
      <c r="R419" s="217"/>
      <c r="S419" s="217"/>
      <c r="T419" s="218"/>
      <c r="AT419" s="219" t="s">
        <v>195</v>
      </c>
      <c r="AU419" s="219" t="s">
        <v>82</v>
      </c>
      <c r="AV419" s="14" t="s">
        <v>82</v>
      </c>
      <c r="AW419" s="14" t="s">
        <v>35</v>
      </c>
      <c r="AX419" s="14" t="s">
        <v>73</v>
      </c>
      <c r="AY419" s="219" t="s">
        <v>185</v>
      </c>
    </row>
    <row r="420" spans="2:51" s="14" customFormat="1" ht="11.25">
      <c r="B420" s="209"/>
      <c r="C420" s="210"/>
      <c r="D420" s="200" t="s">
        <v>195</v>
      </c>
      <c r="E420" s="211" t="s">
        <v>19</v>
      </c>
      <c r="F420" s="212" t="s">
        <v>6731</v>
      </c>
      <c r="G420" s="210"/>
      <c r="H420" s="213">
        <v>36.89</v>
      </c>
      <c r="I420" s="214"/>
      <c r="J420" s="210"/>
      <c r="K420" s="210"/>
      <c r="L420" s="215"/>
      <c r="M420" s="216"/>
      <c r="N420" s="217"/>
      <c r="O420" s="217"/>
      <c r="P420" s="217"/>
      <c r="Q420" s="217"/>
      <c r="R420" s="217"/>
      <c r="S420" s="217"/>
      <c r="T420" s="218"/>
      <c r="AT420" s="219" t="s">
        <v>195</v>
      </c>
      <c r="AU420" s="219" t="s">
        <v>82</v>
      </c>
      <c r="AV420" s="14" t="s">
        <v>82</v>
      </c>
      <c r="AW420" s="14" t="s">
        <v>35</v>
      </c>
      <c r="AX420" s="14" t="s">
        <v>73</v>
      </c>
      <c r="AY420" s="219" t="s">
        <v>185</v>
      </c>
    </row>
    <row r="421" spans="2:51" s="14" customFormat="1" ht="11.25">
      <c r="B421" s="209"/>
      <c r="C421" s="210"/>
      <c r="D421" s="200" t="s">
        <v>195</v>
      </c>
      <c r="E421" s="211" t="s">
        <v>19</v>
      </c>
      <c r="F421" s="212" t="s">
        <v>6732</v>
      </c>
      <c r="G421" s="210"/>
      <c r="H421" s="213">
        <v>0.84</v>
      </c>
      <c r="I421" s="214"/>
      <c r="J421" s="210"/>
      <c r="K421" s="210"/>
      <c r="L421" s="215"/>
      <c r="M421" s="216"/>
      <c r="N421" s="217"/>
      <c r="O421" s="217"/>
      <c r="P421" s="217"/>
      <c r="Q421" s="217"/>
      <c r="R421" s="217"/>
      <c r="S421" s="217"/>
      <c r="T421" s="218"/>
      <c r="AT421" s="219" t="s">
        <v>195</v>
      </c>
      <c r="AU421" s="219" t="s">
        <v>82</v>
      </c>
      <c r="AV421" s="14" t="s">
        <v>82</v>
      </c>
      <c r="AW421" s="14" t="s">
        <v>35</v>
      </c>
      <c r="AX421" s="14" t="s">
        <v>73</v>
      </c>
      <c r="AY421" s="219" t="s">
        <v>185</v>
      </c>
    </row>
    <row r="422" spans="2:51" s="14" customFormat="1" ht="11.25">
      <c r="B422" s="209"/>
      <c r="C422" s="210"/>
      <c r="D422" s="200" t="s">
        <v>195</v>
      </c>
      <c r="E422" s="211" t="s">
        <v>19</v>
      </c>
      <c r="F422" s="212" t="s">
        <v>6732</v>
      </c>
      <c r="G422" s="210"/>
      <c r="H422" s="213">
        <v>0.84</v>
      </c>
      <c r="I422" s="214"/>
      <c r="J422" s="210"/>
      <c r="K422" s="210"/>
      <c r="L422" s="215"/>
      <c r="M422" s="216"/>
      <c r="N422" s="217"/>
      <c r="O422" s="217"/>
      <c r="P422" s="217"/>
      <c r="Q422" s="217"/>
      <c r="R422" s="217"/>
      <c r="S422" s="217"/>
      <c r="T422" s="218"/>
      <c r="AT422" s="219" t="s">
        <v>195</v>
      </c>
      <c r="AU422" s="219" t="s">
        <v>82</v>
      </c>
      <c r="AV422" s="14" t="s">
        <v>82</v>
      </c>
      <c r="AW422" s="14" t="s">
        <v>35</v>
      </c>
      <c r="AX422" s="14" t="s">
        <v>73</v>
      </c>
      <c r="AY422" s="219" t="s">
        <v>185</v>
      </c>
    </row>
    <row r="423" spans="2:51" s="14" customFormat="1" ht="11.25">
      <c r="B423" s="209"/>
      <c r="C423" s="210"/>
      <c r="D423" s="200" t="s">
        <v>195</v>
      </c>
      <c r="E423" s="211" t="s">
        <v>19</v>
      </c>
      <c r="F423" s="212" t="s">
        <v>658</v>
      </c>
      <c r="G423" s="210"/>
      <c r="H423" s="213">
        <v>-7.3319999999999999</v>
      </c>
      <c r="I423" s="214"/>
      <c r="J423" s="210"/>
      <c r="K423" s="210"/>
      <c r="L423" s="215"/>
      <c r="M423" s="216"/>
      <c r="N423" s="217"/>
      <c r="O423" s="217"/>
      <c r="P423" s="217"/>
      <c r="Q423" s="217"/>
      <c r="R423" s="217"/>
      <c r="S423" s="217"/>
      <c r="T423" s="218"/>
      <c r="AT423" s="219" t="s">
        <v>195</v>
      </c>
      <c r="AU423" s="219" t="s">
        <v>82</v>
      </c>
      <c r="AV423" s="14" t="s">
        <v>82</v>
      </c>
      <c r="AW423" s="14" t="s">
        <v>35</v>
      </c>
      <c r="AX423" s="14" t="s">
        <v>73</v>
      </c>
      <c r="AY423" s="219" t="s">
        <v>185</v>
      </c>
    </row>
    <row r="424" spans="2:51" s="14" customFormat="1" ht="11.25">
      <c r="B424" s="209"/>
      <c r="C424" s="210"/>
      <c r="D424" s="200" t="s">
        <v>195</v>
      </c>
      <c r="E424" s="211" t="s">
        <v>19</v>
      </c>
      <c r="F424" s="212" t="s">
        <v>659</v>
      </c>
      <c r="G424" s="210"/>
      <c r="H424" s="213">
        <v>-3.391</v>
      </c>
      <c r="I424" s="214"/>
      <c r="J424" s="210"/>
      <c r="K424" s="210"/>
      <c r="L424" s="215"/>
      <c r="M424" s="216"/>
      <c r="N424" s="217"/>
      <c r="O424" s="217"/>
      <c r="P424" s="217"/>
      <c r="Q424" s="217"/>
      <c r="R424" s="217"/>
      <c r="S424" s="217"/>
      <c r="T424" s="218"/>
      <c r="AT424" s="219" t="s">
        <v>195</v>
      </c>
      <c r="AU424" s="219" t="s">
        <v>82</v>
      </c>
      <c r="AV424" s="14" t="s">
        <v>82</v>
      </c>
      <c r="AW424" s="14" t="s">
        <v>35</v>
      </c>
      <c r="AX424" s="14" t="s">
        <v>73</v>
      </c>
      <c r="AY424" s="219" t="s">
        <v>185</v>
      </c>
    </row>
    <row r="425" spans="2:51" s="14" customFormat="1" ht="11.25">
      <c r="B425" s="209"/>
      <c r="C425" s="210"/>
      <c r="D425" s="200" t="s">
        <v>195</v>
      </c>
      <c r="E425" s="211" t="s">
        <v>19</v>
      </c>
      <c r="F425" s="212" t="s">
        <v>660</v>
      </c>
      <c r="G425" s="210"/>
      <c r="H425" s="213">
        <v>-5.0869999999999997</v>
      </c>
      <c r="I425" s="214"/>
      <c r="J425" s="210"/>
      <c r="K425" s="210"/>
      <c r="L425" s="215"/>
      <c r="M425" s="216"/>
      <c r="N425" s="217"/>
      <c r="O425" s="217"/>
      <c r="P425" s="217"/>
      <c r="Q425" s="217"/>
      <c r="R425" s="217"/>
      <c r="S425" s="217"/>
      <c r="T425" s="218"/>
      <c r="AT425" s="219" t="s">
        <v>195</v>
      </c>
      <c r="AU425" s="219" t="s">
        <v>82</v>
      </c>
      <c r="AV425" s="14" t="s">
        <v>82</v>
      </c>
      <c r="AW425" s="14" t="s">
        <v>35</v>
      </c>
      <c r="AX425" s="14" t="s">
        <v>73</v>
      </c>
      <c r="AY425" s="219" t="s">
        <v>185</v>
      </c>
    </row>
    <row r="426" spans="2:51" s="14" customFormat="1" ht="11.25">
      <c r="B426" s="209"/>
      <c r="C426" s="210"/>
      <c r="D426" s="200" t="s">
        <v>195</v>
      </c>
      <c r="E426" s="211" t="s">
        <v>19</v>
      </c>
      <c r="F426" s="212" t="s">
        <v>661</v>
      </c>
      <c r="G426" s="210"/>
      <c r="H426" s="213">
        <v>-1.57</v>
      </c>
      <c r="I426" s="214"/>
      <c r="J426" s="210"/>
      <c r="K426" s="210"/>
      <c r="L426" s="215"/>
      <c r="M426" s="216"/>
      <c r="N426" s="217"/>
      <c r="O426" s="217"/>
      <c r="P426" s="217"/>
      <c r="Q426" s="217"/>
      <c r="R426" s="217"/>
      <c r="S426" s="217"/>
      <c r="T426" s="218"/>
      <c r="AT426" s="219" t="s">
        <v>195</v>
      </c>
      <c r="AU426" s="219" t="s">
        <v>82</v>
      </c>
      <c r="AV426" s="14" t="s">
        <v>82</v>
      </c>
      <c r="AW426" s="14" t="s">
        <v>35</v>
      </c>
      <c r="AX426" s="14" t="s">
        <v>73</v>
      </c>
      <c r="AY426" s="219" t="s">
        <v>185</v>
      </c>
    </row>
    <row r="427" spans="2:51" s="13" customFormat="1" ht="11.25">
      <c r="B427" s="198"/>
      <c r="C427" s="199"/>
      <c r="D427" s="200" t="s">
        <v>195</v>
      </c>
      <c r="E427" s="201" t="s">
        <v>19</v>
      </c>
      <c r="F427" s="202" t="s">
        <v>6733</v>
      </c>
      <c r="G427" s="199"/>
      <c r="H427" s="201" t="s">
        <v>19</v>
      </c>
      <c r="I427" s="203"/>
      <c r="J427" s="199"/>
      <c r="K427" s="199"/>
      <c r="L427" s="204"/>
      <c r="M427" s="205"/>
      <c r="N427" s="206"/>
      <c r="O427" s="206"/>
      <c r="P427" s="206"/>
      <c r="Q427" s="206"/>
      <c r="R427" s="206"/>
      <c r="S427" s="206"/>
      <c r="T427" s="207"/>
      <c r="AT427" s="208" t="s">
        <v>195</v>
      </c>
      <c r="AU427" s="208" t="s">
        <v>82</v>
      </c>
      <c r="AV427" s="13" t="s">
        <v>80</v>
      </c>
      <c r="AW427" s="13" t="s">
        <v>35</v>
      </c>
      <c r="AX427" s="13" t="s">
        <v>73</v>
      </c>
      <c r="AY427" s="208" t="s">
        <v>185</v>
      </c>
    </row>
    <row r="428" spans="2:51" s="14" customFormat="1" ht="11.25">
      <c r="B428" s="209"/>
      <c r="C428" s="210"/>
      <c r="D428" s="200" t="s">
        <v>195</v>
      </c>
      <c r="E428" s="211" t="s">
        <v>19</v>
      </c>
      <c r="F428" s="212" t="s">
        <v>6734</v>
      </c>
      <c r="G428" s="210"/>
      <c r="H428" s="213">
        <v>9.86</v>
      </c>
      <c r="I428" s="214"/>
      <c r="J428" s="210"/>
      <c r="K428" s="210"/>
      <c r="L428" s="215"/>
      <c r="M428" s="216"/>
      <c r="N428" s="217"/>
      <c r="O428" s="217"/>
      <c r="P428" s="217"/>
      <c r="Q428" s="217"/>
      <c r="R428" s="217"/>
      <c r="S428" s="217"/>
      <c r="T428" s="218"/>
      <c r="AT428" s="219" t="s">
        <v>195</v>
      </c>
      <c r="AU428" s="219" t="s">
        <v>82</v>
      </c>
      <c r="AV428" s="14" t="s">
        <v>82</v>
      </c>
      <c r="AW428" s="14" t="s">
        <v>35</v>
      </c>
      <c r="AX428" s="14" t="s">
        <v>73</v>
      </c>
      <c r="AY428" s="219" t="s">
        <v>185</v>
      </c>
    </row>
    <row r="429" spans="2:51" s="14" customFormat="1" ht="11.25">
      <c r="B429" s="209"/>
      <c r="C429" s="210"/>
      <c r="D429" s="200" t="s">
        <v>195</v>
      </c>
      <c r="E429" s="211" t="s">
        <v>19</v>
      </c>
      <c r="F429" s="212" t="s">
        <v>2341</v>
      </c>
      <c r="G429" s="210"/>
      <c r="H429" s="213">
        <v>-5.22</v>
      </c>
      <c r="I429" s="214"/>
      <c r="J429" s="210"/>
      <c r="K429" s="210"/>
      <c r="L429" s="215"/>
      <c r="M429" s="216"/>
      <c r="N429" s="217"/>
      <c r="O429" s="217"/>
      <c r="P429" s="217"/>
      <c r="Q429" s="217"/>
      <c r="R429" s="217"/>
      <c r="S429" s="217"/>
      <c r="T429" s="218"/>
      <c r="AT429" s="219" t="s">
        <v>195</v>
      </c>
      <c r="AU429" s="219" t="s">
        <v>82</v>
      </c>
      <c r="AV429" s="14" t="s">
        <v>82</v>
      </c>
      <c r="AW429" s="14" t="s">
        <v>35</v>
      </c>
      <c r="AX429" s="14" t="s">
        <v>73</v>
      </c>
      <c r="AY429" s="219" t="s">
        <v>185</v>
      </c>
    </row>
    <row r="430" spans="2:51" s="13" customFormat="1" ht="11.25">
      <c r="B430" s="198"/>
      <c r="C430" s="199"/>
      <c r="D430" s="200" t="s">
        <v>195</v>
      </c>
      <c r="E430" s="201" t="s">
        <v>19</v>
      </c>
      <c r="F430" s="202" t="s">
        <v>6735</v>
      </c>
      <c r="G430" s="199"/>
      <c r="H430" s="201" t="s">
        <v>19</v>
      </c>
      <c r="I430" s="203"/>
      <c r="J430" s="199"/>
      <c r="K430" s="199"/>
      <c r="L430" s="204"/>
      <c r="M430" s="205"/>
      <c r="N430" s="206"/>
      <c r="O430" s="206"/>
      <c r="P430" s="206"/>
      <c r="Q430" s="206"/>
      <c r="R430" s="206"/>
      <c r="S430" s="206"/>
      <c r="T430" s="207"/>
      <c r="AT430" s="208" t="s">
        <v>195</v>
      </c>
      <c r="AU430" s="208" t="s">
        <v>82</v>
      </c>
      <c r="AV430" s="13" t="s">
        <v>80</v>
      </c>
      <c r="AW430" s="13" t="s">
        <v>35</v>
      </c>
      <c r="AX430" s="13" t="s">
        <v>73</v>
      </c>
      <c r="AY430" s="208" t="s">
        <v>185</v>
      </c>
    </row>
    <row r="431" spans="2:51" s="14" customFormat="1" ht="11.25">
      <c r="B431" s="209"/>
      <c r="C431" s="210"/>
      <c r="D431" s="200" t="s">
        <v>195</v>
      </c>
      <c r="E431" s="211" t="s">
        <v>19</v>
      </c>
      <c r="F431" s="212" t="s">
        <v>6736</v>
      </c>
      <c r="G431" s="210"/>
      <c r="H431" s="213">
        <v>9.452</v>
      </c>
      <c r="I431" s="214"/>
      <c r="J431" s="210"/>
      <c r="K431" s="210"/>
      <c r="L431" s="215"/>
      <c r="M431" s="216"/>
      <c r="N431" s="217"/>
      <c r="O431" s="217"/>
      <c r="P431" s="217"/>
      <c r="Q431" s="217"/>
      <c r="R431" s="217"/>
      <c r="S431" s="217"/>
      <c r="T431" s="218"/>
      <c r="AT431" s="219" t="s">
        <v>195</v>
      </c>
      <c r="AU431" s="219" t="s">
        <v>82</v>
      </c>
      <c r="AV431" s="14" t="s">
        <v>82</v>
      </c>
      <c r="AW431" s="14" t="s">
        <v>35</v>
      </c>
      <c r="AX431" s="14" t="s">
        <v>73</v>
      </c>
      <c r="AY431" s="219" t="s">
        <v>185</v>
      </c>
    </row>
    <row r="432" spans="2:51" s="14" customFormat="1" ht="11.25">
      <c r="B432" s="209"/>
      <c r="C432" s="210"/>
      <c r="D432" s="200" t="s">
        <v>195</v>
      </c>
      <c r="E432" s="211" t="s">
        <v>19</v>
      </c>
      <c r="F432" s="212" t="s">
        <v>6763</v>
      </c>
      <c r="G432" s="210"/>
      <c r="H432" s="213">
        <v>-5.0039999999999996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2:51" s="13" customFormat="1" ht="11.25">
      <c r="B433" s="198"/>
      <c r="C433" s="199"/>
      <c r="D433" s="200" t="s">
        <v>195</v>
      </c>
      <c r="E433" s="201" t="s">
        <v>19</v>
      </c>
      <c r="F433" s="202" t="s">
        <v>6737</v>
      </c>
      <c r="G433" s="199"/>
      <c r="H433" s="201" t="s">
        <v>19</v>
      </c>
      <c r="I433" s="203"/>
      <c r="J433" s="199"/>
      <c r="K433" s="199"/>
      <c r="L433" s="204"/>
      <c r="M433" s="205"/>
      <c r="N433" s="206"/>
      <c r="O433" s="206"/>
      <c r="P433" s="206"/>
      <c r="Q433" s="206"/>
      <c r="R433" s="206"/>
      <c r="S433" s="206"/>
      <c r="T433" s="207"/>
      <c r="AT433" s="208" t="s">
        <v>195</v>
      </c>
      <c r="AU433" s="208" t="s">
        <v>82</v>
      </c>
      <c r="AV433" s="13" t="s">
        <v>80</v>
      </c>
      <c r="AW433" s="13" t="s">
        <v>35</v>
      </c>
      <c r="AX433" s="13" t="s">
        <v>73</v>
      </c>
      <c r="AY433" s="208" t="s">
        <v>185</v>
      </c>
    </row>
    <row r="434" spans="2:51" s="14" customFormat="1" ht="11.25">
      <c r="B434" s="209"/>
      <c r="C434" s="210"/>
      <c r="D434" s="200" t="s">
        <v>195</v>
      </c>
      <c r="E434" s="211" t="s">
        <v>19</v>
      </c>
      <c r="F434" s="212" t="s">
        <v>6738</v>
      </c>
      <c r="G434" s="210"/>
      <c r="H434" s="213">
        <v>3.1280000000000001</v>
      </c>
      <c r="I434" s="214"/>
      <c r="J434" s="210"/>
      <c r="K434" s="210"/>
      <c r="L434" s="215"/>
      <c r="M434" s="216"/>
      <c r="N434" s="217"/>
      <c r="O434" s="217"/>
      <c r="P434" s="217"/>
      <c r="Q434" s="217"/>
      <c r="R434" s="217"/>
      <c r="S434" s="217"/>
      <c r="T434" s="218"/>
      <c r="AT434" s="219" t="s">
        <v>195</v>
      </c>
      <c r="AU434" s="219" t="s">
        <v>82</v>
      </c>
      <c r="AV434" s="14" t="s">
        <v>82</v>
      </c>
      <c r="AW434" s="14" t="s">
        <v>35</v>
      </c>
      <c r="AX434" s="14" t="s">
        <v>73</v>
      </c>
      <c r="AY434" s="219" t="s">
        <v>185</v>
      </c>
    </row>
    <row r="435" spans="2:51" s="14" customFormat="1" ht="11.25">
      <c r="B435" s="209"/>
      <c r="C435" s="210"/>
      <c r="D435" s="200" t="s">
        <v>195</v>
      </c>
      <c r="E435" s="211" t="s">
        <v>19</v>
      </c>
      <c r="F435" s="212" t="s">
        <v>6764</v>
      </c>
      <c r="G435" s="210"/>
      <c r="H435" s="213">
        <v>-1.6559999999999999</v>
      </c>
      <c r="I435" s="214"/>
      <c r="J435" s="210"/>
      <c r="K435" s="210"/>
      <c r="L435" s="215"/>
      <c r="M435" s="216"/>
      <c r="N435" s="217"/>
      <c r="O435" s="217"/>
      <c r="P435" s="217"/>
      <c r="Q435" s="217"/>
      <c r="R435" s="217"/>
      <c r="S435" s="217"/>
      <c r="T435" s="218"/>
      <c r="AT435" s="219" t="s">
        <v>195</v>
      </c>
      <c r="AU435" s="219" t="s">
        <v>82</v>
      </c>
      <c r="AV435" s="14" t="s">
        <v>82</v>
      </c>
      <c r="AW435" s="14" t="s">
        <v>35</v>
      </c>
      <c r="AX435" s="14" t="s">
        <v>73</v>
      </c>
      <c r="AY435" s="219" t="s">
        <v>185</v>
      </c>
    </row>
    <row r="436" spans="2:51" s="13" customFormat="1" ht="11.25">
      <c r="B436" s="198"/>
      <c r="C436" s="199"/>
      <c r="D436" s="200" t="s">
        <v>195</v>
      </c>
      <c r="E436" s="201" t="s">
        <v>19</v>
      </c>
      <c r="F436" s="202" t="s">
        <v>6691</v>
      </c>
      <c r="G436" s="199"/>
      <c r="H436" s="201" t="s">
        <v>19</v>
      </c>
      <c r="I436" s="203"/>
      <c r="J436" s="199"/>
      <c r="K436" s="199"/>
      <c r="L436" s="204"/>
      <c r="M436" s="205"/>
      <c r="N436" s="206"/>
      <c r="O436" s="206"/>
      <c r="P436" s="206"/>
      <c r="Q436" s="206"/>
      <c r="R436" s="206"/>
      <c r="S436" s="206"/>
      <c r="T436" s="207"/>
      <c r="AT436" s="208" t="s">
        <v>195</v>
      </c>
      <c r="AU436" s="208" t="s">
        <v>82</v>
      </c>
      <c r="AV436" s="13" t="s">
        <v>80</v>
      </c>
      <c r="AW436" s="13" t="s">
        <v>35</v>
      </c>
      <c r="AX436" s="13" t="s">
        <v>73</v>
      </c>
      <c r="AY436" s="208" t="s">
        <v>185</v>
      </c>
    </row>
    <row r="437" spans="2:51" s="14" customFormat="1" ht="11.25">
      <c r="B437" s="209"/>
      <c r="C437" s="210"/>
      <c r="D437" s="200" t="s">
        <v>195</v>
      </c>
      <c r="E437" s="211" t="s">
        <v>19</v>
      </c>
      <c r="F437" s="212" t="s">
        <v>6739</v>
      </c>
      <c r="G437" s="210"/>
      <c r="H437" s="213">
        <v>6.7320000000000002</v>
      </c>
      <c r="I437" s="214"/>
      <c r="J437" s="210"/>
      <c r="K437" s="210"/>
      <c r="L437" s="215"/>
      <c r="M437" s="216"/>
      <c r="N437" s="217"/>
      <c r="O437" s="217"/>
      <c r="P437" s="217"/>
      <c r="Q437" s="217"/>
      <c r="R437" s="217"/>
      <c r="S437" s="217"/>
      <c r="T437" s="218"/>
      <c r="AT437" s="219" t="s">
        <v>195</v>
      </c>
      <c r="AU437" s="219" t="s">
        <v>82</v>
      </c>
      <c r="AV437" s="14" t="s">
        <v>82</v>
      </c>
      <c r="AW437" s="14" t="s">
        <v>35</v>
      </c>
      <c r="AX437" s="14" t="s">
        <v>73</v>
      </c>
      <c r="AY437" s="219" t="s">
        <v>185</v>
      </c>
    </row>
    <row r="438" spans="2:51" s="14" customFormat="1" ht="11.25">
      <c r="B438" s="209"/>
      <c r="C438" s="210"/>
      <c r="D438" s="200" t="s">
        <v>195</v>
      </c>
      <c r="E438" s="211" t="s">
        <v>19</v>
      </c>
      <c r="F438" s="212" t="s">
        <v>1662</v>
      </c>
      <c r="G438" s="210"/>
      <c r="H438" s="213">
        <v>-3.5640000000000001</v>
      </c>
      <c r="I438" s="214"/>
      <c r="J438" s="210"/>
      <c r="K438" s="210"/>
      <c r="L438" s="215"/>
      <c r="M438" s="216"/>
      <c r="N438" s="217"/>
      <c r="O438" s="217"/>
      <c r="P438" s="217"/>
      <c r="Q438" s="217"/>
      <c r="R438" s="217"/>
      <c r="S438" s="217"/>
      <c r="T438" s="218"/>
      <c r="AT438" s="219" t="s">
        <v>195</v>
      </c>
      <c r="AU438" s="219" t="s">
        <v>82</v>
      </c>
      <c r="AV438" s="14" t="s">
        <v>82</v>
      </c>
      <c r="AW438" s="14" t="s">
        <v>35</v>
      </c>
      <c r="AX438" s="14" t="s">
        <v>73</v>
      </c>
      <c r="AY438" s="219" t="s">
        <v>185</v>
      </c>
    </row>
    <row r="439" spans="2:51" s="13" customFormat="1" ht="11.25">
      <c r="B439" s="198"/>
      <c r="C439" s="199"/>
      <c r="D439" s="200" t="s">
        <v>195</v>
      </c>
      <c r="E439" s="201" t="s">
        <v>19</v>
      </c>
      <c r="F439" s="202" t="s">
        <v>6692</v>
      </c>
      <c r="G439" s="199"/>
      <c r="H439" s="201" t="s">
        <v>19</v>
      </c>
      <c r="I439" s="203"/>
      <c r="J439" s="199"/>
      <c r="K439" s="199"/>
      <c r="L439" s="204"/>
      <c r="M439" s="205"/>
      <c r="N439" s="206"/>
      <c r="O439" s="206"/>
      <c r="P439" s="206"/>
      <c r="Q439" s="206"/>
      <c r="R439" s="206"/>
      <c r="S439" s="206"/>
      <c r="T439" s="207"/>
      <c r="AT439" s="208" t="s">
        <v>195</v>
      </c>
      <c r="AU439" s="208" t="s">
        <v>82</v>
      </c>
      <c r="AV439" s="13" t="s">
        <v>80</v>
      </c>
      <c r="AW439" s="13" t="s">
        <v>35</v>
      </c>
      <c r="AX439" s="13" t="s">
        <v>73</v>
      </c>
      <c r="AY439" s="208" t="s">
        <v>185</v>
      </c>
    </row>
    <row r="440" spans="2:51" s="14" customFormat="1" ht="11.25">
      <c r="B440" s="209"/>
      <c r="C440" s="210"/>
      <c r="D440" s="200" t="s">
        <v>195</v>
      </c>
      <c r="E440" s="211" t="s">
        <v>19</v>
      </c>
      <c r="F440" s="212" t="s">
        <v>6740</v>
      </c>
      <c r="G440" s="210"/>
      <c r="H440" s="213">
        <v>16.66</v>
      </c>
      <c r="I440" s="214"/>
      <c r="J440" s="210"/>
      <c r="K440" s="210"/>
      <c r="L440" s="215"/>
      <c r="M440" s="216"/>
      <c r="N440" s="217"/>
      <c r="O440" s="217"/>
      <c r="P440" s="217"/>
      <c r="Q440" s="217"/>
      <c r="R440" s="217"/>
      <c r="S440" s="217"/>
      <c r="T440" s="218"/>
      <c r="AT440" s="219" t="s">
        <v>195</v>
      </c>
      <c r="AU440" s="219" t="s">
        <v>82</v>
      </c>
      <c r="AV440" s="14" t="s">
        <v>82</v>
      </c>
      <c r="AW440" s="14" t="s">
        <v>35</v>
      </c>
      <c r="AX440" s="14" t="s">
        <v>73</v>
      </c>
      <c r="AY440" s="219" t="s">
        <v>185</v>
      </c>
    </row>
    <row r="441" spans="2:51" s="14" customFormat="1" ht="11.25">
      <c r="B441" s="209"/>
      <c r="C441" s="210"/>
      <c r="D441" s="200" t="s">
        <v>195</v>
      </c>
      <c r="E441" s="211" t="s">
        <v>19</v>
      </c>
      <c r="F441" s="212" t="s">
        <v>6765</v>
      </c>
      <c r="G441" s="210"/>
      <c r="H441" s="213">
        <v>-8.82</v>
      </c>
      <c r="I441" s="214"/>
      <c r="J441" s="210"/>
      <c r="K441" s="210"/>
      <c r="L441" s="215"/>
      <c r="M441" s="216"/>
      <c r="N441" s="217"/>
      <c r="O441" s="217"/>
      <c r="P441" s="217"/>
      <c r="Q441" s="217"/>
      <c r="R441" s="217"/>
      <c r="S441" s="217"/>
      <c r="T441" s="218"/>
      <c r="AT441" s="219" t="s">
        <v>195</v>
      </c>
      <c r="AU441" s="219" t="s">
        <v>82</v>
      </c>
      <c r="AV441" s="14" t="s">
        <v>82</v>
      </c>
      <c r="AW441" s="14" t="s">
        <v>35</v>
      </c>
      <c r="AX441" s="14" t="s">
        <v>73</v>
      </c>
      <c r="AY441" s="219" t="s">
        <v>185</v>
      </c>
    </row>
    <row r="442" spans="2:51" s="13" customFormat="1" ht="11.25">
      <c r="B442" s="198"/>
      <c r="C442" s="199"/>
      <c r="D442" s="200" t="s">
        <v>195</v>
      </c>
      <c r="E442" s="201" t="s">
        <v>19</v>
      </c>
      <c r="F442" s="202" t="s">
        <v>6741</v>
      </c>
      <c r="G442" s="199"/>
      <c r="H442" s="201" t="s">
        <v>19</v>
      </c>
      <c r="I442" s="203"/>
      <c r="J442" s="199"/>
      <c r="K442" s="199"/>
      <c r="L442" s="204"/>
      <c r="M442" s="205"/>
      <c r="N442" s="206"/>
      <c r="O442" s="206"/>
      <c r="P442" s="206"/>
      <c r="Q442" s="206"/>
      <c r="R442" s="206"/>
      <c r="S442" s="206"/>
      <c r="T442" s="207"/>
      <c r="AT442" s="208" t="s">
        <v>195</v>
      </c>
      <c r="AU442" s="208" t="s">
        <v>82</v>
      </c>
      <c r="AV442" s="13" t="s">
        <v>80</v>
      </c>
      <c r="AW442" s="13" t="s">
        <v>35</v>
      </c>
      <c r="AX442" s="13" t="s">
        <v>73</v>
      </c>
      <c r="AY442" s="208" t="s">
        <v>185</v>
      </c>
    </row>
    <row r="443" spans="2:51" s="14" customFormat="1" ht="11.25">
      <c r="B443" s="209"/>
      <c r="C443" s="210"/>
      <c r="D443" s="200" t="s">
        <v>195</v>
      </c>
      <c r="E443" s="211" t="s">
        <v>19</v>
      </c>
      <c r="F443" s="212" t="s">
        <v>6742</v>
      </c>
      <c r="G443" s="210"/>
      <c r="H443" s="213">
        <v>11.205</v>
      </c>
      <c r="I443" s="214"/>
      <c r="J443" s="210"/>
      <c r="K443" s="210"/>
      <c r="L443" s="215"/>
      <c r="M443" s="216"/>
      <c r="N443" s="217"/>
      <c r="O443" s="217"/>
      <c r="P443" s="217"/>
      <c r="Q443" s="217"/>
      <c r="R443" s="217"/>
      <c r="S443" s="217"/>
      <c r="T443" s="218"/>
      <c r="AT443" s="219" t="s">
        <v>195</v>
      </c>
      <c r="AU443" s="219" t="s">
        <v>82</v>
      </c>
      <c r="AV443" s="14" t="s">
        <v>82</v>
      </c>
      <c r="AW443" s="14" t="s">
        <v>35</v>
      </c>
      <c r="AX443" s="14" t="s">
        <v>73</v>
      </c>
      <c r="AY443" s="219" t="s">
        <v>185</v>
      </c>
    </row>
    <row r="444" spans="2:51" s="14" customFormat="1" ht="11.25">
      <c r="B444" s="209"/>
      <c r="C444" s="210"/>
      <c r="D444" s="200" t="s">
        <v>195</v>
      </c>
      <c r="E444" s="211" t="s">
        <v>19</v>
      </c>
      <c r="F444" s="212" t="s">
        <v>6743</v>
      </c>
      <c r="G444" s="210"/>
      <c r="H444" s="213">
        <v>1.8</v>
      </c>
      <c r="I444" s="214"/>
      <c r="J444" s="210"/>
      <c r="K444" s="210"/>
      <c r="L444" s="215"/>
      <c r="M444" s="216"/>
      <c r="N444" s="217"/>
      <c r="O444" s="217"/>
      <c r="P444" s="217"/>
      <c r="Q444" s="217"/>
      <c r="R444" s="217"/>
      <c r="S444" s="217"/>
      <c r="T444" s="218"/>
      <c r="AT444" s="219" t="s">
        <v>195</v>
      </c>
      <c r="AU444" s="219" t="s">
        <v>82</v>
      </c>
      <c r="AV444" s="14" t="s">
        <v>82</v>
      </c>
      <c r="AW444" s="14" t="s">
        <v>35</v>
      </c>
      <c r="AX444" s="14" t="s">
        <v>73</v>
      </c>
      <c r="AY444" s="219" t="s">
        <v>185</v>
      </c>
    </row>
    <row r="445" spans="2:51" s="14" customFormat="1" ht="11.25">
      <c r="B445" s="209"/>
      <c r="C445" s="210"/>
      <c r="D445" s="200" t="s">
        <v>195</v>
      </c>
      <c r="E445" s="211" t="s">
        <v>19</v>
      </c>
      <c r="F445" s="212" t="s">
        <v>6744</v>
      </c>
      <c r="G445" s="210"/>
      <c r="H445" s="213">
        <v>-4</v>
      </c>
      <c r="I445" s="214"/>
      <c r="J445" s="210"/>
      <c r="K445" s="210"/>
      <c r="L445" s="215"/>
      <c r="M445" s="216"/>
      <c r="N445" s="217"/>
      <c r="O445" s="217"/>
      <c r="P445" s="217"/>
      <c r="Q445" s="217"/>
      <c r="R445" s="217"/>
      <c r="S445" s="217"/>
      <c r="T445" s="218"/>
      <c r="AT445" s="219" t="s">
        <v>195</v>
      </c>
      <c r="AU445" s="219" t="s">
        <v>82</v>
      </c>
      <c r="AV445" s="14" t="s">
        <v>82</v>
      </c>
      <c r="AW445" s="14" t="s">
        <v>35</v>
      </c>
      <c r="AX445" s="14" t="s">
        <v>73</v>
      </c>
      <c r="AY445" s="219" t="s">
        <v>185</v>
      </c>
    </row>
    <row r="446" spans="2:51" s="13" customFormat="1" ht="11.25">
      <c r="B446" s="198"/>
      <c r="C446" s="199"/>
      <c r="D446" s="200" t="s">
        <v>195</v>
      </c>
      <c r="E446" s="201" t="s">
        <v>19</v>
      </c>
      <c r="F446" s="202" t="s">
        <v>6745</v>
      </c>
      <c r="G446" s="199"/>
      <c r="H446" s="201" t="s">
        <v>19</v>
      </c>
      <c r="I446" s="203"/>
      <c r="J446" s="199"/>
      <c r="K446" s="199"/>
      <c r="L446" s="204"/>
      <c r="M446" s="205"/>
      <c r="N446" s="206"/>
      <c r="O446" s="206"/>
      <c r="P446" s="206"/>
      <c r="Q446" s="206"/>
      <c r="R446" s="206"/>
      <c r="S446" s="206"/>
      <c r="T446" s="207"/>
      <c r="AT446" s="208" t="s">
        <v>195</v>
      </c>
      <c r="AU446" s="208" t="s">
        <v>82</v>
      </c>
      <c r="AV446" s="13" t="s">
        <v>80</v>
      </c>
      <c r="AW446" s="13" t="s">
        <v>35</v>
      </c>
      <c r="AX446" s="13" t="s">
        <v>73</v>
      </c>
      <c r="AY446" s="208" t="s">
        <v>185</v>
      </c>
    </row>
    <row r="447" spans="2:51" s="14" customFormat="1" ht="11.25">
      <c r="B447" s="209"/>
      <c r="C447" s="210"/>
      <c r="D447" s="200" t="s">
        <v>195</v>
      </c>
      <c r="E447" s="211" t="s">
        <v>19</v>
      </c>
      <c r="F447" s="212" t="s">
        <v>6746</v>
      </c>
      <c r="G447" s="210"/>
      <c r="H447" s="213">
        <v>21.9</v>
      </c>
      <c r="I447" s="214"/>
      <c r="J447" s="210"/>
      <c r="K447" s="210"/>
      <c r="L447" s="215"/>
      <c r="M447" s="216"/>
      <c r="N447" s="217"/>
      <c r="O447" s="217"/>
      <c r="P447" s="217"/>
      <c r="Q447" s="217"/>
      <c r="R447" s="217"/>
      <c r="S447" s="217"/>
      <c r="T447" s="218"/>
      <c r="AT447" s="219" t="s">
        <v>195</v>
      </c>
      <c r="AU447" s="219" t="s">
        <v>82</v>
      </c>
      <c r="AV447" s="14" t="s">
        <v>82</v>
      </c>
      <c r="AW447" s="14" t="s">
        <v>35</v>
      </c>
      <c r="AX447" s="14" t="s">
        <v>73</v>
      </c>
      <c r="AY447" s="219" t="s">
        <v>185</v>
      </c>
    </row>
    <row r="448" spans="2:51" s="14" customFormat="1" ht="11.25">
      <c r="B448" s="209"/>
      <c r="C448" s="210"/>
      <c r="D448" s="200" t="s">
        <v>195</v>
      </c>
      <c r="E448" s="211" t="s">
        <v>19</v>
      </c>
      <c r="F448" s="212" t="s">
        <v>6747</v>
      </c>
      <c r="G448" s="210"/>
      <c r="H448" s="213">
        <v>3.18</v>
      </c>
      <c r="I448" s="214"/>
      <c r="J448" s="210"/>
      <c r="K448" s="210"/>
      <c r="L448" s="215"/>
      <c r="M448" s="216"/>
      <c r="N448" s="217"/>
      <c r="O448" s="217"/>
      <c r="P448" s="217"/>
      <c r="Q448" s="217"/>
      <c r="R448" s="217"/>
      <c r="S448" s="217"/>
      <c r="T448" s="218"/>
      <c r="AT448" s="219" t="s">
        <v>195</v>
      </c>
      <c r="AU448" s="219" t="s">
        <v>82</v>
      </c>
      <c r="AV448" s="14" t="s">
        <v>82</v>
      </c>
      <c r="AW448" s="14" t="s">
        <v>35</v>
      </c>
      <c r="AX448" s="14" t="s">
        <v>73</v>
      </c>
      <c r="AY448" s="219" t="s">
        <v>185</v>
      </c>
    </row>
    <row r="449" spans="1:65" s="14" customFormat="1" ht="11.25">
      <c r="B449" s="209"/>
      <c r="C449" s="210"/>
      <c r="D449" s="200" t="s">
        <v>195</v>
      </c>
      <c r="E449" s="211" t="s">
        <v>19</v>
      </c>
      <c r="F449" s="212" t="s">
        <v>6748</v>
      </c>
      <c r="G449" s="210"/>
      <c r="H449" s="213">
        <v>-6.4</v>
      </c>
      <c r="I449" s="214"/>
      <c r="J449" s="210"/>
      <c r="K449" s="210"/>
      <c r="L449" s="215"/>
      <c r="M449" s="216"/>
      <c r="N449" s="217"/>
      <c r="O449" s="217"/>
      <c r="P449" s="217"/>
      <c r="Q449" s="217"/>
      <c r="R449" s="217"/>
      <c r="S449" s="217"/>
      <c r="T449" s="218"/>
      <c r="AT449" s="219" t="s">
        <v>195</v>
      </c>
      <c r="AU449" s="219" t="s">
        <v>82</v>
      </c>
      <c r="AV449" s="14" t="s">
        <v>82</v>
      </c>
      <c r="AW449" s="14" t="s">
        <v>35</v>
      </c>
      <c r="AX449" s="14" t="s">
        <v>73</v>
      </c>
      <c r="AY449" s="219" t="s">
        <v>185</v>
      </c>
    </row>
    <row r="450" spans="1:65" s="14" customFormat="1" ht="11.25">
      <c r="B450" s="209"/>
      <c r="C450" s="210"/>
      <c r="D450" s="200" t="s">
        <v>195</v>
      </c>
      <c r="E450" s="211" t="s">
        <v>19</v>
      </c>
      <c r="F450" s="212" t="s">
        <v>2183</v>
      </c>
      <c r="G450" s="210"/>
      <c r="H450" s="213">
        <v>-0.9</v>
      </c>
      <c r="I450" s="214"/>
      <c r="J450" s="210"/>
      <c r="K450" s="210"/>
      <c r="L450" s="215"/>
      <c r="M450" s="216"/>
      <c r="N450" s="217"/>
      <c r="O450" s="217"/>
      <c r="P450" s="217"/>
      <c r="Q450" s="217"/>
      <c r="R450" s="217"/>
      <c r="S450" s="217"/>
      <c r="T450" s="218"/>
      <c r="AT450" s="219" t="s">
        <v>195</v>
      </c>
      <c r="AU450" s="219" t="s">
        <v>82</v>
      </c>
      <c r="AV450" s="14" t="s">
        <v>82</v>
      </c>
      <c r="AW450" s="14" t="s">
        <v>35</v>
      </c>
      <c r="AX450" s="14" t="s">
        <v>73</v>
      </c>
      <c r="AY450" s="219" t="s">
        <v>185</v>
      </c>
    </row>
    <row r="451" spans="1:65" s="13" customFormat="1" ht="11.25">
      <c r="B451" s="198"/>
      <c r="C451" s="199"/>
      <c r="D451" s="200" t="s">
        <v>195</v>
      </c>
      <c r="E451" s="201" t="s">
        <v>19</v>
      </c>
      <c r="F451" s="202" t="s">
        <v>6749</v>
      </c>
      <c r="G451" s="199"/>
      <c r="H451" s="201" t="s">
        <v>19</v>
      </c>
      <c r="I451" s="203"/>
      <c r="J451" s="199"/>
      <c r="K451" s="199"/>
      <c r="L451" s="204"/>
      <c r="M451" s="205"/>
      <c r="N451" s="206"/>
      <c r="O451" s="206"/>
      <c r="P451" s="206"/>
      <c r="Q451" s="206"/>
      <c r="R451" s="206"/>
      <c r="S451" s="206"/>
      <c r="T451" s="207"/>
      <c r="AT451" s="208" t="s">
        <v>195</v>
      </c>
      <c r="AU451" s="208" t="s">
        <v>82</v>
      </c>
      <c r="AV451" s="13" t="s">
        <v>80</v>
      </c>
      <c r="AW451" s="13" t="s">
        <v>35</v>
      </c>
      <c r="AX451" s="13" t="s">
        <v>73</v>
      </c>
      <c r="AY451" s="208" t="s">
        <v>185</v>
      </c>
    </row>
    <row r="452" spans="1:65" s="14" customFormat="1" ht="11.25">
      <c r="B452" s="209"/>
      <c r="C452" s="210"/>
      <c r="D452" s="200" t="s">
        <v>195</v>
      </c>
      <c r="E452" s="211" t="s">
        <v>19</v>
      </c>
      <c r="F452" s="212" t="s">
        <v>6750</v>
      </c>
      <c r="G452" s="210"/>
      <c r="H452" s="213">
        <v>39.6</v>
      </c>
      <c r="I452" s="214"/>
      <c r="J452" s="210"/>
      <c r="K452" s="210"/>
      <c r="L452" s="215"/>
      <c r="M452" s="216"/>
      <c r="N452" s="217"/>
      <c r="O452" s="217"/>
      <c r="P452" s="217"/>
      <c r="Q452" s="217"/>
      <c r="R452" s="217"/>
      <c r="S452" s="217"/>
      <c r="T452" s="218"/>
      <c r="AT452" s="219" t="s">
        <v>195</v>
      </c>
      <c r="AU452" s="219" t="s">
        <v>82</v>
      </c>
      <c r="AV452" s="14" t="s">
        <v>82</v>
      </c>
      <c r="AW452" s="14" t="s">
        <v>35</v>
      </c>
      <c r="AX452" s="14" t="s">
        <v>73</v>
      </c>
      <c r="AY452" s="219" t="s">
        <v>185</v>
      </c>
    </row>
    <row r="453" spans="1:65" s="14" customFormat="1" ht="11.25">
      <c r="B453" s="209"/>
      <c r="C453" s="210"/>
      <c r="D453" s="200" t="s">
        <v>195</v>
      </c>
      <c r="E453" s="211" t="s">
        <v>19</v>
      </c>
      <c r="F453" s="212" t="s">
        <v>6751</v>
      </c>
      <c r="G453" s="210"/>
      <c r="H453" s="213">
        <v>4.4400000000000004</v>
      </c>
      <c r="I453" s="214"/>
      <c r="J453" s="210"/>
      <c r="K453" s="210"/>
      <c r="L453" s="215"/>
      <c r="M453" s="216"/>
      <c r="N453" s="217"/>
      <c r="O453" s="217"/>
      <c r="P453" s="217"/>
      <c r="Q453" s="217"/>
      <c r="R453" s="217"/>
      <c r="S453" s="217"/>
      <c r="T453" s="218"/>
      <c r="AT453" s="219" t="s">
        <v>195</v>
      </c>
      <c r="AU453" s="219" t="s">
        <v>82</v>
      </c>
      <c r="AV453" s="14" t="s">
        <v>82</v>
      </c>
      <c r="AW453" s="14" t="s">
        <v>35</v>
      </c>
      <c r="AX453" s="14" t="s">
        <v>73</v>
      </c>
      <c r="AY453" s="219" t="s">
        <v>185</v>
      </c>
    </row>
    <row r="454" spans="1:65" s="14" customFormat="1" ht="11.25">
      <c r="B454" s="209"/>
      <c r="C454" s="210"/>
      <c r="D454" s="200" t="s">
        <v>195</v>
      </c>
      <c r="E454" s="211" t="s">
        <v>19</v>
      </c>
      <c r="F454" s="212" t="s">
        <v>6752</v>
      </c>
      <c r="G454" s="210"/>
      <c r="H454" s="213">
        <v>-8.8000000000000007</v>
      </c>
      <c r="I454" s="214"/>
      <c r="J454" s="210"/>
      <c r="K454" s="210"/>
      <c r="L454" s="215"/>
      <c r="M454" s="216"/>
      <c r="N454" s="217"/>
      <c r="O454" s="217"/>
      <c r="P454" s="217"/>
      <c r="Q454" s="217"/>
      <c r="R454" s="217"/>
      <c r="S454" s="217"/>
      <c r="T454" s="218"/>
      <c r="AT454" s="219" t="s">
        <v>195</v>
      </c>
      <c r="AU454" s="219" t="s">
        <v>82</v>
      </c>
      <c r="AV454" s="14" t="s">
        <v>82</v>
      </c>
      <c r="AW454" s="14" t="s">
        <v>35</v>
      </c>
      <c r="AX454" s="14" t="s">
        <v>73</v>
      </c>
      <c r="AY454" s="219" t="s">
        <v>185</v>
      </c>
    </row>
    <row r="455" spans="1:65" s="13" customFormat="1" ht="11.25">
      <c r="B455" s="198"/>
      <c r="C455" s="199"/>
      <c r="D455" s="200" t="s">
        <v>195</v>
      </c>
      <c r="E455" s="201" t="s">
        <v>19</v>
      </c>
      <c r="F455" s="202" t="s">
        <v>6753</v>
      </c>
      <c r="G455" s="199"/>
      <c r="H455" s="201" t="s">
        <v>19</v>
      </c>
      <c r="I455" s="203"/>
      <c r="J455" s="199"/>
      <c r="K455" s="199"/>
      <c r="L455" s="204"/>
      <c r="M455" s="205"/>
      <c r="N455" s="206"/>
      <c r="O455" s="206"/>
      <c r="P455" s="206"/>
      <c r="Q455" s="206"/>
      <c r="R455" s="206"/>
      <c r="S455" s="206"/>
      <c r="T455" s="207"/>
      <c r="AT455" s="208" t="s">
        <v>195</v>
      </c>
      <c r="AU455" s="208" t="s">
        <v>82</v>
      </c>
      <c r="AV455" s="13" t="s">
        <v>80</v>
      </c>
      <c r="AW455" s="13" t="s">
        <v>35</v>
      </c>
      <c r="AX455" s="13" t="s">
        <v>73</v>
      </c>
      <c r="AY455" s="208" t="s">
        <v>185</v>
      </c>
    </row>
    <row r="456" spans="1:65" s="14" customFormat="1" ht="11.25">
      <c r="B456" s="209"/>
      <c r="C456" s="210"/>
      <c r="D456" s="200" t="s">
        <v>195</v>
      </c>
      <c r="E456" s="211" t="s">
        <v>19</v>
      </c>
      <c r="F456" s="212" t="s">
        <v>6754</v>
      </c>
      <c r="G456" s="210"/>
      <c r="H456" s="213">
        <v>12.78</v>
      </c>
      <c r="I456" s="214"/>
      <c r="J456" s="210"/>
      <c r="K456" s="210"/>
      <c r="L456" s="215"/>
      <c r="M456" s="216"/>
      <c r="N456" s="217"/>
      <c r="O456" s="217"/>
      <c r="P456" s="217"/>
      <c r="Q456" s="217"/>
      <c r="R456" s="217"/>
      <c r="S456" s="217"/>
      <c r="T456" s="218"/>
      <c r="AT456" s="219" t="s">
        <v>195</v>
      </c>
      <c r="AU456" s="219" t="s">
        <v>82</v>
      </c>
      <c r="AV456" s="14" t="s">
        <v>82</v>
      </c>
      <c r="AW456" s="14" t="s">
        <v>35</v>
      </c>
      <c r="AX456" s="14" t="s">
        <v>73</v>
      </c>
      <c r="AY456" s="219" t="s">
        <v>185</v>
      </c>
    </row>
    <row r="457" spans="1:65" s="14" customFormat="1" ht="11.25">
      <c r="B457" s="209"/>
      <c r="C457" s="210"/>
      <c r="D457" s="200" t="s">
        <v>195</v>
      </c>
      <c r="E457" s="211" t="s">
        <v>19</v>
      </c>
      <c r="F457" s="212" t="s">
        <v>6755</v>
      </c>
      <c r="G457" s="210"/>
      <c r="H457" s="213">
        <v>1.5</v>
      </c>
      <c r="I457" s="214"/>
      <c r="J457" s="210"/>
      <c r="K457" s="210"/>
      <c r="L457" s="215"/>
      <c r="M457" s="216"/>
      <c r="N457" s="217"/>
      <c r="O457" s="217"/>
      <c r="P457" s="217"/>
      <c r="Q457" s="217"/>
      <c r="R457" s="217"/>
      <c r="S457" s="217"/>
      <c r="T457" s="218"/>
      <c r="AT457" s="219" t="s">
        <v>195</v>
      </c>
      <c r="AU457" s="219" t="s">
        <v>82</v>
      </c>
      <c r="AV457" s="14" t="s">
        <v>82</v>
      </c>
      <c r="AW457" s="14" t="s">
        <v>35</v>
      </c>
      <c r="AX457" s="14" t="s">
        <v>73</v>
      </c>
      <c r="AY457" s="219" t="s">
        <v>185</v>
      </c>
    </row>
    <row r="458" spans="1:65" s="14" customFormat="1" ht="11.25">
      <c r="B458" s="209"/>
      <c r="C458" s="210"/>
      <c r="D458" s="200" t="s">
        <v>195</v>
      </c>
      <c r="E458" s="211" t="s">
        <v>19</v>
      </c>
      <c r="F458" s="212" t="s">
        <v>6756</v>
      </c>
      <c r="G458" s="210"/>
      <c r="H458" s="213">
        <v>-2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1:65" s="13" customFormat="1" ht="11.25">
      <c r="B459" s="198"/>
      <c r="C459" s="199"/>
      <c r="D459" s="200" t="s">
        <v>195</v>
      </c>
      <c r="E459" s="201" t="s">
        <v>19</v>
      </c>
      <c r="F459" s="202" t="s">
        <v>6757</v>
      </c>
      <c r="G459" s="199"/>
      <c r="H459" s="201" t="s">
        <v>19</v>
      </c>
      <c r="I459" s="203"/>
      <c r="J459" s="199"/>
      <c r="K459" s="199"/>
      <c r="L459" s="204"/>
      <c r="M459" s="205"/>
      <c r="N459" s="206"/>
      <c r="O459" s="206"/>
      <c r="P459" s="206"/>
      <c r="Q459" s="206"/>
      <c r="R459" s="206"/>
      <c r="S459" s="206"/>
      <c r="T459" s="207"/>
      <c r="AT459" s="208" t="s">
        <v>195</v>
      </c>
      <c r="AU459" s="208" t="s">
        <v>82</v>
      </c>
      <c r="AV459" s="13" t="s">
        <v>80</v>
      </c>
      <c r="AW459" s="13" t="s">
        <v>35</v>
      </c>
      <c r="AX459" s="13" t="s">
        <v>73</v>
      </c>
      <c r="AY459" s="208" t="s">
        <v>185</v>
      </c>
    </row>
    <row r="460" spans="1:65" s="14" customFormat="1" ht="11.25">
      <c r="B460" s="209"/>
      <c r="C460" s="210"/>
      <c r="D460" s="200" t="s">
        <v>195</v>
      </c>
      <c r="E460" s="211" t="s">
        <v>19</v>
      </c>
      <c r="F460" s="212" t="s">
        <v>6758</v>
      </c>
      <c r="G460" s="210"/>
      <c r="H460" s="213">
        <v>1.5</v>
      </c>
      <c r="I460" s="214"/>
      <c r="J460" s="210"/>
      <c r="K460" s="210"/>
      <c r="L460" s="215"/>
      <c r="M460" s="216"/>
      <c r="N460" s="217"/>
      <c r="O460" s="217"/>
      <c r="P460" s="217"/>
      <c r="Q460" s="217"/>
      <c r="R460" s="217"/>
      <c r="S460" s="217"/>
      <c r="T460" s="218"/>
      <c r="AT460" s="219" t="s">
        <v>195</v>
      </c>
      <c r="AU460" s="219" t="s">
        <v>82</v>
      </c>
      <c r="AV460" s="14" t="s">
        <v>82</v>
      </c>
      <c r="AW460" s="14" t="s">
        <v>35</v>
      </c>
      <c r="AX460" s="14" t="s">
        <v>73</v>
      </c>
      <c r="AY460" s="219" t="s">
        <v>185</v>
      </c>
    </row>
    <row r="461" spans="1:65" s="13" customFormat="1" ht="11.25">
      <c r="B461" s="198"/>
      <c r="C461" s="199"/>
      <c r="D461" s="200" t="s">
        <v>195</v>
      </c>
      <c r="E461" s="201" t="s">
        <v>19</v>
      </c>
      <c r="F461" s="202" t="s">
        <v>6759</v>
      </c>
      <c r="G461" s="199"/>
      <c r="H461" s="201" t="s">
        <v>19</v>
      </c>
      <c r="I461" s="203"/>
      <c r="J461" s="199"/>
      <c r="K461" s="199"/>
      <c r="L461" s="204"/>
      <c r="M461" s="205"/>
      <c r="N461" s="206"/>
      <c r="O461" s="206"/>
      <c r="P461" s="206"/>
      <c r="Q461" s="206"/>
      <c r="R461" s="206"/>
      <c r="S461" s="206"/>
      <c r="T461" s="207"/>
      <c r="AT461" s="208" t="s">
        <v>195</v>
      </c>
      <c r="AU461" s="208" t="s">
        <v>82</v>
      </c>
      <c r="AV461" s="13" t="s">
        <v>80</v>
      </c>
      <c r="AW461" s="13" t="s">
        <v>35</v>
      </c>
      <c r="AX461" s="13" t="s">
        <v>73</v>
      </c>
      <c r="AY461" s="208" t="s">
        <v>185</v>
      </c>
    </row>
    <row r="462" spans="1:65" s="14" customFormat="1" ht="11.25">
      <c r="B462" s="209"/>
      <c r="C462" s="210"/>
      <c r="D462" s="200" t="s">
        <v>195</v>
      </c>
      <c r="E462" s="211" t="s">
        <v>19</v>
      </c>
      <c r="F462" s="212" t="s">
        <v>6760</v>
      </c>
      <c r="G462" s="210"/>
      <c r="H462" s="213">
        <v>12.72</v>
      </c>
      <c r="I462" s="214"/>
      <c r="J462" s="210"/>
      <c r="K462" s="210"/>
      <c r="L462" s="215"/>
      <c r="M462" s="216"/>
      <c r="N462" s="217"/>
      <c r="O462" s="217"/>
      <c r="P462" s="217"/>
      <c r="Q462" s="217"/>
      <c r="R462" s="217"/>
      <c r="S462" s="217"/>
      <c r="T462" s="218"/>
      <c r="AT462" s="219" t="s">
        <v>195</v>
      </c>
      <c r="AU462" s="219" t="s">
        <v>82</v>
      </c>
      <c r="AV462" s="14" t="s">
        <v>82</v>
      </c>
      <c r="AW462" s="14" t="s">
        <v>35</v>
      </c>
      <c r="AX462" s="14" t="s">
        <v>73</v>
      </c>
      <c r="AY462" s="219" t="s">
        <v>185</v>
      </c>
    </row>
    <row r="463" spans="1:65" s="15" customFormat="1" ht="11.25">
      <c r="B463" s="220"/>
      <c r="C463" s="221"/>
      <c r="D463" s="200" t="s">
        <v>195</v>
      </c>
      <c r="E463" s="222" t="s">
        <v>19</v>
      </c>
      <c r="F463" s="223" t="s">
        <v>226</v>
      </c>
      <c r="G463" s="221"/>
      <c r="H463" s="224">
        <v>642.95500000000027</v>
      </c>
      <c r="I463" s="225"/>
      <c r="J463" s="221"/>
      <c r="K463" s="221"/>
      <c r="L463" s="226"/>
      <c r="M463" s="227"/>
      <c r="N463" s="228"/>
      <c r="O463" s="228"/>
      <c r="P463" s="228"/>
      <c r="Q463" s="228"/>
      <c r="R463" s="228"/>
      <c r="S463" s="228"/>
      <c r="T463" s="229"/>
      <c r="AT463" s="230" t="s">
        <v>195</v>
      </c>
      <c r="AU463" s="230" t="s">
        <v>82</v>
      </c>
      <c r="AV463" s="15" t="s">
        <v>135</v>
      </c>
      <c r="AW463" s="15" t="s">
        <v>35</v>
      </c>
      <c r="AX463" s="15" t="s">
        <v>80</v>
      </c>
      <c r="AY463" s="230" t="s">
        <v>185</v>
      </c>
    </row>
    <row r="464" spans="1:65" s="2" customFormat="1" ht="16.5" customHeight="1">
      <c r="A464" s="36"/>
      <c r="B464" s="37"/>
      <c r="C464" s="180" t="s">
        <v>236</v>
      </c>
      <c r="D464" s="180" t="s">
        <v>187</v>
      </c>
      <c r="E464" s="181" t="s">
        <v>1664</v>
      </c>
      <c r="F464" s="182" t="s">
        <v>1665</v>
      </c>
      <c r="G464" s="183" t="s">
        <v>240</v>
      </c>
      <c r="H464" s="184">
        <v>468.5</v>
      </c>
      <c r="I464" s="185"/>
      <c r="J464" s="186">
        <f>ROUND(I464*H464,2)</f>
        <v>0</v>
      </c>
      <c r="K464" s="182" t="s">
        <v>191</v>
      </c>
      <c r="L464" s="41"/>
      <c r="M464" s="187" t="s">
        <v>19</v>
      </c>
      <c r="N464" s="188" t="s">
        <v>44</v>
      </c>
      <c r="O464" s="66"/>
      <c r="P464" s="189">
        <f>O464*H464</f>
        <v>0</v>
      </c>
      <c r="Q464" s="189">
        <v>0.1173</v>
      </c>
      <c r="R464" s="189">
        <f>Q464*H464</f>
        <v>54.95505</v>
      </c>
      <c r="S464" s="189">
        <v>0</v>
      </c>
      <c r="T464" s="190">
        <f>S464*H464</f>
        <v>0</v>
      </c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R464" s="191" t="s">
        <v>135</v>
      </c>
      <c r="AT464" s="191" t="s">
        <v>187</v>
      </c>
      <c r="AU464" s="191" t="s">
        <v>82</v>
      </c>
      <c r="AY464" s="19" t="s">
        <v>185</v>
      </c>
      <c r="BE464" s="192">
        <f>IF(N464="základní",J464,0)</f>
        <v>0</v>
      </c>
      <c r="BF464" s="192">
        <f>IF(N464="snížená",J464,0)</f>
        <v>0</v>
      </c>
      <c r="BG464" s="192">
        <f>IF(N464="zákl. přenesená",J464,0)</f>
        <v>0</v>
      </c>
      <c r="BH464" s="192">
        <f>IF(N464="sníž. přenesená",J464,0)</f>
        <v>0</v>
      </c>
      <c r="BI464" s="192">
        <f>IF(N464="nulová",J464,0)</f>
        <v>0</v>
      </c>
      <c r="BJ464" s="19" t="s">
        <v>80</v>
      </c>
      <c r="BK464" s="192">
        <f>ROUND(I464*H464,2)</f>
        <v>0</v>
      </c>
      <c r="BL464" s="19" t="s">
        <v>135</v>
      </c>
      <c r="BM464" s="191" t="s">
        <v>6766</v>
      </c>
    </row>
    <row r="465" spans="1:65" s="2" customFormat="1" ht="11.25">
      <c r="A465" s="36"/>
      <c r="B465" s="37"/>
      <c r="C465" s="38"/>
      <c r="D465" s="193" t="s">
        <v>193</v>
      </c>
      <c r="E465" s="38"/>
      <c r="F465" s="194" t="s">
        <v>1667</v>
      </c>
      <c r="G465" s="38"/>
      <c r="H465" s="38"/>
      <c r="I465" s="195"/>
      <c r="J465" s="38"/>
      <c r="K465" s="38"/>
      <c r="L465" s="41"/>
      <c r="M465" s="196"/>
      <c r="N465" s="197"/>
      <c r="O465" s="66"/>
      <c r="P465" s="66"/>
      <c r="Q465" s="66"/>
      <c r="R465" s="66"/>
      <c r="S465" s="66"/>
      <c r="T465" s="67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T465" s="19" t="s">
        <v>193</v>
      </c>
      <c r="AU465" s="19" t="s">
        <v>82</v>
      </c>
    </row>
    <row r="466" spans="1:65" s="13" customFormat="1" ht="11.25">
      <c r="B466" s="198"/>
      <c r="C466" s="199"/>
      <c r="D466" s="200" t="s">
        <v>195</v>
      </c>
      <c r="E466" s="201" t="s">
        <v>19</v>
      </c>
      <c r="F466" s="202" t="s">
        <v>652</v>
      </c>
      <c r="G466" s="199"/>
      <c r="H466" s="201" t="s">
        <v>19</v>
      </c>
      <c r="I466" s="203"/>
      <c r="J466" s="199"/>
      <c r="K466" s="199"/>
      <c r="L466" s="204"/>
      <c r="M466" s="205"/>
      <c r="N466" s="206"/>
      <c r="O466" s="206"/>
      <c r="P466" s="206"/>
      <c r="Q466" s="206"/>
      <c r="R466" s="206"/>
      <c r="S466" s="206"/>
      <c r="T466" s="207"/>
      <c r="AT466" s="208" t="s">
        <v>195</v>
      </c>
      <c r="AU466" s="208" t="s">
        <v>82</v>
      </c>
      <c r="AV466" s="13" t="s">
        <v>80</v>
      </c>
      <c r="AW466" s="13" t="s">
        <v>35</v>
      </c>
      <c r="AX466" s="13" t="s">
        <v>73</v>
      </c>
      <c r="AY466" s="208" t="s">
        <v>185</v>
      </c>
    </row>
    <row r="467" spans="1:65" s="14" customFormat="1" ht="11.25">
      <c r="B467" s="209"/>
      <c r="C467" s="210"/>
      <c r="D467" s="200" t="s">
        <v>195</v>
      </c>
      <c r="E467" s="211" t="s">
        <v>19</v>
      </c>
      <c r="F467" s="212" t="s">
        <v>6767</v>
      </c>
      <c r="G467" s="210"/>
      <c r="H467" s="213">
        <v>468.5</v>
      </c>
      <c r="I467" s="214"/>
      <c r="J467" s="210"/>
      <c r="K467" s="210"/>
      <c r="L467" s="215"/>
      <c r="M467" s="216"/>
      <c r="N467" s="217"/>
      <c r="O467" s="217"/>
      <c r="P467" s="217"/>
      <c r="Q467" s="217"/>
      <c r="R467" s="217"/>
      <c r="S467" s="217"/>
      <c r="T467" s="218"/>
      <c r="AT467" s="219" t="s">
        <v>195</v>
      </c>
      <c r="AU467" s="219" t="s">
        <v>82</v>
      </c>
      <c r="AV467" s="14" t="s">
        <v>82</v>
      </c>
      <c r="AW467" s="14" t="s">
        <v>35</v>
      </c>
      <c r="AX467" s="14" t="s">
        <v>73</v>
      </c>
      <c r="AY467" s="219" t="s">
        <v>185</v>
      </c>
    </row>
    <row r="468" spans="1:65" s="15" customFormat="1" ht="11.25">
      <c r="B468" s="220"/>
      <c r="C468" s="221"/>
      <c r="D468" s="200" t="s">
        <v>195</v>
      </c>
      <c r="E468" s="222" t="s">
        <v>19</v>
      </c>
      <c r="F468" s="223" t="s">
        <v>226</v>
      </c>
      <c r="G468" s="221"/>
      <c r="H468" s="224">
        <v>468.5</v>
      </c>
      <c r="I468" s="225"/>
      <c r="J468" s="221"/>
      <c r="K468" s="221"/>
      <c r="L468" s="226"/>
      <c r="M468" s="227"/>
      <c r="N468" s="228"/>
      <c r="O468" s="228"/>
      <c r="P468" s="228"/>
      <c r="Q468" s="228"/>
      <c r="R468" s="228"/>
      <c r="S468" s="228"/>
      <c r="T468" s="229"/>
      <c r="AT468" s="230" t="s">
        <v>195</v>
      </c>
      <c r="AU468" s="230" t="s">
        <v>82</v>
      </c>
      <c r="AV468" s="15" t="s">
        <v>135</v>
      </c>
      <c r="AW468" s="15" t="s">
        <v>35</v>
      </c>
      <c r="AX468" s="15" t="s">
        <v>80</v>
      </c>
      <c r="AY468" s="230" t="s">
        <v>185</v>
      </c>
    </row>
    <row r="469" spans="1:65" s="2" customFormat="1" ht="16.5" customHeight="1">
      <c r="A469" s="36"/>
      <c r="B469" s="37"/>
      <c r="C469" s="180" t="s">
        <v>283</v>
      </c>
      <c r="D469" s="180" t="s">
        <v>187</v>
      </c>
      <c r="E469" s="181" t="s">
        <v>1669</v>
      </c>
      <c r="F469" s="182" t="s">
        <v>1670</v>
      </c>
      <c r="G469" s="183" t="s">
        <v>240</v>
      </c>
      <c r="H469" s="184">
        <v>468.5</v>
      </c>
      <c r="I469" s="185"/>
      <c r="J469" s="186">
        <f>ROUND(I469*H469,2)</f>
        <v>0</v>
      </c>
      <c r="K469" s="182" t="s">
        <v>191</v>
      </c>
      <c r="L469" s="41"/>
      <c r="M469" s="187" t="s">
        <v>19</v>
      </c>
      <c r="N469" s="188" t="s">
        <v>44</v>
      </c>
      <c r="O469" s="66"/>
      <c r="P469" s="189">
        <f>O469*H469</f>
        <v>0</v>
      </c>
      <c r="Q469" s="189">
        <v>1.2999999999999999E-4</v>
      </c>
      <c r="R469" s="189">
        <f>Q469*H469</f>
        <v>6.0904999999999994E-2</v>
      </c>
      <c r="S469" s="189">
        <v>0</v>
      </c>
      <c r="T469" s="190">
        <f>S469*H469</f>
        <v>0</v>
      </c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R469" s="191" t="s">
        <v>135</v>
      </c>
      <c r="AT469" s="191" t="s">
        <v>187</v>
      </c>
      <c r="AU469" s="191" t="s">
        <v>82</v>
      </c>
      <c r="AY469" s="19" t="s">
        <v>185</v>
      </c>
      <c r="BE469" s="192">
        <f>IF(N469="základní",J469,0)</f>
        <v>0</v>
      </c>
      <c r="BF469" s="192">
        <f>IF(N469="snížená",J469,0)</f>
        <v>0</v>
      </c>
      <c r="BG469" s="192">
        <f>IF(N469="zákl. přenesená",J469,0)</f>
        <v>0</v>
      </c>
      <c r="BH469" s="192">
        <f>IF(N469="sníž. přenesená",J469,0)</f>
        <v>0</v>
      </c>
      <c r="BI469" s="192">
        <f>IF(N469="nulová",J469,0)</f>
        <v>0</v>
      </c>
      <c r="BJ469" s="19" t="s">
        <v>80</v>
      </c>
      <c r="BK469" s="192">
        <f>ROUND(I469*H469,2)</f>
        <v>0</v>
      </c>
      <c r="BL469" s="19" t="s">
        <v>135</v>
      </c>
      <c r="BM469" s="191" t="s">
        <v>6768</v>
      </c>
    </row>
    <row r="470" spans="1:65" s="2" customFormat="1" ht="11.25">
      <c r="A470" s="36"/>
      <c r="B470" s="37"/>
      <c r="C470" s="38"/>
      <c r="D470" s="193" t="s">
        <v>193</v>
      </c>
      <c r="E470" s="38"/>
      <c r="F470" s="194" t="s">
        <v>1672</v>
      </c>
      <c r="G470" s="38"/>
      <c r="H470" s="38"/>
      <c r="I470" s="195"/>
      <c r="J470" s="38"/>
      <c r="K470" s="38"/>
      <c r="L470" s="41"/>
      <c r="M470" s="196"/>
      <c r="N470" s="197"/>
      <c r="O470" s="66"/>
      <c r="P470" s="66"/>
      <c r="Q470" s="66"/>
      <c r="R470" s="66"/>
      <c r="S470" s="66"/>
      <c r="T470" s="67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T470" s="19" t="s">
        <v>193</v>
      </c>
      <c r="AU470" s="19" t="s">
        <v>82</v>
      </c>
    </row>
    <row r="471" spans="1:65" s="13" customFormat="1" ht="11.25">
      <c r="B471" s="198"/>
      <c r="C471" s="199"/>
      <c r="D471" s="200" t="s">
        <v>195</v>
      </c>
      <c r="E471" s="201" t="s">
        <v>19</v>
      </c>
      <c r="F471" s="202" t="s">
        <v>652</v>
      </c>
      <c r="G471" s="199"/>
      <c r="H471" s="201" t="s">
        <v>19</v>
      </c>
      <c r="I471" s="203"/>
      <c r="J471" s="199"/>
      <c r="K471" s="199"/>
      <c r="L471" s="204"/>
      <c r="M471" s="205"/>
      <c r="N471" s="206"/>
      <c r="O471" s="206"/>
      <c r="P471" s="206"/>
      <c r="Q471" s="206"/>
      <c r="R471" s="206"/>
      <c r="S471" s="206"/>
      <c r="T471" s="207"/>
      <c r="AT471" s="208" t="s">
        <v>195</v>
      </c>
      <c r="AU471" s="208" t="s">
        <v>82</v>
      </c>
      <c r="AV471" s="13" t="s">
        <v>80</v>
      </c>
      <c r="AW471" s="13" t="s">
        <v>35</v>
      </c>
      <c r="AX471" s="13" t="s">
        <v>73</v>
      </c>
      <c r="AY471" s="208" t="s">
        <v>185</v>
      </c>
    </row>
    <row r="472" spans="1:65" s="14" customFormat="1" ht="11.25">
      <c r="B472" s="209"/>
      <c r="C472" s="210"/>
      <c r="D472" s="200" t="s">
        <v>195</v>
      </c>
      <c r="E472" s="211" t="s">
        <v>19</v>
      </c>
      <c r="F472" s="212" t="s">
        <v>6767</v>
      </c>
      <c r="G472" s="210"/>
      <c r="H472" s="213">
        <v>468.5</v>
      </c>
      <c r="I472" s="214"/>
      <c r="J472" s="210"/>
      <c r="K472" s="210"/>
      <c r="L472" s="215"/>
      <c r="M472" s="216"/>
      <c r="N472" s="217"/>
      <c r="O472" s="217"/>
      <c r="P472" s="217"/>
      <c r="Q472" s="217"/>
      <c r="R472" s="217"/>
      <c r="S472" s="217"/>
      <c r="T472" s="218"/>
      <c r="AT472" s="219" t="s">
        <v>195</v>
      </c>
      <c r="AU472" s="219" t="s">
        <v>82</v>
      </c>
      <c r="AV472" s="14" t="s">
        <v>82</v>
      </c>
      <c r="AW472" s="14" t="s">
        <v>35</v>
      </c>
      <c r="AX472" s="14" t="s">
        <v>73</v>
      </c>
      <c r="AY472" s="219" t="s">
        <v>185</v>
      </c>
    </row>
    <row r="473" spans="1:65" s="15" customFormat="1" ht="11.25">
      <c r="B473" s="220"/>
      <c r="C473" s="221"/>
      <c r="D473" s="200" t="s">
        <v>195</v>
      </c>
      <c r="E473" s="222" t="s">
        <v>19</v>
      </c>
      <c r="F473" s="223" t="s">
        <v>226</v>
      </c>
      <c r="G473" s="221"/>
      <c r="H473" s="224">
        <v>468.5</v>
      </c>
      <c r="I473" s="225"/>
      <c r="J473" s="221"/>
      <c r="K473" s="221"/>
      <c r="L473" s="226"/>
      <c r="M473" s="227"/>
      <c r="N473" s="228"/>
      <c r="O473" s="228"/>
      <c r="P473" s="228"/>
      <c r="Q473" s="228"/>
      <c r="R473" s="228"/>
      <c r="S473" s="228"/>
      <c r="T473" s="229"/>
      <c r="AT473" s="230" t="s">
        <v>195</v>
      </c>
      <c r="AU473" s="230" t="s">
        <v>82</v>
      </c>
      <c r="AV473" s="15" t="s">
        <v>135</v>
      </c>
      <c r="AW473" s="15" t="s">
        <v>35</v>
      </c>
      <c r="AX473" s="15" t="s">
        <v>80</v>
      </c>
      <c r="AY473" s="230" t="s">
        <v>185</v>
      </c>
    </row>
    <row r="474" spans="1:65" s="2" customFormat="1" ht="24.2" customHeight="1">
      <c r="A474" s="36"/>
      <c r="B474" s="37"/>
      <c r="C474" s="180" t="s">
        <v>293</v>
      </c>
      <c r="D474" s="180" t="s">
        <v>187</v>
      </c>
      <c r="E474" s="181" t="s">
        <v>1673</v>
      </c>
      <c r="F474" s="182" t="s">
        <v>1674</v>
      </c>
      <c r="G474" s="183" t="s">
        <v>499</v>
      </c>
      <c r="H474" s="184">
        <v>278.226</v>
      </c>
      <c r="I474" s="185"/>
      <c r="J474" s="186">
        <f>ROUND(I474*H474,2)</f>
        <v>0</v>
      </c>
      <c r="K474" s="182" t="s">
        <v>191</v>
      </c>
      <c r="L474" s="41"/>
      <c r="M474" s="187" t="s">
        <v>19</v>
      </c>
      <c r="N474" s="188" t="s">
        <v>44</v>
      </c>
      <c r="O474" s="66"/>
      <c r="P474" s="189">
        <f>O474*H474</f>
        <v>0</v>
      </c>
      <c r="Q474" s="189">
        <v>2.0000000000000002E-5</v>
      </c>
      <c r="R474" s="189">
        <f>Q474*H474</f>
        <v>5.5645200000000008E-3</v>
      </c>
      <c r="S474" s="189">
        <v>0</v>
      </c>
      <c r="T474" s="190">
        <f>S474*H474</f>
        <v>0</v>
      </c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R474" s="191" t="s">
        <v>135</v>
      </c>
      <c r="AT474" s="191" t="s">
        <v>187</v>
      </c>
      <c r="AU474" s="191" t="s">
        <v>82</v>
      </c>
      <c r="AY474" s="19" t="s">
        <v>185</v>
      </c>
      <c r="BE474" s="192">
        <f>IF(N474="základní",J474,0)</f>
        <v>0</v>
      </c>
      <c r="BF474" s="192">
        <f>IF(N474="snížená",J474,0)</f>
        <v>0</v>
      </c>
      <c r="BG474" s="192">
        <f>IF(N474="zákl. přenesená",J474,0)</f>
        <v>0</v>
      </c>
      <c r="BH474" s="192">
        <f>IF(N474="sníž. přenesená",J474,0)</f>
        <v>0</v>
      </c>
      <c r="BI474" s="192">
        <f>IF(N474="nulová",J474,0)</f>
        <v>0</v>
      </c>
      <c r="BJ474" s="19" t="s">
        <v>80</v>
      </c>
      <c r="BK474" s="192">
        <f>ROUND(I474*H474,2)</f>
        <v>0</v>
      </c>
      <c r="BL474" s="19" t="s">
        <v>135</v>
      </c>
      <c r="BM474" s="191" t="s">
        <v>6769</v>
      </c>
    </row>
    <row r="475" spans="1:65" s="2" customFormat="1" ht="11.25">
      <c r="A475" s="36"/>
      <c r="B475" s="37"/>
      <c r="C475" s="38"/>
      <c r="D475" s="193" t="s">
        <v>193</v>
      </c>
      <c r="E475" s="38"/>
      <c r="F475" s="194" t="s">
        <v>1676</v>
      </c>
      <c r="G475" s="38"/>
      <c r="H475" s="38"/>
      <c r="I475" s="195"/>
      <c r="J475" s="38"/>
      <c r="K475" s="38"/>
      <c r="L475" s="41"/>
      <c r="M475" s="196"/>
      <c r="N475" s="197"/>
      <c r="O475" s="66"/>
      <c r="P475" s="66"/>
      <c r="Q475" s="66"/>
      <c r="R475" s="66"/>
      <c r="S475" s="66"/>
      <c r="T475" s="67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T475" s="19" t="s">
        <v>193</v>
      </c>
      <c r="AU475" s="19" t="s">
        <v>82</v>
      </c>
    </row>
    <row r="476" spans="1:65" s="13" customFormat="1" ht="11.25">
      <c r="B476" s="198"/>
      <c r="C476" s="199"/>
      <c r="D476" s="200" t="s">
        <v>195</v>
      </c>
      <c r="E476" s="201" t="s">
        <v>19</v>
      </c>
      <c r="F476" s="202" t="s">
        <v>652</v>
      </c>
      <c r="G476" s="199"/>
      <c r="H476" s="201" t="s">
        <v>19</v>
      </c>
      <c r="I476" s="203"/>
      <c r="J476" s="199"/>
      <c r="K476" s="199"/>
      <c r="L476" s="204"/>
      <c r="M476" s="205"/>
      <c r="N476" s="206"/>
      <c r="O476" s="206"/>
      <c r="P476" s="206"/>
      <c r="Q476" s="206"/>
      <c r="R476" s="206"/>
      <c r="S476" s="206"/>
      <c r="T476" s="207"/>
      <c r="AT476" s="208" t="s">
        <v>195</v>
      </c>
      <c r="AU476" s="208" t="s">
        <v>82</v>
      </c>
      <c r="AV476" s="13" t="s">
        <v>80</v>
      </c>
      <c r="AW476" s="13" t="s">
        <v>35</v>
      </c>
      <c r="AX476" s="13" t="s">
        <v>73</v>
      </c>
      <c r="AY476" s="208" t="s">
        <v>185</v>
      </c>
    </row>
    <row r="477" spans="1:65" s="13" customFormat="1" ht="11.25">
      <c r="B477" s="198"/>
      <c r="C477" s="199"/>
      <c r="D477" s="200" t="s">
        <v>195</v>
      </c>
      <c r="E477" s="201" t="s">
        <v>19</v>
      </c>
      <c r="F477" s="202" t="s">
        <v>6685</v>
      </c>
      <c r="G477" s="199"/>
      <c r="H477" s="201" t="s">
        <v>19</v>
      </c>
      <c r="I477" s="203"/>
      <c r="J477" s="199"/>
      <c r="K477" s="199"/>
      <c r="L477" s="204"/>
      <c r="M477" s="205"/>
      <c r="N477" s="206"/>
      <c r="O477" s="206"/>
      <c r="P477" s="206"/>
      <c r="Q477" s="206"/>
      <c r="R477" s="206"/>
      <c r="S477" s="206"/>
      <c r="T477" s="207"/>
      <c r="AT477" s="208" t="s">
        <v>195</v>
      </c>
      <c r="AU477" s="208" t="s">
        <v>82</v>
      </c>
      <c r="AV477" s="13" t="s">
        <v>80</v>
      </c>
      <c r="AW477" s="13" t="s">
        <v>35</v>
      </c>
      <c r="AX477" s="13" t="s">
        <v>73</v>
      </c>
      <c r="AY477" s="208" t="s">
        <v>185</v>
      </c>
    </row>
    <row r="478" spans="1:65" s="14" customFormat="1" ht="11.25">
      <c r="B478" s="209"/>
      <c r="C478" s="210"/>
      <c r="D478" s="200" t="s">
        <v>195</v>
      </c>
      <c r="E478" s="211" t="s">
        <v>19</v>
      </c>
      <c r="F478" s="212" t="s">
        <v>6770</v>
      </c>
      <c r="G478" s="210"/>
      <c r="H478" s="213">
        <v>30.855</v>
      </c>
      <c r="I478" s="214"/>
      <c r="J478" s="210"/>
      <c r="K478" s="210"/>
      <c r="L478" s="215"/>
      <c r="M478" s="216"/>
      <c r="N478" s="217"/>
      <c r="O478" s="217"/>
      <c r="P478" s="217"/>
      <c r="Q478" s="217"/>
      <c r="R478" s="217"/>
      <c r="S478" s="217"/>
      <c r="T478" s="218"/>
      <c r="AT478" s="219" t="s">
        <v>195</v>
      </c>
      <c r="AU478" s="219" t="s">
        <v>82</v>
      </c>
      <c r="AV478" s="14" t="s">
        <v>82</v>
      </c>
      <c r="AW478" s="14" t="s">
        <v>35</v>
      </c>
      <c r="AX478" s="14" t="s">
        <v>73</v>
      </c>
      <c r="AY478" s="219" t="s">
        <v>185</v>
      </c>
    </row>
    <row r="479" spans="1:65" s="13" customFormat="1" ht="11.25">
      <c r="B479" s="198"/>
      <c r="C479" s="199"/>
      <c r="D479" s="200" t="s">
        <v>195</v>
      </c>
      <c r="E479" s="201" t="s">
        <v>19</v>
      </c>
      <c r="F479" s="202" t="s">
        <v>732</v>
      </c>
      <c r="G479" s="199"/>
      <c r="H479" s="201" t="s">
        <v>19</v>
      </c>
      <c r="I479" s="203"/>
      <c r="J479" s="199"/>
      <c r="K479" s="199"/>
      <c r="L479" s="204"/>
      <c r="M479" s="205"/>
      <c r="N479" s="206"/>
      <c r="O479" s="206"/>
      <c r="P479" s="206"/>
      <c r="Q479" s="206"/>
      <c r="R479" s="206"/>
      <c r="S479" s="206"/>
      <c r="T479" s="207"/>
      <c r="AT479" s="208" t="s">
        <v>195</v>
      </c>
      <c r="AU479" s="208" t="s">
        <v>82</v>
      </c>
      <c r="AV479" s="13" t="s">
        <v>80</v>
      </c>
      <c r="AW479" s="13" t="s">
        <v>35</v>
      </c>
      <c r="AX479" s="13" t="s">
        <v>73</v>
      </c>
      <c r="AY479" s="208" t="s">
        <v>185</v>
      </c>
    </row>
    <row r="480" spans="1:65" s="14" customFormat="1" ht="11.25">
      <c r="B480" s="209"/>
      <c r="C480" s="210"/>
      <c r="D480" s="200" t="s">
        <v>195</v>
      </c>
      <c r="E480" s="211" t="s">
        <v>19</v>
      </c>
      <c r="F480" s="212" t="s">
        <v>6771</v>
      </c>
      <c r="G480" s="210"/>
      <c r="H480" s="213">
        <v>54.6</v>
      </c>
      <c r="I480" s="214"/>
      <c r="J480" s="210"/>
      <c r="K480" s="210"/>
      <c r="L480" s="215"/>
      <c r="M480" s="216"/>
      <c r="N480" s="217"/>
      <c r="O480" s="217"/>
      <c r="P480" s="217"/>
      <c r="Q480" s="217"/>
      <c r="R480" s="217"/>
      <c r="S480" s="217"/>
      <c r="T480" s="218"/>
      <c r="AT480" s="219" t="s">
        <v>195</v>
      </c>
      <c r="AU480" s="219" t="s">
        <v>82</v>
      </c>
      <c r="AV480" s="14" t="s">
        <v>82</v>
      </c>
      <c r="AW480" s="14" t="s">
        <v>35</v>
      </c>
      <c r="AX480" s="14" t="s">
        <v>73</v>
      </c>
      <c r="AY480" s="219" t="s">
        <v>185</v>
      </c>
    </row>
    <row r="481" spans="2:51" s="13" customFormat="1" ht="11.25">
      <c r="B481" s="198"/>
      <c r="C481" s="199"/>
      <c r="D481" s="200" t="s">
        <v>195</v>
      </c>
      <c r="E481" s="201" t="s">
        <v>19</v>
      </c>
      <c r="F481" s="202" t="s">
        <v>6733</v>
      </c>
      <c r="G481" s="199"/>
      <c r="H481" s="201" t="s">
        <v>19</v>
      </c>
      <c r="I481" s="203"/>
      <c r="J481" s="199"/>
      <c r="K481" s="199"/>
      <c r="L481" s="204"/>
      <c r="M481" s="205"/>
      <c r="N481" s="206"/>
      <c r="O481" s="206"/>
      <c r="P481" s="206"/>
      <c r="Q481" s="206"/>
      <c r="R481" s="206"/>
      <c r="S481" s="206"/>
      <c r="T481" s="207"/>
      <c r="AT481" s="208" t="s">
        <v>195</v>
      </c>
      <c r="AU481" s="208" t="s">
        <v>82</v>
      </c>
      <c r="AV481" s="13" t="s">
        <v>80</v>
      </c>
      <c r="AW481" s="13" t="s">
        <v>35</v>
      </c>
      <c r="AX481" s="13" t="s">
        <v>73</v>
      </c>
      <c r="AY481" s="208" t="s">
        <v>185</v>
      </c>
    </row>
    <row r="482" spans="2:51" s="14" customFormat="1" ht="11.25">
      <c r="B482" s="209"/>
      <c r="C482" s="210"/>
      <c r="D482" s="200" t="s">
        <v>195</v>
      </c>
      <c r="E482" s="211" t="s">
        <v>19</v>
      </c>
      <c r="F482" s="212" t="s">
        <v>6772</v>
      </c>
      <c r="G482" s="210"/>
      <c r="H482" s="213">
        <v>9.01</v>
      </c>
      <c r="I482" s="214"/>
      <c r="J482" s="210"/>
      <c r="K482" s="210"/>
      <c r="L482" s="215"/>
      <c r="M482" s="216"/>
      <c r="N482" s="217"/>
      <c r="O482" s="217"/>
      <c r="P482" s="217"/>
      <c r="Q482" s="217"/>
      <c r="R482" s="217"/>
      <c r="S482" s="217"/>
      <c r="T482" s="218"/>
      <c r="AT482" s="219" t="s">
        <v>195</v>
      </c>
      <c r="AU482" s="219" t="s">
        <v>82</v>
      </c>
      <c r="AV482" s="14" t="s">
        <v>82</v>
      </c>
      <c r="AW482" s="14" t="s">
        <v>35</v>
      </c>
      <c r="AX482" s="14" t="s">
        <v>73</v>
      </c>
      <c r="AY482" s="219" t="s">
        <v>185</v>
      </c>
    </row>
    <row r="483" spans="2:51" s="13" customFormat="1" ht="11.25">
      <c r="B483" s="198"/>
      <c r="C483" s="199"/>
      <c r="D483" s="200" t="s">
        <v>195</v>
      </c>
      <c r="E483" s="201" t="s">
        <v>19</v>
      </c>
      <c r="F483" s="202" t="s">
        <v>6735</v>
      </c>
      <c r="G483" s="199"/>
      <c r="H483" s="201" t="s">
        <v>19</v>
      </c>
      <c r="I483" s="203"/>
      <c r="J483" s="199"/>
      <c r="K483" s="199"/>
      <c r="L483" s="204"/>
      <c r="M483" s="205"/>
      <c r="N483" s="206"/>
      <c r="O483" s="206"/>
      <c r="P483" s="206"/>
      <c r="Q483" s="206"/>
      <c r="R483" s="206"/>
      <c r="S483" s="206"/>
      <c r="T483" s="207"/>
      <c r="AT483" s="208" t="s">
        <v>195</v>
      </c>
      <c r="AU483" s="208" t="s">
        <v>82</v>
      </c>
      <c r="AV483" s="13" t="s">
        <v>80</v>
      </c>
      <c r="AW483" s="13" t="s">
        <v>35</v>
      </c>
      <c r="AX483" s="13" t="s">
        <v>73</v>
      </c>
      <c r="AY483" s="208" t="s">
        <v>185</v>
      </c>
    </row>
    <row r="484" spans="2:51" s="14" customFormat="1" ht="11.25">
      <c r="B484" s="209"/>
      <c r="C484" s="210"/>
      <c r="D484" s="200" t="s">
        <v>195</v>
      </c>
      <c r="E484" s="211" t="s">
        <v>19</v>
      </c>
      <c r="F484" s="212" t="s">
        <v>6773</v>
      </c>
      <c r="G484" s="210"/>
      <c r="H484" s="213">
        <v>10.56</v>
      </c>
      <c r="I484" s="214"/>
      <c r="J484" s="210"/>
      <c r="K484" s="210"/>
      <c r="L484" s="215"/>
      <c r="M484" s="216"/>
      <c r="N484" s="217"/>
      <c r="O484" s="217"/>
      <c r="P484" s="217"/>
      <c r="Q484" s="217"/>
      <c r="R484" s="217"/>
      <c r="S484" s="217"/>
      <c r="T484" s="218"/>
      <c r="AT484" s="219" t="s">
        <v>195</v>
      </c>
      <c r="AU484" s="219" t="s">
        <v>82</v>
      </c>
      <c r="AV484" s="14" t="s">
        <v>82</v>
      </c>
      <c r="AW484" s="14" t="s">
        <v>35</v>
      </c>
      <c r="AX484" s="14" t="s">
        <v>73</v>
      </c>
      <c r="AY484" s="219" t="s">
        <v>185</v>
      </c>
    </row>
    <row r="485" spans="2:51" s="13" customFormat="1" ht="11.25">
      <c r="B485" s="198"/>
      <c r="C485" s="199"/>
      <c r="D485" s="200" t="s">
        <v>195</v>
      </c>
      <c r="E485" s="201" t="s">
        <v>19</v>
      </c>
      <c r="F485" s="202" t="s">
        <v>6737</v>
      </c>
      <c r="G485" s="199"/>
      <c r="H485" s="201" t="s">
        <v>19</v>
      </c>
      <c r="I485" s="203"/>
      <c r="J485" s="199"/>
      <c r="K485" s="199"/>
      <c r="L485" s="204"/>
      <c r="M485" s="205"/>
      <c r="N485" s="206"/>
      <c r="O485" s="206"/>
      <c r="P485" s="206"/>
      <c r="Q485" s="206"/>
      <c r="R485" s="206"/>
      <c r="S485" s="206"/>
      <c r="T485" s="207"/>
      <c r="AT485" s="208" t="s">
        <v>195</v>
      </c>
      <c r="AU485" s="208" t="s">
        <v>82</v>
      </c>
      <c r="AV485" s="13" t="s">
        <v>80</v>
      </c>
      <c r="AW485" s="13" t="s">
        <v>35</v>
      </c>
      <c r="AX485" s="13" t="s">
        <v>73</v>
      </c>
      <c r="AY485" s="208" t="s">
        <v>185</v>
      </c>
    </row>
    <row r="486" spans="2:51" s="14" customFormat="1" ht="11.25">
      <c r="B486" s="209"/>
      <c r="C486" s="210"/>
      <c r="D486" s="200" t="s">
        <v>195</v>
      </c>
      <c r="E486" s="211" t="s">
        <v>19</v>
      </c>
      <c r="F486" s="212" t="s">
        <v>6774</v>
      </c>
      <c r="G486" s="210"/>
      <c r="H486" s="213">
        <v>6.84</v>
      </c>
      <c r="I486" s="214"/>
      <c r="J486" s="210"/>
      <c r="K486" s="210"/>
      <c r="L486" s="215"/>
      <c r="M486" s="216"/>
      <c r="N486" s="217"/>
      <c r="O486" s="217"/>
      <c r="P486" s="217"/>
      <c r="Q486" s="217"/>
      <c r="R486" s="217"/>
      <c r="S486" s="217"/>
      <c r="T486" s="218"/>
      <c r="AT486" s="219" t="s">
        <v>195</v>
      </c>
      <c r="AU486" s="219" t="s">
        <v>82</v>
      </c>
      <c r="AV486" s="14" t="s">
        <v>82</v>
      </c>
      <c r="AW486" s="14" t="s">
        <v>35</v>
      </c>
      <c r="AX486" s="14" t="s">
        <v>73</v>
      </c>
      <c r="AY486" s="219" t="s">
        <v>185</v>
      </c>
    </row>
    <row r="487" spans="2:51" s="13" customFormat="1" ht="11.25">
      <c r="B487" s="198"/>
      <c r="C487" s="199"/>
      <c r="D487" s="200" t="s">
        <v>195</v>
      </c>
      <c r="E487" s="201" t="s">
        <v>19</v>
      </c>
      <c r="F487" s="202" t="s">
        <v>6775</v>
      </c>
      <c r="G487" s="199"/>
      <c r="H487" s="201" t="s">
        <v>19</v>
      </c>
      <c r="I487" s="203"/>
      <c r="J487" s="199"/>
      <c r="K487" s="199"/>
      <c r="L487" s="204"/>
      <c r="M487" s="205"/>
      <c r="N487" s="206"/>
      <c r="O487" s="206"/>
      <c r="P487" s="206"/>
      <c r="Q487" s="206"/>
      <c r="R487" s="206"/>
      <c r="S487" s="206"/>
      <c r="T487" s="207"/>
      <c r="AT487" s="208" t="s">
        <v>195</v>
      </c>
      <c r="AU487" s="208" t="s">
        <v>82</v>
      </c>
      <c r="AV487" s="13" t="s">
        <v>80</v>
      </c>
      <c r="AW487" s="13" t="s">
        <v>35</v>
      </c>
      <c r="AX487" s="13" t="s">
        <v>73</v>
      </c>
      <c r="AY487" s="208" t="s">
        <v>185</v>
      </c>
    </row>
    <row r="488" spans="2:51" s="14" customFormat="1" ht="11.25">
      <c r="B488" s="209"/>
      <c r="C488" s="210"/>
      <c r="D488" s="200" t="s">
        <v>195</v>
      </c>
      <c r="E488" s="211" t="s">
        <v>19</v>
      </c>
      <c r="F488" s="212" t="s">
        <v>6776</v>
      </c>
      <c r="G488" s="210"/>
      <c r="H488" s="213">
        <v>6.97</v>
      </c>
      <c r="I488" s="214"/>
      <c r="J488" s="210"/>
      <c r="K488" s="210"/>
      <c r="L488" s="215"/>
      <c r="M488" s="216"/>
      <c r="N488" s="217"/>
      <c r="O488" s="217"/>
      <c r="P488" s="217"/>
      <c r="Q488" s="217"/>
      <c r="R488" s="217"/>
      <c r="S488" s="217"/>
      <c r="T488" s="218"/>
      <c r="AT488" s="219" t="s">
        <v>195</v>
      </c>
      <c r="AU488" s="219" t="s">
        <v>82</v>
      </c>
      <c r="AV488" s="14" t="s">
        <v>82</v>
      </c>
      <c r="AW488" s="14" t="s">
        <v>35</v>
      </c>
      <c r="AX488" s="14" t="s">
        <v>73</v>
      </c>
      <c r="AY488" s="219" t="s">
        <v>185</v>
      </c>
    </row>
    <row r="489" spans="2:51" s="13" customFormat="1" ht="11.25">
      <c r="B489" s="198"/>
      <c r="C489" s="199"/>
      <c r="D489" s="200" t="s">
        <v>195</v>
      </c>
      <c r="E489" s="201" t="s">
        <v>19</v>
      </c>
      <c r="F489" s="202" t="s">
        <v>6691</v>
      </c>
      <c r="G489" s="199"/>
      <c r="H489" s="201" t="s">
        <v>19</v>
      </c>
      <c r="I489" s="203"/>
      <c r="J489" s="199"/>
      <c r="K489" s="199"/>
      <c r="L489" s="204"/>
      <c r="M489" s="205"/>
      <c r="N489" s="206"/>
      <c r="O489" s="206"/>
      <c r="P489" s="206"/>
      <c r="Q489" s="206"/>
      <c r="R489" s="206"/>
      <c r="S489" s="206"/>
      <c r="T489" s="207"/>
      <c r="AT489" s="208" t="s">
        <v>195</v>
      </c>
      <c r="AU489" s="208" t="s">
        <v>82</v>
      </c>
      <c r="AV489" s="13" t="s">
        <v>80</v>
      </c>
      <c r="AW489" s="13" t="s">
        <v>35</v>
      </c>
      <c r="AX489" s="13" t="s">
        <v>73</v>
      </c>
      <c r="AY489" s="208" t="s">
        <v>185</v>
      </c>
    </row>
    <row r="490" spans="2:51" s="14" customFormat="1" ht="11.25">
      <c r="B490" s="209"/>
      <c r="C490" s="210"/>
      <c r="D490" s="200" t="s">
        <v>195</v>
      </c>
      <c r="E490" s="211" t="s">
        <v>19</v>
      </c>
      <c r="F490" s="212" t="s">
        <v>2401</v>
      </c>
      <c r="G490" s="210"/>
      <c r="H490" s="213">
        <v>12.186</v>
      </c>
      <c r="I490" s="214"/>
      <c r="J490" s="210"/>
      <c r="K490" s="210"/>
      <c r="L490" s="215"/>
      <c r="M490" s="216"/>
      <c r="N490" s="217"/>
      <c r="O490" s="217"/>
      <c r="P490" s="217"/>
      <c r="Q490" s="217"/>
      <c r="R490" s="217"/>
      <c r="S490" s="217"/>
      <c r="T490" s="218"/>
      <c r="AT490" s="219" t="s">
        <v>195</v>
      </c>
      <c r="AU490" s="219" t="s">
        <v>82</v>
      </c>
      <c r="AV490" s="14" t="s">
        <v>82</v>
      </c>
      <c r="AW490" s="14" t="s">
        <v>35</v>
      </c>
      <c r="AX490" s="14" t="s">
        <v>73</v>
      </c>
      <c r="AY490" s="219" t="s">
        <v>185</v>
      </c>
    </row>
    <row r="491" spans="2:51" s="13" customFormat="1" ht="11.25">
      <c r="B491" s="198"/>
      <c r="C491" s="199"/>
      <c r="D491" s="200" t="s">
        <v>195</v>
      </c>
      <c r="E491" s="201" t="s">
        <v>19</v>
      </c>
      <c r="F491" s="202" t="s">
        <v>6692</v>
      </c>
      <c r="G491" s="199"/>
      <c r="H491" s="201" t="s">
        <v>19</v>
      </c>
      <c r="I491" s="203"/>
      <c r="J491" s="199"/>
      <c r="K491" s="199"/>
      <c r="L491" s="204"/>
      <c r="M491" s="205"/>
      <c r="N491" s="206"/>
      <c r="O491" s="206"/>
      <c r="P491" s="206"/>
      <c r="Q491" s="206"/>
      <c r="R491" s="206"/>
      <c r="S491" s="206"/>
      <c r="T491" s="207"/>
      <c r="AT491" s="208" t="s">
        <v>195</v>
      </c>
      <c r="AU491" s="208" t="s">
        <v>82</v>
      </c>
      <c r="AV491" s="13" t="s">
        <v>80</v>
      </c>
      <c r="AW491" s="13" t="s">
        <v>35</v>
      </c>
      <c r="AX491" s="13" t="s">
        <v>73</v>
      </c>
      <c r="AY491" s="208" t="s">
        <v>185</v>
      </c>
    </row>
    <row r="492" spans="2:51" s="14" customFormat="1" ht="11.25">
      <c r="B492" s="209"/>
      <c r="C492" s="210"/>
      <c r="D492" s="200" t="s">
        <v>195</v>
      </c>
      <c r="E492" s="211" t="s">
        <v>19</v>
      </c>
      <c r="F492" s="212" t="s">
        <v>6777</v>
      </c>
      <c r="G492" s="210"/>
      <c r="H492" s="213">
        <v>13.28</v>
      </c>
      <c r="I492" s="214"/>
      <c r="J492" s="210"/>
      <c r="K492" s="210"/>
      <c r="L492" s="215"/>
      <c r="M492" s="216"/>
      <c r="N492" s="217"/>
      <c r="O492" s="217"/>
      <c r="P492" s="217"/>
      <c r="Q492" s="217"/>
      <c r="R492" s="217"/>
      <c r="S492" s="217"/>
      <c r="T492" s="218"/>
      <c r="AT492" s="219" t="s">
        <v>195</v>
      </c>
      <c r="AU492" s="219" t="s">
        <v>82</v>
      </c>
      <c r="AV492" s="14" t="s">
        <v>82</v>
      </c>
      <c r="AW492" s="14" t="s">
        <v>35</v>
      </c>
      <c r="AX492" s="14" t="s">
        <v>73</v>
      </c>
      <c r="AY492" s="219" t="s">
        <v>185</v>
      </c>
    </row>
    <row r="493" spans="2:51" s="13" customFormat="1" ht="11.25">
      <c r="B493" s="198"/>
      <c r="C493" s="199"/>
      <c r="D493" s="200" t="s">
        <v>195</v>
      </c>
      <c r="E493" s="201" t="s">
        <v>19</v>
      </c>
      <c r="F493" s="202" t="s">
        <v>6741</v>
      </c>
      <c r="G493" s="199"/>
      <c r="H493" s="201" t="s">
        <v>19</v>
      </c>
      <c r="I493" s="203"/>
      <c r="J493" s="199"/>
      <c r="K493" s="199"/>
      <c r="L493" s="204"/>
      <c r="M493" s="205"/>
      <c r="N493" s="206"/>
      <c r="O493" s="206"/>
      <c r="P493" s="206"/>
      <c r="Q493" s="206"/>
      <c r="R493" s="206"/>
      <c r="S493" s="206"/>
      <c r="T493" s="207"/>
      <c r="AT493" s="208" t="s">
        <v>195</v>
      </c>
      <c r="AU493" s="208" t="s">
        <v>82</v>
      </c>
      <c r="AV493" s="13" t="s">
        <v>80</v>
      </c>
      <c r="AW493" s="13" t="s">
        <v>35</v>
      </c>
      <c r="AX493" s="13" t="s">
        <v>73</v>
      </c>
      <c r="AY493" s="208" t="s">
        <v>185</v>
      </c>
    </row>
    <row r="494" spans="2:51" s="14" customFormat="1" ht="11.25">
      <c r="B494" s="209"/>
      <c r="C494" s="210"/>
      <c r="D494" s="200" t="s">
        <v>195</v>
      </c>
      <c r="E494" s="211" t="s">
        <v>19</v>
      </c>
      <c r="F494" s="212" t="s">
        <v>6778</v>
      </c>
      <c r="G494" s="210"/>
      <c r="H494" s="213">
        <v>16.3</v>
      </c>
      <c r="I494" s="214"/>
      <c r="J494" s="210"/>
      <c r="K494" s="210"/>
      <c r="L494" s="215"/>
      <c r="M494" s="216"/>
      <c r="N494" s="217"/>
      <c r="O494" s="217"/>
      <c r="P494" s="217"/>
      <c r="Q494" s="217"/>
      <c r="R494" s="217"/>
      <c r="S494" s="217"/>
      <c r="T494" s="218"/>
      <c r="AT494" s="219" t="s">
        <v>195</v>
      </c>
      <c r="AU494" s="219" t="s">
        <v>82</v>
      </c>
      <c r="AV494" s="14" t="s">
        <v>82</v>
      </c>
      <c r="AW494" s="14" t="s">
        <v>35</v>
      </c>
      <c r="AX494" s="14" t="s">
        <v>73</v>
      </c>
      <c r="AY494" s="219" t="s">
        <v>185</v>
      </c>
    </row>
    <row r="495" spans="2:51" s="13" customFormat="1" ht="11.25">
      <c r="B495" s="198"/>
      <c r="C495" s="199"/>
      <c r="D495" s="200" t="s">
        <v>195</v>
      </c>
      <c r="E495" s="201" t="s">
        <v>19</v>
      </c>
      <c r="F495" s="202" t="s">
        <v>6745</v>
      </c>
      <c r="G495" s="199"/>
      <c r="H495" s="201" t="s">
        <v>19</v>
      </c>
      <c r="I495" s="203"/>
      <c r="J495" s="199"/>
      <c r="K495" s="199"/>
      <c r="L495" s="204"/>
      <c r="M495" s="205"/>
      <c r="N495" s="206"/>
      <c r="O495" s="206"/>
      <c r="P495" s="206"/>
      <c r="Q495" s="206"/>
      <c r="R495" s="206"/>
      <c r="S495" s="206"/>
      <c r="T495" s="207"/>
      <c r="AT495" s="208" t="s">
        <v>195</v>
      </c>
      <c r="AU495" s="208" t="s">
        <v>82</v>
      </c>
      <c r="AV495" s="13" t="s">
        <v>80</v>
      </c>
      <c r="AW495" s="13" t="s">
        <v>35</v>
      </c>
      <c r="AX495" s="13" t="s">
        <v>73</v>
      </c>
      <c r="AY495" s="208" t="s">
        <v>185</v>
      </c>
    </row>
    <row r="496" spans="2:51" s="14" customFormat="1" ht="11.25">
      <c r="B496" s="209"/>
      <c r="C496" s="210"/>
      <c r="D496" s="200" t="s">
        <v>195</v>
      </c>
      <c r="E496" s="211" t="s">
        <v>19</v>
      </c>
      <c r="F496" s="212" t="s">
        <v>6779</v>
      </c>
      <c r="G496" s="210"/>
      <c r="H496" s="213">
        <v>14.8</v>
      </c>
      <c r="I496" s="214"/>
      <c r="J496" s="210"/>
      <c r="K496" s="210"/>
      <c r="L496" s="215"/>
      <c r="M496" s="216"/>
      <c r="N496" s="217"/>
      <c r="O496" s="217"/>
      <c r="P496" s="217"/>
      <c r="Q496" s="217"/>
      <c r="R496" s="217"/>
      <c r="S496" s="217"/>
      <c r="T496" s="218"/>
      <c r="AT496" s="219" t="s">
        <v>195</v>
      </c>
      <c r="AU496" s="219" t="s">
        <v>82</v>
      </c>
      <c r="AV496" s="14" t="s">
        <v>82</v>
      </c>
      <c r="AW496" s="14" t="s">
        <v>35</v>
      </c>
      <c r="AX496" s="14" t="s">
        <v>73</v>
      </c>
      <c r="AY496" s="219" t="s">
        <v>185</v>
      </c>
    </row>
    <row r="497" spans="2:51" s="13" customFormat="1" ht="11.25">
      <c r="B497" s="198"/>
      <c r="C497" s="199"/>
      <c r="D497" s="200" t="s">
        <v>195</v>
      </c>
      <c r="E497" s="201" t="s">
        <v>19</v>
      </c>
      <c r="F497" s="202" t="s">
        <v>6749</v>
      </c>
      <c r="G497" s="199"/>
      <c r="H497" s="201" t="s">
        <v>19</v>
      </c>
      <c r="I497" s="203"/>
      <c r="J497" s="199"/>
      <c r="K497" s="199"/>
      <c r="L497" s="204"/>
      <c r="M497" s="205"/>
      <c r="N497" s="206"/>
      <c r="O497" s="206"/>
      <c r="P497" s="206"/>
      <c r="Q497" s="206"/>
      <c r="R497" s="206"/>
      <c r="S497" s="206"/>
      <c r="T497" s="207"/>
      <c r="AT497" s="208" t="s">
        <v>195</v>
      </c>
      <c r="AU497" s="208" t="s">
        <v>82</v>
      </c>
      <c r="AV497" s="13" t="s">
        <v>80</v>
      </c>
      <c r="AW497" s="13" t="s">
        <v>35</v>
      </c>
      <c r="AX497" s="13" t="s">
        <v>73</v>
      </c>
      <c r="AY497" s="208" t="s">
        <v>185</v>
      </c>
    </row>
    <row r="498" spans="2:51" s="14" customFormat="1" ht="11.25">
      <c r="B498" s="209"/>
      <c r="C498" s="210"/>
      <c r="D498" s="200" t="s">
        <v>195</v>
      </c>
      <c r="E498" s="211" t="s">
        <v>19</v>
      </c>
      <c r="F498" s="212" t="s">
        <v>6780</v>
      </c>
      <c r="G498" s="210"/>
      <c r="H498" s="213">
        <v>32.354999999999997</v>
      </c>
      <c r="I498" s="214"/>
      <c r="J498" s="210"/>
      <c r="K498" s="210"/>
      <c r="L498" s="215"/>
      <c r="M498" s="216"/>
      <c r="N498" s="217"/>
      <c r="O498" s="217"/>
      <c r="P498" s="217"/>
      <c r="Q498" s="217"/>
      <c r="R498" s="217"/>
      <c r="S498" s="217"/>
      <c r="T498" s="218"/>
      <c r="AT498" s="219" t="s">
        <v>195</v>
      </c>
      <c r="AU498" s="219" t="s">
        <v>82</v>
      </c>
      <c r="AV498" s="14" t="s">
        <v>82</v>
      </c>
      <c r="AW498" s="14" t="s">
        <v>35</v>
      </c>
      <c r="AX498" s="14" t="s">
        <v>73</v>
      </c>
      <c r="AY498" s="219" t="s">
        <v>185</v>
      </c>
    </row>
    <row r="499" spans="2:51" s="13" customFormat="1" ht="11.25">
      <c r="B499" s="198"/>
      <c r="C499" s="199"/>
      <c r="D499" s="200" t="s">
        <v>195</v>
      </c>
      <c r="E499" s="201" t="s">
        <v>19</v>
      </c>
      <c r="F499" s="202" t="s">
        <v>6753</v>
      </c>
      <c r="G499" s="199"/>
      <c r="H499" s="201" t="s">
        <v>19</v>
      </c>
      <c r="I499" s="203"/>
      <c r="J499" s="199"/>
      <c r="K499" s="199"/>
      <c r="L499" s="204"/>
      <c r="M499" s="205"/>
      <c r="N499" s="206"/>
      <c r="O499" s="206"/>
      <c r="P499" s="206"/>
      <c r="Q499" s="206"/>
      <c r="R499" s="206"/>
      <c r="S499" s="206"/>
      <c r="T499" s="207"/>
      <c r="AT499" s="208" t="s">
        <v>195</v>
      </c>
      <c r="AU499" s="208" t="s">
        <v>82</v>
      </c>
      <c r="AV499" s="13" t="s">
        <v>80</v>
      </c>
      <c r="AW499" s="13" t="s">
        <v>35</v>
      </c>
      <c r="AX499" s="13" t="s">
        <v>73</v>
      </c>
      <c r="AY499" s="208" t="s">
        <v>185</v>
      </c>
    </row>
    <row r="500" spans="2:51" s="14" customFormat="1" ht="11.25">
      <c r="B500" s="209"/>
      <c r="C500" s="210"/>
      <c r="D500" s="200" t="s">
        <v>195</v>
      </c>
      <c r="E500" s="211" t="s">
        <v>19</v>
      </c>
      <c r="F500" s="212" t="s">
        <v>6781</v>
      </c>
      <c r="G500" s="210"/>
      <c r="H500" s="213">
        <v>15.72</v>
      </c>
      <c r="I500" s="214"/>
      <c r="J500" s="210"/>
      <c r="K500" s="210"/>
      <c r="L500" s="215"/>
      <c r="M500" s="216"/>
      <c r="N500" s="217"/>
      <c r="O500" s="217"/>
      <c r="P500" s="217"/>
      <c r="Q500" s="217"/>
      <c r="R500" s="217"/>
      <c r="S500" s="217"/>
      <c r="T500" s="218"/>
      <c r="AT500" s="219" t="s">
        <v>195</v>
      </c>
      <c r="AU500" s="219" t="s">
        <v>82</v>
      </c>
      <c r="AV500" s="14" t="s">
        <v>82</v>
      </c>
      <c r="AW500" s="14" t="s">
        <v>35</v>
      </c>
      <c r="AX500" s="14" t="s">
        <v>73</v>
      </c>
      <c r="AY500" s="219" t="s">
        <v>185</v>
      </c>
    </row>
    <row r="501" spans="2:51" s="13" customFormat="1" ht="11.25">
      <c r="B501" s="198"/>
      <c r="C501" s="199"/>
      <c r="D501" s="200" t="s">
        <v>195</v>
      </c>
      <c r="E501" s="201" t="s">
        <v>19</v>
      </c>
      <c r="F501" s="202" t="s">
        <v>6782</v>
      </c>
      <c r="G501" s="199"/>
      <c r="H501" s="201" t="s">
        <v>19</v>
      </c>
      <c r="I501" s="203"/>
      <c r="J501" s="199"/>
      <c r="K501" s="199"/>
      <c r="L501" s="204"/>
      <c r="M501" s="205"/>
      <c r="N501" s="206"/>
      <c r="O501" s="206"/>
      <c r="P501" s="206"/>
      <c r="Q501" s="206"/>
      <c r="R501" s="206"/>
      <c r="S501" s="206"/>
      <c r="T501" s="207"/>
      <c r="AT501" s="208" t="s">
        <v>195</v>
      </c>
      <c r="AU501" s="208" t="s">
        <v>82</v>
      </c>
      <c r="AV501" s="13" t="s">
        <v>80</v>
      </c>
      <c r="AW501" s="13" t="s">
        <v>35</v>
      </c>
      <c r="AX501" s="13" t="s">
        <v>73</v>
      </c>
      <c r="AY501" s="208" t="s">
        <v>185</v>
      </c>
    </row>
    <row r="502" spans="2:51" s="14" customFormat="1" ht="11.25">
      <c r="B502" s="209"/>
      <c r="C502" s="210"/>
      <c r="D502" s="200" t="s">
        <v>195</v>
      </c>
      <c r="E502" s="211" t="s">
        <v>19</v>
      </c>
      <c r="F502" s="212" t="s">
        <v>6783</v>
      </c>
      <c r="G502" s="210"/>
      <c r="H502" s="213">
        <v>5.83</v>
      </c>
      <c r="I502" s="214"/>
      <c r="J502" s="210"/>
      <c r="K502" s="210"/>
      <c r="L502" s="215"/>
      <c r="M502" s="216"/>
      <c r="N502" s="217"/>
      <c r="O502" s="217"/>
      <c r="P502" s="217"/>
      <c r="Q502" s="217"/>
      <c r="R502" s="217"/>
      <c r="S502" s="217"/>
      <c r="T502" s="218"/>
      <c r="AT502" s="219" t="s">
        <v>195</v>
      </c>
      <c r="AU502" s="219" t="s">
        <v>82</v>
      </c>
      <c r="AV502" s="14" t="s">
        <v>82</v>
      </c>
      <c r="AW502" s="14" t="s">
        <v>35</v>
      </c>
      <c r="AX502" s="14" t="s">
        <v>73</v>
      </c>
      <c r="AY502" s="219" t="s">
        <v>185</v>
      </c>
    </row>
    <row r="503" spans="2:51" s="13" customFormat="1" ht="11.25">
      <c r="B503" s="198"/>
      <c r="C503" s="199"/>
      <c r="D503" s="200" t="s">
        <v>195</v>
      </c>
      <c r="E503" s="201" t="s">
        <v>19</v>
      </c>
      <c r="F503" s="202" t="s">
        <v>6784</v>
      </c>
      <c r="G503" s="199"/>
      <c r="H503" s="201" t="s">
        <v>19</v>
      </c>
      <c r="I503" s="203"/>
      <c r="J503" s="199"/>
      <c r="K503" s="199"/>
      <c r="L503" s="204"/>
      <c r="M503" s="205"/>
      <c r="N503" s="206"/>
      <c r="O503" s="206"/>
      <c r="P503" s="206"/>
      <c r="Q503" s="206"/>
      <c r="R503" s="206"/>
      <c r="S503" s="206"/>
      <c r="T503" s="207"/>
      <c r="AT503" s="208" t="s">
        <v>195</v>
      </c>
      <c r="AU503" s="208" t="s">
        <v>82</v>
      </c>
      <c r="AV503" s="13" t="s">
        <v>80</v>
      </c>
      <c r="AW503" s="13" t="s">
        <v>35</v>
      </c>
      <c r="AX503" s="13" t="s">
        <v>73</v>
      </c>
      <c r="AY503" s="208" t="s">
        <v>185</v>
      </c>
    </row>
    <row r="504" spans="2:51" s="14" customFormat="1" ht="11.25">
      <c r="B504" s="209"/>
      <c r="C504" s="210"/>
      <c r="D504" s="200" t="s">
        <v>195</v>
      </c>
      <c r="E504" s="211" t="s">
        <v>19</v>
      </c>
      <c r="F504" s="212" t="s">
        <v>6785</v>
      </c>
      <c r="G504" s="210"/>
      <c r="H504" s="213">
        <v>4</v>
      </c>
      <c r="I504" s="214"/>
      <c r="J504" s="210"/>
      <c r="K504" s="210"/>
      <c r="L504" s="215"/>
      <c r="M504" s="216"/>
      <c r="N504" s="217"/>
      <c r="O504" s="217"/>
      <c r="P504" s="217"/>
      <c r="Q504" s="217"/>
      <c r="R504" s="217"/>
      <c r="S504" s="217"/>
      <c r="T504" s="218"/>
      <c r="AT504" s="219" t="s">
        <v>195</v>
      </c>
      <c r="AU504" s="219" t="s">
        <v>82</v>
      </c>
      <c r="AV504" s="14" t="s">
        <v>82</v>
      </c>
      <c r="AW504" s="14" t="s">
        <v>35</v>
      </c>
      <c r="AX504" s="14" t="s">
        <v>73</v>
      </c>
      <c r="AY504" s="219" t="s">
        <v>185</v>
      </c>
    </row>
    <row r="505" spans="2:51" s="13" customFormat="1" ht="11.25">
      <c r="B505" s="198"/>
      <c r="C505" s="199"/>
      <c r="D505" s="200" t="s">
        <v>195</v>
      </c>
      <c r="E505" s="201" t="s">
        <v>19</v>
      </c>
      <c r="F505" s="202" t="s">
        <v>6786</v>
      </c>
      <c r="G505" s="199"/>
      <c r="H505" s="201" t="s">
        <v>19</v>
      </c>
      <c r="I505" s="203"/>
      <c r="J505" s="199"/>
      <c r="K505" s="199"/>
      <c r="L505" s="204"/>
      <c r="M505" s="205"/>
      <c r="N505" s="206"/>
      <c r="O505" s="206"/>
      <c r="P505" s="206"/>
      <c r="Q505" s="206"/>
      <c r="R505" s="206"/>
      <c r="S505" s="206"/>
      <c r="T505" s="207"/>
      <c r="AT505" s="208" t="s">
        <v>195</v>
      </c>
      <c r="AU505" s="208" t="s">
        <v>82</v>
      </c>
      <c r="AV505" s="13" t="s">
        <v>80</v>
      </c>
      <c r="AW505" s="13" t="s">
        <v>35</v>
      </c>
      <c r="AX505" s="13" t="s">
        <v>73</v>
      </c>
      <c r="AY505" s="208" t="s">
        <v>185</v>
      </c>
    </row>
    <row r="506" spans="2:51" s="14" customFormat="1" ht="11.25">
      <c r="B506" s="209"/>
      <c r="C506" s="210"/>
      <c r="D506" s="200" t="s">
        <v>195</v>
      </c>
      <c r="E506" s="211" t="s">
        <v>19</v>
      </c>
      <c r="F506" s="212" t="s">
        <v>6787</v>
      </c>
      <c r="G506" s="210"/>
      <c r="H506" s="213">
        <v>4.8</v>
      </c>
      <c r="I506" s="214"/>
      <c r="J506" s="210"/>
      <c r="K506" s="210"/>
      <c r="L506" s="215"/>
      <c r="M506" s="216"/>
      <c r="N506" s="217"/>
      <c r="O506" s="217"/>
      <c r="P506" s="217"/>
      <c r="Q506" s="217"/>
      <c r="R506" s="217"/>
      <c r="S506" s="217"/>
      <c r="T506" s="218"/>
      <c r="AT506" s="219" t="s">
        <v>195</v>
      </c>
      <c r="AU506" s="219" t="s">
        <v>82</v>
      </c>
      <c r="AV506" s="14" t="s">
        <v>82</v>
      </c>
      <c r="AW506" s="14" t="s">
        <v>35</v>
      </c>
      <c r="AX506" s="14" t="s">
        <v>73</v>
      </c>
      <c r="AY506" s="219" t="s">
        <v>185</v>
      </c>
    </row>
    <row r="507" spans="2:51" s="13" customFormat="1" ht="11.25">
      <c r="B507" s="198"/>
      <c r="C507" s="199"/>
      <c r="D507" s="200" t="s">
        <v>195</v>
      </c>
      <c r="E507" s="201" t="s">
        <v>19</v>
      </c>
      <c r="F507" s="202" t="s">
        <v>6757</v>
      </c>
      <c r="G507" s="199"/>
      <c r="H507" s="201" t="s">
        <v>19</v>
      </c>
      <c r="I507" s="203"/>
      <c r="J507" s="199"/>
      <c r="K507" s="199"/>
      <c r="L507" s="204"/>
      <c r="M507" s="205"/>
      <c r="N507" s="206"/>
      <c r="O507" s="206"/>
      <c r="P507" s="206"/>
      <c r="Q507" s="206"/>
      <c r="R507" s="206"/>
      <c r="S507" s="206"/>
      <c r="T507" s="207"/>
      <c r="AT507" s="208" t="s">
        <v>195</v>
      </c>
      <c r="AU507" s="208" t="s">
        <v>82</v>
      </c>
      <c r="AV507" s="13" t="s">
        <v>80</v>
      </c>
      <c r="AW507" s="13" t="s">
        <v>35</v>
      </c>
      <c r="AX507" s="13" t="s">
        <v>73</v>
      </c>
      <c r="AY507" s="208" t="s">
        <v>185</v>
      </c>
    </row>
    <row r="508" spans="2:51" s="14" customFormat="1" ht="11.25">
      <c r="B508" s="209"/>
      <c r="C508" s="210"/>
      <c r="D508" s="200" t="s">
        <v>195</v>
      </c>
      <c r="E508" s="211" t="s">
        <v>19</v>
      </c>
      <c r="F508" s="212" t="s">
        <v>6788</v>
      </c>
      <c r="G508" s="210"/>
      <c r="H508" s="213">
        <v>6.4</v>
      </c>
      <c r="I508" s="214"/>
      <c r="J508" s="210"/>
      <c r="K508" s="210"/>
      <c r="L508" s="215"/>
      <c r="M508" s="216"/>
      <c r="N508" s="217"/>
      <c r="O508" s="217"/>
      <c r="P508" s="217"/>
      <c r="Q508" s="217"/>
      <c r="R508" s="217"/>
      <c r="S508" s="217"/>
      <c r="T508" s="218"/>
      <c r="AT508" s="219" t="s">
        <v>195</v>
      </c>
      <c r="AU508" s="219" t="s">
        <v>82</v>
      </c>
      <c r="AV508" s="14" t="s">
        <v>82</v>
      </c>
      <c r="AW508" s="14" t="s">
        <v>35</v>
      </c>
      <c r="AX508" s="14" t="s">
        <v>73</v>
      </c>
      <c r="AY508" s="219" t="s">
        <v>185</v>
      </c>
    </row>
    <row r="509" spans="2:51" s="13" customFormat="1" ht="11.25">
      <c r="B509" s="198"/>
      <c r="C509" s="199"/>
      <c r="D509" s="200" t="s">
        <v>195</v>
      </c>
      <c r="E509" s="201" t="s">
        <v>19</v>
      </c>
      <c r="F509" s="202" t="s">
        <v>6759</v>
      </c>
      <c r="G509" s="199"/>
      <c r="H509" s="201" t="s">
        <v>19</v>
      </c>
      <c r="I509" s="203"/>
      <c r="J509" s="199"/>
      <c r="K509" s="199"/>
      <c r="L509" s="204"/>
      <c r="M509" s="205"/>
      <c r="N509" s="206"/>
      <c r="O509" s="206"/>
      <c r="P509" s="206"/>
      <c r="Q509" s="206"/>
      <c r="R509" s="206"/>
      <c r="S509" s="206"/>
      <c r="T509" s="207"/>
      <c r="AT509" s="208" t="s">
        <v>195</v>
      </c>
      <c r="AU509" s="208" t="s">
        <v>82</v>
      </c>
      <c r="AV509" s="13" t="s">
        <v>80</v>
      </c>
      <c r="AW509" s="13" t="s">
        <v>35</v>
      </c>
      <c r="AX509" s="13" t="s">
        <v>73</v>
      </c>
      <c r="AY509" s="208" t="s">
        <v>185</v>
      </c>
    </row>
    <row r="510" spans="2:51" s="14" customFormat="1" ht="11.25">
      <c r="B510" s="209"/>
      <c r="C510" s="210"/>
      <c r="D510" s="200" t="s">
        <v>195</v>
      </c>
      <c r="E510" s="211" t="s">
        <v>19</v>
      </c>
      <c r="F510" s="212" t="s">
        <v>6789</v>
      </c>
      <c r="G510" s="210"/>
      <c r="H510" s="213">
        <v>12.72</v>
      </c>
      <c r="I510" s="214"/>
      <c r="J510" s="210"/>
      <c r="K510" s="210"/>
      <c r="L510" s="215"/>
      <c r="M510" s="216"/>
      <c r="N510" s="217"/>
      <c r="O510" s="217"/>
      <c r="P510" s="217"/>
      <c r="Q510" s="217"/>
      <c r="R510" s="217"/>
      <c r="S510" s="217"/>
      <c r="T510" s="218"/>
      <c r="AT510" s="219" t="s">
        <v>195</v>
      </c>
      <c r="AU510" s="219" t="s">
        <v>82</v>
      </c>
      <c r="AV510" s="14" t="s">
        <v>82</v>
      </c>
      <c r="AW510" s="14" t="s">
        <v>35</v>
      </c>
      <c r="AX510" s="14" t="s">
        <v>73</v>
      </c>
      <c r="AY510" s="219" t="s">
        <v>185</v>
      </c>
    </row>
    <row r="511" spans="2:51" s="13" customFormat="1" ht="11.25">
      <c r="B511" s="198"/>
      <c r="C511" s="199"/>
      <c r="D511" s="200" t="s">
        <v>195</v>
      </c>
      <c r="E511" s="201" t="s">
        <v>19</v>
      </c>
      <c r="F511" s="202" t="s">
        <v>6790</v>
      </c>
      <c r="G511" s="199"/>
      <c r="H511" s="201" t="s">
        <v>19</v>
      </c>
      <c r="I511" s="203"/>
      <c r="J511" s="199"/>
      <c r="K511" s="199"/>
      <c r="L511" s="204"/>
      <c r="M511" s="205"/>
      <c r="N511" s="206"/>
      <c r="O511" s="206"/>
      <c r="P511" s="206"/>
      <c r="Q511" s="206"/>
      <c r="R511" s="206"/>
      <c r="S511" s="206"/>
      <c r="T511" s="207"/>
      <c r="AT511" s="208" t="s">
        <v>195</v>
      </c>
      <c r="AU511" s="208" t="s">
        <v>82</v>
      </c>
      <c r="AV511" s="13" t="s">
        <v>80</v>
      </c>
      <c r="AW511" s="13" t="s">
        <v>35</v>
      </c>
      <c r="AX511" s="13" t="s">
        <v>73</v>
      </c>
      <c r="AY511" s="208" t="s">
        <v>185</v>
      </c>
    </row>
    <row r="512" spans="2:51" s="14" customFormat="1" ht="11.25">
      <c r="B512" s="209"/>
      <c r="C512" s="210"/>
      <c r="D512" s="200" t="s">
        <v>195</v>
      </c>
      <c r="E512" s="211" t="s">
        <v>19</v>
      </c>
      <c r="F512" s="212" t="s">
        <v>6791</v>
      </c>
      <c r="G512" s="210"/>
      <c r="H512" s="213">
        <v>17.7</v>
      </c>
      <c r="I512" s="214"/>
      <c r="J512" s="210"/>
      <c r="K512" s="210"/>
      <c r="L512" s="215"/>
      <c r="M512" s="216"/>
      <c r="N512" s="217"/>
      <c r="O512" s="217"/>
      <c r="P512" s="217"/>
      <c r="Q512" s="217"/>
      <c r="R512" s="217"/>
      <c r="S512" s="217"/>
      <c r="T512" s="218"/>
      <c r="AT512" s="219" t="s">
        <v>195</v>
      </c>
      <c r="AU512" s="219" t="s">
        <v>82</v>
      </c>
      <c r="AV512" s="14" t="s">
        <v>82</v>
      </c>
      <c r="AW512" s="14" t="s">
        <v>35</v>
      </c>
      <c r="AX512" s="14" t="s">
        <v>73</v>
      </c>
      <c r="AY512" s="219" t="s">
        <v>185</v>
      </c>
    </row>
    <row r="513" spans="1:65" s="14" customFormat="1" ht="11.25">
      <c r="B513" s="209"/>
      <c r="C513" s="210"/>
      <c r="D513" s="200" t="s">
        <v>195</v>
      </c>
      <c r="E513" s="211" t="s">
        <v>19</v>
      </c>
      <c r="F513" s="212" t="s">
        <v>6792</v>
      </c>
      <c r="G513" s="210"/>
      <c r="H513" s="213">
        <v>3.3</v>
      </c>
      <c r="I513" s="214"/>
      <c r="J513" s="210"/>
      <c r="K513" s="210"/>
      <c r="L513" s="215"/>
      <c r="M513" s="216"/>
      <c r="N513" s="217"/>
      <c r="O513" s="217"/>
      <c r="P513" s="217"/>
      <c r="Q513" s="217"/>
      <c r="R513" s="217"/>
      <c r="S513" s="217"/>
      <c r="T513" s="218"/>
      <c r="AT513" s="219" t="s">
        <v>195</v>
      </c>
      <c r="AU513" s="219" t="s">
        <v>82</v>
      </c>
      <c r="AV513" s="14" t="s">
        <v>82</v>
      </c>
      <c r="AW513" s="14" t="s">
        <v>35</v>
      </c>
      <c r="AX513" s="14" t="s">
        <v>73</v>
      </c>
      <c r="AY513" s="219" t="s">
        <v>185</v>
      </c>
    </row>
    <row r="514" spans="1:65" s="15" customFormat="1" ht="11.25">
      <c r="B514" s="220"/>
      <c r="C514" s="221"/>
      <c r="D514" s="200" t="s">
        <v>195</v>
      </c>
      <c r="E514" s="222" t="s">
        <v>19</v>
      </c>
      <c r="F514" s="223" t="s">
        <v>226</v>
      </c>
      <c r="G514" s="221"/>
      <c r="H514" s="224">
        <v>278.22600000000006</v>
      </c>
      <c r="I514" s="225"/>
      <c r="J514" s="221"/>
      <c r="K514" s="221"/>
      <c r="L514" s="226"/>
      <c r="M514" s="227"/>
      <c r="N514" s="228"/>
      <c r="O514" s="228"/>
      <c r="P514" s="228"/>
      <c r="Q514" s="228"/>
      <c r="R514" s="228"/>
      <c r="S514" s="228"/>
      <c r="T514" s="229"/>
      <c r="AT514" s="230" t="s">
        <v>195</v>
      </c>
      <c r="AU514" s="230" t="s">
        <v>82</v>
      </c>
      <c r="AV514" s="15" t="s">
        <v>135</v>
      </c>
      <c r="AW514" s="15" t="s">
        <v>35</v>
      </c>
      <c r="AX514" s="15" t="s">
        <v>80</v>
      </c>
      <c r="AY514" s="230" t="s">
        <v>185</v>
      </c>
    </row>
    <row r="515" spans="1:65" s="2" customFormat="1" ht="24.2" customHeight="1">
      <c r="A515" s="36"/>
      <c r="B515" s="37"/>
      <c r="C515" s="180" t="s">
        <v>302</v>
      </c>
      <c r="D515" s="180" t="s">
        <v>187</v>
      </c>
      <c r="E515" s="181" t="s">
        <v>1184</v>
      </c>
      <c r="F515" s="182" t="s">
        <v>1185</v>
      </c>
      <c r="G515" s="183" t="s">
        <v>439</v>
      </c>
      <c r="H515" s="184">
        <v>18</v>
      </c>
      <c r="I515" s="185"/>
      <c r="J515" s="186">
        <f>ROUND(I515*H515,2)</f>
        <v>0</v>
      </c>
      <c r="K515" s="182" t="s">
        <v>191</v>
      </c>
      <c r="L515" s="41"/>
      <c r="M515" s="187" t="s">
        <v>19</v>
      </c>
      <c r="N515" s="188" t="s">
        <v>44</v>
      </c>
      <c r="O515" s="66"/>
      <c r="P515" s="189">
        <f>O515*H515</f>
        <v>0</v>
      </c>
      <c r="Q515" s="189">
        <v>1.3339999999999999E-2</v>
      </c>
      <c r="R515" s="189">
        <f>Q515*H515</f>
        <v>0.24012</v>
      </c>
      <c r="S515" s="189">
        <v>0</v>
      </c>
      <c r="T515" s="190">
        <f>S515*H515</f>
        <v>0</v>
      </c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R515" s="191" t="s">
        <v>135</v>
      </c>
      <c r="AT515" s="191" t="s">
        <v>187</v>
      </c>
      <c r="AU515" s="191" t="s">
        <v>82</v>
      </c>
      <c r="AY515" s="19" t="s">
        <v>185</v>
      </c>
      <c r="BE515" s="192">
        <f>IF(N515="základní",J515,0)</f>
        <v>0</v>
      </c>
      <c r="BF515" s="192">
        <f>IF(N515="snížená",J515,0)</f>
        <v>0</v>
      </c>
      <c r="BG515" s="192">
        <f>IF(N515="zákl. přenesená",J515,0)</f>
        <v>0</v>
      </c>
      <c r="BH515" s="192">
        <f>IF(N515="sníž. přenesená",J515,0)</f>
        <v>0</v>
      </c>
      <c r="BI515" s="192">
        <f>IF(N515="nulová",J515,0)</f>
        <v>0</v>
      </c>
      <c r="BJ515" s="19" t="s">
        <v>80</v>
      </c>
      <c r="BK515" s="192">
        <f>ROUND(I515*H515,2)</f>
        <v>0</v>
      </c>
      <c r="BL515" s="19" t="s">
        <v>135</v>
      </c>
      <c r="BM515" s="191" t="s">
        <v>6793</v>
      </c>
    </row>
    <row r="516" spans="1:65" s="2" customFormat="1" ht="11.25">
      <c r="A516" s="36"/>
      <c r="B516" s="37"/>
      <c r="C516" s="38"/>
      <c r="D516" s="193" t="s">
        <v>193</v>
      </c>
      <c r="E516" s="38"/>
      <c r="F516" s="194" t="s">
        <v>1187</v>
      </c>
      <c r="G516" s="38"/>
      <c r="H516" s="38"/>
      <c r="I516" s="195"/>
      <c r="J516" s="38"/>
      <c r="K516" s="38"/>
      <c r="L516" s="41"/>
      <c r="M516" s="196"/>
      <c r="N516" s="197"/>
      <c r="O516" s="66"/>
      <c r="P516" s="66"/>
      <c r="Q516" s="66"/>
      <c r="R516" s="66"/>
      <c r="S516" s="66"/>
      <c r="T516" s="67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T516" s="19" t="s">
        <v>193</v>
      </c>
      <c r="AU516" s="19" t="s">
        <v>82</v>
      </c>
    </row>
    <row r="517" spans="1:65" s="13" customFormat="1" ht="11.25">
      <c r="B517" s="198"/>
      <c r="C517" s="199"/>
      <c r="D517" s="200" t="s">
        <v>195</v>
      </c>
      <c r="E517" s="201" t="s">
        <v>19</v>
      </c>
      <c r="F517" s="202" t="s">
        <v>652</v>
      </c>
      <c r="G517" s="199"/>
      <c r="H517" s="201" t="s">
        <v>19</v>
      </c>
      <c r="I517" s="203"/>
      <c r="J517" s="199"/>
      <c r="K517" s="199"/>
      <c r="L517" s="204"/>
      <c r="M517" s="205"/>
      <c r="N517" s="206"/>
      <c r="O517" s="206"/>
      <c r="P517" s="206"/>
      <c r="Q517" s="206"/>
      <c r="R517" s="206"/>
      <c r="S517" s="206"/>
      <c r="T517" s="207"/>
      <c r="AT517" s="208" t="s">
        <v>195</v>
      </c>
      <c r="AU517" s="208" t="s">
        <v>82</v>
      </c>
      <c r="AV517" s="13" t="s">
        <v>80</v>
      </c>
      <c r="AW517" s="13" t="s">
        <v>35</v>
      </c>
      <c r="AX517" s="13" t="s">
        <v>73</v>
      </c>
      <c r="AY517" s="208" t="s">
        <v>185</v>
      </c>
    </row>
    <row r="518" spans="1:65" s="13" customFormat="1" ht="11.25">
      <c r="B518" s="198"/>
      <c r="C518" s="199"/>
      <c r="D518" s="200" t="s">
        <v>195</v>
      </c>
      <c r="E518" s="201" t="s">
        <v>19</v>
      </c>
      <c r="F518" s="202" t="s">
        <v>6794</v>
      </c>
      <c r="G518" s="199"/>
      <c r="H518" s="201" t="s">
        <v>19</v>
      </c>
      <c r="I518" s="203"/>
      <c r="J518" s="199"/>
      <c r="K518" s="199"/>
      <c r="L518" s="204"/>
      <c r="M518" s="205"/>
      <c r="N518" s="206"/>
      <c r="O518" s="206"/>
      <c r="P518" s="206"/>
      <c r="Q518" s="206"/>
      <c r="R518" s="206"/>
      <c r="S518" s="206"/>
      <c r="T518" s="207"/>
      <c r="AT518" s="208" t="s">
        <v>195</v>
      </c>
      <c r="AU518" s="208" t="s">
        <v>82</v>
      </c>
      <c r="AV518" s="13" t="s">
        <v>80</v>
      </c>
      <c r="AW518" s="13" t="s">
        <v>35</v>
      </c>
      <c r="AX518" s="13" t="s">
        <v>73</v>
      </c>
      <c r="AY518" s="208" t="s">
        <v>185</v>
      </c>
    </row>
    <row r="519" spans="1:65" s="14" customFormat="1" ht="11.25">
      <c r="B519" s="209"/>
      <c r="C519" s="210"/>
      <c r="D519" s="200" t="s">
        <v>195</v>
      </c>
      <c r="E519" s="211" t="s">
        <v>19</v>
      </c>
      <c r="F519" s="212" t="s">
        <v>82</v>
      </c>
      <c r="G519" s="210"/>
      <c r="H519" s="213">
        <v>2</v>
      </c>
      <c r="I519" s="214"/>
      <c r="J519" s="210"/>
      <c r="K519" s="210"/>
      <c r="L519" s="215"/>
      <c r="M519" s="216"/>
      <c r="N519" s="217"/>
      <c r="O519" s="217"/>
      <c r="P519" s="217"/>
      <c r="Q519" s="217"/>
      <c r="R519" s="217"/>
      <c r="S519" s="217"/>
      <c r="T519" s="218"/>
      <c r="AT519" s="219" t="s">
        <v>195</v>
      </c>
      <c r="AU519" s="219" t="s">
        <v>82</v>
      </c>
      <c r="AV519" s="14" t="s">
        <v>82</v>
      </c>
      <c r="AW519" s="14" t="s">
        <v>35</v>
      </c>
      <c r="AX519" s="14" t="s">
        <v>73</v>
      </c>
      <c r="AY519" s="219" t="s">
        <v>185</v>
      </c>
    </row>
    <row r="520" spans="1:65" s="13" customFormat="1" ht="11.25">
      <c r="B520" s="198"/>
      <c r="C520" s="199"/>
      <c r="D520" s="200" t="s">
        <v>195</v>
      </c>
      <c r="E520" s="201" t="s">
        <v>19</v>
      </c>
      <c r="F520" s="202" t="s">
        <v>6795</v>
      </c>
      <c r="G520" s="199"/>
      <c r="H520" s="201" t="s">
        <v>19</v>
      </c>
      <c r="I520" s="203"/>
      <c r="J520" s="199"/>
      <c r="K520" s="199"/>
      <c r="L520" s="204"/>
      <c r="M520" s="205"/>
      <c r="N520" s="206"/>
      <c r="O520" s="206"/>
      <c r="P520" s="206"/>
      <c r="Q520" s="206"/>
      <c r="R520" s="206"/>
      <c r="S520" s="206"/>
      <c r="T520" s="207"/>
      <c r="AT520" s="208" t="s">
        <v>195</v>
      </c>
      <c r="AU520" s="208" t="s">
        <v>82</v>
      </c>
      <c r="AV520" s="13" t="s">
        <v>80</v>
      </c>
      <c r="AW520" s="13" t="s">
        <v>35</v>
      </c>
      <c r="AX520" s="13" t="s">
        <v>73</v>
      </c>
      <c r="AY520" s="208" t="s">
        <v>185</v>
      </c>
    </row>
    <row r="521" spans="1:65" s="14" customFormat="1" ht="11.25">
      <c r="B521" s="209"/>
      <c r="C521" s="210"/>
      <c r="D521" s="200" t="s">
        <v>195</v>
      </c>
      <c r="E521" s="211" t="s">
        <v>19</v>
      </c>
      <c r="F521" s="212" t="s">
        <v>80</v>
      </c>
      <c r="G521" s="210"/>
      <c r="H521" s="213">
        <v>1</v>
      </c>
      <c r="I521" s="214"/>
      <c r="J521" s="210"/>
      <c r="K521" s="210"/>
      <c r="L521" s="215"/>
      <c r="M521" s="216"/>
      <c r="N521" s="217"/>
      <c r="O521" s="217"/>
      <c r="P521" s="217"/>
      <c r="Q521" s="217"/>
      <c r="R521" s="217"/>
      <c r="S521" s="217"/>
      <c r="T521" s="218"/>
      <c r="AT521" s="219" t="s">
        <v>195</v>
      </c>
      <c r="AU521" s="219" t="s">
        <v>82</v>
      </c>
      <c r="AV521" s="14" t="s">
        <v>82</v>
      </c>
      <c r="AW521" s="14" t="s">
        <v>35</v>
      </c>
      <c r="AX521" s="14" t="s">
        <v>73</v>
      </c>
      <c r="AY521" s="219" t="s">
        <v>185</v>
      </c>
    </row>
    <row r="522" spans="1:65" s="13" customFormat="1" ht="11.25">
      <c r="B522" s="198"/>
      <c r="C522" s="199"/>
      <c r="D522" s="200" t="s">
        <v>195</v>
      </c>
      <c r="E522" s="201" t="s">
        <v>19</v>
      </c>
      <c r="F522" s="202" t="s">
        <v>1693</v>
      </c>
      <c r="G522" s="199"/>
      <c r="H522" s="201" t="s">
        <v>19</v>
      </c>
      <c r="I522" s="203"/>
      <c r="J522" s="199"/>
      <c r="K522" s="199"/>
      <c r="L522" s="204"/>
      <c r="M522" s="205"/>
      <c r="N522" s="206"/>
      <c r="O522" s="206"/>
      <c r="P522" s="206"/>
      <c r="Q522" s="206"/>
      <c r="R522" s="206"/>
      <c r="S522" s="206"/>
      <c r="T522" s="207"/>
      <c r="AT522" s="208" t="s">
        <v>195</v>
      </c>
      <c r="AU522" s="208" t="s">
        <v>82</v>
      </c>
      <c r="AV522" s="13" t="s">
        <v>80</v>
      </c>
      <c r="AW522" s="13" t="s">
        <v>35</v>
      </c>
      <c r="AX522" s="13" t="s">
        <v>73</v>
      </c>
      <c r="AY522" s="208" t="s">
        <v>185</v>
      </c>
    </row>
    <row r="523" spans="1:65" s="14" customFormat="1" ht="11.25">
      <c r="B523" s="209"/>
      <c r="C523" s="210"/>
      <c r="D523" s="200" t="s">
        <v>195</v>
      </c>
      <c r="E523" s="211" t="s">
        <v>19</v>
      </c>
      <c r="F523" s="212" t="s">
        <v>6796</v>
      </c>
      <c r="G523" s="210"/>
      <c r="H523" s="213">
        <v>8</v>
      </c>
      <c r="I523" s="214"/>
      <c r="J523" s="210"/>
      <c r="K523" s="210"/>
      <c r="L523" s="215"/>
      <c r="M523" s="216"/>
      <c r="N523" s="217"/>
      <c r="O523" s="217"/>
      <c r="P523" s="217"/>
      <c r="Q523" s="217"/>
      <c r="R523" s="217"/>
      <c r="S523" s="217"/>
      <c r="T523" s="218"/>
      <c r="AT523" s="219" t="s">
        <v>195</v>
      </c>
      <c r="AU523" s="219" t="s">
        <v>82</v>
      </c>
      <c r="AV523" s="14" t="s">
        <v>82</v>
      </c>
      <c r="AW523" s="14" t="s">
        <v>35</v>
      </c>
      <c r="AX523" s="14" t="s">
        <v>73</v>
      </c>
      <c r="AY523" s="219" t="s">
        <v>185</v>
      </c>
    </row>
    <row r="524" spans="1:65" s="13" customFormat="1" ht="11.25">
      <c r="B524" s="198"/>
      <c r="C524" s="199"/>
      <c r="D524" s="200" t="s">
        <v>195</v>
      </c>
      <c r="E524" s="201" t="s">
        <v>19</v>
      </c>
      <c r="F524" s="202" t="s">
        <v>6797</v>
      </c>
      <c r="G524" s="199"/>
      <c r="H524" s="201" t="s">
        <v>19</v>
      </c>
      <c r="I524" s="203"/>
      <c r="J524" s="199"/>
      <c r="K524" s="199"/>
      <c r="L524" s="204"/>
      <c r="M524" s="205"/>
      <c r="N524" s="206"/>
      <c r="O524" s="206"/>
      <c r="P524" s="206"/>
      <c r="Q524" s="206"/>
      <c r="R524" s="206"/>
      <c r="S524" s="206"/>
      <c r="T524" s="207"/>
      <c r="AT524" s="208" t="s">
        <v>195</v>
      </c>
      <c r="AU524" s="208" t="s">
        <v>82</v>
      </c>
      <c r="AV524" s="13" t="s">
        <v>80</v>
      </c>
      <c r="AW524" s="13" t="s">
        <v>35</v>
      </c>
      <c r="AX524" s="13" t="s">
        <v>73</v>
      </c>
      <c r="AY524" s="208" t="s">
        <v>185</v>
      </c>
    </row>
    <row r="525" spans="1:65" s="14" customFormat="1" ht="11.25">
      <c r="B525" s="209"/>
      <c r="C525" s="210"/>
      <c r="D525" s="200" t="s">
        <v>195</v>
      </c>
      <c r="E525" s="211" t="s">
        <v>19</v>
      </c>
      <c r="F525" s="212" t="s">
        <v>80</v>
      </c>
      <c r="G525" s="210"/>
      <c r="H525" s="213">
        <v>1</v>
      </c>
      <c r="I525" s="214"/>
      <c r="J525" s="210"/>
      <c r="K525" s="210"/>
      <c r="L525" s="215"/>
      <c r="M525" s="216"/>
      <c r="N525" s="217"/>
      <c r="O525" s="217"/>
      <c r="P525" s="217"/>
      <c r="Q525" s="217"/>
      <c r="R525" s="217"/>
      <c r="S525" s="217"/>
      <c r="T525" s="218"/>
      <c r="AT525" s="219" t="s">
        <v>195</v>
      </c>
      <c r="AU525" s="219" t="s">
        <v>82</v>
      </c>
      <c r="AV525" s="14" t="s">
        <v>82</v>
      </c>
      <c r="AW525" s="14" t="s">
        <v>35</v>
      </c>
      <c r="AX525" s="14" t="s">
        <v>73</v>
      </c>
      <c r="AY525" s="219" t="s">
        <v>185</v>
      </c>
    </row>
    <row r="526" spans="1:65" s="13" customFormat="1" ht="11.25">
      <c r="B526" s="198"/>
      <c r="C526" s="199"/>
      <c r="D526" s="200" t="s">
        <v>195</v>
      </c>
      <c r="E526" s="201" t="s">
        <v>19</v>
      </c>
      <c r="F526" s="202" t="s">
        <v>6798</v>
      </c>
      <c r="G526" s="199"/>
      <c r="H526" s="201" t="s">
        <v>19</v>
      </c>
      <c r="I526" s="203"/>
      <c r="J526" s="199"/>
      <c r="K526" s="199"/>
      <c r="L526" s="204"/>
      <c r="M526" s="205"/>
      <c r="N526" s="206"/>
      <c r="O526" s="206"/>
      <c r="P526" s="206"/>
      <c r="Q526" s="206"/>
      <c r="R526" s="206"/>
      <c r="S526" s="206"/>
      <c r="T526" s="207"/>
      <c r="AT526" s="208" t="s">
        <v>195</v>
      </c>
      <c r="AU526" s="208" t="s">
        <v>82</v>
      </c>
      <c r="AV526" s="13" t="s">
        <v>80</v>
      </c>
      <c r="AW526" s="13" t="s">
        <v>35</v>
      </c>
      <c r="AX526" s="13" t="s">
        <v>73</v>
      </c>
      <c r="AY526" s="208" t="s">
        <v>185</v>
      </c>
    </row>
    <row r="527" spans="1:65" s="14" customFormat="1" ht="11.25">
      <c r="B527" s="209"/>
      <c r="C527" s="210"/>
      <c r="D527" s="200" t="s">
        <v>195</v>
      </c>
      <c r="E527" s="211" t="s">
        <v>19</v>
      </c>
      <c r="F527" s="212" t="s">
        <v>135</v>
      </c>
      <c r="G527" s="210"/>
      <c r="H527" s="213">
        <v>4</v>
      </c>
      <c r="I527" s="214"/>
      <c r="J527" s="210"/>
      <c r="K527" s="210"/>
      <c r="L527" s="215"/>
      <c r="M527" s="216"/>
      <c r="N527" s="217"/>
      <c r="O527" s="217"/>
      <c r="P527" s="217"/>
      <c r="Q527" s="217"/>
      <c r="R527" s="217"/>
      <c r="S527" s="217"/>
      <c r="T527" s="218"/>
      <c r="AT527" s="219" t="s">
        <v>195</v>
      </c>
      <c r="AU527" s="219" t="s">
        <v>82</v>
      </c>
      <c r="AV527" s="14" t="s">
        <v>82</v>
      </c>
      <c r="AW527" s="14" t="s">
        <v>35</v>
      </c>
      <c r="AX527" s="14" t="s">
        <v>73</v>
      </c>
      <c r="AY527" s="219" t="s">
        <v>185</v>
      </c>
    </row>
    <row r="528" spans="1:65" s="13" customFormat="1" ht="11.25">
      <c r="B528" s="198"/>
      <c r="C528" s="199"/>
      <c r="D528" s="200" t="s">
        <v>195</v>
      </c>
      <c r="E528" s="201" t="s">
        <v>19</v>
      </c>
      <c r="F528" s="202" t="s">
        <v>2855</v>
      </c>
      <c r="G528" s="199"/>
      <c r="H528" s="201" t="s">
        <v>19</v>
      </c>
      <c r="I528" s="203"/>
      <c r="J528" s="199"/>
      <c r="K528" s="199"/>
      <c r="L528" s="204"/>
      <c r="M528" s="205"/>
      <c r="N528" s="206"/>
      <c r="O528" s="206"/>
      <c r="P528" s="206"/>
      <c r="Q528" s="206"/>
      <c r="R528" s="206"/>
      <c r="S528" s="206"/>
      <c r="T528" s="207"/>
      <c r="AT528" s="208" t="s">
        <v>195</v>
      </c>
      <c r="AU528" s="208" t="s">
        <v>82</v>
      </c>
      <c r="AV528" s="13" t="s">
        <v>80</v>
      </c>
      <c r="AW528" s="13" t="s">
        <v>35</v>
      </c>
      <c r="AX528" s="13" t="s">
        <v>73</v>
      </c>
      <c r="AY528" s="208" t="s">
        <v>185</v>
      </c>
    </row>
    <row r="529" spans="1:65" s="14" customFormat="1" ht="11.25">
      <c r="B529" s="209"/>
      <c r="C529" s="210"/>
      <c r="D529" s="200" t="s">
        <v>195</v>
      </c>
      <c r="E529" s="211" t="s">
        <v>19</v>
      </c>
      <c r="F529" s="212" t="s">
        <v>80</v>
      </c>
      <c r="G529" s="210"/>
      <c r="H529" s="213">
        <v>1</v>
      </c>
      <c r="I529" s="214"/>
      <c r="J529" s="210"/>
      <c r="K529" s="210"/>
      <c r="L529" s="215"/>
      <c r="M529" s="216"/>
      <c r="N529" s="217"/>
      <c r="O529" s="217"/>
      <c r="P529" s="217"/>
      <c r="Q529" s="217"/>
      <c r="R529" s="217"/>
      <c r="S529" s="217"/>
      <c r="T529" s="218"/>
      <c r="AT529" s="219" t="s">
        <v>195</v>
      </c>
      <c r="AU529" s="219" t="s">
        <v>82</v>
      </c>
      <c r="AV529" s="14" t="s">
        <v>82</v>
      </c>
      <c r="AW529" s="14" t="s">
        <v>35</v>
      </c>
      <c r="AX529" s="14" t="s">
        <v>73</v>
      </c>
      <c r="AY529" s="219" t="s">
        <v>185</v>
      </c>
    </row>
    <row r="530" spans="1:65" s="13" customFormat="1" ht="11.25">
      <c r="B530" s="198"/>
      <c r="C530" s="199"/>
      <c r="D530" s="200" t="s">
        <v>195</v>
      </c>
      <c r="E530" s="201" t="s">
        <v>19</v>
      </c>
      <c r="F530" s="202" t="s">
        <v>6799</v>
      </c>
      <c r="G530" s="199"/>
      <c r="H530" s="201" t="s">
        <v>19</v>
      </c>
      <c r="I530" s="203"/>
      <c r="J530" s="199"/>
      <c r="K530" s="199"/>
      <c r="L530" s="204"/>
      <c r="M530" s="205"/>
      <c r="N530" s="206"/>
      <c r="O530" s="206"/>
      <c r="P530" s="206"/>
      <c r="Q530" s="206"/>
      <c r="R530" s="206"/>
      <c r="S530" s="206"/>
      <c r="T530" s="207"/>
      <c r="AT530" s="208" t="s">
        <v>195</v>
      </c>
      <c r="AU530" s="208" t="s">
        <v>82</v>
      </c>
      <c r="AV530" s="13" t="s">
        <v>80</v>
      </c>
      <c r="AW530" s="13" t="s">
        <v>35</v>
      </c>
      <c r="AX530" s="13" t="s">
        <v>73</v>
      </c>
      <c r="AY530" s="208" t="s">
        <v>185</v>
      </c>
    </row>
    <row r="531" spans="1:65" s="14" customFormat="1" ht="11.25">
      <c r="B531" s="209"/>
      <c r="C531" s="210"/>
      <c r="D531" s="200" t="s">
        <v>195</v>
      </c>
      <c r="E531" s="211" t="s">
        <v>19</v>
      </c>
      <c r="F531" s="212" t="s">
        <v>80</v>
      </c>
      <c r="G531" s="210"/>
      <c r="H531" s="213">
        <v>1</v>
      </c>
      <c r="I531" s="214"/>
      <c r="J531" s="210"/>
      <c r="K531" s="210"/>
      <c r="L531" s="215"/>
      <c r="M531" s="216"/>
      <c r="N531" s="217"/>
      <c r="O531" s="217"/>
      <c r="P531" s="217"/>
      <c r="Q531" s="217"/>
      <c r="R531" s="217"/>
      <c r="S531" s="217"/>
      <c r="T531" s="218"/>
      <c r="AT531" s="219" t="s">
        <v>195</v>
      </c>
      <c r="AU531" s="219" t="s">
        <v>82</v>
      </c>
      <c r="AV531" s="14" t="s">
        <v>82</v>
      </c>
      <c r="AW531" s="14" t="s">
        <v>35</v>
      </c>
      <c r="AX531" s="14" t="s">
        <v>73</v>
      </c>
      <c r="AY531" s="219" t="s">
        <v>185</v>
      </c>
    </row>
    <row r="532" spans="1:65" s="15" customFormat="1" ht="11.25">
      <c r="B532" s="220"/>
      <c r="C532" s="221"/>
      <c r="D532" s="200" t="s">
        <v>195</v>
      </c>
      <c r="E532" s="222" t="s">
        <v>19</v>
      </c>
      <c r="F532" s="223" t="s">
        <v>226</v>
      </c>
      <c r="G532" s="221"/>
      <c r="H532" s="224">
        <v>18</v>
      </c>
      <c r="I532" s="225"/>
      <c r="J532" s="221"/>
      <c r="K532" s="221"/>
      <c r="L532" s="226"/>
      <c r="M532" s="227"/>
      <c r="N532" s="228"/>
      <c r="O532" s="228"/>
      <c r="P532" s="228"/>
      <c r="Q532" s="228"/>
      <c r="R532" s="228"/>
      <c r="S532" s="228"/>
      <c r="T532" s="229"/>
      <c r="AT532" s="230" t="s">
        <v>195</v>
      </c>
      <c r="AU532" s="230" t="s">
        <v>82</v>
      </c>
      <c r="AV532" s="15" t="s">
        <v>135</v>
      </c>
      <c r="AW532" s="15" t="s">
        <v>35</v>
      </c>
      <c r="AX532" s="15" t="s">
        <v>80</v>
      </c>
      <c r="AY532" s="230" t="s">
        <v>185</v>
      </c>
    </row>
    <row r="533" spans="1:65" s="2" customFormat="1" ht="16.5" customHeight="1">
      <c r="A533" s="36"/>
      <c r="B533" s="37"/>
      <c r="C533" s="237" t="s">
        <v>309</v>
      </c>
      <c r="D533" s="237" t="s">
        <v>520</v>
      </c>
      <c r="E533" s="238" t="s">
        <v>6800</v>
      </c>
      <c r="F533" s="239" t="s">
        <v>6801</v>
      </c>
      <c r="G533" s="240" t="s">
        <v>439</v>
      </c>
      <c r="H533" s="241">
        <v>2</v>
      </c>
      <c r="I533" s="242"/>
      <c r="J533" s="243">
        <f>ROUND(I533*H533,2)</f>
        <v>0</v>
      </c>
      <c r="K533" s="239" t="s">
        <v>449</v>
      </c>
      <c r="L533" s="244"/>
      <c r="M533" s="245" t="s">
        <v>19</v>
      </c>
      <c r="N533" s="246" t="s">
        <v>44</v>
      </c>
      <c r="O533" s="66"/>
      <c r="P533" s="189">
        <f>O533*H533</f>
        <v>0</v>
      </c>
      <c r="Q533" s="189">
        <v>0.02</v>
      </c>
      <c r="R533" s="189">
        <f>Q533*H533</f>
        <v>0.04</v>
      </c>
      <c r="S533" s="189">
        <v>0</v>
      </c>
      <c r="T533" s="190">
        <f>S533*H533</f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191" t="s">
        <v>265</v>
      </c>
      <c r="AT533" s="191" t="s">
        <v>520</v>
      </c>
      <c r="AU533" s="191" t="s">
        <v>82</v>
      </c>
      <c r="AY533" s="19" t="s">
        <v>185</v>
      </c>
      <c r="BE533" s="192">
        <f>IF(N533="základní",J533,0)</f>
        <v>0</v>
      </c>
      <c r="BF533" s="192">
        <f>IF(N533="snížená",J533,0)</f>
        <v>0</v>
      </c>
      <c r="BG533" s="192">
        <f>IF(N533="zákl. přenesená",J533,0)</f>
        <v>0</v>
      </c>
      <c r="BH533" s="192">
        <f>IF(N533="sníž. přenesená",J533,0)</f>
        <v>0</v>
      </c>
      <c r="BI533" s="192">
        <f>IF(N533="nulová",J533,0)</f>
        <v>0</v>
      </c>
      <c r="BJ533" s="19" t="s">
        <v>80</v>
      </c>
      <c r="BK533" s="192">
        <f>ROUND(I533*H533,2)</f>
        <v>0</v>
      </c>
      <c r="BL533" s="19" t="s">
        <v>135</v>
      </c>
      <c r="BM533" s="191" t="s">
        <v>6802</v>
      </c>
    </row>
    <row r="534" spans="1:65" s="13" customFormat="1" ht="11.25">
      <c r="B534" s="198"/>
      <c r="C534" s="199"/>
      <c r="D534" s="200" t="s">
        <v>195</v>
      </c>
      <c r="E534" s="201" t="s">
        <v>19</v>
      </c>
      <c r="F534" s="202" t="s">
        <v>652</v>
      </c>
      <c r="G534" s="199"/>
      <c r="H534" s="201" t="s">
        <v>19</v>
      </c>
      <c r="I534" s="203"/>
      <c r="J534" s="199"/>
      <c r="K534" s="199"/>
      <c r="L534" s="204"/>
      <c r="M534" s="205"/>
      <c r="N534" s="206"/>
      <c r="O534" s="206"/>
      <c r="P534" s="206"/>
      <c r="Q534" s="206"/>
      <c r="R534" s="206"/>
      <c r="S534" s="206"/>
      <c r="T534" s="207"/>
      <c r="AT534" s="208" t="s">
        <v>195</v>
      </c>
      <c r="AU534" s="208" t="s">
        <v>82</v>
      </c>
      <c r="AV534" s="13" t="s">
        <v>80</v>
      </c>
      <c r="AW534" s="13" t="s">
        <v>35</v>
      </c>
      <c r="AX534" s="13" t="s">
        <v>73</v>
      </c>
      <c r="AY534" s="208" t="s">
        <v>185</v>
      </c>
    </row>
    <row r="535" spans="1:65" s="13" customFormat="1" ht="11.25">
      <c r="B535" s="198"/>
      <c r="C535" s="199"/>
      <c r="D535" s="200" t="s">
        <v>195</v>
      </c>
      <c r="E535" s="201" t="s">
        <v>19</v>
      </c>
      <c r="F535" s="202" t="s">
        <v>6794</v>
      </c>
      <c r="G535" s="199"/>
      <c r="H535" s="201" t="s">
        <v>19</v>
      </c>
      <c r="I535" s="203"/>
      <c r="J535" s="199"/>
      <c r="K535" s="199"/>
      <c r="L535" s="204"/>
      <c r="M535" s="205"/>
      <c r="N535" s="206"/>
      <c r="O535" s="206"/>
      <c r="P535" s="206"/>
      <c r="Q535" s="206"/>
      <c r="R535" s="206"/>
      <c r="S535" s="206"/>
      <c r="T535" s="207"/>
      <c r="AT535" s="208" t="s">
        <v>195</v>
      </c>
      <c r="AU535" s="208" t="s">
        <v>82</v>
      </c>
      <c r="AV535" s="13" t="s">
        <v>80</v>
      </c>
      <c r="AW535" s="13" t="s">
        <v>35</v>
      </c>
      <c r="AX535" s="13" t="s">
        <v>73</v>
      </c>
      <c r="AY535" s="208" t="s">
        <v>185</v>
      </c>
    </row>
    <row r="536" spans="1:65" s="14" customFormat="1" ht="11.25">
      <c r="B536" s="209"/>
      <c r="C536" s="210"/>
      <c r="D536" s="200" t="s">
        <v>195</v>
      </c>
      <c r="E536" s="211" t="s">
        <v>19</v>
      </c>
      <c r="F536" s="212" t="s">
        <v>82</v>
      </c>
      <c r="G536" s="210"/>
      <c r="H536" s="213">
        <v>2</v>
      </c>
      <c r="I536" s="214"/>
      <c r="J536" s="210"/>
      <c r="K536" s="210"/>
      <c r="L536" s="215"/>
      <c r="M536" s="216"/>
      <c r="N536" s="217"/>
      <c r="O536" s="217"/>
      <c r="P536" s="217"/>
      <c r="Q536" s="217"/>
      <c r="R536" s="217"/>
      <c r="S536" s="217"/>
      <c r="T536" s="218"/>
      <c r="AT536" s="219" t="s">
        <v>195</v>
      </c>
      <c r="AU536" s="219" t="s">
        <v>82</v>
      </c>
      <c r="AV536" s="14" t="s">
        <v>82</v>
      </c>
      <c r="AW536" s="14" t="s">
        <v>35</v>
      </c>
      <c r="AX536" s="14" t="s">
        <v>73</v>
      </c>
      <c r="AY536" s="219" t="s">
        <v>185</v>
      </c>
    </row>
    <row r="537" spans="1:65" s="15" customFormat="1" ht="11.25">
      <c r="B537" s="220"/>
      <c r="C537" s="221"/>
      <c r="D537" s="200" t="s">
        <v>195</v>
      </c>
      <c r="E537" s="222" t="s">
        <v>19</v>
      </c>
      <c r="F537" s="223" t="s">
        <v>226</v>
      </c>
      <c r="G537" s="221"/>
      <c r="H537" s="224">
        <v>2</v>
      </c>
      <c r="I537" s="225"/>
      <c r="J537" s="221"/>
      <c r="K537" s="221"/>
      <c r="L537" s="226"/>
      <c r="M537" s="227"/>
      <c r="N537" s="228"/>
      <c r="O537" s="228"/>
      <c r="P537" s="228"/>
      <c r="Q537" s="228"/>
      <c r="R537" s="228"/>
      <c r="S537" s="228"/>
      <c r="T537" s="229"/>
      <c r="AT537" s="230" t="s">
        <v>195</v>
      </c>
      <c r="AU537" s="230" t="s">
        <v>82</v>
      </c>
      <c r="AV537" s="15" t="s">
        <v>135</v>
      </c>
      <c r="AW537" s="15" t="s">
        <v>35</v>
      </c>
      <c r="AX537" s="15" t="s">
        <v>80</v>
      </c>
      <c r="AY537" s="230" t="s">
        <v>185</v>
      </c>
    </row>
    <row r="538" spans="1:65" s="2" customFormat="1" ht="16.5" customHeight="1">
      <c r="A538" s="36"/>
      <c r="B538" s="37"/>
      <c r="C538" s="237" t="s">
        <v>318</v>
      </c>
      <c r="D538" s="237" t="s">
        <v>520</v>
      </c>
      <c r="E538" s="238" t="s">
        <v>6803</v>
      </c>
      <c r="F538" s="239" t="s">
        <v>6804</v>
      </c>
      <c r="G538" s="240" t="s">
        <v>439</v>
      </c>
      <c r="H538" s="241">
        <v>1</v>
      </c>
      <c r="I538" s="242"/>
      <c r="J538" s="243">
        <f>ROUND(I538*H538,2)</f>
        <v>0</v>
      </c>
      <c r="K538" s="239" t="s">
        <v>449</v>
      </c>
      <c r="L538" s="244"/>
      <c r="M538" s="245" t="s">
        <v>19</v>
      </c>
      <c r="N538" s="246" t="s">
        <v>44</v>
      </c>
      <c r="O538" s="66"/>
      <c r="P538" s="189">
        <f>O538*H538</f>
        <v>0</v>
      </c>
      <c r="Q538" s="189">
        <v>0.02</v>
      </c>
      <c r="R538" s="189">
        <f>Q538*H538</f>
        <v>0.02</v>
      </c>
      <c r="S538" s="189">
        <v>0</v>
      </c>
      <c r="T538" s="190">
        <f>S538*H538</f>
        <v>0</v>
      </c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R538" s="191" t="s">
        <v>265</v>
      </c>
      <c r="AT538" s="191" t="s">
        <v>520</v>
      </c>
      <c r="AU538" s="191" t="s">
        <v>82</v>
      </c>
      <c r="AY538" s="19" t="s">
        <v>185</v>
      </c>
      <c r="BE538" s="192">
        <f>IF(N538="základní",J538,0)</f>
        <v>0</v>
      </c>
      <c r="BF538" s="192">
        <f>IF(N538="snížená",J538,0)</f>
        <v>0</v>
      </c>
      <c r="BG538" s="192">
        <f>IF(N538="zákl. přenesená",J538,0)</f>
        <v>0</v>
      </c>
      <c r="BH538" s="192">
        <f>IF(N538="sníž. přenesená",J538,0)</f>
        <v>0</v>
      </c>
      <c r="BI538" s="192">
        <f>IF(N538="nulová",J538,0)</f>
        <v>0</v>
      </c>
      <c r="BJ538" s="19" t="s">
        <v>80</v>
      </c>
      <c r="BK538" s="192">
        <f>ROUND(I538*H538,2)</f>
        <v>0</v>
      </c>
      <c r="BL538" s="19" t="s">
        <v>135</v>
      </c>
      <c r="BM538" s="191" t="s">
        <v>6805</v>
      </c>
    </row>
    <row r="539" spans="1:65" s="13" customFormat="1" ht="11.25">
      <c r="B539" s="198"/>
      <c r="C539" s="199"/>
      <c r="D539" s="200" t="s">
        <v>195</v>
      </c>
      <c r="E539" s="201" t="s">
        <v>19</v>
      </c>
      <c r="F539" s="202" t="s">
        <v>652</v>
      </c>
      <c r="G539" s="199"/>
      <c r="H539" s="201" t="s">
        <v>19</v>
      </c>
      <c r="I539" s="203"/>
      <c r="J539" s="199"/>
      <c r="K539" s="199"/>
      <c r="L539" s="204"/>
      <c r="M539" s="205"/>
      <c r="N539" s="206"/>
      <c r="O539" s="206"/>
      <c r="P539" s="206"/>
      <c r="Q539" s="206"/>
      <c r="R539" s="206"/>
      <c r="S539" s="206"/>
      <c r="T539" s="207"/>
      <c r="AT539" s="208" t="s">
        <v>195</v>
      </c>
      <c r="AU539" s="208" t="s">
        <v>82</v>
      </c>
      <c r="AV539" s="13" t="s">
        <v>80</v>
      </c>
      <c r="AW539" s="13" t="s">
        <v>35</v>
      </c>
      <c r="AX539" s="13" t="s">
        <v>73</v>
      </c>
      <c r="AY539" s="208" t="s">
        <v>185</v>
      </c>
    </row>
    <row r="540" spans="1:65" s="13" customFormat="1" ht="11.25">
      <c r="B540" s="198"/>
      <c r="C540" s="199"/>
      <c r="D540" s="200" t="s">
        <v>195</v>
      </c>
      <c r="E540" s="201" t="s">
        <v>19</v>
      </c>
      <c r="F540" s="202" t="s">
        <v>6795</v>
      </c>
      <c r="G540" s="199"/>
      <c r="H540" s="201" t="s">
        <v>19</v>
      </c>
      <c r="I540" s="203"/>
      <c r="J540" s="199"/>
      <c r="K540" s="199"/>
      <c r="L540" s="204"/>
      <c r="M540" s="205"/>
      <c r="N540" s="206"/>
      <c r="O540" s="206"/>
      <c r="P540" s="206"/>
      <c r="Q540" s="206"/>
      <c r="R540" s="206"/>
      <c r="S540" s="206"/>
      <c r="T540" s="207"/>
      <c r="AT540" s="208" t="s">
        <v>195</v>
      </c>
      <c r="AU540" s="208" t="s">
        <v>82</v>
      </c>
      <c r="AV540" s="13" t="s">
        <v>80</v>
      </c>
      <c r="AW540" s="13" t="s">
        <v>35</v>
      </c>
      <c r="AX540" s="13" t="s">
        <v>73</v>
      </c>
      <c r="AY540" s="208" t="s">
        <v>185</v>
      </c>
    </row>
    <row r="541" spans="1:65" s="14" customFormat="1" ht="11.25">
      <c r="B541" s="209"/>
      <c r="C541" s="210"/>
      <c r="D541" s="200" t="s">
        <v>195</v>
      </c>
      <c r="E541" s="211" t="s">
        <v>19</v>
      </c>
      <c r="F541" s="212" t="s">
        <v>80</v>
      </c>
      <c r="G541" s="210"/>
      <c r="H541" s="213">
        <v>1</v>
      </c>
      <c r="I541" s="214"/>
      <c r="J541" s="210"/>
      <c r="K541" s="210"/>
      <c r="L541" s="215"/>
      <c r="M541" s="216"/>
      <c r="N541" s="217"/>
      <c r="O541" s="217"/>
      <c r="P541" s="217"/>
      <c r="Q541" s="217"/>
      <c r="R541" s="217"/>
      <c r="S541" s="217"/>
      <c r="T541" s="218"/>
      <c r="AT541" s="219" t="s">
        <v>195</v>
      </c>
      <c r="AU541" s="219" t="s">
        <v>82</v>
      </c>
      <c r="AV541" s="14" t="s">
        <v>82</v>
      </c>
      <c r="AW541" s="14" t="s">
        <v>35</v>
      </c>
      <c r="AX541" s="14" t="s">
        <v>73</v>
      </c>
      <c r="AY541" s="219" t="s">
        <v>185</v>
      </c>
    </row>
    <row r="542" spans="1:65" s="15" customFormat="1" ht="11.25">
      <c r="B542" s="220"/>
      <c r="C542" s="221"/>
      <c r="D542" s="200" t="s">
        <v>195</v>
      </c>
      <c r="E542" s="222" t="s">
        <v>19</v>
      </c>
      <c r="F542" s="223" t="s">
        <v>226</v>
      </c>
      <c r="G542" s="221"/>
      <c r="H542" s="224">
        <v>1</v>
      </c>
      <c r="I542" s="225"/>
      <c r="J542" s="221"/>
      <c r="K542" s="221"/>
      <c r="L542" s="226"/>
      <c r="M542" s="227"/>
      <c r="N542" s="228"/>
      <c r="O542" s="228"/>
      <c r="P542" s="228"/>
      <c r="Q542" s="228"/>
      <c r="R542" s="228"/>
      <c r="S542" s="228"/>
      <c r="T542" s="229"/>
      <c r="AT542" s="230" t="s">
        <v>195</v>
      </c>
      <c r="AU542" s="230" t="s">
        <v>82</v>
      </c>
      <c r="AV542" s="15" t="s">
        <v>135</v>
      </c>
      <c r="AW542" s="15" t="s">
        <v>35</v>
      </c>
      <c r="AX542" s="15" t="s">
        <v>80</v>
      </c>
      <c r="AY542" s="230" t="s">
        <v>185</v>
      </c>
    </row>
    <row r="543" spans="1:65" s="2" customFormat="1" ht="16.5" customHeight="1">
      <c r="A543" s="36"/>
      <c r="B543" s="37"/>
      <c r="C543" s="237" t="s">
        <v>8</v>
      </c>
      <c r="D543" s="237" t="s">
        <v>520</v>
      </c>
      <c r="E543" s="238" t="s">
        <v>1190</v>
      </c>
      <c r="F543" s="239" t="s">
        <v>1191</v>
      </c>
      <c r="G543" s="240" t="s">
        <v>439</v>
      </c>
      <c r="H543" s="241">
        <v>9</v>
      </c>
      <c r="I543" s="242"/>
      <c r="J543" s="243">
        <f>ROUND(I543*H543,2)</f>
        <v>0</v>
      </c>
      <c r="K543" s="239" t="s">
        <v>449</v>
      </c>
      <c r="L543" s="244"/>
      <c r="M543" s="245" t="s">
        <v>19</v>
      </c>
      <c r="N543" s="246" t="s">
        <v>44</v>
      </c>
      <c r="O543" s="66"/>
      <c r="P543" s="189">
        <f>O543*H543</f>
        <v>0</v>
      </c>
      <c r="Q543" s="189">
        <v>0.02</v>
      </c>
      <c r="R543" s="189">
        <f>Q543*H543</f>
        <v>0.18</v>
      </c>
      <c r="S543" s="189">
        <v>0</v>
      </c>
      <c r="T543" s="190">
        <f>S543*H543</f>
        <v>0</v>
      </c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R543" s="191" t="s">
        <v>265</v>
      </c>
      <c r="AT543" s="191" t="s">
        <v>520</v>
      </c>
      <c r="AU543" s="191" t="s">
        <v>82</v>
      </c>
      <c r="AY543" s="19" t="s">
        <v>185</v>
      </c>
      <c r="BE543" s="192">
        <f>IF(N543="základní",J543,0)</f>
        <v>0</v>
      </c>
      <c r="BF543" s="192">
        <f>IF(N543="snížená",J543,0)</f>
        <v>0</v>
      </c>
      <c r="BG543" s="192">
        <f>IF(N543="zákl. přenesená",J543,0)</f>
        <v>0</v>
      </c>
      <c r="BH543" s="192">
        <f>IF(N543="sníž. přenesená",J543,0)</f>
        <v>0</v>
      </c>
      <c r="BI543" s="192">
        <f>IF(N543="nulová",J543,0)</f>
        <v>0</v>
      </c>
      <c r="BJ543" s="19" t="s">
        <v>80</v>
      </c>
      <c r="BK543" s="192">
        <f>ROUND(I543*H543,2)</f>
        <v>0</v>
      </c>
      <c r="BL543" s="19" t="s">
        <v>135</v>
      </c>
      <c r="BM543" s="191" t="s">
        <v>6806</v>
      </c>
    </row>
    <row r="544" spans="1:65" s="13" customFormat="1" ht="11.25">
      <c r="B544" s="198"/>
      <c r="C544" s="199"/>
      <c r="D544" s="200" t="s">
        <v>195</v>
      </c>
      <c r="E544" s="201" t="s">
        <v>19</v>
      </c>
      <c r="F544" s="202" t="s">
        <v>652</v>
      </c>
      <c r="G544" s="199"/>
      <c r="H544" s="201" t="s">
        <v>19</v>
      </c>
      <c r="I544" s="203"/>
      <c r="J544" s="199"/>
      <c r="K544" s="199"/>
      <c r="L544" s="204"/>
      <c r="M544" s="205"/>
      <c r="N544" s="206"/>
      <c r="O544" s="206"/>
      <c r="P544" s="206"/>
      <c r="Q544" s="206"/>
      <c r="R544" s="206"/>
      <c r="S544" s="206"/>
      <c r="T544" s="207"/>
      <c r="AT544" s="208" t="s">
        <v>195</v>
      </c>
      <c r="AU544" s="208" t="s">
        <v>82</v>
      </c>
      <c r="AV544" s="13" t="s">
        <v>80</v>
      </c>
      <c r="AW544" s="13" t="s">
        <v>35</v>
      </c>
      <c r="AX544" s="13" t="s">
        <v>73</v>
      </c>
      <c r="AY544" s="208" t="s">
        <v>185</v>
      </c>
    </row>
    <row r="545" spans="1:65" s="13" customFormat="1" ht="11.25">
      <c r="B545" s="198"/>
      <c r="C545" s="199"/>
      <c r="D545" s="200" t="s">
        <v>195</v>
      </c>
      <c r="E545" s="201" t="s">
        <v>19</v>
      </c>
      <c r="F545" s="202" t="s">
        <v>1693</v>
      </c>
      <c r="G545" s="199"/>
      <c r="H545" s="201" t="s">
        <v>19</v>
      </c>
      <c r="I545" s="203"/>
      <c r="J545" s="199"/>
      <c r="K545" s="199"/>
      <c r="L545" s="204"/>
      <c r="M545" s="205"/>
      <c r="N545" s="206"/>
      <c r="O545" s="206"/>
      <c r="P545" s="206"/>
      <c r="Q545" s="206"/>
      <c r="R545" s="206"/>
      <c r="S545" s="206"/>
      <c r="T545" s="207"/>
      <c r="AT545" s="208" t="s">
        <v>195</v>
      </c>
      <c r="AU545" s="208" t="s">
        <v>82</v>
      </c>
      <c r="AV545" s="13" t="s">
        <v>80</v>
      </c>
      <c r="AW545" s="13" t="s">
        <v>35</v>
      </c>
      <c r="AX545" s="13" t="s">
        <v>73</v>
      </c>
      <c r="AY545" s="208" t="s">
        <v>185</v>
      </c>
    </row>
    <row r="546" spans="1:65" s="14" customFormat="1" ht="11.25">
      <c r="B546" s="209"/>
      <c r="C546" s="210"/>
      <c r="D546" s="200" t="s">
        <v>195</v>
      </c>
      <c r="E546" s="211" t="s">
        <v>19</v>
      </c>
      <c r="F546" s="212" t="s">
        <v>6796</v>
      </c>
      <c r="G546" s="210"/>
      <c r="H546" s="213">
        <v>8</v>
      </c>
      <c r="I546" s="214"/>
      <c r="J546" s="210"/>
      <c r="K546" s="210"/>
      <c r="L546" s="215"/>
      <c r="M546" s="216"/>
      <c r="N546" s="217"/>
      <c r="O546" s="217"/>
      <c r="P546" s="217"/>
      <c r="Q546" s="217"/>
      <c r="R546" s="217"/>
      <c r="S546" s="217"/>
      <c r="T546" s="218"/>
      <c r="AT546" s="219" t="s">
        <v>195</v>
      </c>
      <c r="AU546" s="219" t="s">
        <v>82</v>
      </c>
      <c r="AV546" s="14" t="s">
        <v>82</v>
      </c>
      <c r="AW546" s="14" t="s">
        <v>35</v>
      </c>
      <c r="AX546" s="14" t="s">
        <v>73</v>
      </c>
      <c r="AY546" s="219" t="s">
        <v>185</v>
      </c>
    </row>
    <row r="547" spans="1:65" s="13" customFormat="1" ht="11.25">
      <c r="B547" s="198"/>
      <c r="C547" s="199"/>
      <c r="D547" s="200" t="s">
        <v>195</v>
      </c>
      <c r="E547" s="201" t="s">
        <v>19</v>
      </c>
      <c r="F547" s="202" t="s">
        <v>6797</v>
      </c>
      <c r="G547" s="199"/>
      <c r="H547" s="201" t="s">
        <v>19</v>
      </c>
      <c r="I547" s="203"/>
      <c r="J547" s="199"/>
      <c r="K547" s="199"/>
      <c r="L547" s="204"/>
      <c r="M547" s="205"/>
      <c r="N547" s="206"/>
      <c r="O547" s="206"/>
      <c r="P547" s="206"/>
      <c r="Q547" s="206"/>
      <c r="R547" s="206"/>
      <c r="S547" s="206"/>
      <c r="T547" s="207"/>
      <c r="AT547" s="208" t="s">
        <v>195</v>
      </c>
      <c r="AU547" s="208" t="s">
        <v>82</v>
      </c>
      <c r="AV547" s="13" t="s">
        <v>80</v>
      </c>
      <c r="AW547" s="13" t="s">
        <v>35</v>
      </c>
      <c r="AX547" s="13" t="s">
        <v>73</v>
      </c>
      <c r="AY547" s="208" t="s">
        <v>185</v>
      </c>
    </row>
    <row r="548" spans="1:65" s="14" customFormat="1" ht="11.25">
      <c r="B548" s="209"/>
      <c r="C548" s="210"/>
      <c r="D548" s="200" t="s">
        <v>195</v>
      </c>
      <c r="E548" s="211" t="s">
        <v>19</v>
      </c>
      <c r="F548" s="212" t="s">
        <v>80</v>
      </c>
      <c r="G548" s="210"/>
      <c r="H548" s="213">
        <v>1</v>
      </c>
      <c r="I548" s="214"/>
      <c r="J548" s="210"/>
      <c r="K548" s="210"/>
      <c r="L548" s="215"/>
      <c r="M548" s="216"/>
      <c r="N548" s="217"/>
      <c r="O548" s="217"/>
      <c r="P548" s="217"/>
      <c r="Q548" s="217"/>
      <c r="R548" s="217"/>
      <c r="S548" s="217"/>
      <c r="T548" s="218"/>
      <c r="AT548" s="219" t="s">
        <v>195</v>
      </c>
      <c r="AU548" s="219" t="s">
        <v>82</v>
      </c>
      <c r="AV548" s="14" t="s">
        <v>82</v>
      </c>
      <c r="AW548" s="14" t="s">
        <v>35</v>
      </c>
      <c r="AX548" s="14" t="s">
        <v>73</v>
      </c>
      <c r="AY548" s="219" t="s">
        <v>185</v>
      </c>
    </row>
    <row r="549" spans="1:65" s="15" customFormat="1" ht="11.25">
      <c r="B549" s="220"/>
      <c r="C549" s="221"/>
      <c r="D549" s="200" t="s">
        <v>195</v>
      </c>
      <c r="E549" s="222" t="s">
        <v>19</v>
      </c>
      <c r="F549" s="223" t="s">
        <v>226</v>
      </c>
      <c r="G549" s="221"/>
      <c r="H549" s="224">
        <v>9</v>
      </c>
      <c r="I549" s="225"/>
      <c r="J549" s="221"/>
      <c r="K549" s="221"/>
      <c r="L549" s="226"/>
      <c r="M549" s="227"/>
      <c r="N549" s="228"/>
      <c r="O549" s="228"/>
      <c r="P549" s="228"/>
      <c r="Q549" s="228"/>
      <c r="R549" s="228"/>
      <c r="S549" s="228"/>
      <c r="T549" s="229"/>
      <c r="AT549" s="230" t="s">
        <v>195</v>
      </c>
      <c r="AU549" s="230" t="s">
        <v>82</v>
      </c>
      <c r="AV549" s="15" t="s">
        <v>135</v>
      </c>
      <c r="AW549" s="15" t="s">
        <v>35</v>
      </c>
      <c r="AX549" s="15" t="s">
        <v>80</v>
      </c>
      <c r="AY549" s="230" t="s">
        <v>185</v>
      </c>
    </row>
    <row r="550" spans="1:65" s="2" customFormat="1" ht="16.5" customHeight="1">
      <c r="A550" s="36"/>
      <c r="B550" s="37"/>
      <c r="C550" s="237" t="s">
        <v>339</v>
      </c>
      <c r="D550" s="237" t="s">
        <v>520</v>
      </c>
      <c r="E550" s="238" t="s">
        <v>6807</v>
      </c>
      <c r="F550" s="239" t="s">
        <v>6808</v>
      </c>
      <c r="G550" s="240" t="s">
        <v>439</v>
      </c>
      <c r="H550" s="241">
        <v>4</v>
      </c>
      <c r="I550" s="242"/>
      <c r="J550" s="243">
        <f>ROUND(I550*H550,2)</f>
        <v>0</v>
      </c>
      <c r="K550" s="239" t="s">
        <v>449</v>
      </c>
      <c r="L550" s="244"/>
      <c r="M550" s="245" t="s">
        <v>19</v>
      </c>
      <c r="N550" s="246" t="s">
        <v>44</v>
      </c>
      <c r="O550" s="66"/>
      <c r="P550" s="189">
        <f>O550*H550</f>
        <v>0</v>
      </c>
      <c r="Q550" s="189">
        <v>0.02</v>
      </c>
      <c r="R550" s="189">
        <f>Q550*H550</f>
        <v>0.08</v>
      </c>
      <c r="S550" s="189">
        <v>0</v>
      </c>
      <c r="T550" s="190">
        <f>S550*H550</f>
        <v>0</v>
      </c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R550" s="191" t="s">
        <v>265</v>
      </c>
      <c r="AT550" s="191" t="s">
        <v>520</v>
      </c>
      <c r="AU550" s="191" t="s">
        <v>82</v>
      </c>
      <c r="AY550" s="19" t="s">
        <v>185</v>
      </c>
      <c r="BE550" s="192">
        <f>IF(N550="základní",J550,0)</f>
        <v>0</v>
      </c>
      <c r="BF550" s="192">
        <f>IF(N550="snížená",J550,0)</f>
        <v>0</v>
      </c>
      <c r="BG550" s="192">
        <f>IF(N550="zákl. přenesená",J550,0)</f>
        <v>0</v>
      </c>
      <c r="BH550" s="192">
        <f>IF(N550="sníž. přenesená",J550,0)</f>
        <v>0</v>
      </c>
      <c r="BI550" s="192">
        <f>IF(N550="nulová",J550,0)</f>
        <v>0</v>
      </c>
      <c r="BJ550" s="19" t="s">
        <v>80</v>
      </c>
      <c r="BK550" s="192">
        <f>ROUND(I550*H550,2)</f>
        <v>0</v>
      </c>
      <c r="BL550" s="19" t="s">
        <v>135</v>
      </c>
      <c r="BM550" s="191" t="s">
        <v>6809</v>
      </c>
    </row>
    <row r="551" spans="1:65" s="13" customFormat="1" ht="11.25">
      <c r="B551" s="198"/>
      <c r="C551" s="199"/>
      <c r="D551" s="200" t="s">
        <v>195</v>
      </c>
      <c r="E551" s="201" t="s">
        <v>19</v>
      </c>
      <c r="F551" s="202" t="s">
        <v>652</v>
      </c>
      <c r="G551" s="199"/>
      <c r="H551" s="201" t="s">
        <v>19</v>
      </c>
      <c r="I551" s="203"/>
      <c r="J551" s="199"/>
      <c r="K551" s="199"/>
      <c r="L551" s="204"/>
      <c r="M551" s="205"/>
      <c r="N551" s="206"/>
      <c r="O551" s="206"/>
      <c r="P551" s="206"/>
      <c r="Q551" s="206"/>
      <c r="R551" s="206"/>
      <c r="S551" s="206"/>
      <c r="T551" s="207"/>
      <c r="AT551" s="208" t="s">
        <v>195</v>
      </c>
      <c r="AU551" s="208" t="s">
        <v>82</v>
      </c>
      <c r="AV551" s="13" t="s">
        <v>80</v>
      </c>
      <c r="AW551" s="13" t="s">
        <v>35</v>
      </c>
      <c r="AX551" s="13" t="s">
        <v>73</v>
      </c>
      <c r="AY551" s="208" t="s">
        <v>185</v>
      </c>
    </row>
    <row r="552" spans="1:65" s="13" customFormat="1" ht="11.25">
      <c r="B552" s="198"/>
      <c r="C552" s="199"/>
      <c r="D552" s="200" t="s">
        <v>195</v>
      </c>
      <c r="E552" s="201" t="s">
        <v>19</v>
      </c>
      <c r="F552" s="202" t="s">
        <v>6798</v>
      </c>
      <c r="G552" s="199"/>
      <c r="H552" s="201" t="s">
        <v>19</v>
      </c>
      <c r="I552" s="203"/>
      <c r="J552" s="199"/>
      <c r="K552" s="199"/>
      <c r="L552" s="204"/>
      <c r="M552" s="205"/>
      <c r="N552" s="206"/>
      <c r="O552" s="206"/>
      <c r="P552" s="206"/>
      <c r="Q552" s="206"/>
      <c r="R552" s="206"/>
      <c r="S552" s="206"/>
      <c r="T552" s="207"/>
      <c r="AT552" s="208" t="s">
        <v>195</v>
      </c>
      <c r="AU552" s="208" t="s">
        <v>82</v>
      </c>
      <c r="AV552" s="13" t="s">
        <v>80</v>
      </c>
      <c r="AW552" s="13" t="s">
        <v>35</v>
      </c>
      <c r="AX552" s="13" t="s">
        <v>73</v>
      </c>
      <c r="AY552" s="208" t="s">
        <v>185</v>
      </c>
    </row>
    <row r="553" spans="1:65" s="14" customFormat="1" ht="11.25">
      <c r="B553" s="209"/>
      <c r="C553" s="210"/>
      <c r="D553" s="200" t="s">
        <v>195</v>
      </c>
      <c r="E553" s="211" t="s">
        <v>19</v>
      </c>
      <c r="F553" s="212" t="s">
        <v>135</v>
      </c>
      <c r="G553" s="210"/>
      <c r="H553" s="213">
        <v>4</v>
      </c>
      <c r="I553" s="214"/>
      <c r="J553" s="210"/>
      <c r="K553" s="210"/>
      <c r="L553" s="215"/>
      <c r="M553" s="216"/>
      <c r="N553" s="217"/>
      <c r="O553" s="217"/>
      <c r="P553" s="217"/>
      <c r="Q553" s="217"/>
      <c r="R553" s="217"/>
      <c r="S553" s="217"/>
      <c r="T553" s="218"/>
      <c r="AT553" s="219" t="s">
        <v>195</v>
      </c>
      <c r="AU553" s="219" t="s">
        <v>82</v>
      </c>
      <c r="AV553" s="14" t="s">
        <v>82</v>
      </c>
      <c r="AW553" s="14" t="s">
        <v>35</v>
      </c>
      <c r="AX553" s="14" t="s">
        <v>73</v>
      </c>
      <c r="AY553" s="219" t="s">
        <v>185</v>
      </c>
    </row>
    <row r="554" spans="1:65" s="15" customFormat="1" ht="11.25">
      <c r="B554" s="220"/>
      <c r="C554" s="221"/>
      <c r="D554" s="200" t="s">
        <v>195</v>
      </c>
      <c r="E554" s="222" t="s">
        <v>19</v>
      </c>
      <c r="F554" s="223" t="s">
        <v>226</v>
      </c>
      <c r="G554" s="221"/>
      <c r="H554" s="224">
        <v>4</v>
      </c>
      <c r="I554" s="225"/>
      <c r="J554" s="221"/>
      <c r="K554" s="221"/>
      <c r="L554" s="226"/>
      <c r="M554" s="227"/>
      <c r="N554" s="228"/>
      <c r="O554" s="228"/>
      <c r="P554" s="228"/>
      <c r="Q554" s="228"/>
      <c r="R554" s="228"/>
      <c r="S554" s="228"/>
      <c r="T554" s="229"/>
      <c r="AT554" s="230" t="s">
        <v>195</v>
      </c>
      <c r="AU554" s="230" t="s">
        <v>82</v>
      </c>
      <c r="AV554" s="15" t="s">
        <v>135</v>
      </c>
      <c r="AW554" s="15" t="s">
        <v>35</v>
      </c>
      <c r="AX554" s="15" t="s">
        <v>80</v>
      </c>
      <c r="AY554" s="230" t="s">
        <v>185</v>
      </c>
    </row>
    <row r="555" spans="1:65" s="2" customFormat="1" ht="16.5" customHeight="1">
      <c r="A555" s="36"/>
      <c r="B555" s="37"/>
      <c r="C555" s="237" t="s">
        <v>345</v>
      </c>
      <c r="D555" s="237" t="s">
        <v>520</v>
      </c>
      <c r="E555" s="238" t="s">
        <v>1193</v>
      </c>
      <c r="F555" s="239" t="s">
        <v>1194</v>
      </c>
      <c r="G555" s="240" t="s">
        <v>439</v>
      </c>
      <c r="H555" s="241">
        <v>1</v>
      </c>
      <c r="I555" s="242"/>
      <c r="J555" s="243">
        <f>ROUND(I555*H555,2)</f>
        <v>0</v>
      </c>
      <c r="K555" s="239" t="s">
        <v>449</v>
      </c>
      <c r="L555" s="244"/>
      <c r="M555" s="245" t="s">
        <v>19</v>
      </c>
      <c r="N555" s="246" t="s">
        <v>44</v>
      </c>
      <c r="O555" s="66"/>
      <c r="P555" s="189">
        <f>O555*H555</f>
        <v>0</v>
      </c>
      <c r="Q555" s="189">
        <v>0.02</v>
      </c>
      <c r="R555" s="189">
        <f>Q555*H555</f>
        <v>0.02</v>
      </c>
      <c r="S555" s="189">
        <v>0</v>
      </c>
      <c r="T555" s="190">
        <f>S555*H555</f>
        <v>0</v>
      </c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R555" s="191" t="s">
        <v>265</v>
      </c>
      <c r="AT555" s="191" t="s">
        <v>520</v>
      </c>
      <c r="AU555" s="191" t="s">
        <v>82</v>
      </c>
      <c r="AY555" s="19" t="s">
        <v>185</v>
      </c>
      <c r="BE555" s="192">
        <f>IF(N555="základní",J555,0)</f>
        <v>0</v>
      </c>
      <c r="BF555" s="192">
        <f>IF(N555="snížená",J555,0)</f>
        <v>0</v>
      </c>
      <c r="BG555" s="192">
        <f>IF(N555="zákl. přenesená",J555,0)</f>
        <v>0</v>
      </c>
      <c r="BH555" s="192">
        <f>IF(N555="sníž. přenesená",J555,0)</f>
        <v>0</v>
      </c>
      <c r="BI555" s="192">
        <f>IF(N555="nulová",J555,0)</f>
        <v>0</v>
      </c>
      <c r="BJ555" s="19" t="s">
        <v>80</v>
      </c>
      <c r="BK555" s="192">
        <f>ROUND(I555*H555,2)</f>
        <v>0</v>
      </c>
      <c r="BL555" s="19" t="s">
        <v>135</v>
      </c>
      <c r="BM555" s="191" t="s">
        <v>6810</v>
      </c>
    </row>
    <row r="556" spans="1:65" s="13" customFormat="1" ht="11.25">
      <c r="B556" s="198"/>
      <c r="C556" s="199"/>
      <c r="D556" s="200" t="s">
        <v>195</v>
      </c>
      <c r="E556" s="201" t="s">
        <v>19</v>
      </c>
      <c r="F556" s="202" t="s">
        <v>652</v>
      </c>
      <c r="G556" s="199"/>
      <c r="H556" s="201" t="s">
        <v>19</v>
      </c>
      <c r="I556" s="203"/>
      <c r="J556" s="199"/>
      <c r="K556" s="199"/>
      <c r="L556" s="204"/>
      <c r="M556" s="205"/>
      <c r="N556" s="206"/>
      <c r="O556" s="206"/>
      <c r="P556" s="206"/>
      <c r="Q556" s="206"/>
      <c r="R556" s="206"/>
      <c r="S556" s="206"/>
      <c r="T556" s="207"/>
      <c r="AT556" s="208" t="s">
        <v>195</v>
      </c>
      <c r="AU556" s="208" t="s">
        <v>82</v>
      </c>
      <c r="AV556" s="13" t="s">
        <v>80</v>
      </c>
      <c r="AW556" s="13" t="s">
        <v>35</v>
      </c>
      <c r="AX556" s="13" t="s">
        <v>73</v>
      </c>
      <c r="AY556" s="208" t="s">
        <v>185</v>
      </c>
    </row>
    <row r="557" spans="1:65" s="13" customFormat="1" ht="11.25">
      <c r="B557" s="198"/>
      <c r="C557" s="199"/>
      <c r="D557" s="200" t="s">
        <v>195</v>
      </c>
      <c r="E557" s="201" t="s">
        <v>19</v>
      </c>
      <c r="F557" s="202" t="s">
        <v>2855</v>
      </c>
      <c r="G557" s="199"/>
      <c r="H557" s="201" t="s">
        <v>19</v>
      </c>
      <c r="I557" s="203"/>
      <c r="J557" s="199"/>
      <c r="K557" s="199"/>
      <c r="L557" s="204"/>
      <c r="M557" s="205"/>
      <c r="N557" s="206"/>
      <c r="O557" s="206"/>
      <c r="P557" s="206"/>
      <c r="Q557" s="206"/>
      <c r="R557" s="206"/>
      <c r="S557" s="206"/>
      <c r="T557" s="207"/>
      <c r="AT557" s="208" t="s">
        <v>195</v>
      </c>
      <c r="AU557" s="208" t="s">
        <v>82</v>
      </c>
      <c r="AV557" s="13" t="s">
        <v>80</v>
      </c>
      <c r="AW557" s="13" t="s">
        <v>35</v>
      </c>
      <c r="AX557" s="13" t="s">
        <v>73</v>
      </c>
      <c r="AY557" s="208" t="s">
        <v>185</v>
      </c>
    </row>
    <row r="558" spans="1:65" s="14" customFormat="1" ht="11.25">
      <c r="B558" s="209"/>
      <c r="C558" s="210"/>
      <c r="D558" s="200" t="s">
        <v>195</v>
      </c>
      <c r="E558" s="211" t="s">
        <v>19</v>
      </c>
      <c r="F558" s="212" t="s">
        <v>80</v>
      </c>
      <c r="G558" s="210"/>
      <c r="H558" s="213">
        <v>1</v>
      </c>
      <c r="I558" s="214"/>
      <c r="J558" s="210"/>
      <c r="K558" s="210"/>
      <c r="L558" s="215"/>
      <c r="M558" s="216"/>
      <c r="N558" s="217"/>
      <c r="O558" s="217"/>
      <c r="P558" s="217"/>
      <c r="Q558" s="217"/>
      <c r="R558" s="217"/>
      <c r="S558" s="217"/>
      <c r="T558" s="218"/>
      <c r="AT558" s="219" t="s">
        <v>195</v>
      </c>
      <c r="AU558" s="219" t="s">
        <v>82</v>
      </c>
      <c r="AV558" s="14" t="s">
        <v>82</v>
      </c>
      <c r="AW558" s="14" t="s">
        <v>35</v>
      </c>
      <c r="AX558" s="14" t="s">
        <v>73</v>
      </c>
      <c r="AY558" s="219" t="s">
        <v>185</v>
      </c>
    </row>
    <row r="559" spans="1:65" s="15" customFormat="1" ht="11.25">
      <c r="B559" s="220"/>
      <c r="C559" s="221"/>
      <c r="D559" s="200" t="s">
        <v>195</v>
      </c>
      <c r="E559" s="222" t="s">
        <v>19</v>
      </c>
      <c r="F559" s="223" t="s">
        <v>226</v>
      </c>
      <c r="G559" s="221"/>
      <c r="H559" s="224">
        <v>1</v>
      </c>
      <c r="I559" s="225"/>
      <c r="J559" s="221"/>
      <c r="K559" s="221"/>
      <c r="L559" s="226"/>
      <c r="M559" s="227"/>
      <c r="N559" s="228"/>
      <c r="O559" s="228"/>
      <c r="P559" s="228"/>
      <c r="Q559" s="228"/>
      <c r="R559" s="228"/>
      <c r="S559" s="228"/>
      <c r="T559" s="229"/>
      <c r="AT559" s="230" t="s">
        <v>195</v>
      </c>
      <c r="AU559" s="230" t="s">
        <v>82</v>
      </c>
      <c r="AV559" s="15" t="s">
        <v>135</v>
      </c>
      <c r="AW559" s="15" t="s">
        <v>35</v>
      </c>
      <c r="AX559" s="15" t="s">
        <v>80</v>
      </c>
      <c r="AY559" s="230" t="s">
        <v>185</v>
      </c>
    </row>
    <row r="560" spans="1:65" s="2" customFormat="1" ht="16.5" customHeight="1">
      <c r="A560" s="36"/>
      <c r="B560" s="37"/>
      <c r="C560" s="237" t="s">
        <v>352</v>
      </c>
      <c r="D560" s="237" t="s">
        <v>520</v>
      </c>
      <c r="E560" s="238" t="s">
        <v>6811</v>
      </c>
      <c r="F560" s="239" t="s">
        <v>6812</v>
      </c>
      <c r="G560" s="240" t="s">
        <v>439</v>
      </c>
      <c r="H560" s="241">
        <v>2</v>
      </c>
      <c r="I560" s="242"/>
      <c r="J560" s="243">
        <f>ROUND(I560*H560,2)</f>
        <v>0</v>
      </c>
      <c r="K560" s="239" t="s">
        <v>449</v>
      </c>
      <c r="L560" s="244"/>
      <c r="M560" s="245" t="s">
        <v>19</v>
      </c>
      <c r="N560" s="246" t="s">
        <v>44</v>
      </c>
      <c r="O560" s="66"/>
      <c r="P560" s="189">
        <f>O560*H560</f>
        <v>0</v>
      </c>
      <c r="Q560" s="189">
        <v>0.02</v>
      </c>
      <c r="R560" s="189">
        <f>Q560*H560</f>
        <v>0.04</v>
      </c>
      <c r="S560" s="189">
        <v>0</v>
      </c>
      <c r="T560" s="190">
        <f>S560*H560</f>
        <v>0</v>
      </c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R560" s="191" t="s">
        <v>265</v>
      </c>
      <c r="AT560" s="191" t="s">
        <v>520</v>
      </c>
      <c r="AU560" s="191" t="s">
        <v>82</v>
      </c>
      <c r="AY560" s="19" t="s">
        <v>185</v>
      </c>
      <c r="BE560" s="192">
        <f>IF(N560="základní",J560,0)</f>
        <v>0</v>
      </c>
      <c r="BF560" s="192">
        <f>IF(N560="snížená",J560,0)</f>
        <v>0</v>
      </c>
      <c r="BG560" s="192">
        <f>IF(N560="zákl. přenesená",J560,0)</f>
        <v>0</v>
      </c>
      <c r="BH560" s="192">
        <f>IF(N560="sníž. přenesená",J560,0)</f>
        <v>0</v>
      </c>
      <c r="BI560" s="192">
        <f>IF(N560="nulová",J560,0)</f>
        <v>0</v>
      </c>
      <c r="BJ560" s="19" t="s">
        <v>80</v>
      </c>
      <c r="BK560" s="192">
        <f>ROUND(I560*H560,2)</f>
        <v>0</v>
      </c>
      <c r="BL560" s="19" t="s">
        <v>135</v>
      </c>
      <c r="BM560" s="191" t="s">
        <v>6813</v>
      </c>
    </row>
    <row r="561" spans="1:65" s="13" customFormat="1" ht="11.25">
      <c r="B561" s="198"/>
      <c r="C561" s="199"/>
      <c r="D561" s="200" t="s">
        <v>195</v>
      </c>
      <c r="E561" s="201" t="s">
        <v>19</v>
      </c>
      <c r="F561" s="202" t="s">
        <v>652</v>
      </c>
      <c r="G561" s="199"/>
      <c r="H561" s="201" t="s">
        <v>19</v>
      </c>
      <c r="I561" s="203"/>
      <c r="J561" s="199"/>
      <c r="K561" s="199"/>
      <c r="L561" s="204"/>
      <c r="M561" s="205"/>
      <c r="N561" s="206"/>
      <c r="O561" s="206"/>
      <c r="P561" s="206"/>
      <c r="Q561" s="206"/>
      <c r="R561" s="206"/>
      <c r="S561" s="206"/>
      <c r="T561" s="207"/>
      <c r="AT561" s="208" t="s">
        <v>195</v>
      </c>
      <c r="AU561" s="208" t="s">
        <v>82</v>
      </c>
      <c r="AV561" s="13" t="s">
        <v>80</v>
      </c>
      <c r="AW561" s="13" t="s">
        <v>35</v>
      </c>
      <c r="AX561" s="13" t="s">
        <v>73</v>
      </c>
      <c r="AY561" s="208" t="s">
        <v>185</v>
      </c>
    </row>
    <row r="562" spans="1:65" s="13" customFormat="1" ht="11.25">
      <c r="B562" s="198"/>
      <c r="C562" s="199"/>
      <c r="D562" s="200" t="s">
        <v>195</v>
      </c>
      <c r="E562" s="201" t="s">
        <v>19</v>
      </c>
      <c r="F562" s="202" t="s">
        <v>6799</v>
      </c>
      <c r="G562" s="199"/>
      <c r="H562" s="201" t="s">
        <v>19</v>
      </c>
      <c r="I562" s="203"/>
      <c r="J562" s="199"/>
      <c r="K562" s="199"/>
      <c r="L562" s="204"/>
      <c r="M562" s="205"/>
      <c r="N562" s="206"/>
      <c r="O562" s="206"/>
      <c r="P562" s="206"/>
      <c r="Q562" s="206"/>
      <c r="R562" s="206"/>
      <c r="S562" s="206"/>
      <c r="T562" s="207"/>
      <c r="AT562" s="208" t="s">
        <v>195</v>
      </c>
      <c r="AU562" s="208" t="s">
        <v>82</v>
      </c>
      <c r="AV562" s="13" t="s">
        <v>80</v>
      </c>
      <c r="AW562" s="13" t="s">
        <v>35</v>
      </c>
      <c r="AX562" s="13" t="s">
        <v>73</v>
      </c>
      <c r="AY562" s="208" t="s">
        <v>185</v>
      </c>
    </row>
    <row r="563" spans="1:65" s="14" customFormat="1" ht="11.25">
      <c r="B563" s="209"/>
      <c r="C563" s="210"/>
      <c r="D563" s="200" t="s">
        <v>195</v>
      </c>
      <c r="E563" s="211" t="s">
        <v>19</v>
      </c>
      <c r="F563" s="212" t="s">
        <v>1698</v>
      </c>
      <c r="G563" s="210"/>
      <c r="H563" s="213">
        <v>2</v>
      </c>
      <c r="I563" s="214"/>
      <c r="J563" s="210"/>
      <c r="K563" s="210"/>
      <c r="L563" s="215"/>
      <c r="M563" s="216"/>
      <c r="N563" s="217"/>
      <c r="O563" s="217"/>
      <c r="P563" s="217"/>
      <c r="Q563" s="217"/>
      <c r="R563" s="217"/>
      <c r="S563" s="217"/>
      <c r="T563" s="218"/>
      <c r="AT563" s="219" t="s">
        <v>195</v>
      </c>
      <c r="AU563" s="219" t="s">
        <v>82</v>
      </c>
      <c r="AV563" s="14" t="s">
        <v>82</v>
      </c>
      <c r="AW563" s="14" t="s">
        <v>35</v>
      </c>
      <c r="AX563" s="14" t="s">
        <v>73</v>
      </c>
      <c r="AY563" s="219" t="s">
        <v>185</v>
      </c>
    </row>
    <row r="564" spans="1:65" s="15" customFormat="1" ht="11.25">
      <c r="B564" s="220"/>
      <c r="C564" s="221"/>
      <c r="D564" s="200" t="s">
        <v>195</v>
      </c>
      <c r="E564" s="222" t="s">
        <v>19</v>
      </c>
      <c r="F564" s="223" t="s">
        <v>226</v>
      </c>
      <c r="G564" s="221"/>
      <c r="H564" s="224">
        <v>2</v>
      </c>
      <c r="I564" s="225"/>
      <c r="J564" s="221"/>
      <c r="K564" s="221"/>
      <c r="L564" s="226"/>
      <c r="M564" s="227"/>
      <c r="N564" s="228"/>
      <c r="O564" s="228"/>
      <c r="P564" s="228"/>
      <c r="Q564" s="228"/>
      <c r="R564" s="228"/>
      <c r="S564" s="228"/>
      <c r="T564" s="229"/>
      <c r="AT564" s="230" t="s">
        <v>195</v>
      </c>
      <c r="AU564" s="230" t="s">
        <v>82</v>
      </c>
      <c r="AV564" s="15" t="s">
        <v>135</v>
      </c>
      <c r="AW564" s="15" t="s">
        <v>35</v>
      </c>
      <c r="AX564" s="15" t="s">
        <v>80</v>
      </c>
      <c r="AY564" s="230" t="s">
        <v>185</v>
      </c>
    </row>
    <row r="565" spans="1:65" s="2" customFormat="1" ht="16.5" customHeight="1">
      <c r="A565" s="36"/>
      <c r="B565" s="37"/>
      <c r="C565" s="237" t="s">
        <v>358</v>
      </c>
      <c r="D565" s="237" t="s">
        <v>520</v>
      </c>
      <c r="E565" s="238" t="s">
        <v>6814</v>
      </c>
      <c r="F565" s="239" t="s">
        <v>6815</v>
      </c>
      <c r="G565" s="240" t="s">
        <v>439</v>
      </c>
      <c r="H565" s="241">
        <v>1</v>
      </c>
      <c r="I565" s="242"/>
      <c r="J565" s="243">
        <f>ROUND(I565*H565,2)</f>
        <v>0</v>
      </c>
      <c r="K565" s="239" t="s">
        <v>449</v>
      </c>
      <c r="L565" s="244"/>
      <c r="M565" s="245" t="s">
        <v>19</v>
      </c>
      <c r="N565" s="246" t="s">
        <v>44</v>
      </c>
      <c r="O565" s="66"/>
      <c r="P565" s="189">
        <f>O565*H565</f>
        <v>0</v>
      </c>
      <c r="Q565" s="189">
        <v>0.02</v>
      </c>
      <c r="R565" s="189">
        <f>Q565*H565</f>
        <v>0.02</v>
      </c>
      <c r="S565" s="189">
        <v>0</v>
      </c>
      <c r="T565" s="190">
        <f>S565*H565</f>
        <v>0</v>
      </c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R565" s="191" t="s">
        <v>265</v>
      </c>
      <c r="AT565" s="191" t="s">
        <v>520</v>
      </c>
      <c r="AU565" s="191" t="s">
        <v>82</v>
      </c>
      <c r="AY565" s="19" t="s">
        <v>185</v>
      </c>
      <c r="BE565" s="192">
        <f>IF(N565="základní",J565,0)</f>
        <v>0</v>
      </c>
      <c r="BF565" s="192">
        <f>IF(N565="snížená",J565,0)</f>
        <v>0</v>
      </c>
      <c r="BG565" s="192">
        <f>IF(N565="zákl. přenesená",J565,0)</f>
        <v>0</v>
      </c>
      <c r="BH565" s="192">
        <f>IF(N565="sníž. přenesená",J565,0)</f>
        <v>0</v>
      </c>
      <c r="BI565" s="192">
        <f>IF(N565="nulová",J565,0)</f>
        <v>0</v>
      </c>
      <c r="BJ565" s="19" t="s">
        <v>80</v>
      </c>
      <c r="BK565" s="192">
        <f>ROUND(I565*H565,2)</f>
        <v>0</v>
      </c>
      <c r="BL565" s="19" t="s">
        <v>135</v>
      </c>
      <c r="BM565" s="191" t="s">
        <v>6816</v>
      </c>
    </row>
    <row r="566" spans="1:65" s="13" customFormat="1" ht="11.25">
      <c r="B566" s="198"/>
      <c r="C566" s="199"/>
      <c r="D566" s="200" t="s">
        <v>195</v>
      </c>
      <c r="E566" s="201" t="s">
        <v>19</v>
      </c>
      <c r="F566" s="202" t="s">
        <v>652</v>
      </c>
      <c r="G566" s="199"/>
      <c r="H566" s="201" t="s">
        <v>19</v>
      </c>
      <c r="I566" s="203"/>
      <c r="J566" s="199"/>
      <c r="K566" s="199"/>
      <c r="L566" s="204"/>
      <c r="M566" s="205"/>
      <c r="N566" s="206"/>
      <c r="O566" s="206"/>
      <c r="P566" s="206"/>
      <c r="Q566" s="206"/>
      <c r="R566" s="206"/>
      <c r="S566" s="206"/>
      <c r="T566" s="207"/>
      <c r="AT566" s="208" t="s">
        <v>195</v>
      </c>
      <c r="AU566" s="208" t="s">
        <v>82</v>
      </c>
      <c r="AV566" s="13" t="s">
        <v>80</v>
      </c>
      <c r="AW566" s="13" t="s">
        <v>35</v>
      </c>
      <c r="AX566" s="13" t="s">
        <v>73</v>
      </c>
      <c r="AY566" s="208" t="s">
        <v>185</v>
      </c>
    </row>
    <row r="567" spans="1:65" s="13" customFormat="1" ht="11.25">
      <c r="B567" s="198"/>
      <c r="C567" s="199"/>
      <c r="D567" s="200" t="s">
        <v>195</v>
      </c>
      <c r="E567" s="201" t="s">
        <v>19</v>
      </c>
      <c r="F567" s="202" t="s">
        <v>6817</v>
      </c>
      <c r="G567" s="199"/>
      <c r="H567" s="201" t="s">
        <v>19</v>
      </c>
      <c r="I567" s="203"/>
      <c r="J567" s="199"/>
      <c r="K567" s="199"/>
      <c r="L567" s="204"/>
      <c r="M567" s="205"/>
      <c r="N567" s="206"/>
      <c r="O567" s="206"/>
      <c r="P567" s="206"/>
      <c r="Q567" s="206"/>
      <c r="R567" s="206"/>
      <c r="S567" s="206"/>
      <c r="T567" s="207"/>
      <c r="AT567" s="208" t="s">
        <v>195</v>
      </c>
      <c r="AU567" s="208" t="s">
        <v>82</v>
      </c>
      <c r="AV567" s="13" t="s">
        <v>80</v>
      </c>
      <c r="AW567" s="13" t="s">
        <v>35</v>
      </c>
      <c r="AX567" s="13" t="s">
        <v>73</v>
      </c>
      <c r="AY567" s="208" t="s">
        <v>185</v>
      </c>
    </row>
    <row r="568" spans="1:65" s="14" customFormat="1" ht="11.25">
      <c r="B568" s="209"/>
      <c r="C568" s="210"/>
      <c r="D568" s="200" t="s">
        <v>195</v>
      </c>
      <c r="E568" s="211" t="s">
        <v>19</v>
      </c>
      <c r="F568" s="212" t="s">
        <v>80</v>
      </c>
      <c r="G568" s="210"/>
      <c r="H568" s="213">
        <v>1</v>
      </c>
      <c r="I568" s="214"/>
      <c r="J568" s="210"/>
      <c r="K568" s="210"/>
      <c r="L568" s="215"/>
      <c r="M568" s="216"/>
      <c r="N568" s="217"/>
      <c r="O568" s="217"/>
      <c r="P568" s="217"/>
      <c r="Q568" s="217"/>
      <c r="R568" s="217"/>
      <c r="S568" s="217"/>
      <c r="T568" s="218"/>
      <c r="AT568" s="219" t="s">
        <v>195</v>
      </c>
      <c r="AU568" s="219" t="s">
        <v>82</v>
      </c>
      <c r="AV568" s="14" t="s">
        <v>82</v>
      </c>
      <c r="AW568" s="14" t="s">
        <v>35</v>
      </c>
      <c r="AX568" s="14" t="s">
        <v>80</v>
      </c>
      <c r="AY568" s="219" t="s">
        <v>185</v>
      </c>
    </row>
    <row r="569" spans="1:65" s="15" customFormat="1" ht="11.25">
      <c r="B569" s="220"/>
      <c r="C569" s="221"/>
      <c r="D569" s="200" t="s">
        <v>195</v>
      </c>
      <c r="E569" s="222" t="s">
        <v>19</v>
      </c>
      <c r="F569" s="223" t="s">
        <v>226</v>
      </c>
      <c r="G569" s="221"/>
      <c r="H569" s="224">
        <v>1</v>
      </c>
      <c r="I569" s="225"/>
      <c r="J569" s="221"/>
      <c r="K569" s="221"/>
      <c r="L569" s="226"/>
      <c r="M569" s="227"/>
      <c r="N569" s="228"/>
      <c r="O569" s="228"/>
      <c r="P569" s="228"/>
      <c r="Q569" s="228"/>
      <c r="R569" s="228"/>
      <c r="S569" s="228"/>
      <c r="T569" s="229"/>
      <c r="AT569" s="230" t="s">
        <v>195</v>
      </c>
      <c r="AU569" s="230" t="s">
        <v>82</v>
      </c>
      <c r="AV569" s="15" t="s">
        <v>135</v>
      </c>
      <c r="AW569" s="15" t="s">
        <v>35</v>
      </c>
      <c r="AX569" s="15" t="s">
        <v>73</v>
      </c>
      <c r="AY569" s="230" t="s">
        <v>185</v>
      </c>
    </row>
    <row r="570" spans="1:65" s="12" customFormat="1" ht="22.9" customHeight="1">
      <c r="B570" s="164"/>
      <c r="C570" s="165"/>
      <c r="D570" s="166" t="s">
        <v>72</v>
      </c>
      <c r="E570" s="178" t="s">
        <v>236</v>
      </c>
      <c r="F570" s="178" t="s">
        <v>237</v>
      </c>
      <c r="G570" s="165"/>
      <c r="H570" s="165"/>
      <c r="I570" s="168"/>
      <c r="J570" s="179">
        <f>BK570</f>
        <v>0</v>
      </c>
      <c r="K570" s="165"/>
      <c r="L570" s="170"/>
      <c r="M570" s="171"/>
      <c r="N570" s="172"/>
      <c r="O570" s="172"/>
      <c r="P570" s="173">
        <f>SUM(P571:P575)</f>
        <v>0</v>
      </c>
      <c r="Q570" s="172"/>
      <c r="R570" s="173">
        <f>SUM(R571:R575)</f>
        <v>9.8889000000000005E-2</v>
      </c>
      <c r="S570" s="172"/>
      <c r="T570" s="174">
        <f>SUM(T571:T575)</f>
        <v>0</v>
      </c>
      <c r="AR570" s="175" t="s">
        <v>80</v>
      </c>
      <c r="AT570" s="176" t="s">
        <v>72</v>
      </c>
      <c r="AU570" s="176" t="s">
        <v>80</v>
      </c>
      <c r="AY570" s="175" t="s">
        <v>185</v>
      </c>
      <c r="BK570" s="177">
        <f>SUM(BK571:BK575)</f>
        <v>0</v>
      </c>
    </row>
    <row r="571" spans="1:65" s="2" customFormat="1" ht="24.2" customHeight="1">
      <c r="A571" s="36"/>
      <c r="B571" s="37"/>
      <c r="C571" s="180" t="s">
        <v>372</v>
      </c>
      <c r="D571" s="180" t="s">
        <v>187</v>
      </c>
      <c r="E571" s="181" t="s">
        <v>1015</v>
      </c>
      <c r="F571" s="182" t="s">
        <v>1016</v>
      </c>
      <c r="G571" s="183" t="s">
        <v>240</v>
      </c>
      <c r="H571" s="184">
        <v>470.9</v>
      </c>
      <c r="I571" s="185"/>
      <c r="J571" s="186">
        <f>ROUND(I571*H571,2)</f>
        <v>0</v>
      </c>
      <c r="K571" s="182" t="s">
        <v>191</v>
      </c>
      <c r="L571" s="41"/>
      <c r="M571" s="187" t="s">
        <v>19</v>
      </c>
      <c r="N571" s="188" t="s">
        <v>44</v>
      </c>
      <c r="O571" s="66"/>
      <c r="P571" s="189">
        <f>O571*H571</f>
        <v>0</v>
      </c>
      <c r="Q571" s="189">
        <v>2.1000000000000001E-4</v>
      </c>
      <c r="R571" s="189">
        <f>Q571*H571</f>
        <v>9.8889000000000005E-2</v>
      </c>
      <c r="S571" s="189">
        <v>0</v>
      </c>
      <c r="T571" s="190">
        <f>S571*H571</f>
        <v>0</v>
      </c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R571" s="191" t="s">
        <v>135</v>
      </c>
      <c r="AT571" s="191" t="s">
        <v>187</v>
      </c>
      <c r="AU571" s="191" t="s">
        <v>82</v>
      </c>
      <c r="AY571" s="19" t="s">
        <v>185</v>
      </c>
      <c r="BE571" s="192">
        <f>IF(N571="základní",J571,0)</f>
        <v>0</v>
      </c>
      <c r="BF571" s="192">
        <f>IF(N571="snížená",J571,0)</f>
        <v>0</v>
      </c>
      <c r="BG571" s="192">
        <f>IF(N571="zákl. přenesená",J571,0)</f>
        <v>0</v>
      </c>
      <c r="BH571" s="192">
        <f>IF(N571="sníž. přenesená",J571,0)</f>
        <v>0</v>
      </c>
      <c r="BI571" s="192">
        <f>IF(N571="nulová",J571,0)</f>
        <v>0</v>
      </c>
      <c r="BJ571" s="19" t="s">
        <v>80</v>
      </c>
      <c r="BK571" s="192">
        <f>ROUND(I571*H571,2)</f>
        <v>0</v>
      </c>
      <c r="BL571" s="19" t="s">
        <v>135</v>
      </c>
      <c r="BM571" s="191" t="s">
        <v>1017</v>
      </c>
    </row>
    <row r="572" spans="1:65" s="2" customFormat="1" ht="11.25">
      <c r="A572" s="36"/>
      <c r="B572" s="37"/>
      <c r="C572" s="38"/>
      <c r="D572" s="193" t="s">
        <v>193</v>
      </c>
      <c r="E572" s="38"/>
      <c r="F572" s="194" t="s">
        <v>1018</v>
      </c>
      <c r="G572" s="38"/>
      <c r="H572" s="38"/>
      <c r="I572" s="195"/>
      <c r="J572" s="38"/>
      <c r="K572" s="38"/>
      <c r="L572" s="41"/>
      <c r="M572" s="196"/>
      <c r="N572" s="197"/>
      <c r="O572" s="66"/>
      <c r="P572" s="66"/>
      <c r="Q572" s="66"/>
      <c r="R572" s="66"/>
      <c r="S572" s="66"/>
      <c r="T572" s="67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T572" s="19" t="s">
        <v>193</v>
      </c>
      <c r="AU572" s="19" t="s">
        <v>82</v>
      </c>
    </row>
    <row r="573" spans="1:65" s="13" customFormat="1" ht="11.25">
      <c r="B573" s="198"/>
      <c r="C573" s="199"/>
      <c r="D573" s="200" t="s">
        <v>195</v>
      </c>
      <c r="E573" s="201" t="s">
        <v>19</v>
      </c>
      <c r="F573" s="202" t="s">
        <v>652</v>
      </c>
      <c r="G573" s="199"/>
      <c r="H573" s="201" t="s">
        <v>19</v>
      </c>
      <c r="I573" s="203"/>
      <c r="J573" s="199"/>
      <c r="K573" s="199"/>
      <c r="L573" s="204"/>
      <c r="M573" s="205"/>
      <c r="N573" s="206"/>
      <c r="O573" s="206"/>
      <c r="P573" s="206"/>
      <c r="Q573" s="206"/>
      <c r="R573" s="206"/>
      <c r="S573" s="206"/>
      <c r="T573" s="207"/>
      <c r="AT573" s="208" t="s">
        <v>195</v>
      </c>
      <c r="AU573" s="208" t="s">
        <v>82</v>
      </c>
      <c r="AV573" s="13" t="s">
        <v>80</v>
      </c>
      <c r="AW573" s="13" t="s">
        <v>35</v>
      </c>
      <c r="AX573" s="13" t="s">
        <v>73</v>
      </c>
      <c r="AY573" s="208" t="s">
        <v>185</v>
      </c>
    </row>
    <row r="574" spans="1:65" s="14" customFormat="1" ht="11.25">
      <c r="B574" s="209"/>
      <c r="C574" s="210"/>
      <c r="D574" s="200" t="s">
        <v>195</v>
      </c>
      <c r="E574" s="211" t="s">
        <v>19</v>
      </c>
      <c r="F574" s="212" t="s">
        <v>1019</v>
      </c>
      <c r="G574" s="210"/>
      <c r="H574" s="213">
        <v>470.9</v>
      </c>
      <c r="I574" s="214"/>
      <c r="J574" s="210"/>
      <c r="K574" s="210"/>
      <c r="L574" s="215"/>
      <c r="M574" s="216"/>
      <c r="N574" s="217"/>
      <c r="O574" s="217"/>
      <c r="P574" s="217"/>
      <c r="Q574" s="217"/>
      <c r="R574" s="217"/>
      <c r="S574" s="217"/>
      <c r="T574" s="218"/>
      <c r="AT574" s="219" t="s">
        <v>195</v>
      </c>
      <c r="AU574" s="219" t="s">
        <v>82</v>
      </c>
      <c r="AV574" s="14" t="s">
        <v>82</v>
      </c>
      <c r="AW574" s="14" t="s">
        <v>35</v>
      </c>
      <c r="AX574" s="14" t="s">
        <v>73</v>
      </c>
      <c r="AY574" s="219" t="s">
        <v>185</v>
      </c>
    </row>
    <row r="575" spans="1:65" s="15" customFormat="1" ht="11.25">
      <c r="B575" s="220"/>
      <c r="C575" s="221"/>
      <c r="D575" s="200" t="s">
        <v>195</v>
      </c>
      <c r="E575" s="222" t="s">
        <v>19</v>
      </c>
      <c r="F575" s="223" t="s">
        <v>226</v>
      </c>
      <c r="G575" s="221"/>
      <c r="H575" s="224">
        <v>470.9</v>
      </c>
      <c r="I575" s="225"/>
      <c r="J575" s="221"/>
      <c r="K575" s="221"/>
      <c r="L575" s="226"/>
      <c r="M575" s="227"/>
      <c r="N575" s="228"/>
      <c r="O575" s="228"/>
      <c r="P575" s="228"/>
      <c r="Q575" s="228"/>
      <c r="R575" s="228"/>
      <c r="S575" s="228"/>
      <c r="T575" s="229"/>
      <c r="AT575" s="230" t="s">
        <v>195</v>
      </c>
      <c r="AU575" s="230" t="s">
        <v>82</v>
      </c>
      <c r="AV575" s="15" t="s">
        <v>135</v>
      </c>
      <c r="AW575" s="15" t="s">
        <v>35</v>
      </c>
      <c r="AX575" s="15" t="s">
        <v>80</v>
      </c>
      <c r="AY575" s="230" t="s">
        <v>185</v>
      </c>
    </row>
    <row r="576" spans="1:65" s="12" customFormat="1" ht="22.9" customHeight="1">
      <c r="B576" s="164"/>
      <c r="C576" s="165"/>
      <c r="D576" s="166" t="s">
        <v>72</v>
      </c>
      <c r="E576" s="178" t="s">
        <v>398</v>
      </c>
      <c r="F576" s="178" t="s">
        <v>399</v>
      </c>
      <c r="G576" s="165"/>
      <c r="H576" s="165"/>
      <c r="I576" s="168"/>
      <c r="J576" s="179">
        <f>BK576</f>
        <v>0</v>
      </c>
      <c r="K576" s="165"/>
      <c r="L576" s="170"/>
      <c r="M576" s="171"/>
      <c r="N576" s="172"/>
      <c r="O576" s="172"/>
      <c r="P576" s="173">
        <f>SUM(P577:P578)</f>
        <v>0</v>
      </c>
      <c r="Q576" s="172"/>
      <c r="R576" s="173">
        <f>SUM(R577:R578)</f>
        <v>0</v>
      </c>
      <c r="S576" s="172"/>
      <c r="T576" s="174">
        <f>SUM(T577:T578)</f>
        <v>0</v>
      </c>
      <c r="AR576" s="175" t="s">
        <v>80</v>
      </c>
      <c r="AT576" s="176" t="s">
        <v>72</v>
      </c>
      <c r="AU576" s="176" t="s">
        <v>80</v>
      </c>
      <c r="AY576" s="175" t="s">
        <v>185</v>
      </c>
      <c r="BK576" s="177">
        <f>SUM(BK577:BK578)</f>
        <v>0</v>
      </c>
    </row>
    <row r="577" spans="1:65" s="2" customFormat="1" ht="37.9" customHeight="1">
      <c r="A577" s="36"/>
      <c r="B577" s="37"/>
      <c r="C577" s="180" t="s">
        <v>7</v>
      </c>
      <c r="D577" s="180" t="s">
        <v>187</v>
      </c>
      <c r="E577" s="181" t="s">
        <v>615</v>
      </c>
      <c r="F577" s="182" t="s">
        <v>616</v>
      </c>
      <c r="G577" s="183" t="s">
        <v>342</v>
      </c>
      <c r="H577" s="184">
        <v>62.3</v>
      </c>
      <c r="I577" s="185"/>
      <c r="J577" s="186">
        <f>ROUND(I577*H577,2)</f>
        <v>0</v>
      </c>
      <c r="K577" s="182" t="s">
        <v>191</v>
      </c>
      <c r="L577" s="41"/>
      <c r="M577" s="187" t="s">
        <v>19</v>
      </c>
      <c r="N577" s="188" t="s">
        <v>44</v>
      </c>
      <c r="O577" s="66"/>
      <c r="P577" s="189">
        <f>O577*H577</f>
        <v>0</v>
      </c>
      <c r="Q577" s="189">
        <v>0</v>
      </c>
      <c r="R577" s="189">
        <f>Q577*H577</f>
        <v>0</v>
      </c>
      <c r="S577" s="189">
        <v>0</v>
      </c>
      <c r="T577" s="190">
        <f>S577*H577</f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191" t="s">
        <v>135</v>
      </c>
      <c r="AT577" s="191" t="s">
        <v>187</v>
      </c>
      <c r="AU577" s="191" t="s">
        <v>82</v>
      </c>
      <c r="AY577" s="19" t="s">
        <v>185</v>
      </c>
      <c r="BE577" s="192">
        <f>IF(N577="základní",J577,0)</f>
        <v>0</v>
      </c>
      <c r="BF577" s="192">
        <f>IF(N577="snížená",J577,0)</f>
        <v>0</v>
      </c>
      <c r="BG577" s="192">
        <f>IF(N577="zákl. přenesená",J577,0)</f>
        <v>0</v>
      </c>
      <c r="BH577" s="192">
        <f>IF(N577="sníž. přenesená",J577,0)</f>
        <v>0</v>
      </c>
      <c r="BI577" s="192">
        <f>IF(N577="nulová",J577,0)</f>
        <v>0</v>
      </c>
      <c r="BJ577" s="19" t="s">
        <v>80</v>
      </c>
      <c r="BK577" s="192">
        <f>ROUND(I577*H577,2)</f>
        <v>0</v>
      </c>
      <c r="BL577" s="19" t="s">
        <v>135</v>
      </c>
      <c r="BM577" s="191" t="s">
        <v>1031</v>
      </c>
    </row>
    <row r="578" spans="1:65" s="2" customFormat="1" ht="11.25">
      <c r="A578" s="36"/>
      <c r="B578" s="37"/>
      <c r="C578" s="38"/>
      <c r="D578" s="193" t="s">
        <v>193</v>
      </c>
      <c r="E578" s="38"/>
      <c r="F578" s="194" t="s">
        <v>618</v>
      </c>
      <c r="G578" s="38"/>
      <c r="H578" s="38"/>
      <c r="I578" s="195"/>
      <c r="J578" s="38"/>
      <c r="K578" s="38"/>
      <c r="L578" s="41"/>
      <c r="M578" s="196"/>
      <c r="N578" s="197"/>
      <c r="O578" s="66"/>
      <c r="P578" s="66"/>
      <c r="Q578" s="66"/>
      <c r="R578" s="66"/>
      <c r="S578" s="66"/>
      <c r="T578" s="67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T578" s="19" t="s">
        <v>193</v>
      </c>
      <c r="AU578" s="19" t="s">
        <v>82</v>
      </c>
    </row>
    <row r="579" spans="1:65" s="12" customFormat="1" ht="25.9" customHeight="1">
      <c r="B579" s="164"/>
      <c r="C579" s="165"/>
      <c r="D579" s="166" t="s">
        <v>72</v>
      </c>
      <c r="E579" s="167" t="s">
        <v>405</v>
      </c>
      <c r="F579" s="167" t="s">
        <v>406</v>
      </c>
      <c r="G579" s="165"/>
      <c r="H579" s="165"/>
      <c r="I579" s="168"/>
      <c r="J579" s="169">
        <f>BK579</f>
        <v>0</v>
      </c>
      <c r="K579" s="165"/>
      <c r="L579" s="170"/>
      <c r="M579" s="171"/>
      <c r="N579" s="172"/>
      <c r="O579" s="172"/>
      <c r="P579" s="173">
        <f>P580+P619+P632+P670+P808+P822+P1005+P1174+P1197+P1300+P1357+P1469+P1590</f>
        <v>0</v>
      </c>
      <c r="Q579" s="172"/>
      <c r="R579" s="173">
        <f>R580+R619+R632+R670+R808+R822+R1005+R1174+R1197+R1300+R1357+R1469+R1590</f>
        <v>18.58003107</v>
      </c>
      <c r="S579" s="172"/>
      <c r="T579" s="174">
        <f>T580+T619+T632+T670+T808+T822+T1005+T1174+T1197+T1300+T1357+T1469+T1590</f>
        <v>0</v>
      </c>
      <c r="AR579" s="175" t="s">
        <v>82</v>
      </c>
      <c r="AT579" s="176" t="s">
        <v>72</v>
      </c>
      <c r="AU579" s="176" t="s">
        <v>73</v>
      </c>
      <c r="AY579" s="175" t="s">
        <v>185</v>
      </c>
      <c r="BK579" s="177">
        <f>BK580+BK619+BK632+BK670+BK808+BK822+BK1005+BK1174+BK1197+BK1300+BK1357+BK1469+BK1590</f>
        <v>0</v>
      </c>
    </row>
    <row r="580" spans="1:65" s="12" customFormat="1" ht="22.9" customHeight="1">
      <c r="B580" s="164"/>
      <c r="C580" s="165"/>
      <c r="D580" s="166" t="s">
        <v>72</v>
      </c>
      <c r="E580" s="178" t="s">
        <v>619</v>
      </c>
      <c r="F580" s="178" t="s">
        <v>620</v>
      </c>
      <c r="G580" s="165"/>
      <c r="H580" s="165"/>
      <c r="I580" s="168"/>
      <c r="J580" s="179">
        <f>BK580</f>
        <v>0</v>
      </c>
      <c r="K580" s="165"/>
      <c r="L580" s="170"/>
      <c r="M580" s="171"/>
      <c r="N580" s="172"/>
      <c r="O580" s="172"/>
      <c r="P580" s="173">
        <f>SUM(P581:P618)</f>
        <v>0</v>
      </c>
      <c r="Q580" s="172"/>
      <c r="R580" s="173">
        <f>SUM(R581:R618)</f>
        <v>0.68518799999999991</v>
      </c>
      <c r="S580" s="172"/>
      <c r="T580" s="174">
        <f>SUM(T581:T618)</f>
        <v>0</v>
      </c>
      <c r="AR580" s="175" t="s">
        <v>82</v>
      </c>
      <c r="AT580" s="176" t="s">
        <v>72</v>
      </c>
      <c r="AU580" s="176" t="s">
        <v>80</v>
      </c>
      <c r="AY580" s="175" t="s">
        <v>185</v>
      </c>
      <c r="BK580" s="177">
        <f>SUM(BK581:BK618)</f>
        <v>0</v>
      </c>
    </row>
    <row r="581" spans="1:65" s="2" customFormat="1" ht="21.75" customHeight="1">
      <c r="A581" s="36"/>
      <c r="B581" s="37"/>
      <c r="C581" s="180" t="s">
        <v>386</v>
      </c>
      <c r="D581" s="180" t="s">
        <v>187</v>
      </c>
      <c r="E581" s="181" t="s">
        <v>1723</v>
      </c>
      <c r="F581" s="182" t="s">
        <v>1724</v>
      </c>
      <c r="G581" s="183" t="s">
        <v>240</v>
      </c>
      <c r="H581" s="184">
        <v>49.2</v>
      </c>
      <c r="I581" s="185"/>
      <c r="J581" s="186">
        <f>ROUND(I581*H581,2)</f>
        <v>0</v>
      </c>
      <c r="K581" s="182" t="s">
        <v>191</v>
      </c>
      <c r="L581" s="41"/>
      <c r="M581" s="187" t="s">
        <v>19</v>
      </c>
      <c r="N581" s="188" t="s">
        <v>44</v>
      </c>
      <c r="O581" s="66"/>
      <c r="P581" s="189">
        <f>O581*H581</f>
        <v>0</v>
      </c>
      <c r="Q581" s="189">
        <v>4.4999999999999997E-3</v>
      </c>
      <c r="R581" s="189">
        <f>Q581*H581</f>
        <v>0.22139999999999999</v>
      </c>
      <c r="S581" s="189">
        <v>0</v>
      </c>
      <c r="T581" s="190">
        <f>S581*H581</f>
        <v>0</v>
      </c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R581" s="191" t="s">
        <v>339</v>
      </c>
      <c r="AT581" s="191" t="s">
        <v>187</v>
      </c>
      <c r="AU581" s="191" t="s">
        <v>82</v>
      </c>
      <c r="AY581" s="19" t="s">
        <v>185</v>
      </c>
      <c r="BE581" s="192">
        <f>IF(N581="základní",J581,0)</f>
        <v>0</v>
      </c>
      <c r="BF581" s="192">
        <f>IF(N581="snížená",J581,0)</f>
        <v>0</v>
      </c>
      <c r="BG581" s="192">
        <f>IF(N581="zákl. přenesená",J581,0)</f>
        <v>0</v>
      </c>
      <c r="BH581" s="192">
        <f>IF(N581="sníž. přenesená",J581,0)</f>
        <v>0</v>
      </c>
      <c r="BI581" s="192">
        <f>IF(N581="nulová",J581,0)</f>
        <v>0</v>
      </c>
      <c r="BJ581" s="19" t="s">
        <v>80</v>
      </c>
      <c r="BK581" s="192">
        <f>ROUND(I581*H581,2)</f>
        <v>0</v>
      </c>
      <c r="BL581" s="19" t="s">
        <v>339</v>
      </c>
      <c r="BM581" s="191" t="s">
        <v>6818</v>
      </c>
    </row>
    <row r="582" spans="1:65" s="2" customFormat="1" ht="11.25">
      <c r="A582" s="36"/>
      <c r="B582" s="37"/>
      <c r="C582" s="38"/>
      <c r="D582" s="193" t="s">
        <v>193</v>
      </c>
      <c r="E582" s="38"/>
      <c r="F582" s="194" t="s">
        <v>1726</v>
      </c>
      <c r="G582" s="38"/>
      <c r="H582" s="38"/>
      <c r="I582" s="195"/>
      <c r="J582" s="38"/>
      <c r="K582" s="38"/>
      <c r="L582" s="41"/>
      <c r="M582" s="196"/>
      <c r="N582" s="197"/>
      <c r="O582" s="66"/>
      <c r="P582" s="66"/>
      <c r="Q582" s="66"/>
      <c r="R582" s="66"/>
      <c r="S582" s="66"/>
      <c r="T582" s="67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T582" s="19" t="s">
        <v>193</v>
      </c>
      <c r="AU582" s="19" t="s">
        <v>82</v>
      </c>
    </row>
    <row r="583" spans="1:65" s="13" customFormat="1" ht="11.25">
      <c r="B583" s="198"/>
      <c r="C583" s="199"/>
      <c r="D583" s="200" t="s">
        <v>195</v>
      </c>
      <c r="E583" s="201" t="s">
        <v>19</v>
      </c>
      <c r="F583" s="202" t="s">
        <v>652</v>
      </c>
      <c r="G583" s="199"/>
      <c r="H583" s="201" t="s">
        <v>19</v>
      </c>
      <c r="I583" s="203"/>
      <c r="J583" s="199"/>
      <c r="K583" s="199"/>
      <c r="L583" s="204"/>
      <c r="M583" s="205"/>
      <c r="N583" s="206"/>
      <c r="O583" s="206"/>
      <c r="P583" s="206"/>
      <c r="Q583" s="206"/>
      <c r="R583" s="206"/>
      <c r="S583" s="206"/>
      <c r="T583" s="207"/>
      <c r="AT583" s="208" t="s">
        <v>195</v>
      </c>
      <c r="AU583" s="208" t="s">
        <v>82</v>
      </c>
      <c r="AV583" s="13" t="s">
        <v>80</v>
      </c>
      <c r="AW583" s="13" t="s">
        <v>35</v>
      </c>
      <c r="AX583" s="13" t="s">
        <v>73</v>
      </c>
      <c r="AY583" s="208" t="s">
        <v>185</v>
      </c>
    </row>
    <row r="584" spans="1:65" s="14" customFormat="1" ht="11.25">
      <c r="B584" s="209"/>
      <c r="C584" s="210"/>
      <c r="D584" s="200" t="s">
        <v>195</v>
      </c>
      <c r="E584" s="211" t="s">
        <v>19</v>
      </c>
      <c r="F584" s="212" t="s">
        <v>6819</v>
      </c>
      <c r="G584" s="210"/>
      <c r="H584" s="213">
        <v>49.2</v>
      </c>
      <c r="I584" s="214"/>
      <c r="J584" s="210"/>
      <c r="K584" s="210"/>
      <c r="L584" s="215"/>
      <c r="M584" s="216"/>
      <c r="N584" s="217"/>
      <c r="O584" s="217"/>
      <c r="P584" s="217"/>
      <c r="Q584" s="217"/>
      <c r="R584" s="217"/>
      <c r="S584" s="217"/>
      <c r="T584" s="218"/>
      <c r="AT584" s="219" t="s">
        <v>195</v>
      </c>
      <c r="AU584" s="219" t="s">
        <v>82</v>
      </c>
      <c r="AV584" s="14" t="s">
        <v>82</v>
      </c>
      <c r="AW584" s="14" t="s">
        <v>35</v>
      </c>
      <c r="AX584" s="14" t="s">
        <v>73</v>
      </c>
      <c r="AY584" s="219" t="s">
        <v>185</v>
      </c>
    </row>
    <row r="585" spans="1:65" s="15" customFormat="1" ht="11.25">
      <c r="B585" s="220"/>
      <c r="C585" s="221"/>
      <c r="D585" s="200" t="s">
        <v>195</v>
      </c>
      <c r="E585" s="222" t="s">
        <v>19</v>
      </c>
      <c r="F585" s="223" t="s">
        <v>226</v>
      </c>
      <c r="G585" s="221"/>
      <c r="H585" s="224">
        <v>49.2</v>
      </c>
      <c r="I585" s="225"/>
      <c r="J585" s="221"/>
      <c r="K585" s="221"/>
      <c r="L585" s="226"/>
      <c r="M585" s="227"/>
      <c r="N585" s="228"/>
      <c r="O585" s="228"/>
      <c r="P585" s="228"/>
      <c r="Q585" s="228"/>
      <c r="R585" s="228"/>
      <c r="S585" s="228"/>
      <c r="T585" s="229"/>
      <c r="AT585" s="230" t="s">
        <v>195</v>
      </c>
      <c r="AU585" s="230" t="s">
        <v>82</v>
      </c>
      <c r="AV585" s="15" t="s">
        <v>135</v>
      </c>
      <c r="AW585" s="15" t="s">
        <v>35</v>
      </c>
      <c r="AX585" s="15" t="s">
        <v>80</v>
      </c>
      <c r="AY585" s="230" t="s">
        <v>185</v>
      </c>
    </row>
    <row r="586" spans="1:65" s="2" customFormat="1" ht="21.75" customHeight="1">
      <c r="A586" s="36"/>
      <c r="B586" s="37"/>
      <c r="C586" s="180" t="s">
        <v>393</v>
      </c>
      <c r="D586" s="180" t="s">
        <v>187</v>
      </c>
      <c r="E586" s="181" t="s">
        <v>1728</v>
      </c>
      <c r="F586" s="182" t="s">
        <v>1729</v>
      </c>
      <c r="G586" s="183" t="s">
        <v>240</v>
      </c>
      <c r="H586" s="184">
        <v>103.06399999999999</v>
      </c>
      <c r="I586" s="185"/>
      <c r="J586" s="186">
        <f>ROUND(I586*H586,2)</f>
        <v>0</v>
      </c>
      <c r="K586" s="182" t="s">
        <v>191</v>
      </c>
      <c r="L586" s="41"/>
      <c r="M586" s="187" t="s">
        <v>19</v>
      </c>
      <c r="N586" s="188" t="s">
        <v>44</v>
      </c>
      <c r="O586" s="66"/>
      <c r="P586" s="189">
        <f>O586*H586</f>
        <v>0</v>
      </c>
      <c r="Q586" s="189">
        <v>4.4999999999999997E-3</v>
      </c>
      <c r="R586" s="189">
        <f>Q586*H586</f>
        <v>0.46378799999999992</v>
      </c>
      <c r="S586" s="189">
        <v>0</v>
      </c>
      <c r="T586" s="190">
        <f>S586*H586</f>
        <v>0</v>
      </c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R586" s="191" t="s">
        <v>339</v>
      </c>
      <c r="AT586" s="191" t="s">
        <v>187</v>
      </c>
      <c r="AU586" s="191" t="s">
        <v>82</v>
      </c>
      <c r="AY586" s="19" t="s">
        <v>185</v>
      </c>
      <c r="BE586" s="192">
        <f>IF(N586="základní",J586,0)</f>
        <v>0</v>
      </c>
      <c r="BF586" s="192">
        <f>IF(N586="snížená",J586,0)</f>
        <v>0</v>
      </c>
      <c r="BG586" s="192">
        <f>IF(N586="zákl. přenesená",J586,0)</f>
        <v>0</v>
      </c>
      <c r="BH586" s="192">
        <f>IF(N586="sníž. přenesená",J586,0)</f>
        <v>0</v>
      </c>
      <c r="BI586" s="192">
        <f>IF(N586="nulová",J586,0)</f>
        <v>0</v>
      </c>
      <c r="BJ586" s="19" t="s">
        <v>80</v>
      </c>
      <c r="BK586" s="192">
        <f>ROUND(I586*H586,2)</f>
        <v>0</v>
      </c>
      <c r="BL586" s="19" t="s">
        <v>339</v>
      </c>
      <c r="BM586" s="191" t="s">
        <v>6820</v>
      </c>
    </row>
    <row r="587" spans="1:65" s="2" customFormat="1" ht="11.25">
      <c r="A587" s="36"/>
      <c r="B587" s="37"/>
      <c r="C587" s="38"/>
      <c r="D587" s="193" t="s">
        <v>193</v>
      </c>
      <c r="E587" s="38"/>
      <c r="F587" s="194" t="s">
        <v>1731</v>
      </c>
      <c r="G587" s="38"/>
      <c r="H587" s="38"/>
      <c r="I587" s="195"/>
      <c r="J587" s="38"/>
      <c r="K587" s="38"/>
      <c r="L587" s="41"/>
      <c r="M587" s="196"/>
      <c r="N587" s="197"/>
      <c r="O587" s="66"/>
      <c r="P587" s="66"/>
      <c r="Q587" s="66"/>
      <c r="R587" s="66"/>
      <c r="S587" s="66"/>
      <c r="T587" s="67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T587" s="19" t="s">
        <v>193</v>
      </c>
      <c r="AU587" s="19" t="s">
        <v>82</v>
      </c>
    </row>
    <row r="588" spans="1:65" s="13" customFormat="1" ht="11.25">
      <c r="B588" s="198"/>
      <c r="C588" s="199"/>
      <c r="D588" s="200" t="s">
        <v>195</v>
      </c>
      <c r="E588" s="201" t="s">
        <v>19</v>
      </c>
      <c r="F588" s="202" t="s">
        <v>652</v>
      </c>
      <c r="G588" s="199"/>
      <c r="H588" s="201" t="s">
        <v>19</v>
      </c>
      <c r="I588" s="203"/>
      <c r="J588" s="199"/>
      <c r="K588" s="199"/>
      <c r="L588" s="204"/>
      <c r="M588" s="205"/>
      <c r="N588" s="206"/>
      <c r="O588" s="206"/>
      <c r="P588" s="206"/>
      <c r="Q588" s="206"/>
      <c r="R588" s="206"/>
      <c r="S588" s="206"/>
      <c r="T588" s="207"/>
      <c r="AT588" s="208" t="s">
        <v>195</v>
      </c>
      <c r="AU588" s="208" t="s">
        <v>82</v>
      </c>
      <c r="AV588" s="13" t="s">
        <v>80</v>
      </c>
      <c r="AW588" s="13" t="s">
        <v>35</v>
      </c>
      <c r="AX588" s="13" t="s">
        <v>73</v>
      </c>
      <c r="AY588" s="208" t="s">
        <v>185</v>
      </c>
    </row>
    <row r="589" spans="1:65" s="13" customFormat="1" ht="11.25">
      <c r="B589" s="198"/>
      <c r="C589" s="199"/>
      <c r="D589" s="200" t="s">
        <v>195</v>
      </c>
      <c r="E589" s="201" t="s">
        <v>19</v>
      </c>
      <c r="F589" s="202" t="s">
        <v>6733</v>
      </c>
      <c r="G589" s="199"/>
      <c r="H589" s="201" t="s">
        <v>19</v>
      </c>
      <c r="I589" s="203"/>
      <c r="J589" s="199"/>
      <c r="K589" s="199"/>
      <c r="L589" s="204"/>
      <c r="M589" s="205"/>
      <c r="N589" s="206"/>
      <c r="O589" s="206"/>
      <c r="P589" s="206"/>
      <c r="Q589" s="206"/>
      <c r="R589" s="206"/>
      <c r="S589" s="206"/>
      <c r="T589" s="207"/>
      <c r="AT589" s="208" t="s">
        <v>195</v>
      </c>
      <c r="AU589" s="208" t="s">
        <v>82</v>
      </c>
      <c r="AV589" s="13" t="s">
        <v>80</v>
      </c>
      <c r="AW589" s="13" t="s">
        <v>35</v>
      </c>
      <c r="AX589" s="13" t="s">
        <v>73</v>
      </c>
      <c r="AY589" s="208" t="s">
        <v>185</v>
      </c>
    </row>
    <row r="590" spans="1:65" s="14" customFormat="1" ht="11.25">
      <c r="B590" s="209"/>
      <c r="C590" s="210"/>
      <c r="D590" s="200" t="s">
        <v>195</v>
      </c>
      <c r="E590" s="211" t="s">
        <v>19</v>
      </c>
      <c r="F590" s="212" t="s">
        <v>6821</v>
      </c>
      <c r="G590" s="210"/>
      <c r="H590" s="213">
        <v>16.308</v>
      </c>
      <c r="I590" s="214"/>
      <c r="J590" s="210"/>
      <c r="K590" s="210"/>
      <c r="L590" s="215"/>
      <c r="M590" s="216"/>
      <c r="N590" s="217"/>
      <c r="O590" s="217"/>
      <c r="P590" s="217"/>
      <c r="Q590" s="217"/>
      <c r="R590" s="217"/>
      <c r="S590" s="217"/>
      <c r="T590" s="218"/>
      <c r="AT590" s="219" t="s">
        <v>195</v>
      </c>
      <c r="AU590" s="219" t="s">
        <v>82</v>
      </c>
      <c r="AV590" s="14" t="s">
        <v>82</v>
      </c>
      <c r="AW590" s="14" t="s">
        <v>35</v>
      </c>
      <c r="AX590" s="14" t="s">
        <v>73</v>
      </c>
      <c r="AY590" s="219" t="s">
        <v>185</v>
      </c>
    </row>
    <row r="591" spans="1:65" s="14" customFormat="1" ht="11.25">
      <c r="B591" s="209"/>
      <c r="C591" s="210"/>
      <c r="D591" s="200" t="s">
        <v>195</v>
      </c>
      <c r="E591" s="211" t="s">
        <v>19</v>
      </c>
      <c r="F591" s="212" t="s">
        <v>6822</v>
      </c>
      <c r="G591" s="210"/>
      <c r="H591" s="213">
        <v>-3.2040000000000002</v>
      </c>
      <c r="I591" s="214"/>
      <c r="J591" s="210"/>
      <c r="K591" s="210"/>
      <c r="L591" s="215"/>
      <c r="M591" s="216"/>
      <c r="N591" s="217"/>
      <c r="O591" s="217"/>
      <c r="P591" s="217"/>
      <c r="Q591" s="217"/>
      <c r="R591" s="217"/>
      <c r="S591" s="217"/>
      <c r="T591" s="218"/>
      <c r="AT591" s="219" t="s">
        <v>195</v>
      </c>
      <c r="AU591" s="219" t="s">
        <v>82</v>
      </c>
      <c r="AV591" s="14" t="s">
        <v>82</v>
      </c>
      <c r="AW591" s="14" t="s">
        <v>35</v>
      </c>
      <c r="AX591" s="14" t="s">
        <v>73</v>
      </c>
      <c r="AY591" s="219" t="s">
        <v>185</v>
      </c>
    </row>
    <row r="592" spans="1:65" s="13" customFormat="1" ht="11.25">
      <c r="B592" s="198"/>
      <c r="C592" s="199"/>
      <c r="D592" s="200" t="s">
        <v>195</v>
      </c>
      <c r="E592" s="201" t="s">
        <v>19</v>
      </c>
      <c r="F592" s="202" t="s">
        <v>6735</v>
      </c>
      <c r="G592" s="199"/>
      <c r="H592" s="201" t="s">
        <v>19</v>
      </c>
      <c r="I592" s="203"/>
      <c r="J592" s="199"/>
      <c r="K592" s="199"/>
      <c r="L592" s="204"/>
      <c r="M592" s="205"/>
      <c r="N592" s="206"/>
      <c r="O592" s="206"/>
      <c r="P592" s="206"/>
      <c r="Q592" s="206"/>
      <c r="R592" s="206"/>
      <c r="S592" s="206"/>
      <c r="T592" s="207"/>
      <c r="AT592" s="208" t="s">
        <v>195</v>
      </c>
      <c r="AU592" s="208" t="s">
        <v>82</v>
      </c>
      <c r="AV592" s="13" t="s">
        <v>80</v>
      </c>
      <c r="AW592" s="13" t="s">
        <v>35</v>
      </c>
      <c r="AX592" s="13" t="s">
        <v>73</v>
      </c>
      <c r="AY592" s="208" t="s">
        <v>185</v>
      </c>
    </row>
    <row r="593" spans="2:51" s="14" customFormat="1" ht="11.25">
      <c r="B593" s="209"/>
      <c r="C593" s="210"/>
      <c r="D593" s="200" t="s">
        <v>195</v>
      </c>
      <c r="E593" s="211" t="s">
        <v>19</v>
      </c>
      <c r="F593" s="212" t="s">
        <v>6823</v>
      </c>
      <c r="G593" s="210"/>
      <c r="H593" s="213">
        <v>19.007999999999999</v>
      </c>
      <c r="I593" s="214"/>
      <c r="J593" s="210"/>
      <c r="K593" s="210"/>
      <c r="L593" s="215"/>
      <c r="M593" s="216"/>
      <c r="N593" s="217"/>
      <c r="O593" s="217"/>
      <c r="P593" s="217"/>
      <c r="Q593" s="217"/>
      <c r="R593" s="217"/>
      <c r="S593" s="217"/>
      <c r="T593" s="218"/>
      <c r="AT593" s="219" t="s">
        <v>195</v>
      </c>
      <c r="AU593" s="219" t="s">
        <v>82</v>
      </c>
      <c r="AV593" s="14" t="s">
        <v>82</v>
      </c>
      <c r="AW593" s="14" t="s">
        <v>35</v>
      </c>
      <c r="AX593" s="14" t="s">
        <v>73</v>
      </c>
      <c r="AY593" s="219" t="s">
        <v>185</v>
      </c>
    </row>
    <row r="594" spans="2:51" s="14" customFormat="1" ht="11.25">
      <c r="B594" s="209"/>
      <c r="C594" s="210"/>
      <c r="D594" s="200" t="s">
        <v>195</v>
      </c>
      <c r="E594" s="211" t="s">
        <v>19</v>
      </c>
      <c r="F594" s="212" t="s">
        <v>6822</v>
      </c>
      <c r="G594" s="210"/>
      <c r="H594" s="213">
        <v>-3.2040000000000002</v>
      </c>
      <c r="I594" s="214"/>
      <c r="J594" s="210"/>
      <c r="K594" s="210"/>
      <c r="L594" s="215"/>
      <c r="M594" s="216"/>
      <c r="N594" s="217"/>
      <c r="O594" s="217"/>
      <c r="P594" s="217"/>
      <c r="Q594" s="217"/>
      <c r="R594" s="217"/>
      <c r="S594" s="217"/>
      <c r="T594" s="218"/>
      <c r="AT594" s="219" t="s">
        <v>195</v>
      </c>
      <c r="AU594" s="219" t="s">
        <v>82</v>
      </c>
      <c r="AV594" s="14" t="s">
        <v>82</v>
      </c>
      <c r="AW594" s="14" t="s">
        <v>35</v>
      </c>
      <c r="AX594" s="14" t="s">
        <v>73</v>
      </c>
      <c r="AY594" s="219" t="s">
        <v>185</v>
      </c>
    </row>
    <row r="595" spans="2:51" s="13" customFormat="1" ht="11.25">
      <c r="B595" s="198"/>
      <c r="C595" s="199"/>
      <c r="D595" s="200" t="s">
        <v>195</v>
      </c>
      <c r="E595" s="201" t="s">
        <v>19</v>
      </c>
      <c r="F595" s="202" t="s">
        <v>6737</v>
      </c>
      <c r="G595" s="199"/>
      <c r="H595" s="201" t="s">
        <v>19</v>
      </c>
      <c r="I595" s="203"/>
      <c r="J595" s="199"/>
      <c r="K595" s="199"/>
      <c r="L595" s="204"/>
      <c r="M595" s="205"/>
      <c r="N595" s="206"/>
      <c r="O595" s="206"/>
      <c r="P595" s="206"/>
      <c r="Q595" s="206"/>
      <c r="R595" s="206"/>
      <c r="S595" s="206"/>
      <c r="T595" s="207"/>
      <c r="AT595" s="208" t="s">
        <v>195</v>
      </c>
      <c r="AU595" s="208" t="s">
        <v>82</v>
      </c>
      <c r="AV595" s="13" t="s">
        <v>80</v>
      </c>
      <c r="AW595" s="13" t="s">
        <v>35</v>
      </c>
      <c r="AX595" s="13" t="s">
        <v>73</v>
      </c>
      <c r="AY595" s="208" t="s">
        <v>185</v>
      </c>
    </row>
    <row r="596" spans="2:51" s="14" customFormat="1" ht="11.25">
      <c r="B596" s="209"/>
      <c r="C596" s="210"/>
      <c r="D596" s="200" t="s">
        <v>195</v>
      </c>
      <c r="E596" s="211" t="s">
        <v>19</v>
      </c>
      <c r="F596" s="212" t="s">
        <v>6824</v>
      </c>
      <c r="G596" s="210"/>
      <c r="H596" s="213">
        <v>12.311999999999999</v>
      </c>
      <c r="I596" s="214"/>
      <c r="J596" s="210"/>
      <c r="K596" s="210"/>
      <c r="L596" s="215"/>
      <c r="M596" s="216"/>
      <c r="N596" s="217"/>
      <c r="O596" s="217"/>
      <c r="P596" s="217"/>
      <c r="Q596" s="217"/>
      <c r="R596" s="217"/>
      <c r="S596" s="217"/>
      <c r="T596" s="218"/>
      <c r="AT596" s="219" t="s">
        <v>195</v>
      </c>
      <c r="AU596" s="219" t="s">
        <v>82</v>
      </c>
      <c r="AV596" s="14" t="s">
        <v>82</v>
      </c>
      <c r="AW596" s="14" t="s">
        <v>35</v>
      </c>
      <c r="AX596" s="14" t="s">
        <v>73</v>
      </c>
      <c r="AY596" s="219" t="s">
        <v>185</v>
      </c>
    </row>
    <row r="597" spans="2:51" s="14" customFormat="1" ht="11.25">
      <c r="B597" s="209"/>
      <c r="C597" s="210"/>
      <c r="D597" s="200" t="s">
        <v>195</v>
      </c>
      <c r="E597" s="211" t="s">
        <v>19</v>
      </c>
      <c r="F597" s="212" t="s">
        <v>6825</v>
      </c>
      <c r="G597" s="210"/>
      <c r="H597" s="213">
        <v>-1.6020000000000001</v>
      </c>
      <c r="I597" s="214"/>
      <c r="J597" s="210"/>
      <c r="K597" s="210"/>
      <c r="L597" s="215"/>
      <c r="M597" s="216"/>
      <c r="N597" s="217"/>
      <c r="O597" s="217"/>
      <c r="P597" s="217"/>
      <c r="Q597" s="217"/>
      <c r="R597" s="217"/>
      <c r="S597" s="217"/>
      <c r="T597" s="218"/>
      <c r="AT597" s="219" t="s">
        <v>195</v>
      </c>
      <c r="AU597" s="219" t="s">
        <v>82</v>
      </c>
      <c r="AV597" s="14" t="s">
        <v>82</v>
      </c>
      <c r="AW597" s="14" t="s">
        <v>35</v>
      </c>
      <c r="AX597" s="14" t="s">
        <v>73</v>
      </c>
      <c r="AY597" s="219" t="s">
        <v>185</v>
      </c>
    </row>
    <row r="598" spans="2:51" s="13" customFormat="1" ht="11.25">
      <c r="B598" s="198"/>
      <c r="C598" s="199"/>
      <c r="D598" s="200" t="s">
        <v>195</v>
      </c>
      <c r="E598" s="201" t="s">
        <v>19</v>
      </c>
      <c r="F598" s="202" t="s">
        <v>6775</v>
      </c>
      <c r="G598" s="199"/>
      <c r="H598" s="201" t="s">
        <v>19</v>
      </c>
      <c r="I598" s="203"/>
      <c r="J598" s="199"/>
      <c r="K598" s="199"/>
      <c r="L598" s="204"/>
      <c r="M598" s="205"/>
      <c r="N598" s="206"/>
      <c r="O598" s="206"/>
      <c r="P598" s="206"/>
      <c r="Q598" s="206"/>
      <c r="R598" s="206"/>
      <c r="S598" s="206"/>
      <c r="T598" s="207"/>
      <c r="AT598" s="208" t="s">
        <v>195</v>
      </c>
      <c r="AU598" s="208" t="s">
        <v>82</v>
      </c>
      <c r="AV598" s="13" t="s">
        <v>80</v>
      </c>
      <c r="AW598" s="13" t="s">
        <v>35</v>
      </c>
      <c r="AX598" s="13" t="s">
        <v>73</v>
      </c>
      <c r="AY598" s="208" t="s">
        <v>185</v>
      </c>
    </row>
    <row r="599" spans="2:51" s="14" customFormat="1" ht="11.25">
      <c r="B599" s="209"/>
      <c r="C599" s="210"/>
      <c r="D599" s="200" t="s">
        <v>195</v>
      </c>
      <c r="E599" s="211" t="s">
        <v>19</v>
      </c>
      <c r="F599" s="212" t="s">
        <v>6826</v>
      </c>
      <c r="G599" s="210"/>
      <c r="H599" s="213">
        <v>12.545999999999999</v>
      </c>
      <c r="I599" s="214"/>
      <c r="J599" s="210"/>
      <c r="K599" s="210"/>
      <c r="L599" s="215"/>
      <c r="M599" s="216"/>
      <c r="N599" s="217"/>
      <c r="O599" s="217"/>
      <c r="P599" s="217"/>
      <c r="Q599" s="217"/>
      <c r="R599" s="217"/>
      <c r="S599" s="217"/>
      <c r="T599" s="218"/>
      <c r="AT599" s="219" t="s">
        <v>195</v>
      </c>
      <c r="AU599" s="219" t="s">
        <v>82</v>
      </c>
      <c r="AV599" s="14" t="s">
        <v>82</v>
      </c>
      <c r="AW599" s="14" t="s">
        <v>35</v>
      </c>
      <c r="AX599" s="14" t="s">
        <v>73</v>
      </c>
      <c r="AY599" s="219" t="s">
        <v>185</v>
      </c>
    </row>
    <row r="600" spans="2:51" s="14" customFormat="1" ht="11.25">
      <c r="B600" s="209"/>
      <c r="C600" s="210"/>
      <c r="D600" s="200" t="s">
        <v>195</v>
      </c>
      <c r="E600" s="211" t="s">
        <v>19</v>
      </c>
      <c r="F600" s="212" t="s">
        <v>6827</v>
      </c>
      <c r="G600" s="210"/>
      <c r="H600" s="213">
        <v>-1.62</v>
      </c>
      <c r="I600" s="214"/>
      <c r="J600" s="210"/>
      <c r="K600" s="210"/>
      <c r="L600" s="215"/>
      <c r="M600" s="216"/>
      <c r="N600" s="217"/>
      <c r="O600" s="217"/>
      <c r="P600" s="217"/>
      <c r="Q600" s="217"/>
      <c r="R600" s="217"/>
      <c r="S600" s="217"/>
      <c r="T600" s="218"/>
      <c r="AT600" s="219" t="s">
        <v>195</v>
      </c>
      <c r="AU600" s="219" t="s">
        <v>82</v>
      </c>
      <c r="AV600" s="14" t="s">
        <v>82</v>
      </c>
      <c r="AW600" s="14" t="s">
        <v>35</v>
      </c>
      <c r="AX600" s="14" t="s">
        <v>73</v>
      </c>
      <c r="AY600" s="219" t="s">
        <v>185</v>
      </c>
    </row>
    <row r="601" spans="2:51" s="13" customFormat="1" ht="11.25">
      <c r="B601" s="198"/>
      <c r="C601" s="199"/>
      <c r="D601" s="200" t="s">
        <v>195</v>
      </c>
      <c r="E601" s="201" t="s">
        <v>19</v>
      </c>
      <c r="F601" s="202" t="s">
        <v>6691</v>
      </c>
      <c r="G601" s="199"/>
      <c r="H601" s="201" t="s">
        <v>19</v>
      </c>
      <c r="I601" s="203"/>
      <c r="J601" s="199"/>
      <c r="K601" s="199"/>
      <c r="L601" s="204"/>
      <c r="M601" s="205"/>
      <c r="N601" s="206"/>
      <c r="O601" s="206"/>
      <c r="P601" s="206"/>
      <c r="Q601" s="206"/>
      <c r="R601" s="206"/>
      <c r="S601" s="206"/>
      <c r="T601" s="207"/>
      <c r="AT601" s="208" t="s">
        <v>195</v>
      </c>
      <c r="AU601" s="208" t="s">
        <v>82</v>
      </c>
      <c r="AV601" s="13" t="s">
        <v>80</v>
      </c>
      <c r="AW601" s="13" t="s">
        <v>35</v>
      </c>
      <c r="AX601" s="13" t="s">
        <v>73</v>
      </c>
      <c r="AY601" s="208" t="s">
        <v>185</v>
      </c>
    </row>
    <row r="602" spans="2:51" s="14" customFormat="1" ht="11.25">
      <c r="B602" s="209"/>
      <c r="C602" s="210"/>
      <c r="D602" s="200" t="s">
        <v>195</v>
      </c>
      <c r="E602" s="211" t="s">
        <v>19</v>
      </c>
      <c r="F602" s="212" t="s">
        <v>2401</v>
      </c>
      <c r="G602" s="210"/>
      <c r="H602" s="213">
        <v>12.186</v>
      </c>
      <c r="I602" s="214"/>
      <c r="J602" s="210"/>
      <c r="K602" s="210"/>
      <c r="L602" s="215"/>
      <c r="M602" s="216"/>
      <c r="N602" s="217"/>
      <c r="O602" s="217"/>
      <c r="P602" s="217"/>
      <c r="Q602" s="217"/>
      <c r="R602" s="217"/>
      <c r="S602" s="217"/>
      <c r="T602" s="218"/>
      <c r="AT602" s="219" t="s">
        <v>195</v>
      </c>
      <c r="AU602" s="219" t="s">
        <v>82</v>
      </c>
      <c r="AV602" s="14" t="s">
        <v>82</v>
      </c>
      <c r="AW602" s="14" t="s">
        <v>35</v>
      </c>
      <c r="AX602" s="14" t="s">
        <v>73</v>
      </c>
      <c r="AY602" s="219" t="s">
        <v>185</v>
      </c>
    </row>
    <row r="603" spans="2:51" s="14" customFormat="1" ht="11.25">
      <c r="B603" s="209"/>
      <c r="C603" s="210"/>
      <c r="D603" s="200" t="s">
        <v>195</v>
      </c>
      <c r="E603" s="211" t="s">
        <v>19</v>
      </c>
      <c r="F603" s="212" t="s">
        <v>1733</v>
      </c>
      <c r="G603" s="210"/>
      <c r="H603" s="213">
        <v>-3.24</v>
      </c>
      <c r="I603" s="214"/>
      <c r="J603" s="210"/>
      <c r="K603" s="210"/>
      <c r="L603" s="215"/>
      <c r="M603" s="216"/>
      <c r="N603" s="217"/>
      <c r="O603" s="217"/>
      <c r="P603" s="217"/>
      <c r="Q603" s="217"/>
      <c r="R603" s="217"/>
      <c r="S603" s="217"/>
      <c r="T603" s="218"/>
      <c r="AT603" s="219" t="s">
        <v>195</v>
      </c>
      <c r="AU603" s="219" t="s">
        <v>82</v>
      </c>
      <c r="AV603" s="14" t="s">
        <v>82</v>
      </c>
      <c r="AW603" s="14" t="s">
        <v>35</v>
      </c>
      <c r="AX603" s="14" t="s">
        <v>73</v>
      </c>
      <c r="AY603" s="219" t="s">
        <v>185</v>
      </c>
    </row>
    <row r="604" spans="2:51" s="13" customFormat="1" ht="11.25">
      <c r="B604" s="198"/>
      <c r="C604" s="199"/>
      <c r="D604" s="200" t="s">
        <v>195</v>
      </c>
      <c r="E604" s="201" t="s">
        <v>19</v>
      </c>
      <c r="F604" s="202" t="s">
        <v>6692</v>
      </c>
      <c r="G604" s="199"/>
      <c r="H604" s="201" t="s">
        <v>19</v>
      </c>
      <c r="I604" s="203"/>
      <c r="J604" s="199"/>
      <c r="K604" s="199"/>
      <c r="L604" s="204"/>
      <c r="M604" s="205"/>
      <c r="N604" s="206"/>
      <c r="O604" s="206"/>
      <c r="P604" s="206"/>
      <c r="Q604" s="206"/>
      <c r="R604" s="206"/>
      <c r="S604" s="206"/>
      <c r="T604" s="207"/>
      <c r="AT604" s="208" t="s">
        <v>195</v>
      </c>
      <c r="AU604" s="208" t="s">
        <v>82</v>
      </c>
      <c r="AV604" s="13" t="s">
        <v>80</v>
      </c>
      <c r="AW604" s="13" t="s">
        <v>35</v>
      </c>
      <c r="AX604" s="13" t="s">
        <v>73</v>
      </c>
      <c r="AY604" s="208" t="s">
        <v>185</v>
      </c>
    </row>
    <row r="605" spans="2:51" s="14" customFormat="1" ht="11.25">
      <c r="B605" s="209"/>
      <c r="C605" s="210"/>
      <c r="D605" s="200" t="s">
        <v>195</v>
      </c>
      <c r="E605" s="211" t="s">
        <v>19</v>
      </c>
      <c r="F605" s="212" t="s">
        <v>6828</v>
      </c>
      <c r="G605" s="210"/>
      <c r="H605" s="213">
        <v>23.904</v>
      </c>
      <c r="I605" s="214"/>
      <c r="J605" s="210"/>
      <c r="K605" s="210"/>
      <c r="L605" s="215"/>
      <c r="M605" s="216"/>
      <c r="N605" s="217"/>
      <c r="O605" s="217"/>
      <c r="P605" s="217"/>
      <c r="Q605" s="217"/>
      <c r="R605" s="217"/>
      <c r="S605" s="217"/>
      <c r="T605" s="218"/>
      <c r="AT605" s="219" t="s">
        <v>195</v>
      </c>
      <c r="AU605" s="219" t="s">
        <v>82</v>
      </c>
      <c r="AV605" s="14" t="s">
        <v>82</v>
      </c>
      <c r="AW605" s="14" t="s">
        <v>35</v>
      </c>
      <c r="AX605" s="14" t="s">
        <v>73</v>
      </c>
      <c r="AY605" s="219" t="s">
        <v>185</v>
      </c>
    </row>
    <row r="606" spans="2:51" s="14" customFormat="1" ht="11.25">
      <c r="B606" s="209"/>
      <c r="C606" s="210"/>
      <c r="D606" s="200" t="s">
        <v>195</v>
      </c>
      <c r="E606" s="211" t="s">
        <v>19</v>
      </c>
      <c r="F606" s="212" t="s">
        <v>6827</v>
      </c>
      <c r="G606" s="210"/>
      <c r="H606" s="213">
        <v>-1.62</v>
      </c>
      <c r="I606" s="214"/>
      <c r="J606" s="210"/>
      <c r="K606" s="210"/>
      <c r="L606" s="215"/>
      <c r="M606" s="216"/>
      <c r="N606" s="217"/>
      <c r="O606" s="217"/>
      <c r="P606" s="217"/>
      <c r="Q606" s="217"/>
      <c r="R606" s="217"/>
      <c r="S606" s="217"/>
      <c r="T606" s="218"/>
      <c r="AT606" s="219" t="s">
        <v>195</v>
      </c>
      <c r="AU606" s="219" t="s">
        <v>82</v>
      </c>
      <c r="AV606" s="14" t="s">
        <v>82</v>
      </c>
      <c r="AW606" s="14" t="s">
        <v>35</v>
      </c>
      <c r="AX606" s="14" t="s">
        <v>73</v>
      </c>
      <c r="AY606" s="219" t="s">
        <v>185</v>
      </c>
    </row>
    <row r="607" spans="2:51" s="13" customFormat="1" ht="11.25">
      <c r="B607" s="198"/>
      <c r="C607" s="199"/>
      <c r="D607" s="200" t="s">
        <v>195</v>
      </c>
      <c r="E607" s="201" t="s">
        <v>19</v>
      </c>
      <c r="F607" s="202" t="s">
        <v>6782</v>
      </c>
      <c r="G607" s="199"/>
      <c r="H607" s="201" t="s">
        <v>19</v>
      </c>
      <c r="I607" s="203"/>
      <c r="J607" s="199"/>
      <c r="K607" s="199"/>
      <c r="L607" s="204"/>
      <c r="M607" s="205"/>
      <c r="N607" s="206"/>
      <c r="O607" s="206"/>
      <c r="P607" s="206"/>
      <c r="Q607" s="206"/>
      <c r="R607" s="206"/>
      <c r="S607" s="206"/>
      <c r="T607" s="207"/>
      <c r="AT607" s="208" t="s">
        <v>195</v>
      </c>
      <c r="AU607" s="208" t="s">
        <v>82</v>
      </c>
      <c r="AV607" s="13" t="s">
        <v>80</v>
      </c>
      <c r="AW607" s="13" t="s">
        <v>35</v>
      </c>
      <c r="AX607" s="13" t="s">
        <v>73</v>
      </c>
      <c r="AY607" s="208" t="s">
        <v>185</v>
      </c>
    </row>
    <row r="608" spans="2:51" s="14" customFormat="1" ht="11.25">
      <c r="B608" s="209"/>
      <c r="C608" s="210"/>
      <c r="D608" s="200" t="s">
        <v>195</v>
      </c>
      <c r="E608" s="211" t="s">
        <v>19</v>
      </c>
      <c r="F608" s="212" t="s">
        <v>6829</v>
      </c>
      <c r="G608" s="210"/>
      <c r="H608" s="213">
        <v>12.826000000000001</v>
      </c>
      <c r="I608" s="214"/>
      <c r="J608" s="210"/>
      <c r="K608" s="210"/>
      <c r="L608" s="215"/>
      <c r="M608" s="216"/>
      <c r="N608" s="217"/>
      <c r="O608" s="217"/>
      <c r="P608" s="217"/>
      <c r="Q608" s="217"/>
      <c r="R608" s="217"/>
      <c r="S608" s="217"/>
      <c r="T608" s="218"/>
      <c r="AT608" s="219" t="s">
        <v>195</v>
      </c>
      <c r="AU608" s="219" t="s">
        <v>82</v>
      </c>
      <c r="AV608" s="14" t="s">
        <v>82</v>
      </c>
      <c r="AW608" s="14" t="s">
        <v>35</v>
      </c>
      <c r="AX608" s="14" t="s">
        <v>73</v>
      </c>
      <c r="AY608" s="219" t="s">
        <v>185</v>
      </c>
    </row>
    <row r="609" spans="1:65" s="14" customFormat="1" ht="11.25">
      <c r="B609" s="209"/>
      <c r="C609" s="210"/>
      <c r="D609" s="200" t="s">
        <v>195</v>
      </c>
      <c r="E609" s="211" t="s">
        <v>19</v>
      </c>
      <c r="F609" s="212" t="s">
        <v>6830</v>
      </c>
      <c r="G609" s="210"/>
      <c r="H609" s="213">
        <v>-1.6160000000000001</v>
      </c>
      <c r="I609" s="214"/>
      <c r="J609" s="210"/>
      <c r="K609" s="210"/>
      <c r="L609" s="215"/>
      <c r="M609" s="216"/>
      <c r="N609" s="217"/>
      <c r="O609" s="217"/>
      <c r="P609" s="217"/>
      <c r="Q609" s="217"/>
      <c r="R609" s="217"/>
      <c r="S609" s="217"/>
      <c r="T609" s="218"/>
      <c r="AT609" s="219" t="s">
        <v>195</v>
      </c>
      <c r="AU609" s="219" t="s">
        <v>82</v>
      </c>
      <c r="AV609" s="14" t="s">
        <v>82</v>
      </c>
      <c r="AW609" s="14" t="s">
        <v>35</v>
      </c>
      <c r="AX609" s="14" t="s">
        <v>73</v>
      </c>
      <c r="AY609" s="219" t="s">
        <v>185</v>
      </c>
    </row>
    <row r="610" spans="1:65" s="13" customFormat="1" ht="11.25">
      <c r="B610" s="198"/>
      <c r="C610" s="199"/>
      <c r="D610" s="200" t="s">
        <v>195</v>
      </c>
      <c r="E610" s="201" t="s">
        <v>19</v>
      </c>
      <c r="F610" s="202" t="s">
        <v>6784</v>
      </c>
      <c r="G610" s="199"/>
      <c r="H610" s="201" t="s">
        <v>19</v>
      </c>
      <c r="I610" s="203"/>
      <c r="J610" s="199"/>
      <c r="K610" s="199"/>
      <c r="L610" s="204"/>
      <c r="M610" s="205"/>
      <c r="N610" s="206"/>
      <c r="O610" s="206"/>
      <c r="P610" s="206"/>
      <c r="Q610" s="206"/>
      <c r="R610" s="206"/>
      <c r="S610" s="206"/>
      <c r="T610" s="207"/>
      <c r="AT610" s="208" t="s">
        <v>195</v>
      </c>
      <c r="AU610" s="208" t="s">
        <v>82</v>
      </c>
      <c r="AV610" s="13" t="s">
        <v>80</v>
      </c>
      <c r="AW610" s="13" t="s">
        <v>35</v>
      </c>
      <c r="AX610" s="13" t="s">
        <v>73</v>
      </c>
      <c r="AY610" s="208" t="s">
        <v>185</v>
      </c>
    </row>
    <row r="611" spans="1:65" s="14" customFormat="1" ht="11.25">
      <c r="B611" s="209"/>
      <c r="C611" s="210"/>
      <c r="D611" s="200" t="s">
        <v>195</v>
      </c>
      <c r="E611" s="211" t="s">
        <v>19</v>
      </c>
      <c r="F611" s="212" t="s">
        <v>6831</v>
      </c>
      <c r="G611" s="210"/>
      <c r="H611" s="213">
        <v>7.2</v>
      </c>
      <c r="I611" s="214"/>
      <c r="J611" s="210"/>
      <c r="K611" s="210"/>
      <c r="L611" s="215"/>
      <c r="M611" s="216"/>
      <c r="N611" s="217"/>
      <c r="O611" s="217"/>
      <c r="P611" s="217"/>
      <c r="Q611" s="217"/>
      <c r="R611" s="217"/>
      <c r="S611" s="217"/>
      <c r="T611" s="218"/>
      <c r="AT611" s="219" t="s">
        <v>195</v>
      </c>
      <c r="AU611" s="219" t="s">
        <v>82</v>
      </c>
      <c r="AV611" s="14" t="s">
        <v>82</v>
      </c>
      <c r="AW611" s="14" t="s">
        <v>35</v>
      </c>
      <c r="AX611" s="14" t="s">
        <v>73</v>
      </c>
      <c r="AY611" s="219" t="s">
        <v>185</v>
      </c>
    </row>
    <row r="612" spans="1:65" s="14" customFormat="1" ht="11.25">
      <c r="B612" s="209"/>
      <c r="C612" s="210"/>
      <c r="D612" s="200" t="s">
        <v>195</v>
      </c>
      <c r="E612" s="211" t="s">
        <v>19</v>
      </c>
      <c r="F612" s="212" t="s">
        <v>6832</v>
      </c>
      <c r="G612" s="210"/>
      <c r="H612" s="213">
        <v>-4.32</v>
      </c>
      <c r="I612" s="214"/>
      <c r="J612" s="210"/>
      <c r="K612" s="210"/>
      <c r="L612" s="215"/>
      <c r="M612" s="216"/>
      <c r="N612" s="217"/>
      <c r="O612" s="217"/>
      <c r="P612" s="217"/>
      <c r="Q612" s="217"/>
      <c r="R612" s="217"/>
      <c r="S612" s="217"/>
      <c r="T612" s="218"/>
      <c r="AT612" s="219" t="s">
        <v>195</v>
      </c>
      <c r="AU612" s="219" t="s">
        <v>82</v>
      </c>
      <c r="AV612" s="14" t="s">
        <v>82</v>
      </c>
      <c r="AW612" s="14" t="s">
        <v>35</v>
      </c>
      <c r="AX612" s="14" t="s">
        <v>73</v>
      </c>
      <c r="AY612" s="219" t="s">
        <v>185</v>
      </c>
    </row>
    <row r="613" spans="1:65" s="13" customFormat="1" ht="11.25">
      <c r="B613" s="198"/>
      <c r="C613" s="199"/>
      <c r="D613" s="200" t="s">
        <v>195</v>
      </c>
      <c r="E613" s="201" t="s">
        <v>19</v>
      </c>
      <c r="F613" s="202" t="s">
        <v>6786</v>
      </c>
      <c r="G613" s="199"/>
      <c r="H613" s="201" t="s">
        <v>19</v>
      </c>
      <c r="I613" s="203"/>
      <c r="J613" s="199"/>
      <c r="K613" s="199"/>
      <c r="L613" s="204"/>
      <c r="M613" s="205"/>
      <c r="N613" s="206"/>
      <c r="O613" s="206"/>
      <c r="P613" s="206"/>
      <c r="Q613" s="206"/>
      <c r="R613" s="206"/>
      <c r="S613" s="206"/>
      <c r="T613" s="207"/>
      <c r="AT613" s="208" t="s">
        <v>195</v>
      </c>
      <c r="AU613" s="208" t="s">
        <v>82</v>
      </c>
      <c r="AV613" s="13" t="s">
        <v>80</v>
      </c>
      <c r="AW613" s="13" t="s">
        <v>35</v>
      </c>
      <c r="AX613" s="13" t="s">
        <v>73</v>
      </c>
      <c r="AY613" s="208" t="s">
        <v>185</v>
      </c>
    </row>
    <row r="614" spans="1:65" s="14" customFormat="1" ht="11.25">
      <c r="B614" s="209"/>
      <c r="C614" s="210"/>
      <c r="D614" s="200" t="s">
        <v>195</v>
      </c>
      <c r="E614" s="211" t="s">
        <v>19</v>
      </c>
      <c r="F614" s="212" t="s">
        <v>6833</v>
      </c>
      <c r="G614" s="210"/>
      <c r="H614" s="213">
        <v>8.64</v>
      </c>
      <c r="I614" s="214"/>
      <c r="J614" s="210"/>
      <c r="K614" s="210"/>
      <c r="L614" s="215"/>
      <c r="M614" s="216"/>
      <c r="N614" s="217"/>
      <c r="O614" s="217"/>
      <c r="P614" s="217"/>
      <c r="Q614" s="217"/>
      <c r="R614" s="217"/>
      <c r="S614" s="217"/>
      <c r="T614" s="218"/>
      <c r="AT614" s="219" t="s">
        <v>195</v>
      </c>
      <c r="AU614" s="219" t="s">
        <v>82</v>
      </c>
      <c r="AV614" s="14" t="s">
        <v>82</v>
      </c>
      <c r="AW614" s="14" t="s">
        <v>35</v>
      </c>
      <c r="AX614" s="14" t="s">
        <v>73</v>
      </c>
      <c r="AY614" s="219" t="s">
        <v>185</v>
      </c>
    </row>
    <row r="615" spans="1:65" s="14" customFormat="1" ht="11.25">
      <c r="B615" s="209"/>
      <c r="C615" s="210"/>
      <c r="D615" s="200" t="s">
        <v>195</v>
      </c>
      <c r="E615" s="211" t="s">
        <v>19</v>
      </c>
      <c r="F615" s="212" t="s">
        <v>6834</v>
      </c>
      <c r="G615" s="210"/>
      <c r="H615" s="213">
        <v>-1.44</v>
      </c>
      <c r="I615" s="214"/>
      <c r="J615" s="210"/>
      <c r="K615" s="210"/>
      <c r="L615" s="215"/>
      <c r="M615" s="216"/>
      <c r="N615" s="217"/>
      <c r="O615" s="217"/>
      <c r="P615" s="217"/>
      <c r="Q615" s="217"/>
      <c r="R615" s="217"/>
      <c r="S615" s="217"/>
      <c r="T615" s="218"/>
      <c r="AT615" s="219" t="s">
        <v>195</v>
      </c>
      <c r="AU615" s="219" t="s">
        <v>82</v>
      </c>
      <c r="AV615" s="14" t="s">
        <v>82</v>
      </c>
      <c r="AW615" s="14" t="s">
        <v>35</v>
      </c>
      <c r="AX615" s="14" t="s">
        <v>73</v>
      </c>
      <c r="AY615" s="219" t="s">
        <v>185</v>
      </c>
    </row>
    <row r="616" spans="1:65" s="15" customFormat="1" ht="11.25">
      <c r="B616" s="220"/>
      <c r="C616" s="221"/>
      <c r="D616" s="200" t="s">
        <v>195</v>
      </c>
      <c r="E616" s="222" t="s">
        <v>19</v>
      </c>
      <c r="F616" s="223" t="s">
        <v>226</v>
      </c>
      <c r="G616" s="221"/>
      <c r="H616" s="224">
        <v>103.06400000000001</v>
      </c>
      <c r="I616" s="225"/>
      <c r="J616" s="221"/>
      <c r="K616" s="221"/>
      <c r="L616" s="226"/>
      <c r="M616" s="227"/>
      <c r="N616" s="228"/>
      <c r="O616" s="228"/>
      <c r="P616" s="228"/>
      <c r="Q616" s="228"/>
      <c r="R616" s="228"/>
      <c r="S616" s="228"/>
      <c r="T616" s="229"/>
      <c r="AT616" s="230" t="s">
        <v>195</v>
      </c>
      <c r="AU616" s="230" t="s">
        <v>82</v>
      </c>
      <c r="AV616" s="15" t="s">
        <v>135</v>
      </c>
      <c r="AW616" s="15" t="s">
        <v>35</v>
      </c>
      <c r="AX616" s="15" t="s">
        <v>80</v>
      </c>
      <c r="AY616" s="230" t="s">
        <v>185</v>
      </c>
    </row>
    <row r="617" spans="1:65" s="2" customFormat="1" ht="24.2" customHeight="1">
      <c r="A617" s="36"/>
      <c r="B617" s="37"/>
      <c r="C617" s="180" t="s">
        <v>400</v>
      </c>
      <c r="D617" s="180" t="s">
        <v>187</v>
      </c>
      <c r="E617" s="181" t="s">
        <v>640</v>
      </c>
      <c r="F617" s="182" t="s">
        <v>641</v>
      </c>
      <c r="G617" s="183" t="s">
        <v>457</v>
      </c>
      <c r="H617" s="231"/>
      <c r="I617" s="185"/>
      <c r="J617" s="186">
        <f>ROUND(I617*H617,2)</f>
        <v>0</v>
      </c>
      <c r="K617" s="182" t="s">
        <v>191</v>
      </c>
      <c r="L617" s="41"/>
      <c r="M617" s="187" t="s">
        <v>19</v>
      </c>
      <c r="N617" s="188" t="s">
        <v>44</v>
      </c>
      <c r="O617" s="66"/>
      <c r="P617" s="189">
        <f>O617*H617</f>
        <v>0</v>
      </c>
      <c r="Q617" s="189">
        <v>0</v>
      </c>
      <c r="R617" s="189">
        <f>Q617*H617</f>
        <v>0</v>
      </c>
      <c r="S617" s="189">
        <v>0</v>
      </c>
      <c r="T617" s="190">
        <f>S617*H617</f>
        <v>0</v>
      </c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R617" s="191" t="s">
        <v>339</v>
      </c>
      <c r="AT617" s="191" t="s">
        <v>187</v>
      </c>
      <c r="AU617" s="191" t="s">
        <v>82</v>
      </c>
      <c r="AY617" s="19" t="s">
        <v>185</v>
      </c>
      <c r="BE617" s="192">
        <f>IF(N617="základní",J617,0)</f>
        <v>0</v>
      </c>
      <c r="BF617" s="192">
        <f>IF(N617="snížená",J617,0)</f>
        <v>0</v>
      </c>
      <c r="BG617" s="192">
        <f>IF(N617="zákl. přenesená",J617,0)</f>
        <v>0</v>
      </c>
      <c r="BH617" s="192">
        <f>IF(N617="sníž. přenesená",J617,0)</f>
        <v>0</v>
      </c>
      <c r="BI617" s="192">
        <f>IF(N617="nulová",J617,0)</f>
        <v>0</v>
      </c>
      <c r="BJ617" s="19" t="s">
        <v>80</v>
      </c>
      <c r="BK617" s="192">
        <f>ROUND(I617*H617,2)</f>
        <v>0</v>
      </c>
      <c r="BL617" s="19" t="s">
        <v>339</v>
      </c>
      <c r="BM617" s="191" t="s">
        <v>6835</v>
      </c>
    </row>
    <row r="618" spans="1:65" s="2" customFormat="1" ht="11.25">
      <c r="A618" s="36"/>
      <c r="B618" s="37"/>
      <c r="C618" s="38"/>
      <c r="D618" s="193" t="s">
        <v>193</v>
      </c>
      <c r="E618" s="38"/>
      <c r="F618" s="194" t="s">
        <v>643</v>
      </c>
      <c r="G618" s="38"/>
      <c r="H618" s="38"/>
      <c r="I618" s="195"/>
      <c r="J618" s="38"/>
      <c r="K618" s="38"/>
      <c r="L618" s="41"/>
      <c r="M618" s="196"/>
      <c r="N618" s="197"/>
      <c r="O618" s="66"/>
      <c r="P618" s="66"/>
      <c r="Q618" s="66"/>
      <c r="R618" s="66"/>
      <c r="S618" s="66"/>
      <c r="T618" s="67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T618" s="19" t="s">
        <v>193</v>
      </c>
      <c r="AU618" s="19" t="s">
        <v>82</v>
      </c>
    </row>
    <row r="619" spans="1:65" s="12" customFormat="1" ht="22.9" customHeight="1">
      <c r="B619" s="164"/>
      <c r="C619" s="165"/>
      <c r="D619" s="166" t="s">
        <v>72</v>
      </c>
      <c r="E619" s="178" t="s">
        <v>415</v>
      </c>
      <c r="F619" s="178" t="s">
        <v>416</v>
      </c>
      <c r="G619" s="165"/>
      <c r="H619" s="165"/>
      <c r="I619" s="168"/>
      <c r="J619" s="179">
        <f>BK619</f>
        <v>0</v>
      </c>
      <c r="K619" s="165"/>
      <c r="L619" s="170"/>
      <c r="M619" s="171"/>
      <c r="N619" s="172"/>
      <c r="O619" s="172"/>
      <c r="P619" s="173">
        <f>SUM(P620:P631)</f>
        <v>0</v>
      </c>
      <c r="Q619" s="172"/>
      <c r="R619" s="173">
        <f>SUM(R620:R631)</f>
        <v>1.1946749999999999</v>
      </c>
      <c r="S619" s="172"/>
      <c r="T619" s="174">
        <f>SUM(T620:T631)</f>
        <v>0</v>
      </c>
      <c r="AR619" s="175" t="s">
        <v>82</v>
      </c>
      <c r="AT619" s="176" t="s">
        <v>72</v>
      </c>
      <c r="AU619" s="176" t="s">
        <v>80</v>
      </c>
      <c r="AY619" s="175" t="s">
        <v>185</v>
      </c>
      <c r="BK619" s="177">
        <f>SUM(BK620:BK631)</f>
        <v>0</v>
      </c>
    </row>
    <row r="620" spans="1:65" s="2" customFormat="1" ht="24.2" customHeight="1">
      <c r="A620" s="36"/>
      <c r="B620" s="37"/>
      <c r="C620" s="180" t="s">
        <v>409</v>
      </c>
      <c r="D620" s="180" t="s">
        <v>187</v>
      </c>
      <c r="E620" s="181" t="s">
        <v>1744</v>
      </c>
      <c r="F620" s="182" t="s">
        <v>1745</v>
      </c>
      <c r="G620" s="183" t="s">
        <v>240</v>
      </c>
      <c r="H620" s="184">
        <v>468.5</v>
      </c>
      <c r="I620" s="185"/>
      <c r="J620" s="186">
        <f>ROUND(I620*H620,2)</f>
        <v>0</v>
      </c>
      <c r="K620" s="182" t="s">
        <v>191</v>
      </c>
      <c r="L620" s="41"/>
      <c r="M620" s="187" t="s">
        <v>19</v>
      </c>
      <c r="N620" s="188" t="s">
        <v>44</v>
      </c>
      <c r="O620" s="66"/>
      <c r="P620" s="189">
        <f>O620*H620</f>
        <v>0</v>
      </c>
      <c r="Q620" s="189">
        <v>0</v>
      </c>
      <c r="R620" s="189">
        <f>Q620*H620</f>
        <v>0</v>
      </c>
      <c r="S620" s="189">
        <v>0</v>
      </c>
      <c r="T620" s="190">
        <f>S620*H620</f>
        <v>0</v>
      </c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R620" s="191" t="s">
        <v>339</v>
      </c>
      <c r="AT620" s="191" t="s">
        <v>187</v>
      </c>
      <c r="AU620" s="191" t="s">
        <v>82</v>
      </c>
      <c r="AY620" s="19" t="s">
        <v>185</v>
      </c>
      <c r="BE620" s="192">
        <f>IF(N620="základní",J620,0)</f>
        <v>0</v>
      </c>
      <c r="BF620" s="192">
        <f>IF(N620="snížená",J620,0)</f>
        <v>0</v>
      </c>
      <c r="BG620" s="192">
        <f>IF(N620="zákl. přenesená",J620,0)</f>
        <v>0</v>
      </c>
      <c r="BH620" s="192">
        <f>IF(N620="sníž. přenesená",J620,0)</f>
        <v>0</v>
      </c>
      <c r="BI620" s="192">
        <f>IF(N620="nulová",J620,0)</f>
        <v>0</v>
      </c>
      <c r="BJ620" s="19" t="s">
        <v>80</v>
      </c>
      <c r="BK620" s="192">
        <f>ROUND(I620*H620,2)</f>
        <v>0</v>
      </c>
      <c r="BL620" s="19" t="s">
        <v>339</v>
      </c>
      <c r="BM620" s="191" t="s">
        <v>6836</v>
      </c>
    </row>
    <row r="621" spans="1:65" s="2" customFormat="1" ht="11.25">
      <c r="A621" s="36"/>
      <c r="B621" s="37"/>
      <c r="C621" s="38"/>
      <c r="D621" s="193" t="s">
        <v>193</v>
      </c>
      <c r="E621" s="38"/>
      <c r="F621" s="194" t="s">
        <v>1747</v>
      </c>
      <c r="G621" s="38"/>
      <c r="H621" s="38"/>
      <c r="I621" s="195"/>
      <c r="J621" s="38"/>
      <c r="K621" s="38"/>
      <c r="L621" s="41"/>
      <c r="M621" s="196"/>
      <c r="N621" s="197"/>
      <c r="O621" s="66"/>
      <c r="P621" s="66"/>
      <c r="Q621" s="66"/>
      <c r="R621" s="66"/>
      <c r="S621" s="66"/>
      <c r="T621" s="67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T621" s="19" t="s">
        <v>193</v>
      </c>
      <c r="AU621" s="19" t="s">
        <v>82</v>
      </c>
    </row>
    <row r="622" spans="1:65" s="13" customFormat="1" ht="11.25">
      <c r="B622" s="198"/>
      <c r="C622" s="199"/>
      <c r="D622" s="200" t="s">
        <v>195</v>
      </c>
      <c r="E622" s="201" t="s">
        <v>19</v>
      </c>
      <c r="F622" s="202" t="s">
        <v>652</v>
      </c>
      <c r="G622" s="199"/>
      <c r="H622" s="201" t="s">
        <v>19</v>
      </c>
      <c r="I622" s="203"/>
      <c r="J622" s="199"/>
      <c r="K622" s="199"/>
      <c r="L622" s="204"/>
      <c r="M622" s="205"/>
      <c r="N622" s="206"/>
      <c r="O622" s="206"/>
      <c r="P622" s="206"/>
      <c r="Q622" s="206"/>
      <c r="R622" s="206"/>
      <c r="S622" s="206"/>
      <c r="T622" s="207"/>
      <c r="AT622" s="208" t="s">
        <v>195</v>
      </c>
      <c r="AU622" s="208" t="s">
        <v>82</v>
      </c>
      <c r="AV622" s="13" t="s">
        <v>80</v>
      </c>
      <c r="AW622" s="13" t="s">
        <v>35</v>
      </c>
      <c r="AX622" s="13" t="s">
        <v>73</v>
      </c>
      <c r="AY622" s="208" t="s">
        <v>185</v>
      </c>
    </row>
    <row r="623" spans="1:65" s="14" customFormat="1" ht="11.25">
      <c r="B623" s="209"/>
      <c r="C623" s="210"/>
      <c r="D623" s="200" t="s">
        <v>195</v>
      </c>
      <c r="E623" s="211" t="s">
        <v>19</v>
      </c>
      <c r="F623" s="212" t="s">
        <v>6767</v>
      </c>
      <c r="G623" s="210"/>
      <c r="H623" s="213">
        <v>468.5</v>
      </c>
      <c r="I623" s="214"/>
      <c r="J623" s="210"/>
      <c r="K623" s="210"/>
      <c r="L623" s="215"/>
      <c r="M623" s="216"/>
      <c r="N623" s="217"/>
      <c r="O623" s="217"/>
      <c r="P623" s="217"/>
      <c r="Q623" s="217"/>
      <c r="R623" s="217"/>
      <c r="S623" s="217"/>
      <c r="T623" s="218"/>
      <c r="AT623" s="219" t="s">
        <v>195</v>
      </c>
      <c r="AU623" s="219" t="s">
        <v>82</v>
      </c>
      <c r="AV623" s="14" t="s">
        <v>82</v>
      </c>
      <c r="AW623" s="14" t="s">
        <v>35</v>
      </c>
      <c r="AX623" s="14" t="s">
        <v>73</v>
      </c>
      <c r="AY623" s="219" t="s">
        <v>185</v>
      </c>
    </row>
    <row r="624" spans="1:65" s="15" customFormat="1" ht="11.25">
      <c r="B624" s="220"/>
      <c r="C624" s="221"/>
      <c r="D624" s="200" t="s">
        <v>195</v>
      </c>
      <c r="E624" s="222" t="s">
        <v>19</v>
      </c>
      <c r="F624" s="223" t="s">
        <v>226</v>
      </c>
      <c r="G624" s="221"/>
      <c r="H624" s="224">
        <v>468.5</v>
      </c>
      <c r="I624" s="225"/>
      <c r="J624" s="221"/>
      <c r="K624" s="221"/>
      <c r="L624" s="226"/>
      <c r="M624" s="227"/>
      <c r="N624" s="228"/>
      <c r="O624" s="228"/>
      <c r="P624" s="228"/>
      <c r="Q624" s="228"/>
      <c r="R624" s="228"/>
      <c r="S624" s="228"/>
      <c r="T624" s="229"/>
      <c r="AT624" s="230" t="s">
        <v>195</v>
      </c>
      <c r="AU624" s="230" t="s">
        <v>82</v>
      </c>
      <c r="AV624" s="15" t="s">
        <v>135</v>
      </c>
      <c r="AW624" s="15" t="s">
        <v>35</v>
      </c>
      <c r="AX624" s="15" t="s">
        <v>80</v>
      </c>
      <c r="AY624" s="230" t="s">
        <v>185</v>
      </c>
    </row>
    <row r="625" spans="1:65" s="2" customFormat="1" ht="16.5" customHeight="1">
      <c r="A625" s="36"/>
      <c r="B625" s="37"/>
      <c r="C625" s="237" t="s">
        <v>417</v>
      </c>
      <c r="D625" s="237" t="s">
        <v>520</v>
      </c>
      <c r="E625" s="238" t="s">
        <v>6837</v>
      </c>
      <c r="F625" s="239" t="s">
        <v>6838</v>
      </c>
      <c r="G625" s="240" t="s">
        <v>240</v>
      </c>
      <c r="H625" s="241">
        <v>477.87</v>
      </c>
      <c r="I625" s="242"/>
      <c r="J625" s="243">
        <f>ROUND(I625*H625,2)</f>
        <v>0</v>
      </c>
      <c r="K625" s="239" t="s">
        <v>191</v>
      </c>
      <c r="L625" s="244"/>
      <c r="M625" s="245" t="s">
        <v>19</v>
      </c>
      <c r="N625" s="246" t="s">
        <v>44</v>
      </c>
      <c r="O625" s="66"/>
      <c r="P625" s="189">
        <f>O625*H625</f>
        <v>0</v>
      </c>
      <c r="Q625" s="189">
        <v>2.5000000000000001E-3</v>
      </c>
      <c r="R625" s="189">
        <f>Q625*H625</f>
        <v>1.1946749999999999</v>
      </c>
      <c r="S625" s="189">
        <v>0</v>
      </c>
      <c r="T625" s="190">
        <f>S625*H625</f>
        <v>0</v>
      </c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R625" s="191" t="s">
        <v>627</v>
      </c>
      <c r="AT625" s="191" t="s">
        <v>520</v>
      </c>
      <c r="AU625" s="191" t="s">
        <v>82</v>
      </c>
      <c r="AY625" s="19" t="s">
        <v>185</v>
      </c>
      <c r="BE625" s="192">
        <f>IF(N625="základní",J625,0)</f>
        <v>0</v>
      </c>
      <c r="BF625" s="192">
        <f>IF(N625="snížená",J625,0)</f>
        <v>0</v>
      </c>
      <c r="BG625" s="192">
        <f>IF(N625="zákl. přenesená",J625,0)</f>
        <v>0</v>
      </c>
      <c r="BH625" s="192">
        <f>IF(N625="sníž. přenesená",J625,0)</f>
        <v>0</v>
      </c>
      <c r="BI625" s="192">
        <f>IF(N625="nulová",J625,0)</f>
        <v>0</v>
      </c>
      <c r="BJ625" s="19" t="s">
        <v>80</v>
      </c>
      <c r="BK625" s="192">
        <f>ROUND(I625*H625,2)</f>
        <v>0</v>
      </c>
      <c r="BL625" s="19" t="s">
        <v>339</v>
      </c>
      <c r="BM625" s="191" t="s">
        <v>6839</v>
      </c>
    </row>
    <row r="626" spans="1:65" s="13" customFormat="1" ht="11.25">
      <c r="B626" s="198"/>
      <c r="C626" s="199"/>
      <c r="D626" s="200" t="s">
        <v>195</v>
      </c>
      <c r="E626" s="201" t="s">
        <v>19</v>
      </c>
      <c r="F626" s="202" t="s">
        <v>652</v>
      </c>
      <c r="G626" s="199"/>
      <c r="H626" s="201" t="s">
        <v>19</v>
      </c>
      <c r="I626" s="203"/>
      <c r="J626" s="199"/>
      <c r="K626" s="199"/>
      <c r="L626" s="204"/>
      <c r="M626" s="205"/>
      <c r="N626" s="206"/>
      <c r="O626" s="206"/>
      <c r="P626" s="206"/>
      <c r="Q626" s="206"/>
      <c r="R626" s="206"/>
      <c r="S626" s="206"/>
      <c r="T626" s="207"/>
      <c r="AT626" s="208" t="s">
        <v>195</v>
      </c>
      <c r="AU626" s="208" t="s">
        <v>82</v>
      </c>
      <c r="AV626" s="13" t="s">
        <v>80</v>
      </c>
      <c r="AW626" s="13" t="s">
        <v>35</v>
      </c>
      <c r="AX626" s="13" t="s">
        <v>73</v>
      </c>
      <c r="AY626" s="208" t="s">
        <v>185</v>
      </c>
    </row>
    <row r="627" spans="1:65" s="14" customFormat="1" ht="11.25">
      <c r="B627" s="209"/>
      <c r="C627" s="210"/>
      <c r="D627" s="200" t="s">
        <v>195</v>
      </c>
      <c r="E627" s="211" t="s">
        <v>19</v>
      </c>
      <c r="F627" s="212" t="s">
        <v>6767</v>
      </c>
      <c r="G627" s="210"/>
      <c r="H627" s="213">
        <v>468.5</v>
      </c>
      <c r="I627" s="214"/>
      <c r="J627" s="210"/>
      <c r="K627" s="210"/>
      <c r="L627" s="215"/>
      <c r="M627" s="216"/>
      <c r="N627" s="217"/>
      <c r="O627" s="217"/>
      <c r="P627" s="217"/>
      <c r="Q627" s="217"/>
      <c r="R627" s="217"/>
      <c r="S627" s="217"/>
      <c r="T627" s="218"/>
      <c r="AT627" s="219" t="s">
        <v>195</v>
      </c>
      <c r="AU627" s="219" t="s">
        <v>82</v>
      </c>
      <c r="AV627" s="14" t="s">
        <v>82</v>
      </c>
      <c r="AW627" s="14" t="s">
        <v>35</v>
      </c>
      <c r="AX627" s="14" t="s">
        <v>73</v>
      </c>
      <c r="AY627" s="219" t="s">
        <v>185</v>
      </c>
    </row>
    <row r="628" spans="1:65" s="15" customFormat="1" ht="11.25">
      <c r="B628" s="220"/>
      <c r="C628" s="221"/>
      <c r="D628" s="200" t="s">
        <v>195</v>
      </c>
      <c r="E628" s="222" t="s">
        <v>19</v>
      </c>
      <c r="F628" s="223" t="s">
        <v>226</v>
      </c>
      <c r="G628" s="221"/>
      <c r="H628" s="224">
        <v>468.5</v>
      </c>
      <c r="I628" s="225"/>
      <c r="J628" s="221"/>
      <c r="K628" s="221"/>
      <c r="L628" s="226"/>
      <c r="M628" s="227"/>
      <c r="N628" s="228"/>
      <c r="O628" s="228"/>
      <c r="P628" s="228"/>
      <c r="Q628" s="228"/>
      <c r="R628" s="228"/>
      <c r="S628" s="228"/>
      <c r="T628" s="229"/>
      <c r="AT628" s="230" t="s">
        <v>195</v>
      </c>
      <c r="AU628" s="230" t="s">
        <v>82</v>
      </c>
      <c r="AV628" s="15" t="s">
        <v>135</v>
      </c>
      <c r="AW628" s="15" t="s">
        <v>35</v>
      </c>
      <c r="AX628" s="15" t="s">
        <v>80</v>
      </c>
      <c r="AY628" s="230" t="s">
        <v>185</v>
      </c>
    </row>
    <row r="629" spans="1:65" s="14" customFormat="1" ht="11.25">
      <c r="B629" s="209"/>
      <c r="C629" s="210"/>
      <c r="D629" s="200" t="s">
        <v>195</v>
      </c>
      <c r="E629" s="210"/>
      <c r="F629" s="212" t="s">
        <v>6840</v>
      </c>
      <c r="G629" s="210"/>
      <c r="H629" s="213">
        <v>477.87</v>
      </c>
      <c r="I629" s="214"/>
      <c r="J629" s="210"/>
      <c r="K629" s="210"/>
      <c r="L629" s="215"/>
      <c r="M629" s="216"/>
      <c r="N629" s="217"/>
      <c r="O629" s="217"/>
      <c r="P629" s="217"/>
      <c r="Q629" s="217"/>
      <c r="R629" s="217"/>
      <c r="S629" s="217"/>
      <c r="T629" s="218"/>
      <c r="AT629" s="219" t="s">
        <v>195</v>
      </c>
      <c r="AU629" s="219" t="s">
        <v>82</v>
      </c>
      <c r="AV629" s="14" t="s">
        <v>82</v>
      </c>
      <c r="AW629" s="14" t="s">
        <v>4</v>
      </c>
      <c r="AX629" s="14" t="s">
        <v>80</v>
      </c>
      <c r="AY629" s="219" t="s">
        <v>185</v>
      </c>
    </row>
    <row r="630" spans="1:65" s="2" customFormat="1" ht="24.2" customHeight="1">
      <c r="A630" s="36"/>
      <c r="B630" s="37"/>
      <c r="C630" s="180" t="s">
        <v>436</v>
      </c>
      <c r="D630" s="180" t="s">
        <v>187</v>
      </c>
      <c r="E630" s="181" t="s">
        <v>1753</v>
      </c>
      <c r="F630" s="182" t="s">
        <v>1754</v>
      </c>
      <c r="G630" s="183" t="s">
        <v>457</v>
      </c>
      <c r="H630" s="231"/>
      <c r="I630" s="185"/>
      <c r="J630" s="186">
        <f>ROUND(I630*H630,2)</f>
        <v>0</v>
      </c>
      <c r="K630" s="182" t="s">
        <v>191</v>
      </c>
      <c r="L630" s="41"/>
      <c r="M630" s="187" t="s">
        <v>19</v>
      </c>
      <c r="N630" s="188" t="s">
        <v>44</v>
      </c>
      <c r="O630" s="66"/>
      <c r="P630" s="189">
        <f>O630*H630</f>
        <v>0</v>
      </c>
      <c r="Q630" s="189">
        <v>0</v>
      </c>
      <c r="R630" s="189">
        <f>Q630*H630</f>
        <v>0</v>
      </c>
      <c r="S630" s="189">
        <v>0</v>
      </c>
      <c r="T630" s="190">
        <f>S630*H630</f>
        <v>0</v>
      </c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R630" s="191" t="s">
        <v>339</v>
      </c>
      <c r="AT630" s="191" t="s">
        <v>187</v>
      </c>
      <c r="AU630" s="191" t="s">
        <v>82</v>
      </c>
      <c r="AY630" s="19" t="s">
        <v>185</v>
      </c>
      <c r="BE630" s="192">
        <f>IF(N630="základní",J630,0)</f>
        <v>0</v>
      </c>
      <c r="BF630" s="192">
        <f>IF(N630="snížená",J630,0)</f>
        <v>0</v>
      </c>
      <c r="BG630" s="192">
        <f>IF(N630="zákl. přenesená",J630,0)</f>
        <v>0</v>
      </c>
      <c r="BH630" s="192">
        <f>IF(N630="sníž. přenesená",J630,0)</f>
        <v>0</v>
      </c>
      <c r="BI630" s="192">
        <f>IF(N630="nulová",J630,0)</f>
        <v>0</v>
      </c>
      <c r="BJ630" s="19" t="s">
        <v>80</v>
      </c>
      <c r="BK630" s="192">
        <f>ROUND(I630*H630,2)</f>
        <v>0</v>
      </c>
      <c r="BL630" s="19" t="s">
        <v>339</v>
      </c>
      <c r="BM630" s="191" t="s">
        <v>6841</v>
      </c>
    </row>
    <row r="631" spans="1:65" s="2" customFormat="1" ht="11.25">
      <c r="A631" s="36"/>
      <c r="B631" s="37"/>
      <c r="C631" s="38"/>
      <c r="D631" s="193" t="s">
        <v>193</v>
      </c>
      <c r="E631" s="38"/>
      <c r="F631" s="194" t="s">
        <v>1756</v>
      </c>
      <c r="G631" s="38"/>
      <c r="H631" s="38"/>
      <c r="I631" s="195"/>
      <c r="J631" s="38"/>
      <c r="K631" s="38"/>
      <c r="L631" s="41"/>
      <c r="M631" s="196"/>
      <c r="N631" s="197"/>
      <c r="O631" s="66"/>
      <c r="P631" s="66"/>
      <c r="Q631" s="66"/>
      <c r="R631" s="66"/>
      <c r="S631" s="66"/>
      <c r="T631" s="67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T631" s="19" t="s">
        <v>193</v>
      </c>
      <c r="AU631" s="19" t="s">
        <v>82</v>
      </c>
    </row>
    <row r="632" spans="1:65" s="12" customFormat="1" ht="22.9" customHeight="1">
      <c r="B632" s="164"/>
      <c r="C632" s="165"/>
      <c r="D632" s="166" t="s">
        <v>72</v>
      </c>
      <c r="E632" s="178" t="s">
        <v>1757</v>
      </c>
      <c r="F632" s="178" t="s">
        <v>1758</v>
      </c>
      <c r="G632" s="165"/>
      <c r="H632" s="165"/>
      <c r="I632" s="168"/>
      <c r="J632" s="179">
        <f>BK632</f>
        <v>0</v>
      </c>
      <c r="K632" s="165"/>
      <c r="L632" s="170"/>
      <c r="M632" s="171"/>
      <c r="N632" s="172"/>
      <c r="O632" s="172"/>
      <c r="P632" s="173">
        <f>SUM(P633:P669)</f>
        <v>0</v>
      </c>
      <c r="Q632" s="172"/>
      <c r="R632" s="173">
        <f>SUM(R633:R669)</f>
        <v>1.259E-2</v>
      </c>
      <c r="S632" s="172"/>
      <c r="T632" s="174">
        <f>SUM(T633:T669)</f>
        <v>0</v>
      </c>
      <c r="AR632" s="175" t="s">
        <v>82</v>
      </c>
      <c r="AT632" s="176" t="s">
        <v>72</v>
      </c>
      <c r="AU632" s="176" t="s">
        <v>80</v>
      </c>
      <c r="AY632" s="175" t="s">
        <v>185</v>
      </c>
      <c r="BK632" s="177">
        <f>SUM(BK633:BK669)</f>
        <v>0</v>
      </c>
    </row>
    <row r="633" spans="1:65" s="2" customFormat="1" ht="24.2" customHeight="1">
      <c r="A633" s="36"/>
      <c r="B633" s="37"/>
      <c r="C633" s="180" t="s">
        <v>445</v>
      </c>
      <c r="D633" s="180" t="s">
        <v>187</v>
      </c>
      <c r="E633" s="181" t="s">
        <v>1759</v>
      </c>
      <c r="F633" s="182" t="s">
        <v>1760</v>
      </c>
      <c r="G633" s="183" t="s">
        <v>1761</v>
      </c>
      <c r="H633" s="184">
        <v>3</v>
      </c>
      <c r="I633" s="185"/>
      <c r="J633" s="186">
        <f>ROUND(I633*H633,2)</f>
        <v>0</v>
      </c>
      <c r="K633" s="182" t="s">
        <v>449</v>
      </c>
      <c r="L633" s="41"/>
      <c r="M633" s="187" t="s">
        <v>19</v>
      </c>
      <c r="N633" s="188" t="s">
        <v>44</v>
      </c>
      <c r="O633" s="66"/>
      <c r="P633" s="189">
        <f>O633*H633</f>
        <v>0</v>
      </c>
      <c r="Q633" s="189">
        <v>5.1999999999999995E-4</v>
      </c>
      <c r="R633" s="189">
        <f>Q633*H633</f>
        <v>1.5599999999999998E-3</v>
      </c>
      <c r="S633" s="189">
        <v>0</v>
      </c>
      <c r="T633" s="190">
        <f>S633*H633</f>
        <v>0</v>
      </c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R633" s="191" t="s">
        <v>339</v>
      </c>
      <c r="AT633" s="191" t="s">
        <v>187</v>
      </c>
      <c r="AU633" s="191" t="s">
        <v>82</v>
      </c>
      <c r="AY633" s="19" t="s">
        <v>185</v>
      </c>
      <c r="BE633" s="192">
        <f>IF(N633="základní",J633,0)</f>
        <v>0</v>
      </c>
      <c r="BF633" s="192">
        <f>IF(N633="snížená",J633,0)</f>
        <v>0</v>
      </c>
      <c r="BG633" s="192">
        <f>IF(N633="zákl. přenesená",J633,0)</f>
        <v>0</v>
      </c>
      <c r="BH633" s="192">
        <f>IF(N633="sníž. přenesená",J633,0)</f>
        <v>0</v>
      </c>
      <c r="BI633" s="192">
        <f>IF(N633="nulová",J633,0)</f>
        <v>0</v>
      </c>
      <c r="BJ633" s="19" t="s">
        <v>80</v>
      </c>
      <c r="BK633" s="192">
        <f>ROUND(I633*H633,2)</f>
        <v>0</v>
      </c>
      <c r="BL633" s="19" t="s">
        <v>339</v>
      </c>
      <c r="BM633" s="191" t="s">
        <v>6842</v>
      </c>
    </row>
    <row r="634" spans="1:65" s="13" customFormat="1" ht="11.25">
      <c r="B634" s="198"/>
      <c r="C634" s="199"/>
      <c r="D634" s="200" t="s">
        <v>195</v>
      </c>
      <c r="E634" s="201" t="s">
        <v>19</v>
      </c>
      <c r="F634" s="202" t="s">
        <v>1763</v>
      </c>
      <c r="G634" s="199"/>
      <c r="H634" s="201" t="s">
        <v>19</v>
      </c>
      <c r="I634" s="203"/>
      <c r="J634" s="199"/>
      <c r="K634" s="199"/>
      <c r="L634" s="204"/>
      <c r="M634" s="205"/>
      <c r="N634" s="206"/>
      <c r="O634" s="206"/>
      <c r="P634" s="206"/>
      <c r="Q634" s="206"/>
      <c r="R634" s="206"/>
      <c r="S634" s="206"/>
      <c r="T634" s="207"/>
      <c r="AT634" s="208" t="s">
        <v>195</v>
      </c>
      <c r="AU634" s="208" t="s">
        <v>82</v>
      </c>
      <c r="AV634" s="13" t="s">
        <v>80</v>
      </c>
      <c r="AW634" s="13" t="s">
        <v>35</v>
      </c>
      <c r="AX634" s="13" t="s">
        <v>73</v>
      </c>
      <c r="AY634" s="208" t="s">
        <v>185</v>
      </c>
    </row>
    <row r="635" spans="1:65" s="14" customFormat="1" ht="11.25">
      <c r="B635" s="209"/>
      <c r="C635" s="210"/>
      <c r="D635" s="200" t="s">
        <v>195</v>
      </c>
      <c r="E635" s="211" t="s">
        <v>19</v>
      </c>
      <c r="F635" s="212" t="s">
        <v>129</v>
      </c>
      <c r="G635" s="210"/>
      <c r="H635" s="213">
        <v>3</v>
      </c>
      <c r="I635" s="214"/>
      <c r="J635" s="210"/>
      <c r="K635" s="210"/>
      <c r="L635" s="215"/>
      <c r="M635" s="216"/>
      <c r="N635" s="217"/>
      <c r="O635" s="217"/>
      <c r="P635" s="217"/>
      <c r="Q635" s="217"/>
      <c r="R635" s="217"/>
      <c r="S635" s="217"/>
      <c r="T635" s="218"/>
      <c r="AT635" s="219" t="s">
        <v>195</v>
      </c>
      <c r="AU635" s="219" t="s">
        <v>82</v>
      </c>
      <c r="AV635" s="14" t="s">
        <v>82</v>
      </c>
      <c r="AW635" s="14" t="s">
        <v>35</v>
      </c>
      <c r="AX635" s="14" t="s">
        <v>73</v>
      </c>
      <c r="AY635" s="219" t="s">
        <v>185</v>
      </c>
    </row>
    <row r="636" spans="1:65" s="15" customFormat="1" ht="11.25">
      <c r="B636" s="220"/>
      <c r="C636" s="221"/>
      <c r="D636" s="200" t="s">
        <v>195</v>
      </c>
      <c r="E636" s="222" t="s">
        <v>19</v>
      </c>
      <c r="F636" s="223" t="s">
        <v>226</v>
      </c>
      <c r="G636" s="221"/>
      <c r="H636" s="224">
        <v>3</v>
      </c>
      <c r="I636" s="225"/>
      <c r="J636" s="221"/>
      <c r="K636" s="221"/>
      <c r="L636" s="226"/>
      <c r="M636" s="227"/>
      <c r="N636" s="228"/>
      <c r="O636" s="228"/>
      <c r="P636" s="228"/>
      <c r="Q636" s="228"/>
      <c r="R636" s="228"/>
      <c r="S636" s="228"/>
      <c r="T636" s="229"/>
      <c r="AT636" s="230" t="s">
        <v>195</v>
      </c>
      <c r="AU636" s="230" t="s">
        <v>82</v>
      </c>
      <c r="AV636" s="15" t="s">
        <v>135</v>
      </c>
      <c r="AW636" s="15" t="s">
        <v>35</v>
      </c>
      <c r="AX636" s="15" t="s">
        <v>80</v>
      </c>
      <c r="AY636" s="230" t="s">
        <v>185</v>
      </c>
    </row>
    <row r="637" spans="1:65" s="2" customFormat="1" ht="16.5" customHeight="1">
      <c r="A637" s="36"/>
      <c r="B637" s="37"/>
      <c r="C637" s="180" t="s">
        <v>454</v>
      </c>
      <c r="D637" s="180" t="s">
        <v>187</v>
      </c>
      <c r="E637" s="181" t="s">
        <v>1764</v>
      </c>
      <c r="F637" s="182" t="s">
        <v>1765</v>
      </c>
      <c r="G637" s="183" t="s">
        <v>1761</v>
      </c>
      <c r="H637" s="184">
        <v>2</v>
      </c>
      <c r="I637" s="185"/>
      <c r="J637" s="186">
        <f>ROUND(I637*H637,2)</f>
        <v>0</v>
      </c>
      <c r="K637" s="182" t="s">
        <v>449</v>
      </c>
      <c r="L637" s="41"/>
      <c r="M637" s="187" t="s">
        <v>19</v>
      </c>
      <c r="N637" s="188" t="s">
        <v>44</v>
      </c>
      <c r="O637" s="66"/>
      <c r="P637" s="189">
        <f>O637*H637</f>
        <v>0</v>
      </c>
      <c r="Q637" s="189">
        <v>5.1999999999999995E-4</v>
      </c>
      <c r="R637" s="189">
        <f>Q637*H637</f>
        <v>1.0399999999999999E-3</v>
      </c>
      <c r="S637" s="189">
        <v>0</v>
      </c>
      <c r="T637" s="190">
        <f>S637*H637</f>
        <v>0</v>
      </c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R637" s="191" t="s">
        <v>339</v>
      </c>
      <c r="AT637" s="191" t="s">
        <v>187</v>
      </c>
      <c r="AU637" s="191" t="s">
        <v>82</v>
      </c>
      <c r="AY637" s="19" t="s">
        <v>185</v>
      </c>
      <c r="BE637" s="192">
        <f>IF(N637="základní",J637,0)</f>
        <v>0</v>
      </c>
      <c r="BF637" s="192">
        <f>IF(N637="snížená",J637,0)</f>
        <v>0</v>
      </c>
      <c r="BG637" s="192">
        <f>IF(N637="zákl. přenesená",J637,0)</f>
        <v>0</v>
      </c>
      <c r="BH637" s="192">
        <f>IF(N637="sníž. přenesená",J637,0)</f>
        <v>0</v>
      </c>
      <c r="BI637" s="192">
        <f>IF(N637="nulová",J637,0)</f>
        <v>0</v>
      </c>
      <c r="BJ637" s="19" t="s">
        <v>80</v>
      </c>
      <c r="BK637" s="192">
        <f>ROUND(I637*H637,2)</f>
        <v>0</v>
      </c>
      <c r="BL637" s="19" t="s">
        <v>339</v>
      </c>
      <c r="BM637" s="191" t="s">
        <v>6843</v>
      </c>
    </row>
    <row r="638" spans="1:65" s="13" customFormat="1" ht="11.25">
      <c r="B638" s="198"/>
      <c r="C638" s="199"/>
      <c r="D638" s="200" t="s">
        <v>195</v>
      </c>
      <c r="E638" s="201" t="s">
        <v>19</v>
      </c>
      <c r="F638" s="202" t="s">
        <v>1763</v>
      </c>
      <c r="G638" s="199"/>
      <c r="H638" s="201" t="s">
        <v>19</v>
      </c>
      <c r="I638" s="203"/>
      <c r="J638" s="199"/>
      <c r="K638" s="199"/>
      <c r="L638" s="204"/>
      <c r="M638" s="205"/>
      <c r="N638" s="206"/>
      <c r="O638" s="206"/>
      <c r="P638" s="206"/>
      <c r="Q638" s="206"/>
      <c r="R638" s="206"/>
      <c r="S638" s="206"/>
      <c r="T638" s="207"/>
      <c r="AT638" s="208" t="s">
        <v>195</v>
      </c>
      <c r="AU638" s="208" t="s">
        <v>82</v>
      </c>
      <c r="AV638" s="13" t="s">
        <v>80</v>
      </c>
      <c r="AW638" s="13" t="s">
        <v>35</v>
      </c>
      <c r="AX638" s="13" t="s">
        <v>73</v>
      </c>
      <c r="AY638" s="208" t="s">
        <v>185</v>
      </c>
    </row>
    <row r="639" spans="1:65" s="14" customFormat="1" ht="11.25">
      <c r="B639" s="209"/>
      <c r="C639" s="210"/>
      <c r="D639" s="200" t="s">
        <v>195</v>
      </c>
      <c r="E639" s="211" t="s">
        <v>19</v>
      </c>
      <c r="F639" s="212" t="s">
        <v>82</v>
      </c>
      <c r="G639" s="210"/>
      <c r="H639" s="213">
        <v>2</v>
      </c>
      <c r="I639" s="214"/>
      <c r="J639" s="210"/>
      <c r="K639" s="210"/>
      <c r="L639" s="215"/>
      <c r="M639" s="216"/>
      <c r="N639" s="217"/>
      <c r="O639" s="217"/>
      <c r="P639" s="217"/>
      <c r="Q639" s="217"/>
      <c r="R639" s="217"/>
      <c r="S639" s="217"/>
      <c r="T639" s="218"/>
      <c r="AT639" s="219" t="s">
        <v>195</v>
      </c>
      <c r="AU639" s="219" t="s">
        <v>82</v>
      </c>
      <c r="AV639" s="14" t="s">
        <v>82</v>
      </c>
      <c r="AW639" s="14" t="s">
        <v>35</v>
      </c>
      <c r="AX639" s="14" t="s">
        <v>73</v>
      </c>
      <c r="AY639" s="219" t="s">
        <v>185</v>
      </c>
    </row>
    <row r="640" spans="1:65" s="15" customFormat="1" ht="11.25">
      <c r="B640" s="220"/>
      <c r="C640" s="221"/>
      <c r="D640" s="200" t="s">
        <v>195</v>
      </c>
      <c r="E640" s="222" t="s">
        <v>19</v>
      </c>
      <c r="F640" s="223" t="s">
        <v>226</v>
      </c>
      <c r="G640" s="221"/>
      <c r="H640" s="224">
        <v>2</v>
      </c>
      <c r="I640" s="225"/>
      <c r="J640" s="221"/>
      <c r="K640" s="221"/>
      <c r="L640" s="226"/>
      <c r="M640" s="227"/>
      <c r="N640" s="228"/>
      <c r="O640" s="228"/>
      <c r="P640" s="228"/>
      <c r="Q640" s="228"/>
      <c r="R640" s="228"/>
      <c r="S640" s="228"/>
      <c r="T640" s="229"/>
      <c r="AT640" s="230" t="s">
        <v>195</v>
      </c>
      <c r="AU640" s="230" t="s">
        <v>82</v>
      </c>
      <c r="AV640" s="15" t="s">
        <v>135</v>
      </c>
      <c r="AW640" s="15" t="s">
        <v>35</v>
      </c>
      <c r="AX640" s="15" t="s">
        <v>80</v>
      </c>
      <c r="AY640" s="230" t="s">
        <v>185</v>
      </c>
    </row>
    <row r="641" spans="1:65" s="2" customFormat="1" ht="16.5" customHeight="1">
      <c r="A641" s="36"/>
      <c r="B641" s="37"/>
      <c r="C641" s="180" t="s">
        <v>630</v>
      </c>
      <c r="D641" s="180" t="s">
        <v>187</v>
      </c>
      <c r="E641" s="181" t="s">
        <v>1767</v>
      </c>
      <c r="F641" s="182" t="s">
        <v>1768</v>
      </c>
      <c r="G641" s="183" t="s">
        <v>1761</v>
      </c>
      <c r="H641" s="184">
        <v>3</v>
      </c>
      <c r="I641" s="185"/>
      <c r="J641" s="186">
        <f>ROUND(I641*H641,2)</f>
        <v>0</v>
      </c>
      <c r="K641" s="182" t="s">
        <v>191</v>
      </c>
      <c r="L641" s="41"/>
      <c r="M641" s="187" t="s">
        <v>19</v>
      </c>
      <c r="N641" s="188" t="s">
        <v>44</v>
      </c>
      <c r="O641" s="66"/>
      <c r="P641" s="189">
        <f>O641*H641</f>
        <v>0</v>
      </c>
      <c r="Q641" s="189">
        <v>5.1999999999999995E-4</v>
      </c>
      <c r="R641" s="189">
        <f>Q641*H641</f>
        <v>1.5599999999999998E-3</v>
      </c>
      <c r="S641" s="189">
        <v>0</v>
      </c>
      <c r="T641" s="190">
        <f>S641*H641</f>
        <v>0</v>
      </c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R641" s="191" t="s">
        <v>339</v>
      </c>
      <c r="AT641" s="191" t="s">
        <v>187</v>
      </c>
      <c r="AU641" s="191" t="s">
        <v>82</v>
      </c>
      <c r="AY641" s="19" t="s">
        <v>185</v>
      </c>
      <c r="BE641" s="192">
        <f>IF(N641="základní",J641,0)</f>
        <v>0</v>
      </c>
      <c r="BF641" s="192">
        <f>IF(N641="snížená",J641,0)</f>
        <v>0</v>
      </c>
      <c r="BG641" s="192">
        <f>IF(N641="zákl. přenesená",J641,0)</f>
        <v>0</v>
      </c>
      <c r="BH641" s="192">
        <f>IF(N641="sníž. přenesená",J641,0)</f>
        <v>0</v>
      </c>
      <c r="BI641" s="192">
        <f>IF(N641="nulová",J641,0)</f>
        <v>0</v>
      </c>
      <c r="BJ641" s="19" t="s">
        <v>80</v>
      </c>
      <c r="BK641" s="192">
        <f>ROUND(I641*H641,2)</f>
        <v>0</v>
      </c>
      <c r="BL641" s="19" t="s">
        <v>339</v>
      </c>
      <c r="BM641" s="191" t="s">
        <v>6844</v>
      </c>
    </row>
    <row r="642" spans="1:65" s="2" customFormat="1" ht="11.25">
      <c r="A642" s="36"/>
      <c r="B642" s="37"/>
      <c r="C642" s="38"/>
      <c r="D642" s="193" t="s">
        <v>193</v>
      </c>
      <c r="E642" s="38"/>
      <c r="F642" s="194" t="s">
        <v>1770</v>
      </c>
      <c r="G642" s="38"/>
      <c r="H642" s="38"/>
      <c r="I642" s="195"/>
      <c r="J642" s="38"/>
      <c r="K642" s="38"/>
      <c r="L642" s="41"/>
      <c r="M642" s="196"/>
      <c r="N642" s="197"/>
      <c r="O642" s="66"/>
      <c r="P642" s="66"/>
      <c r="Q642" s="66"/>
      <c r="R642" s="66"/>
      <c r="S642" s="66"/>
      <c r="T642" s="67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T642" s="19" t="s">
        <v>193</v>
      </c>
      <c r="AU642" s="19" t="s">
        <v>82</v>
      </c>
    </row>
    <row r="643" spans="1:65" s="13" customFormat="1" ht="11.25">
      <c r="B643" s="198"/>
      <c r="C643" s="199"/>
      <c r="D643" s="200" t="s">
        <v>195</v>
      </c>
      <c r="E643" s="201" t="s">
        <v>19</v>
      </c>
      <c r="F643" s="202" t="s">
        <v>1763</v>
      </c>
      <c r="G643" s="199"/>
      <c r="H643" s="201" t="s">
        <v>19</v>
      </c>
      <c r="I643" s="203"/>
      <c r="J643" s="199"/>
      <c r="K643" s="199"/>
      <c r="L643" s="204"/>
      <c r="M643" s="205"/>
      <c r="N643" s="206"/>
      <c r="O643" s="206"/>
      <c r="P643" s="206"/>
      <c r="Q643" s="206"/>
      <c r="R643" s="206"/>
      <c r="S643" s="206"/>
      <c r="T643" s="207"/>
      <c r="AT643" s="208" t="s">
        <v>195</v>
      </c>
      <c r="AU643" s="208" t="s">
        <v>82</v>
      </c>
      <c r="AV643" s="13" t="s">
        <v>80</v>
      </c>
      <c r="AW643" s="13" t="s">
        <v>35</v>
      </c>
      <c r="AX643" s="13" t="s">
        <v>73</v>
      </c>
      <c r="AY643" s="208" t="s">
        <v>185</v>
      </c>
    </row>
    <row r="644" spans="1:65" s="14" customFormat="1" ht="11.25">
      <c r="B644" s="209"/>
      <c r="C644" s="210"/>
      <c r="D644" s="200" t="s">
        <v>195</v>
      </c>
      <c r="E644" s="211" t="s">
        <v>19</v>
      </c>
      <c r="F644" s="212" t="s">
        <v>129</v>
      </c>
      <c r="G644" s="210"/>
      <c r="H644" s="213">
        <v>3</v>
      </c>
      <c r="I644" s="214"/>
      <c r="J644" s="210"/>
      <c r="K644" s="210"/>
      <c r="L644" s="215"/>
      <c r="M644" s="216"/>
      <c r="N644" s="217"/>
      <c r="O644" s="217"/>
      <c r="P644" s="217"/>
      <c r="Q644" s="217"/>
      <c r="R644" s="217"/>
      <c r="S644" s="217"/>
      <c r="T644" s="218"/>
      <c r="AT644" s="219" t="s">
        <v>195</v>
      </c>
      <c r="AU644" s="219" t="s">
        <v>82</v>
      </c>
      <c r="AV644" s="14" t="s">
        <v>82</v>
      </c>
      <c r="AW644" s="14" t="s">
        <v>35</v>
      </c>
      <c r="AX644" s="14" t="s">
        <v>73</v>
      </c>
      <c r="AY644" s="219" t="s">
        <v>185</v>
      </c>
    </row>
    <row r="645" spans="1:65" s="15" customFormat="1" ht="11.25">
      <c r="B645" s="220"/>
      <c r="C645" s="221"/>
      <c r="D645" s="200" t="s">
        <v>195</v>
      </c>
      <c r="E645" s="222" t="s">
        <v>19</v>
      </c>
      <c r="F645" s="223" t="s">
        <v>226</v>
      </c>
      <c r="G645" s="221"/>
      <c r="H645" s="224">
        <v>3</v>
      </c>
      <c r="I645" s="225"/>
      <c r="J645" s="221"/>
      <c r="K645" s="221"/>
      <c r="L645" s="226"/>
      <c r="M645" s="227"/>
      <c r="N645" s="228"/>
      <c r="O645" s="228"/>
      <c r="P645" s="228"/>
      <c r="Q645" s="228"/>
      <c r="R645" s="228"/>
      <c r="S645" s="228"/>
      <c r="T645" s="229"/>
      <c r="AT645" s="230" t="s">
        <v>195</v>
      </c>
      <c r="AU645" s="230" t="s">
        <v>82</v>
      </c>
      <c r="AV645" s="15" t="s">
        <v>135</v>
      </c>
      <c r="AW645" s="15" t="s">
        <v>35</v>
      </c>
      <c r="AX645" s="15" t="s">
        <v>80</v>
      </c>
      <c r="AY645" s="230" t="s">
        <v>185</v>
      </c>
    </row>
    <row r="646" spans="1:65" s="2" customFormat="1" ht="16.5" customHeight="1">
      <c r="A646" s="36"/>
      <c r="B646" s="37"/>
      <c r="C646" s="180" t="s">
        <v>635</v>
      </c>
      <c r="D646" s="180" t="s">
        <v>187</v>
      </c>
      <c r="E646" s="181" t="s">
        <v>1771</v>
      </c>
      <c r="F646" s="182" t="s">
        <v>1772</v>
      </c>
      <c r="G646" s="183" t="s">
        <v>1761</v>
      </c>
      <c r="H646" s="184">
        <v>6</v>
      </c>
      <c r="I646" s="185"/>
      <c r="J646" s="186">
        <f>ROUND(I646*H646,2)</f>
        <v>0</v>
      </c>
      <c r="K646" s="182" t="s">
        <v>191</v>
      </c>
      <c r="L646" s="41"/>
      <c r="M646" s="187" t="s">
        <v>19</v>
      </c>
      <c r="N646" s="188" t="s">
        <v>44</v>
      </c>
      <c r="O646" s="66"/>
      <c r="P646" s="189">
        <f>O646*H646</f>
        <v>0</v>
      </c>
      <c r="Q646" s="189">
        <v>5.1999999999999995E-4</v>
      </c>
      <c r="R646" s="189">
        <f>Q646*H646</f>
        <v>3.1199999999999995E-3</v>
      </c>
      <c r="S646" s="189">
        <v>0</v>
      </c>
      <c r="T646" s="190">
        <f>S646*H646</f>
        <v>0</v>
      </c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R646" s="191" t="s">
        <v>339</v>
      </c>
      <c r="AT646" s="191" t="s">
        <v>187</v>
      </c>
      <c r="AU646" s="191" t="s">
        <v>82</v>
      </c>
      <c r="AY646" s="19" t="s">
        <v>185</v>
      </c>
      <c r="BE646" s="192">
        <f>IF(N646="základní",J646,0)</f>
        <v>0</v>
      </c>
      <c r="BF646" s="192">
        <f>IF(N646="snížená",J646,0)</f>
        <v>0</v>
      </c>
      <c r="BG646" s="192">
        <f>IF(N646="zákl. přenesená",J646,0)</f>
        <v>0</v>
      </c>
      <c r="BH646" s="192">
        <f>IF(N646="sníž. přenesená",J646,0)</f>
        <v>0</v>
      </c>
      <c r="BI646" s="192">
        <f>IF(N646="nulová",J646,0)</f>
        <v>0</v>
      </c>
      <c r="BJ646" s="19" t="s">
        <v>80</v>
      </c>
      <c r="BK646" s="192">
        <f>ROUND(I646*H646,2)</f>
        <v>0</v>
      </c>
      <c r="BL646" s="19" t="s">
        <v>339</v>
      </c>
      <c r="BM646" s="191" t="s">
        <v>6845</v>
      </c>
    </row>
    <row r="647" spans="1:65" s="2" customFormat="1" ht="11.25">
      <c r="A647" s="36"/>
      <c r="B647" s="37"/>
      <c r="C647" s="38"/>
      <c r="D647" s="193" t="s">
        <v>193</v>
      </c>
      <c r="E647" s="38"/>
      <c r="F647" s="194" t="s">
        <v>1774</v>
      </c>
      <c r="G647" s="38"/>
      <c r="H647" s="38"/>
      <c r="I647" s="195"/>
      <c r="J647" s="38"/>
      <c r="K647" s="38"/>
      <c r="L647" s="41"/>
      <c r="M647" s="196"/>
      <c r="N647" s="197"/>
      <c r="O647" s="66"/>
      <c r="P647" s="66"/>
      <c r="Q647" s="66"/>
      <c r="R647" s="66"/>
      <c r="S647" s="66"/>
      <c r="T647" s="67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T647" s="19" t="s">
        <v>193</v>
      </c>
      <c r="AU647" s="19" t="s">
        <v>82</v>
      </c>
    </row>
    <row r="648" spans="1:65" s="13" customFormat="1" ht="11.25">
      <c r="B648" s="198"/>
      <c r="C648" s="199"/>
      <c r="D648" s="200" t="s">
        <v>195</v>
      </c>
      <c r="E648" s="201" t="s">
        <v>19</v>
      </c>
      <c r="F648" s="202" t="s">
        <v>1763</v>
      </c>
      <c r="G648" s="199"/>
      <c r="H648" s="201" t="s">
        <v>19</v>
      </c>
      <c r="I648" s="203"/>
      <c r="J648" s="199"/>
      <c r="K648" s="199"/>
      <c r="L648" s="204"/>
      <c r="M648" s="205"/>
      <c r="N648" s="206"/>
      <c r="O648" s="206"/>
      <c r="P648" s="206"/>
      <c r="Q648" s="206"/>
      <c r="R648" s="206"/>
      <c r="S648" s="206"/>
      <c r="T648" s="207"/>
      <c r="AT648" s="208" t="s">
        <v>195</v>
      </c>
      <c r="AU648" s="208" t="s">
        <v>82</v>
      </c>
      <c r="AV648" s="13" t="s">
        <v>80</v>
      </c>
      <c r="AW648" s="13" t="s">
        <v>35</v>
      </c>
      <c r="AX648" s="13" t="s">
        <v>73</v>
      </c>
      <c r="AY648" s="208" t="s">
        <v>185</v>
      </c>
    </row>
    <row r="649" spans="1:65" s="14" customFormat="1" ht="11.25">
      <c r="B649" s="209"/>
      <c r="C649" s="210"/>
      <c r="D649" s="200" t="s">
        <v>195</v>
      </c>
      <c r="E649" s="211" t="s">
        <v>19</v>
      </c>
      <c r="F649" s="212" t="s">
        <v>255</v>
      </c>
      <c r="G649" s="210"/>
      <c r="H649" s="213">
        <v>6</v>
      </c>
      <c r="I649" s="214"/>
      <c r="J649" s="210"/>
      <c r="K649" s="210"/>
      <c r="L649" s="215"/>
      <c r="M649" s="216"/>
      <c r="N649" s="217"/>
      <c r="O649" s="217"/>
      <c r="P649" s="217"/>
      <c r="Q649" s="217"/>
      <c r="R649" s="217"/>
      <c r="S649" s="217"/>
      <c r="T649" s="218"/>
      <c r="AT649" s="219" t="s">
        <v>195</v>
      </c>
      <c r="AU649" s="219" t="s">
        <v>82</v>
      </c>
      <c r="AV649" s="14" t="s">
        <v>82</v>
      </c>
      <c r="AW649" s="14" t="s">
        <v>35</v>
      </c>
      <c r="AX649" s="14" t="s">
        <v>73</v>
      </c>
      <c r="AY649" s="219" t="s">
        <v>185</v>
      </c>
    </row>
    <row r="650" spans="1:65" s="15" customFormat="1" ht="11.25">
      <c r="B650" s="220"/>
      <c r="C650" s="221"/>
      <c r="D650" s="200" t="s">
        <v>195</v>
      </c>
      <c r="E650" s="222" t="s">
        <v>19</v>
      </c>
      <c r="F650" s="223" t="s">
        <v>226</v>
      </c>
      <c r="G650" s="221"/>
      <c r="H650" s="224">
        <v>6</v>
      </c>
      <c r="I650" s="225"/>
      <c r="J650" s="221"/>
      <c r="K650" s="221"/>
      <c r="L650" s="226"/>
      <c r="M650" s="227"/>
      <c r="N650" s="228"/>
      <c r="O650" s="228"/>
      <c r="P650" s="228"/>
      <c r="Q650" s="228"/>
      <c r="R650" s="228"/>
      <c r="S650" s="228"/>
      <c r="T650" s="229"/>
      <c r="AT650" s="230" t="s">
        <v>195</v>
      </c>
      <c r="AU650" s="230" t="s">
        <v>82</v>
      </c>
      <c r="AV650" s="15" t="s">
        <v>135</v>
      </c>
      <c r="AW650" s="15" t="s">
        <v>35</v>
      </c>
      <c r="AX650" s="15" t="s">
        <v>80</v>
      </c>
      <c r="AY650" s="230" t="s">
        <v>185</v>
      </c>
    </row>
    <row r="651" spans="1:65" s="2" customFormat="1" ht="16.5" customHeight="1">
      <c r="A651" s="36"/>
      <c r="B651" s="37"/>
      <c r="C651" s="180" t="s">
        <v>627</v>
      </c>
      <c r="D651" s="180" t="s">
        <v>187</v>
      </c>
      <c r="E651" s="181" t="s">
        <v>1775</v>
      </c>
      <c r="F651" s="182" t="s">
        <v>1776</v>
      </c>
      <c r="G651" s="183" t="s">
        <v>1761</v>
      </c>
      <c r="H651" s="184">
        <v>3</v>
      </c>
      <c r="I651" s="185"/>
      <c r="J651" s="186">
        <f>ROUND(I651*H651,2)</f>
        <v>0</v>
      </c>
      <c r="K651" s="182" t="s">
        <v>191</v>
      </c>
      <c r="L651" s="41"/>
      <c r="M651" s="187" t="s">
        <v>19</v>
      </c>
      <c r="N651" s="188" t="s">
        <v>44</v>
      </c>
      <c r="O651" s="66"/>
      <c r="P651" s="189">
        <f>O651*H651</f>
        <v>0</v>
      </c>
      <c r="Q651" s="189">
        <v>5.1999999999999995E-4</v>
      </c>
      <c r="R651" s="189">
        <f>Q651*H651</f>
        <v>1.5599999999999998E-3</v>
      </c>
      <c r="S651" s="189">
        <v>0</v>
      </c>
      <c r="T651" s="190">
        <f>S651*H651</f>
        <v>0</v>
      </c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R651" s="191" t="s">
        <v>339</v>
      </c>
      <c r="AT651" s="191" t="s">
        <v>187</v>
      </c>
      <c r="AU651" s="191" t="s">
        <v>82</v>
      </c>
      <c r="AY651" s="19" t="s">
        <v>185</v>
      </c>
      <c r="BE651" s="192">
        <f>IF(N651="základní",J651,0)</f>
        <v>0</v>
      </c>
      <c r="BF651" s="192">
        <f>IF(N651="snížená",J651,0)</f>
        <v>0</v>
      </c>
      <c r="BG651" s="192">
        <f>IF(N651="zákl. přenesená",J651,0)</f>
        <v>0</v>
      </c>
      <c r="BH651" s="192">
        <f>IF(N651="sníž. přenesená",J651,0)</f>
        <v>0</v>
      </c>
      <c r="BI651" s="192">
        <f>IF(N651="nulová",J651,0)</f>
        <v>0</v>
      </c>
      <c r="BJ651" s="19" t="s">
        <v>80</v>
      </c>
      <c r="BK651" s="192">
        <f>ROUND(I651*H651,2)</f>
        <v>0</v>
      </c>
      <c r="BL651" s="19" t="s">
        <v>339</v>
      </c>
      <c r="BM651" s="191" t="s">
        <v>6846</v>
      </c>
    </row>
    <row r="652" spans="1:65" s="2" customFormat="1" ht="11.25">
      <c r="A652" s="36"/>
      <c r="B652" s="37"/>
      <c r="C652" s="38"/>
      <c r="D652" s="193" t="s">
        <v>193</v>
      </c>
      <c r="E652" s="38"/>
      <c r="F652" s="194" t="s">
        <v>1778</v>
      </c>
      <c r="G652" s="38"/>
      <c r="H652" s="38"/>
      <c r="I652" s="195"/>
      <c r="J652" s="38"/>
      <c r="K652" s="38"/>
      <c r="L652" s="41"/>
      <c r="M652" s="196"/>
      <c r="N652" s="197"/>
      <c r="O652" s="66"/>
      <c r="P652" s="66"/>
      <c r="Q652" s="66"/>
      <c r="R652" s="66"/>
      <c r="S652" s="66"/>
      <c r="T652" s="67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T652" s="19" t="s">
        <v>193</v>
      </c>
      <c r="AU652" s="19" t="s">
        <v>82</v>
      </c>
    </row>
    <row r="653" spans="1:65" s="13" customFormat="1" ht="11.25">
      <c r="B653" s="198"/>
      <c r="C653" s="199"/>
      <c r="D653" s="200" t="s">
        <v>195</v>
      </c>
      <c r="E653" s="201" t="s">
        <v>19</v>
      </c>
      <c r="F653" s="202" t="s">
        <v>1763</v>
      </c>
      <c r="G653" s="199"/>
      <c r="H653" s="201" t="s">
        <v>19</v>
      </c>
      <c r="I653" s="203"/>
      <c r="J653" s="199"/>
      <c r="K653" s="199"/>
      <c r="L653" s="204"/>
      <c r="M653" s="205"/>
      <c r="N653" s="206"/>
      <c r="O653" s="206"/>
      <c r="P653" s="206"/>
      <c r="Q653" s="206"/>
      <c r="R653" s="206"/>
      <c r="S653" s="206"/>
      <c r="T653" s="207"/>
      <c r="AT653" s="208" t="s">
        <v>195</v>
      </c>
      <c r="AU653" s="208" t="s">
        <v>82</v>
      </c>
      <c r="AV653" s="13" t="s">
        <v>80</v>
      </c>
      <c r="AW653" s="13" t="s">
        <v>35</v>
      </c>
      <c r="AX653" s="13" t="s">
        <v>73</v>
      </c>
      <c r="AY653" s="208" t="s">
        <v>185</v>
      </c>
    </row>
    <row r="654" spans="1:65" s="14" customFormat="1" ht="11.25">
      <c r="B654" s="209"/>
      <c r="C654" s="210"/>
      <c r="D654" s="200" t="s">
        <v>195</v>
      </c>
      <c r="E654" s="211" t="s">
        <v>19</v>
      </c>
      <c r="F654" s="212" t="s">
        <v>129</v>
      </c>
      <c r="G654" s="210"/>
      <c r="H654" s="213">
        <v>3</v>
      </c>
      <c r="I654" s="214"/>
      <c r="J654" s="210"/>
      <c r="K654" s="210"/>
      <c r="L654" s="215"/>
      <c r="M654" s="216"/>
      <c r="N654" s="217"/>
      <c r="O654" s="217"/>
      <c r="P654" s="217"/>
      <c r="Q654" s="217"/>
      <c r="R654" s="217"/>
      <c r="S654" s="217"/>
      <c r="T654" s="218"/>
      <c r="AT654" s="219" t="s">
        <v>195</v>
      </c>
      <c r="AU654" s="219" t="s">
        <v>82</v>
      </c>
      <c r="AV654" s="14" t="s">
        <v>82</v>
      </c>
      <c r="AW654" s="14" t="s">
        <v>35</v>
      </c>
      <c r="AX654" s="14" t="s">
        <v>73</v>
      </c>
      <c r="AY654" s="219" t="s">
        <v>185</v>
      </c>
    </row>
    <row r="655" spans="1:65" s="15" customFormat="1" ht="11.25">
      <c r="B655" s="220"/>
      <c r="C655" s="221"/>
      <c r="D655" s="200" t="s">
        <v>195</v>
      </c>
      <c r="E655" s="222" t="s">
        <v>19</v>
      </c>
      <c r="F655" s="223" t="s">
        <v>226</v>
      </c>
      <c r="G655" s="221"/>
      <c r="H655" s="224">
        <v>3</v>
      </c>
      <c r="I655" s="225"/>
      <c r="J655" s="221"/>
      <c r="K655" s="221"/>
      <c r="L655" s="226"/>
      <c r="M655" s="227"/>
      <c r="N655" s="228"/>
      <c r="O655" s="228"/>
      <c r="P655" s="228"/>
      <c r="Q655" s="228"/>
      <c r="R655" s="228"/>
      <c r="S655" s="228"/>
      <c r="T655" s="229"/>
      <c r="AT655" s="230" t="s">
        <v>195</v>
      </c>
      <c r="AU655" s="230" t="s">
        <v>82</v>
      </c>
      <c r="AV655" s="15" t="s">
        <v>135</v>
      </c>
      <c r="AW655" s="15" t="s">
        <v>35</v>
      </c>
      <c r="AX655" s="15" t="s">
        <v>80</v>
      </c>
      <c r="AY655" s="230" t="s">
        <v>185</v>
      </c>
    </row>
    <row r="656" spans="1:65" s="2" customFormat="1" ht="16.5" customHeight="1">
      <c r="A656" s="36"/>
      <c r="B656" s="37"/>
      <c r="C656" s="180" t="s">
        <v>644</v>
      </c>
      <c r="D656" s="180" t="s">
        <v>187</v>
      </c>
      <c r="E656" s="181" t="s">
        <v>2494</v>
      </c>
      <c r="F656" s="182" t="s">
        <v>2495</v>
      </c>
      <c r="G656" s="183" t="s">
        <v>1761</v>
      </c>
      <c r="H656" s="184">
        <v>2</v>
      </c>
      <c r="I656" s="185"/>
      <c r="J656" s="186">
        <f>ROUND(I656*H656,2)</f>
        <v>0</v>
      </c>
      <c r="K656" s="182" t="s">
        <v>449</v>
      </c>
      <c r="L656" s="41"/>
      <c r="M656" s="187" t="s">
        <v>19</v>
      </c>
      <c r="N656" s="188" t="s">
        <v>44</v>
      </c>
      <c r="O656" s="66"/>
      <c r="P656" s="189">
        <f>O656*H656</f>
        <v>0</v>
      </c>
      <c r="Q656" s="189">
        <v>8.0000000000000004E-4</v>
      </c>
      <c r="R656" s="189">
        <f>Q656*H656</f>
        <v>1.6000000000000001E-3</v>
      </c>
      <c r="S656" s="189">
        <v>0</v>
      </c>
      <c r="T656" s="190">
        <f>S656*H656</f>
        <v>0</v>
      </c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R656" s="191" t="s">
        <v>339</v>
      </c>
      <c r="AT656" s="191" t="s">
        <v>187</v>
      </c>
      <c r="AU656" s="191" t="s">
        <v>82</v>
      </c>
      <c r="AY656" s="19" t="s">
        <v>185</v>
      </c>
      <c r="BE656" s="192">
        <f>IF(N656="základní",J656,0)</f>
        <v>0</v>
      </c>
      <c r="BF656" s="192">
        <f>IF(N656="snížená",J656,0)</f>
        <v>0</v>
      </c>
      <c r="BG656" s="192">
        <f>IF(N656="zákl. přenesená",J656,0)</f>
        <v>0</v>
      </c>
      <c r="BH656" s="192">
        <f>IF(N656="sníž. přenesená",J656,0)</f>
        <v>0</v>
      </c>
      <c r="BI656" s="192">
        <f>IF(N656="nulová",J656,0)</f>
        <v>0</v>
      </c>
      <c r="BJ656" s="19" t="s">
        <v>80</v>
      </c>
      <c r="BK656" s="192">
        <f>ROUND(I656*H656,2)</f>
        <v>0</v>
      </c>
      <c r="BL656" s="19" t="s">
        <v>339</v>
      </c>
      <c r="BM656" s="191" t="s">
        <v>6847</v>
      </c>
    </row>
    <row r="657" spans="1:65" s="13" customFormat="1" ht="11.25">
      <c r="B657" s="198"/>
      <c r="C657" s="199"/>
      <c r="D657" s="200" t="s">
        <v>195</v>
      </c>
      <c r="E657" s="201" t="s">
        <v>19</v>
      </c>
      <c r="F657" s="202" t="s">
        <v>6848</v>
      </c>
      <c r="G657" s="199"/>
      <c r="H657" s="201" t="s">
        <v>19</v>
      </c>
      <c r="I657" s="203"/>
      <c r="J657" s="199"/>
      <c r="K657" s="199"/>
      <c r="L657" s="204"/>
      <c r="M657" s="205"/>
      <c r="N657" s="206"/>
      <c r="O657" s="206"/>
      <c r="P657" s="206"/>
      <c r="Q657" s="206"/>
      <c r="R657" s="206"/>
      <c r="S657" s="206"/>
      <c r="T657" s="207"/>
      <c r="AT657" s="208" t="s">
        <v>195</v>
      </c>
      <c r="AU657" s="208" t="s">
        <v>82</v>
      </c>
      <c r="AV657" s="13" t="s">
        <v>80</v>
      </c>
      <c r="AW657" s="13" t="s">
        <v>35</v>
      </c>
      <c r="AX657" s="13" t="s">
        <v>73</v>
      </c>
      <c r="AY657" s="208" t="s">
        <v>185</v>
      </c>
    </row>
    <row r="658" spans="1:65" s="14" customFormat="1" ht="11.25">
      <c r="B658" s="209"/>
      <c r="C658" s="210"/>
      <c r="D658" s="200" t="s">
        <v>195</v>
      </c>
      <c r="E658" s="211" t="s">
        <v>19</v>
      </c>
      <c r="F658" s="212" t="s">
        <v>82</v>
      </c>
      <c r="G658" s="210"/>
      <c r="H658" s="213">
        <v>2</v>
      </c>
      <c r="I658" s="214"/>
      <c r="J658" s="210"/>
      <c r="K658" s="210"/>
      <c r="L658" s="215"/>
      <c r="M658" s="216"/>
      <c r="N658" s="217"/>
      <c r="O658" s="217"/>
      <c r="P658" s="217"/>
      <c r="Q658" s="217"/>
      <c r="R658" s="217"/>
      <c r="S658" s="217"/>
      <c r="T658" s="218"/>
      <c r="AT658" s="219" t="s">
        <v>195</v>
      </c>
      <c r="AU658" s="219" t="s">
        <v>82</v>
      </c>
      <c r="AV658" s="14" t="s">
        <v>82</v>
      </c>
      <c r="AW658" s="14" t="s">
        <v>35</v>
      </c>
      <c r="AX658" s="14" t="s">
        <v>73</v>
      </c>
      <c r="AY658" s="219" t="s">
        <v>185</v>
      </c>
    </row>
    <row r="659" spans="1:65" s="15" customFormat="1" ht="11.25">
      <c r="B659" s="220"/>
      <c r="C659" s="221"/>
      <c r="D659" s="200" t="s">
        <v>195</v>
      </c>
      <c r="E659" s="222" t="s">
        <v>19</v>
      </c>
      <c r="F659" s="223" t="s">
        <v>226</v>
      </c>
      <c r="G659" s="221"/>
      <c r="H659" s="224">
        <v>2</v>
      </c>
      <c r="I659" s="225"/>
      <c r="J659" s="221"/>
      <c r="K659" s="221"/>
      <c r="L659" s="226"/>
      <c r="M659" s="227"/>
      <c r="N659" s="228"/>
      <c r="O659" s="228"/>
      <c r="P659" s="228"/>
      <c r="Q659" s="228"/>
      <c r="R659" s="228"/>
      <c r="S659" s="228"/>
      <c r="T659" s="229"/>
      <c r="AT659" s="230" t="s">
        <v>195</v>
      </c>
      <c r="AU659" s="230" t="s">
        <v>82</v>
      </c>
      <c r="AV659" s="15" t="s">
        <v>135</v>
      </c>
      <c r="AW659" s="15" t="s">
        <v>35</v>
      </c>
      <c r="AX659" s="15" t="s">
        <v>80</v>
      </c>
      <c r="AY659" s="230" t="s">
        <v>185</v>
      </c>
    </row>
    <row r="660" spans="1:65" s="2" customFormat="1" ht="16.5" customHeight="1">
      <c r="A660" s="36"/>
      <c r="B660" s="37"/>
      <c r="C660" s="180" t="s">
        <v>888</v>
      </c>
      <c r="D660" s="180" t="s">
        <v>187</v>
      </c>
      <c r="E660" s="181" t="s">
        <v>2498</v>
      </c>
      <c r="F660" s="182" t="s">
        <v>2499</v>
      </c>
      <c r="G660" s="183" t="s">
        <v>1761</v>
      </c>
      <c r="H660" s="184">
        <v>1</v>
      </c>
      <c r="I660" s="185"/>
      <c r="J660" s="186">
        <f>ROUND(I660*H660,2)</f>
        <v>0</v>
      </c>
      <c r="K660" s="182" t="s">
        <v>449</v>
      </c>
      <c r="L660" s="41"/>
      <c r="M660" s="187" t="s">
        <v>19</v>
      </c>
      <c r="N660" s="188" t="s">
        <v>44</v>
      </c>
      <c r="O660" s="66"/>
      <c r="P660" s="189">
        <f>O660*H660</f>
        <v>0</v>
      </c>
      <c r="Q660" s="189">
        <v>1.2999999999999999E-3</v>
      </c>
      <c r="R660" s="189">
        <f>Q660*H660</f>
        <v>1.2999999999999999E-3</v>
      </c>
      <c r="S660" s="189">
        <v>0</v>
      </c>
      <c r="T660" s="190">
        <f>S660*H660</f>
        <v>0</v>
      </c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R660" s="191" t="s">
        <v>339</v>
      </c>
      <c r="AT660" s="191" t="s">
        <v>187</v>
      </c>
      <c r="AU660" s="191" t="s">
        <v>82</v>
      </c>
      <c r="AY660" s="19" t="s">
        <v>185</v>
      </c>
      <c r="BE660" s="192">
        <f>IF(N660="základní",J660,0)</f>
        <v>0</v>
      </c>
      <c r="BF660" s="192">
        <f>IF(N660="snížená",J660,0)</f>
        <v>0</v>
      </c>
      <c r="BG660" s="192">
        <f>IF(N660="zákl. přenesená",J660,0)</f>
        <v>0</v>
      </c>
      <c r="BH660" s="192">
        <f>IF(N660="sníž. přenesená",J660,0)</f>
        <v>0</v>
      </c>
      <c r="BI660" s="192">
        <f>IF(N660="nulová",J660,0)</f>
        <v>0</v>
      </c>
      <c r="BJ660" s="19" t="s">
        <v>80</v>
      </c>
      <c r="BK660" s="192">
        <f>ROUND(I660*H660,2)</f>
        <v>0</v>
      </c>
      <c r="BL660" s="19" t="s">
        <v>339</v>
      </c>
      <c r="BM660" s="191" t="s">
        <v>6849</v>
      </c>
    </row>
    <row r="661" spans="1:65" s="13" customFormat="1" ht="11.25">
      <c r="B661" s="198"/>
      <c r="C661" s="199"/>
      <c r="D661" s="200" t="s">
        <v>195</v>
      </c>
      <c r="E661" s="201" t="s">
        <v>19</v>
      </c>
      <c r="F661" s="202" t="s">
        <v>6850</v>
      </c>
      <c r="G661" s="199"/>
      <c r="H661" s="201" t="s">
        <v>19</v>
      </c>
      <c r="I661" s="203"/>
      <c r="J661" s="199"/>
      <c r="K661" s="199"/>
      <c r="L661" s="204"/>
      <c r="M661" s="205"/>
      <c r="N661" s="206"/>
      <c r="O661" s="206"/>
      <c r="P661" s="206"/>
      <c r="Q661" s="206"/>
      <c r="R661" s="206"/>
      <c r="S661" s="206"/>
      <c r="T661" s="207"/>
      <c r="AT661" s="208" t="s">
        <v>195</v>
      </c>
      <c r="AU661" s="208" t="s">
        <v>82</v>
      </c>
      <c r="AV661" s="13" t="s">
        <v>80</v>
      </c>
      <c r="AW661" s="13" t="s">
        <v>35</v>
      </c>
      <c r="AX661" s="13" t="s">
        <v>73</v>
      </c>
      <c r="AY661" s="208" t="s">
        <v>185</v>
      </c>
    </row>
    <row r="662" spans="1:65" s="14" customFormat="1" ht="11.25">
      <c r="B662" s="209"/>
      <c r="C662" s="210"/>
      <c r="D662" s="200" t="s">
        <v>195</v>
      </c>
      <c r="E662" s="211" t="s">
        <v>19</v>
      </c>
      <c r="F662" s="212" t="s">
        <v>80</v>
      </c>
      <c r="G662" s="210"/>
      <c r="H662" s="213">
        <v>1</v>
      </c>
      <c r="I662" s="214"/>
      <c r="J662" s="210"/>
      <c r="K662" s="210"/>
      <c r="L662" s="215"/>
      <c r="M662" s="216"/>
      <c r="N662" s="217"/>
      <c r="O662" s="217"/>
      <c r="P662" s="217"/>
      <c r="Q662" s="217"/>
      <c r="R662" s="217"/>
      <c r="S662" s="217"/>
      <c r="T662" s="218"/>
      <c r="AT662" s="219" t="s">
        <v>195</v>
      </c>
      <c r="AU662" s="219" t="s">
        <v>82</v>
      </c>
      <c r="AV662" s="14" t="s">
        <v>82</v>
      </c>
      <c r="AW662" s="14" t="s">
        <v>35</v>
      </c>
      <c r="AX662" s="14" t="s">
        <v>73</v>
      </c>
      <c r="AY662" s="219" t="s">
        <v>185</v>
      </c>
    </row>
    <row r="663" spans="1:65" s="15" customFormat="1" ht="11.25">
      <c r="B663" s="220"/>
      <c r="C663" s="221"/>
      <c r="D663" s="200" t="s">
        <v>195</v>
      </c>
      <c r="E663" s="222" t="s">
        <v>19</v>
      </c>
      <c r="F663" s="223" t="s">
        <v>226</v>
      </c>
      <c r="G663" s="221"/>
      <c r="H663" s="224">
        <v>1</v>
      </c>
      <c r="I663" s="225"/>
      <c r="J663" s="221"/>
      <c r="K663" s="221"/>
      <c r="L663" s="226"/>
      <c r="M663" s="227"/>
      <c r="N663" s="228"/>
      <c r="O663" s="228"/>
      <c r="P663" s="228"/>
      <c r="Q663" s="228"/>
      <c r="R663" s="228"/>
      <c r="S663" s="228"/>
      <c r="T663" s="229"/>
      <c r="AT663" s="230" t="s">
        <v>195</v>
      </c>
      <c r="AU663" s="230" t="s">
        <v>82</v>
      </c>
      <c r="AV663" s="15" t="s">
        <v>135</v>
      </c>
      <c r="AW663" s="15" t="s">
        <v>35</v>
      </c>
      <c r="AX663" s="15" t="s">
        <v>80</v>
      </c>
      <c r="AY663" s="230" t="s">
        <v>185</v>
      </c>
    </row>
    <row r="664" spans="1:65" s="2" customFormat="1" ht="16.5" customHeight="1">
      <c r="A664" s="36"/>
      <c r="B664" s="37"/>
      <c r="C664" s="180" t="s">
        <v>893</v>
      </c>
      <c r="D664" s="180" t="s">
        <v>187</v>
      </c>
      <c r="E664" s="181" t="s">
        <v>2501</v>
      </c>
      <c r="F664" s="182" t="s">
        <v>2502</v>
      </c>
      <c r="G664" s="183" t="s">
        <v>1761</v>
      </c>
      <c r="H664" s="184">
        <v>1</v>
      </c>
      <c r="I664" s="185"/>
      <c r="J664" s="186">
        <f>ROUND(I664*H664,2)</f>
        <v>0</v>
      </c>
      <c r="K664" s="182" t="s">
        <v>449</v>
      </c>
      <c r="L664" s="41"/>
      <c r="M664" s="187" t="s">
        <v>19</v>
      </c>
      <c r="N664" s="188" t="s">
        <v>44</v>
      </c>
      <c r="O664" s="66"/>
      <c r="P664" s="189">
        <f>O664*H664</f>
        <v>0</v>
      </c>
      <c r="Q664" s="189">
        <v>8.4999999999999995E-4</v>
      </c>
      <c r="R664" s="189">
        <f>Q664*H664</f>
        <v>8.4999999999999995E-4</v>
      </c>
      <c r="S664" s="189">
        <v>0</v>
      </c>
      <c r="T664" s="190">
        <f>S664*H664</f>
        <v>0</v>
      </c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R664" s="191" t="s">
        <v>339</v>
      </c>
      <c r="AT664" s="191" t="s">
        <v>187</v>
      </c>
      <c r="AU664" s="191" t="s">
        <v>82</v>
      </c>
      <c r="AY664" s="19" t="s">
        <v>185</v>
      </c>
      <c r="BE664" s="192">
        <f>IF(N664="základní",J664,0)</f>
        <v>0</v>
      </c>
      <c r="BF664" s="192">
        <f>IF(N664="snížená",J664,0)</f>
        <v>0</v>
      </c>
      <c r="BG664" s="192">
        <f>IF(N664="zákl. přenesená",J664,0)</f>
        <v>0</v>
      </c>
      <c r="BH664" s="192">
        <f>IF(N664="sníž. přenesená",J664,0)</f>
        <v>0</v>
      </c>
      <c r="BI664" s="192">
        <f>IF(N664="nulová",J664,0)</f>
        <v>0</v>
      </c>
      <c r="BJ664" s="19" t="s">
        <v>80</v>
      </c>
      <c r="BK664" s="192">
        <f>ROUND(I664*H664,2)</f>
        <v>0</v>
      </c>
      <c r="BL664" s="19" t="s">
        <v>339</v>
      </c>
      <c r="BM664" s="191" t="s">
        <v>6851</v>
      </c>
    </row>
    <row r="665" spans="1:65" s="13" customFormat="1" ht="11.25">
      <c r="B665" s="198"/>
      <c r="C665" s="199"/>
      <c r="D665" s="200" t="s">
        <v>195</v>
      </c>
      <c r="E665" s="201" t="s">
        <v>19</v>
      </c>
      <c r="F665" s="202" t="s">
        <v>6852</v>
      </c>
      <c r="G665" s="199"/>
      <c r="H665" s="201" t="s">
        <v>19</v>
      </c>
      <c r="I665" s="203"/>
      <c r="J665" s="199"/>
      <c r="K665" s="199"/>
      <c r="L665" s="204"/>
      <c r="M665" s="205"/>
      <c r="N665" s="206"/>
      <c r="O665" s="206"/>
      <c r="P665" s="206"/>
      <c r="Q665" s="206"/>
      <c r="R665" s="206"/>
      <c r="S665" s="206"/>
      <c r="T665" s="207"/>
      <c r="AT665" s="208" t="s">
        <v>195</v>
      </c>
      <c r="AU665" s="208" t="s">
        <v>82</v>
      </c>
      <c r="AV665" s="13" t="s">
        <v>80</v>
      </c>
      <c r="AW665" s="13" t="s">
        <v>35</v>
      </c>
      <c r="AX665" s="13" t="s">
        <v>73</v>
      </c>
      <c r="AY665" s="208" t="s">
        <v>185</v>
      </c>
    </row>
    <row r="666" spans="1:65" s="14" customFormat="1" ht="11.25">
      <c r="B666" s="209"/>
      <c r="C666" s="210"/>
      <c r="D666" s="200" t="s">
        <v>195</v>
      </c>
      <c r="E666" s="211" t="s">
        <v>19</v>
      </c>
      <c r="F666" s="212" t="s">
        <v>80</v>
      </c>
      <c r="G666" s="210"/>
      <c r="H666" s="213">
        <v>1</v>
      </c>
      <c r="I666" s="214"/>
      <c r="J666" s="210"/>
      <c r="K666" s="210"/>
      <c r="L666" s="215"/>
      <c r="M666" s="216"/>
      <c r="N666" s="217"/>
      <c r="O666" s="217"/>
      <c r="P666" s="217"/>
      <c r="Q666" s="217"/>
      <c r="R666" s="217"/>
      <c r="S666" s="217"/>
      <c r="T666" s="218"/>
      <c r="AT666" s="219" t="s">
        <v>195</v>
      </c>
      <c r="AU666" s="219" t="s">
        <v>82</v>
      </c>
      <c r="AV666" s="14" t="s">
        <v>82</v>
      </c>
      <c r="AW666" s="14" t="s">
        <v>35</v>
      </c>
      <c r="AX666" s="14" t="s">
        <v>73</v>
      </c>
      <c r="AY666" s="219" t="s">
        <v>185</v>
      </c>
    </row>
    <row r="667" spans="1:65" s="15" customFormat="1" ht="11.25">
      <c r="B667" s="220"/>
      <c r="C667" s="221"/>
      <c r="D667" s="200" t="s">
        <v>195</v>
      </c>
      <c r="E667" s="222" t="s">
        <v>19</v>
      </c>
      <c r="F667" s="223" t="s">
        <v>226</v>
      </c>
      <c r="G667" s="221"/>
      <c r="H667" s="224">
        <v>1</v>
      </c>
      <c r="I667" s="225"/>
      <c r="J667" s="221"/>
      <c r="K667" s="221"/>
      <c r="L667" s="226"/>
      <c r="M667" s="227"/>
      <c r="N667" s="228"/>
      <c r="O667" s="228"/>
      <c r="P667" s="228"/>
      <c r="Q667" s="228"/>
      <c r="R667" s="228"/>
      <c r="S667" s="228"/>
      <c r="T667" s="229"/>
      <c r="AT667" s="230" t="s">
        <v>195</v>
      </c>
      <c r="AU667" s="230" t="s">
        <v>82</v>
      </c>
      <c r="AV667" s="15" t="s">
        <v>135</v>
      </c>
      <c r="AW667" s="15" t="s">
        <v>35</v>
      </c>
      <c r="AX667" s="15" t="s">
        <v>80</v>
      </c>
      <c r="AY667" s="230" t="s">
        <v>185</v>
      </c>
    </row>
    <row r="668" spans="1:65" s="2" customFormat="1" ht="24.2" customHeight="1">
      <c r="A668" s="36"/>
      <c r="B668" s="37"/>
      <c r="C668" s="180" t="s">
        <v>898</v>
      </c>
      <c r="D668" s="180" t="s">
        <v>187</v>
      </c>
      <c r="E668" s="181" t="s">
        <v>1779</v>
      </c>
      <c r="F668" s="182" t="s">
        <v>1780</v>
      </c>
      <c r="G668" s="183" t="s">
        <v>457</v>
      </c>
      <c r="H668" s="231"/>
      <c r="I668" s="185"/>
      <c r="J668" s="186">
        <f>ROUND(I668*H668,2)</f>
        <v>0</v>
      </c>
      <c r="K668" s="182" t="s">
        <v>191</v>
      </c>
      <c r="L668" s="41"/>
      <c r="M668" s="187" t="s">
        <v>19</v>
      </c>
      <c r="N668" s="188" t="s">
        <v>44</v>
      </c>
      <c r="O668" s="66"/>
      <c r="P668" s="189">
        <f>O668*H668</f>
        <v>0</v>
      </c>
      <c r="Q668" s="189">
        <v>0</v>
      </c>
      <c r="R668" s="189">
        <f>Q668*H668</f>
        <v>0</v>
      </c>
      <c r="S668" s="189">
        <v>0</v>
      </c>
      <c r="T668" s="190">
        <f>S668*H668</f>
        <v>0</v>
      </c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R668" s="191" t="s">
        <v>339</v>
      </c>
      <c r="AT668" s="191" t="s">
        <v>187</v>
      </c>
      <c r="AU668" s="191" t="s">
        <v>82</v>
      </c>
      <c r="AY668" s="19" t="s">
        <v>185</v>
      </c>
      <c r="BE668" s="192">
        <f>IF(N668="základní",J668,0)</f>
        <v>0</v>
      </c>
      <c r="BF668" s="192">
        <f>IF(N668="snížená",J668,0)</f>
        <v>0</v>
      </c>
      <c r="BG668" s="192">
        <f>IF(N668="zákl. přenesená",J668,0)</f>
        <v>0</v>
      </c>
      <c r="BH668" s="192">
        <f>IF(N668="sníž. přenesená",J668,0)</f>
        <v>0</v>
      </c>
      <c r="BI668" s="192">
        <f>IF(N668="nulová",J668,0)</f>
        <v>0</v>
      </c>
      <c r="BJ668" s="19" t="s">
        <v>80</v>
      </c>
      <c r="BK668" s="192">
        <f>ROUND(I668*H668,2)</f>
        <v>0</v>
      </c>
      <c r="BL668" s="19" t="s">
        <v>339</v>
      </c>
      <c r="BM668" s="191" t="s">
        <v>6853</v>
      </c>
    </row>
    <row r="669" spans="1:65" s="2" customFormat="1" ht="11.25">
      <c r="A669" s="36"/>
      <c r="B669" s="37"/>
      <c r="C669" s="38"/>
      <c r="D669" s="193" t="s">
        <v>193</v>
      </c>
      <c r="E669" s="38"/>
      <c r="F669" s="194" t="s">
        <v>1782</v>
      </c>
      <c r="G669" s="38"/>
      <c r="H669" s="38"/>
      <c r="I669" s="195"/>
      <c r="J669" s="38"/>
      <c r="K669" s="38"/>
      <c r="L669" s="41"/>
      <c r="M669" s="196"/>
      <c r="N669" s="197"/>
      <c r="O669" s="66"/>
      <c r="P669" s="66"/>
      <c r="Q669" s="66"/>
      <c r="R669" s="66"/>
      <c r="S669" s="66"/>
      <c r="T669" s="67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T669" s="19" t="s">
        <v>193</v>
      </c>
      <c r="AU669" s="19" t="s">
        <v>82</v>
      </c>
    </row>
    <row r="670" spans="1:65" s="12" customFormat="1" ht="22.9" customHeight="1">
      <c r="B670" s="164"/>
      <c r="C670" s="165"/>
      <c r="D670" s="166" t="s">
        <v>72</v>
      </c>
      <c r="E670" s="178" t="s">
        <v>1219</v>
      </c>
      <c r="F670" s="178" t="s">
        <v>1220</v>
      </c>
      <c r="G670" s="165"/>
      <c r="H670" s="165"/>
      <c r="I670" s="168"/>
      <c r="J670" s="179">
        <f>BK670</f>
        <v>0</v>
      </c>
      <c r="K670" s="165"/>
      <c r="L670" s="170"/>
      <c r="M670" s="171"/>
      <c r="N670" s="172"/>
      <c r="O670" s="172"/>
      <c r="P670" s="173">
        <f>SUM(P671:P807)</f>
        <v>0</v>
      </c>
      <c r="Q670" s="172"/>
      <c r="R670" s="173">
        <f>SUM(R671:R807)</f>
        <v>8.4165179000000006</v>
      </c>
      <c r="S670" s="172"/>
      <c r="T670" s="174">
        <f>SUM(T671:T807)</f>
        <v>0</v>
      </c>
      <c r="AR670" s="175" t="s">
        <v>82</v>
      </c>
      <c r="AT670" s="176" t="s">
        <v>72</v>
      </c>
      <c r="AU670" s="176" t="s">
        <v>80</v>
      </c>
      <c r="AY670" s="175" t="s">
        <v>185</v>
      </c>
      <c r="BK670" s="177">
        <f>SUM(BK671:BK807)</f>
        <v>0</v>
      </c>
    </row>
    <row r="671" spans="1:65" s="2" customFormat="1" ht="33" customHeight="1">
      <c r="A671" s="36"/>
      <c r="B671" s="37"/>
      <c r="C671" s="180" t="s">
        <v>904</v>
      </c>
      <c r="D671" s="180" t="s">
        <v>187</v>
      </c>
      <c r="E671" s="181" t="s">
        <v>6854</v>
      </c>
      <c r="F671" s="182" t="s">
        <v>6855</v>
      </c>
      <c r="G671" s="183" t="s">
        <v>240</v>
      </c>
      <c r="H671" s="184">
        <v>46.131</v>
      </c>
      <c r="I671" s="185"/>
      <c r="J671" s="186">
        <f>ROUND(I671*H671,2)</f>
        <v>0</v>
      </c>
      <c r="K671" s="182" t="s">
        <v>191</v>
      </c>
      <c r="L671" s="41"/>
      <c r="M671" s="187" t="s">
        <v>19</v>
      </c>
      <c r="N671" s="188" t="s">
        <v>44</v>
      </c>
      <c r="O671" s="66"/>
      <c r="P671" s="189">
        <f>O671*H671</f>
        <v>0</v>
      </c>
      <c r="Q671" s="189">
        <v>3.0859999999999999E-2</v>
      </c>
      <c r="R671" s="189">
        <f>Q671*H671</f>
        <v>1.42360266</v>
      </c>
      <c r="S671" s="189">
        <v>0</v>
      </c>
      <c r="T671" s="190">
        <f>S671*H671</f>
        <v>0</v>
      </c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R671" s="191" t="s">
        <v>339</v>
      </c>
      <c r="AT671" s="191" t="s">
        <v>187</v>
      </c>
      <c r="AU671" s="191" t="s">
        <v>82</v>
      </c>
      <c r="AY671" s="19" t="s">
        <v>185</v>
      </c>
      <c r="BE671" s="192">
        <f>IF(N671="základní",J671,0)</f>
        <v>0</v>
      </c>
      <c r="BF671" s="192">
        <f>IF(N671="snížená",J671,0)</f>
        <v>0</v>
      </c>
      <c r="BG671" s="192">
        <f>IF(N671="zákl. přenesená",J671,0)</f>
        <v>0</v>
      </c>
      <c r="BH671" s="192">
        <f>IF(N671="sníž. přenesená",J671,0)</f>
        <v>0</v>
      </c>
      <c r="BI671" s="192">
        <f>IF(N671="nulová",J671,0)</f>
        <v>0</v>
      </c>
      <c r="BJ671" s="19" t="s">
        <v>80</v>
      </c>
      <c r="BK671" s="192">
        <f>ROUND(I671*H671,2)</f>
        <v>0</v>
      </c>
      <c r="BL671" s="19" t="s">
        <v>339</v>
      </c>
      <c r="BM671" s="191" t="s">
        <v>6856</v>
      </c>
    </row>
    <row r="672" spans="1:65" s="2" customFormat="1" ht="11.25">
      <c r="A672" s="36"/>
      <c r="B672" s="37"/>
      <c r="C672" s="38"/>
      <c r="D672" s="193" t="s">
        <v>193</v>
      </c>
      <c r="E672" s="38"/>
      <c r="F672" s="194" t="s">
        <v>6857</v>
      </c>
      <c r="G672" s="38"/>
      <c r="H672" s="38"/>
      <c r="I672" s="195"/>
      <c r="J672" s="38"/>
      <c r="K672" s="38"/>
      <c r="L672" s="41"/>
      <c r="M672" s="196"/>
      <c r="N672" s="197"/>
      <c r="O672" s="66"/>
      <c r="P672" s="66"/>
      <c r="Q672" s="66"/>
      <c r="R672" s="66"/>
      <c r="S672" s="66"/>
      <c r="T672" s="67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T672" s="19" t="s">
        <v>193</v>
      </c>
      <c r="AU672" s="19" t="s">
        <v>82</v>
      </c>
    </row>
    <row r="673" spans="1:65" s="13" customFormat="1" ht="11.25">
      <c r="B673" s="198"/>
      <c r="C673" s="199"/>
      <c r="D673" s="200" t="s">
        <v>195</v>
      </c>
      <c r="E673" s="201" t="s">
        <v>19</v>
      </c>
      <c r="F673" s="202" t="s">
        <v>652</v>
      </c>
      <c r="G673" s="199"/>
      <c r="H673" s="201" t="s">
        <v>19</v>
      </c>
      <c r="I673" s="203"/>
      <c r="J673" s="199"/>
      <c r="K673" s="199"/>
      <c r="L673" s="204"/>
      <c r="M673" s="205"/>
      <c r="N673" s="206"/>
      <c r="O673" s="206"/>
      <c r="P673" s="206"/>
      <c r="Q673" s="206"/>
      <c r="R673" s="206"/>
      <c r="S673" s="206"/>
      <c r="T673" s="207"/>
      <c r="AT673" s="208" t="s">
        <v>195</v>
      </c>
      <c r="AU673" s="208" t="s">
        <v>82</v>
      </c>
      <c r="AV673" s="13" t="s">
        <v>80</v>
      </c>
      <c r="AW673" s="13" t="s">
        <v>35</v>
      </c>
      <c r="AX673" s="13" t="s">
        <v>73</v>
      </c>
      <c r="AY673" s="208" t="s">
        <v>185</v>
      </c>
    </row>
    <row r="674" spans="1:65" s="14" customFormat="1" ht="11.25">
      <c r="B674" s="209"/>
      <c r="C674" s="210"/>
      <c r="D674" s="200" t="s">
        <v>195</v>
      </c>
      <c r="E674" s="211" t="s">
        <v>19</v>
      </c>
      <c r="F674" s="212" t="s">
        <v>6858</v>
      </c>
      <c r="G674" s="210"/>
      <c r="H674" s="213">
        <v>10.85</v>
      </c>
      <c r="I674" s="214"/>
      <c r="J674" s="210"/>
      <c r="K674" s="210"/>
      <c r="L674" s="215"/>
      <c r="M674" s="216"/>
      <c r="N674" s="217"/>
      <c r="O674" s="217"/>
      <c r="P674" s="217"/>
      <c r="Q674" s="217"/>
      <c r="R674" s="217"/>
      <c r="S674" s="217"/>
      <c r="T674" s="218"/>
      <c r="AT674" s="219" t="s">
        <v>195</v>
      </c>
      <c r="AU674" s="219" t="s">
        <v>82</v>
      </c>
      <c r="AV674" s="14" t="s">
        <v>82</v>
      </c>
      <c r="AW674" s="14" t="s">
        <v>35</v>
      </c>
      <c r="AX674" s="14" t="s">
        <v>73</v>
      </c>
      <c r="AY674" s="219" t="s">
        <v>185</v>
      </c>
    </row>
    <row r="675" spans="1:65" s="14" customFormat="1" ht="11.25">
      <c r="B675" s="209"/>
      <c r="C675" s="210"/>
      <c r="D675" s="200" t="s">
        <v>195</v>
      </c>
      <c r="E675" s="211" t="s">
        <v>19</v>
      </c>
      <c r="F675" s="212" t="s">
        <v>6859</v>
      </c>
      <c r="G675" s="210"/>
      <c r="H675" s="213">
        <v>14.7</v>
      </c>
      <c r="I675" s="214"/>
      <c r="J675" s="210"/>
      <c r="K675" s="210"/>
      <c r="L675" s="215"/>
      <c r="M675" s="216"/>
      <c r="N675" s="217"/>
      <c r="O675" s="217"/>
      <c r="P675" s="217"/>
      <c r="Q675" s="217"/>
      <c r="R675" s="217"/>
      <c r="S675" s="217"/>
      <c r="T675" s="218"/>
      <c r="AT675" s="219" t="s">
        <v>195</v>
      </c>
      <c r="AU675" s="219" t="s">
        <v>82</v>
      </c>
      <c r="AV675" s="14" t="s">
        <v>82</v>
      </c>
      <c r="AW675" s="14" t="s">
        <v>35</v>
      </c>
      <c r="AX675" s="14" t="s">
        <v>73</v>
      </c>
      <c r="AY675" s="219" t="s">
        <v>185</v>
      </c>
    </row>
    <row r="676" spans="1:65" s="14" customFormat="1" ht="11.25">
      <c r="B676" s="209"/>
      <c r="C676" s="210"/>
      <c r="D676" s="200" t="s">
        <v>195</v>
      </c>
      <c r="E676" s="211" t="s">
        <v>19</v>
      </c>
      <c r="F676" s="212" t="s">
        <v>427</v>
      </c>
      <c r="G676" s="210"/>
      <c r="H676" s="213">
        <v>-1.5760000000000001</v>
      </c>
      <c r="I676" s="214"/>
      <c r="J676" s="210"/>
      <c r="K676" s="210"/>
      <c r="L676" s="215"/>
      <c r="M676" s="216"/>
      <c r="N676" s="217"/>
      <c r="O676" s="217"/>
      <c r="P676" s="217"/>
      <c r="Q676" s="217"/>
      <c r="R676" s="217"/>
      <c r="S676" s="217"/>
      <c r="T676" s="218"/>
      <c r="AT676" s="219" t="s">
        <v>195</v>
      </c>
      <c r="AU676" s="219" t="s">
        <v>82</v>
      </c>
      <c r="AV676" s="14" t="s">
        <v>82</v>
      </c>
      <c r="AW676" s="14" t="s">
        <v>35</v>
      </c>
      <c r="AX676" s="14" t="s">
        <v>73</v>
      </c>
      <c r="AY676" s="219" t="s">
        <v>185</v>
      </c>
    </row>
    <row r="677" spans="1:65" s="14" customFormat="1" ht="11.25">
      <c r="B677" s="209"/>
      <c r="C677" s="210"/>
      <c r="D677" s="200" t="s">
        <v>195</v>
      </c>
      <c r="E677" s="211" t="s">
        <v>19</v>
      </c>
      <c r="F677" s="212" t="s">
        <v>6859</v>
      </c>
      <c r="G677" s="210"/>
      <c r="H677" s="213">
        <v>14.7</v>
      </c>
      <c r="I677" s="214"/>
      <c r="J677" s="210"/>
      <c r="K677" s="210"/>
      <c r="L677" s="215"/>
      <c r="M677" s="216"/>
      <c r="N677" s="217"/>
      <c r="O677" s="217"/>
      <c r="P677" s="217"/>
      <c r="Q677" s="217"/>
      <c r="R677" s="217"/>
      <c r="S677" s="217"/>
      <c r="T677" s="218"/>
      <c r="AT677" s="219" t="s">
        <v>195</v>
      </c>
      <c r="AU677" s="219" t="s">
        <v>82</v>
      </c>
      <c r="AV677" s="14" t="s">
        <v>82</v>
      </c>
      <c r="AW677" s="14" t="s">
        <v>35</v>
      </c>
      <c r="AX677" s="14" t="s">
        <v>73</v>
      </c>
      <c r="AY677" s="219" t="s">
        <v>185</v>
      </c>
    </row>
    <row r="678" spans="1:65" s="14" customFormat="1" ht="11.25">
      <c r="B678" s="209"/>
      <c r="C678" s="210"/>
      <c r="D678" s="200" t="s">
        <v>195</v>
      </c>
      <c r="E678" s="211" t="s">
        <v>19</v>
      </c>
      <c r="F678" s="212" t="s">
        <v>427</v>
      </c>
      <c r="G678" s="210"/>
      <c r="H678" s="213">
        <v>-1.5760000000000001</v>
      </c>
      <c r="I678" s="214"/>
      <c r="J678" s="210"/>
      <c r="K678" s="210"/>
      <c r="L678" s="215"/>
      <c r="M678" s="216"/>
      <c r="N678" s="217"/>
      <c r="O678" s="217"/>
      <c r="P678" s="217"/>
      <c r="Q678" s="217"/>
      <c r="R678" s="217"/>
      <c r="S678" s="217"/>
      <c r="T678" s="218"/>
      <c r="AT678" s="219" t="s">
        <v>195</v>
      </c>
      <c r="AU678" s="219" t="s">
        <v>82</v>
      </c>
      <c r="AV678" s="14" t="s">
        <v>82</v>
      </c>
      <c r="AW678" s="14" t="s">
        <v>35</v>
      </c>
      <c r="AX678" s="14" t="s">
        <v>73</v>
      </c>
      <c r="AY678" s="219" t="s">
        <v>185</v>
      </c>
    </row>
    <row r="679" spans="1:65" s="14" customFormat="1" ht="11.25">
      <c r="B679" s="209"/>
      <c r="C679" s="210"/>
      <c r="D679" s="200" t="s">
        <v>195</v>
      </c>
      <c r="E679" s="211" t="s">
        <v>19</v>
      </c>
      <c r="F679" s="212" t="s">
        <v>6860</v>
      </c>
      <c r="G679" s="210"/>
      <c r="H679" s="213">
        <v>4.55</v>
      </c>
      <c r="I679" s="214"/>
      <c r="J679" s="210"/>
      <c r="K679" s="210"/>
      <c r="L679" s="215"/>
      <c r="M679" s="216"/>
      <c r="N679" s="217"/>
      <c r="O679" s="217"/>
      <c r="P679" s="217"/>
      <c r="Q679" s="217"/>
      <c r="R679" s="217"/>
      <c r="S679" s="217"/>
      <c r="T679" s="218"/>
      <c r="AT679" s="219" t="s">
        <v>195</v>
      </c>
      <c r="AU679" s="219" t="s">
        <v>82</v>
      </c>
      <c r="AV679" s="14" t="s">
        <v>82</v>
      </c>
      <c r="AW679" s="14" t="s">
        <v>35</v>
      </c>
      <c r="AX679" s="14" t="s">
        <v>73</v>
      </c>
      <c r="AY679" s="219" t="s">
        <v>185</v>
      </c>
    </row>
    <row r="680" spans="1:65" s="14" customFormat="1" ht="11.25">
      <c r="B680" s="209"/>
      <c r="C680" s="210"/>
      <c r="D680" s="200" t="s">
        <v>195</v>
      </c>
      <c r="E680" s="211" t="s">
        <v>19</v>
      </c>
      <c r="F680" s="212" t="s">
        <v>6861</v>
      </c>
      <c r="G680" s="210"/>
      <c r="H680" s="213">
        <v>6.65</v>
      </c>
      <c r="I680" s="214"/>
      <c r="J680" s="210"/>
      <c r="K680" s="210"/>
      <c r="L680" s="215"/>
      <c r="M680" s="216"/>
      <c r="N680" s="217"/>
      <c r="O680" s="217"/>
      <c r="P680" s="217"/>
      <c r="Q680" s="217"/>
      <c r="R680" s="217"/>
      <c r="S680" s="217"/>
      <c r="T680" s="218"/>
      <c r="AT680" s="219" t="s">
        <v>195</v>
      </c>
      <c r="AU680" s="219" t="s">
        <v>82</v>
      </c>
      <c r="AV680" s="14" t="s">
        <v>82</v>
      </c>
      <c r="AW680" s="14" t="s">
        <v>35</v>
      </c>
      <c r="AX680" s="14" t="s">
        <v>73</v>
      </c>
      <c r="AY680" s="219" t="s">
        <v>185</v>
      </c>
    </row>
    <row r="681" spans="1:65" s="14" customFormat="1" ht="11.25">
      <c r="B681" s="209"/>
      <c r="C681" s="210"/>
      <c r="D681" s="200" t="s">
        <v>195</v>
      </c>
      <c r="E681" s="211" t="s">
        <v>19</v>
      </c>
      <c r="F681" s="212" t="s">
        <v>6862</v>
      </c>
      <c r="G681" s="210"/>
      <c r="H681" s="213">
        <v>-2.1669999999999998</v>
      </c>
      <c r="I681" s="214"/>
      <c r="J681" s="210"/>
      <c r="K681" s="210"/>
      <c r="L681" s="215"/>
      <c r="M681" s="216"/>
      <c r="N681" s="217"/>
      <c r="O681" s="217"/>
      <c r="P681" s="217"/>
      <c r="Q681" s="217"/>
      <c r="R681" s="217"/>
      <c r="S681" s="217"/>
      <c r="T681" s="218"/>
      <c r="AT681" s="219" t="s">
        <v>195</v>
      </c>
      <c r="AU681" s="219" t="s">
        <v>82</v>
      </c>
      <c r="AV681" s="14" t="s">
        <v>82</v>
      </c>
      <c r="AW681" s="14" t="s">
        <v>35</v>
      </c>
      <c r="AX681" s="14" t="s">
        <v>73</v>
      </c>
      <c r="AY681" s="219" t="s">
        <v>185</v>
      </c>
    </row>
    <row r="682" spans="1:65" s="15" customFormat="1" ht="11.25">
      <c r="B682" s="220"/>
      <c r="C682" s="221"/>
      <c r="D682" s="200" t="s">
        <v>195</v>
      </c>
      <c r="E682" s="222" t="s">
        <v>19</v>
      </c>
      <c r="F682" s="223" t="s">
        <v>226</v>
      </c>
      <c r="G682" s="221"/>
      <c r="H682" s="224">
        <v>46.130999999999986</v>
      </c>
      <c r="I682" s="225"/>
      <c r="J682" s="221"/>
      <c r="K682" s="221"/>
      <c r="L682" s="226"/>
      <c r="M682" s="227"/>
      <c r="N682" s="228"/>
      <c r="O682" s="228"/>
      <c r="P682" s="228"/>
      <c r="Q682" s="228"/>
      <c r="R682" s="228"/>
      <c r="S682" s="228"/>
      <c r="T682" s="229"/>
      <c r="AT682" s="230" t="s">
        <v>195</v>
      </c>
      <c r="AU682" s="230" t="s">
        <v>82</v>
      </c>
      <c r="AV682" s="15" t="s">
        <v>135</v>
      </c>
      <c r="AW682" s="15" t="s">
        <v>35</v>
      </c>
      <c r="AX682" s="15" t="s">
        <v>80</v>
      </c>
      <c r="AY682" s="230" t="s">
        <v>185</v>
      </c>
    </row>
    <row r="683" spans="1:65" s="2" customFormat="1" ht="33" customHeight="1">
      <c r="A683" s="36"/>
      <c r="B683" s="37"/>
      <c r="C683" s="180" t="s">
        <v>913</v>
      </c>
      <c r="D683" s="180" t="s">
        <v>187</v>
      </c>
      <c r="E683" s="181" t="s">
        <v>1783</v>
      </c>
      <c r="F683" s="182" t="s">
        <v>1784</v>
      </c>
      <c r="G683" s="183" t="s">
        <v>240</v>
      </c>
      <c r="H683" s="184">
        <v>147.51</v>
      </c>
      <c r="I683" s="185"/>
      <c r="J683" s="186">
        <f>ROUND(I683*H683,2)</f>
        <v>0</v>
      </c>
      <c r="K683" s="182" t="s">
        <v>191</v>
      </c>
      <c r="L683" s="41"/>
      <c r="M683" s="187" t="s">
        <v>19</v>
      </c>
      <c r="N683" s="188" t="s">
        <v>44</v>
      </c>
      <c r="O683" s="66"/>
      <c r="P683" s="189">
        <f>O683*H683</f>
        <v>0</v>
      </c>
      <c r="Q683" s="189">
        <v>2.681E-2</v>
      </c>
      <c r="R683" s="189">
        <f>Q683*H683</f>
        <v>3.9547431</v>
      </c>
      <c r="S683" s="189">
        <v>0</v>
      </c>
      <c r="T683" s="190">
        <f>S683*H683</f>
        <v>0</v>
      </c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R683" s="191" t="s">
        <v>339</v>
      </c>
      <c r="AT683" s="191" t="s">
        <v>187</v>
      </c>
      <c r="AU683" s="191" t="s">
        <v>82</v>
      </c>
      <c r="AY683" s="19" t="s">
        <v>185</v>
      </c>
      <c r="BE683" s="192">
        <f>IF(N683="základní",J683,0)</f>
        <v>0</v>
      </c>
      <c r="BF683" s="192">
        <f>IF(N683="snížená",J683,0)</f>
        <v>0</v>
      </c>
      <c r="BG683" s="192">
        <f>IF(N683="zákl. přenesená",J683,0)</f>
        <v>0</v>
      </c>
      <c r="BH683" s="192">
        <f>IF(N683="sníž. přenesená",J683,0)</f>
        <v>0</v>
      </c>
      <c r="BI683" s="192">
        <f>IF(N683="nulová",J683,0)</f>
        <v>0</v>
      </c>
      <c r="BJ683" s="19" t="s">
        <v>80</v>
      </c>
      <c r="BK683" s="192">
        <f>ROUND(I683*H683,2)</f>
        <v>0</v>
      </c>
      <c r="BL683" s="19" t="s">
        <v>339</v>
      </c>
      <c r="BM683" s="191" t="s">
        <v>6863</v>
      </c>
    </row>
    <row r="684" spans="1:65" s="2" customFormat="1" ht="11.25">
      <c r="A684" s="36"/>
      <c r="B684" s="37"/>
      <c r="C684" s="38"/>
      <c r="D684" s="193" t="s">
        <v>193</v>
      </c>
      <c r="E684" s="38"/>
      <c r="F684" s="194" t="s">
        <v>1786</v>
      </c>
      <c r="G684" s="38"/>
      <c r="H684" s="38"/>
      <c r="I684" s="195"/>
      <c r="J684" s="38"/>
      <c r="K684" s="38"/>
      <c r="L684" s="41"/>
      <c r="M684" s="196"/>
      <c r="N684" s="197"/>
      <c r="O684" s="66"/>
      <c r="P684" s="66"/>
      <c r="Q684" s="66"/>
      <c r="R684" s="66"/>
      <c r="S684" s="66"/>
      <c r="T684" s="67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T684" s="19" t="s">
        <v>193</v>
      </c>
      <c r="AU684" s="19" t="s">
        <v>82</v>
      </c>
    </row>
    <row r="685" spans="1:65" s="13" customFormat="1" ht="11.25">
      <c r="B685" s="198"/>
      <c r="C685" s="199"/>
      <c r="D685" s="200" t="s">
        <v>195</v>
      </c>
      <c r="E685" s="201" t="s">
        <v>19</v>
      </c>
      <c r="F685" s="202" t="s">
        <v>652</v>
      </c>
      <c r="G685" s="199"/>
      <c r="H685" s="201" t="s">
        <v>19</v>
      </c>
      <c r="I685" s="203"/>
      <c r="J685" s="199"/>
      <c r="K685" s="199"/>
      <c r="L685" s="204"/>
      <c r="M685" s="205"/>
      <c r="N685" s="206"/>
      <c r="O685" s="206"/>
      <c r="P685" s="206"/>
      <c r="Q685" s="206"/>
      <c r="R685" s="206"/>
      <c r="S685" s="206"/>
      <c r="T685" s="207"/>
      <c r="AT685" s="208" t="s">
        <v>195</v>
      </c>
      <c r="AU685" s="208" t="s">
        <v>82</v>
      </c>
      <c r="AV685" s="13" t="s">
        <v>80</v>
      </c>
      <c r="AW685" s="13" t="s">
        <v>35</v>
      </c>
      <c r="AX685" s="13" t="s">
        <v>73</v>
      </c>
      <c r="AY685" s="208" t="s">
        <v>185</v>
      </c>
    </row>
    <row r="686" spans="1:65" s="14" customFormat="1" ht="11.25">
      <c r="B686" s="209"/>
      <c r="C686" s="210"/>
      <c r="D686" s="200" t="s">
        <v>195</v>
      </c>
      <c r="E686" s="211" t="s">
        <v>19</v>
      </c>
      <c r="F686" s="212" t="s">
        <v>6864</v>
      </c>
      <c r="G686" s="210"/>
      <c r="H686" s="213">
        <v>15.4</v>
      </c>
      <c r="I686" s="214"/>
      <c r="J686" s="210"/>
      <c r="K686" s="210"/>
      <c r="L686" s="215"/>
      <c r="M686" s="216"/>
      <c r="N686" s="217"/>
      <c r="O686" s="217"/>
      <c r="P686" s="217"/>
      <c r="Q686" s="217"/>
      <c r="R686" s="217"/>
      <c r="S686" s="217"/>
      <c r="T686" s="218"/>
      <c r="AT686" s="219" t="s">
        <v>195</v>
      </c>
      <c r="AU686" s="219" t="s">
        <v>82</v>
      </c>
      <c r="AV686" s="14" t="s">
        <v>82</v>
      </c>
      <c r="AW686" s="14" t="s">
        <v>35</v>
      </c>
      <c r="AX686" s="14" t="s">
        <v>73</v>
      </c>
      <c r="AY686" s="219" t="s">
        <v>185</v>
      </c>
    </row>
    <row r="687" spans="1:65" s="14" customFormat="1" ht="11.25">
      <c r="B687" s="209"/>
      <c r="C687" s="210"/>
      <c r="D687" s="200" t="s">
        <v>195</v>
      </c>
      <c r="E687" s="211" t="s">
        <v>19</v>
      </c>
      <c r="F687" s="212" t="s">
        <v>6865</v>
      </c>
      <c r="G687" s="210"/>
      <c r="H687" s="213">
        <v>16.8</v>
      </c>
      <c r="I687" s="214"/>
      <c r="J687" s="210"/>
      <c r="K687" s="210"/>
      <c r="L687" s="215"/>
      <c r="M687" s="216"/>
      <c r="N687" s="217"/>
      <c r="O687" s="217"/>
      <c r="P687" s="217"/>
      <c r="Q687" s="217"/>
      <c r="R687" s="217"/>
      <c r="S687" s="217"/>
      <c r="T687" s="218"/>
      <c r="AT687" s="219" t="s">
        <v>195</v>
      </c>
      <c r="AU687" s="219" t="s">
        <v>82</v>
      </c>
      <c r="AV687" s="14" t="s">
        <v>82</v>
      </c>
      <c r="AW687" s="14" t="s">
        <v>35</v>
      </c>
      <c r="AX687" s="14" t="s">
        <v>73</v>
      </c>
      <c r="AY687" s="219" t="s">
        <v>185</v>
      </c>
    </row>
    <row r="688" spans="1:65" s="14" customFormat="1" ht="11.25">
      <c r="B688" s="209"/>
      <c r="C688" s="210"/>
      <c r="D688" s="200" t="s">
        <v>195</v>
      </c>
      <c r="E688" s="211" t="s">
        <v>19</v>
      </c>
      <c r="F688" s="212" t="s">
        <v>6866</v>
      </c>
      <c r="G688" s="210"/>
      <c r="H688" s="213">
        <v>8.75</v>
      </c>
      <c r="I688" s="214"/>
      <c r="J688" s="210"/>
      <c r="K688" s="210"/>
      <c r="L688" s="215"/>
      <c r="M688" s="216"/>
      <c r="N688" s="217"/>
      <c r="O688" s="217"/>
      <c r="P688" s="217"/>
      <c r="Q688" s="217"/>
      <c r="R688" s="217"/>
      <c r="S688" s="217"/>
      <c r="T688" s="218"/>
      <c r="AT688" s="219" t="s">
        <v>195</v>
      </c>
      <c r="AU688" s="219" t="s">
        <v>82</v>
      </c>
      <c r="AV688" s="14" t="s">
        <v>82</v>
      </c>
      <c r="AW688" s="14" t="s">
        <v>35</v>
      </c>
      <c r="AX688" s="14" t="s">
        <v>73</v>
      </c>
      <c r="AY688" s="219" t="s">
        <v>185</v>
      </c>
    </row>
    <row r="689" spans="2:51" s="14" customFormat="1" ht="11.25">
      <c r="B689" s="209"/>
      <c r="C689" s="210"/>
      <c r="D689" s="200" t="s">
        <v>195</v>
      </c>
      <c r="E689" s="211" t="s">
        <v>19</v>
      </c>
      <c r="F689" s="212" t="s">
        <v>427</v>
      </c>
      <c r="G689" s="210"/>
      <c r="H689" s="213">
        <v>-1.5760000000000001</v>
      </c>
      <c r="I689" s="214"/>
      <c r="J689" s="210"/>
      <c r="K689" s="210"/>
      <c r="L689" s="215"/>
      <c r="M689" s="216"/>
      <c r="N689" s="217"/>
      <c r="O689" s="217"/>
      <c r="P689" s="217"/>
      <c r="Q689" s="217"/>
      <c r="R689" s="217"/>
      <c r="S689" s="217"/>
      <c r="T689" s="218"/>
      <c r="AT689" s="219" t="s">
        <v>195</v>
      </c>
      <c r="AU689" s="219" t="s">
        <v>82</v>
      </c>
      <c r="AV689" s="14" t="s">
        <v>82</v>
      </c>
      <c r="AW689" s="14" t="s">
        <v>35</v>
      </c>
      <c r="AX689" s="14" t="s">
        <v>73</v>
      </c>
      <c r="AY689" s="219" t="s">
        <v>185</v>
      </c>
    </row>
    <row r="690" spans="2:51" s="14" customFormat="1" ht="11.25">
      <c r="B690" s="209"/>
      <c r="C690" s="210"/>
      <c r="D690" s="200" t="s">
        <v>195</v>
      </c>
      <c r="E690" s="211" t="s">
        <v>19</v>
      </c>
      <c r="F690" s="212" t="s">
        <v>6866</v>
      </c>
      <c r="G690" s="210"/>
      <c r="H690" s="213">
        <v>8.75</v>
      </c>
      <c r="I690" s="214"/>
      <c r="J690" s="210"/>
      <c r="K690" s="210"/>
      <c r="L690" s="215"/>
      <c r="M690" s="216"/>
      <c r="N690" s="217"/>
      <c r="O690" s="217"/>
      <c r="P690" s="217"/>
      <c r="Q690" s="217"/>
      <c r="R690" s="217"/>
      <c r="S690" s="217"/>
      <c r="T690" s="218"/>
      <c r="AT690" s="219" t="s">
        <v>195</v>
      </c>
      <c r="AU690" s="219" t="s">
        <v>82</v>
      </c>
      <c r="AV690" s="14" t="s">
        <v>82</v>
      </c>
      <c r="AW690" s="14" t="s">
        <v>35</v>
      </c>
      <c r="AX690" s="14" t="s">
        <v>73</v>
      </c>
      <c r="AY690" s="219" t="s">
        <v>185</v>
      </c>
    </row>
    <row r="691" spans="2:51" s="14" customFormat="1" ht="11.25">
      <c r="B691" s="209"/>
      <c r="C691" s="210"/>
      <c r="D691" s="200" t="s">
        <v>195</v>
      </c>
      <c r="E691" s="211" t="s">
        <v>19</v>
      </c>
      <c r="F691" s="212" t="s">
        <v>427</v>
      </c>
      <c r="G691" s="210"/>
      <c r="H691" s="213">
        <v>-1.5760000000000001</v>
      </c>
      <c r="I691" s="214"/>
      <c r="J691" s="210"/>
      <c r="K691" s="210"/>
      <c r="L691" s="215"/>
      <c r="M691" s="216"/>
      <c r="N691" s="217"/>
      <c r="O691" s="217"/>
      <c r="P691" s="217"/>
      <c r="Q691" s="217"/>
      <c r="R691" s="217"/>
      <c r="S691" s="217"/>
      <c r="T691" s="218"/>
      <c r="AT691" s="219" t="s">
        <v>195</v>
      </c>
      <c r="AU691" s="219" t="s">
        <v>82</v>
      </c>
      <c r="AV691" s="14" t="s">
        <v>82</v>
      </c>
      <c r="AW691" s="14" t="s">
        <v>35</v>
      </c>
      <c r="AX691" s="14" t="s">
        <v>73</v>
      </c>
      <c r="AY691" s="219" t="s">
        <v>185</v>
      </c>
    </row>
    <row r="692" spans="2:51" s="14" customFormat="1" ht="11.25">
      <c r="B692" s="209"/>
      <c r="C692" s="210"/>
      <c r="D692" s="200" t="s">
        <v>195</v>
      </c>
      <c r="E692" s="211" t="s">
        <v>19</v>
      </c>
      <c r="F692" s="212" t="s">
        <v>6867</v>
      </c>
      <c r="G692" s="210"/>
      <c r="H692" s="213">
        <v>3.3250000000000002</v>
      </c>
      <c r="I692" s="214"/>
      <c r="J692" s="210"/>
      <c r="K692" s="210"/>
      <c r="L692" s="215"/>
      <c r="M692" s="216"/>
      <c r="N692" s="217"/>
      <c r="O692" s="217"/>
      <c r="P692" s="217"/>
      <c r="Q692" s="217"/>
      <c r="R692" s="217"/>
      <c r="S692" s="217"/>
      <c r="T692" s="218"/>
      <c r="AT692" s="219" t="s">
        <v>195</v>
      </c>
      <c r="AU692" s="219" t="s">
        <v>82</v>
      </c>
      <c r="AV692" s="14" t="s">
        <v>82</v>
      </c>
      <c r="AW692" s="14" t="s">
        <v>35</v>
      </c>
      <c r="AX692" s="14" t="s">
        <v>73</v>
      </c>
      <c r="AY692" s="219" t="s">
        <v>185</v>
      </c>
    </row>
    <row r="693" spans="2:51" s="14" customFormat="1" ht="11.25">
      <c r="B693" s="209"/>
      <c r="C693" s="210"/>
      <c r="D693" s="200" t="s">
        <v>195</v>
      </c>
      <c r="E693" s="211" t="s">
        <v>19</v>
      </c>
      <c r="F693" s="212" t="s">
        <v>6868</v>
      </c>
      <c r="G693" s="210"/>
      <c r="H693" s="213">
        <v>11.9</v>
      </c>
      <c r="I693" s="214"/>
      <c r="J693" s="210"/>
      <c r="K693" s="210"/>
      <c r="L693" s="215"/>
      <c r="M693" s="216"/>
      <c r="N693" s="217"/>
      <c r="O693" s="217"/>
      <c r="P693" s="217"/>
      <c r="Q693" s="217"/>
      <c r="R693" s="217"/>
      <c r="S693" s="217"/>
      <c r="T693" s="218"/>
      <c r="AT693" s="219" t="s">
        <v>195</v>
      </c>
      <c r="AU693" s="219" t="s">
        <v>82</v>
      </c>
      <c r="AV693" s="14" t="s">
        <v>82</v>
      </c>
      <c r="AW693" s="14" t="s">
        <v>35</v>
      </c>
      <c r="AX693" s="14" t="s">
        <v>73</v>
      </c>
      <c r="AY693" s="219" t="s">
        <v>185</v>
      </c>
    </row>
    <row r="694" spans="2:51" s="14" customFormat="1" ht="11.25">
      <c r="B694" s="209"/>
      <c r="C694" s="210"/>
      <c r="D694" s="200" t="s">
        <v>195</v>
      </c>
      <c r="E694" s="211" t="s">
        <v>19</v>
      </c>
      <c r="F694" s="212" t="s">
        <v>427</v>
      </c>
      <c r="G694" s="210"/>
      <c r="H694" s="213">
        <v>-1.5760000000000001</v>
      </c>
      <c r="I694" s="214"/>
      <c r="J694" s="210"/>
      <c r="K694" s="210"/>
      <c r="L694" s="215"/>
      <c r="M694" s="216"/>
      <c r="N694" s="217"/>
      <c r="O694" s="217"/>
      <c r="P694" s="217"/>
      <c r="Q694" s="217"/>
      <c r="R694" s="217"/>
      <c r="S694" s="217"/>
      <c r="T694" s="218"/>
      <c r="AT694" s="219" t="s">
        <v>195</v>
      </c>
      <c r="AU694" s="219" t="s">
        <v>82</v>
      </c>
      <c r="AV694" s="14" t="s">
        <v>82</v>
      </c>
      <c r="AW694" s="14" t="s">
        <v>35</v>
      </c>
      <c r="AX694" s="14" t="s">
        <v>73</v>
      </c>
      <c r="AY694" s="219" t="s">
        <v>185</v>
      </c>
    </row>
    <row r="695" spans="2:51" s="14" customFormat="1" ht="11.25">
      <c r="B695" s="209"/>
      <c r="C695" s="210"/>
      <c r="D695" s="200" t="s">
        <v>195</v>
      </c>
      <c r="E695" s="211" t="s">
        <v>19</v>
      </c>
      <c r="F695" s="212" t="s">
        <v>6869</v>
      </c>
      <c r="G695" s="210"/>
      <c r="H695" s="213">
        <v>6.5979999999999999</v>
      </c>
      <c r="I695" s="214"/>
      <c r="J695" s="210"/>
      <c r="K695" s="210"/>
      <c r="L695" s="215"/>
      <c r="M695" s="216"/>
      <c r="N695" s="217"/>
      <c r="O695" s="217"/>
      <c r="P695" s="217"/>
      <c r="Q695" s="217"/>
      <c r="R695" s="217"/>
      <c r="S695" s="217"/>
      <c r="T695" s="218"/>
      <c r="AT695" s="219" t="s">
        <v>195</v>
      </c>
      <c r="AU695" s="219" t="s">
        <v>82</v>
      </c>
      <c r="AV695" s="14" t="s">
        <v>82</v>
      </c>
      <c r="AW695" s="14" t="s">
        <v>35</v>
      </c>
      <c r="AX695" s="14" t="s">
        <v>73</v>
      </c>
      <c r="AY695" s="219" t="s">
        <v>185</v>
      </c>
    </row>
    <row r="696" spans="2:51" s="14" customFormat="1" ht="11.25">
      <c r="B696" s="209"/>
      <c r="C696" s="210"/>
      <c r="D696" s="200" t="s">
        <v>195</v>
      </c>
      <c r="E696" s="211" t="s">
        <v>19</v>
      </c>
      <c r="F696" s="212" t="s">
        <v>6869</v>
      </c>
      <c r="G696" s="210"/>
      <c r="H696" s="213">
        <v>6.5979999999999999</v>
      </c>
      <c r="I696" s="214"/>
      <c r="J696" s="210"/>
      <c r="K696" s="210"/>
      <c r="L696" s="215"/>
      <c r="M696" s="216"/>
      <c r="N696" s="217"/>
      <c r="O696" s="217"/>
      <c r="P696" s="217"/>
      <c r="Q696" s="217"/>
      <c r="R696" s="217"/>
      <c r="S696" s="217"/>
      <c r="T696" s="218"/>
      <c r="AT696" s="219" t="s">
        <v>195</v>
      </c>
      <c r="AU696" s="219" t="s">
        <v>82</v>
      </c>
      <c r="AV696" s="14" t="s">
        <v>82</v>
      </c>
      <c r="AW696" s="14" t="s">
        <v>35</v>
      </c>
      <c r="AX696" s="14" t="s">
        <v>73</v>
      </c>
      <c r="AY696" s="219" t="s">
        <v>185</v>
      </c>
    </row>
    <row r="697" spans="2:51" s="14" customFormat="1" ht="11.25">
      <c r="B697" s="209"/>
      <c r="C697" s="210"/>
      <c r="D697" s="200" t="s">
        <v>195</v>
      </c>
      <c r="E697" s="211" t="s">
        <v>19</v>
      </c>
      <c r="F697" s="212" t="s">
        <v>6870</v>
      </c>
      <c r="G697" s="210"/>
      <c r="H697" s="213">
        <v>15.05</v>
      </c>
      <c r="I697" s="214"/>
      <c r="J697" s="210"/>
      <c r="K697" s="210"/>
      <c r="L697" s="215"/>
      <c r="M697" s="216"/>
      <c r="N697" s="217"/>
      <c r="O697" s="217"/>
      <c r="P697" s="217"/>
      <c r="Q697" s="217"/>
      <c r="R697" s="217"/>
      <c r="S697" s="217"/>
      <c r="T697" s="218"/>
      <c r="AT697" s="219" t="s">
        <v>195</v>
      </c>
      <c r="AU697" s="219" t="s">
        <v>82</v>
      </c>
      <c r="AV697" s="14" t="s">
        <v>82</v>
      </c>
      <c r="AW697" s="14" t="s">
        <v>35</v>
      </c>
      <c r="AX697" s="14" t="s">
        <v>73</v>
      </c>
      <c r="AY697" s="219" t="s">
        <v>185</v>
      </c>
    </row>
    <row r="698" spans="2:51" s="14" customFormat="1" ht="11.25">
      <c r="B698" s="209"/>
      <c r="C698" s="210"/>
      <c r="D698" s="200" t="s">
        <v>195</v>
      </c>
      <c r="E698" s="211" t="s">
        <v>19</v>
      </c>
      <c r="F698" s="212" t="s">
        <v>6871</v>
      </c>
      <c r="G698" s="210"/>
      <c r="H698" s="213">
        <v>-4.7279999999999998</v>
      </c>
      <c r="I698" s="214"/>
      <c r="J698" s="210"/>
      <c r="K698" s="210"/>
      <c r="L698" s="215"/>
      <c r="M698" s="216"/>
      <c r="N698" s="217"/>
      <c r="O698" s="217"/>
      <c r="P698" s="217"/>
      <c r="Q698" s="217"/>
      <c r="R698" s="217"/>
      <c r="S698" s="217"/>
      <c r="T698" s="218"/>
      <c r="AT698" s="219" t="s">
        <v>195</v>
      </c>
      <c r="AU698" s="219" t="s">
        <v>82</v>
      </c>
      <c r="AV698" s="14" t="s">
        <v>82</v>
      </c>
      <c r="AW698" s="14" t="s">
        <v>35</v>
      </c>
      <c r="AX698" s="14" t="s">
        <v>73</v>
      </c>
      <c r="AY698" s="219" t="s">
        <v>185</v>
      </c>
    </row>
    <row r="699" spans="2:51" s="14" customFormat="1" ht="11.25">
      <c r="B699" s="209"/>
      <c r="C699" s="210"/>
      <c r="D699" s="200" t="s">
        <v>195</v>
      </c>
      <c r="E699" s="211" t="s">
        <v>19</v>
      </c>
      <c r="F699" s="212" t="s">
        <v>6870</v>
      </c>
      <c r="G699" s="210"/>
      <c r="H699" s="213">
        <v>15.05</v>
      </c>
      <c r="I699" s="214"/>
      <c r="J699" s="210"/>
      <c r="K699" s="210"/>
      <c r="L699" s="215"/>
      <c r="M699" s="216"/>
      <c r="N699" s="217"/>
      <c r="O699" s="217"/>
      <c r="P699" s="217"/>
      <c r="Q699" s="217"/>
      <c r="R699" s="217"/>
      <c r="S699" s="217"/>
      <c r="T699" s="218"/>
      <c r="AT699" s="219" t="s">
        <v>195</v>
      </c>
      <c r="AU699" s="219" t="s">
        <v>82</v>
      </c>
      <c r="AV699" s="14" t="s">
        <v>82</v>
      </c>
      <c r="AW699" s="14" t="s">
        <v>35</v>
      </c>
      <c r="AX699" s="14" t="s">
        <v>73</v>
      </c>
      <c r="AY699" s="219" t="s">
        <v>185</v>
      </c>
    </row>
    <row r="700" spans="2:51" s="14" customFormat="1" ht="11.25">
      <c r="B700" s="209"/>
      <c r="C700" s="210"/>
      <c r="D700" s="200" t="s">
        <v>195</v>
      </c>
      <c r="E700" s="211" t="s">
        <v>19</v>
      </c>
      <c r="F700" s="212" t="s">
        <v>6864</v>
      </c>
      <c r="G700" s="210"/>
      <c r="H700" s="213">
        <v>15.4</v>
      </c>
      <c r="I700" s="214"/>
      <c r="J700" s="210"/>
      <c r="K700" s="210"/>
      <c r="L700" s="215"/>
      <c r="M700" s="216"/>
      <c r="N700" s="217"/>
      <c r="O700" s="217"/>
      <c r="P700" s="217"/>
      <c r="Q700" s="217"/>
      <c r="R700" s="217"/>
      <c r="S700" s="217"/>
      <c r="T700" s="218"/>
      <c r="AT700" s="219" t="s">
        <v>195</v>
      </c>
      <c r="AU700" s="219" t="s">
        <v>82</v>
      </c>
      <c r="AV700" s="14" t="s">
        <v>82</v>
      </c>
      <c r="AW700" s="14" t="s">
        <v>35</v>
      </c>
      <c r="AX700" s="14" t="s">
        <v>73</v>
      </c>
      <c r="AY700" s="219" t="s">
        <v>185</v>
      </c>
    </row>
    <row r="701" spans="2:51" s="14" customFormat="1" ht="11.25">
      <c r="B701" s="209"/>
      <c r="C701" s="210"/>
      <c r="D701" s="200" t="s">
        <v>195</v>
      </c>
      <c r="E701" s="211" t="s">
        <v>19</v>
      </c>
      <c r="F701" s="212" t="s">
        <v>427</v>
      </c>
      <c r="G701" s="210"/>
      <c r="H701" s="213">
        <v>-1.5760000000000001</v>
      </c>
      <c r="I701" s="214"/>
      <c r="J701" s="210"/>
      <c r="K701" s="210"/>
      <c r="L701" s="215"/>
      <c r="M701" s="216"/>
      <c r="N701" s="217"/>
      <c r="O701" s="217"/>
      <c r="P701" s="217"/>
      <c r="Q701" s="217"/>
      <c r="R701" s="217"/>
      <c r="S701" s="217"/>
      <c r="T701" s="218"/>
      <c r="AT701" s="219" t="s">
        <v>195</v>
      </c>
      <c r="AU701" s="219" t="s">
        <v>82</v>
      </c>
      <c r="AV701" s="14" t="s">
        <v>82</v>
      </c>
      <c r="AW701" s="14" t="s">
        <v>35</v>
      </c>
      <c r="AX701" s="14" t="s">
        <v>73</v>
      </c>
      <c r="AY701" s="219" t="s">
        <v>185</v>
      </c>
    </row>
    <row r="702" spans="2:51" s="14" customFormat="1" ht="11.25">
      <c r="B702" s="209"/>
      <c r="C702" s="210"/>
      <c r="D702" s="200" t="s">
        <v>195</v>
      </c>
      <c r="E702" s="211" t="s">
        <v>19</v>
      </c>
      <c r="F702" s="212" t="s">
        <v>6872</v>
      </c>
      <c r="G702" s="210"/>
      <c r="H702" s="213">
        <v>8.61</v>
      </c>
      <c r="I702" s="214"/>
      <c r="J702" s="210"/>
      <c r="K702" s="210"/>
      <c r="L702" s="215"/>
      <c r="M702" s="216"/>
      <c r="N702" s="217"/>
      <c r="O702" s="217"/>
      <c r="P702" s="217"/>
      <c r="Q702" s="217"/>
      <c r="R702" s="217"/>
      <c r="S702" s="217"/>
      <c r="T702" s="218"/>
      <c r="AT702" s="219" t="s">
        <v>195</v>
      </c>
      <c r="AU702" s="219" t="s">
        <v>82</v>
      </c>
      <c r="AV702" s="14" t="s">
        <v>82</v>
      </c>
      <c r="AW702" s="14" t="s">
        <v>35</v>
      </c>
      <c r="AX702" s="14" t="s">
        <v>73</v>
      </c>
      <c r="AY702" s="219" t="s">
        <v>185</v>
      </c>
    </row>
    <row r="703" spans="2:51" s="14" customFormat="1" ht="11.25">
      <c r="B703" s="209"/>
      <c r="C703" s="210"/>
      <c r="D703" s="200" t="s">
        <v>195</v>
      </c>
      <c r="E703" s="211" t="s">
        <v>19</v>
      </c>
      <c r="F703" s="212" t="s">
        <v>427</v>
      </c>
      <c r="G703" s="210"/>
      <c r="H703" s="213">
        <v>-1.5760000000000001</v>
      </c>
      <c r="I703" s="214"/>
      <c r="J703" s="210"/>
      <c r="K703" s="210"/>
      <c r="L703" s="215"/>
      <c r="M703" s="216"/>
      <c r="N703" s="217"/>
      <c r="O703" s="217"/>
      <c r="P703" s="217"/>
      <c r="Q703" s="217"/>
      <c r="R703" s="217"/>
      <c r="S703" s="217"/>
      <c r="T703" s="218"/>
      <c r="AT703" s="219" t="s">
        <v>195</v>
      </c>
      <c r="AU703" s="219" t="s">
        <v>82</v>
      </c>
      <c r="AV703" s="14" t="s">
        <v>82</v>
      </c>
      <c r="AW703" s="14" t="s">
        <v>35</v>
      </c>
      <c r="AX703" s="14" t="s">
        <v>73</v>
      </c>
      <c r="AY703" s="219" t="s">
        <v>185</v>
      </c>
    </row>
    <row r="704" spans="2:51" s="14" customFormat="1" ht="11.25">
      <c r="B704" s="209"/>
      <c r="C704" s="210"/>
      <c r="D704" s="200" t="s">
        <v>195</v>
      </c>
      <c r="E704" s="211" t="s">
        <v>19</v>
      </c>
      <c r="F704" s="212" t="s">
        <v>6873</v>
      </c>
      <c r="G704" s="210"/>
      <c r="H704" s="213">
        <v>14.35</v>
      </c>
      <c r="I704" s="214"/>
      <c r="J704" s="210"/>
      <c r="K704" s="210"/>
      <c r="L704" s="215"/>
      <c r="M704" s="216"/>
      <c r="N704" s="217"/>
      <c r="O704" s="217"/>
      <c r="P704" s="217"/>
      <c r="Q704" s="217"/>
      <c r="R704" s="217"/>
      <c r="S704" s="217"/>
      <c r="T704" s="218"/>
      <c r="AT704" s="219" t="s">
        <v>195</v>
      </c>
      <c r="AU704" s="219" t="s">
        <v>82</v>
      </c>
      <c r="AV704" s="14" t="s">
        <v>82</v>
      </c>
      <c r="AW704" s="14" t="s">
        <v>35</v>
      </c>
      <c r="AX704" s="14" t="s">
        <v>73</v>
      </c>
      <c r="AY704" s="219" t="s">
        <v>185</v>
      </c>
    </row>
    <row r="705" spans="1:65" s="14" customFormat="1" ht="11.25">
      <c r="B705" s="209"/>
      <c r="C705" s="210"/>
      <c r="D705" s="200" t="s">
        <v>195</v>
      </c>
      <c r="E705" s="211" t="s">
        <v>19</v>
      </c>
      <c r="F705" s="212" t="s">
        <v>6874</v>
      </c>
      <c r="G705" s="210"/>
      <c r="H705" s="213">
        <v>-2.9550000000000001</v>
      </c>
      <c r="I705" s="214"/>
      <c r="J705" s="210"/>
      <c r="K705" s="210"/>
      <c r="L705" s="215"/>
      <c r="M705" s="216"/>
      <c r="N705" s="217"/>
      <c r="O705" s="217"/>
      <c r="P705" s="217"/>
      <c r="Q705" s="217"/>
      <c r="R705" s="217"/>
      <c r="S705" s="217"/>
      <c r="T705" s="218"/>
      <c r="AT705" s="219" t="s">
        <v>195</v>
      </c>
      <c r="AU705" s="219" t="s">
        <v>82</v>
      </c>
      <c r="AV705" s="14" t="s">
        <v>82</v>
      </c>
      <c r="AW705" s="14" t="s">
        <v>35</v>
      </c>
      <c r="AX705" s="14" t="s">
        <v>73</v>
      </c>
      <c r="AY705" s="219" t="s">
        <v>185</v>
      </c>
    </row>
    <row r="706" spans="1:65" s="14" customFormat="1" ht="11.25">
      <c r="B706" s="209"/>
      <c r="C706" s="210"/>
      <c r="D706" s="200" t="s">
        <v>195</v>
      </c>
      <c r="E706" s="211" t="s">
        <v>19</v>
      </c>
      <c r="F706" s="212" t="s">
        <v>6861</v>
      </c>
      <c r="G706" s="210"/>
      <c r="H706" s="213">
        <v>6.65</v>
      </c>
      <c r="I706" s="214"/>
      <c r="J706" s="210"/>
      <c r="K706" s="210"/>
      <c r="L706" s="215"/>
      <c r="M706" s="216"/>
      <c r="N706" s="217"/>
      <c r="O706" s="217"/>
      <c r="P706" s="217"/>
      <c r="Q706" s="217"/>
      <c r="R706" s="217"/>
      <c r="S706" s="217"/>
      <c r="T706" s="218"/>
      <c r="AT706" s="219" t="s">
        <v>195</v>
      </c>
      <c r="AU706" s="219" t="s">
        <v>82</v>
      </c>
      <c r="AV706" s="14" t="s">
        <v>82</v>
      </c>
      <c r="AW706" s="14" t="s">
        <v>35</v>
      </c>
      <c r="AX706" s="14" t="s">
        <v>73</v>
      </c>
      <c r="AY706" s="219" t="s">
        <v>185</v>
      </c>
    </row>
    <row r="707" spans="1:65" s="14" customFormat="1" ht="11.25">
      <c r="B707" s="209"/>
      <c r="C707" s="210"/>
      <c r="D707" s="200" t="s">
        <v>195</v>
      </c>
      <c r="E707" s="211" t="s">
        <v>19</v>
      </c>
      <c r="F707" s="212" t="s">
        <v>6875</v>
      </c>
      <c r="G707" s="210"/>
      <c r="H707" s="213">
        <v>-1.379</v>
      </c>
      <c r="I707" s="214"/>
      <c r="J707" s="210"/>
      <c r="K707" s="210"/>
      <c r="L707" s="215"/>
      <c r="M707" s="216"/>
      <c r="N707" s="217"/>
      <c r="O707" s="217"/>
      <c r="P707" s="217"/>
      <c r="Q707" s="217"/>
      <c r="R707" s="217"/>
      <c r="S707" s="217"/>
      <c r="T707" s="218"/>
      <c r="AT707" s="219" t="s">
        <v>195</v>
      </c>
      <c r="AU707" s="219" t="s">
        <v>82</v>
      </c>
      <c r="AV707" s="14" t="s">
        <v>82</v>
      </c>
      <c r="AW707" s="14" t="s">
        <v>35</v>
      </c>
      <c r="AX707" s="14" t="s">
        <v>73</v>
      </c>
      <c r="AY707" s="219" t="s">
        <v>185</v>
      </c>
    </row>
    <row r="708" spans="1:65" s="14" customFormat="1" ht="11.25">
      <c r="B708" s="209"/>
      <c r="C708" s="210"/>
      <c r="D708" s="200" t="s">
        <v>195</v>
      </c>
      <c r="E708" s="211" t="s">
        <v>19</v>
      </c>
      <c r="F708" s="212" t="s">
        <v>6876</v>
      </c>
      <c r="G708" s="210"/>
      <c r="H708" s="213">
        <v>6.3</v>
      </c>
      <c r="I708" s="214"/>
      <c r="J708" s="210"/>
      <c r="K708" s="210"/>
      <c r="L708" s="215"/>
      <c r="M708" s="216"/>
      <c r="N708" s="217"/>
      <c r="O708" s="217"/>
      <c r="P708" s="217"/>
      <c r="Q708" s="217"/>
      <c r="R708" s="217"/>
      <c r="S708" s="217"/>
      <c r="T708" s="218"/>
      <c r="AT708" s="219" t="s">
        <v>195</v>
      </c>
      <c r="AU708" s="219" t="s">
        <v>82</v>
      </c>
      <c r="AV708" s="14" t="s">
        <v>82</v>
      </c>
      <c r="AW708" s="14" t="s">
        <v>35</v>
      </c>
      <c r="AX708" s="14" t="s">
        <v>73</v>
      </c>
      <c r="AY708" s="219" t="s">
        <v>185</v>
      </c>
    </row>
    <row r="709" spans="1:65" s="14" customFormat="1" ht="11.25">
      <c r="B709" s="209"/>
      <c r="C709" s="210"/>
      <c r="D709" s="200" t="s">
        <v>195</v>
      </c>
      <c r="E709" s="211" t="s">
        <v>19</v>
      </c>
      <c r="F709" s="212" t="s">
        <v>6875</v>
      </c>
      <c r="G709" s="210"/>
      <c r="H709" s="213">
        <v>-1.379</v>
      </c>
      <c r="I709" s="214"/>
      <c r="J709" s="210"/>
      <c r="K709" s="210"/>
      <c r="L709" s="215"/>
      <c r="M709" s="216"/>
      <c r="N709" s="217"/>
      <c r="O709" s="217"/>
      <c r="P709" s="217"/>
      <c r="Q709" s="217"/>
      <c r="R709" s="217"/>
      <c r="S709" s="217"/>
      <c r="T709" s="218"/>
      <c r="AT709" s="219" t="s">
        <v>195</v>
      </c>
      <c r="AU709" s="219" t="s">
        <v>82</v>
      </c>
      <c r="AV709" s="14" t="s">
        <v>82</v>
      </c>
      <c r="AW709" s="14" t="s">
        <v>35</v>
      </c>
      <c r="AX709" s="14" t="s">
        <v>73</v>
      </c>
      <c r="AY709" s="219" t="s">
        <v>185</v>
      </c>
    </row>
    <row r="710" spans="1:65" s="14" customFormat="1" ht="11.25">
      <c r="B710" s="209"/>
      <c r="C710" s="210"/>
      <c r="D710" s="200" t="s">
        <v>195</v>
      </c>
      <c r="E710" s="211" t="s">
        <v>19</v>
      </c>
      <c r="F710" s="212" t="s">
        <v>6877</v>
      </c>
      <c r="G710" s="210"/>
      <c r="H710" s="213">
        <v>3.15</v>
      </c>
      <c r="I710" s="214"/>
      <c r="J710" s="210"/>
      <c r="K710" s="210"/>
      <c r="L710" s="215"/>
      <c r="M710" s="216"/>
      <c r="N710" s="217"/>
      <c r="O710" s="217"/>
      <c r="P710" s="217"/>
      <c r="Q710" s="217"/>
      <c r="R710" s="217"/>
      <c r="S710" s="217"/>
      <c r="T710" s="218"/>
      <c r="AT710" s="219" t="s">
        <v>195</v>
      </c>
      <c r="AU710" s="219" t="s">
        <v>82</v>
      </c>
      <c r="AV710" s="14" t="s">
        <v>82</v>
      </c>
      <c r="AW710" s="14" t="s">
        <v>35</v>
      </c>
      <c r="AX710" s="14" t="s">
        <v>73</v>
      </c>
      <c r="AY710" s="219" t="s">
        <v>185</v>
      </c>
    </row>
    <row r="711" spans="1:65" s="14" customFormat="1" ht="11.25">
      <c r="B711" s="209"/>
      <c r="C711" s="210"/>
      <c r="D711" s="200" t="s">
        <v>195</v>
      </c>
      <c r="E711" s="211" t="s">
        <v>19</v>
      </c>
      <c r="F711" s="212" t="s">
        <v>6877</v>
      </c>
      <c r="G711" s="210"/>
      <c r="H711" s="213">
        <v>3.15</v>
      </c>
      <c r="I711" s="214"/>
      <c r="J711" s="210"/>
      <c r="K711" s="210"/>
      <c r="L711" s="215"/>
      <c r="M711" s="216"/>
      <c r="N711" s="217"/>
      <c r="O711" s="217"/>
      <c r="P711" s="217"/>
      <c r="Q711" s="217"/>
      <c r="R711" s="217"/>
      <c r="S711" s="217"/>
      <c r="T711" s="218"/>
      <c r="AT711" s="219" t="s">
        <v>195</v>
      </c>
      <c r="AU711" s="219" t="s">
        <v>82</v>
      </c>
      <c r="AV711" s="14" t="s">
        <v>82</v>
      </c>
      <c r="AW711" s="14" t="s">
        <v>35</v>
      </c>
      <c r="AX711" s="14" t="s">
        <v>73</v>
      </c>
      <c r="AY711" s="219" t="s">
        <v>185</v>
      </c>
    </row>
    <row r="712" spans="1:65" s="15" customFormat="1" ht="11.25">
      <c r="B712" s="220"/>
      <c r="C712" s="221"/>
      <c r="D712" s="200" t="s">
        <v>195</v>
      </c>
      <c r="E712" s="222" t="s">
        <v>19</v>
      </c>
      <c r="F712" s="223" t="s">
        <v>226</v>
      </c>
      <c r="G712" s="221"/>
      <c r="H712" s="224">
        <v>147.51000000000005</v>
      </c>
      <c r="I712" s="225"/>
      <c r="J712" s="221"/>
      <c r="K712" s="221"/>
      <c r="L712" s="226"/>
      <c r="M712" s="227"/>
      <c r="N712" s="228"/>
      <c r="O712" s="228"/>
      <c r="P712" s="228"/>
      <c r="Q712" s="228"/>
      <c r="R712" s="228"/>
      <c r="S712" s="228"/>
      <c r="T712" s="229"/>
      <c r="AT712" s="230" t="s">
        <v>195</v>
      </c>
      <c r="AU712" s="230" t="s">
        <v>82</v>
      </c>
      <c r="AV712" s="15" t="s">
        <v>135</v>
      </c>
      <c r="AW712" s="15" t="s">
        <v>35</v>
      </c>
      <c r="AX712" s="15" t="s">
        <v>80</v>
      </c>
      <c r="AY712" s="230" t="s">
        <v>185</v>
      </c>
    </row>
    <row r="713" spans="1:65" s="2" customFormat="1" ht="33" customHeight="1">
      <c r="A713" s="36"/>
      <c r="B713" s="37"/>
      <c r="C713" s="180" t="s">
        <v>929</v>
      </c>
      <c r="D713" s="180" t="s">
        <v>187</v>
      </c>
      <c r="E713" s="181" t="s">
        <v>1221</v>
      </c>
      <c r="F713" s="182" t="s">
        <v>1222</v>
      </c>
      <c r="G713" s="183" t="s">
        <v>240</v>
      </c>
      <c r="H713" s="184">
        <v>30.097999999999999</v>
      </c>
      <c r="I713" s="185"/>
      <c r="J713" s="186">
        <f>ROUND(I713*H713,2)</f>
        <v>0</v>
      </c>
      <c r="K713" s="182" t="s">
        <v>191</v>
      </c>
      <c r="L713" s="41"/>
      <c r="M713" s="187" t="s">
        <v>19</v>
      </c>
      <c r="N713" s="188" t="s">
        <v>44</v>
      </c>
      <c r="O713" s="66"/>
      <c r="P713" s="189">
        <f>O713*H713</f>
        <v>0</v>
      </c>
      <c r="Q713" s="189">
        <v>3.209E-2</v>
      </c>
      <c r="R713" s="189">
        <f>Q713*H713</f>
        <v>0.96584481999999994</v>
      </c>
      <c r="S713" s="189">
        <v>0</v>
      </c>
      <c r="T713" s="190">
        <f>S713*H713</f>
        <v>0</v>
      </c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R713" s="191" t="s">
        <v>339</v>
      </c>
      <c r="AT713" s="191" t="s">
        <v>187</v>
      </c>
      <c r="AU713" s="191" t="s">
        <v>82</v>
      </c>
      <c r="AY713" s="19" t="s">
        <v>185</v>
      </c>
      <c r="BE713" s="192">
        <f>IF(N713="základní",J713,0)</f>
        <v>0</v>
      </c>
      <c r="BF713" s="192">
        <f>IF(N713="snížená",J713,0)</f>
        <v>0</v>
      </c>
      <c r="BG713" s="192">
        <f>IF(N713="zákl. přenesená",J713,0)</f>
        <v>0</v>
      </c>
      <c r="BH713" s="192">
        <f>IF(N713="sníž. přenesená",J713,0)</f>
        <v>0</v>
      </c>
      <c r="BI713" s="192">
        <f>IF(N713="nulová",J713,0)</f>
        <v>0</v>
      </c>
      <c r="BJ713" s="19" t="s">
        <v>80</v>
      </c>
      <c r="BK713" s="192">
        <f>ROUND(I713*H713,2)</f>
        <v>0</v>
      </c>
      <c r="BL713" s="19" t="s">
        <v>339</v>
      </c>
      <c r="BM713" s="191" t="s">
        <v>6878</v>
      </c>
    </row>
    <row r="714" spans="1:65" s="2" customFormat="1" ht="11.25">
      <c r="A714" s="36"/>
      <c r="B714" s="37"/>
      <c r="C714" s="38"/>
      <c r="D714" s="193" t="s">
        <v>193</v>
      </c>
      <c r="E714" s="38"/>
      <c r="F714" s="194" t="s">
        <v>1224</v>
      </c>
      <c r="G714" s="38"/>
      <c r="H714" s="38"/>
      <c r="I714" s="195"/>
      <c r="J714" s="38"/>
      <c r="K714" s="38"/>
      <c r="L714" s="41"/>
      <c r="M714" s="196"/>
      <c r="N714" s="197"/>
      <c r="O714" s="66"/>
      <c r="P714" s="66"/>
      <c r="Q714" s="66"/>
      <c r="R714" s="66"/>
      <c r="S714" s="66"/>
      <c r="T714" s="67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T714" s="19" t="s">
        <v>193</v>
      </c>
      <c r="AU714" s="19" t="s">
        <v>82</v>
      </c>
    </row>
    <row r="715" spans="1:65" s="13" customFormat="1" ht="11.25">
      <c r="B715" s="198"/>
      <c r="C715" s="199"/>
      <c r="D715" s="200" t="s">
        <v>195</v>
      </c>
      <c r="E715" s="201" t="s">
        <v>19</v>
      </c>
      <c r="F715" s="202" t="s">
        <v>652</v>
      </c>
      <c r="G715" s="199"/>
      <c r="H715" s="201" t="s">
        <v>19</v>
      </c>
      <c r="I715" s="203"/>
      <c r="J715" s="199"/>
      <c r="K715" s="199"/>
      <c r="L715" s="204"/>
      <c r="M715" s="205"/>
      <c r="N715" s="206"/>
      <c r="O715" s="206"/>
      <c r="P715" s="206"/>
      <c r="Q715" s="206"/>
      <c r="R715" s="206"/>
      <c r="S715" s="206"/>
      <c r="T715" s="207"/>
      <c r="AT715" s="208" t="s">
        <v>195</v>
      </c>
      <c r="AU715" s="208" t="s">
        <v>82</v>
      </c>
      <c r="AV715" s="13" t="s">
        <v>80</v>
      </c>
      <c r="AW715" s="13" t="s">
        <v>35</v>
      </c>
      <c r="AX715" s="13" t="s">
        <v>73</v>
      </c>
      <c r="AY715" s="208" t="s">
        <v>185</v>
      </c>
    </row>
    <row r="716" spans="1:65" s="14" customFormat="1" ht="11.25">
      <c r="B716" s="209"/>
      <c r="C716" s="210"/>
      <c r="D716" s="200" t="s">
        <v>195</v>
      </c>
      <c r="E716" s="211" t="s">
        <v>19</v>
      </c>
      <c r="F716" s="212" t="s">
        <v>6879</v>
      </c>
      <c r="G716" s="210"/>
      <c r="H716" s="213">
        <v>17.850000000000001</v>
      </c>
      <c r="I716" s="214"/>
      <c r="J716" s="210"/>
      <c r="K716" s="210"/>
      <c r="L716" s="215"/>
      <c r="M716" s="216"/>
      <c r="N716" s="217"/>
      <c r="O716" s="217"/>
      <c r="P716" s="217"/>
      <c r="Q716" s="217"/>
      <c r="R716" s="217"/>
      <c r="S716" s="217"/>
      <c r="T716" s="218"/>
      <c r="AT716" s="219" t="s">
        <v>195</v>
      </c>
      <c r="AU716" s="219" t="s">
        <v>82</v>
      </c>
      <c r="AV716" s="14" t="s">
        <v>82</v>
      </c>
      <c r="AW716" s="14" t="s">
        <v>35</v>
      </c>
      <c r="AX716" s="14" t="s">
        <v>73</v>
      </c>
      <c r="AY716" s="219" t="s">
        <v>185</v>
      </c>
    </row>
    <row r="717" spans="1:65" s="14" customFormat="1" ht="11.25">
      <c r="B717" s="209"/>
      <c r="C717" s="210"/>
      <c r="D717" s="200" t="s">
        <v>195</v>
      </c>
      <c r="E717" s="211" t="s">
        <v>19</v>
      </c>
      <c r="F717" s="212" t="s">
        <v>6880</v>
      </c>
      <c r="G717" s="210"/>
      <c r="H717" s="213">
        <v>-3.1520000000000001</v>
      </c>
      <c r="I717" s="214"/>
      <c r="J717" s="210"/>
      <c r="K717" s="210"/>
      <c r="L717" s="215"/>
      <c r="M717" s="216"/>
      <c r="N717" s="217"/>
      <c r="O717" s="217"/>
      <c r="P717" s="217"/>
      <c r="Q717" s="217"/>
      <c r="R717" s="217"/>
      <c r="S717" s="217"/>
      <c r="T717" s="218"/>
      <c r="AT717" s="219" t="s">
        <v>195</v>
      </c>
      <c r="AU717" s="219" t="s">
        <v>82</v>
      </c>
      <c r="AV717" s="14" t="s">
        <v>82</v>
      </c>
      <c r="AW717" s="14" t="s">
        <v>35</v>
      </c>
      <c r="AX717" s="14" t="s">
        <v>73</v>
      </c>
      <c r="AY717" s="219" t="s">
        <v>185</v>
      </c>
    </row>
    <row r="718" spans="1:65" s="14" customFormat="1" ht="11.25">
      <c r="B718" s="209"/>
      <c r="C718" s="210"/>
      <c r="D718" s="200" t="s">
        <v>195</v>
      </c>
      <c r="E718" s="211" t="s">
        <v>19</v>
      </c>
      <c r="F718" s="212" t="s">
        <v>6864</v>
      </c>
      <c r="G718" s="210"/>
      <c r="H718" s="213">
        <v>15.4</v>
      </c>
      <c r="I718" s="214"/>
      <c r="J718" s="210"/>
      <c r="K718" s="210"/>
      <c r="L718" s="215"/>
      <c r="M718" s="216"/>
      <c r="N718" s="217"/>
      <c r="O718" s="217"/>
      <c r="P718" s="217"/>
      <c r="Q718" s="217"/>
      <c r="R718" s="217"/>
      <c r="S718" s="217"/>
      <c r="T718" s="218"/>
      <c r="AT718" s="219" t="s">
        <v>195</v>
      </c>
      <c r="AU718" s="219" t="s">
        <v>82</v>
      </c>
      <c r="AV718" s="14" t="s">
        <v>82</v>
      </c>
      <c r="AW718" s="14" t="s">
        <v>35</v>
      </c>
      <c r="AX718" s="14" t="s">
        <v>73</v>
      </c>
      <c r="AY718" s="219" t="s">
        <v>185</v>
      </c>
    </row>
    <row r="719" spans="1:65" s="15" customFormat="1" ht="11.25">
      <c r="B719" s="220"/>
      <c r="C719" s="221"/>
      <c r="D719" s="200" t="s">
        <v>195</v>
      </c>
      <c r="E719" s="222" t="s">
        <v>19</v>
      </c>
      <c r="F719" s="223" t="s">
        <v>226</v>
      </c>
      <c r="G719" s="221"/>
      <c r="H719" s="224">
        <v>30.097999999999999</v>
      </c>
      <c r="I719" s="225"/>
      <c r="J719" s="221"/>
      <c r="K719" s="221"/>
      <c r="L719" s="226"/>
      <c r="M719" s="227"/>
      <c r="N719" s="228"/>
      <c r="O719" s="228"/>
      <c r="P719" s="228"/>
      <c r="Q719" s="228"/>
      <c r="R719" s="228"/>
      <c r="S719" s="228"/>
      <c r="T719" s="229"/>
      <c r="AT719" s="230" t="s">
        <v>195</v>
      </c>
      <c r="AU719" s="230" t="s">
        <v>82</v>
      </c>
      <c r="AV719" s="15" t="s">
        <v>135</v>
      </c>
      <c r="AW719" s="15" t="s">
        <v>35</v>
      </c>
      <c r="AX719" s="15" t="s">
        <v>80</v>
      </c>
      <c r="AY719" s="230" t="s">
        <v>185</v>
      </c>
    </row>
    <row r="720" spans="1:65" s="2" customFormat="1" ht="24.2" customHeight="1">
      <c r="A720" s="36"/>
      <c r="B720" s="37"/>
      <c r="C720" s="180" t="s">
        <v>935</v>
      </c>
      <c r="D720" s="180" t="s">
        <v>187</v>
      </c>
      <c r="E720" s="181" t="s">
        <v>1230</v>
      </c>
      <c r="F720" s="182" t="s">
        <v>1231</v>
      </c>
      <c r="G720" s="183" t="s">
        <v>240</v>
      </c>
      <c r="H720" s="184">
        <v>203.09100000000001</v>
      </c>
      <c r="I720" s="185"/>
      <c r="J720" s="186">
        <f>ROUND(I720*H720,2)</f>
        <v>0</v>
      </c>
      <c r="K720" s="182" t="s">
        <v>191</v>
      </c>
      <c r="L720" s="41"/>
      <c r="M720" s="187" t="s">
        <v>19</v>
      </c>
      <c r="N720" s="188" t="s">
        <v>44</v>
      </c>
      <c r="O720" s="66"/>
      <c r="P720" s="189">
        <f>O720*H720</f>
        <v>0</v>
      </c>
      <c r="Q720" s="189">
        <v>2.0000000000000001E-4</v>
      </c>
      <c r="R720" s="189">
        <f>Q720*H720</f>
        <v>4.06182E-2</v>
      </c>
      <c r="S720" s="189">
        <v>0</v>
      </c>
      <c r="T720" s="190">
        <f>S720*H720</f>
        <v>0</v>
      </c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R720" s="191" t="s">
        <v>339</v>
      </c>
      <c r="AT720" s="191" t="s">
        <v>187</v>
      </c>
      <c r="AU720" s="191" t="s">
        <v>82</v>
      </c>
      <c r="AY720" s="19" t="s">
        <v>185</v>
      </c>
      <c r="BE720" s="192">
        <f>IF(N720="základní",J720,0)</f>
        <v>0</v>
      </c>
      <c r="BF720" s="192">
        <f>IF(N720="snížená",J720,0)</f>
        <v>0</v>
      </c>
      <c r="BG720" s="192">
        <f>IF(N720="zákl. přenesená",J720,0)</f>
        <v>0</v>
      </c>
      <c r="BH720" s="192">
        <f>IF(N720="sníž. přenesená",J720,0)</f>
        <v>0</v>
      </c>
      <c r="BI720" s="192">
        <f>IF(N720="nulová",J720,0)</f>
        <v>0</v>
      </c>
      <c r="BJ720" s="19" t="s">
        <v>80</v>
      </c>
      <c r="BK720" s="192">
        <f>ROUND(I720*H720,2)</f>
        <v>0</v>
      </c>
      <c r="BL720" s="19" t="s">
        <v>339</v>
      </c>
      <c r="BM720" s="191" t="s">
        <v>6881</v>
      </c>
    </row>
    <row r="721" spans="1:65" s="2" customFormat="1" ht="11.25">
      <c r="A721" s="36"/>
      <c r="B721" s="37"/>
      <c r="C721" s="38"/>
      <c r="D721" s="193" t="s">
        <v>193</v>
      </c>
      <c r="E721" s="38"/>
      <c r="F721" s="194" t="s">
        <v>1233</v>
      </c>
      <c r="G721" s="38"/>
      <c r="H721" s="38"/>
      <c r="I721" s="195"/>
      <c r="J721" s="38"/>
      <c r="K721" s="38"/>
      <c r="L721" s="41"/>
      <c r="M721" s="196"/>
      <c r="N721" s="197"/>
      <c r="O721" s="66"/>
      <c r="P721" s="66"/>
      <c r="Q721" s="66"/>
      <c r="R721" s="66"/>
      <c r="S721" s="66"/>
      <c r="T721" s="67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T721" s="19" t="s">
        <v>193</v>
      </c>
      <c r="AU721" s="19" t="s">
        <v>82</v>
      </c>
    </row>
    <row r="722" spans="1:65" s="14" customFormat="1" ht="11.25">
      <c r="B722" s="209"/>
      <c r="C722" s="210"/>
      <c r="D722" s="200" t="s">
        <v>195</v>
      </c>
      <c r="E722" s="211" t="s">
        <v>19</v>
      </c>
      <c r="F722" s="212" t="s">
        <v>6882</v>
      </c>
      <c r="G722" s="210"/>
      <c r="H722" s="213">
        <v>46.131</v>
      </c>
      <c r="I722" s="214"/>
      <c r="J722" s="210"/>
      <c r="K722" s="210"/>
      <c r="L722" s="215"/>
      <c r="M722" s="216"/>
      <c r="N722" s="217"/>
      <c r="O722" s="217"/>
      <c r="P722" s="217"/>
      <c r="Q722" s="217"/>
      <c r="R722" s="217"/>
      <c r="S722" s="217"/>
      <c r="T722" s="218"/>
      <c r="AT722" s="219" t="s">
        <v>195</v>
      </c>
      <c r="AU722" s="219" t="s">
        <v>82</v>
      </c>
      <c r="AV722" s="14" t="s">
        <v>82</v>
      </c>
      <c r="AW722" s="14" t="s">
        <v>35</v>
      </c>
      <c r="AX722" s="14" t="s">
        <v>73</v>
      </c>
      <c r="AY722" s="219" t="s">
        <v>185</v>
      </c>
    </row>
    <row r="723" spans="1:65" s="14" customFormat="1" ht="11.25">
      <c r="B723" s="209"/>
      <c r="C723" s="210"/>
      <c r="D723" s="200" t="s">
        <v>195</v>
      </c>
      <c r="E723" s="211" t="s">
        <v>19</v>
      </c>
      <c r="F723" s="212" t="s">
        <v>6883</v>
      </c>
      <c r="G723" s="210"/>
      <c r="H723" s="213">
        <v>147.51</v>
      </c>
      <c r="I723" s="214"/>
      <c r="J723" s="210"/>
      <c r="K723" s="210"/>
      <c r="L723" s="215"/>
      <c r="M723" s="216"/>
      <c r="N723" s="217"/>
      <c r="O723" s="217"/>
      <c r="P723" s="217"/>
      <c r="Q723" s="217"/>
      <c r="R723" s="217"/>
      <c r="S723" s="217"/>
      <c r="T723" s="218"/>
      <c r="AT723" s="219" t="s">
        <v>195</v>
      </c>
      <c r="AU723" s="219" t="s">
        <v>82</v>
      </c>
      <c r="AV723" s="14" t="s">
        <v>82</v>
      </c>
      <c r="AW723" s="14" t="s">
        <v>35</v>
      </c>
      <c r="AX723" s="14" t="s">
        <v>73</v>
      </c>
      <c r="AY723" s="219" t="s">
        <v>185</v>
      </c>
    </row>
    <row r="724" spans="1:65" s="14" customFormat="1" ht="11.25">
      <c r="B724" s="209"/>
      <c r="C724" s="210"/>
      <c r="D724" s="200" t="s">
        <v>195</v>
      </c>
      <c r="E724" s="211" t="s">
        <v>19</v>
      </c>
      <c r="F724" s="212" t="s">
        <v>6884</v>
      </c>
      <c r="G724" s="210"/>
      <c r="H724" s="213">
        <v>2.1</v>
      </c>
      <c r="I724" s="214"/>
      <c r="J724" s="210"/>
      <c r="K724" s="210"/>
      <c r="L724" s="215"/>
      <c r="M724" s="216"/>
      <c r="N724" s="217"/>
      <c r="O724" s="217"/>
      <c r="P724" s="217"/>
      <c r="Q724" s="217"/>
      <c r="R724" s="217"/>
      <c r="S724" s="217"/>
      <c r="T724" s="218"/>
      <c r="AT724" s="219" t="s">
        <v>195</v>
      </c>
      <c r="AU724" s="219" t="s">
        <v>82</v>
      </c>
      <c r="AV724" s="14" t="s">
        <v>82</v>
      </c>
      <c r="AW724" s="14" t="s">
        <v>35</v>
      </c>
      <c r="AX724" s="14" t="s">
        <v>73</v>
      </c>
      <c r="AY724" s="219" t="s">
        <v>185</v>
      </c>
    </row>
    <row r="725" spans="1:65" s="14" customFormat="1" ht="11.25">
      <c r="B725" s="209"/>
      <c r="C725" s="210"/>
      <c r="D725" s="200" t="s">
        <v>195</v>
      </c>
      <c r="E725" s="211" t="s">
        <v>19</v>
      </c>
      <c r="F725" s="212" t="s">
        <v>6885</v>
      </c>
      <c r="G725" s="210"/>
      <c r="H725" s="213">
        <v>7.35</v>
      </c>
      <c r="I725" s="214"/>
      <c r="J725" s="210"/>
      <c r="K725" s="210"/>
      <c r="L725" s="215"/>
      <c r="M725" s="216"/>
      <c r="N725" s="217"/>
      <c r="O725" s="217"/>
      <c r="P725" s="217"/>
      <c r="Q725" s="217"/>
      <c r="R725" s="217"/>
      <c r="S725" s="217"/>
      <c r="T725" s="218"/>
      <c r="AT725" s="219" t="s">
        <v>195</v>
      </c>
      <c r="AU725" s="219" t="s">
        <v>82</v>
      </c>
      <c r="AV725" s="14" t="s">
        <v>82</v>
      </c>
      <c r="AW725" s="14" t="s">
        <v>35</v>
      </c>
      <c r="AX725" s="14" t="s">
        <v>73</v>
      </c>
      <c r="AY725" s="219" t="s">
        <v>185</v>
      </c>
    </row>
    <row r="726" spans="1:65" s="15" customFormat="1" ht="11.25">
      <c r="B726" s="220"/>
      <c r="C726" s="221"/>
      <c r="D726" s="200" t="s">
        <v>195</v>
      </c>
      <c r="E726" s="222" t="s">
        <v>19</v>
      </c>
      <c r="F726" s="223" t="s">
        <v>226</v>
      </c>
      <c r="G726" s="221"/>
      <c r="H726" s="224">
        <v>203.09099999999998</v>
      </c>
      <c r="I726" s="225"/>
      <c r="J726" s="221"/>
      <c r="K726" s="221"/>
      <c r="L726" s="226"/>
      <c r="M726" s="227"/>
      <c r="N726" s="228"/>
      <c r="O726" s="228"/>
      <c r="P726" s="228"/>
      <c r="Q726" s="228"/>
      <c r="R726" s="228"/>
      <c r="S726" s="228"/>
      <c r="T726" s="229"/>
      <c r="AT726" s="230" t="s">
        <v>195</v>
      </c>
      <c r="AU726" s="230" t="s">
        <v>82</v>
      </c>
      <c r="AV726" s="15" t="s">
        <v>135</v>
      </c>
      <c r="AW726" s="15" t="s">
        <v>35</v>
      </c>
      <c r="AX726" s="15" t="s">
        <v>80</v>
      </c>
      <c r="AY726" s="230" t="s">
        <v>185</v>
      </c>
    </row>
    <row r="727" spans="1:65" s="2" customFormat="1" ht="16.5" customHeight="1">
      <c r="A727" s="36"/>
      <c r="B727" s="37"/>
      <c r="C727" s="180" t="s">
        <v>944</v>
      </c>
      <c r="D727" s="180" t="s">
        <v>187</v>
      </c>
      <c r="E727" s="181" t="s">
        <v>1238</v>
      </c>
      <c r="F727" s="182" t="s">
        <v>1239</v>
      </c>
      <c r="G727" s="183" t="s">
        <v>240</v>
      </c>
      <c r="H727" s="184">
        <v>203.09100000000001</v>
      </c>
      <c r="I727" s="185"/>
      <c r="J727" s="186">
        <f>ROUND(I727*H727,2)</f>
        <v>0</v>
      </c>
      <c r="K727" s="182" t="s">
        <v>191</v>
      </c>
      <c r="L727" s="41"/>
      <c r="M727" s="187" t="s">
        <v>19</v>
      </c>
      <c r="N727" s="188" t="s">
        <v>44</v>
      </c>
      <c r="O727" s="66"/>
      <c r="P727" s="189">
        <f>O727*H727</f>
        <v>0</v>
      </c>
      <c r="Q727" s="189">
        <v>1.4E-3</v>
      </c>
      <c r="R727" s="189">
        <f>Q727*H727</f>
        <v>0.28432740000000001</v>
      </c>
      <c r="S727" s="189">
        <v>0</v>
      </c>
      <c r="T727" s="190">
        <f>S727*H727</f>
        <v>0</v>
      </c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R727" s="191" t="s">
        <v>339</v>
      </c>
      <c r="AT727" s="191" t="s">
        <v>187</v>
      </c>
      <c r="AU727" s="191" t="s">
        <v>82</v>
      </c>
      <c r="AY727" s="19" t="s">
        <v>185</v>
      </c>
      <c r="BE727" s="192">
        <f>IF(N727="základní",J727,0)</f>
        <v>0</v>
      </c>
      <c r="BF727" s="192">
        <f>IF(N727="snížená",J727,0)</f>
        <v>0</v>
      </c>
      <c r="BG727" s="192">
        <f>IF(N727="zákl. přenesená",J727,0)</f>
        <v>0</v>
      </c>
      <c r="BH727" s="192">
        <f>IF(N727="sníž. přenesená",J727,0)</f>
        <v>0</v>
      </c>
      <c r="BI727" s="192">
        <f>IF(N727="nulová",J727,0)</f>
        <v>0</v>
      </c>
      <c r="BJ727" s="19" t="s">
        <v>80</v>
      </c>
      <c r="BK727" s="192">
        <f>ROUND(I727*H727,2)</f>
        <v>0</v>
      </c>
      <c r="BL727" s="19" t="s">
        <v>339</v>
      </c>
      <c r="BM727" s="191" t="s">
        <v>6886</v>
      </c>
    </row>
    <row r="728" spans="1:65" s="2" customFormat="1" ht="11.25">
      <c r="A728" s="36"/>
      <c r="B728" s="37"/>
      <c r="C728" s="38"/>
      <c r="D728" s="193" t="s">
        <v>193</v>
      </c>
      <c r="E728" s="38"/>
      <c r="F728" s="194" t="s">
        <v>1241</v>
      </c>
      <c r="G728" s="38"/>
      <c r="H728" s="38"/>
      <c r="I728" s="195"/>
      <c r="J728" s="38"/>
      <c r="K728" s="38"/>
      <c r="L728" s="41"/>
      <c r="M728" s="196"/>
      <c r="N728" s="197"/>
      <c r="O728" s="66"/>
      <c r="P728" s="66"/>
      <c r="Q728" s="66"/>
      <c r="R728" s="66"/>
      <c r="S728" s="66"/>
      <c r="T728" s="67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T728" s="19" t="s">
        <v>193</v>
      </c>
      <c r="AU728" s="19" t="s">
        <v>82</v>
      </c>
    </row>
    <row r="729" spans="1:65" s="14" customFormat="1" ht="11.25">
      <c r="B729" s="209"/>
      <c r="C729" s="210"/>
      <c r="D729" s="200" t="s">
        <v>195</v>
      </c>
      <c r="E729" s="211" t="s">
        <v>19</v>
      </c>
      <c r="F729" s="212" t="s">
        <v>6882</v>
      </c>
      <c r="G729" s="210"/>
      <c r="H729" s="213">
        <v>46.131</v>
      </c>
      <c r="I729" s="214"/>
      <c r="J729" s="210"/>
      <c r="K729" s="210"/>
      <c r="L729" s="215"/>
      <c r="M729" s="216"/>
      <c r="N729" s="217"/>
      <c r="O729" s="217"/>
      <c r="P729" s="217"/>
      <c r="Q729" s="217"/>
      <c r="R729" s="217"/>
      <c r="S729" s="217"/>
      <c r="T729" s="218"/>
      <c r="AT729" s="219" t="s">
        <v>195</v>
      </c>
      <c r="AU729" s="219" t="s">
        <v>82</v>
      </c>
      <c r="AV729" s="14" t="s">
        <v>82</v>
      </c>
      <c r="AW729" s="14" t="s">
        <v>35</v>
      </c>
      <c r="AX729" s="14" t="s">
        <v>73</v>
      </c>
      <c r="AY729" s="219" t="s">
        <v>185</v>
      </c>
    </row>
    <row r="730" spans="1:65" s="14" customFormat="1" ht="11.25">
      <c r="B730" s="209"/>
      <c r="C730" s="210"/>
      <c r="D730" s="200" t="s">
        <v>195</v>
      </c>
      <c r="E730" s="211" t="s">
        <v>19</v>
      </c>
      <c r="F730" s="212" t="s">
        <v>6883</v>
      </c>
      <c r="G730" s="210"/>
      <c r="H730" s="213">
        <v>147.51</v>
      </c>
      <c r="I730" s="214"/>
      <c r="J730" s="210"/>
      <c r="K730" s="210"/>
      <c r="L730" s="215"/>
      <c r="M730" s="216"/>
      <c r="N730" s="217"/>
      <c r="O730" s="217"/>
      <c r="P730" s="217"/>
      <c r="Q730" s="217"/>
      <c r="R730" s="217"/>
      <c r="S730" s="217"/>
      <c r="T730" s="218"/>
      <c r="AT730" s="219" t="s">
        <v>195</v>
      </c>
      <c r="AU730" s="219" t="s">
        <v>82</v>
      </c>
      <c r="AV730" s="14" t="s">
        <v>82</v>
      </c>
      <c r="AW730" s="14" t="s">
        <v>35</v>
      </c>
      <c r="AX730" s="14" t="s">
        <v>73</v>
      </c>
      <c r="AY730" s="219" t="s">
        <v>185</v>
      </c>
    </row>
    <row r="731" spans="1:65" s="14" customFormat="1" ht="11.25">
      <c r="B731" s="209"/>
      <c r="C731" s="210"/>
      <c r="D731" s="200" t="s">
        <v>195</v>
      </c>
      <c r="E731" s="211" t="s">
        <v>19</v>
      </c>
      <c r="F731" s="212" t="s">
        <v>6884</v>
      </c>
      <c r="G731" s="210"/>
      <c r="H731" s="213">
        <v>2.1</v>
      </c>
      <c r="I731" s="214"/>
      <c r="J731" s="210"/>
      <c r="K731" s="210"/>
      <c r="L731" s="215"/>
      <c r="M731" s="216"/>
      <c r="N731" s="217"/>
      <c r="O731" s="217"/>
      <c r="P731" s="217"/>
      <c r="Q731" s="217"/>
      <c r="R731" s="217"/>
      <c r="S731" s="217"/>
      <c r="T731" s="218"/>
      <c r="AT731" s="219" t="s">
        <v>195</v>
      </c>
      <c r="AU731" s="219" t="s">
        <v>82</v>
      </c>
      <c r="AV731" s="14" t="s">
        <v>82</v>
      </c>
      <c r="AW731" s="14" t="s">
        <v>35</v>
      </c>
      <c r="AX731" s="14" t="s">
        <v>73</v>
      </c>
      <c r="AY731" s="219" t="s">
        <v>185</v>
      </c>
    </row>
    <row r="732" spans="1:65" s="14" customFormat="1" ht="11.25">
      <c r="B732" s="209"/>
      <c r="C732" s="210"/>
      <c r="D732" s="200" t="s">
        <v>195</v>
      </c>
      <c r="E732" s="211" t="s">
        <v>19</v>
      </c>
      <c r="F732" s="212" t="s">
        <v>6885</v>
      </c>
      <c r="G732" s="210"/>
      <c r="H732" s="213">
        <v>7.35</v>
      </c>
      <c r="I732" s="214"/>
      <c r="J732" s="210"/>
      <c r="K732" s="210"/>
      <c r="L732" s="215"/>
      <c r="M732" s="216"/>
      <c r="N732" s="217"/>
      <c r="O732" s="217"/>
      <c r="P732" s="217"/>
      <c r="Q732" s="217"/>
      <c r="R732" s="217"/>
      <c r="S732" s="217"/>
      <c r="T732" s="218"/>
      <c r="AT732" s="219" t="s">
        <v>195</v>
      </c>
      <c r="AU732" s="219" t="s">
        <v>82</v>
      </c>
      <c r="AV732" s="14" t="s">
        <v>82</v>
      </c>
      <c r="AW732" s="14" t="s">
        <v>35</v>
      </c>
      <c r="AX732" s="14" t="s">
        <v>73</v>
      </c>
      <c r="AY732" s="219" t="s">
        <v>185</v>
      </c>
    </row>
    <row r="733" spans="1:65" s="15" customFormat="1" ht="11.25">
      <c r="B733" s="220"/>
      <c r="C733" s="221"/>
      <c r="D733" s="200" t="s">
        <v>195</v>
      </c>
      <c r="E733" s="222" t="s">
        <v>19</v>
      </c>
      <c r="F733" s="223" t="s">
        <v>226</v>
      </c>
      <c r="G733" s="221"/>
      <c r="H733" s="224">
        <v>203.09099999999998</v>
      </c>
      <c r="I733" s="225"/>
      <c r="J733" s="221"/>
      <c r="K733" s="221"/>
      <c r="L733" s="226"/>
      <c r="M733" s="227"/>
      <c r="N733" s="228"/>
      <c r="O733" s="228"/>
      <c r="P733" s="228"/>
      <c r="Q733" s="228"/>
      <c r="R733" s="228"/>
      <c r="S733" s="228"/>
      <c r="T733" s="229"/>
      <c r="AT733" s="230" t="s">
        <v>195</v>
      </c>
      <c r="AU733" s="230" t="s">
        <v>82</v>
      </c>
      <c r="AV733" s="15" t="s">
        <v>135</v>
      </c>
      <c r="AW733" s="15" t="s">
        <v>35</v>
      </c>
      <c r="AX733" s="15" t="s">
        <v>80</v>
      </c>
      <c r="AY733" s="230" t="s">
        <v>185</v>
      </c>
    </row>
    <row r="734" spans="1:65" s="2" customFormat="1" ht="24.2" customHeight="1">
      <c r="A734" s="36"/>
      <c r="B734" s="37"/>
      <c r="C734" s="180" t="s">
        <v>949</v>
      </c>
      <c r="D734" s="180" t="s">
        <v>187</v>
      </c>
      <c r="E734" s="181" t="s">
        <v>1242</v>
      </c>
      <c r="F734" s="182" t="s">
        <v>1243</v>
      </c>
      <c r="G734" s="183" t="s">
        <v>499</v>
      </c>
      <c r="H734" s="184">
        <v>3.5</v>
      </c>
      <c r="I734" s="185"/>
      <c r="J734" s="186">
        <f>ROUND(I734*H734,2)</f>
        <v>0</v>
      </c>
      <c r="K734" s="182" t="s">
        <v>191</v>
      </c>
      <c r="L734" s="41"/>
      <c r="M734" s="187" t="s">
        <v>19</v>
      </c>
      <c r="N734" s="188" t="s">
        <v>44</v>
      </c>
      <c r="O734" s="66"/>
      <c r="P734" s="189">
        <f>O734*H734</f>
        <v>0</v>
      </c>
      <c r="Q734" s="189">
        <v>1.1220000000000001E-2</v>
      </c>
      <c r="R734" s="189">
        <f>Q734*H734</f>
        <v>3.9269999999999999E-2</v>
      </c>
      <c r="S734" s="189">
        <v>0</v>
      </c>
      <c r="T734" s="190">
        <f>S734*H734</f>
        <v>0</v>
      </c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R734" s="191" t="s">
        <v>339</v>
      </c>
      <c r="AT734" s="191" t="s">
        <v>187</v>
      </c>
      <c r="AU734" s="191" t="s">
        <v>82</v>
      </c>
      <c r="AY734" s="19" t="s">
        <v>185</v>
      </c>
      <c r="BE734" s="192">
        <f>IF(N734="základní",J734,0)</f>
        <v>0</v>
      </c>
      <c r="BF734" s="192">
        <f>IF(N734="snížená",J734,0)</f>
        <v>0</v>
      </c>
      <c r="BG734" s="192">
        <f>IF(N734="zákl. přenesená",J734,0)</f>
        <v>0</v>
      </c>
      <c r="BH734" s="192">
        <f>IF(N734="sníž. přenesená",J734,0)</f>
        <v>0</v>
      </c>
      <c r="BI734" s="192">
        <f>IF(N734="nulová",J734,0)</f>
        <v>0</v>
      </c>
      <c r="BJ734" s="19" t="s">
        <v>80</v>
      </c>
      <c r="BK734" s="192">
        <f>ROUND(I734*H734,2)</f>
        <v>0</v>
      </c>
      <c r="BL734" s="19" t="s">
        <v>339</v>
      </c>
      <c r="BM734" s="191" t="s">
        <v>6887</v>
      </c>
    </row>
    <row r="735" spans="1:65" s="2" customFormat="1" ht="11.25">
      <c r="A735" s="36"/>
      <c r="B735" s="37"/>
      <c r="C735" s="38"/>
      <c r="D735" s="193" t="s">
        <v>193</v>
      </c>
      <c r="E735" s="38"/>
      <c r="F735" s="194" t="s">
        <v>1245</v>
      </c>
      <c r="G735" s="38"/>
      <c r="H735" s="38"/>
      <c r="I735" s="195"/>
      <c r="J735" s="38"/>
      <c r="K735" s="38"/>
      <c r="L735" s="41"/>
      <c r="M735" s="196"/>
      <c r="N735" s="197"/>
      <c r="O735" s="66"/>
      <c r="P735" s="66"/>
      <c r="Q735" s="66"/>
      <c r="R735" s="66"/>
      <c r="S735" s="66"/>
      <c r="T735" s="67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T735" s="19" t="s">
        <v>193</v>
      </c>
      <c r="AU735" s="19" t="s">
        <v>82</v>
      </c>
    </row>
    <row r="736" spans="1:65" s="13" customFormat="1" ht="11.25">
      <c r="B736" s="198"/>
      <c r="C736" s="199"/>
      <c r="D736" s="200" t="s">
        <v>195</v>
      </c>
      <c r="E736" s="201" t="s">
        <v>19</v>
      </c>
      <c r="F736" s="202" t="s">
        <v>652</v>
      </c>
      <c r="G736" s="199"/>
      <c r="H736" s="201" t="s">
        <v>19</v>
      </c>
      <c r="I736" s="203"/>
      <c r="J736" s="199"/>
      <c r="K736" s="199"/>
      <c r="L736" s="204"/>
      <c r="M736" s="205"/>
      <c r="N736" s="206"/>
      <c r="O736" s="206"/>
      <c r="P736" s="206"/>
      <c r="Q736" s="206"/>
      <c r="R736" s="206"/>
      <c r="S736" s="206"/>
      <c r="T736" s="207"/>
      <c r="AT736" s="208" t="s">
        <v>195</v>
      </c>
      <c r="AU736" s="208" t="s">
        <v>82</v>
      </c>
      <c r="AV736" s="13" t="s">
        <v>80</v>
      </c>
      <c r="AW736" s="13" t="s">
        <v>35</v>
      </c>
      <c r="AX736" s="13" t="s">
        <v>73</v>
      </c>
      <c r="AY736" s="208" t="s">
        <v>185</v>
      </c>
    </row>
    <row r="737" spans="1:65" s="14" customFormat="1" ht="11.25">
      <c r="B737" s="209"/>
      <c r="C737" s="210"/>
      <c r="D737" s="200" t="s">
        <v>195</v>
      </c>
      <c r="E737" s="211" t="s">
        <v>19</v>
      </c>
      <c r="F737" s="212" t="s">
        <v>6888</v>
      </c>
      <c r="G737" s="210"/>
      <c r="H737" s="213">
        <v>3.5</v>
      </c>
      <c r="I737" s="214"/>
      <c r="J737" s="210"/>
      <c r="K737" s="210"/>
      <c r="L737" s="215"/>
      <c r="M737" s="216"/>
      <c r="N737" s="217"/>
      <c r="O737" s="217"/>
      <c r="P737" s="217"/>
      <c r="Q737" s="217"/>
      <c r="R737" s="217"/>
      <c r="S737" s="217"/>
      <c r="T737" s="218"/>
      <c r="AT737" s="219" t="s">
        <v>195</v>
      </c>
      <c r="AU737" s="219" t="s">
        <v>82</v>
      </c>
      <c r="AV737" s="14" t="s">
        <v>82</v>
      </c>
      <c r="AW737" s="14" t="s">
        <v>35</v>
      </c>
      <c r="AX737" s="14" t="s">
        <v>73</v>
      </c>
      <c r="AY737" s="219" t="s">
        <v>185</v>
      </c>
    </row>
    <row r="738" spans="1:65" s="15" customFormat="1" ht="11.25">
      <c r="B738" s="220"/>
      <c r="C738" s="221"/>
      <c r="D738" s="200" t="s">
        <v>195</v>
      </c>
      <c r="E738" s="222" t="s">
        <v>19</v>
      </c>
      <c r="F738" s="223" t="s">
        <v>226</v>
      </c>
      <c r="G738" s="221"/>
      <c r="H738" s="224">
        <v>3.5</v>
      </c>
      <c r="I738" s="225"/>
      <c r="J738" s="221"/>
      <c r="K738" s="221"/>
      <c r="L738" s="226"/>
      <c r="M738" s="227"/>
      <c r="N738" s="228"/>
      <c r="O738" s="228"/>
      <c r="P738" s="228"/>
      <c r="Q738" s="228"/>
      <c r="R738" s="228"/>
      <c r="S738" s="228"/>
      <c r="T738" s="229"/>
      <c r="AT738" s="230" t="s">
        <v>195</v>
      </c>
      <c r="AU738" s="230" t="s">
        <v>82</v>
      </c>
      <c r="AV738" s="15" t="s">
        <v>135</v>
      </c>
      <c r="AW738" s="15" t="s">
        <v>35</v>
      </c>
      <c r="AX738" s="15" t="s">
        <v>80</v>
      </c>
      <c r="AY738" s="230" t="s">
        <v>185</v>
      </c>
    </row>
    <row r="739" spans="1:65" s="2" customFormat="1" ht="24.2" customHeight="1">
      <c r="A739" s="36"/>
      <c r="B739" s="37"/>
      <c r="C739" s="180" t="s">
        <v>963</v>
      </c>
      <c r="D739" s="180" t="s">
        <v>187</v>
      </c>
      <c r="E739" s="181" t="s">
        <v>1247</v>
      </c>
      <c r="F739" s="182" t="s">
        <v>1248</v>
      </c>
      <c r="G739" s="183" t="s">
        <v>240</v>
      </c>
      <c r="H739" s="184">
        <v>7.35</v>
      </c>
      <c r="I739" s="185"/>
      <c r="J739" s="186">
        <f>ROUND(I739*H739,2)</f>
        <v>0</v>
      </c>
      <c r="K739" s="182" t="s">
        <v>191</v>
      </c>
      <c r="L739" s="41"/>
      <c r="M739" s="187" t="s">
        <v>19</v>
      </c>
      <c r="N739" s="188" t="s">
        <v>44</v>
      </c>
      <c r="O739" s="66"/>
      <c r="P739" s="189">
        <f>O739*H739</f>
        <v>0</v>
      </c>
      <c r="Q739" s="189">
        <v>1.566E-2</v>
      </c>
      <c r="R739" s="189">
        <f>Q739*H739</f>
        <v>0.11510099999999999</v>
      </c>
      <c r="S739" s="189">
        <v>0</v>
      </c>
      <c r="T739" s="190">
        <f>S739*H739</f>
        <v>0</v>
      </c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R739" s="191" t="s">
        <v>339</v>
      </c>
      <c r="AT739" s="191" t="s">
        <v>187</v>
      </c>
      <c r="AU739" s="191" t="s">
        <v>82</v>
      </c>
      <c r="AY739" s="19" t="s">
        <v>185</v>
      </c>
      <c r="BE739" s="192">
        <f>IF(N739="základní",J739,0)</f>
        <v>0</v>
      </c>
      <c r="BF739" s="192">
        <f>IF(N739="snížená",J739,0)</f>
        <v>0</v>
      </c>
      <c r="BG739" s="192">
        <f>IF(N739="zákl. přenesená",J739,0)</f>
        <v>0</v>
      </c>
      <c r="BH739" s="192">
        <f>IF(N739="sníž. přenesená",J739,0)</f>
        <v>0</v>
      </c>
      <c r="BI739" s="192">
        <f>IF(N739="nulová",J739,0)</f>
        <v>0</v>
      </c>
      <c r="BJ739" s="19" t="s">
        <v>80</v>
      </c>
      <c r="BK739" s="192">
        <f>ROUND(I739*H739,2)</f>
        <v>0</v>
      </c>
      <c r="BL739" s="19" t="s">
        <v>339</v>
      </c>
      <c r="BM739" s="191" t="s">
        <v>6889</v>
      </c>
    </row>
    <row r="740" spans="1:65" s="2" customFormat="1" ht="11.25">
      <c r="A740" s="36"/>
      <c r="B740" s="37"/>
      <c r="C740" s="38"/>
      <c r="D740" s="193" t="s">
        <v>193</v>
      </c>
      <c r="E740" s="38"/>
      <c r="F740" s="194" t="s">
        <v>1250</v>
      </c>
      <c r="G740" s="38"/>
      <c r="H740" s="38"/>
      <c r="I740" s="195"/>
      <c r="J740" s="38"/>
      <c r="K740" s="38"/>
      <c r="L740" s="41"/>
      <c r="M740" s="196"/>
      <c r="N740" s="197"/>
      <c r="O740" s="66"/>
      <c r="P740" s="66"/>
      <c r="Q740" s="66"/>
      <c r="R740" s="66"/>
      <c r="S740" s="66"/>
      <c r="T740" s="67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T740" s="19" t="s">
        <v>193</v>
      </c>
      <c r="AU740" s="19" t="s">
        <v>82</v>
      </c>
    </row>
    <row r="741" spans="1:65" s="13" customFormat="1" ht="11.25">
      <c r="B741" s="198"/>
      <c r="C741" s="199"/>
      <c r="D741" s="200" t="s">
        <v>195</v>
      </c>
      <c r="E741" s="201" t="s">
        <v>19</v>
      </c>
      <c r="F741" s="202" t="s">
        <v>652</v>
      </c>
      <c r="G741" s="199"/>
      <c r="H741" s="201" t="s">
        <v>19</v>
      </c>
      <c r="I741" s="203"/>
      <c r="J741" s="199"/>
      <c r="K741" s="199"/>
      <c r="L741" s="204"/>
      <c r="M741" s="205"/>
      <c r="N741" s="206"/>
      <c r="O741" s="206"/>
      <c r="P741" s="206"/>
      <c r="Q741" s="206"/>
      <c r="R741" s="206"/>
      <c r="S741" s="206"/>
      <c r="T741" s="207"/>
      <c r="AT741" s="208" t="s">
        <v>195</v>
      </c>
      <c r="AU741" s="208" t="s">
        <v>82</v>
      </c>
      <c r="AV741" s="13" t="s">
        <v>80</v>
      </c>
      <c r="AW741" s="13" t="s">
        <v>35</v>
      </c>
      <c r="AX741" s="13" t="s">
        <v>73</v>
      </c>
      <c r="AY741" s="208" t="s">
        <v>185</v>
      </c>
    </row>
    <row r="742" spans="1:65" s="14" customFormat="1" ht="11.25">
      <c r="B742" s="209"/>
      <c r="C742" s="210"/>
      <c r="D742" s="200" t="s">
        <v>195</v>
      </c>
      <c r="E742" s="211" t="s">
        <v>19</v>
      </c>
      <c r="F742" s="212" t="s">
        <v>6890</v>
      </c>
      <c r="G742" s="210"/>
      <c r="H742" s="213">
        <v>4.2</v>
      </c>
      <c r="I742" s="214"/>
      <c r="J742" s="210"/>
      <c r="K742" s="210"/>
      <c r="L742" s="215"/>
      <c r="M742" s="216"/>
      <c r="N742" s="217"/>
      <c r="O742" s="217"/>
      <c r="P742" s="217"/>
      <c r="Q742" s="217"/>
      <c r="R742" s="217"/>
      <c r="S742" s="217"/>
      <c r="T742" s="218"/>
      <c r="AT742" s="219" t="s">
        <v>195</v>
      </c>
      <c r="AU742" s="219" t="s">
        <v>82</v>
      </c>
      <c r="AV742" s="14" t="s">
        <v>82</v>
      </c>
      <c r="AW742" s="14" t="s">
        <v>35</v>
      </c>
      <c r="AX742" s="14" t="s">
        <v>73</v>
      </c>
      <c r="AY742" s="219" t="s">
        <v>185</v>
      </c>
    </row>
    <row r="743" spans="1:65" s="14" customFormat="1" ht="11.25">
      <c r="B743" s="209"/>
      <c r="C743" s="210"/>
      <c r="D743" s="200" t="s">
        <v>195</v>
      </c>
      <c r="E743" s="211" t="s">
        <v>19</v>
      </c>
      <c r="F743" s="212" t="s">
        <v>6891</v>
      </c>
      <c r="G743" s="210"/>
      <c r="H743" s="213">
        <v>3.15</v>
      </c>
      <c r="I743" s="214"/>
      <c r="J743" s="210"/>
      <c r="K743" s="210"/>
      <c r="L743" s="215"/>
      <c r="M743" s="216"/>
      <c r="N743" s="217"/>
      <c r="O743" s="217"/>
      <c r="P743" s="217"/>
      <c r="Q743" s="217"/>
      <c r="R743" s="217"/>
      <c r="S743" s="217"/>
      <c r="T743" s="218"/>
      <c r="AT743" s="219" t="s">
        <v>195</v>
      </c>
      <c r="AU743" s="219" t="s">
        <v>82</v>
      </c>
      <c r="AV743" s="14" t="s">
        <v>82</v>
      </c>
      <c r="AW743" s="14" t="s">
        <v>35</v>
      </c>
      <c r="AX743" s="14" t="s">
        <v>73</v>
      </c>
      <c r="AY743" s="219" t="s">
        <v>185</v>
      </c>
    </row>
    <row r="744" spans="1:65" s="15" customFormat="1" ht="11.25">
      <c r="B744" s="220"/>
      <c r="C744" s="221"/>
      <c r="D744" s="200" t="s">
        <v>195</v>
      </c>
      <c r="E744" s="222" t="s">
        <v>19</v>
      </c>
      <c r="F744" s="223" t="s">
        <v>226</v>
      </c>
      <c r="G744" s="221"/>
      <c r="H744" s="224">
        <v>7.35</v>
      </c>
      <c r="I744" s="225"/>
      <c r="J744" s="221"/>
      <c r="K744" s="221"/>
      <c r="L744" s="226"/>
      <c r="M744" s="227"/>
      <c r="N744" s="228"/>
      <c r="O744" s="228"/>
      <c r="P744" s="228"/>
      <c r="Q744" s="228"/>
      <c r="R744" s="228"/>
      <c r="S744" s="228"/>
      <c r="T744" s="229"/>
      <c r="AT744" s="230" t="s">
        <v>195</v>
      </c>
      <c r="AU744" s="230" t="s">
        <v>82</v>
      </c>
      <c r="AV744" s="15" t="s">
        <v>135</v>
      </c>
      <c r="AW744" s="15" t="s">
        <v>35</v>
      </c>
      <c r="AX744" s="15" t="s">
        <v>80</v>
      </c>
      <c r="AY744" s="230" t="s">
        <v>185</v>
      </c>
    </row>
    <row r="745" spans="1:65" s="2" customFormat="1" ht="21.75" customHeight="1">
      <c r="A745" s="36"/>
      <c r="B745" s="37"/>
      <c r="C745" s="180" t="s">
        <v>968</v>
      </c>
      <c r="D745" s="180" t="s">
        <v>187</v>
      </c>
      <c r="E745" s="181" t="s">
        <v>1817</v>
      </c>
      <c r="F745" s="182" t="s">
        <v>1818</v>
      </c>
      <c r="G745" s="183" t="s">
        <v>439</v>
      </c>
      <c r="H745" s="184">
        <v>4</v>
      </c>
      <c r="I745" s="185"/>
      <c r="J745" s="186">
        <f>ROUND(I745*H745,2)</f>
        <v>0</v>
      </c>
      <c r="K745" s="182" t="s">
        <v>191</v>
      </c>
      <c r="L745" s="41"/>
      <c r="M745" s="187" t="s">
        <v>19</v>
      </c>
      <c r="N745" s="188" t="s">
        <v>44</v>
      </c>
      <c r="O745" s="66"/>
      <c r="P745" s="189">
        <f>O745*H745</f>
        <v>0</v>
      </c>
      <c r="Q745" s="189">
        <v>1.0000000000000001E-5</v>
      </c>
      <c r="R745" s="189">
        <f>Q745*H745</f>
        <v>4.0000000000000003E-5</v>
      </c>
      <c r="S745" s="189">
        <v>0</v>
      </c>
      <c r="T745" s="190">
        <f>S745*H745</f>
        <v>0</v>
      </c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R745" s="191" t="s">
        <v>339</v>
      </c>
      <c r="AT745" s="191" t="s">
        <v>187</v>
      </c>
      <c r="AU745" s="191" t="s">
        <v>82</v>
      </c>
      <c r="AY745" s="19" t="s">
        <v>185</v>
      </c>
      <c r="BE745" s="192">
        <f>IF(N745="základní",J745,0)</f>
        <v>0</v>
      </c>
      <c r="BF745" s="192">
        <f>IF(N745="snížená",J745,0)</f>
        <v>0</v>
      </c>
      <c r="BG745" s="192">
        <f>IF(N745="zákl. přenesená",J745,0)</f>
        <v>0</v>
      </c>
      <c r="BH745" s="192">
        <f>IF(N745="sníž. přenesená",J745,0)</f>
        <v>0</v>
      </c>
      <c r="BI745" s="192">
        <f>IF(N745="nulová",J745,0)</f>
        <v>0</v>
      </c>
      <c r="BJ745" s="19" t="s">
        <v>80</v>
      </c>
      <c r="BK745" s="192">
        <f>ROUND(I745*H745,2)</f>
        <v>0</v>
      </c>
      <c r="BL745" s="19" t="s">
        <v>339</v>
      </c>
      <c r="BM745" s="191" t="s">
        <v>6892</v>
      </c>
    </row>
    <row r="746" spans="1:65" s="2" customFormat="1" ht="11.25">
      <c r="A746" s="36"/>
      <c r="B746" s="37"/>
      <c r="C746" s="38"/>
      <c r="D746" s="193" t="s">
        <v>193</v>
      </c>
      <c r="E746" s="38"/>
      <c r="F746" s="194" t="s">
        <v>1820</v>
      </c>
      <c r="G746" s="38"/>
      <c r="H746" s="38"/>
      <c r="I746" s="195"/>
      <c r="J746" s="38"/>
      <c r="K746" s="38"/>
      <c r="L746" s="41"/>
      <c r="M746" s="196"/>
      <c r="N746" s="197"/>
      <c r="O746" s="66"/>
      <c r="P746" s="66"/>
      <c r="Q746" s="66"/>
      <c r="R746" s="66"/>
      <c r="S746" s="66"/>
      <c r="T746" s="67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T746" s="19" t="s">
        <v>193</v>
      </c>
      <c r="AU746" s="19" t="s">
        <v>82</v>
      </c>
    </row>
    <row r="747" spans="1:65" s="13" customFormat="1" ht="11.25">
      <c r="B747" s="198"/>
      <c r="C747" s="199"/>
      <c r="D747" s="200" t="s">
        <v>195</v>
      </c>
      <c r="E747" s="201" t="s">
        <v>19</v>
      </c>
      <c r="F747" s="202" t="s">
        <v>652</v>
      </c>
      <c r="G747" s="199"/>
      <c r="H747" s="201" t="s">
        <v>19</v>
      </c>
      <c r="I747" s="203"/>
      <c r="J747" s="199"/>
      <c r="K747" s="199"/>
      <c r="L747" s="204"/>
      <c r="M747" s="205"/>
      <c r="N747" s="206"/>
      <c r="O747" s="206"/>
      <c r="P747" s="206"/>
      <c r="Q747" s="206"/>
      <c r="R747" s="206"/>
      <c r="S747" s="206"/>
      <c r="T747" s="207"/>
      <c r="AT747" s="208" t="s">
        <v>195</v>
      </c>
      <c r="AU747" s="208" t="s">
        <v>82</v>
      </c>
      <c r="AV747" s="13" t="s">
        <v>80</v>
      </c>
      <c r="AW747" s="13" t="s">
        <v>35</v>
      </c>
      <c r="AX747" s="13" t="s">
        <v>73</v>
      </c>
      <c r="AY747" s="208" t="s">
        <v>185</v>
      </c>
    </row>
    <row r="748" spans="1:65" s="14" customFormat="1" ht="11.25">
      <c r="B748" s="209"/>
      <c r="C748" s="210"/>
      <c r="D748" s="200" t="s">
        <v>195</v>
      </c>
      <c r="E748" s="211" t="s">
        <v>19</v>
      </c>
      <c r="F748" s="212" t="s">
        <v>6893</v>
      </c>
      <c r="G748" s="210"/>
      <c r="H748" s="213">
        <v>4</v>
      </c>
      <c r="I748" s="214"/>
      <c r="J748" s="210"/>
      <c r="K748" s="210"/>
      <c r="L748" s="215"/>
      <c r="M748" s="216"/>
      <c r="N748" s="217"/>
      <c r="O748" s="217"/>
      <c r="P748" s="217"/>
      <c r="Q748" s="217"/>
      <c r="R748" s="217"/>
      <c r="S748" s="217"/>
      <c r="T748" s="218"/>
      <c r="AT748" s="219" t="s">
        <v>195</v>
      </c>
      <c r="AU748" s="219" t="s">
        <v>82</v>
      </c>
      <c r="AV748" s="14" t="s">
        <v>82</v>
      </c>
      <c r="AW748" s="14" t="s">
        <v>35</v>
      </c>
      <c r="AX748" s="14" t="s">
        <v>73</v>
      </c>
      <c r="AY748" s="219" t="s">
        <v>185</v>
      </c>
    </row>
    <row r="749" spans="1:65" s="15" customFormat="1" ht="11.25">
      <c r="B749" s="220"/>
      <c r="C749" s="221"/>
      <c r="D749" s="200" t="s">
        <v>195</v>
      </c>
      <c r="E749" s="222" t="s">
        <v>19</v>
      </c>
      <c r="F749" s="223" t="s">
        <v>226</v>
      </c>
      <c r="G749" s="221"/>
      <c r="H749" s="224">
        <v>4</v>
      </c>
      <c r="I749" s="225"/>
      <c r="J749" s="221"/>
      <c r="K749" s="221"/>
      <c r="L749" s="226"/>
      <c r="M749" s="227"/>
      <c r="N749" s="228"/>
      <c r="O749" s="228"/>
      <c r="P749" s="228"/>
      <c r="Q749" s="228"/>
      <c r="R749" s="228"/>
      <c r="S749" s="228"/>
      <c r="T749" s="229"/>
      <c r="AT749" s="230" t="s">
        <v>195</v>
      </c>
      <c r="AU749" s="230" t="s">
        <v>82</v>
      </c>
      <c r="AV749" s="15" t="s">
        <v>135</v>
      </c>
      <c r="AW749" s="15" t="s">
        <v>35</v>
      </c>
      <c r="AX749" s="15" t="s">
        <v>80</v>
      </c>
      <c r="AY749" s="230" t="s">
        <v>185</v>
      </c>
    </row>
    <row r="750" spans="1:65" s="2" customFormat="1" ht="16.5" customHeight="1">
      <c r="A750" s="36"/>
      <c r="B750" s="37"/>
      <c r="C750" s="237" t="s">
        <v>975</v>
      </c>
      <c r="D750" s="237" t="s">
        <v>520</v>
      </c>
      <c r="E750" s="238" t="s">
        <v>1822</v>
      </c>
      <c r="F750" s="239" t="s">
        <v>1823</v>
      </c>
      <c r="G750" s="240" t="s">
        <v>439</v>
      </c>
      <c r="H750" s="241">
        <v>4</v>
      </c>
      <c r="I750" s="242"/>
      <c r="J750" s="243">
        <f>ROUND(I750*H750,2)</f>
        <v>0</v>
      </c>
      <c r="K750" s="239" t="s">
        <v>191</v>
      </c>
      <c r="L750" s="244"/>
      <c r="M750" s="245" t="s">
        <v>19</v>
      </c>
      <c r="N750" s="246" t="s">
        <v>44</v>
      </c>
      <c r="O750" s="66"/>
      <c r="P750" s="189">
        <f>O750*H750</f>
        <v>0</v>
      </c>
      <c r="Q750" s="189">
        <v>2.5000000000000001E-3</v>
      </c>
      <c r="R750" s="189">
        <f>Q750*H750</f>
        <v>0.01</v>
      </c>
      <c r="S750" s="189">
        <v>0</v>
      </c>
      <c r="T750" s="190">
        <f>S750*H750</f>
        <v>0</v>
      </c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R750" s="191" t="s">
        <v>627</v>
      </c>
      <c r="AT750" s="191" t="s">
        <v>520</v>
      </c>
      <c r="AU750" s="191" t="s">
        <v>82</v>
      </c>
      <c r="AY750" s="19" t="s">
        <v>185</v>
      </c>
      <c r="BE750" s="192">
        <f>IF(N750="základní",J750,0)</f>
        <v>0</v>
      </c>
      <c r="BF750" s="192">
        <f>IF(N750="snížená",J750,0)</f>
        <v>0</v>
      </c>
      <c r="BG750" s="192">
        <f>IF(N750="zákl. přenesená",J750,0)</f>
        <v>0</v>
      </c>
      <c r="BH750" s="192">
        <f>IF(N750="sníž. přenesená",J750,0)</f>
        <v>0</v>
      </c>
      <c r="BI750" s="192">
        <f>IF(N750="nulová",J750,0)</f>
        <v>0</v>
      </c>
      <c r="BJ750" s="19" t="s">
        <v>80</v>
      </c>
      <c r="BK750" s="192">
        <f>ROUND(I750*H750,2)</f>
        <v>0</v>
      </c>
      <c r="BL750" s="19" t="s">
        <v>339</v>
      </c>
      <c r="BM750" s="191" t="s">
        <v>6894</v>
      </c>
    </row>
    <row r="751" spans="1:65" s="13" customFormat="1" ht="11.25">
      <c r="B751" s="198"/>
      <c r="C751" s="199"/>
      <c r="D751" s="200" t="s">
        <v>195</v>
      </c>
      <c r="E751" s="201" t="s">
        <v>19</v>
      </c>
      <c r="F751" s="202" t="s">
        <v>652</v>
      </c>
      <c r="G751" s="199"/>
      <c r="H751" s="201" t="s">
        <v>19</v>
      </c>
      <c r="I751" s="203"/>
      <c r="J751" s="199"/>
      <c r="K751" s="199"/>
      <c r="L751" s="204"/>
      <c r="M751" s="205"/>
      <c r="N751" s="206"/>
      <c r="O751" s="206"/>
      <c r="P751" s="206"/>
      <c r="Q751" s="206"/>
      <c r="R751" s="206"/>
      <c r="S751" s="206"/>
      <c r="T751" s="207"/>
      <c r="AT751" s="208" t="s">
        <v>195</v>
      </c>
      <c r="AU751" s="208" t="s">
        <v>82</v>
      </c>
      <c r="AV751" s="13" t="s">
        <v>80</v>
      </c>
      <c r="AW751" s="13" t="s">
        <v>35</v>
      </c>
      <c r="AX751" s="13" t="s">
        <v>73</v>
      </c>
      <c r="AY751" s="208" t="s">
        <v>185</v>
      </c>
    </row>
    <row r="752" spans="1:65" s="14" customFormat="1" ht="11.25">
      <c r="B752" s="209"/>
      <c r="C752" s="210"/>
      <c r="D752" s="200" t="s">
        <v>195</v>
      </c>
      <c r="E752" s="211" t="s">
        <v>19</v>
      </c>
      <c r="F752" s="212" t="s">
        <v>6893</v>
      </c>
      <c r="G752" s="210"/>
      <c r="H752" s="213">
        <v>4</v>
      </c>
      <c r="I752" s="214"/>
      <c r="J752" s="210"/>
      <c r="K752" s="210"/>
      <c r="L752" s="215"/>
      <c r="M752" s="216"/>
      <c r="N752" s="217"/>
      <c r="O752" s="217"/>
      <c r="P752" s="217"/>
      <c r="Q752" s="217"/>
      <c r="R752" s="217"/>
      <c r="S752" s="217"/>
      <c r="T752" s="218"/>
      <c r="AT752" s="219" t="s">
        <v>195</v>
      </c>
      <c r="AU752" s="219" t="s">
        <v>82</v>
      </c>
      <c r="AV752" s="14" t="s">
        <v>82</v>
      </c>
      <c r="AW752" s="14" t="s">
        <v>35</v>
      </c>
      <c r="AX752" s="14" t="s">
        <v>73</v>
      </c>
      <c r="AY752" s="219" t="s">
        <v>185</v>
      </c>
    </row>
    <row r="753" spans="1:65" s="15" customFormat="1" ht="11.25">
      <c r="B753" s="220"/>
      <c r="C753" s="221"/>
      <c r="D753" s="200" t="s">
        <v>195</v>
      </c>
      <c r="E753" s="222" t="s">
        <v>19</v>
      </c>
      <c r="F753" s="223" t="s">
        <v>226</v>
      </c>
      <c r="G753" s="221"/>
      <c r="H753" s="224">
        <v>4</v>
      </c>
      <c r="I753" s="225"/>
      <c r="J753" s="221"/>
      <c r="K753" s="221"/>
      <c r="L753" s="226"/>
      <c r="M753" s="227"/>
      <c r="N753" s="228"/>
      <c r="O753" s="228"/>
      <c r="P753" s="228"/>
      <c r="Q753" s="228"/>
      <c r="R753" s="228"/>
      <c r="S753" s="228"/>
      <c r="T753" s="229"/>
      <c r="AT753" s="230" t="s">
        <v>195</v>
      </c>
      <c r="AU753" s="230" t="s">
        <v>82</v>
      </c>
      <c r="AV753" s="15" t="s">
        <v>135</v>
      </c>
      <c r="AW753" s="15" t="s">
        <v>35</v>
      </c>
      <c r="AX753" s="15" t="s">
        <v>80</v>
      </c>
      <c r="AY753" s="230" t="s">
        <v>185</v>
      </c>
    </row>
    <row r="754" spans="1:65" s="2" customFormat="1" ht="24.2" customHeight="1">
      <c r="A754" s="36"/>
      <c r="B754" s="37"/>
      <c r="C754" s="180" t="s">
        <v>980</v>
      </c>
      <c r="D754" s="180" t="s">
        <v>187</v>
      </c>
      <c r="E754" s="181" t="s">
        <v>1825</v>
      </c>
      <c r="F754" s="182" t="s">
        <v>1826</v>
      </c>
      <c r="G754" s="183" t="s">
        <v>439</v>
      </c>
      <c r="H754" s="184">
        <v>3</v>
      </c>
      <c r="I754" s="185"/>
      <c r="J754" s="186">
        <f>ROUND(I754*H754,2)</f>
        <v>0</v>
      </c>
      <c r="K754" s="182" t="s">
        <v>191</v>
      </c>
      <c r="L754" s="41"/>
      <c r="M754" s="187" t="s">
        <v>19</v>
      </c>
      <c r="N754" s="188" t="s">
        <v>44</v>
      </c>
      <c r="O754" s="66"/>
      <c r="P754" s="189">
        <f>O754*H754</f>
        <v>0</v>
      </c>
      <c r="Q754" s="189">
        <v>1.0000000000000001E-5</v>
      </c>
      <c r="R754" s="189">
        <f>Q754*H754</f>
        <v>3.0000000000000004E-5</v>
      </c>
      <c r="S754" s="189">
        <v>0</v>
      </c>
      <c r="T754" s="190">
        <f>S754*H754</f>
        <v>0</v>
      </c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R754" s="191" t="s">
        <v>339</v>
      </c>
      <c r="AT754" s="191" t="s">
        <v>187</v>
      </c>
      <c r="AU754" s="191" t="s">
        <v>82</v>
      </c>
      <c r="AY754" s="19" t="s">
        <v>185</v>
      </c>
      <c r="BE754" s="192">
        <f>IF(N754="základní",J754,0)</f>
        <v>0</v>
      </c>
      <c r="BF754" s="192">
        <f>IF(N754="snížená",J754,0)</f>
        <v>0</v>
      </c>
      <c r="BG754" s="192">
        <f>IF(N754="zákl. přenesená",J754,0)</f>
        <v>0</v>
      </c>
      <c r="BH754" s="192">
        <f>IF(N754="sníž. přenesená",J754,0)</f>
        <v>0</v>
      </c>
      <c r="BI754" s="192">
        <f>IF(N754="nulová",J754,0)</f>
        <v>0</v>
      </c>
      <c r="BJ754" s="19" t="s">
        <v>80</v>
      </c>
      <c r="BK754" s="192">
        <f>ROUND(I754*H754,2)</f>
        <v>0</v>
      </c>
      <c r="BL754" s="19" t="s">
        <v>339</v>
      </c>
      <c r="BM754" s="191" t="s">
        <v>6895</v>
      </c>
    </row>
    <row r="755" spans="1:65" s="2" customFormat="1" ht="11.25">
      <c r="A755" s="36"/>
      <c r="B755" s="37"/>
      <c r="C755" s="38"/>
      <c r="D755" s="193" t="s">
        <v>193</v>
      </c>
      <c r="E755" s="38"/>
      <c r="F755" s="194" t="s">
        <v>1828</v>
      </c>
      <c r="G755" s="38"/>
      <c r="H755" s="38"/>
      <c r="I755" s="195"/>
      <c r="J755" s="38"/>
      <c r="K755" s="38"/>
      <c r="L755" s="41"/>
      <c r="M755" s="196"/>
      <c r="N755" s="197"/>
      <c r="O755" s="66"/>
      <c r="P755" s="66"/>
      <c r="Q755" s="66"/>
      <c r="R755" s="66"/>
      <c r="S755" s="66"/>
      <c r="T755" s="67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T755" s="19" t="s">
        <v>193</v>
      </c>
      <c r="AU755" s="19" t="s">
        <v>82</v>
      </c>
    </row>
    <row r="756" spans="1:65" s="13" customFormat="1" ht="11.25">
      <c r="B756" s="198"/>
      <c r="C756" s="199"/>
      <c r="D756" s="200" t="s">
        <v>195</v>
      </c>
      <c r="E756" s="201" t="s">
        <v>19</v>
      </c>
      <c r="F756" s="202" t="s">
        <v>652</v>
      </c>
      <c r="G756" s="199"/>
      <c r="H756" s="201" t="s">
        <v>19</v>
      </c>
      <c r="I756" s="203"/>
      <c r="J756" s="199"/>
      <c r="K756" s="199"/>
      <c r="L756" s="204"/>
      <c r="M756" s="205"/>
      <c r="N756" s="206"/>
      <c r="O756" s="206"/>
      <c r="P756" s="206"/>
      <c r="Q756" s="206"/>
      <c r="R756" s="206"/>
      <c r="S756" s="206"/>
      <c r="T756" s="207"/>
      <c r="AT756" s="208" t="s">
        <v>195</v>
      </c>
      <c r="AU756" s="208" t="s">
        <v>82</v>
      </c>
      <c r="AV756" s="13" t="s">
        <v>80</v>
      </c>
      <c r="AW756" s="13" t="s">
        <v>35</v>
      </c>
      <c r="AX756" s="13" t="s">
        <v>73</v>
      </c>
      <c r="AY756" s="208" t="s">
        <v>185</v>
      </c>
    </row>
    <row r="757" spans="1:65" s="14" customFormat="1" ht="11.25">
      <c r="B757" s="209"/>
      <c r="C757" s="210"/>
      <c r="D757" s="200" t="s">
        <v>195</v>
      </c>
      <c r="E757" s="211" t="s">
        <v>19</v>
      </c>
      <c r="F757" s="212" t="s">
        <v>129</v>
      </c>
      <c r="G757" s="210"/>
      <c r="H757" s="213">
        <v>3</v>
      </c>
      <c r="I757" s="214"/>
      <c r="J757" s="210"/>
      <c r="K757" s="210"/>
      <c r="L757" s="215"/>
      <c r="M757" s="216"/>
      <c r="N757" s="217"/>
      <c r="O757" s="217"/>
      <c r="P757" s="217"/>
      <c r="Q757" s="217"/>
      <c r="R757" s="217"/>
      <c r="S757" s="217"/>
      <c r="T757" s="218"/>
      <c r="AT757" s="219" t="s">
        <v>195</v>
      </c>
      <c r="AU757" s="219" t="s">
        <v>82</v>
      </c>
      <c r="AV757" s="14" t="s">
        <v>82</v>
      </c>
      <c r="AW757" s="14" t="s">
        <v>35</v>
      </c>
      <c r="AX757" s="14" t="s">
        <v>73</v>
      </c>
      <c r="AY757" s="219" t="s">
        <v>185</v>
      </c>
    </row>
    <row r="758" spans="1:65" s="15" customFormat="1" ht="11.25">
      <c r="B758" s="220"/>
      <c r="C758" s="221"/>
      <c r="D758" s="200" t="s">
        <v>195</v>
      </c>
      <c r="E758" s="222" t="s">
        <v>19</v>
      </c>
      <c r="F758" s="223" t="s">
        <v>226</v>
      </c>
      <c r="G758" s="221"/>
      <c r="H758" s="224">
        <v>3</v>
      </c>
      <c r="I758" s="225"/>
      <c r="J758" s="221"/>
      <c r="K758" s="221"/>
      <c r="L758" s="226"/>
      <c r="M758" s="227"/>
      <c r="N758" s="228"/>
      <c r="O758" s="228"/>
      <c r="P758" s="228"/>
      <c r="Q758" s="228"/>
      <c r="R758" s="228"/>
      <c r="S758" s="228"/>
      <c r="T758" s="229"/>
      <c r="AT758" s="230" t="s">
        <v>195</v>
      </c>
      <c r="AU758" s="230" t="s">
        <v>82</v>
      </c>
      <c r="AV758" s="15" t="s">
        <v>135</v>
      </c>
      <c r="AW758" s="15" t="s">
        <v>35</v>
      </c>
      <c r="AX758" s="15" t="s">
        <v>80</v>
      </c>
      <c r="AY758" s="230" t="s">
        <v>185</v>
      </c>
    </row>
    <row r="759" spans="1:65" s="2" customFormat="1" ht="16.5" customHeight="1">
      <c r="A759" s="36"/>
      <c r="B759" s="37"/>
      <c r="C759" s="237" t="s">
        <v>984</v>
      </c>
      <c r="D759" s="237" t="s">
        <v>520</v>
      </c>
      <c r="E759" s="238" t="s">
        <v>1829</v>
      </c>
      <c r="F759" s="239" t="s">
        <v>1830</v>
      </c>
      <c r="G759" s="240" t="s">
        <v>439</v>
      </c>
      <c r="H759" s="241">
        <v>3</v>
      </c>
      <c r="I759" s="242"/>
      <c r="J759" s="243">
        <f>ROUND(I759*H759,2)</f>
        <v>0</v>
      </c>
      <c r="K759" s="239" t="s">
        <v>191</v>
      </c>
      <c r="L759" s="244"/>
      <c r="M759" s="245" t="s">
        <v>19</v>
      </c>
      <c r="N759" s="246" t="s">
        <v>44</v>
      </c>
      <c r="O759" s="66"/>
      <c r="P759" s="189">
        <f>O759*H759</f>
        <v>0</v>
      </c>
      <c r="Q759" s="189">
        <v>2.5000000000000001E-3</v>
      </c>
      <c r="R759" s="189">
        <f>Q759*H759</f>
        <v>7.4999999999999997E-3</v>
      </c>
      <c r="S759" s="189">
        <v>0</v>
      </c>
      <c r="T759" s="190">
        <f>S759*H759</f>
        <v>0</v>
      </c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R759" s="191" t="s">
        <v>627</v>
      </c>
      <c r="AT759" s="191" t="s">
        <v>520</v>
      </c>
      <c r="AU759" s="191" t="s">
        <v>82</v>
      </c>
      <c r="AY759" s="19" t="s">
        <v>185</v>
      </c>
      <c r="BE759" s="192">
        <f>IF(N759="základní",J759,0)</f>
        <v>0</v>
      </c>
      <c r="BF759" s="192">
        <f>IF(N759="snížená",J759,0)</f>
        <v>0</v>
      </c>
      <c r="BG759" s="192">
        <f>IF(N759="zákl. přenesená",J759,0)</f>
        <v>0</v>
      </c>
      <c r="BH759" s="192">
        <f>IF(N759="sníž. přenesená",J759,0)</f>
        <v>0</v>
      </c>
      <c r="BI759" s="192">
        <f>IF(N759="nulová",J759,0)</f>
        <v>0</v>
      </c>
      <c r="BJ759" s="19" t="s">
        <v>80</v>
      </c>
      <c r="BK759" s="192">
        <f>ROUND(I759*H759,2)</f>
        <v>0</v>
      </c>
      <c r="BL759" s="19" t="s">
        <v>339</v>
      </c>
      <c r="BM759" s="191" t="s">
        <v>6896</v>
      </c>
    </row>
    <row r="760" spans="1:65" s="13" customFormat="1" ht="11.25">
      <c r="B760" s="198"/>
      <c r="C760" s="199"/>
      <c r="D760" s="200" t="s">
        <v>195</v>
      </c>
      <c r="E760" s="201" t="s">
        <v>19</v>
      </c>
      <c r="F760" s="202" t="s">
        <v>652</v>
      </c>
      <c r="G760" s="199"/>
      <c r="H760" s="201" t="s">
        <v>19</v>
      </c>
      <c r="I760" s="203"/>
      <c r="J760" s="199"/>
      <c r="K760" s="199"/>
      <c r="L760" s="204"/>
      <c r="M760" s="205"/>
      <c r="N760" s="206"/>
      <c r="O760" s="206"/>
      <c r="P760" s="206"/>
      <c r="Q760" s="206"/>
      <c r="R760" s="206"/>
      <c r="S760" s="206"/>
      <c r="T760" s="207"/>
      <c r="AT760" s="208" t="s">
        <v>195</v>
      </c>
      <c r="AU760" s="208" t="s">
        <v>82</v>
      </c>
      <c r="AV760" s="13" t="s">
        <v>80</v>
      </c>
      <c r="AW760" s="13" t="s">
        <v>35</v>
      </c>
      <c r="AX760" s="13" t="s">
        <v>73</v>
      </c>
      <c r="AY760" s="208" t="s">
        <v>185</v>
      </c>
    </row>
    <row r="761" spans="1:65" s="14" customFormat="1" ht="11.25">
      <c r="B761" s="209"/>
      <c r="C761" s="210"/>
      <c r="D761" s="200" t="s">
        <v>195</v>
      </c>
      <c r="E761" s="211" t="s">
        <v>19</v>
      </c>
      <c r="F761" s="212" t="s">
        <v>129</v>
      </c>
      <c r="G761" s="210"/>
      <c r="H761" s="213">
        <v>3</v>
      </c>
      <c r="I761" s="214"/>
      <c r="J761" s="210"/>
      <c r="K761" s="210"/>
      <c r="L761" s="215"/>
      <c r="M761" s="216"/>
      <c r="N761" s="217"/>
      <c r="O761" s="217"/>
      <c r="P761" s="217"/>
      <c r="Q761" s="217"/>
      <c r="R761" s="217"/>
      <c r="S761" s="217"/>
      <c r="T761" s="218"/>
      <c r="AT761" s="219" t="s">
        <v>195</v>
      </c>
      <c r="AU761" s="219" t="s">
        <v>82</v>
      </c>
      <c r="AV761" s="14" t="s">
        <v>82</v>
      </c>
      <c r="AW761" s="14" t="s">
        <v>35</v>
      </c>
      <c r="AX761" s="14" t="s">
        <v>73</v>
      </c>
      <c r="AY761" s="219" t="s">
        <v>185</v>
      </c>
    </row>
    <row r="762" spans="1:65" s="15" customFormat="1" ht="11.25">
      <c r="B762" s="220"/>
      <c r="C762" s="221"/>
      <c r="D762" s="200" t="s">
        <v>195</v>
      </c>
      <c r="E762" s="222" t="s">
        <v>19</v>
      </c>
      <c r="F762" s="223" t="s">
        <v>226</v>
      </c>
      <c r="G762" s="221"/>
      <c r="H762" s="224">
        <v>3</v>
      </c>
      <c r="I762" s="225"/>
      <c r="J762" s="221"/>
      <c r="K762" s="221"/>
      <c r="L762" s="226"/>
      <c r="M762" s="227"/>
      <c r="N762" s="228"/>
      <c r="O762" s="228"/>
      <c r="P762" s="228"/>
      <c r="Q762" s="228"/>
      <c r="R762" s="228"/>
      <c r="S762" s="228"/>
      <c r="T762" s="229"/>
      <c r="AT762" s="230" t="s">
        <v>195</v>
      </c>
      <c r="AU762" s="230" t="s">
        <v>82</v>
      </c>
      <c r="AV762" s="15" t="s">
        <v>135</v>
      </c>
      <c r="AW762" s="15" t="s">
        <v>35</v>
      </c>
      <c r="AX762" s="15" t="s">
        <v>80</v>
      </c>
      <c r="AY762" s="230" t="s">
        <v>185</v>
      </c>
    </row>
    <row r="763" spans="1:65" s="2" customFormat="1" ht="16.5" customHeight="1">
      <c r="A763" s="36"/>
      <c r="B763" s="37"/>
      <c r="C763" s="180" t="s">
        <v>987</v>
      </c>
      <c r="D763" s="180" t="s">
        <v>187</v>
      </c>
      <c r="E763" s="181" t="s">
        <v>1832</v>
      </c>
      <c r="F763" s="182" t="s">
        <v>1833</v>
      </c>
      <c r="G763" s="183" t="s">
        <v>240</v>
      </c>
      <c r="H763" s="184">
        <v>10.531000000000001</v>
      </c>
      <c r="I763" s="185"/>
      <c r="J763" s="186">
        <f>ROUND(I763*H763,2)</f>
        <v>0</v>
      </c>
      <c r="K763" s="182" t="s">
        <v>191</v>
      </c>
      <c r="L763" s="41"/>
      <c r="M763" s="187" t="s">
        <v>19</v>
      </c>
      <c r="N763" s="188" t="s">
        <v>44</v>
      </c>
      <c r="O763" s="66"/>
      <c r="P763" s="189">
        <f>O763*H763</f>
        <v>0</v>
      </c>
      <c r="Q763" s="189">
        <v>2.0119999999999999E-2</v>
      </c>
      <c r="R763" s="189">
        <f>Q763*H763</f>
        <v>0.21188372</v>
      </c>
      <c r="S763" s="189">
        <v>0</v>
      </c>
      <c r="T763" s="190">
        <f>S763*H763</f>
        <v>0</v>
      </c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R763" s="191" t="s">
        <v>339</v>
      </c>
      <c r="AT763" s="191" t="s">
        <v>187</v>
      </c>
      <c r="AU763" s="191" t="s">
        <v>82</v>
      </c>
      <c r="AY763" s="19" t="s">
        <v>185</v>
      </c>
      <c r="BE763" s="192">
        <f>IF(N763="základní",J763,0)</f>
        <v>0</v>
      </c>
      <c r="BF763" s="192">
        <f>IF(N763="snížená",J763,0)</f>
        <v>0</v>
      </c>
      <c r="BG763" s="192">
        <f>IF(N763="zákl. přenesená",J763,0)</f>
        <v>0</v>
      </c>
      <c r="BH763" s="192">
        <f>IF(N763="sníž. přenesená",J763,0)</f>
        <v>0</v>
      </c>
      <c r="BI763" s="192">
        <f>IF(N763="nulová",J763,0)</f>
        <v>0</v>
      </c>
      <c r="BJ763" s="19" t="s">
        <v>80</v>
      </c>
      <c r="BK763" s="192">
        <f>ROUND(I763*H763,2)</f>
        <v>0</v>
      </c>
      <c r="BL763" s="19" t="s">
        <v>339</v>
      </c>
      <c r="BM763" s="191" t="s">
        <v>6897</v>
      </c>
    </row>
    <row r="764" spans="1:65" s="2" customFormat="1" ht="11.25">
      <c r="A764" s="36"/>
      <c r="B764" s="37"/>
      <c r="C764" s="38"/>
      <c r="D764" s="193" t="s">
        <v>193</v>
      </c>
      <c r="E764" s="38"/>
      <c r="F764" s="194" t="s">
        <v>1835</v>
      </c>
      <c r="G764" s="38"/>
      <c r="H764" s="38"/>
      <c r="I764" s="195"/>
      <c r="J764" s="38"/>
      <c r="K764" s="38"/>
      <c r="L764" s="41"/>
      <c r="M764" s="196"/>
      <c r="N764" s="197"/>
      <c r="O764" s="66"/>
      <c r="P764" s="66"/>
      <c r="Q764" s="66"/>
      <c r="R764" s="66"/>
      <c r="S764" s="66"/>
      <c r="T764" s="67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T764" s="19" t="s">
        <v>193</v>
      </c>
      <c r="AU764" s="19" t="s">
        <v>82</v>
      </c>
    </row>
    <row r="765" spans="1:65" s="13" customFormat="1" ht="11.25">
      <c r="B765" s="198"/>
      <c r="C765" s="199"/>
      <c r="D765" s="200" t="s">
        <v>195</v>
      </c>
      <c r="E765" s="201" t="s">
        <v>19</v>
      </c>
      <c r="F765" s="202" t="s">
        <v>6898</v>
      </c>
      <c r="G765" s="199"/>
      <c r="H765" s="201" t="s">
        <v>19</v>
      </c>
      <c r="I765" s="203"/>
      <c r="J765" s="199"/>
      <c r="K765" s="199"/>
      <c r="L765" s="204"/>
      <c r="M765" s="205"/>
      <c r="N765" s="206"/>
      <c r="O765" s="206"/>
      <c r="P765" s="206"/>
      <c r="Q765" s="206"/>
      <c r="R765" s="206"/>
      <c r="S765" s="206"/>
      <c r="T765" s="207"/>
      <c r="AT765" s="208" t="s">
        <v>195</v>
      </c>
      <c r="AU765" s="208" t="s">
        <v>82</v>
      </c>
      <c r="AV765" s="13" t="s">
        <v>80</v>
      </c>
      <c r="AW765" s="13" t="s">
        <v>35</v>
      </c>
      <c r="AX765" s="13" t="s">
        <v>73</v>
      </c>
      <c r="AY765" s="208" t="s">
        <v>185</v>
      </c>
    </row>
    <row r="766" spans="1:65" s="13" customFormat="1" ht="11.25">
      <c r="B766" s="198"/>
      <c r="C766" s="199"/>
      <c r="D766" s="200" t="s">
        <v>195</v>
      </c>
      <c r="E766" s="201" t="s">
        <v>19</v>
      </c>
      <c r="F766" s="202" t="s">
        <v>6899</v>
      </c>
      <c r="G766" s="199"/>
      <c r="H766" s="201" t="s">
        <v>19</v>
      </c>
      <c r="I766" s="203"/>
      <c r="J766" s="199"/>
      <c r="K766" s="199"/>
      <c r="L766" s="204"/>
      <c r="M766" s="205"/>
      <c r="N766" s="206"/>
      <c r="O766" s="206"/>
      <c r="P766" s="206"/>
      <c r="Q766" s="206"/>
      <c r="R766" s="206"/>
      <c r="S766" s="206"/>
      <c r="T766" s="207"/>
      <c r="AT766" s="208" t="s">
        <v>195</v>
      </c>
      <c r="AU766" s="208" t="s">
        <v>82</v>
      </c>
      <c r="AV766" s="13" t="s">
        <v>80</v>
      </c>
      <c r="AW766" s="13" t="s">
        <v>35</v>
      </c>
      <c r="AX766" s="13" t="s">
        <v>73</v>
      </c>
      <c r="AY766" s="208" t="s">
        <v>185</v>
      </c>
    </row>
    <row r="767" spans="1:65" s="14" customFormat="1" ht="11.25">
      <c r="B767" s="209"/>
      <c r="C767" s="210"/>
      <c r="D767" s="200" t="s">
        <v>195</v>
      </c>
      <c r="E767" s="211" t="s">
        <v>19</v>
      </c>
      <c r="F767" s="212" t="s">
        <v>1840</v>
      </c>
      <c r="G767" s="210"/>
      <c r="H767" s="213">
        <v>2.46</v>
      </c>
      <c r="I767" s="214"/>
      <c r="J767" s="210"/>
      <c r="K767" s="210"/>
      <c r="L767" s="215"/>
      <c r="M767" s="216"/>
      <c r="N767" s="217"/>
      <c r="O767" s="217"/>
      <c r="P767" s="217"/>
      <c r="Q767" s="217"/>
      <c r="R767" s="217"/>
      <c r="S767" s="217"/>
      <c r="T767" s="218"/>
      <c r="AT767" s="219" t="s">
        <v>195</v>
      </c>
      <c r="AU767" s="219" t="s">
        <v>82</v>
      </c>
      <c r="AV767" s="14" t="s">
        <v>82</v>
      </c>
      <c r="AW767" s="14" t="s">
        <v>35</v>
      </c>
      <c r="AX767" s="14" t="s">
        <v>73</v>
      </c>
      <c r="AY767" s="219" t="s">
        <v>185</v>
      </c>
    </row>
    <row r="768" spans="1:65" s="14" customFormat="1" ht="11.25">
      <c r="B768" s="209"/>
      <c r="C768" s="210"/>
      <c r="D768" s="200" t="s">
        <v>195</v>
      </c>
      <c r="E768" s="211" t="s">
        <v>19</v>
      </c>
      <c r="F768" s="212" t="s">
        <v>6900</v>
      </c>
      <c r="G768" s="210"/>
      <c r="H768" s="213">
        <v>3.5670000000000002</v>
      </c>
      <c r="I768" s="214"/>
      <c r="J768" s="210"/>
      <c r="K768" s="210"/>
      <c r="L768" s="215"/>
      <c r="M768" s="216"/>
      <c r="N768" s="217"/>
      <c r="O768" s="217"/>
      <c r="P768" s="217"/>
      <c r="Q768" s="217"/>
      <c r="R768" s="217"/>
      <c r="S768" s="217"/>
      <c r="T768" s="218"/>
      <c r="AT768" s="219" t="s">
        <v>195</v>
      </c>
      <c r="AU768" s="219" t="s">
        <v>82</v>
      </c>
      <c r="AV768" s="14" t="s">
        <v>82</v>
      </c>
      <c r="AW768" s="14" t="s">
        <v>35</v>
      </c>
      <c r="AX768" s="14" t="s">
        <v>73</v>
      </c>
      <c r="AY768" s="219" t="s">
        <v>185</v>
      </c>
    </row>
    <row r="769" spans="1:65" s="14" customFormat="1" ht="11.25">
      <c r="B769" s="209"/>
      <c r="C769" s="210"/>
      <c r="D769" s="200" t="s">
        <v>195</v>
      </c>
      <c r="E769" s="211" t="s">
        <v>19</v>
      </c>
      <c r="F769" s="212" t="s">
        <v>1842</v>
      </c>
      <c r="G769" s="210"/>
      <c r="H769" s="213">
        <v>-2.3639999999999999</v>
      </c>
      <c r="I769" s="214"/>
      <c r="J769" s="210"/>
      <c r="K769" s="210"/>
      <c r="L769" s="215"/>
      <c r="M769" s="216"/>
      <c r="N769" s="217"/>
      <c r="O769" s="217"/>
      <c r="P769" s="217"/>
      <c r="Q769" s="217"/>
      <c r="R769" s="217"/>
      <c r="S769" s="217"/>
      <c r="T769" s="218"/>
      <c r="AT769" s="219" t="s">
        <v>195</v>
      </c>
      <c r="AU769" s="219" t="s">
        <v>82</v>
      </c>
      <c r="AV769" s="14" t="s">
        <v>82</v>
      </c>
      <c r="AW769" s="14" t="s">
        <v>35</v>
      </c>
      <c r="AX769" s="14" t="s">
        <v>73</v>
      </c>
      <c r="AY769" s="219" t="s">
        <v>185</v>
      </c>
    </row>
    <row r="770" spans="1:65" s="13" customFormat="1" ht="11.25">
      <c r="B770" s="198"/>
      <c r="C770" s="199"/>
      <c r="D770" s="200" t="s">
        <v>195</v>
      </c>
      <c r="E770" s="201" t="s">
        <v>19</v>
      </c>
      <c r="F770" s="202" t="s">
        <v>6901</v>
      </c>
      <c r="G770" s="199"/>
      <c r="H770" s="201" t="s">
        <v>19</v>
      </c>
      <c r="I770" s="203"/>
      <c r="J770" s="199"/>
      <c r="K770" s="199"/>
      <c r="L770" s="204"/>
      <c r="M770" s="205"/>
      <c r="N770" s="206"/>
      <c r="O770" s="206"/>
      <c r="P770" s="206"/>
      <c r="Q770" s="206"/>
      <c r="R770" s="206"/>
      <c r="S770" s="206"/>
      <c r="T770" s="207"/>
      <c r="AT770" s="208" t="s">
        <v>195</v>
      </c>
      <c r="AU770" s="208" t="s">
        <v>82</v>
      </c>
      <c r="AV770" s="13" t="s">
        <v>80</v>
      </c>
      <c r="AW770" s="13" t="s">
        <v>35</v>
      </c>
      <c r="AX770" s="13" t="s">
        <v>73</v>
      </c>
      <c r="AY770" s="208" t="s">
        <v>185</v>
      </c>
    </row>
    <row r="771" spans="1:65" s="14" customFormat="1" ht="11.25">
      <c r="B771" s="209"/>
      <c r="C771" s="210"/>
      <c r="D771" s="200" t="s">
        <v>195</v>
      </c>
      <c r="E771" s="211" t="s">
        <v>19</v>
      </c>
      <c r="F771" s="212" t="s">
        <v>6902</v>
      </c>
      <c r="G771" s="210"/>
      <c r="H771" s="213">
        <v>4.7149999999999999</v>
      </c>
      <c r="I771" s="214"/>
      <c r="J771" s="210"/>
      <c r="K771" s="210"/>
      <c r="L771" s="215"/>
      <c r="M771" s="216"/>
      <c r="N771" s="217"/>
      <c r="O771" s="217"/>
      <c r="P771" s="217"/>
      <c r="Q771" s="217"/>
      <c r="R771" s="217"/>
      <c r="S771" s="217"/>
      <c r="T771" s="218"/>
      <c r="AT771" s="219" t="s">
        <v>195</v>
      </c>
      <c r="AU771" s="219" t="s">
        <v>82</v>
      </c>
      <c r="AV771" s="14" t="s">
        <v>82</v>
      </c>
      <c r="AW771" s="14" t="s">
        <v>35</v>
      </c>
      <c r="AX771" s="14" t="s">
        <v>73</v>
      </c>
      <c r="AY771" s="219" t="s">
        <v>185</v>
      </c>
    </row>
    <row r="772" spans="1:65" s="14" customFormat="1" ht="11.25">
      <c r="B772" s="209"/>
      <c r="C772" s="210"/>
      <c r="D772" s="200" t="s">
        <v>195</v>
      </c>
      <c r="E772" s="211" t="s">
        <v>19</v>
      </c>
      <c r="F772" s="212" t="s">
        <v>6903</v>
      </c>
      <c r="G772" s="210"/>
      <c r="H772" s="213">
        <v>5.6989999999999998</v>
      </c>
      <c r="I772" s="214"/>
      <c r="J772" s="210"/>
      <c r="K772" s="210"/>
      <c r="L772" s="215"/>
      <c r="M772" s="216"/>
      <c r="N772" s="217"/>
      <c r="O772" s="217"/>
      <c r="P772" s="217"/>
      <c r="Q772" s="217"/>
      <c r="R772" s="217"/>
      <c r="S772" s="217"/>
      <c r="T772" s="218"/>
      <c r="AT772" s="219" t="s">
        <v>195</v>
      </c>
      <c r="AU772" s="219" t="s">
        <v>82</v>
      </c>
      <c r="AV772" s="14" t="s">
        <v>82</v>
      </c>
      <c r="AW772" s="14" t="s">
        <v>35</v>
      </c>
      <c r="AX772" s="14" t="s">
        <v>73</v>
      </c>
      <c r="AY772" s="219" t="s">
        <v>185</v>
      </c>
    </row>
    <row r="773" spans="1:65" s="14" customFormat="1" ht="11.25">
      <c r="B773" s="209"/>
      <c r="C773" s="210"/>
      <c r="D773" s="200" t="s">
        <v>195</v>
      </c>
      <c r="E773" s="211" t="s">
        <v>19</v>
      </c>
      <c r="F773" s="212" t="s">
        <v>6904</v>
      </c>
      <c r="G773" s="210"/>
      <c r="H773" s="213">
        <v>-3.5459999999999998</v>
      </c>
      <c r="I773" s="214"/>
      <c r="J773" s="210"/>
      <c r="K773" s="210"/>
      <c r="L773" s="215"/>
      <c r="M773" s="216"/>
      <c r="N773" s="217"/>
      <c r="O773" s="217"/>
      <c r="P773" s="217"/>
      <c r="Q773" s="217"/>
      <c r="R773" s="217"/>
      <c r="S773" s="217"/>
      <c r="T773" s="218"/>
      <c r="AT773" s="219" t="s">
        <v>195</v>
      </c>
      <c r="AU773" s="219" t="s">
        <v>82</v>
      </c>
      <c r="AV773" s="14" t="s">
        <v>82</v>
      </c>
      <c r="AW773" s="14" t="s">
        <v>35</v>
      </c>
      <c r="AX773" s="14" t="s">
        <v>73</v>
      </c>
      <c r="AY773" s="219" t="s">
        <v>185</v>
      </c>
    </row>
    <row r="774" spans="1:65" s="15" customFormat="1" ht="11.25">
      <c r="B774" s="220"/>
      <c r="C774" s="221"/>
      <c r="D774" s="200" t="s">
        <v>195</v>
      </c>
      <c r="E774" s="222" t="s">
        <v>19</v>
      </c>
      <c r="F774" s="223" t="s">
        <v>226</v>
      </c>
      <c r="G774" s="221"/>
      <c r="H774" s="224">
        <v>10.531000000000001</v>
      </c>
      <c r="I774" s="225"/>
      <c r="J774" s="221"/>
      <c r="K774" s="221"/>
      <c r="L774" s="226"/>
      <c r="M774" s="227"/>
      <c r="N774" s="228"/>
      <c r="O774" s="228"/>
      <c r="P774" s="228"/>
      <c r="Q774" s="228"/>
      <c r="R774" s="228"/>
      <c r="S774" s="228"/>
      <c r="T774" s="229"/>
      <c r="AT774" s="230" t="s">
        <v>195</v>
      </c>
      <c r="AU774" s="230" t="s">
        <v>82</v>
      </c>
      <c r="AV774" s="15" t="s">
        <v>135</v>
      </c>
      <c r="AW774" s="15" t="s">
        <v>35</v>
      </c>
      <c r="AX774" s="15" t="s">
        <v>80</v>
      </c>
      <c r="AY774" s="230" t="s">
        <v>185</v>
      </c>
    </row>
    <row r="775" spans="1:65" s="2" customFormat="1" ht="24.2" customHeight="1">
      <c r="A775" s="36"/>
      <c r="B775" s="37"/>
      <c r="C775" s="180" t="s">
        <v>989</v>
      </c>
      <c r="D775" s="180" t="s">
        <v>187</v>
      </c>
      <c r="E775" s="181" t="s">
        <v>1843</v>
      </c>
      <c r="F775" s="182" t="s">
        <v>1844</v>
      </c>
      <c r="G775" s="183" t="s">
        <v>439</v>
      </c>
      <c r="H775" s="184">
        <v>5</v>
      </c>
      <c r="I775" s="185"/>
      <c r="J775" s="186">
        <f>ROUND(I775*H775,2)</f>
        <v>0</v>
      </c>
      <c r="K775" s="182" t="s">
        <v>191</v>
      </c>
      <c r="L775" s="41"/>
      <c r="M775" s="187" t="s">
        <v>19</v>
      </c>
      <c r="N775" s="188" t="s">
        <v>44</v>
      </c>
      <c r="O775" s="66"/>
      <c r="P775" s="189">
        <f>O775*H775</f>
        <v>0</v>
      </c>
      <c r="Q775" s="189">
        <v>3.058E-2</v>
      </c>
      <c r="R775" s="189">
        <f>Q775*H775</f>
        <v>0.15290000000000001</v>
      </c>
      <c r="S775" s="189">
        <v>0</v>
      </c>
      <c r="T775" s="190">
        <f>S775*H775</f>
        <v>0</v>
      </c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R775" s="191" t="s">
        <v>339</v>
      </c>
      <c r="AT775" s="191" t="s">
        <v>187</v>
      </c>
      <c r="AU775" s="191" t="s">
        <v>82</v>
      </c>
      <c r="AY775" s="19" t="s">
        <v>185</v>
      </c>
      <c r="BE775" s="192">
        <f>IF(N775="základní",J775,0)</f>
        <v>0</v>
      </c>
      <c r="BF775" s="192">
        <f>IF(N775="snížená",J775,0)</f>
        <v>0</v>
      </c>
      <c r="BG775" s="192">
        <f>IF(N775="zákl. přenesená",J775,0)</f>
        <v>0</v>
      </c>
      <c r="BH775" s="192">
        <f>IF(N775="sníž. přenesená",J775,0)</f>
        <v>0</v>
      </c>
      <c r="BI775" s="192">
        <f>IF(N775="nulová",J775,0)</f>
        <v>0</v>
      </c>
      <c r="BJ775" s="19" t="s">
        <v>80</v>
      </c>
      <c r="BK775" s="192">
        <f>ROUND(I775*H775,2)</f>
        <v>0</v>
      </c>
      <c r="BL775" s="19" t="s">
        <v>339</v>
      </c>
      <c r="BM775" s="191" t="s">
        <v>6905</v>
      </c>
    </row>
    <row r="776" spans="1:65" s="2" customFormat="1" ht="11.25">
      <c r="A776" s="36"/>
      <c r="B776" s="37"/>
      <c r="C776" s="38"/>
      <c r="D776" s="193" t="s">
        <v>193</v>
      </c>
      <c r="E776" s="38"/>
      <c r="F776" s="194" t="s">
        <v>1846</v>
      </c>
      <c r="G776" s="38"/>
      <c r="H776" s="38"/>
      <c r="I776" s="195"/>
      <c r="J776" s="38"/>
      <c r="K776" s="38"/>
      <c r="L776" s="41"/>
      <c r="M776" s="196"/>
      <c r="N776" s="197"/>
      <c r="O776" s="66"/>
      <c r="P776" s="66"/>
      <c r="Q776" s="66"/>
      <c r="R776" s="66"/>
      <c r="S776" s="66"/>
      <c r="T776" s="67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T776" s="19" t="s">
        <v>193</v>
      </c>
      <c r="AU776" s="19" t="s">
        <v>82</v>
      </c>
    </row>
    <row r="777" spans="1:65" s="13" customFormat="1" ht="11.25">
      <c r="B777" s="198"/>
      <c r="C777" s="199"/>
      <c r="D777" s="200" t="s">
        <v>195</v>
      </c>
      <c r="E777" s="201" t="s">
        <v>19</v>
      </c>
      <c r="F777" s="202" t="s">
        <v>6898</v>
      </c>
      <c r="G777" s="199"/>
      <c r="H777" s="201" t="s">
        <v>19</v>
      </c>
      <c r="I777" s="203"/>
      <c r="J777" s="199"/>
      <c r="K777" s="199"/>
      <c r="L777" s="204"/>
      <c r="M777" s="205"/>
      <c r="N777" s="206"/>
      <c r="O777" s="206"/>
      <c r="P777" s="206"/>
      <c r="Q777" s="206"/>
      <c r="R777" s="206"/>
      <c r="S777" s="206"/>
      <c r="T777" s="207"/>
      <c r="AT777" s="208" t="s">
        <v>195</v>
      </c>
      <c r="AU777" s="208" t="s">
        <v>82</v>
      </c>
      <c r="AV777" s="13" t="s">
        <v>80</v>
      </c>
      <c r="AW777" s="13" t="s">
        <v>35</v>
      </c>
      <c r="AX777" s="13" t="s">
        <v>73</v>
      </c>
      <c r="AY777" s="208" t="s">
        <v>185</v>
      </c>
    </row>
    <row r="778" spans="1:65" s="13" customFormat="1" ht="11.25">
      <c r="B778" s="198"/>
      <c r="C778" s="199"/>
      <c r="D778" s="200" t="s">
        <v>195</v>
      </c>
      <c r="E778" s="201" t="s">
        <v>19</v>
      </c>
      <c r="F778" s="202" t="s">
        <v>6899</v>
      </c>
      <c r="G778" s="199"/>
      <c r="H778" s="201" t="s">
        <v>19</v>
      </c>
      <c r="I778" s="203"/>
      <c r="J778" s="199"/>
      <c r="K778" s="199"/>
      <c r="L778" s="204"/>
      <c r="M778" s="205"/>
      <c r="N778" s="206"/>
      <c r="O778" s="206"/>
      <c r="P778" s="206"/>
      <c r="Q778" s="206"/>
      <c r="R778" s="206"/>
      <c r="S778" s="206"/>
      <c r="T778" s="207"/>
      <c r="AT778" s="208" t="s">
        <v>195</v>
      </c>
      <c r="AU778" s="208" t="s">
        <v>82</v>
      </c>
      <c r="AV778" s="13" t="s">
        <v>80</v>
      </c>
      <c r="AW778" s="13" t="s">
        <v>35</v>
      </c>
      <c r="AX778" s="13" t="s">
        <v>73</v>
      </c>
      <c r="AY778" s="208" t="s">
        <v>185</v>
      </c>
    </row>
    <row r="779" spans="1:65" s="14" customFormat="1" ht="11.25">
      <c r="B779" s="209"/>
      <c r="C779" s="210"/>
      <c r="D779" s="200" t="s">
        <v>195</v>
      </c>
      <c r="E779" s="211" t="s">
        <v>19</v>
      </c>
      <c r="F779" s="212" t="s">
        <v>82</v>
      </c>
      <c r="G779" s="210"/>
      <c r="H779" s="213">
        <v>2</v>
      </c>
      <c r="I779" s="214"/>
      <c r="J779" s="210"/>
      <c r="K779" s="210"/>
      <c r="L779" s="215"/>
      <c r="M779" s="216"/>
      <c r="N779" s="217"/>
      <c r="O779" s="217"/>
      <c r="P779" s="217"/>
      <c r="Q779" s="217"/>
      <c r="R779" s="217"/>
      <c r="S779" s="217"/>
      <c r="T779" s="218"/>
      <c r="AT779" s="219" t="s">
        <v>195</v>
      </c>
      <c r="AU779" s="219" t="s">
        <v>82</v>
      </c>
      <c r="AV779" s="14" t="s">
        <v>82</v>
      </c>
      <c r="AW779" s="14" t="s">
        <v>35</v>
      </c>
      <c r="AX779" s="14" t="s">
        <v>73</v>
      </c>
      <c r="AY779" s="219" t="s">
        <v>185</v>
      </c>
    </row>
    <row r="780" spans="1:65" s="13" customFormat="1" ht="11.25">
      <c r="B780" s="198"/>
      <c r="C780" s="199"/>
      <c r="D780" s="200" t="s">
        <v>195</v>
      </c>
      <c r="E780" s="201" t="s">
        <v>19</v>
      </c>
      <c r="F780" s="202" t="s">
        <v>6901</v>
      </c>
      <c r="G780" s="199"/>
      <c r="H780" s="201" t="s">
        <v>19</v>
      </c>
      <c r="I780" s="203"/>
      <c r="J780" s="199"/>
      <c r="K780" s="199"/>
      <c r="L780" s="204"/>
      <c r="M780" s="205"/>
      <c r="N780" s="206"/>
      <c r="O780" s="206"/>
      <c r="P780" s="206"/>
      <c r="Q780" s="206"/>
      <c r="R780" s="206"/>
      <c r="S780" s="206"/>
      <c r="T780" s="207"/>
      <c r="AT780" s="208" t="s">
        <v>195</v>
      </c>
      <c r="AU780" s="208" t="s">
        <v>82</v>
      </c>
      <c r="AV780" s="13" t="s">
        <v>80</v>
      </c>
      <c r="AW780" s="13" t="s">
        <v>35</v>
      </c>
      <c r="AX780" s="13" t="s">
        <v>73</v>
      </c>
      <c r="AY780" s="208" t="s">
        <v>185</v>
      </c>
    </row>
    <row r="781" spans="1:65" s="14" customFormat="1" ht="11.25">
      <c r="B781" s="209"/>
      <c r="C781" s="210"/>
      <c r="D781" s="200" t="s">
        <v>195</v>
      </c>
      <c r="E781" s="211" t="s">
        <v>19</v>
      </c>
      <c r="F781" s="212" t="s">
        <v>129</v>
      </c>
      <c r="G781" s="210"/>
      <c r="H781" s="213">
        <v>3</v>
      </c>
      <c r="I781" s="214"/>
      <c r="J781" s="210"/>
      <c r="K781" s="210"/>
      <c r="L781" s="215"/>
      <c r="M781" s="216"/>
      <c r="N781" s="217"/>
      <c r="O781" s="217"/>
      <c r="P781" s="217"/>
      <c r="Q781" s="217"/>
      <c r="R781" s="217"/>
      <c r="S781" s="217"/>
      <c r="T781" s="218"/>
      <c r="AT781" s="219" t="s">
        <v>195</v>
      </c>
      <c r="AU781" s="219" t="s">
        <v>82</v>
      </c>
      <c r="AV781" s="14" t="s">
        <v>82</v>
      </c>
      <c r="AW781" s="14" t="s">
        <v>35</v>
      </c>
      <c r="AX781" s="14" t="s">
        <v>73</v>
      </c>
      <c r="AY781" s="219" t="s">
        <v>185</v>
      </c>
    </row>
    <row r="782" spans="1:65" s="15" customFormat="1" ht="11.25">
      <c r="B782" s="220"/>
      <c r="C782" s="221"/>
      <c r="D782" s="200" t="s">
        <v>195</v>
      </c>
      <c r="E782" s="222" t="s">
        <v>19</v>
      </c>
      <c r="F782" s="223" t="s">
        <v>226</v>
      </c>
      <c r="G782" s="221"/>
      <c r="H782" s="224">
        <v>5</v>
      </c>
      <c r="I782" s="225"/>
      <c r="J782" s="221"/>
      <c r="K782" s="221"/>
      <c r="L782" s="226"/>
      <c r="M782" s="227"/>
      <c r="N782" s="228"/>
      <c r="O782" s="228"/>
      <c r="P782" s="228"/>
      <c r="Q782" s="228"/>
      <c r="R782" s="228"/>
      <c r="S782" s="228"/>
      <c r="T782" s="229"/>
      <c r="AT782" s="230" t="s">
        <v>195</v>
      </c>
      <c r="AU782" s="230" t="s">
        <v>82</v>
      </c>
      <c r="AV782" s="15" t="s">
        <v>135</v>
      </c>
      <c r="AW782" s="15" t="s">
        <v>35</v>
      </c>
      <c r="AX782" s="15" t="s">
        <v>80</v>
      </c>
      <c r="AY782" s="230" t="s">
        <v>185</v>
      </c>
    </row>
    <row r="783" spans="1:65" s="2" customFormat="1" ht="16.5" customHeight="1">
      <c r="A783" s="36"/>
      <c r="B783" s="37"/>
      <c r="C783" s="180" t="s">
        <v>996</v>
      </c>
      <c r="D783" s="180" t="s">
        <v>187</v>
      </c>
      <c r="E783" s="181" t="s">
        <v>6906</v>
      </c>
      <c r="F783" s="182" t="s">
        <v>6907</v>
      </c>
      <c r="G783" s="183" t="s">
        <v>240</v>
      </c>
      <c r="H783" s="184">
        <v>93.7</v>
      </c>
      <c r="I783" s="185"/>
      <c r="J783" s="186">
        <f>ROUND(I783*H783,2)</f>
        <v>0</v>
      </c>
      <c r="K783" s="182" t="s">
        <v>449</v>
      </c>
      <c r="L783" s="41"/>
      <c r="M783" s="187" t="s">
        <v>19</v>
      </c>
      <c r="N783" s="188" t="s">
        <v>44</v>
      </c>
      <c r="O783" s="66"/>
      <c r="P783" s="189">
        <f>O783*H783</f>
        <v>0</v>
      </c>
      <c r="Q783" s="189">
        <v>1.17E-3</v>
      </c>
      <c r="R783" s="189">
        <f>Q783*H783</f>
        <v>0.109629</v>
      </c>
      <c r="S783" s="189">
        <v>0</v>
      </c>
      <c r="T783" s="190">
        <f>S783*H783</f>
        <v>0</v>
      </c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R783" s="191" t="s">
        <v>339</v>
      </c>
      <c r="AT783" s="191" t="s">
        <v>187</v>
      </c>
      <c r="AU783" s="191" t="s">
        <v>82</v>
      </c>
      <c r="AY783" s="19" t="s">
        <v>185</v>
      </c>
      <c r="BE783" s="192">
        <f>IF(N783="základní",J783,0)</f>
        <v>0</v>
      </c>
      <c r="BF783" s="192">
        <f>IF(N783="snížená",J783,0)</f>
        <v>0</v>
      </c>
      <c r="BG783" s="192">
        <f>IF(N783="zákl. přenesená",J783,0)</f>
        <v>0</v>
      </c>
      <c r="BH783" s="192">
        <f>IF(N783="sníž. přenesená",J783,0)</f>
        <v>0</v>
      </c>
      <c r="BI783" s="192">
        <f>IF(N783="nulová",J783,0)</f>
        <v>0</v>
      </c>
      <c r="BJ783" s="19" t="s">
        <v>80</v>
      </c>
      <c r="BK783" s="192">
        <f>ROUND(I783*H783,2)</f>
        <v>0</v>
      </c>
      <c r="BL783" s="19" t="s">
        <v>339</v>
      </c>
      <c r="BM783" s="191" t="s">
        <v>6908</v>
      </c>
    </row>
    <row r="784" spans="1:65" s="13" customFormat="1" ht="11.25">
      <c r="B784" s="198"/>
      <c r="C784" s="199"/>
      <c r="D784" s="200" t="s">
        <v>195</v>
      </c>
      <c r="E784" s="201" t="s">
        <v>19</v>
      </c>
      <c r="F784" s="202" t="s">
        <v>6685</v>
      </c>
      <c r="G784" s="199"/>
      <c r="H784" s="201" t="s">
        <v>19</v>
      </c>
      <c r="I784" s="203"/>
      <c r="J784" s="199"/>
      <c r="K784" s="199"/>
      <c r="L784" s="204"/>
      <c r="M784" s="205"/>
      <c r="N784" s="206"/>
      <c r="O784" s="206"/>
      <c r="P784" s="206"/>
      <c r="Q784" s="206"/>
      <c r="R784" s="206"/>
      <c r="S784" s="206"/>
      <c r="T784" s="207"/>
      <c r="AT784" s="208" t="s">
        <v>195</v>
      </c>
      <c r="AU784" s="208" t="s">
        <v>82</v>
      </c>
      <c r="AV784" s="13" t="s">
        <v>80</v>
      </c>
      <c r="AW784" s="13" t="s">
        <v>35</v>
      </c>
      <c r="AX784" s="13" t="s">
        <v>73</v>
      </c>
      <c r="AY784" s="208" t="s">
        <v>185</v>
      </c>
    </row>
    <row r="785" spans="1:65" s="14" customFormat="1" ht="11.25">
      <c r="B785" s="209"/>
      <c r="C785" s="210"/>
      <c r="D785" s="200" t="s">
        <v>195</v>
      </c>
      <c r="E785" s="211" t="s">
        <v>19</v>
      </c>
      <c r="F785" s="212" t="s">
        <v>6909</v>
      </c>
      <c r="G785" s="210"/>
      <c r="H785" s="213">
        <v>93.7</v>
      </c>
      <c r="I785" s="214"/>
      <c r="J785" s="210"/>
      <c r="K785" s="210"/>
      <c r="L785" s="215"/>
      <c r="M785" s="216"/>
      <c r="N785" s="217"/>
      <c r="O785" s="217"/>
      <c r="P785" s="217"/>
      <c r="Q785" s="217"/>
      <c r="R785" s="217"/>
      <c r="S785" s="217"/>
      <c r="T785" s="218"/>
      <c r="AT785" s="219" t="s">
        <v>195</v>
      </c>
      <c r="AU785" s="219" t="s">
        <v>82</v>
      </c>
      <c r="AV785" s="14" t="s">
        <v>82</v>
      </c>
      <c r="AW785" s="14" t="s">
        <v>35</v>
      </c>
      <c r="AX785" s="14" t="s">
        <v>73</v>
      </c>
      <c r="AY785" s="219" t="s">
        <v>185</v>
      </c>
    </row>
    <row r="786" spans="1:65" s="15" customFormat="1" ht="11.25">
      <c r="B786" s="220"/>
      <c r="C786" s="221"/>
      <c r="D786" s="200" t="s">
        <v>195</v>
      </c>
      <c r="E786" s="222" t="s">
        <v>19</v>
      </c>
      <c r="F786" s="223" t="s">
        <v>226</v>
      </c>
      <c r="G786" s="221"/>
      <c r="H786" s="224">
        <v>93.7</v>
      </c>
      <c r="I786" s="225"/>
      <c r="J786" s="221"/>
      <c r="K786" s="221"/>
      <c r="L786" s="226"/>
      <c r="M786" s="227"/>
      <c r="N786" s="228"/>
      <c r="O786" s="228"/>
      <c r="P786" s="228"/>
      <c r="Q786" s="228"/>
      <c r="R786" s="228"/>
      <c r="S786" s="228"/>
      <c r="T786" s="229"/>
      <c r="AT786" s="230" t="s">
        <v>195</v>
      </c>
      <c r="AU786" s="230" t="s">
        <v>82</v>
      </c>
      <c r="AV786" s="15" t="s">
        <v>135</v>
      </c>
      <c r="AW786" s="15" t="s">
        <v>35</v>
      </c>
      <c r="AX786" s="15" t="s">
        <v>80</v>
      </c>
      <c r="AY786" s="230" t="s">
        <v>185</v>
      </c>
    </row>
    <row r="787" spans="1:65" s="2" customFormat="1" ht="16.5" customHeight="1">
      <c r="A787" s="36"/>
      <c r="B787" s="37"/>
      <c r="C787" s="237" t="s">
        <v>1002</v>
      </c>
      <c r="D787" s="237" t="s">
        <v>520</v>
      </c>
      <c r="E787" s="238" t="s">
        <v>6910</v>
      </c>
      <c r="F787" s="239" t="s">
        <v>6911</v>
      </c>
      <c r="G787" s="240" t="s">
        <v>1314</v>
      </c>
      <c r="H787" s="241">
        <v>17</v>
      </c>
      <c r="I787" s="242"/>
      <c r="J787" s="243">
        <f>ROUND(I787*H787,2)</f>
        <v>0</v>
      </c>
      <c r="K787" s="239" t="s">
        <v>449</v>
      </c>
      <c r="L787" s="244"/>
      <c r="M787" s="245" t="s">
        <v>19</v>
      </c>
      <c r="N787" s="246" t="s">
        <v>44</v>
      </c>
      <c r="O787" s="66"/>
      <c r="P787" s="189">
        <f>O787*H787</f>
        <v>0</v>
      </c>
      <c r="Q787" s="189">
        <v>2.2000000000000001E-3</v>
      </c>
      <c r="R787" s="189">
        <f>Q787*H787</f>
        <v>3.7400000000000003E-2</v>
      </c>
      <c r="S787" s="189">
        <v>0</v>
      </c>
      <c r="T787" s="190">
        <f>S787*H787</f>
        <v>0</v>
      </c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R787" s="191" t="s">
        <v>627</v>
      </c>
      <c r="AT787" s="191" t="s">
        <v>520</v>
      </c>
      <c r="AU787" s="191" t="s">
        <v>82</v>
      </c>
      <c r="AY787" s="19" t="s">
        <v>185</v>
      </c>
      <c r="BE787" s="192">
        <f>IF(N787="základní",J787,0)</f>
        <v>0</v>
      </c>
      <c r="BF787" s="192">
        <f>IF(N787="snížená",J787,0)</f>
        <v>0</v>
      </c>
      <c r="BG787" s="192">
        <f>IF(N787="zákl. přenesená",J787,0)</f>
        <v>0</v>
      </c>
      <c r="BH787" s="192">
        <f>IF(N787="sníž. přenesená",J787,0)</f>
        <v>0</v>
      </c>
      <c r="BI787" s="192">
        <f>IF(N787="nulová",J787,0)</f>
        <v>0</v>
      </c>
      <c r="BJ787" s="19" t="s">
        <v>80</v>
      </c>
      <c r="BK787" s="192">
        <f>ROUND(I787*H787,2)</f>
        <v>0</v>
      </c>
      <c r="BL787" s="19" t="s">
        <v>339</v>
      </c>
      <c r="BM787" s="191" t="s">
        <v>6912</v>
      </c>
    </row>
    <row r="788" spans="1:65" s="13" customFormat="1" ht="11.25">
      <c r="B788" s="198"/>
      <c r="C788" s="199"/>
      <c r="D788" s="200" t="s">
        <v>195</v>
      </c>
      <c r="E788" s="201" t="s">
        <v>19</v>
      </c>
      <c r="F788" s="202" t="s">
        <v>6685</v>
      </c>
      <c r="G788" s="199"/>
      <c r="H788" s="201" t="s">
        <v>19</v>
      </c>
      <c r="I788" s="203"/>
      <c r="J788" s="199"/>
      <c r="K788" s="199"/>
      <c r="L788" s="204"/>
      <c r="M788" s="205"/>
      <c r="N788" s="206"/>
      <c r="O788" s="206"/>
      <c r="P788" s="206"/>
      <c r="Q788" s="206"/>
      <c r="R788" s="206"/>
      <c r="S788" s="206"/>
      <c r="T788" s="207"/>
      <c r="AT788" s="208" t="s">
        <v>195</v>
      </c>
      <c r="AU788" s="208" t="s">
        <v>82</v>
      </c>
      <c r="AV788" s="13" t="s">
        <v>80</v>
      </c>
      <c r="AW788" s="13" t="s">
        <v>35</v>
      </c>
      <c r="AX788" s="13" t="s">
        <v>73</v>
      </c>
      <c r="AY788" s="208" t="s">
        <v>185</v>
      </c>
    </row>
    <row r="789" spans="1:65" s="14" customFormat="1" ht="11.25">
      <c r="B789" s="209"/>
      <c r="C789" s="210"/>
      <c r="D789" s="200" t="s">
        <v>195</v>
      </c>
      <c r="E789" s="211" t="s">
        <v>19</v>
      </c>
      <c r="F789" s="212" t="s">
        <v>345</v>
      </c>
      <c r="G789" s="210"/>
      <c r="H789" s="213">
        <v>17</v>
      </c>
      <c r="I789" s="214"/>
      <c r="J789" s="210"/>
      <c r="K789" s="210"/>
      <c r="L789" s="215"/>
      <c r="M789" s="216"/>
      <c r="N789" s="217"/>
      <c r="O789" s="217"/>
      <c r="P789" s="217"/>
      <c r="Q789" s="217"/>
      <c r="R789" s="217"/>
      <c r="S789" s="217"/>
      <c r="T789" s="218"/>
      <c r="AT789" s="219" t="s">
        <v>195</v>
      </c>
      <c r="AU789" s="219" t="s">
        <v>82</v>
      </c>
      <c r="AV789" s="14" t="s">
        <v>82</v>
      </c>
      <c r="AW789" s="14" t="s">
        <v>35</v>
      </c>
      <c r="AX789" s="14" t="s">
        <v>73</v>
      </c>
      <c r="AY789" s="219" t="s">
        <v>185</v>
      </c>
    </row>
    <row r="790" spans="1:65" s="15" customFormat="1" ht="11.25">
      <c r="B790" s="220"/>
      <c r="C790" s="221"/>
      <c r="D790" s="200" t="s">
        <v>195</v>
      </c>
      <c r="E790" s="222" t="s">
        <v>19</v>
      </c>
      <c r="F790" s="223" t="s">
        <v>226</v>
      </c>
      <c r="G790" s="221"/>
      <c r="H790" s="224">
        <v>17</v>
      </c>
      <c r="I790" s="225"/>
      <c r="J790" s="221"/>
      <c r="K790" s="221"/>
      <c r="L790" s="226"/>
      <c r="M790" s="227"/>
      <c r="N790" s="228"/>
      <c r="O790" s="228"/>
      <c r="P790" s="228"/>
      <c r="Q790" s="228"/>
      <c r="R790" s="228"/>
      <c r="S790" s="228"/>
      <c r="T790" s="229"/>
      <c r="AT790" s="230" t="s">
        <v>195</v>
      </c>
      <c r="AU790" s="230" t="s">
        <v>82</v>
      </c>
      <c r="AV790" s="15" t="s">
        <v>135</v>
      </c>
      <c r="AW790" s="15" t="s">
        <v>35</v>
      </c>
      <c r="AX790" s="15" t="s">
        <v>80</v>
      </c>
      <c r="AY790" s="230" t="s">
        <v>185</v>
      </c>
    </row>
    <row r="791" spans="1:65" s="2" customFormat="1" ht="16.5" customHeight="1">
      <c r="A791" s="36"/>
      <c r="B791" s="37"/>
      <c r="C791" s="237" t="s">
        <v>1007</v>
      </c>
      <c r="D791" s="237" t="s">
        <v>520</v>
      </c>
      <c r="E791" s="238" t="s">
        <v>6913</v>
      </c>
      <c r="F791" s="239" t="s">
        <v>6914</v>
      </c>
      <c r="G791" s="240" t="s">
        <v>1314</v>
      </c>
      <c r="H791" s="241">
        <v>20</v>
      </c>
      <c r="I791" s="242"/>
      <c r="J791" s="243">
        <f>ROUND(I791*H791,2)</f>
        <v>0</v>
      </c>
      <c r="K791" s="239" t="s">
        <v>449</v>
      </c>
      <c r="L791" s="244"/>
      <c r="M791" s="245" t="s">
        <v>19</v>
      </c>
      <c r="N791" s="246" t="s">
        <v>44</v>
      </c>
      <c r="O791" s="66"/>
      <c r="P791" s="189">
        <f>O791*H791</f>
        <v>0</v>
      </c>
      <c r="Q791" s="189">
        <v>2.2000000000000001E-3</v>
      </c>
      <c r="R791" s="189">
        <f>Q791*H791</f>
        <v>4.4000000000000004E-2</v>
      </c>
      <c r="S791" s="189">
        <v>0</v>
      </c>
      <c r="T791" s="190">
        <f>S791*H791</f>
        <v>0</v>
      </c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R791" s="191" t="s">
        <v>627</v>
      </c>
      <c r="AT791" s="191" t="s">
        <v>520</v>
      </c>
      <c r="AU791" s="191" t="s">
        <v>82</v>
      </c>
      <c r="AY791" s="19" t="s">
        <v>185</v>
      </c>
      <c r="BE791" s="192">
        <f>IF(N791="základní",J791,0)</f>
        <v>0</v>
      </c>
      <c r="BF791" s="192">
        <f>IF(N791="snížená",J791,0)</f>
        <v>0</v>
      </c>
      <c r="BG791" s="192">
        <f>IF(N791="zákl. přenesená",J791,0)</f>
        <v>0</v>
      </c>
      <c r="BH791" s="192">
        <f>IF(N791="sníž. přenesená",J791,0)</f>
        <v>0</v>
      </c>
      <c r="BI791" s="192">
        <f>IF(N791="nulová",J791,0)</f>
        <v>0</v>
      </c>
      <c r="BJ791" s="19" t="s">
        <v>80</v>
      </c>
      <c r="BK791" s="192">
        <f>ROUND(I791*H791,2)</f>
        <v>0</v>
      </c>
      <c r="BL791" s="19" t="s">
        <v>339</v>
      </c>
      <c r="BM791" s="191" t="s">
        <v>6915</v>
      </c>
    </row>
    <row r="792" spans="1:65" s="13" customFormat="1" ht="11.25">
      <c r="B792" s="198"/>
      <c r="C792" s="199"/>
      <c r="D792" s="200" t="s">
        <v>195</v>
      </c>
      <c r="E792" s="201" t="s">
        <v>19</v>
      </c>
      <c r="F792" s="202" t="s">
        <v>6685</v>
      </c>
      <c r="G792" s="199"/>
      <c r="H792" s="201" t="s">
        <v>19</v>
      </c>
      <c r="I792" s="203"/>
      <c r="J792" s="199"/>
      <c r="K792" s="199"/>
      <c r="L792" s="204"/>
      <c r="M792" s="205"/>
      <c r="N792" s="206"/>
      <c r="O792" s="206"/>
      <c r="P792" s="206"/>
      <c r="Q792" s="206"/>
      <c r="R792" s="206"/>
      <c r="S792" s="206"/>
      <c r="T792" s="207"/>
      <c r="AT792" s="208" t="s">
        <v>195</v>
      </c>
      <c r="AU792" s="208" t="s">
        <v>82</v>
      </c>
      <c r="AV792" s="13" t="s">
        <v>80</v>
      </c>
      <c r="AW792" s="13" t="s">
        <v>35</v>
      </c>
      <c r="AX792" s="13" t="s">
        <v>73</v>
      </c>
      <c r="AY792" s="208" t="s">
        <v>185</v>
      </c>
    </row>
    <row r="793" spans="1:65" s="13" customFormat="1" ht="11.25">
      <c r="B793" s="198"/>
      <c r="C793" s="199"/>
      <c r="D793" s="200" t="s">
        <v>195</v>
      </c>
      <c r="E793" s="201" t="s">
        <v>19</v>
      </c>
      <c r="F793" s="202" t="s">
        <v>6916</v>
      </c>
      <c r="G793" s="199"/>
      <c r="H793" s="201" t="s">
        <v>19</v>
      </c>
      <c r="I793" s="203"/>
      <c r="J793" s="199"/>
      <c r="K793" s="199"/>
      <c r="L793" s="204"/>
      <c r="M793" s="205"/>
      <c r="N793" s="206"/>
      <c r="O793" s="206"/>
      <c r="P793" s="206"/>
      <c r="Q793" s="206"/>
      <c r="R793" s="206"/>
      <c r="S793" s="206"/>
      <c r="T793" s="207"/>
      <c r="AT793" s="208" t="s">
        <v>195</v>
      </c>
      <c r="AU793" s="208" t="s">
        <v>82</v>
      </c>
      <c r="AV793" s="13" t="s">
        <v>80</v>
      </c>
      <c r="AW793" s="13" t="s">
        <v>35</v>
      </c>
      <c r="AX793" s="13" t="s">
        <v>73</v>
      </c>
      <c r="AY793" s="208" t="s">
        <v>185</v>
      </c>
    </row>
    <row r="794" spans="1:65" s="14" customFormat="1" ht="11.25">
      <c r="B794" s="209"/>
      <c r="C794" s="210"/>
      <c r="D794" s="200" t="s">
        <v>195</v>
      </c>
      <c r="E794" s="211" t="s">
        <v>19</v>
      </c>
      <c r="F794" s="212" t="s">
        <v>372</v>
      </c>
      <c r="G794" s="210"/>
      <c r="H794" s="213">
        <v>20</v>
      </c>
      <c r="I794" s="214"/>
      <c r="J794" s="210"/>
      <c r="K794" s="210"/>
      <c r="L794" s="215"/>
      <c r="M794" s="216"/>
      <c r="N794" s="217"/>
      <c r="O794" s="217"/>
      <c r="P794" s="217"/>
      <c r="Q794" s="217"/>
      <c r="R794" s="217"/>
      <c r="S794" s="217"/>
      <c r="T794" s="218"/>
      <c r="AT794" s="219" t="s">
        <v>195</v>
      </c>
      <c r="AU794" s="219" t="s">
        <v>82</v>
      </c>
      <c r="AV794" s="14" t="s">
        <v>82</v>
      </c>
      <c r="AW794" s="14" t="s">
        <v>35</v>
      </c>
      <c r="AX794" s="14" t="s">
        <v>73</v>
      </c>
      <c r="AY794" s="219" t="s">
        <v>185</v>
      </c>
    </row>
    <row r="795" spans="1:65" s="15" customFormat="1" ht="11.25">
      <c r="B795" s="220"/>
      <c r="C795" s="221"/>
      <c r="D795" s="200" t="s">
        <v>195</v>
      </c>
      <c r="E795" s="222" t="s">
        <v>19</v>
      </c>
      <c r="F795" s="223" t="s">
        <v>226</v>
      </c>
      <c r="G795" s="221"/>
      <c r="H795" s="224">
        <v>20</v>
      </c>
      <c r="I795" s="225"/>
      <c r="J795" s="221"/>
      <c r="K795" s="221"/>
      <c r="L795" s="226"/>
      <c r="M795" s="227"/>
      <c r="N795" s="228"/>
      <c r="O795" s="228"/>
      <c r="P795" s="228"/>
      <c r="Q795" s="228"/>
      <c r="R795" s="228"/>
      <c r="S795" s="228"/>
      <c r="T795" s="229"/>
      <c r="AT795" s="230" t="s">
        <v>195</v>
      </c>
      <c r="AU795" s="230" t="s">
        <v>82</v>
      </c>
      <c r="AV795" s="15" t="s">
        <v>135</v>
      </c>
      <c r="AW795" s="15" t="s">
        <v>35</v>
      </c>
      <c r="AX795" s="15" t="s">
        <v>80</v>
      </c>
      <c r="AY795" s="230" t="s">
        <v>185</v>
      </c>
    </row>
    <row r="796" spans="1:65" s="2" customFormat="1" ht="24.2" customHeight="1">
      <c r="A796" s="36"/>
      <c r="B796" s="37"/>
      <c r="C796" s="180" t="s">
        <v>1009</v>
      </c>
      <c r="D796" s="180" t="s">
        <v>187</v>
      </c>
      <c r="E796" s="181" t="s">
        <v>1847</v>
      </c>
      <c r="F796" s="182" t="s">
        <v>1848</v>
      </c>
      <c r="G796" s="183" t="s">
        <v>240</v>
      </c>
      <c r="H796" s="184">
        <v>104.9</v>
      </c>
      <c r="I796" s="185"/>
      <c r="J796" s="186">
        <f>ROUND(I796*H796,2)</f>
        <v>0</v>
      </c>
      <c r="K796" s="182" t="s">
        <v>191</v>
      </c>
      <c r="L796" s="41"/>
      <c r="M796" s="187" t="s">
        <v>19</v>
      </c>
      <c r="N796" s="188" t="s">
        <v>44</v>
      </c>
      <c r="O796" s="66"/>
      <c r="P796" s="189">
        <f>O796*H796</f>
        <v>0</v>
      </c>
      <c r="Q796" s="189">
        <v>1.32E-3</v>
      </c>
      <c r="R796" s="189">
        <f>Q796*H796</f>
        <v>0.13846800000000001</v>
      </c>
      <c r="S796" s="189">
        <v>0</v>
      </c>
      <c r="T796" s="190">
        <f>S796*H796</f>
        <v>0</v>
      </c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R796" s="191" t="s">
        <v>339</v>
      </c>
      <c r="AT796" s="191" t="s">
        <v>187</v>
      </c>
      <c r="AU796" s="191" t="s">
        <v>82</v>
      </c>
      <c r="AY796" s="19" t="s">
        <v>185</v>
      </c>
      <c r="BE796" s="192">
        <f>IF(N796="základní",J796,0)</f>
        <v>0</v>
      </c>
      <c r="BF796" s="192">
        <f>IF(N796="snížená",J796,0)</f>
        <v>0</v>
      </c>
      <c r="BG796" s="192">
        <f>IF(N796="zákl. přenesená",J796,0)</f>
        <v>0</v>
      </c>
      <c r="BH796" s="192">
        <f>IF(N796="sníž. přenesená",J796,0)</f>
        <v>0</v>
      </c>
      <c r="BI796" s="192">
        <f>IF(N796="nulová",J796,0)</f>
        <v>0</v>
      </c>
      <c r="BJ796" s="19" t="s">
        <v>80</v>
      </c>
      <c r="BK796" s="192">
        <f>ROUND(I796*H796,2)</f>
        <v>0</v>
      </c>
      <c r="BL796" s="19" t="s">
        <v>339</v>
      </c>
      <c r="BM796" s="191" t="s">
        <v>6917</v>
      </c>
    </row>
    <row r="797" spans="1:65" s="2" customFormat="1" ht="11.25">
      <c r="A797" s="36"/>
      <c r="B797" s="37"/>
      <c r="C797" s="38"/>
      <c r="D797" s="193" t="s">
        <v>193</v>
      </c>
      <c r="E797" s="38"/>
      <c r="F797" s="194" t="s">
        <v>1850</v>
      </c>
      <c r="G797" s="38"/>
      <c r="H797" s="38"/>
      <c r="I797" s="195"/>
      <c r="J797" s="38"/>
      <c r="K797" s="38"/>
      <c r="L797" s="41"/>
      <c r="M797" s="196"/>
      <c r="N797" s="197"/>
      <c r="O797" s="66"/>
      <c r="P797" s="66"/>
      <c r="Q797" s="66"/>
      <c r="R797" s="66"/>
      <c r="S797" s="66"/>
      <c r="T797" s="67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T797" s="19" t="s">
        <v>193</v>
      </c>
      <c r="AU797" s="19" t="s">
        <v>82</v>
      </c>
    </row>
    <row r="798" spans="1:65" s="13" customFormat="1" ht="11.25">
      <c r="B798" s="198"/>
      <c r="C798" s="199"/>
      <c r="D798" s="200" t="s">
        <v>195</v>
      </c>
      <c r="E798" s="201" t="s">
        <v>19</v>
      </c>
      <c r="F798" s="202" t="s">
        <v>652</v>
      </c>
      <c r="G798" s="199"/>
      <c r="H798" s="201" t="s">
        <v>19</v>
      </c>
      <c r="I798" s="203"/>
      <c r="J798" s="199"/>
      <c r="K798" s="199"/>
      <c r="L798" s="204"/>
      <c r="M798" s="205"/>
      <c r="N798" s="206"/>
      <c r="O798" s="206"/>
      <c r="P798" s="206"/>
      <c r="Q798" s="206"/>
      <c r="R798" s="206"/>
      <c r="S798" s="206"/>
      <c r="T798" s="207"/>
      <c r="AT798" s="208" t="s">
        <v>195</v>
      </c>
      <c r="AU798" s="208" t="s">
        <v>82</v>
      </c>
      <c r="AV798" s="13" t="s">
        <v>80</v>
      </c>
      <c r="AW798" s="13" t="s">
        <v>35</v>
      </c>
      <c r="AX798" s="13" t="s">
        <v>73</v>
      </c>
      <c r="AY798" s="208" t="s">
        <v>185</v>
      </c>
    </row>
    <row r="799" spans="1:65" s="14" customFormat="1" ht="11.25">
      <c r="B799" s="209"/>
      <c r="C799" s="210"/>
      <c r="D799" s="200" t="s">
        <v>195</v>
      </c>
      <c r="E799" s="211" t="s">
        <v>19</v>
      </c>
      <c r="F799" s="212" t="s">
        <v>6918</v>
      </c>
      <c r="G799" s="210"/>
      <c r="H799" s="213">
        <v>104.9</v>
      </c>
      <c r="I799" s="214"/>
      <c r="J799" s="210"/>
      <c r="K799" s="210"/>
      <c r="L799" s="215"/>
      <c r="M799" s="216"/>
      <c r="N799" s="217"/>
      <c r="O799" s="217"/>
      <c r="P799" s="217"/>
      <c r="Q799" s="217"/>
      <c r="R799" s="217"/>
      <c r="S799" s="217"/>
      <c r="T799" s="218"/>
      <c r="AT799" s="219" t="s">
        <v>195</v>
      </c>
      <c r="AU799" s="219" t="s">
        <v>82</v>
      </c>
      <c r="AV799" s="14" t="s">
        <v>82</v>
      </c>
      <c r="AW799" s="14" t="s">
        <v>35</v>
      </c>
      <c r="AX799" s="14" t="s">
        <v>73</v>
      </c>
      <c r="AY799" s="219" t="s">
        <v>185</v>
      </c>
    </row>
    <row r="800" spans="1:65" s="15" customFormat="1" ht="11.25">
      <c r="B800" s="220"/>
      <c r="C800" s="221"/>
      <c r="D800" s="200" t="s">
        <v>195</v>
      </c>
      <c r="E800" s="222" t="s">
        <v>19</v>
      </c>
      <c r="F800" s="223" t="s">
        <v>226</v>
      </c>
      <c r="G800" s="221"/>
      <c r="H800" s="224">
        <v>104.9</v>
      </c>
      <c r="I800" s="225"/>
      <c r="J800" s="221"/>
      <c r="K800" s="221"/>
      <c r="L800" s="226"/>
      <c r="M800" s="227"/>
      <c r="N800" s="228"/>
      <c r="O800" s="228"/>
      <c r="P800" s="228"/>
      <c r="Q800" s="228"/>
      <c r="R800" s="228"/>
      <c r="S800" s="228"/>
      <c r="T800" s="229"/>
      <c r="AT800" s="230" t="s">
        <v>195</v>
      </c>
      <c r="AU800" s="230" t="s">
        <v>82</v>
      </c>
      <c r="AV800" s="15" t="s">
        <v>135</v>
      </c>
      <c r="AW800" s="15" t="s">
        <v>35</v>
      </c>
      <c r="AX800" s="15" t="s">
        <v>80</v>
      </c>
      <c r="AY800" s="230" t="s">
        <v>185</v>
      </c>
    </row>
    <row r="801" spans="1:65" s="2" customFormat="1" ht="16.5" customHeight="1">
      <c r="A801" s="36"/>
      <c r="B801" s="37"/>
      <c r="C801" s="237" t="s">
        <v>1012</v>
      </c>
      <c r="D801" s="237" t="s">
        <v>520</v>
      </c>
      <c r="E801" s="238" t="s">
        <v>1852</v>
      </c>
      <c r="F801" s="239" t="s">
        <v>1853</v>
      </c>
      <c r="G801" s="240" t="s">
        <v>240</v>
      </c>
      <c r="H801" s="241">
        <v>110.145</v>
      </c>
      <c r="I801" s="242"/>
      <c r="J801" s="243">
        <f>ROUND(I801*H801,2)</f>
        <v>0</v>
      </c>
      <c r="K801" s="239" t="s">
        <v>191</v>
      </c>
      <c r="L801" s="244"/>
      <c r="M801" s="245" t="s">
        <v>19</v>
      </c>
      <c r="N801" s="246" t="s">
        <v>44</v>
      </c>
      <c r="O801" s="66"/>
      <c r="P801" s="189">
        <f>O801*H801</f>
        <v>0</v>
      </c>
      <c r="Q801" s="189">
        <v>8.0000000000000002E-3</v>
      </c>
      <c r="R801" s="189">
        <f>Q801*H801</f>
        <v>0.88115999999999994</v>
      </c>
      <c r="S801" s="189">
        <v>0</v>
      </c>
      <c r="T801" s="190">
        <f>S801*H801</f>
        <v>0</v>
      </c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R801" s="191" t="s">
        <v>627</v>
      </c>
      <c r="AT801" s="191" t="s">
        <v>520</v>
      </c>
      <c r="AU801" s="191" t="s">
        <v>82</v>
      </c>
      <c r="AY801" s="19" t="s">
        <v>185</v>
      </c>
      <c r="BE801" s="192">
        <f>IF(N801="základní",J801,0)</f>
        <v>0</v>
      </c>
      <c r="BF801" s="192">
        <f>IF(N801="snížená",J801,0)</f>
        <v>0</v>
      </c>
      <c r="BG801" s="192">
        <f>IF(N801="zákl. přenesená",J801,0)</f>
        <v>0</v>
      </c>
      <c r="BH801" s="192">
        <f>IF(N801="sníž. přenesená",J801,0)</f>
        <v>0</v>
      </c>
      <c r="BI801" s="192">
        <f>IF(N801="nulová",J801,0)</f>
        <v>0</v>
      </c>
      <c r="BJ801" s="19" t="s">
        <v>80</v>
      </c>
      <c r="BK801" s="192">
        <f>ROUND(I801*H801,2)</f>
        <v>0</v>
      </c>
      <c r="BL801" s="19" t="s">
        <v>339</v>
      </c>
      <c r="BM801" s="191" t="s">
        <v>6919</v>
      </c>
    </row>
    <row r="802" spans="1:65" s="13" customFormat="1" ht="11.25">
      <c r="B802" s="198"/>
      <c r="C802" s="199"/>
      <c r="D802" s="200" t="s">
        <v>195</v>
      </c>
      <c r="E802" s="201" t="s">
        <v>19</v>
      </c>
      <c r="F802" s="202" t="s">
        <v>652</v>
      </c>
      <c r="G802" s="199"/>
      <c r="H802" s="201" t="s">
        <v>19</v>
      </c>
      <c r="I802" s="203"/>
      <c r="J802" s="199"/>
      <c r="K802" s="199"/>
      <c r="L802" s="204"/>
      <c r="M802" s="205"/>
      <c r="N802" s="206"/>
      <c r="O802" s="206"/>
      <c r="P802" s="206"/>
      <c r="Q802" s="206"/>
      <c r="R802" s="206"/>
      <c r="S802" s="206"/>
      <c r="T802" s="207"/>
      <c r="AT802" s="208" t="s">
        <v>195</v>
      </c>
      <c r="AU802" s="208" t="s">
        <v>82</v>
      </c>
      <c r="AV802" s="13" t="s">
        <v>80</v>
      </c>
      <c r="AW802" s="13" t="s">
        <v>35</v>
      </c>
      <c r="AX802" s="13" t="s">
        <v>73</v>
      </c>
      <c r="AY802" s="208" t="s">
        <v>185</v>
      </c>
    </row>
    <row r="803" spans="1:65" s="14" customFormat="1" ht="11.25">
      <c r="B803" s="209"/>
      <c r="C803" s="210"/>
      <c r="D803" s="200" t="s">
        <v>195</v>
      </c>
      <c r="E803" s="211" t="s">
        <v>19</v>
      </c>
      <c r="F803" s="212" t="s">
        <v>6918</v>
      </c>
      <c r="G803" s="210"/>
      <c r="H803" s="213">
        <v>104.9</v>
      </c>
      <c r="I803" s="214"/>
      <c r="J803" s="210"/>
      <c r="K803" s="210"/>
      <c r="L803" s="215"/>
      <c r="M803" s="216"/>
      <c r="N803" s="217"/>
      <c r="O803" s="217"/>
      <c r="P803" s="217"/>
      <c r="Q803" s="217"/>
      <c r="R803" s="217"/>
      <c r="S803" s="217"/>
      <c r="T803" s="218"/>
      <c r="AT803" s="219" t="s">
        <v>195</v>
      </c>
      <c r="AU803" s="219" t="s">
        <v>82</v>
      </c>
      <c r="AV803" s="14" t="s">
        <v>82</v>
      </c>
      <c r="AW803" s="14" t="s">
        <v>35</v>
      </c>
      <c r="AX803" s="14" t="s">
        <v>73</v>
      </c>
      <c r="AY803" s="219" t="s">
        <v>185</v>
      </c>
    </row>
    <row r="804" spans="1:65" s="15" customFormat="1" ht="11.25">
      <c r="B804" s="220"/>
      <c r="C804" s="221"/>
      <c r="D804" s="200" t="s">
        <v>195</v>
      </c>
      <c r="E804" s="222" t="s">
        <v>19</v>
      </c>
      <c r="F804" s="223" t="s">
        <v>226</v>
      </c>
      <c r="G804" s="221"/>
      <c r="H804" s="224">
        <v>104.9</v>
      </c>
      <c r="I804" s="225"/>
      <c r="J804" s="221"/>
      <c r="K804" s="221"/>
      <c r="L804" s="226"/>
      <c r="M804" s="227"/>
      <c r="N804" s="228"/>
      <c r="O804" s="228"/>
      <c r="P804" s="228"/>
      <c r="Q804" s="228"/>
      <c r="R804" s="228"/>
      <c r="S804" s="228"/>
      <c r="T804" s="229"/>
      <c r="AT804" s="230" t="s">
        <v>195</v>
      </c>
      <c r="AU804" s="230" t="s">
        <v>82</v>
      </c>
      <c r="AV804" s="15" t="s">
        <v>135</v>
      </c>
      <c r="AW804" s="15" t="s">
        <v>35</v>
      </c>
      <c r="AX804" s="15" t="s">
        <v>80</v>
      </c>
      <c r="AY804" s="230" t="s">
        <v>185</v>
      </c>
    </row>
    <row r="805" spans="1:65" s="14" customFormat="1" ht="11.25">
      <c r="B805" s="209"/>
      <c r="C805" s="210"/>
      <c r="D805" s="200" t="s">
        <v>195</v>
      </c>
      <c r="E805" s="210"/>
      <c r="F805" s="212" t="s">
        <v>6920</v>
      </c>
      <c r="G805" s="210"/>
      <c r="H805" s="213">
        <v>110.145</v>
      </c>
      <c r="I805" s="214"/>
      <c r="J805" s="210"/>
      <c r="K805" s="210"/>
      <c r="L805" s="215"/>
      <c r="M805" s="216"/>
      <c r="N805" s="217"/>
      <c r="O805" s="217"/>
      <c r="P805" s="217"/>
      <c r="Q805" s="217"/>
      <c r="R805" s="217"/>
      <c r="S805" s="217"/>
      <c r="T805" s="218"/>
      <c r="AT805" s="219" t="s">
        <v>195</v>
      </c>
      <c r="AU805" s="219" t="s">
        <v>82</v>
      </c>
      <c r="AV805" s="14" t="s">
        <v>82</v>
      </c>
      <c r="AW805" s="14" t="s">
        <v>4</v>
      </c>
      <c r="AX805" s="14" t="s">
        <v>80</v>
      </c>
      <c r="AY805" s="219" t="s">
        <v>185</v>
      </c>
    </row>
    <row r="806" spans="1:65" s="2" customFormat="1" ht="24.2" customHeight="1">
      <c r="A806" s="36"/>
      <c r="B806" s="37"/>
      <c r="C806" s="180" t="s">
        <v>1014</v>
      </c>
      <c r="D806" s="180" t="s">
        <v>187</v>
      </c>
      <c r="E806" s="181" t="s">
        <v>1256</v>
      </c>
      <c r="F806" s="182" t="s">
        <v>1257</v>
      </c>
      <c r="G806" s="183" t="s">
        <v>457</v>
      </c>
      <c r="H806" s="231"/>
      <c r="I806" s="185"/>
      <c r="J806" s="186">
        <f>ROUND(I806*H806,2)</f>
        <v>0</v>
      </c>
      <c r="K806" s="182" t="s">
        <v>191</v>
      </c>
      <c r="L806" s="41"/>
      <c r="M806" s="187" t="s">
        <v>19</v>
      </c>
      <c r="N806" s="188" t="s">
        <v>44</v>
      </c>
      <c r="O806" s="66"/>
      <c r="P806" s="189">
        <f>O806*H806</f>
        <v>0</v>
      </c>
      <c r="Q806" s="189">
        <v>0</v>
      </c>
      <c r="R806" s="189">
        <f>Q806*H806</f>
        <v>0</v>
      </c>
      <c r="S806" s="189">
        <v>0</v>
      </c>
      <c r="T806" s="190">
        <f>S806*H806</f>
        <v>0</v>
      </c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R806" s="191" t="s">
        <v>339</v>
      </c>
      <c r="AT806" s="191" t="s">
        <v>187</v>
      </c>
      <c r="AU806" s="191" t="s">
        <v>82</v>
      </c>
      <c r="AY806" s="19" t="s">
        <v>185</v>
      </c>
      <c r="BE806" s="192">
        <f>IF(N806="základní",J806,0)</f>
        <v>0</v>
      </c>
      <c r="BF806" s="192">
        <f>IF(N806="snížená",J806,0)</f>
        <v>0</v>
      </c>
      <c r="BG806" s="192">
        <f>IF(N806="zákl. přenesená",J806,0)</f>
        <v>0</v>
      </c>
      <c r="BH806" s="192">
        <f>IF(N806="sníž. přenesená",J806,0)</f>
        <v>0</v>
      </c>
      <c r="BI806" s="192">
        <f>IF(N806="nulová",J806,0)</f>
        <v>0</v>
      </c>
      <c r="BJ806" s="19" t="s">
        <v>80</v>
      </c>
      <c r="BK806" s="192">
        <f>ROUND(I806*H806,2)</f>
        <v>0</v>
      </c>
      <c r="BL806" s="19" t="s">
        <v>339</v>
      </c>
      <c r="BM806" s="191" t="s">
        <v>6921</v>
      </c>
    </row>
    <row r="807" spans="1:65" s="2" customFormat="1" ht="11.25">
      <c r="A807" s="36"/>
      <c r="B807" s="37"/>
      <c r="C807" s="38"/>
      <c r="D807" s="193" t="s">
        <v>193</v>
      </c>
      <c r="E807" s="38"/>
      <c r="F807" s="194" t="s">
        <v>1259</v>
      </c>
      <c r="G807" s="38"/>
      <c r="H807" s="38"/>
      <c r="I807" s="195"/>
      <c r="J807" s="38"/>
      <c r="K807" s="38"/>
      <c r="L807" s="41"/>
      <c r="M807" s="196"/>
      <c r="N807" s="197"/>
      <c r="O807" s="66"/>
      <c r="P807" s="66"/>
      <c r="Q807" s="66"/>
      <c r="R807" s="66"/>
      <c r="S807" s="66"/>
      <c r="T807" s="67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T807" s="19" t="s">
        <v>193</v>
      </c>
      <c r="AU807" s="19" t="s">
        <v>82</v>
      </c>
    </row>
    <row r="808" spans="1:65" s="12" customFormat="1" ht="22.9" customHeight="1">
      <c r="B808" s="164"/>
      <c r="C808" s="165"/>
      <c r="D808" s="166" t="s">
        <v>72</v>
      </c>
      <c r="E808" s="178" t="s">
        <v>1260</v>
      </c>
      <c r="F808" s="178" t="s">
        <v>1261</v>
      </c>
      <c r="G808" s="165"/>
      <c r="H808" s="165"/>
      <c r="I808" s="168"/>
      <c r="J808" s="179">
        <f>BK808</f>
        <v>0</v>
      </c>
      <c r="K808" s="165"/>
      <c r="L808" s="170"/>
      <c r="M808" s="171"/>
      <c r="N808" s="172"/>
      <c r="O808" s="172"/>
      <c r="P808" s="173">
        <f>SUM(P809:P821)</f>
        <v>0</v>
      </c>
      <c r="Q808" s="172"/>
      <c r="R808" s="173">
        <f>SUM(R809:R821)</f>
        <v>4.6345000000000004E-2</v>
      </c>
      <c r="S808" s="172"/>
      <c r="T808" s="174">
        <f>SUM(T809:T821)</f>
        <v>0</v>
      </c>
      <c r="AR808" s="175" t="s">
        <v>82</v>
      </c>
      <c r="AT808" s="176" t="s">
        <v>72</v>
      </c>
      <c r="AU808" s="176" t="s">
        <v>80</v>
      </c>
      <c r="AY808" s="175" t="s">
        <v>185</v>
      </c>
      <c r="BK808" s="177">
        <f>SUM(BK809:BK821)</f>
        <v>0</v>
      </c>
    </row>
    <row r="809" spans="1:65" s="2" customFormat="1" ht="33" customHeight="1">
      <c r="A809" s="36"/>
      <c r="B809" s="37"/>
      <c r="C809" s="180" t="s">
        <v>1020</v>
      </c>
      <c r="D809" s="180" t="s">
        <v>187</v>
      </c>
      <c r="E809" s="181" t="s">
        <v>6922</v>
      </c>
      <c r="F809" s="182" t="s">
        <v>6923</v>
      </c>
      <c r="G809" s="183" t="s">
        <v>240</v>
      </c>
      <c r="H809" s="184">
        <v>0.5</v>
      </c>
      <c r="I809" s="185"/>
      <c r="J809" s="186">
        <f>ROUND(I809*H809,2)</f>
        <v>0</v>
      </c>
      <c r="K809" s="182" t="s">
        <v>191</v>
      </c>
      <c r="L809" s="41"/>
      <c r="M809" s="187" t="s">
        <v>19</v>
      </c>
      <c r="N809" s="188" t="s">
        <v>44</v>
      </c>
      <c r="O809" s="66"/>
      <c r="P809" s="189">
        <f>O809*H809</f>
        <v>0</v>
      </c>
      <c r="Q809" s="189">
        <v>6.6100000000000004E-3</v>
      </c>
      <c r="R809" s="189">
        <f>Q809*H809</f>
        <v>3.3050000000000002E-3</v>
      </c>
      <c r="S809" s="189">
        <v>0</v>
      </c>
      <c r="T809" s="190">
        <f>S809*H809</f>
        <v>0</v>
      </c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R809" s="191" t="s">
        <v>339</v>
      </c>
      <c r="AT809" s="191" t="s">
        <v>187</v>
      </c>
      <c r="AU809" s="191" t="s">
        <v>82</v>
      </c>
      <c r="AY809" s="19" t="s">
        <v>185</v>
      </c>
      <c r="BE809" s="192">
        <f>IF(N809="základní",J809,0)</f>
        <v>0</v>
      </c>
      <c r="BF809" s="192">
        <f>IF(N809="snížená",J809,0)</f>
        <v>0</v>
      </c>
      <c r="BG809" s="192">
        <f>IF(N809="zákl. přenesená",J809,0)</f>
        <v>0</v>
      </c>
      <c r="BH809" s="192">
        <f>IF(N809="sníž. přenesená",J809,0)</f>
        <v>0</v>
      </c>
      <c r="BI809" s="192">
        <f>IF(N809="nulová",J809,0)</f>
        <v>0</v>
      </c>
      <c r="BJ809" s="19" t="s">
        <v>80</v>
      </c>
      <c r="BK809" s="192">
        <f>ROUND(I809*H809,2)</f>
        <v>0</v>
      </c>
      <c r="BL809" s="19" t="s">
        <v>339</v>
      </c>
      <c r="BM809" s="191" t="s">
        <v>6924</v>
      </c>
    </row>
    <row r="810" spans="1:65" s="2" customFormat="1" ht="11.25">
      <c r="A810" s="36"/>
      <c r="B810" s="37"/>
      <c r="C810" s="38"/>
      <c r="D810" s="193" t="s">
        <v>193</v>
      </c>
      <c r="E810" s="38"/>
      <c r="F810" s="194" t="s">
        <v>6925</v>
      </c>
      <c r="G810" s="38"/>
      <c r="H810" s="38"/>
      <c r="I810" s="195"/>
      <c r="J810" s="38"/>
      <c r="K810" s="38"/>
      <c r="L810" s="41"/>
      <c r="M810" s="196"/>
      <c r="N810" s="197"/>
      <c r="O810" s="66"/>
      <c r="P810" s="66"/>
      <c r="Q810" s="66"/>
      <c r="R810" s="66"/>
      <c r="S810" s="66"/>
      <c r="T810" s="67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T810" s="19" t="s">
        <v>193</v>
      </c>
      <c r="AU810" s="19" t="s">
        <v>82</v>
      </c>
    </row>
    <row r="811" spans="1:65" s="13" customFormat="1" ht="11.25">
      <c r="B811" s="198"/>
      <c r="C811" s="199"/>
      <c r="D811" s="200" t="s">
        <v>195</v>
      </c>
      <c r="E811" s="201" t="s">
        <v>19</v>
      </c>
      <c r="F811" s="202" t="s">
        <v>1266</v>
      </c>
      <c r="G811" s="199"/>
      <c r="H811" s="201" t="s">
        <v>19</v>
      </c>
      <c r="I811" s="203"/>
      <c r="J811" s="199"/>
      <c r="K811" s="199"/>
      <c r="L811" s="204"/>
      <c r="M811" s="205"/>
      <c r="N811" s="206"/>
      <c r="O811" s="206"/>
      <c r="P811" s="206"/>
      <c r="Q811" s="206"/>
      <c r="R811" s="206"/>
      <c r="S811" s="206"/>
      <c r="T811" s="207"/>
      <c r="AT811" s="208" t="s">
        <v>195</v>
      </c>
      <c r="AU811" s="208" t="s">
        <v>82</v>
      </c>
      <c r="AV811" s="13" t="s">
        <v>80</v>
      </c>
      <c r="AW811" s="13" t="s">
        <v>35</v>
      </c>
      <c r="AX811" s="13" t="s">
        <v>73</v>
      </c>
      <c r="AY811" s="208" t="s">
        <v>185</v>
      </c>
    </row>
    <row r="812" spans="1:65" s="13" customFormat="1" ht="11.25">
      <c r="B812" s="198"/>
      <c r="C812" s="199"/>
      <c r="D812" s="200" t="s">
        <v>195</v>
      </c>
      <c r="E812" s="201" t="s">
        <v>19</v>
      </c>
      <c r="F812" s="202" t="s">
        <v>6926</v>
      </c>
      <c r="G812" s="199"/>
      <c r="H812" s="201" t="s">
        <v>19</v>
      </c>
      <c r="I812" s="203"/>
      <c r="J812" s="199"/>
      <c r="K812" s="199"/>
      <c r="L812" s="204"/>
      <c r="M812" s="205"/>
      <c r="N812" s="206"/>
      <c r="O812" s="206"/>
      <c r="P812" s="206"/>
      <c r="Q812" s="206"/>
      <c r="R812" s="206"/>
      <c r="S812" s="206"/>
      <c r="T812" s="207"/>
      <c r="AT812" s="208" t="s">
        <v>195</v>
      </c>
      <c r="AU812" s="208" t="s">
        <v>82</v>
      </c>
      <c r="AV812" s="13" t="s">
        <v>80</v>
      </c>
      <c r="AW812" s="13" t="s">
        <v>35</v>
      </c>
      <c r="AX812" s="13" t="s">
        <v>73</v>
      </c>
      <c r="AY812" s="208" t="s">
        <v>185</v>
      </c>
    </row>
    <row r="813" spans="1:65" s="14" customFormat="1" ht="11.25">
      <c r="B813" s="209"/>
      <c r="C813" s="210"/>
      <c r="D813" s="200" t="s">
        <v>195</v>
      </c>
      <c r="E813" s="211" t="s">
        <v>19</v>
      </c>
      <c r="F813" s="212" t="s">
        <v>6927</v>
      </c>
      <c r="G813" s="210"/>
      <c r="H813" s="213">
        <v>0.5</v>
      </c>
      <c r="I813" s="214"/>
      <c r="J813" s="210"/>
      <c r="K813" s="210"/>
      <c r="L813" s="215"/>
      <c r="M813" s="216"/>
      <c r="N813" s="217"/>
      <c r="O813" s="217"/>
      <c r="P813" s="217"/>
      <c r="Q813" s="217"/>
      <c r="R813" s="217"/>
      <c r="S813" s="217"/>
      <c r="T813" s="218"/>
      <c r="AT813" s="219" t="s">
        <v>195</v>
      </c>
      <c r="AU813" s="219" t="s">
        <v>82</v>
      </c>
      <c r="AV813" s="14" t="s">
        <v>82</v>
      </c>
      <c r="AW813" s="14" t="s">
        <v>35</v>
      </c>
      <c r="AX813" s="14" t="s">
        <v>73</v>
      </c>
      <c r="AY813" s="219" t="s">
        <v>185</v>
      </c>
    </row>
    <row r="814" spans="1:65" s="15" customFormat="1" ht="11.25">
      <c r="B814" s="220"/>
      <c r="C814" s="221"/>
      <c r="D814" s="200" t="s">
        <v>195</v>
      </c>
      <c r="E814" s="222" t="s">
        <v>19</v>
      </c>
      <c r="F814" s="223" t="s">
        <v>226</v>
      </c>
      <c r="G814" s="221"/>
      <c r="H814" s="224">
        <v>0.5</v>
      </c>
      <c r="I814" s="225"/>
      <c r="J814" s="221"/>
      <c r="K814" s="221"/>
      <c r="L814" s="226"/>
      <c r="M814" s="227"/>
      <c r="N814" s="228"/>
      <c r="O814" s="228"/>
      <c r="P814" s="228"/>
      <c r="Q814" s="228"/>
      <c r="R814" s="228"/>
      <c r="S814" s="228"/>
      <c r="T814" s="229"/>
      <c r="AT814" s="230" t="s">
        <v>195</v>
      </c>
      <c r="AU814" s="230" t="s">
        <v>82</v>
      </c>
      <c r="AV814" s="15" t="s">
        <v>135</v>
      </c>
      <c r="AW814" s="15" t="s">
        <v>35</v>
      </c>
      <c r="AX814" s="15" t="s">
        <v>80</v>
      </c>
      <c r="AY814" s="230" t="s">
        <v>185</v>
      </c>
    </row>
    <row r="815" spans="1:65" s="2" customFormat="1" ht="24.2" customHeight="1">
      <c r="A815" s="36"/>
      <c r="B815" s="37"/>
      <c r="C815" s="180" t="s">
        <v>1026</v>
      </c>
      <c r="D815" s="180" t="s">
        <v>187</v>
      </c>
      <c r="E815" s="181" t="s">
        <v>1857</v>
      </c>
      <c r="F815" s="182" t="s">
        <v>1858</v>
      </c>
      <c r="G815" s="183" t="s">
        <v>499</v>
      </c>
      <c r="H815" s="184">
        <v>16</v>
      </c>
      <c r="I815" s="185"/>
      <c r="J815" s="186">
        <f>ROUND(I815*H815,2)</f>
        <v>0</v>
      </c>
      <c r="K815" s="182" t="s">
        <v>449</v>
      </c>
      <c r="L815" s="41"/>
      <c r="M815" s="187" t="s">
        <v>19</v>
      </c>
      <c r="N815" s="188" t="s">
        <v>44</v>
      </c>
      <c r="O815" s="66"/>
      <c r="P815" s="189">
        <f>O815*H815</f>
        <v>0</v>
      </c>
      <c r="Q815" s="189">
        <v>2.6900000000000001E-3</v>
      </c>
      <c r="R815" s="189">
        <f>Q815*H815</f>
        <v>4.3040000000000002E-2</v>
      </c>
      <c r="S815" s="189">
        <v>0</v>
      </c>
      <c r="T815" s="190">
        <f>S815*H815</f>
        <v>0</v>
      </c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R815" s="191" t="s">
        <v>339</v>
      </c>
      <c r="AT815" s="191" t="s">
        <v>187</v>
      </c>
      <c r="AU815" s="191" t="s">
        <v>82</v>
      </c>
      <c r="AY815" s="19" t="s">
        <v>185</v>
      </c>
      <c r="BE815" s="192">
        <f>IF(N815="základní",J815,0)</f>
        <v>0</v>
      </c>
      <c r="BF815" s="192">
        <f>IF(N815="snížená",J815,0)</f>
        <v>0</v>
      </c>
      <c r="BG815" s="192">
        <f>IF(N815="zákl. přenesená",J815,0)</f>
        <v>0</v>
      </c>
      <c r="BH815" s="192">
        <f>IF(N815="sníž. přenesená",J815,0)</f>
        <v>0</v>
      </c>
      <c r="BI815" s="192">
        <f>IF(N815="nulová",J815,0)</f>
        <v>0</v>
      </c>
      <c r="BJ815" s="19" t="s">
        <v>80</v>
      </c>
      <c r="BK815" s="192">
        <f>ROUND(I815*H815,2)</f>
        <v>0</v>
      </c>
      <c r="BL815" s="19" t="s">
        <v>339</v>
      </c>
      <c r="BM815" s="191" t="s">
        <v>6928</v>
      </c>
    </row>
    <row r="816" spans="1:65" s="13" customFormat="1" ht="11.25">
      <c r="B816" s="198"/>
      <c r="C816" s="199"/>
      <c r="D816" s="200" t="s">
        <v>195</v>
      </c>
      <c r="E816" s="201" t="s">
        <v>19</v>
      </c>
      <c r="F816" s="202" t="s">
        <v>1266</v>
      </c>
      <c r="G816" s="199"/>
      <c r="H816" s="201" t="s">
        <v>19</v>
      </c>
      <c r="I816" s="203"/>
      <c r="J816" s="199"/>
      <c r="K816" s="199"/>
      <c r="L816" s="204"/>
      <c r="M816" s="205"/>
      <c r="N816" s="206"/>
      <c r="O816" s="206"/>
      <c r="P816" s="206"/>
      <c r="Q816" s="206"/>
      <c r="R816" s="206"/>
      <c r="S816" s="206"/>
      <c r="T816" s="207"/>
      <c r="AT816" s="208" t="s">
        <v>195</v>
      </c>
      <c r="AU816" s="208" t="s">
        <v>82</v>
      </c>
      <c r="AV816" s="13" t="s">
        <v>80</v>
      </c>
      <c r="AW816" s="13" t="s">
        <v>35</v>
      </c>
      <c r="AX816" s="13" t="s">
        <v>73</v>
      </c>
      <c r="AY816" s="208" t="s">
        <v>185</v>
      </c>
    </row>
    <row r="817" spans="1:65" s="13" customFormat="1" ht="11.25">
      <c r="B817" s="198"/>
      <c r="C817" s="199"/>
      <c r="D817" s="200" t="s">
        <v>195</v>
      </c>
      <c r="E817" s="201" t="s">
        <v>19</v>
      </c>
      <c r="F817" s="202" t="s">
        <v>1860</v>
      </c>
      <c r="G817" s="199"/>
      <c r="H817" s="201" t="s">
        <v>19</v>
      </c>
      <c r="I817" s="203"/>
      <c r="J817" s="199"/>
      <c r="K817" s="199"/>
      <c r="L817" s="204"/>
      <c r="M817" s="205"/>
      <c r="N817" s="206"/>
      <c r="O817" s="206"/>
      <c r="P817" s="206"/>
      <c r="Q817" s="206"/>
      <c r="R817" s="206"/>
      <c r="S817" s="206"/>
      <c r="T817" s="207"/>
      <c r="AT817" s="208" t="s">
        <v>195</v>
      </c>
      <c r="AU817" s="208" t="s">
        <v>82</v>
      </c>
      <c r="AV817" s="13" t="s">
        <v>80</v>
      </c>
      <c r="AW817" s="13" t="s">
        <v>35</v>
      </c>
      <c r="AX817" s="13" t="s">
        <v>73</v>
      </c>
      <c r="AY817" s="208" t="s">
        <v>185</v>
      </c>
    </row>
    <row r="818" spans="1:65" s="14" customFormat="1" ht="11.25">
      <c r="B818" s="209"/>
      <c r="C818" s="210"/>
      <c r="D818" s="200" t="s">
        <v>195</v>
      </c>
      <c r="E818" s="211" t="s">
        <v>19</v>
      </c>
      <c r="F818" s="212" t="s">
        <v>339</v>
      </c>
      <c r="G818" s="210"/>
      <c r="H818" s="213">
        <v>16</v>
      </c>
      <c r="I818" s="214"/>
      <c r="J818" s="210"/>
      <c r="K818" s="210"/>
      <c r="L818" s="215"/>
      <c r="M818" s="216"/>
      <c r="N818" s="217"/>
      <c r="O818" s="217"/>
      <c r="P818" s="217"/>
      <c r="Q818" s="217"/>
      <c r="R818" s="217"/>
      <c r="S818" s="217"/>
      <c r="T818" s="218"/>
      <c r="AT818" s="219" t="s">
        <v>195</v>
      </c>
      <c r="AU818" s="219" t="s">
        <v>82</v>
      </c>
      <c r="AV818" s="14" t="s">
        <v>82</v>
      </c>
      <c r="AW818" s="14" t="s">
        <v>35</v>
      </c>
      <c r="AX818" s="14" t="s">
        <v>73</v>
      </c>
      <c r="AY818" s="219" t="s">
        <v>185</v>
      </c>
    </row>
    <row r="819" spans="1:65" s="15" customFormat="1" ht="11.25">
      <c r="B819" s="220"/>
      <c r="C819" s="221"/>
      <c r="D819" s="200" t="s">
        <v>195</v>
      </c>
      <c r="E819" s="222" t="s">
        <v>19</v>
      </c>
      <c r="F819" s="223" t="s">
        <v>226</v>
      </c>
      <c r="G819" s="221"/>
      <c r="H819" s="224">
        <v>16</v>
      </c>
      <c r="I819" s="225"/>
      <c r="J819" s="221"/>
      <c r="K819" s="221"/>
      <c r="L819" s="226"/>
      <c r="M819" s="227"/>
      <c r="N819" s="228"/>
      <c r="O819" s="228"/>
      <c r="P819" s="228"/>
      <c r="Q819" s="228"/>
      <c r="R819" s="228"/>
      <c r="S819" s="228"/>
      <c r="T819" s="229"/>
      <c r="AT819" s="230" t="s">
        <v>195</v>
      </c>
      <c r="AU819" s="230" t="s">
        <v>82</v>
      </c>
      <c r="AV819" s="15" t="s">
        <v>135</v>
      </c>
      <c r="AW819" s="15" t="s">
        <v>35</v>
      </c>
      <c r="AX819" s="15" t="s">
        <v>80</v>
      </c>
      <c r="AY819" s="230" t="s">
        <v>185</v>
      </c>
    </row>
    <row r="820" spans="1:65" s="2" customFormat="1" ht="24.2" customHeight="1">
      <c r="A820" s="36"/>
      <c r="B820" s="37"/>
      <c r="C820" s="180" t="s">
        <v>1030</v>
      </c>
      <c r="D820" s="180" t="s">
        <v>187</v>
      </c>
      <c r="E820" s="181" t="s">
        <v>1295</v>
      </c>
      <c r="F820" s="182" t="s">
        <v>1296</v>
      </c>
      <c r="G820" s="183" t="s">
        <v>457</v>
      </c>
      <c r="H820" s="231"/>
      <c r="I820" s="185"/>
      <c r="J820" s="186">
        <f>ROUND(I820*H820,2)</f>
        <v>0</v>
      </c>
      <c r="K820" s="182" t="s">
        <v>191</v>
      </c>
      <c r="L820" s="41"/>
      <c r="M820" s="187" t="s">
        <v>19</v>
      </c>
      <c r="N820" s="188" t="s">
        <v>44</v>
      </c>
      <c r="O820" s="66"/>
      <c r="P820" s="189">
        <f>O820*H820</f>
        <v>0</v>
      </c>
      <c r="Q820" s="189">
        <v>0</v>
      </c>
      <c r="R820" s="189">
        <f>Q820*H820</f>
        <v>0</v>
      </c>
      <c r="S820" s="189">
        <v>0</v>
      </c>
      <c r="T820" s="190">
        <f>S820*H820</f>
        <v>0</v>
      </c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R820" s="191" t="s">
        <v>339</v>
      </c>
      <c r="AT820" s="191" t="s">
        <v>187</v>
      </c>
      <c r="AU820" s="191" t="s">
        <v>82</v>
      </c>
      <c r="AY820" s="19" t="s">
        <v>185</v>
      </c>
      <c r="BE820" s="192">
        <f>IF(N820="základní",J820,0)</f>
        <v>0</v>
      </c>
      <c r="BF820" s="192">
        <f>IF(N820="snížená",J820,0)</f>
        <v>0</v>
      </c>
      <c r="BG820" s="192">
        <f>IF(N820="zákl. přenesená",J820,0)</f>
        <v>0</v>
      </c>
      <c r="BH820" s="192">
        <f>IF(N820="sníž. přenesená",J820,0)</f>
        <v>0</v>
      </c>
      <c r="BI820" s="192">
        <f>IF(N820="nulová",J820,0)</f>
        <v>0</v>
      </c>
      <c r="BJ820" s="19" t="s">
        <v>80</v>
      </c>
      <c r="BK820" s="192">
        <f>ROUND(I820*H820,2)</f>
        <v>0</v>
      </c>
      <c r="BL820" s="19" t="s">
        <v>339</v>
      </c>
      <c r="BM820" s="191" t="s">
        <v>6929</v>
      </c>
    </row>
    <row r="821" spans="1:65" s="2" customFormat="1" ht="11.25">
      <c r="A821" s="36"/>
      <c r="B821" s="37"/>
      <c r="C821" s="38"/>
      <c r="D821" s="193" t="s">
        <v>193</v>
      </c>
      <c r="E821" s="38"/>
      <c r="F821" s="194" t="s">
        <v>1298</v>
      </c>
      <c r="G821" s="38"/>
      <c r="H821" s="38"/>
      <c r="I821" s="195"/>
      <c r="J821" s="38"/>
      <c r="K821" s="38"/>
      <c r="L821" s="41"/>
      <c r="M821" s="196"/>
      <c r="N821" s="197"/>
      <c r="O821" s="66"/>
      <c r="P821" s="66"/>
      <c r="Q821" s="66"/>
      <c r="R821" s="66"/>
      <c r="S821" s="66"/>
      <c r="T821" s="67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T821" s="19" t="s">
        <v>193</v>
      </c>
      <c r="AU821" s="19" t="s">
        <v>82</v>
      </c>
    </row>
    <row r="822" spans="1:65" s="12" customFormat="1" ht="22.9" customHeight="1">
      <c r="B822" s="164"/>
      <c r="C822" s="165"/>
      <c r="D822" s="166" t="s">
        <v>72</v>
      </c>
      <c r="E822" s="178" t="s">
        <v>434</v>
      </c>
      <c r="F822" s="178" t="s">
        <v>435</v>
      </c>
      <c r="G822" s="165"/>
      <c r="H822" s="165"/>
      <c r="I822" s="168"/>
      <c r="J822" s="179">
        <f>BK822</f>
        <v>0</v>
      </c>
      <c r="K822" s="165"/>
      <c r="L822" s="170"/>
      <c r="M822" s="171"/>
      <c r="N822" s="172"/>
      <c r="O822" s="172"/>
      <c r="P822" s="173">
        <f>SUM(P823:P1004)</f>
        <v>0</v>
      </c>
      <c r="Q822" s="172"/>
      <c r="R822" s="173">
        <f>SUM(R823:R1004)</f>
        <v>1.0797749000000001</v>
      </c>
      <c r="S822" s="172"/>
      <c r="T822" s="174">
        <f>SUM(T823:T1004)</f>
        <v>0</v>
      </c>
      <c r="AR822" s="175" t="s">
        <v>82</v>
      </c>
      <c r="AT822" s="176" t="s">
        <v>72</v>
      </c>
      <c r="AU822" s="176" t="s">
        <v>80</v>
      </c>
      <c r="AY822" s="175" t="s">
        <v>185</v>
      </c>
      <c r="BK822" s="177">
        <f>SUM(BK823:BK1004)</f>
        <v>0</v>
      </c>
    </row>
    <row r="823" spans="1:65" s="2" customFormat="1" ht="16.5" customHeight="1">
      <c r="A823" s="36"/>
      <c r="B823" s="37"/>
      <c r="C823" s="180" t="s">
        <v>1032</v>
      </c>
      <c r="D823" s="180" t="s">
        <v>187</v>
      </c>
      <c r="E823" s="181" t="s">
        <v>1878</v>
      </c>
      <c r="F823" s="182" t="s">
        <v>6930</v>
      </c>
      <c r="G823" s="183" t="s">
        <v>1314</v>
      </c>
      <c r="H823" s="184">
        <v>134</v>
      </c>
      <c r="I823" s="185"/>
      <c r="J823" s="186">
        <f>ROUND(I823*H823,2)</f>
        <v>0</v>
      </c>
      <c r="K823" s="182" t="s">
        <v>449</v>
      </c>
      <c r="L823" s="41"/>
      <c r="M823" s="187" t="s">
        <v>19</v>
      </c>
      <c r="N823" s="188" t="s">
        <v>44</v>
      </c>
      <c r="O823" s="66"/>
      <c r="P823" s="189">
        <f>O823*H823</f>
        <v>0</v>
      </c>
      <c r="Q823" s="189">
        <v>0</v>
      </c>
      <c r="R823" s="189">
        <f>Q823*H823</f>
        <v>0</v>
      </c>
      <c r="S823" s="189">
        <v>0</v>
      </c>
      <c r="T823" s="190">
        <f>S823*H823</f>
        <v>0</v>
      </c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R823" s="191" t="s">
        <v>339</v>
      </c>
      <c r="AT823" s="191" t="s">
        <v>187</v>
      </c>
      <c r="AU823" s="191" t="s">
        <v>82</v>
      </c>
      <c r="AY823" s="19" t="s">
        <v>185</v>
      </c>
      <c r="BE823" s="192">
        <f>IF(N823="základní",J823,0)</f>
        <v>0</v>
      </c>
      <c r="BF823" s="192">
        <f>IF(N823="snížená",J823,0)</f>
        <v>0</v>
      </c>
      <c r="BG823" s="192">
        <f>IF(N823="zákl. přenesená",J823,0)</f>
        <v>0</v>
      </c>
      <c r="BH823" s="192">
        <f>IF(N823="sníž. přenesená",J823,0)</f>
        <v>0</v>
      </c>
      <c r="BI823" s="192">
        <f>IF(N823="nulová",J823,0)</f>
        <v>0</v>
      </c>
      <c r="BJ823" s="19" t="s">
        <v>80</v>
      </c>
      <c r="BK823" s="192">
        <f>ROUND(I823*H823,2)</f>
        <v>0</v>
      </c>
      <c r="BL823" s="19" t="s">
        <v>339</v>
      </c>
      <c r="BM823" s="191" t="s">
        <v>6931</v>
      </c>
    </row>
    <row r="824" spans="1:65" s="13" customFormat="1" ht="11.25">
      <c r="B824" s="198"/>
      <c r="C824" s="199"/>
      <c r="D824" s="200" t="s">
        <v>195</v>
      </c>
      <c r="E824" s="201" t="s">
        <v>19</v>
      </c>
      <c r="F824" s="202" t="s">
        <v>652</v>
      </c>
      <c r="G824" s="199"/>
      <c r="H824" s="201" t="s">
        <v>19</v>
      </c>
      <c r="I824" s="203"/>
      <c r="J824" s="199"/>
      <c r="K824" s="199"/>
      <c r="L824" s="204"/>
      <c r="M824" s="205"/>
      <c r="N824" s="206"/>
      <c r="O824" s="206"/>
      <c r="P824" s="206"/>
      <c r="Q824" s="206"/>
      <c r="R824" s="206"/>
      <c r="S824" s="206"/>
      <c r="T824" s="207"/>
      <c r="AT824" s="208" t="s">
        <v>195</v>
      </c>
      <c r="AU824" s="208" t="s">
        <v>82</v>
      </c>
      <c r="AV824" s="13" t="s">
        <v>80</v>
      </c>
      <c r="AW824" s="13" t="s">
        <v>35</v>
      </c>
      <c r="AX824" s="13" t="s">
        <v>73</v>
      </c>
      <c r="AY824" s="208" t="s">
        <v>185</v>
      </c>
    </row>
    <row r="825" spans="1:65" s="13" customFormat="1" ht="11.25">
      <c r="B825" s="198"/>
      <c r="C825" s="199"/>
      <c r="D825" s="200" t="s">
        <v>195</v>
      </c>
      <c r="E825" s="201" t="s">
        <v>19</v>
      </c>
      <c r="F825" s="202" t="s">
        <v>6932</v>
      </c>
      <c r="G825" s="199"/>
      <c r="H825" s="201" t="s">
        <v>19</v>
      </c>
      <c r="I825" s="203"/>
      <c r="J825" s="199"/>
      <c r="K825" s="199"/>
      <c r="L825" s="204"/>
      <c r="M825" s="205"/>
      <c r="N825" s="206"/>
      <c r="O825" s="206"/>
      <c r="P825" s="206"/>
      <c r="Q825" s="206"/>
      <c r="R825" s="206"/>
      <c r="S825" s="206"/>
      <c r="T825" s="207"/>
      <c r="AT825" s="208" t="s">
        <v>195</v>
      </c>
      <c r="AU825" s="208" t="s">
        <v>82</v>
      </c>
      <c r="AV825" s="13" t="s">
        <v>80</v>
      </c>
      <c r="AW825" s="13" t="s">
        <v>35</v>
      </c>
      <c r="AX825" s="13" t="s">
        <v>73</v>
      </c>
      <c r="AY825" s="208" t="s">
        <v>185</v>
      </c>
    </row>
    <row r="826" spans="1:65" s="14" customFormat="1" ht="11.25">
      <c r="B826" s="209"/>
      <c r="C826" s="210"/>
      <c r="D826" s="200" t="s">
        <v>195</v>
      </c>
      <c r="E826" s="211" t="s">
        <v>19</v>
      </c>
      <c r="F826" s="212" t="s">
        <v>2069</v>
      </c>
      <c r="G826" s="210"/>
      <c r="H826" s="213">
        <v>134</v>
      </c>
      <c r="I826" s="214"/>
      <c r="J826" s="210"/>
      <c r="K826" s="210"/>
      <c r="L826" s="215"/>
      <c r="M826" s="216"/>
      <c r="N826" s="217"/>
      <c r="O826" s="217"/>
      <c r="P826" s="217"/>
      <c r="Q826" s="217"/>
      <c r="R826" s="217"/>
      <c r="S826" s="217"/>
      <c r="T826" s="218"/>
      <c r="AT826" s="219" t="s">
        <v>195</v>
      </c>
      <c r="AU826" s="219" t="s">
        <v>82</v>
      </c>
      <c r="AV826" s="14" t="s">
        <v>82</v>
      </c>
      <c r="AW826" s="14" t="s">
        <v>35</v>
      </c>
      <c r="AX826" s="14" t="s">
        <v>73</v>
      </c>
      <c r="AY826" s="219" t="s">
        <v>185</v>
      </c>
    </row>
    <row r="827" spans="1:65" s="15" customFormat="1" ht="11.25">
      <c r="B827" s="220"/>
      <c r="C827" s="221"/>
      <c r="D827" s="200" t="s">
        <v>195</v>
      </c>
      <c r="E827" s="222" t="s">
        <v>19</v>
      </c>
      <c r="F827" s="223" t="s">
        <v>226</v>
      </c>
      <c r="G827" s="221"/>
      <c r="H827" s="224">
        <v>134</v>
      </c>
      <c r="I827" s="225"/>
      <c r="J827" s="221"/>
      <c r="K827" s="221"/>
      <c r="L827" s="226"/>
      <c r="M827" s="227"/>
      <c r="N827" s="228"/>
      <c r="O827" s="228"/>
      <c r="P827" s="228"/>
      <c r="Q827" s="228"/>
      <c r="R827" s="228"/>
      <c r="S827" s="228"/>
      <c r="T827" s="229"/>
      <c r="AT827" s="230" t="s">
        <v>195</v>
      </c>
      <c r="AU827" s="230" t="s">
        <v>82</v>
      </c>
      <c r="AV827" s="15" t="s">
        <v>135</v>
      </c>
      <c r="AW827" s="15" t="s">
        <v>35</v>
      </c>
      <c r="AX827" s="15" t="s">
        <v>80</v>
      </c>
      <c r="AY827" s="230" t="s">
        <v>185</v>
      </c>
    </row>
    <row r="828" spans="1:65" s="2" customFormat="1" ht="16.5" customHeight="1">
      <c r="A828" s="36"/>
      <c r="B828" s="37"/>
      <c r="C828" s="180" t="s">
        <v>1279</v>
      </c>
      <c r="D828" s="180" t="s">
        <v>187</v>
      </c>
      <c r="E828" s="181" t="s">
        <v>6933</v>
      </c>
      <c r="F828" s="182" t="s">
        <v>6934</v>
      </c>
      <c r="G828" s="183" t="s">
        <v>1314</v>
      </c>
      <c r="H828" s="184">
        <v>1</v>
      </c>
      <c r="I828" s="185"/>
      <c r="J828" s="186">
        <f>ROUND(I828*H828,2)</f>
        <v>0</v>
      </c>
      <c r="K828" s="182" t="s">
        <v>449</v>
      </c>
      <c r="L828" s="41"/>
      <c r="M828" s="187" t="s">
        <v>19</v>
      </c>
      <c r="N828" s="188" t="s">
        <v>44</v>
      </c>
      <c r="O828" s="66"/>
      <c r="P828" s="189">
        <f>O828*H828</f>
        <v>0</v>
      </c>
      <c r="Q828" s="189">
        <v>0</v>
      </c>
      <c r="R828" s="189">
        <f>Q828*H828</f>
        <v>0</v>
      </c>
      <c r="S828" s="189">
        <v>0</v>
      </c>
      <c r="T828" s="190">
        <f>S828*H828</f>
        <v>0</v>
      </c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R828" s="191" t="s">
        <v>339</v>
      </c>
      <c r="AT828" s="191" t="s">
        <v>187</v>
      </c>
      <c r="AU828" s="191" t="s">
        <v>82</v>
      </c>
      <c r="AY828" s="19" t="s">
        <v>185</v>
      </c>
      <c r="BE828" s="192">
        <f>IF(N828="základní",J828,0)</f>
        <v>0</v>
      </c>
      <c r="BF828" s="192">
        <f>IF(N828="snížená",J828,0)</f>
        <v>0</v>
      </c>
      <c r="BG828" s="192">
        <f>IF(N828="zákl. přenesená",J828,0)</f>
        <v>0</v>
      </c>
      <c r="BH828" s="192">
        <f>IF(N828="sníž. přenesená",J828,0)</f>
        <v>0</v>
      </c>
      <c r="BI828" s="192">
        <f>IF(N828="nulová",J828,0)</f>
        <v>0</v>
      </c>
      <c r="BJ828" s="19" t="s">
        <v>80</v>
      </c>
      <c r="BK828" s="192">
        <f>ROUND(I828*H828,2)</f>
        <v>0</v>
      </c>
      <c r="BL828" s="19" t="s">
        <v>339</v>
      </c>
      <c r="BM828" s="191" t="s">
        <v>6935</v>
      </c>
    </row>
    <row r="829" spans="1:65" s="13" customFormat="1" ht="11.25">
      <c r="B829" s="198"/>
      <c r="C829" s="199"/>
      <c r="D829" s="200" t="s">
        <v>195</v>
      </c>
      <c r="E829" s="201" t="s">
        <v>19</v>
      </c>
      <c r="F829" s="202" t="s">
        <v>6936</v>
      </c>
      <c r="G829" s="199"/>
      <c r="H829" s="201" t="s">
        <v>19</v>
      </c>
      <c r="I829" s="203"/>
      <c r="J829" s="199"/>
      <c r="K829" s="199"/>
      <c r="L829" s="204"/>
      <c r="M829" s="205"/>
      <c r="N829" s="206"/>
      <c r="O829" s="206"/>
      <c r="P829" s="206"/>
      <c r="Q829" s="206"/>
      <c r="R829" s="206"/>
      <c r="S829" s="206"/>
      <c r="T829" s="207"/>
      <c r="AT829" s="208" t="s">
        <v>195</v>
      </c>
      <c r="AU829" s="208" t="s">
        <v>82</v>
      </c>
      <c r="AV829" s="13" t="s">
        <v>80</v>
      </c>
      <c r="AW829" s="13" t="s">
        <v>35</v>
      </c>
      <c r="AX829" s="13" t="s">
        <v>73</v>
      </c>
      <c r="AY829" s="208" t="s">
        <v>185</v>
      </c>
    </row>
    <row r="830" spans="1:65" s="14" customFormat="1" ht="11.25">
      <c r="B830" s="209"/>
      <c r="C830" s="210"/>
      <c r="D830" s="200" t="s">
        <v>195</v>
      </c>
      <c r="E830" s="211" t="s">
        <v>19</v>
      </c>
      <c r="F830" s="212" t="s">
        <v>80</v>
      </c>
      <c r="G830" s="210"/>
      <c r="H830" s="213">
        <v>1</v>
      </c>
      <c r="I830" s="214"/>
      <c r="J830" s="210"/>
      <c r="K830" s="210"/>
      <c r="L830" s="215"/>
      <c r="M830" s="216"/>
      <c r="N830" s="217"/>
      <c r="O830" s="217"/>
      <c r="P830" s="217"/>
      <c r="Q830" s="217"/>
      <c r="R830" s="217"/>
      <c r="S830" s="217"/>
      <c r="T830" s="218"/>
      <c r="AT830" s="219" t="s">
        <v>195</v>
      </c>
      <c r="AU830" s="219" t="s">
        <v>82</v>
      </c>
      <c r="AV830" s="14" t="s">
        <v>82</v>
      </c>
      <c r="AW830" s="14" t="s">
        <v>35</v>
      </c>
      <c r="AX830" s="14" t="s">
        <v>73</v>
      </c>
      <c r="AY830" s="219" t="s">
        <v>185</v>
      </c>
    </row>
    <row r="831" spans="1:65" s="15" customFormat="1" ht="11.25">
      <c r="B831" s="220"/>
      <c r="C831" s="221"/>
      <c r="D831" s="200" t="s">
        <v>195</v>
      </c>
      <c r="E831" s="222" t="s">
        <v>19</v>
      </c>
      <c r="F831" s="223" t="s">
        <v>226</v>
      </c>
      <c r="G831" s="221"/>
      <c r="H831" s="224">
        <v>1</v>
      </c>
      <c r="I831" s="225"/>
      <c r="J831" s="221"/>
      <c r="K831" s="221"/>
      <c r="L831" s="226"/>
      <c r="M831" s="227"/>
      <c r="N831" s="228"/>
      <c r="O831" s="228"/>
      <c r="P831" s="228"/>
      <c r="Q831" s="228"/>
      <c r="R831" s="228"/>
      <c r="S831" s="228"/>
      <c r="T831" s="229"/>
      <c r="AT831" s="230" t="s">
        <v>195</v>
      </c>
      <c r="AU831" s="230" t="s">
        <v>82</v>
      </c>
      <c r="AV831" s="15" t="s">
        <v>135</v>
      </c>
      <c r="AW831" s="15" t="s">
        <v>35</v>
      </c>
      <c r="AX831" s="15" t="s">
        <v>80</v>
      </c>
      <c r="AY831" s="230" t="s">
        <v>185</v>
      </c>
    </row>
    <row r="832" spans="1:65" s="2" customFormat="1" ht="16.5" customHeight="1">
      <c r="A832" s="36"/>
      <c r="B832" s="37"/>
      <c r="C832" s="180" t="s">
        <v>1289</v>
      </c>
      <c r="D832" s="180" t="s">
        <v>187</v>
      </c>
      <c r="E832" s="181" t="s">
        <v>1300</v>
      </c>
      <c r="F832" s="182" t="s">
        <v>1301</v>
      </c>
      <c r="G832" s="183" t="s">
        <v>499</v>
      </c>
      <c r="H832" s="184">
        <v>6.7190000000000003</v>
      </c>
      <c r="I832" s="185"/>
      <c r="J832" s="186">
        <f>ROUND(I832*H832,2)</f>
        <v>0</v>
      </c>
      <c r="K832" s="182" t="s">
        <v>191</v>
      </c>
      <c r="L832" s="41"/>
      <c r="M832" s="187" t="s">
        <v>19</v>
      </c>
      <c r="N832" s="188" t="s">
        <v>44</v>
      </c>
      <c r="O832" s="66"/>
      <c r="P832" s="189">
        <f>O832*H832</f>
        <v>0</v>
      </c>
      <c r="Q832" s="189">
        <v>0</v>
      </c>
      <c r="R832" s="189">
        <f>Q832*H832</f>
        <v>0</v>
      </c>
      <c r="S832" s="189">
        <v>0</v>
      </c>
      <c r="T832" s="190">
        <f>S832*H832</f>
        <v>0</v>
      </c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R832" s="191" t="s">
        <v>339</v>
      </c>
      <c r="AT832" s="191" t="s">
        <v>187</v>
      </c>
      <c r="AU832" s="191" t="s">
        <v>82</v>
      </c>
      <c r="AY832" s="19" t="s">
        <v>185</v>
      </c>
      <c r="BE832" s="192">
        <f>IF(N832="základní",J832,0)</f>
        <v>0</v>
      </c>
      <c r="BF832" s="192">
        <f>IF(N832="snížená",J832,0)</f>
        <v>0</v>
      </c>
      <c r="BG832" s="192">
        <f>IF(N832="zákl. přenesená",J832,0)</f>
        <v>0</v>
      </c>
      <c r="BH832" s="192">
        <f>IF(N832="sníž. přenesená",J832,0)</f>
        <v>0</v>
      </c>
      <c r="BI832" s="192">
        <f>IF(N832="nulová",J832,0)</f>
        <v>0</v>
      </c>
      <c r="BJ832" s="19" t="s">
        <v>80</v>
      </c>
      <c r="BK832" s="192">
        <f>ROUND(I832*H832,2)</f>
        <v>0</v>
      </c>
      <c r="BL832" s="19" t="s">
        <v>339</v>
      </c>
      <c r="BM832" s="191" t="s">
        <v>6937</v>
      </c>
    </row>
    <row r="833" spans="1:65" s="2" customFormat="1" ht="11.25">
      <c r="A833" s="36"/>
      <c r="B833" s="37"/>
      <c r="C833" s="38"/>
      <c r="D833" s="193" t="s">
        <v>193</v>
      </c>
      <c r="E833" s="38"/>
      <c r="F833" s="194" t="s">
        <v>1303</v>
      </c>
      <c r="G833" s="38"/>
      <c r="H833" s="38"/>
      <c r="I833" s="195"/>
      <c r="J833" s="38"/>
      <c r="K833" s="38"/>
      <c r="L833" s="41"/>
      <c r="M833" s="196"/>
      <c r="N833" s="197"/>
      <c r="O833" s="66"/>
      <c r="P833" s="66"/>
      <c r="Q833" s="66"/>
      <c r="R833" s="66"/>
      <c r="S833" s="66"/>
      <c r="T833" s="67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T833" s="19" t="s">
        <v>193</v>
      </c>
      <c r="AU833" s="19" t="s">
        <v>82</v>
      </c>
    </row>
    <row r="834" spans="1:65" s="13" customFormat="1" ht="11.25">
      <c r="B834" s="198"/>
      <c r="C834" s="199"/>
      <c r="D834" s="200" t="s">
        <v>195</v>
      </c>
      <c r="E834" s="201" t="s">
        <v>19</v>
      </c>
      <c r="F834" s="202" t="s">
        <v>1304</v>
      </c>
      <c r="G834" s="199"/>
      <c r="H834" s="201" t="s">
        <v>19</v>
      </c>
      <c r="I834" s="203"/>
      <c r="J834" s="199"/>
      <c r="K834" s="199"/>
      <c r="L834" s="204"/>
      <c r="M834" s="205"/>
      <c r="N834" s="206"/>
      <c r="O834" s="206"/>
      <c r="P834" s="206"/>
      <c r="Q834" s="206"/>
      <c r="R834" s="206"/>
      <c r="S834" s="206"/>
      <c r="T834" s="207"/>
      <c r="AT834" s="208" t="s">
        <v>195</v>
      </c>
      <c r="AU834" s="208" t="s">
        <v>82</v>
      </c>
      <c r="AV834" s="13" t="s">
        <v>80</v>
      </c>
      <c r="AW834" s="13" t="s">
        <v>35</v>
      </c>
      <c r="AX834" s="13" t="s">
        <v>73</v>
      </c>
      <c r="AY834" s="208" t="s">
        <v>185</v>
      </c>
    </row>
    <row r="835" spans="1:65" s="13" customFormat="1" ht="11.25">
      <c r="B835" s="198"/>
      <c r="C835" s="199"/>
      <c r="D835" s="200" t="s">
        <v>195</v>
      </c>
      <c r="E835" s="201" t="s">
        <v>19</v>
      </c>
      <c r="F835" s="202" t="s">
        <v>1305</v>
      </c>
      <c r="G835" s="199"/>
      <c r="H835" s="201" t="s">
        <v>19</v>
      </c>
      <c r="I835" s="203"/>
      <c r="J835" s="199"/>
      <c r="K835" s="199"/>
      <c r="L835" s="204"/>
      <c r="M835" s="205"/>
      <c r="N835" s="206"/>
      <c r="O835" s="206"/>
      <c r="P835" s="206"/>
      <c r="Q835" s="206"/>
      <c r="R835" s="206"/>
      <c r="S835" s="206"/>
      <c r="T835" s="207"/>
      <c r="AT835" s="208" t="s">
        <v>195</v>
      </c>
      <c r="AU835" s="208" t="s">
        <v>82</v>
      </c>
      <c r="AV835" s="13" t="s">
        <v>80</v>
      </c>
      <c r="AW835" s="13" t="s">
        <v>35</v>
      </c>
      <c r="AX835" s="13" t="s">
        <v>73</v>
      </c>
      <c r="AY835" s="208" t="s">
        <v>185</v>
      </c>
    </row>
    <row r="836" spans="1:65" s="14" customFormat="1" ht="11.25">
      <c r="B836" s="209"/>
      <c r="C836" s="210"/>
      <c r="D836" s="200" t="s">
        <v>195</v>
      </c>
      <c r="E836" s="211" t="s">
        <v>19</v>
      </c>
      <c r="F836" s="212" t="s">
        <v>6938</v>
      </c>
      <c r="G836" s="210"/>
      <c r="H836" s="213">
        <v>6.7190000000000003</v>
      </c>
      <c r="I836" s="214"/>
      <c r="J836" s="210"/>
      <c r="K836" s="210"/>
      <c r="L836" s="215"/>
      <c r="M836" s="216"/>
      <c r="N836" s="217"/>
      <c r="O836" s="217"/>
      <c r="P836" s="217"/>
      <c r="Q836" s="217"/>
      <c r="R836" s="217"/>
      <c r="S836" s="217"/>
      <c r="T836" s="218"/>
      <c r="AT836" s="219" t="s">
        <v>195</v>
      </c>
      <c r="AU836" s="219" t="s">
        <v>82</v>
      </c>
      <c r="AV836" s="14" t="s">
        <v>82</v>
      </c>
      <c r="AW836" s="14" t="s">
        <v>35</v>
      </c>
      <c r="AX836" s="14" t="s">
        <v>73</v>
      </c>
      <c r="AY836" s="219" t="s">
        <v>185</v>
      </c>
    </row>
    <row r="837" spans="1:65" s="15" customFormat="1" ht="11.25">
      <c r="B837" s="220"/>
      <c r="C837" s="221"/>
      <c r="D837" s="200" t="s">
        <v>195</v>
      </c>
      <c r="E837" s="222" t="s">
        <v>19</v>
      </c>
      <c r="F837" s="223" t="s">
        <v>226</v>
      </c>
      <c r="G837" s="221"/>
      <c r="H837" s="224">
        <v>6.7190000000000003</v>
      </c>
      <c r="I837" s="225"/>
      <c r="J837" s="221"/>
      <c r="K837" s="221"/>
      <c r="L837" s="226"/>
      <c r="M837" s="227"/>
      <c r="N837" s="228"/>
      <c r="O837" s="228"/>
      <c r="P837" s="228"/>
      <c r="Q837" s="228"/>
      <c r="R837" s="228"/>
      <c r="S837" s="228"/>
      <c r="T837" s="229"/>
      <c r="AT837" s="230" t="s">
        <v>195</v>
      </c>
      <c r="AU837" s="230" t="s">
        <v>82</v>
      </c>
      <c r="AV837" s="15" t="s">
        <v>135</v>
      </c>
      <c r="AW837" s="15" t="s">
        <v>35</v>
      </c>
      <c r="AX837" s="15" t="s">
        <v>80</v>
      </c>
      <c r="AY837" s="230" t="s">
        <v>185</v>
      </c>
    </row>
    <row r="838" spans="1:65" s="2" customFormat="1" ht="16.5" customHeight="1">
      <c r="A838" s="36"/>
      <c r="B838" s="37"/>
      <c r="C838" s="237" t="s">
        <v>1294</v>
      </c>
      <c r="D838" s="237" t="s">
        <v>520</v>
      </c>
      <c r="E838" s="238" t="s">
        <v>1308</v>
      </c>
      <c r="F838" s="239" t="s">
        <v>1309</v>
      </c>
      <c r="G838" s="240" t="s">
        <v>499</v>
      </c>
      <c r="H838" s="241">
        <v>6.7190000000000003</v>
      </c>
      <c r="I838" s="242"/>
      <c r="J838" s="243">
        <f>ROUND(I838*H838,2)</f>
        <v>0</v>
      </c>
      <c r="K838" s="239" t="s">
        <v>449</v>
      </c>
      <c r="L838" s="244"/>
      <c r="M838" s="245" t="s">
        <v>19</v>
      </c>
      <c r="N838" s="246" t="s">
        <v>44</v>
      </c>
      <c r="O838" s="66"/>
      <c r="P838" s="189">
        <f>O838*H838</f>
        <v>0</v>
      </c>
      <c r="Q838" s="189">
        <v>0</v>
      </c>
      <c r="R838" s="189">
        <f>Q838*H838</f>
        <v>0</v>
      </c>
      <c r="S838" s="189">
        <v>0</v>
      </c>
      <c r="T838" s="190">
        <f>S838*H838</f>
        <v>0</v>
      </c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R838" s="191" t="s">
        <v>627</v>
      </c>
      <c r="AT838" s="191" t="s">
        <v>520</v>
      </c>
      <c r="AU838" s="191" t="s">
        <v>82</v>
      </c>
      <c r="AY838" s="19" t="s">
        <v>185</v>
      </c>
      <c r="BE838" s="192">
        <f>IF(N838="základní",J838,0)</f>
        <v>0</v>
      </c>
      <c r="BF838" s="192">
        <f>IF(N838="snížená",J838,0)</f>
        <v>0</v>
      </c>
      <c r="BG838" s="192">
        <f>IF(N838="zákl. přenesená",J838,0)</f>
        <v>0</v>
      </c>
      <c r="BH838" s="192">
        <f>IF(N838="sníž. přenesená",J838,0)</f>
        <v>0</v>
      </c>
      <c r="BI838" s="192">
        <f>IF(N838="nulová",J838,0)</f>
        <v>0</v>
      </c>
      <c r="BJ838" s="19" t="s">
        <v>80</v>
      </c>
      <c r="BK838" s="192">
        <f>ROUND(I838*H838,2)</f>
        <v>0</v>
      </c>
      <c r="BL838" s="19" t="s">
        <v>339</v>
      </c>
      <c r="BM838" s="191" t="s">
        <v>6939</v>
      </c>
    </row>
    <row r="839" spans="1:65" s="13" customFormat="1" ht="11.25">
      <c r="B839" s="198"/>
      <c r="C839" s="199"/>
      <c r="D839" s="200" t="s">
        <v>195</v>
      </c>
      <c r="E839" s="201" t="s">
        <v>19</v>
      </c>
      <c r="F839" s="202" t="s">
        <v>1304</v>
      </c>
      <c r="G839" s="199"/>
      <c r="H839" s="201" t="s">
        <v>19</v>
      </c>
      <c r="I839" s="203"/>
      <c r="J839" s="199"/>
      <c r="K839" s="199"/>
      <c r="L839" s="204"/>
      <c r="M839" s="205"/>
      <c r="N839" s="206"/>
      <c r="O839" s="206"/>
      <c r="P839" s="206"/>
      <c r="Q839" s="206"/>
      <c r="R839" s="206"/>
      <c r="S839" s="206"/>
      <c r="T839" s="207"/>
      <c r="AT839" s="208" t="s">
        <v>195</v>
      </c>
      <c r="AU839" s="208" t="s">
        <v>82</v>
      </c>
      <c r="AV839" s="13" t="s">
        <v>80</v>
      </c>
      <c r="AW839" s="13" t="s">
        <v>35</v>
      </c>
      <c r="AX839" s="13" t="s">
        <v>73</v>
      </c>
      <c r="AY839" s="208" t="s">
        <v>185</v>
      </c>
    </row>
    <row r="840" spans="1:65" s="13" customFormat="1" ht="11.25">
      <c r="B840" s="198"/>
      <c r="C840" s="199"/>
      <c r="D840" s="200" t="s">
        <v>195</v>
      </c>
      <c r="E840" s="201" t="s">
        <v>19</v>
      </c>
      <c r="F840" s="202" t="s">
        <v>1305</v>
      </c>
      <c r="G840" s="199"/>
      <c r="H840" s="201" t="s">
        <v>19</v>
      </c>
      <c r="I840" s="203"/>
      <c r="J840" s="199"/>
      <c r="K840" s="199"/>
      <c r="L840" s="204"/>
      <c r="M840" s="205"/>
      <c r="N840" s="206"/>
      <c r="O840" s="206"/>
      <c r="P840" s="206"/>
      <c r="Q840" s="206"/>
      <c r="R840" s="206"/>
      <c r="S840" s="206"/>
      <c r="T840" s="207"/>
      <c r="AT840" s="208" t="s">
        <v>195</v>
      </c>
      <c r="AU840" s="208" t="s">
        <v>82</v>
      </c>
      <c r="AV840" s="13" t="s">
        <v>80</v>
      </c>
      <c r="AW840" s="13" t="s">
        <v>35</v>
      </c>
      <c r="AX840" s="13" t="s">
        <v>73</v>
      </c>
      <c r="AY840" s="208" t="s">
        <v>185</v>
      </c>
    </row>
    <row r="841" spans="1:65" s="14" customFormat="1" ht="11.25">
      <c r="B841" s="209"/>
      <c r="C841" s="210"/>
      <c r="D841" s="200" t="s">
        <v>195</v>
      </c>
      <c r="E841" s="211" t="s">
        <v>19</v>
      </c>
      <c r="F841" s="212" t="s">
        <v>6938</v>
      </c>
      <c r="G841" s="210"/>
      <c r="H841" s="213">
        <v>6.7190000000000003</v>
      </c>
      <c r="I841" s="214"/>
      <c r="J841" s="210"/>
      <c r="K841" s="210"/>
      <c r="L841" s="215"/>
      <c r="M841" s="216"/>
      <c r="N841" s="217"/>
      <c r="O841" s="217"/>
      <c r="P841" s="217"/>
      <c r="Q841" s="217"/>
      <c r="R841" s="217"/>
      <c r="S841" s="217"/>
      <c r="T841" s="218"/>
      <c r="AT841" s="219" t="s">
        <v>195</v>
      </c>
      <c r="AU841" s="219" t="s">
        <v>82</v>
      </c>
      <c r="AV841" s="14" t="s">
        <v>82</v>
      </c>
      <c r="AW841" s="14" t="s">
        <v>35</v>
      </c>
      <c r="AX841" s="14" t="s">
        <v>73</v>
      </c>
      <c r="AY841" s="219" t="s">
        <v>185</v>
      </c>
    </row>
    <row r="842" spans="1:65" s="15" customFormat="1" ht="11.25">
      <c r="B842" s="220"/>
      <c r="C842" s="221"/>
      <c r="D842" s="200" t="s">
        <v>195</v>
      </c>
      <c r="E842" s="222" t="s">
        <v>19</v>
      </c>
      <c r="F842" s="223" t="s">
        <v>226</v>
      </c>
      <c r="G842" s="221"/>
      <c r="H842" s="224">
        <v>6.7190000000000003</v>
      </c>
      <c r="I842" s="225"/>
      <c r="J842" s="221"/>
      <c r="K842" s="221"/>
      <c r="L842" s="226"/>
      <c r="M842" s="227"/>
      <c r="N842" s="228"/>
      <c r="O842" s="228"/>
      <c r="P842" s="228"/>
      <c r="Q842" s="228"/>
      <c r="R842" s="228"/>
      <c r="S842" s="228"/>
      <c r="T842" s="229"/>
      <c r="AT842" s="230" t="s">
        <v>195</v>
      </c>
      <c r="AU842" s="230" t="s">
        <v>82</v>
      </c>
      <c r="AV842" s="15" t="s">
        <v>135</v>
      </c>
      <c r="AW842" s="15" t="s">
        <v>35</v>
      </c>
      <c r="AX842" s="15" t="s">
        <v>80</v>
      </c>
      <c r="AY842" s="230" t="s">
        <v>185</v>
      </c>
    </row>
    <row r="843" spans="1:65" s="2" customFormat="1" ht="16.5" customHeight="1">
      <c r="A843" s="36"/>
      <c r="B843" s="37"/>
      <c r="C843" s="237" t="s">
        <v>1299</v>
      </c>
      <c r="D843" s="237" t="s">
        <v>520</v>
      </c>
      <c r="E843" s="238" t="s">
        <v>1312</v>
      </c>
      <c r="F843" s="239" t="s">
        <v>1313</v>
      </c>
      <c r="G843" s="240" t="s">
        <v>1314</v>
      </c>
      <c r="H843" s="241">
        <v>6</v>
      </c>
      <c r="I843" s="242"/>
      <c r="J843" s="243">
        <f>ROUND(I843*H843,2)</f>
        <v>0</v>
      </c>
      <c r="K843" s="239" t="s">
        <v>449</v>
      </c>
      <c r="L843" s="244"/>
      <c r="M843" s="245" t="s">
        <v>19</v>
      </c>
      <c r="N843" s="246" t="s">
        <v>44</v>
      </c>
      <c r="O843" s="66"/>
      <c r="P843" s="189">
        <f>O843*H843</f>
        <v>0</v>
      </c>
      <c r="Q843" s="189">
        <v>0</v>
      </c>
      <c r="R843" s="189">
        <f>Q843*H843</f>
        <v>0</v>
      </c>
      <c r="S843" s="189">
        <v>0</v>
      </c>
      <c r="T843" s="190">
        <f>S843*H843</f>
        <v>0</v>
      </c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R843" s="191" t="s">
        <v>627</v>
      </c>
      <c r="AT843" s="191" t="s">
        <v>520</v>
      </c>
      <c r="AU843" s="191" t="s">
        <v>82</v>
      </c>
      <c r="AY843" s="19" t="s">
        <v>185</v>
      </c>
      <c r="BE843" s="192">
        <f>IF(N843="základní",J843,0)</f>
        <v>0</v>
      </c>
      <c r="BF843" s="192">
        <f>IF(N843="snížená",J843,0)</f>
        <v>0</v>
      </c>
      <c r="BG843" s="192">
        <f>IF(N843="zákl. přenesená",J843,0)</f>
        <v>0</v>
      </c>
      <c r="BH843" s="192">
        <f>IF(N843="sníž. přenesená",J843,0)</f>
        <v>0</v>
      </c>
      <c r="BI843" s="192">
        <f>IF(N843="nulová",J843,0)</f>
        <v>0</v>
      </c>
      <c r="BJ843" s="19" t="s">
        <v>80</v>
      </c>
      <c r="BK843" s="192">
        <f>ROUND(I843*H843,2)</f>
        <v>0</v>
      </c>
      <c r="BL843" s="19" t="s">
        <v>339</v>
      </c>
      <c r="BM843" s="191" t="s">
        <v>6940</v>
      </c>
    </row>
    <row r="844" spans="1:65" s="13" customFormat="1" ht="11.25">
      <c r="B844" s="198"/>
      <c r="C844" s="199"/>
      <c r="D844" s="200" t="s">
        <v>195</v>
      </c>
      <c r="E844" s="201" t="s">
        <v>19</v>
      </c>
      <c r="F844" s="202" t="s">
        <v>1304</v>
      </c>
      <c r="G844" s="199"/>
      <c r="H844" s="201" t="s">
        <v>19</v>
      </c>
      <c r="I844" s="203"/>
      <c r="J844" s="199"/>
      <c r="K844" s="199"/>
      <c r="L844" s="204"/>
      <c r="M844" s="205"/>
      <c r="N844" s="206"/>
      <c r="O844" s="206"/>
      <c r="P844" s="206"/>
      <c r="Q844" s="206"/>
      <c r="R844" s="206"/>
      <c r="S844" s="206"/>
      <c r="T844" s="207"/>
      <c r="AT844" s="208" t="s">
        <v>195</v>
      </c>
      <c r="AU844" s="208" t="s">
        <v>82</v>
      </c>
      <c r="AV844" s="13" t="s">
        <v>80</v>
      </c>
      <c r="AW844" s="13" t="s">
        <v>35</v>
      </c>
      <c r="AX844" s="13" t="s">
        <v>73</v>
      </c>
      <c r="AY844" s="208" t="s">
        <v>185</v>
      </c>
    </row>
    <row r="845" spans="1:65" s="13" customFormat="1" ht="11.25">
      <c r="B845" s="198"/>
      <c r="C845" s="199"/>
      <c r="D845" s="200" t="s">
        <v>195</v>
      </c>
      <c r="E845" s="201" t="s">
        <v>19</v>
      </c>
      <c r="F845" s="202" t="s">
        <v>1305</v>
      </c>
      <c r="G845" s="199"/>
      <c r="H845" s="201" t="s">
        <v>19</v>
      </c>
      <c r="I845" s="203"/>
      <c r="J845" s="199"/>
      <c r="K845" s="199"/>
      <c r="L845" s="204"/>
      <c r="M845" s="205"/>
      <c r="N845" s="206"/>
      <c r="O845" s="206"/>
      <c r="P845" s="206"/>
      <c r="Q845" s="206"/>
      <c r="R845" s="206"/>
      <c r="S845" s="206"/>
      <c r="T845" s="207"/>
      <c r="AT845" s="208" t="s">
        <v>195</v>
      </c>
      <c r="AU845" s="208" t="s">
        <v>82</v>
      </c>
      <c r="AV845" s="13" t="s">
        <v>80</v>
      </c>
      <c r="AW845" s="13" t="s">
        <v>35</v>
      </c>
      <c r="AX845" s="13" t="s">
        <v>73</v>
      </c>
      <c r="AY845" s="208" t="s">
        <v>185</v>
      </c>
    </row>
    <row r="846" spans="1:65" s="14" customFormat="1" ht="11.25">
      <c r="B846" s="209"/>
      <c r="C846" s="210"/>
      <c r="D846" s="200" t="s">
        <v>195</v>
      </c>
      <c r="E846" s="211" t="s">
        <v>19</v>
      </c>
      <c r="F846" s="212" t="s">
        <v>1316</v>
      </c>
      <c r="G846" s="210"/>
      <c r="H846" s="213">
        <v>6</v>
      </c>
      <c r="I846" s="214"/>
      <c r="J846" s="210"/>
      <c r="K846" s="210"/>
      <c r="L846" s="215"/>
      <c r="M846" s="216"/>
      <c r="N846" s="217"/>
      <c r="O846" s="217"/>
      <c r="P846" s="217"/>
      <c r="Q846" s="217"/>
      <c r="R846" s="217"/>
      <c r="S846" s="217"/>
      <c r="T846" s="218"/>
      <c r="AT846" s="219" t="s">
        <v>195</v>
      </c>
      <c r="AU846" s="219" t="s">
        <v>82</v>
      </c>
      <c r="AV846" s="14" t="s">
        <v>82</v>
      </c>
      <c r="AW846" s="14" t="s">
        <v>35</v>
      </c>
      <c r="AX846" s="14" t="s">
        <v>73</v>
      </c>
      <c r="AY846" s="219" t="s">
        <v>185</v>
      </c>
    </row>
    <row r="847" spans="1:65" s="15" customFormat="1" ht="11.25">
      <c r="B847" s="220"/>
      <c r="C847" s="221"/>
      <c r="D847" s="200" t="s">
        <v>195</v>
      </c>
      <c r="E847" s="222" t="s">
        <v>19</v>
      </c>
      <c r="F847" s="223" t="s">
        <v>226</v>
      </c>
      <c r="G847" s="221"/>
      <c r="H847" s="224">
        <v>6</v>
      </c>
      <c r="I847" s="225"/>
      <c r="J847" s="221"/>
      <c r="K847" s="221"/>
      <c r="L847" s="226"/>
      <c r="M847" s="227"/>
      <c r="N847" s="228"/>
      <c r="O847" s="228"/>
      <c r="P847" s="228"/>
      <c r="Q847" s="228"/>
      <c r="R847" s="228"/>
      <c r="S847" s="228"/>
      <c r="T847" s="229"/>
      <c r="AT847" s="230" t="s">
        <v>195</v>
      </c>
      <c r="AU847" s="230" t="s">
        <v>82</v>
      </c>
      <c r="AV847" s="15" t="s">
        <v>135</v>
      </c>
      <c r="AW847" s="15" t="s">
        <v>35</v>
      </c>
      <c r="AX847" s="15" t="s">
        <v>80</v>
      </c>
      <c r="AY847" s="230" t="s">
        <v>185</v>
      </c>
    </row>
    <row r="848" spans="1:65" s="2" customFormat="1" ht="24.2" customHeight="1">
      <c r="A848" s="36"/>
      <c r="B848" s="37"/>
      <c r="C848" s="180" t="s">
        <v>1307</v>
      </c>
      <c r="D848" s="180" t="s">
        <v>187</v>
      </c>
      <c r="E848" s="181" t="s">
        <v>1896</v>
      </c>
      <c r="F848" s="182" t="s">
        <v>1897</v>
      </c>
      <c r="G848" s="183" t="s">
        <v>439</v>
      </c>
      <c r="H848" s="184">
        <v>10</v>
      </c>
      <c r="I848" s="185"/>
      <c r="J848" s="186">
        <f>ROUND(I848*H848,2)</f>
        <v>0</v>
      </c>
      <c r="K848" s="182" t="s">
        <v>191</v>
      </c>
      <c r="L848" s="41"/>
      <c r="M848" s="187" t="s">
        <v>19</v>
      </c>
      <c r="N848" s="188" t="s">
        <v>44</v>
      </c>
      <c r="O848" s="66"/>
      <c r="P848" s="189">
        <f>O848*H848</f>
        <v>0</v>
      </c>
      <c r="Q848" s="189">
        <v>0</v>
      </c>
      <c r="R848" s="189">
        <f>Q848*H848</f>
        <v>0</v>
      </c>
      <c r="S848" s="189">
        <v>0</v>
      </c>
      <c r="T848" s="190">
        <f>S848*H848</f>
        <v>0</v>
      </c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R848" s="191" t="s">
        <v>339</v>
      </c>
      <c r="AT848" s="191" t="s">
        <v>187</v>
      </c>
      <c r="AU848" s="191" t="s">
        <v>82</v>
      </c>
      <c r="AY848" s="19" t="s">
        <v>185</v>
      </c>
      <c r="BE848" s="192">
        <f>IF(N848="základní",J848,0)</f>
        <v>0</v>
      </c>
      <c r="BF848" s="192">
        <f>IF(N848="snížená",J848,0)</f>
        <v>0</v>
      </c>
      <c r="BG848" s="192">
        <f>IF(N848="zákl. přenesená",J848,0)</f>
        <v>0</v>
      </c>
      <c r="BH848" s="192">
        <f>IF(N848="sníž. přenesená",J848,0)</f>
        <v>0</v>
      </c>
      <c r="BI848" s="192">
        <f>IF(N848="nulová",J848,0)</f>
        <v>0</v>
      </c>
      <c r="BJ848" s="19" t="s">
        <v>80</v>
      </c>
      <c r="BK848" s="192">
        <f>ROUND(I848*H848,2)</f>
        <v>0</v>
      </c>
      <c r="BL848" s="19" t="s">
        <v>339</v>
      </c>
      <c r="BM848" s="191" t="s">
        <v>6941</v>
      </c>
    </row>
    <row r="849" spans="1:65" s="2" customFormat="1" ht="11.25">
      <c r="A849" s="36"/>
      <c r="B849" s="37"/>
      <c r="C849" s="38"/>
      <c r="D849" s="193" t="s">
        <v>193</v>
      </c>
      <c r="E849" s="38"/>
      <c r="F849" s="194" t="s">
        <v>1899</v>
      </c>
      <c r="G849" s="38"/>
      <c r="H849" s="38"/>
      <c r="I849" s="195"/>
      <c r="J849" s="38"/>
      <c r="K849" s="38"/>
      <c r="L849" s="41"/>
      <c r="M849" s="196"/>
      <c r="N849" s="197"/>
      <c r="O849" s="66"/>
      <c r="P849" s="66"/>
      <c r="Q849" s="66"/>
      <c r="R849" s="66"/>
      <c r="S849" s="66"/>
      <c r="T849" s="67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T849" s="19" t="s">
        <v>193</v>
      </c>
      <c r="AU849" s="19" t="s">
        <v>82</v>
      </c>
    </row>
    <row r="850" spans="1:65" s="13" customFormat="1" ht="11.25">
      <c r="B850" s="198"/>
      <c r="C850" s="199"/>
      <c r="D850" s="200" t="s">
        <v>195</v>
      </c>
      <c r="E850" s="201" t="s">
        <v>19</v>
      </c>
      <c r="F850" s="202" t="s">
        <v>652</v>
      </c>
      <c r="G850" s="199"/>
      <c r="H850" s="201" t="s">
        <v>19</v>
      </c>
      <c r="I850" s="203"/>
      <c r="J850" s="199"/>
      <c r="K850" s="199"/>
      <c r="L850" s="204"/>
      <c r="M850" s="205"/>
      <c r="N850" s="206"/>
      <c r="O850" s="206"/>
      <c r="P850" s="206"/>
      <c r="Q850" s="206"/>
      <c r="R850" s="206"/>
      <c r="S850" s="206"/>
      <c r="T850" s="207"/>
      <c r="AT850" s="208" t="s">
        <v>195</v>
      </c>
      <c r="AU850" s="208" t="s">
        <v>82</v>
      </c>
      <c r="AV850" s="13" t="s">
        <v>80</v>
      </c>
      <c r="AW850" s="13" t="s">
        <v>35</v>
      </c>
      <c r="AX850" s="13" t="s">
        <v>73</v>
      </c>
      <c r="AY850" s="208" t="s">
        <v>185</v>
      </c>
    </row>
    <row r="851" spans="1:65" s="13" customFormat="1" ht="11.25">
      <c r="B851" s="198"/>
      <c r="C851" s="199"/>
      <c r="D851" s="200" t="s">
        <v>195</v>
      </c>
      <c r="E851" s="201" t="s">
        <v>19</v>
      </c>
      <c r="F851" s="202" t="s">
        <v>6794</v>
      </c>
      <c r="G851" s="199"/>
      <c r="H851" s="201" t="s">
        <v>19</v>
      </c>
      <c r="I851" s="203"/>
      <c r="J851" s="199"/>
      <c r="K851" s="199"/>
      <c r="L851" s="204"/>
      <c r="M851" s="205"/>
      <c r="N851" s="206"/>
      <c r="O851" s="206"/>
      <c r="P851" s="206"/>
      <c r="Q851" s="206"/>
      <c r="R851" s="206"/>
      <c r="S851" s="206"/>
      <c r="T851" s="207"/>
      <c r="AT851" s="208" t="s">
        <v>195</v>
      </c>
      <c r="AU851" s="208" t="s">
        <v>82</v>
      </c>
      <c r="AV851" s="13" t="s">
        <v>80</v>
      </c>
      <c r="AW851" s="13" t="s">
        <v>35</v>
      </c>
      <c r="AX851" s="13" t="s">
        <v>73</v>
      </c>
      <c r="AY851" s="208" t="s">
        <v>185</v>
      </c>
    </row>
    <row r="852" spans="1:65" s="14" customFormat="1" ht="11.25">
      <c r="B852" s="209"/>
      <c r="C852" s="210"/>
      <c r="D852" s="200" t="s">
        <v>195</v>
      </c>
      <c r="E852" s="211" t="s">
        <v>19</v>
      </c>
      <c r="F852" s="212" t="s">
        <v>82</v>
      </c>
      <c r="G852" s="210"/>
      <c r="H852" s="213">
        <v>2</v>
      </c>
      <c r="I852" s="214"/>
      <c r="J852" s="210"/>
      <c r="K852" s="210"/>
      <c r="L852" s="215"/>
      <c r="M852" s="216"/>
      <c r="N852" s="217"/>
      <c r="O852" s="217"/>
      <c r="P852" s="217"/>
      <c r="Q852" s="217"/>
      <c r="R852" s="217"/>
      <c r="S852" s="217"/>
      <c r="T852" s="218"/>
      <c r="AT852" s="219" t="s">
        <v>195</v>
      </c>
      <c r="AU852" s="219" t="s">
        <v>82</v>
      </c>
      <c r="AV852" s="14" t="s">
        <v>82</v>
      </c>
      <c r="AW852" s="14" t="s">
        <v>35</v>
      </c>
      <c r="AX852" s="14" t="s">
        <v>73</v>
      </c>
      <c r="AY852" s="219" t="s">
        <v>185</v>
      </c>
    </row>
    <row r="853" spans="1:65" s="13" customFormat="1" ht="11.25">
      <c r="B853" s="198"/>
      <c r="C853" s="199"/>
      <c r="D853" s="200" t="s">
        <v>195</v>
      </c>
      <c r="E853" s="201" t="s">
        <v>19</v>
      </c>
      <c r="F853" s="202" t="s">
        <v>1693</v>
      </c>
      <c r="G853" s="199"/>
      <c r="H853" s="201" t="s">
        <v>19</v>
      </c>
      <c r="I853" s="203"/>
      <c r="J853" s="199"/>
      <c r="K853" s="199"/>
      <c r="L853" s="204"/>
      <c r="M853" s="205"/>
      <c r="N853" s="206"/>
      <c r="O853" s="206"/>
      <c r="P853" s="206"/>
      <c r="Q853" s="206"/>
      <c r="R853" s="206"/>
      <c r="S853" s="206"/>
      <c r="T853" s="207"/>
      <c r="AT853" s="208" t="s">
        <v>195</v>
      </c>
      <c r="AU853" s="208" t="s">
        <v>82</v>
      </c>
      <c r="AV853" s="13" t="s">
        <v>80</v>
      </c>
      <c r="AW853" s="13" t="s">
        <v>35</v>
      </c>
      <c r="AX853" s="13" t="s">
        <v>73</v>
      </c>
      <c r="AY853" s="208" t="s">
        <v>185</v>
      </c>
    </row>
    <row r="854" spans="1:65" s="14" customFormat="1" ht="11.25">
      <c r="B854" s="209"/>
      <c r="C854" s="210"/>
      <c r="D854" s="200" t="s">
        <v>195</v>
      </c>
      <c r="E854" s="211" t="s">
        <v>19</v>
      </c>
      <c r="F854" s="212" t="s">
        <v>6796</v>
      </c>
      <c r="G854" s="210"/>
      <c r="H854" s="213">
        <v>8</v>
      </c>
      <c r="I854" s="214"/>
      <c r="J854" s="210"/>
      <c r="K854" s="210"/>
      <c r="L854" s="215"/>
      <c r="M854" s="216"/>
      <c r="N854" s="217"/>
      <c r="O854" s="217"/>
      <c r="P854" s="217"/>
      <c r="Q854" s="217"/>
      <c r="R854" s="217"/>
      <c r="S854" s="217"/>
      <c r="T854" s="218"/>
      <c r="AT854" s="219" t="s">
        <v>195</v>
      </c>
      <c r="AU854" s="219" t="s">
        <v>82</v>
      </c>
      <c r="AV854" s="14" t="s">
        <v>82</v>
      </c>
      <c r="AW854" s="14" t="s">
        <v>35</v>
      </c>
      <c r="AX854" s="14" t="s">
        <v>73</v>
      </c>
      <c r="AY854" s="219" t="s">
        <v>185</v>
      </c>
    </row>
    <row r="855" spans="1:65" s="15" customFormat="1" ht="11.25">
      <c r="B855" s="220"/>
      <c r="C855" s="221"/>
      <c r="D855" s="200" t="s">
        <v>195</v>
      </c>
      <c r="E855" s="222" t="s">
        <v>19</v>
      </c>
      <c r="F855" s="223" t="s">
        <v>226</v>
      </c>
      <c r="G855" s="221"/>
      <c r="H855" s="224">
        <v>10</v>
      </c>
      <c r="I855" s="225"/>
      <c r="J855" s="221"/>
      <c r="K855" s="221"/>
      <c r="L855" s="226"/>
      <c r="M855" s="227"/>
      <c r="N855" s="228"/>
      <c r="O855" s="228"/>
      <c r="P855" s="228"/>
      <c r="Q855" s="228"/>
      <c r="R855" s="228"/>
      <c r="S855" s="228"/>
      <c r="T855" s="229"/>
      <c r="AT855" s="230" t="s">
        <v>195</v>
      </c>
      <c r="AU855" s="230" t="s">
        <v>82</v>
      </c>
      <c r="AV855" s="15" t="s">
        <v>135</v>
      </c>
      <c r="AW855" s="15" t="s">
        <v>35</v>
      </c>
      <c r="AX855" s="15" t="s">
        <v>80</v>
      </c>
      <c r="AY855" s="230" t="s">
        <v>185</v>
      </c>
    </row>
    <row r="856" spans="1:65" s="2" customFormat="1" ht="16.5" customHeight="1">
      <c r="A856" s="36"/>
      <c r="B856" s="37"/>
      <c r="C856" s="237" t="s">
        <v>1311</v>
      </c>
      <c r="D856" s="237" t="s">
        <v>520</v>
      </c>
      <c r="E856" s="238" t="s">
        <v>6942</v>
      </c>
      <c r="F856" s="239" t="s">
        <v>6943</v>
      </c>
      <c r="G856" s="240" t="s">
        <v>439</v>
      </c>
      <c r="H856" s="241">
        <v>2</v>
      </c>
      <c r="I856" s="242"/>
      <c r="J856" s="243">
        <f>ROUND(I856*H856,2)</f>
        <v>0</v>
      </c>
      <c r="K856" s="239" t="s">
        <v>191</v>
      </c>
      <c r="L856" s="244"/>
      <c r="M856" s="245" t="s">
        <v>19</v>
      </c>
      <c r="N856" s="246" t="s">
        <v>44</v>
      </c>
      <c r="O856" s="66"/>
      <c r="P856" s="189">
        <f>O856*H856</f>
        <v>0</v>
      </c>
      <c r="Q856" s="189">
        <v>1.7500000000000002E-2</v>
      </c>
      <c r="R856" s="189">
        <f>Q856*H856</f>
        <v>3.5000000000000003E-2</v>
      </c>
      <c r="S856" s="189">
        <v>0</v>
      </c>
      <c r="T856" s="190">
        <f>S856*H856</f>
        <v>0</v>
      </c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R856" s="191" t="s">
        <v>627</v>
      </c>
      <c r="AT856" s="191" t="s">
        <v>520</v>
      </c>
      <c r="AU856" s="191" t="s">
        <v>82</v>
      </c>
      <c r="AY856" s="19" t="s">
        <v>185</v>
      </c>
      <c r="BE856" s="192">
        <f>IF(N856="základní",J856,0)</f>
        <v>0</v>
      </c>
      <c r="BF856" s="192">
        <f>IF(N856="snížená",J856,0)</f>
        <v>0</v>
      </c>
      <c r="BG856" s="192">
        <f>IF(N856="zákl. přenesená",J856,0)</f>
        <v>0</v>
      </c>
      <c r="BH856" s="192">
        <f>IF(N856="sníž. přenesená",J856,0)</f>
        <v>0</v>
      </c>
      <c r="BI856" s="192">
        <f>IF(N856="nulová",J856,0)</f>
        <v>0</v>
      </c>
      <c r="BJ856" s="19" t="s">
        <v>80</v>
      </c>
      <c r="BK856" s="192">
        <f>ROUND(I856*H856,2)</f>
        <v>0</v>
      </c>
      <c r="BL856" s="19" t="s">
        <v>339</v>
      </c>
      <c r="BM856" s="191" t="s">
        <v>6944</v>
      </c>
    </row>
    <row r="857" spans="1:65" s="13" customFormat="1" ht="11.25">
      <c r="B857" s="198"/>
      <c r="C857" s="199"/>
      <c r="D857" s="200" t="s">
        <v>195</v>
      </c>
      <c r="E857" s="201" t="s">
        <v>19</v>
      </c>
      <c r="F857" s="202" t="s">
        <v>652</v>
      </c>
      <c r="G857" s="199"/>
      <c r="H857" s="201" t="s">
        <v>19</v>
      </c>
      <c r="I857" s="203"/>
      <c r="J857" s="199"/>
      <c r="K857" s="199"/>
      <c r="L857" s="204"/>
      <c r="M857" s="205"/>
      <c r="N857" s="206"/>
      <c r="O857" s="206"/>
      <c r="P857" s="206"/>
      <c r="Q857" s="206"/>
      <c r="R857" s="206"/>
      <c r="S857" s="206"/>
      <c r="T857" s="207"/>
      <c r="AT857" s="208" t="s">
        <v>195</v>
      </c>
      <c r="AU857" s="208" t="s">
        <v>82</v>
      </c>
      <c r="AV857" s="13" t="s">
        <v>80</v>
      </c>
      <c r="AW857" s="13" t="s">
        <v>35</v>
      </c>
      <c r="AX857" s="13" t="s">
        <v>73</v>
      </c>
      <c r="AY857" s="208" t="s">
        <v>185</v>
      </c>
    </row>
    <row r="858" spans="1:65" s="13" customFormat="1" ht="11.25">
      <c r="B858" s="198"/>
      <c r="C858" s="199"/>
      <c r="D858" s="200" t="s">
        <v>195</v>
      </c>
      <c r="E858" s="201" t="s">
        <v>19</v>
      </c>
      <c r="F858" s="202" t="s">
        <v>6794</v>
      </c>
      <c r="G858" s="199"/>
      <c r="H858" s="201" t="s">
        <v>19</v>
      </c>
      <c r="I858" s="203"/>
      <c r="J858" s="199"/>
      <c r="K858" s="199"/>
      <c r="L858" s="204"/>
      <c r="M858" s="205"/>
      <c r="N858" s="206"/>
      <c r="O858" s="206"/>
      <c r="P858" s="206"/>
      <c r="Q858" s="206"/>
      <c r="R858" s="206"/>
      <c r="S858" s="206"/>
      <c r="T858" s="207"/>
      <c r="AT858" s="208" t="s">
        <v>195</v>
      </c>
      <c r="AU858" s="208" t="s">
        <v>82</v>
      </c>
      <c r="AV858" s="13" t="s">
        <v>80</v>
      </c>
      <c r="AW858" s="13" t="s">
        <v>35</v>
      </c>
      <c r="AX858" s="13" t="s">
        <v>73</v>
      </c>
      <c r="AY858" s="208" t="s">
        <v>185</v>
      </c>
    </row>
    <row r="859" spans="1:65" s="14" customFormat="1" ht="11.25">
      <c r="B859" s="209"/>
      <c r="C859" s="210"/>
      <c r="D859" s="200" t="s">
        <v>195</v>
      </c>
      <c r="E859" s="211" t="s">
        <v>19</v>
      </c>
      <c r="F859" s="212" t="s">
        <v>82</v>
      </c>
      <c r="G859" s="210"/>
      <c r="H859" s="213">
        <v>2</v>
      </c>
      <c r="I859" s="214"/>
      <c r="J859" s="210"/>
      <c r="K859" s="210"/>
      <c r="L859" s="215"/>
      <c r="M859" s="216"/>
      <c r="N859" s="217"/>
      <c r="O859" s="217"/>
      <c r="P859" s="217"/>
      <c r="Q859" s="217"/>
      <c r="R859" s="217"/>
      <c r="S859" s="217"/>
      <c r="T859" s="218"/>
      <c r="AT859" s="219" t="s">
        <v>195</v>
      </c>
      <c r="AU859" s="219" t="s">
        <v>82</v>
      </c>
      <c r="AV859" s="14" t="s">
        <v>82</v>
      </c>
      <c r="AW859" s="14" t="s">
        <v>35</v>
      </c>
      <c r="AX859" s="14" t="s">
        <v>73</v>
      </c>
      <c r="AY859" s="219" t="s">
        <v>185</v>
      </c>
    </row>
    <row r="860" spans="1:65" s="15" customFormat="1" ht="11.25">
      <c r="B860" s="220"/>
      <c r="C860" s="221"/>
      <c r="D860" s="200" t="s">
        <v>195</v>
      </c>
      <c r="E860" s="222" t="s">
        <v>19</v>
      </c>
      <c r="F860" s="223" t="s">
        <v>226</v>
      </c>
      <c r="G860" s="221"/>
      <c r="H860" s="224">
        <v>2</v>
      </c>
      <c r="I860" s="225"/>
      <c r="J860" s="221"/>
      <c r="K860" s="221"/>
      <c r="L860" s="226"/>
      <c r="M860" s="227"/>
      <c r="N860" s="228"/>
      <c r="O860" s="228"/>
      <c r="P860" s="228"/>
      <c r="Q860" s="228"/>
      <c r="R860" s="228"/>
      <c r="S860" s="228"/>
      <c r="T860" s="229"/>
      <c r="AT860" s="230" t="s">
        <v>195</v>
      </c>
      <c r="AU860" s="230" t="s">
        <v>82</v>
      </c>
      <c r="AV860" s="15" t="s">
        <v>135</v>
      </c>
      <c r="AW860" s="15" t="s">
        <v>35</v>
      </c>
      <c r="AX860" s="15" t="s">
        <v>80</v>
      </c>
      <c r="AY860" s="230" t="s">
        <v>185</v>
      </c>
    </row>
    <row r="861" spans="1:65" s="2" customFormat="1" ht="16.5" customHeight="1">
      <c r="A861" s="36"/>
      <c r="B861" s="37"/>
      <c r="C861" s="237" t="s">
        <v>1317</v>
      </c>
      <c r="D861" s="237" t="s">
        <v>520</v>
      </c>
      <c r="E861" s="238" t="s">
        <v>1900</v>
      </c>
      <c r="F861" s="239" t="s">
        <v>1901</v>
      </c>
      <c r="G861" s="240" t="s">
        <v>439</v>
      </c>
      <c r="H861" s="241">
        <v>8</v>
      </c>
      <c r="I861" s="242"/>
      <c r="J861" s="243">
        <f>ROUND(I861*H861,2)</f>
        <v>0</v>
      </c>
      <c r="K861" s="239" t="s">
        <v>191</v>
      </c>
      <c r="L861" s="244"/>
      <c r="M861" s="245" t="s">
        <v>19</v>
      </c>
      <c r="N861" s="246" t="s">
        <v>44</v>
      </c>
      <c r="O861" s="66"/>
      <c r="P861" s="189">
        <f>O861*H861</f>
        <v>0</v>
      </c>
      <c r="Q861" s="189">
        <v>1.95E-2</v>
      </c>
      <c r="R861" s="189">
        <f>Q861*H861</f>
        <v>0.156</v>
      </c>
      <c r="S861" s="189">
        <v>0</v>
      </c>
      <c r="T861" s="190">
        <f>S861*H861</f>
        <v>0</v>
      </c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R861" s="191" t="s">
        <v>627</v>
      </c>
      <c r="AT861" s="191" t="s">
        <v>520</v>
      </c>
      <c r="AU861" s="191" t="s">
        <v>82</v>
      </c>
      <c r="AY861" s="19" t="s">
        <v>185</v>
      </c>
      <c r="BE861" s="192">
        <f>IF(N861="základní",J861,0)</f>
        <v>0</v>
      </c>
      <c r="BF861" s="192">
        <f>IF(N861="snížená",J861,0)</f>
        <v>0</v>
      </c>
      <c r="BG861" s="192">
        <f>IF(N861="zákl. přenesená",J861,0)</f>
        <v>0</v>
      </c>
      <c r="BH861" s="192">
        <f>IF(N861="sníž. přenesená",J861,0)</f>
        <v>0</v>
      </c>
      <c r="BI861" s="192">
        <f>IF(N861="nulová",J861,0)</f>
        <v>0</v>
      </c>
      <c r="BJ861" s="19" t="s">
        <v>80</v>
      </c>
      <c r="BK861" s="192">
        <f>ROUND(I861*H861,2)</f>
        <v>0</v>
      </c>
      <c r="BL861" s="19" t="s">
        <v>339</v>
      </c>
      <c r="BM861" s="191" t="s">
        <v>6945</v>
      </c>
    </row>
    <row r="862" spans="1:65" s="13" customFormat="1" ht="11.25">
      <c r="B862" s="198"/>
      <c r="C862" s="199"/>
      <c r="D862" s="200" t="s">
        <v>195</v>
      </c>
      <c r="E862" s="201" t="s">
        <v>19</v>
      </c>
      <c r="F862" s="202" t="s">
        <v>652</v>
      </c>
      <c r="G862" s="199"/>
      <c r="H862" s="201" t="s">
        <v>19</v>
      </c>
      <c r="I862" s="203"/>
      <c r="J862" s="199"/>
      <c r="K862" s="199"/>
      <c r="L862" s="204"/>
      <c r="M862" s="205"/>
      <c r="N862" s="206"/>
      <c r="O862" s="206"/>
      <c r="P862" s="206"/>
      <c r="Q862" s="206"/>
      <c r="R862" s="206"/>
      <c r="S862" s="206"/>
      <c r="T862" s="207"/>
      <c r="AT862" s="208" t="s">
        <v>195</v>
      </c>
      <c r="AU862" s="208" t="s">
        <v>82</v>
      </c>
      <c r="AV862" s="13" t="s">
        <v>80</v>
      </c>
      <c r="AW862" s="13" t="s">
        <v>35</v>
      </c>
      <c r="AX862" s="13" t="s">
        <v>73</v>
      </c>
      <c r="AY862" s="208" t="s">
        <v>185</v>
      </c>
    </row>
    <row r="863" spans="1:65" s="13" customFormat="1" ht="11.25">
      <c r="B863" s="198"/>
      <c r="C863" s="199"/>
      <c r="D863" s="200" t="s">
        <v>195</v>
      </c>
      <c r="E863" s="201" t="s">
        <v>19</v>
      </c>
      <c r="F863" s="202" t="s">
        <v>1693</v>
      </c>
      <c r="G863" s="199"/>
      <c r="H863" s="201" t="s">
        <v>19</v>
      </c>
      <c r="I863" s="203"/>
      <c r="J863" s="199"/>
      <c r="K863" s="199"/>
      <c r="L863" s="204"/>
      <c r="M863" s="205"/>
      <c r="N863" s="206"/>
      <c r="O863" s="206"/>
      <c r="P863" s="206"/>
      <c r="Q863" s="206"/>
      <c r="R863" s="206"/>
      <c r="S863" s="206"/>
      <c r="T863" s="207"/>
      <c r="AT863" s="208" t="s">
        <v>195</v>
      </c>
      <c r="AU863" s="208" t="s">
        <v>82</v>
      </c>
      <c r="AV863" s="13" t="s">
        <v>80</v>
      </c>
      <c r="AW863" s="13" t="s">
        <v>35</v>
      </c>
      <c r="AX863" s="13" t="s">
        <v>73</v>
      </c>
      <c r="AY863" s="208" t="s">
        <v>185</v>
      </c>
    </row>
    <row r="864" spans="1:65" s="14" customFormat="1" ht="11.25">
      <c r="B864" s="209"/>
      <c r="C864" s="210"/>
      <c r="D864" s="200" t="s">
        <v>195</v>
      </c>
      <c r="E864" s="211" t="s">
        <v>19</v>
      </c>
      <c r="F864" s="212" t="s">
        <v>6796</v>
      </c>
      <c r="G864" s="210"/>
      <c r="H864" s="213">
        <v>8</v>
      </c>
      <c r="I864" s="214"/>
      <c r="J864" s="210"/>
      <c r="K864" s="210"/>
      <c r="L864" s="215"/>
      <c r="M864" s="216"/>
      <c r="N864" s="217"/>
      <c r="O864" s="217"/>
      <c r="P864" s="217"/>
      <c r="Q864" s="217"/>
      <c r="R864" s="217"/>
      <c r="S864" s="217"/>
      <c r="T864" s="218"/>
      <c r="AT864" s="219" t="s">
        <v>195</v>
      </c>
      <c r="AU864" s="219" t="s">
        <v>82</v>
      </c>
      <c r="AV864" s="14" t="s">
        <v>82</v>
      </c>
      <c r="AW864" s="14" t="s">
        <v>35</v>
      </c>
      <c r="AX864" s="14" t="s">
        <v>73</v>
      </c>
      <c r="AY864" s="219" t="s">
        <v>185</v>
      </c>
    </row>
    <row r="865" spans="1:65" s="15" customFormat="1" ht="11.25">
      <c r="B865" s="220"/>
      <c r="C865" s="221"/>
      <c r="D865" s="200" t="s">
        <v>195</v>
      </c>
      <c r="E865" s="222" t="s">
        <v>19</v>
      </c>
      <c r="F865" s="223" t="s">
        <v>226</v>
      </c>
      <c r="G865" s="221"/>
      <c r="H865" s="224">
        <v>8</v>
      </c>
      <c r="I865" s="225"/>
      <c r="J865" s="221"/>
      <c r="K865" s="221"/>
      <c r="L865" s="226"/>
      <c r="M865" s="227"/>
      <c r="N865" s="228"/>
      <c r="O865" s="228"/>
      <c r="P865" s="228"/>
      <c r="Q865" s="228"/>
      <c r="R865" s="228"/>
      <c r="S865" s="228"/>
      <c r="T865" s="229"/>
      <c r="AT865" s="230" t="s">
        <v>195</v>
      </c>
      <c r="AU865" s="230" t="s">
        <v>82</v>
      </c>
      <c r="AV865" s="15" t="s">
        <v>135</v>
      </c>
      <c r="AW865" s="15" t="s">
        <v>35</v>
      </c>
      <c r="AX865" s="15" t="s">
        <v>80</v>
      </c>
      <c r="AY865" s="230" t="s">
        <v>185</v>
      </c>
    </row>
    <row r="866" spans="1:65" s="2" customFormat="1" ht="24.2" customHeight="1">
      <c r="A866" s="36"/>
      <c r="B866" s="37"/>
      <c r="C866" s="180" t="s">
        <v>1322</v>
      </c>
      <c r="D866" s="180" t="s">
        <v>187</v>
      </c>
      <c r="E866" s="181" t="s">
        <v>6946</v>
      </c>
      <c r="F866" s="182" t="s">
        <v>6947</v>
      </c>
      <c r="G866" s="183" t="s">
        <v>439</v>
      </c>
      <c r="H866" s="184">
        <v>5</v>
      </c>
      <c r="I866" s="185"/>
      <c r="J866" s="186">
        <f>ROUND(I866*H866,2)</f>
        <v>0</v>
      </c>
      <c r="K866" s="182" t="s">
        <v>191</v>
      </c>
      <c r="L866" s="41"/>
      <c r="M866" s="187" t="s">
        <v>19</v>
      </c>
      <c r="N866" s="188" t="s">
        <v>44</v>
      </c>
      <c r="O866" s="66"/>
      <c r="P866" s="189">
        <f>O866*H866</f>
        <v>0</v>
      </c>
      <c r="Q866" s="189">
        <v>0</v>
      </c>
      <c r="R866" s="189">
        <f>Q866*H866</f>
        <v>0</v>
      </c>
      <c r="S866" s="189">
        <v>0</v>
      </c>
      <c r="T866" s="190">
        <f>S866*H866</f>
        <v>0</v>
      </c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R866" s="191" t="s">
        <v>339</v>
      </c>
      <c r="AT866" s="191" t="s">
        <v>187</v>
      </c>
      <c r="AU866" s="191" t="s">
        <v>82</v>
      </c>
      <c r="AY866" s="19" t="s">
        <v>185</v>
      </c>
      <c r="BE866" s="192">
        <f>IF(N866="základní",J866,0)</f>
        <v>0</v>
      </c>
      <c r="BF866" s="192">
        <f>IF(N866="snížená",J866,0)</f>
        <v>0</v>
      </c>
      <c r="BG866" s="192">
        <f>IF(N866="zákl. přenesená",J866,0)</f>
        <v>0</v>
      </c>
      <c r="BH866" s="192">
        <f>IF(N866="sníž. přenesená",J866,0)</f>
        <v>0</v>
      </c>
      <c r="BI866" s="192">
        <f>IF(N866="nulová",J866,0)</f>
        <v>0</v>
      </c>
      <c r="BJ866" s="19" t="s">
        <v>80</v>
      </c>
      <c r="BK866" s="192">
        <f>ROUND(I866*H866,2)</f>
        <v>0</v>
      </c>
      <c r="BL866" s="19" t="s">
        <v>339</v>
      </c>
      <c r="BM866" s="191" t="s">
        <v>6948</v>
      </c>
    </row>
    <row r="867" spans="1:65" s="2" customFormat="1" ht="11.25">
      <c r="A867" s="36"/>
      <c r="B867" s="37"/>
      <c r="C867" s="38"/>
      <c r="D867" s="193" t="s">
        <v>193</v>
      </c>
      <c r="E867" s="38"/>
      <c r="F867" s="194" t="s">
        <v>6949</v>
      </c>
      <c r="G867" s="38"/>
      <c r="H867" s="38"/>
      <c r="I867" s="195"/>
      <c r="J867" s="38"/>
      <c r="K867" s="38"/>
      <c r="L867" s="41"/>
      <c r="M867" s="196"/>
      <c r="N867" s="197"/>
      <c r="O867" s="66"/>
      <c r="P867" s="66"/>
      <c r="Q867" s="66"/>
      <c r="R867" s="66"/>
      <c r="S867" s="66"/>
      <c r="T867" s="67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T867" s="19" t="s">
        <v>193</v>
      </c>
      <c r="AU867" s="19" t="s">
        <v>82</v>
      </c>
    </row>
    <row r="868" spans="1:65" s="13" customFormat="1" ht="11.25">
      <c r="B868" s="198"/>
      <c r="C868" s="199"/>
      <c r="D868" s="200" t="s">
        <v>195</v>
      </c>
      <c r="E868" s="201" t="s">
        <v>19</v>
      </c>
      <c r="F868" s="202" t="s">
        <v>652</v>
      </c>
      <c r="G868" s="199"/>
      <c r="H868" s="201" t="s">
        <v>19</v>
      </c>
      <c r="I868" s="203"/>
      <c r="J868" s="199"/>
      <c r="K868" s="199"/>
      <c r="L868" s="204"/>
      <c r="M868" s="205"/>
      <c r="N868" s="206"/>
      <c r="O868" s="206"/>
      <c r="P868" s="206"/>
      <c r="Q868" s="206"/>
      <c r="R868" s="206"/>
      <c r="S868" s="206"/>
      <c r="T868" s="207"/>
      <c r="AT868" s="208" t="s">
        <v>195</v>
      </c>
      <c r="AU868" s="208" t="s">
        <v>82</v>
      </c>
      <c r="AV868" s="13" t="s">
        <v>80</v>
      </c>
      <c r="AW868" s="13" t="s">
        <v>35</v>
      </c>
      <c r="AX868" s="13" t="s">
        <v>73</v>
      </c>
      <c r="AY868" s="208" t="s">
        <v>185</v>
      </c>
    </row>
    <row r="869" spans="1:65" s="13" customFormat="1" ht="11.25">
      <c r="B869" s="198"/>
      <c r="C869" s="199"/>
      <c r="D869" s="200" t="s">
        <v>195</v>
      </c>
      <c r="E869" s="201" t="s">
        <v>19</v>
      </c>
      <c r="F869" s="202" t="s">
        <v>6795</v>
      </c>
      <c r="G869" s="199"/>
      <c r="H869" s="201" t="s">
        <v>19</v>
      </c>
      <c r="I869" s="203"/>
      <c r="J869" s="199"/>
      <c r="K869" s="199"/>
      <c r="L869" s="204"/>
      <c r="M869" s="205"/>
      <c r="N869" s="206"/>
      <c r="O869" s="206"/>
      <c r="P869" s="206"/>
      <c r="Q869" s="206"/>
      <c r="R869" s="206"/>
      <c r="S869" s="206"/>
      <c r="T869" s="207"/>
      <c r="AT869" s="208" t="s">
        <v>195</v>
      </c>
      <c r="AU869" s="208" t="s">
        <v>82</v>
      </c>
      <c r="AV869" s="13" t="s">
        <v>80</v>
      </c>
      <c r="AW869" s="13" t="s">
        <v>35</v>
      </c>
      <c r="AX869" s="13" t="s">
        <v>73</v>
      </c>
      <c r="AY869" s="208" t="s">
        <v>185</v>
      </c>
    </row>
    <row r="870" spans="1:65" s="14" customFormat="1" ht="11.25">
      <c r="B870" s="209"/>
      <c r="C870" s="210"/>
      <c r="D870" s="200" t="s">
        <v>195</v>
      </c>
      <c r="E870" s="211" t="s">
        <v>19</v>
      </c>
      <c r="F870" s="212" t="s">
        <v>80</v>
      </c>
      <c r="G870" s="210"/>
      <c r="H870" s="213">
        <v>1</v>
      </c>
      <c r="I870" s="214"/>
      <c r="J870" s="210"/>
      <c r="K870" s="210"/>
      <c r="L870" s="215"/>
      <c r="M870" s="216"/>
      <c r="N870" s="217"/>
      <c r="O870" s="217"/>
      <c r="P870" s="217"/>
      <c r="Q870" s="217"/>
      <c r="R870" s="217"/>
      <c r="S870" s="217"/>
      <c r="T870" s="218"/>
      <c r="AT870" s="219" t="s">
        <v>195</v>
      </c>
      <c r="AU870" s="219" t="s">
        <v>82</v>
      </c>
      <c r="AV870" s="14" t="s">
        <v>82</v>
      </c>
      <c r="AW870" s="14" t="s">
        <v>35</v>
      </c>
      <c r="AX870" s="14" t="s">
        <v>73</v>
      </c>
      <c r="AY870" s="219" t="s">
        <v>185</v>
      </c>
    </row>
    <row r="871" spans="1:65" s="13" customFormat="1" ht="11.25">
      <c r="B871" s="198"/>
      <c r="C871" s="199"/>
      <c r="D871" s="200" t="s">
        <v>195</v>
      </c>
      <c r="E871" s="201" t="s">
        <v>19</v>
      </c>
      <c r="F871" s="202" t="s">
        <v>6798</v>
      </c>
      <c r="G871" s="199"/>
      <c r="H871" s="201" t="s">
        <v>19</v>
      </c>
      <c r="I871" s="203"/>
      <c r="J871" s="199"/>
      <c r="K871" s="199"/>
      <c r="L871" s="204"/>
      <c r="M871" s="205"/>
      <c r="N871" s="206"/>
      <c r="O871" s="206"/>
      <c r="P871" s="206"/>
      <c r="Q871" s="206"/>
      <c r="R871" s="206"/>
      <c r="S871" s="206"/>
      <c r="T871" s="207"/>
      <c r="AT871" s="208" t="s">
        <v>195</v>
      </c>
      <c r="AU871" s="208" t="s">
        <v>82</v>
      </c>
      <c r="AV871" s="13" t="s">
        <v>80</v>
      </c>
      <c r="AW871" s="13" t="s">
        <v>35</v>
      </c>
      <c r="AX871" s="13" t="s">
        <v>73</v>
      </c>
      <c r="AY871" s="208" t="s">
        <v>185</v>
      </c>
    </row>
    <row r="872" spans="1:65" s="14" customFormat="1" ht="11.25">
      <c r="B872" s="209"/>
      <c r="C872" s="210"/>
      <c r="D872" s="200" t="s">
        <v>195</v>
      </c>
      <c r="E872" s="211" t="s">
        <v>19</v>
      </c>
      <c r="F872" s="212" t="s">
        <v>135</v>
      </c>
      <c r="G872" s="210"/>
      <c r="H872" s="213">
        <v>4</v>
      </c>
      <c r="I872" s="214"/>
      <c r="J872" s="210"/>
      <c r="K872" s="210"/>
      <c r="L872" s="215"/>
      <c r="M872" s="216"/>
      <c r="N872" s="217"/>
      <c r="O872" s="217"/>
      <c r="P872" s="217"/>
      <c r="Q872" s="217"/>
      <c r="R872" s="217"/>
      <c r="S872" s="217"/>
      <c r="T872" s="218"/>
      <c r="AT872" s="219" t="s">
        <v>195</v>
      </c>
      <c r="AU872" s="219" t="s">
        <v>82</v>
      </c>
      <c r="AV872" s="14" t="s">
        <v>82</v>
      </c>
      <c r="AW872" s="14" t="s">
        <v>35</v>
      </c>
      <c r="AX872" s="14" t="s">
        <v>73</v>
      </c>
      <c r="AY872" s="219" t="s">
        <v>185</v>
      </c>
    </row>
    <row r="873" spans="1:65" s="15" customFormat="1" ht="11.25">
      <c r="B873" s="220"/>
      <c r="C873" s="221"/>
      <c r="D873" s="200" t="s">
        <v>195</v>
      </c>
      <c r="E873" s="222" t="s">
        <v>19</v>
      </c>
      <c r="F873" s="223" t="s">
        <v>226</v>
      </c>
      <c r="G873" s="221"/>
      <c r="H873" s="224">
        <v>5</v>
      </c>
      <c r="I873" s="225"/>
      <c r="J873" s="221"/>
      <c r="K873" s="221"/>
      <c r="L873" s="226"/>
      <c r="M873" s="227"/>
      <c r="N873" s="228"/>
      <c r="O873" s="228"/>
      <c r="P873" s="228"/>
      <c r="Q873" s="228"/>
      <c r="R873" s="228"/>
      <c r="S873" s="228"/>
      <c r="T873" s="229"/>
      <c r="AT873" s="230" t="s">
        <v>195</v>
      </c>
      <c r="AU873" s="230" t="s">
        <v>82</v>
      </c>
      <c r="AV873" s="15" t="s">
        <v>135</v>
      </c>
      <c r="AW873" s="15" t="s">
        <v>35</v>
      </c>
      <c r="AX873" s="15" t="s">
        <v>80</v>
      </c>
      <c r="AY873" s="230" t="s">
        <v>185</v>
      </c>
    </row>
    <row r="874" spans="1:65" s="2" customFormat="1" ht="21.75" customHeight="1">
      <c r="A874" s="36"/>
      <c r="B874" s="37"/>
      <c r="C874" s="237" t="s">
        <v>1326</v>
      </c>
      <c r="D874" s="237" t="s">
        <v>520</v>
      </c>
      <c r="E874" s="238" t="s">
        <v>6950</v>
      </c>
      <c r="F874" s="239" t="s">
        <v>6951</v>
      </c>
      <c r="G874" s="240" t="s">
        <v>439</v>
      </c>
      <c r="H874" s="241">
        <v>1</v>
      </c>
      <c r="I874" s="242"/>
      <c r="J874" s="243">
        <f>ROUND(I874*H874,2)</f>
        <v>0</v>
      </c>
      <c r="K874" s="239" t="s">
        <v>191</v>
      </c>
      <c r="L874" s="244"/>
      <c r="M874" s="245" t="s">
        <v>19</v>
      </c>
      <c r="N874" s="246" t="s">
        <v>44</v>
      </c>
      <c r="O874" s="66"/>
      <c r="P874" s="189">
        <f>O874*H874</f>
        <v>0</v>
      </c>
      <c r="Q874" s="189">
        <v>1.7500000000000002E-2</v>
      </c>
      <c r="R874" s="189">
        <f>Q874*H874</f>
        <v>1.7500000000000002E-2</v>
      </c>
      <c r="S874" s="189">
        <v>0</v>
      </c>
      <c r="T874" s="190">
        <f>S874*H874</f>
        <v>0</v>
      </c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R874" s="191" t="s">
        <v>627</v>
      </c>
      <c r="AT874" s="191" t="s">
        <v>520</v>
      </c>
      <c r="AU874" s="191" t="s">
        <v>82</v>
      </c>
      <c r="AY874" s="19" t="s">
        <v>185</v>
      </c>
      <c r="BE874" s="192">
        <f>IF(N874="základní",J874,0)</f>
        <v>0</v>
      </c>
      <c r="BF874" s="192">
        <f>IF(N874="snížená",J874,0)</f>
        <v>0</v>
      </c>
      <c r="BG874" s="192">
        <f>IF(N874="zákl. přenesená",J874,0)</f>
        <v>0</v>
      </c>
      <c r="BH874" s="192">
        <f>IF(N874="sníž. přenesená",J874,0)</f>
        <v>0</v>
      </c>
      <c r="BI874" s="192">
        <f>IF(N874="nulová",J874,0)</f>
        <v>0</v>
      </c>
      <c r="BJ874" s="19" t="s">
        <v>80</v>
      </c>
      <c r="BK874" s="192">
        <f>ROUND(I874*H874,2)</f>
        <v>0</v>
      </c>
      <c r="BL874" s="19" t="s">
        <v>339</v>
      </c>
      <c r="BM874" s="191" t="s">
        <v>6952</v>
      </c>
    </row>
    <row r="875" spans="1:65" s="13" customFormat="1" ht="11.25">
      <c r="B875" s="198"/>
      <c r="C875" s="199"/>
      <c r="D875" s="200" t="s">
        <v>195</v>
      </c>
      <c r="E875" s="201" t="s">
        <v>19</v>
      </c>
      <c r="F875" s="202" t="s">
        <v>652</v>
      </c>
      <c r="G875" s="199"/>
      <c r="H875" s="201" t="s">
        <v>19</v>
      </c>
      <c r="I875" s="203"/>
      <c r="J875" s="199"/>
      <c r="K875" s="199"/>
      <c r="L875" s="204"/>
      <c r="M875" s="205"/>
      <c r="N875" s="206"/>
      <c r="O875" s="206"/>
      <c r="P875" s="206"/>
      <c r="Q875" s="206"/>
      <c r="R875" s="206"/>
      <c r="S875" s="206"/>
      <c r="T875" s="207"/>
      <c r="AT875" s="208" t="s">
        <v>195</v>
      </c>
      <c r="AU875" s="208" t="s">
        <v>82</v>
      </c>
      <c r="AV875" s="13" t="s">
        <v>80</v>
      </c>
      <c r="AW875" s="13" t="s">
        <v>35</v>
      </c>
      <c r="AX875" s="13" t="s">
        <v>73</v>
      </c>
      <c r="AY875" s="208" t="s">
        <v>185</v>
      </c>
    </row>
    <row r="876" spans="1:65" s="13" customFormat="1" ht="11.25">
      <c r="B876" s="198"/>
      <c r="C876" s="199"/>
      <c r="D876" s="200" t="s">
        <v>195</v>
      </c>
      <c r="E876" s="201" t="s">
        <v>19</v>
      </c>
      <c r="F876" s="202" t="s">
        <v>6795</v>
      </c>
      <c r="G876" s="199"/>
      <c r="H876" s="201" t="s">
        <v>19</v>
      </c>
      <c r="I876" s="203"/>
      <c r="J876" s="199"/>
      <c r="K876" s="199"/>
      <c r="L876" s="204"/>
      <c r="M876" s="205"/>
      <c r="N876" s="206"/>
      <c r="O876" s="206"/>
      <c r="P876" s="206"/>
      <c r="Q876" s="206"/>
      <c r="R876" s="206"/>
      <c r="S876" s="206"/>
      <c r="T876" s="207"/>
      <c r="AT876" s="208" t="s">
        <v>195</v>
      </c>
      <c r="AU876" s="208" t="s">
        <v>82</v>
      </c>
      <c r="AV876" s="13" t="s">
        <v>80</v>
      </c>
      <c r="AW876" s="13" t="s">
        <v>35</v>
      </c>
      <c r="AX876" s="13" t="s">
        <v>73</v>
      </c>
      <c r="AY876" s="208" t="s">
        <v>185</v>
      </c>
    </row>
    <row r="877" spans="1:65" s="14" customFormat="1" ht="11.25">
      <c r="B877" s="209"/>
      <c r="C877" s="210"/>
      <c r="D877" s="200" t="s">
        <v>195</v>
      </c>
      <c r="E877" s="211" t="s">
        <v>19</v>
      </c>
      <c r="F877" s="212" t="s">
        <v>80</v>
      </c>
      <c r="G877" s="210"/>
      <c r="H877" s="213">
        <v>1</v>
      </c>
      <c r="I877" s="214"/>
      <c r="J877" s="210"/>
      <c r="K877" s="210"/>
      <c r="L877" s="215"/>
      <c r="M877" s="216"/>
      <c r="N877" s="217"/>
      <c r="O877" s="217"/>
      <c r="P877" s="217"/>
      <c r="Q877" s="217"/>
      <c r="R877" s="217"/>
      <c r="S877" s="217"/>
      <c r="T877" s="218"/>
      <c r="AT877" s="219" t="s">
        <v>195</v>
      </c>
      <c r="AU877" s="219" t="s">
        <v>82</v>
      </c>
      <c r="AV877" s="14" t="s">
        <v>82</v>
      </c>
      <c r="AW877" s="14" t="s">
        <v>35</v>
      </c>
      <c r="AX877" s="14" t="s">
        <v>73</v>
      </c>
      <c r="AY877" s="219" t="s">
        <v>185</v>
      </c>
    </row>
    <row r="878" spans="1:65" s="15" customFormat="1" ht="11.25">
      <c r="B878" s="220"/>
      <c r="C878" s="221"/>
      <c r="D878" s="200" t="s">
        <v>195</v>
      </c>
      <c r="E878" s="222" t="s">
        <v>19</v>
      </c>
      <c r="F878" s="223" t="s">
        <v>226</v>
      </c>
      <c r="G878" s="221"/>
      <c r="H878" s="224">
        <v>1</v>
      </c>
      <c r="I878" s="225"/>
      <c r="J878" s="221"/>
      <c r="K878" s="221"/>
      <c r="L878" s="226"/>
      <c r="M878" s="227"/>
      <c r="N878" s="228"/>
      <c r="O878" s="228"/>
      <c r="P878" s="228"/>
      <c r="Q878" s="228"/>
      <c r="R878" s="228"/>
      <c r="S878" s="228"/>
      <c r="T878" s="229"/>
      <c r="AT878" s="230" t="s">
        <v>195</v>
      </c>
      <c r="AU878" s="230" t="s">
        <v>82</v>
      </c>
      <c r="AV878" s="15" t="s">
        <v>135</v>
      </c>
      <c r="AW878" s="15" t="s">
        <v>35</v>
      </c>
      <c r="AX878" s="15" t="s">
        <v>80</v>
      </c>
      <c r="AY878" s="230" t="s">
        <v>185</v>
      </c>
    </row>
    <row r="879" spans="1:65" s="2" customFormat="1" ht="21.75" customHeight="1">
      <c r="A879" s="36"/>
      <c r="B879" s="37"/>
      <c r="C879" s="237" t="s">
        <v>1331</v>
      </c>
      <c r="D879" s="237" t="s">
        <v>520</v>
      </c>
      <c r="E879" s="238" t="s">
        <v>6953</v>
      </c>
      <c r="F879" s="239" t="s">
        <v>6954</v>
      </c>
      <c r="G879" s="240" t="s">
        <v>439</v>
      </c>
      <c r="H879" s="241">
        <v>4</v>
      </c>
      <c r="I879" s="242"/>
      <c r="J879" s="243">
        <f>ROUND(I879*H879,2)</f>
        <v>0</v>
      </c>
      <c r="K879" s="239" t="s">
        <v>191</v>
      </c>
      <c r="L879" s="244"/>
      <c r="M879" s="245" t="s">
        <v>19</v>
      </c>
      <c r="N879" s="246" t="s">
        <v>44</v>
      </c>
      <c r="O879" s="66"/>
      <c r="P879" s="189">
        <f>O879*H879</f>
        <v>0</v>
      </c>
      <c r="Q879" s="189">
        <v>1.95E-2</v>
      </c>
      <c r="R879" s="189">
        <f>Q879*H879</f>
        <v>7.8E-2</v>
      </c>
      <c r="S879" s="189">
        <v>0</v>
      </c>
      <c r="T879" s="190">
        <f>S879*H879</f>
        <v>0</v>
      </c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R879" s="191" t="s">
        <v>627</v>
      </c>
      <c r="AT879" s="191" t="s">
        <v>520</v>
      </c>
      <c r="AU879" s="191" t="s">
        <v>82</v>
      </c>
      <c r="AY879" s="19" t="s">
        <v>185</v>
      </c>
      <c r="BE879" s="192">
        <f>IF(N879="základní",J879,0)</f>
        <v>0</v>
      </c>
      <c r="BF879" s="192">
        <f>IF(N879="snížená",J879,0)</f>
        <v>0</v>
      </c>
      <c r="BG879" s="192">
        <f>IF(N879="zákl. přenesená",J879,0)</f>
        <v>0</v>
      </c>
      <c r="BH879" s="192">
        <f>IF(N879="sníž. přenesená",J879,0)</f>
        <v>0</v>
      </c>
      <c r="BI879" s="192">
        <f>IF(N879="nulová",J879,0)</f>
        <v>0</v>
      </c>
      <c r="BJ879" s="19" t="s">
        <v>80</v>
      </c>
      <c r="BK879" s="192">
        <f>ROUND(I879*H879,2)</f>
        <v>0</v>
      </c>
      <c r="BL879" s="19" t="s">
        <v>339</v>
      </c>
      <c r="BM879" s="191" t="s">
        <v>6955</v>
      </c>
    </row>
    <row r="880" spans="1:65" s="13" customFormat="1" ht="11.25">
      <c r="B880" s="198"/>
      <c r="C880" s="199"/>
      <c r="D880" s="200" t="s">
        <v>195</v>
      </c>
      <c r="E880" s="201" t="s">
        <v>19</v>
      </c>
      <c r="F880" s="202" t="s">
        <v>652</v>
      </c>
      <c r="G880" s="199"/>
      <c r="H880" s="201" t="s">
        <v>19</v>
      </c>
      <c r="I880" s="203"/>
      <c r="J880" s="199"/>
      <c r="K880" s="199"/>
      <c r="L880" s="204"/>
      <c r="M880" s="205"/>
      <c r="N880" s="206"/>
      <c r="O880" s="206"/>
      <c r="P880" s="206"/>
      <c r="Q880" s="206"/>
      <c r="R880" s="206"/>
      <c r="S880" s="206"/>
      <c r="T880" s="207"/>
      <c r="AT880" s="208" t="s">
        <v>195</v>
      </c>
      <c r="AU880" s="208" t="s">
        <v>82</v>
      </c>
      <c r="AV880" s="13" t="s">
        <v>80</v>
      </c>
      <c r="AW880" s="13" t="s">
        <v>35</v>
      </c>
      <c r="AX880" s="13" t="s">
        <v>73</v>
      </c>
      <c r="AY880" s="208" t="s">
        <v>185</v>
      </c>
    </row>
    <row r="881" spans="1:65" s="13" customFormat="1" ht="11.25">
      <c r="B881" s="198"/>
      <c r="C881" s="199"/>
      <c r="D881" s="200" t="s">
        <v>195</v>
      </c>
      <c r="E881" s="201" t="s">
        <v>19</v>
      </c>
      <c r="F881" s="202" t="s">
        <v>6798</v>
      </c>
      <c r="G881" s="199"/>
      <c r="H881" s="201" t="s">
        <v>19</v>
      </c>
      <c r="I881" s="203"/>
      <c r="J881" s="199"/>
      <c r="K881" s="199"/>
      <c r="L881" s="204"/>
      <c r="M881" s="205"/>
      <c r="N881" s="206"/>
      <c r="O881" s="206"/>
      <c r="P881" s="206"/>
      <c r="Q881" s="206"/>
      <c r="R881" s="206"/>
      <c r="S881" s="206"/>
      <c r="T881" s="207"/>
      <c r="AT881" s="208" t="s">
        <v>195</v>
      </c>
      <c r="AU881" s="208" t="s">
        <v>82</v>
      </c>
      <c r="AV881" s="13" t="s">
        <v>80</v>
      </c>
      <c r="AW881" s="13" t="s">
        <v>35</v>
      </c>
      <c r="AX881" s="13" t="s">
        <v>73</v>
      </c>
      <c r="AY881" s="208" t="s">
        <v>185</v>
      </c>
    </row>
    <row r="882" spans="1:65" s="14" customFormat="1" ht="11.25">
      <c r="B882" s="209"/>
      <c r="C882" s="210"/>
      <c r="D882" s="200" t="s">
        <v>195</v>
      </c>
      <c r="E882" s="211" t="s">
        <v>19</v>
      </c>
      <c r="F882" s="212" t="s">
        <v>135</v>
      </c>
      <c r="G882" s="210"/>
      <c r="H882" s="213">
        <v>4</v>
      </c>
      <c r="I882" s="214"/>
      <c r="J882" s="210"/>
      <c r="K882" s="210"/>
      <c r="L882" s="215"/>
      <c r="M882" s="216"/>
      <c r="N882" s="217"/>
      <c r="O882" s="217"/>
      <c r="P882" s="217"/>
      <c r="Q882" s="217"/>
      <c r="R882" s="217"/>
      <c r="S882" s="217"/>
      <c r="T882" s="218"/>
      <c r="AT882" s="219" t="s">
        <v>195</v>
      </c>
      <c r="AU882" s="219" t="s">
        <v>82</v>
      </c>
      <c r="AV882" s="14" t="s">
        <v>82</v>
      </c>
      <c r="AW882" s="14" t="s">
        <v>35</v>
      </c>
      <c r="AX882" s="14" t="s">
        <v>73</v>
      </c>
      <c r="AY882" s="219" t="s">
        <v>185</v>
      </c>
    </row>
    <row r="883" spans="1:65" s="15" customFormat="1" ht="11.25">
      <c r="B883" s="220"/>
      <c r="C883" s="221"/>
      <c r="D883" s="200" t="s">
        <v>195</v>
      </c>
      <c r="E883" s="222" t="s">
        <v>19</v>
      </c>
      <c r="F883" s="223" t="s">
        <v>226</v>
      </c>
      <c r="G883" s="221"/>
      <c r="H883" s="224">
        <v>4</v>
      </c>
      <c r="I883" s="225"/>
      <c r="J883" s="221"/>
      <c r="K883" s="221"/>
      <c r="L883" s="226"/>
      <c r="M883" s="227"/>
      <c r="N883" s="228"/>
      <c r="O883" s="228"/>
      <c r="P883" s="228"/>
      <c r="Q883" s="228"/>
      <c r="R883" s="228"/>
      <c r="S883" s="228"/>
      <c r="T883" s="229"/>
      <c r="AT883" s="230" t="s">
        <v>195</v>
      </c>
      <c r="AU883" s="230" t="s">
        <v>82</v>
      </c>
      <c r="AV883" s="15" t="s">
        <v>135</v>
      </c>
      <c r="AW883" s="15" t="s">
        <v>35</v>
      </c>
      <c r="AX883" s="15" t="s">
        <v>80</v>
      </c>
      <c r="AY883" s="230" t="s">
        <v>185</v>
      </c>
    </row>
    <row r="884" spans="1:65" s="2" customFormat="1" ht="24.2" customHeight="1">
      <c r="A884" s="36"/>
      <c r="B884" s="37"/>
      <c r="C884" s="180" t="s">
        <v>1335</v>
      </c>
      <c r="D884" s="180" t="s">
        <v>187</v>
      </c>
      <c r="E884" s="181" t="s">
        <v>1327</v>
      </c>
      <c r="F884" s="182" t="s">
        <v>1328</v>
      </c>
      <c r="G884" s="183" t="s">
        <v>439</v>
      </c>
      <c r="H884" s="184">
        <v>1</v>
      </c>
      <c r="I884" s="185"/>
      <c r="J884" s="186">
        <f>ROUND(I884*H884,2)</f>
        <v>0</v>
      </c>
      <c r="K884" s="182" t="s">
        <v>191</v>
      </c>
      <c r="L884" s="41"/>
      <c r="M884" s="187" t="s">
        <v>19</v>
      </c>
      <c r="N884" s="188" t="s">
        <v>44</v>
      </c>
      <c r="O884" s="66"/>
      <c r="P884" s="189">
        <f>O884*H884</f>
        <v>0</v>
      </c>
      <c r="Q884" s="189">
        <v>0</v>
      </c>
      <c r="R884" s="189">
        <f>Q884*H884</f>
        <v>0</v>
      </c>
      <c r="S884" s="189">
        <v>0</v>
      </c>
      <c r="T884" s="190">
        <f>S884*H884</f>
        <v>0</v>
      </c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R884" s="191" t="s">
        <v>339</v>
      </c>
      <c r="AT884" s="191" t="s">
        <v>187</v>
      </c>
      <c r="AU884" s="191" t="s">
        <v>82</v>
      </c>
      <c r="AY884" s="19" t="s">
        <v>185</v>
      </c>
      <c r="BE884" s="192">
        <f>IF(N884="základní",J884,0)</f>
        <v>0</v>
      </c>
      <c r="BF884" s="192">
        <f>IF(N884="snížená",J884,0)</f>
        <v>0</v>
      </c>
      <c r="BG884" s="192">
        <f>IF(N884="zákl. přenesená",J884,0)</f>
        <v>0</v>
      </c>
      <c r="BH884" s="192">
        <f>IF(N884="sníž. přenesená",J884,0)</f>
        <v>0</v>
      </c>
      <c r="BI884" s="192">
        <f>IF(N884="nulová",J884,0)</f>
        <v>0</v>
      </c>
      <c r="BJ884" s="19" t="s">
        <v>80</v>
      </c>
      <c r="BK884" s="192">
        <f>ROUND(I884*H884,2)</f>
        <v>0</v>
      </c>
      <c r="BL884" s="19" t="s">
        <v>339</v>
      </c>
      <c r="BM884" s="191" t="s">
        <v>6956</v>
      </c>
    </row>
    <row r="885" spans="1:65" s="2" customFormat="1" ht="11.25">
      <c r="A885" s="36"/>
      <c r="B885" s="37"/>
      <c r="C885" s="38"/>
      <c r="D885" s="193" t="s">
        <v>193</v>
      </c>
      <c r="E885" s="38"/>
      <c r="F885" s="194" t="s">
        <v>1330</v>
      </c>
      <c r="G885" s="38"/>
      <c r="H885" s="38"/>
      <c r="I885" s="195"/>
      <c r="J885" s="38"/>
      <c r="K885" s="38"/>
      <c r="L885" s="41"/>
      <c r="M885" s="196"/>
      <c r="N885" s="197"/>
      <c r="O885" s="66"/>
      <c r="P885" s="66"/>
      <c r="Q885" s="66"/>
      <c r="R885" s="66"/>
      <c r="S885" s="66"/>
      <c r="T885" s="67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T885" s="19" t="s">
        <v>193</v>
      </c>
      <c r="AU885" s="19" t="s">
        <v>82</v>
      </c>
    </row>
    <row r="886" spans="1:65" s="13" customFormat="1" ht="11.25">
      <c r="B886" s="198"/>
      <c r="C886" s="199"/>
      <c r="D886" s="200" t="s">
        <v>195</v>
      </c>
      <c r="E886" s="201" t="s">
        <v>19</v>
      </c>
      <c r="F886" s="202" t="s">
        <v>652</v>
      </c>
      <c r="G886" s="199"/>
      <c r="H886" s="201" t="s">
        <v>19</v>
      </c>
      <c r="I886" s="203"/>
      <c r="J886" s="199"/>
      <c r="K886" s="199"/>
      <c r="L886" s="204"/>
      <c r="M886" s="205"/>
      <c r="N886" s="206"/>
      <c r="O886" s="206"/>
      <c r="P886" s="206"/>
      <c r="Q886" s="206"/>
      <c r="R886" s="206"/>
      <c r="S886" s="206"/>
      <c r="T886" s="207"/>
      <c r="AT886" s="208" t="s">
        <v>195</v>
      </c>
      <c r="AU886" s="208" t="s">
        <v>82</v>
      </c>
      <c r="AV886" s="13" t="s">
        <v>80</v>
      </c>
      <c r="AW886" s="13" t="s">
        <v>35</v>
      </c>
      <c r="AX886" s="13" t="s">
        <v>73</v>
      </c>
      <c r="AY886" s="208" t="s">
        <v>185</v>
      </c>
    </row>
    <row r="887" spans="1:65" s="13" customFormat="1" ht="11.25">
      <c r="B887" s="198"/>
      <c r="C887" s="199"/>
      <c r="D887" s="200" t="s">
        <v>195</v>
      </c>
      <c r="E887" s="201" t="s">
        <v>19</v>
      </c>
      <c r="F887" s="202" t="s">
        <v>2855</v>
      </c>
      <c r="G887" s="199"/>
      <c r="H887" s="201" t="s">
        <v>19</v>
      </c>
      <c r="I887" s="203"/>
      <c r="J887" s="199"/>
      <c r="K887" s="199"/>
      <c r="L887" s="204"/>
      <c r="M887" s="205"/>
      <c r="N887" s="206"/>
      <c r="O887" s="206"/>
      <c r="P887" s="206"/>
      <c r="Q887" s="206"/>
      <c r="R887" s="206"/>
      <c r="S887" s="206"/>
      <c r="T887" s="207"/>
      <c r="AT887" s="208" t="s">
        <v>195</v>
      </c>
      <c r="AU887" s="208" t="s">
        <v>82</v>
      </c>
      <c r="AV887" s="13" t="s">
        <v>80</v>
      </c>
      <c r="AW887" s="13" t="s">
        <v>35</v>
      </c>
      <c r="AX887" s="13" t="s">
        <v>73</v>
      </c>
      <c r="AY887" s="208" t="s">
        <v>185</v>
      </c>
    </row>
    <row r="888" spans="1:65" s="14" customFormat="1" ht="11.25">
      <c r="B888" s="209"/>
      <c r="C888" s="210"/>
      <c r="D888" s="200" t="s">
        <v>195</v>
      </c>
      <c r="E888" s="211" t="s">
        <v>19</v>
      </c>
      <c r="F888" s="212" t="s">
        <v>80</v>
      </c>
      <c r="G888" s="210"/>
      <c r="H888" s="213">
        <v>1</v>
      </c>
      <c r="I888" s="214"/>
      <c r="J888" s="210"/>
      <c r="K888" s="210"/>
      <c r="L888" s="215"/>
      <c r="M888" s="216"/>
      <c r="N888" s="217"/>
      <c r="O888" s="217"/>
      <c r="P888" s="217"/>
      <c r="Q888" s="217"/>
      <c r="R888" s="217"/>
      <c r="S888" s="217"/>
      <c r="T888" s="218"/>
      <c r="AT888" s="219" t="s">
        <v>195</v>
      </c>
      <c r="AU888" s="219" t="s">
        <v>82</v>
      </c>
      <c r="AV888" s="14" t="s">
        <v>82</v>
      </c>
      <c r="AW888" s="14" t="s">
        <v>35</v>
      </c>
      <c r="AX888" s="14" t="s">
        <v>73</v>
      </c>
      <c r="AY888" s="219" t="s">
        <v>185</v>
      </c>
    </row>
    <row r="889" spans="1:65" s="15" customFormat="1" ht="11.25">
      <c r="B889" s="220"/>
      <c r="C889" s="221"/>
      <c r="D889" s="200" t="s">
        <v>195</v>
      </c>
      <c r="E889" s="222" t="s">
        <v>19</v>
      </c>
      <c r="F889" s="223" t="s">
        <v>226</v>
      </c>
      <c r="G889" s="221"/>
      <c r="H889" s="224">
        <v>1</v>
      </c>
      <c r="I889" s="225"/>
      <c r="J889" s="221"/>
      <c r="K889" s="221"/>
      <c r="L889" s="226"/>
      <c r="M889" s="227"/>
      <c r="N889" s="228"/>
      <c r="O889" s="228"/>
      <c r="P889" s="228"/>
      <c r="Q889" s="228"/>
      <c r="R889" s="228"/>
      <c r="S889" s="228"/>
      <c r="T889" s="229"/>
      <c r="AT889" s="230" t="s">
        <v>195</v>
      </c>
      <c r="AU889" s="230" t="s">
        <v>82</v>
      </c>
      <c r="AV889" s="15" t="s">
        <v>135</v>
      </c>
      <c r="AW889" s="15" t="s">
        <v>35</v>
      </c>
      <c r="AX889" s="15" t="s">
        <v>80</v>
      </c>
      <c r="AY889" s="230" t="s">
        <v>185</v>
      </c>
    </row>
    <row r="890" spans="1:65" s="2" customFormat="1" ht="21.75" customHeight="1">
      <c r="A890" s="36"/>
      <c r="B890" s="37"/>
      <c r="C890" s="237" t="s">
        <v>1342</v>
      </c>
      <c r="D890" s="237" t="s">
        <v>520</v>
      </c>
      <c r="E890" s="238" t="s">
        <v>1332</v>
      </c>
      <c r="F890" s="239" t="s">
        <v>1333</v>
      </c>
      <c r="G890" s="240" t="s">
        <v>439</v>
      </c>
      <c r="H890" s="241">
        <v>1</v>
      </c>
      <c r="I890" s="242"/>
      <c r="J890" s="243">
        <f>ROUND(I890*H890,2)</f>
        <v>0</v>
      </c>
      <c r="K890" s="239" t="s">
        <v>191</v>
      </c>
      <c r="L890" s="244"/>
      <c r="M890" s="245" t="s">
        <v>19</v>
      </c>
      <c r="N890" s="246" t="s">
        <v>44</v>
      </c>
      <c r="O890" s="66"/>
      <c r="P890" s="189">
        <f>O890*H890</f>
        <v>0</v>
      </c>
      <c r="Q890" s="189">
        <v>4.2999999999999997E-2</v>
      </c>
      <c r="R890" s="189">
        <f>Q890*H890</f>
        <v>4.2999999999999997E-2</v>
      </c>
      <c r="S890" s="189">
        <v>0</v>
      </c>
      <c r="T890" s="190">
        <f>S890*H890</f>
        <v>0</v>
      </c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R890" s="191" t="s">
        <v>627</v>
      </c>
      <c r="AT890" s="191" t="s">
        <v>520</v>
      </c>
      <c r="AU890" s="191" t="s">
        <v>82</v>
      </c>
      <c r="AY890" s="19" t="s">
        <v>185</v>
      </c>
      <c r="BE890" s="192">
        <f>IF(N890="základní",J890,0)</f>
        <v>0</v>
      </c>
      <c r="BF890" s="192">
        <f>IF(N890="snížená",J890,0)</f>
        <v>0</v>
      </c>
      <c r="BG890" s="192">
        <f>IF(N890="zákl. přenesená",J890,0)</f>
        <v>0</v>
      </c>
      <c r="BH890" s="192">
        <f>IF(N890="sníž. přenesená",J890,0)</f>
        <v>0</v>
      </c>
      <c r="BI890" s="192">
        <f>IF(N890="nulová",J890,0)</f>
        <v>0</v>
      </c>
      <c r="BJ890" s="19" t="s">
        <v>80</v>
      </c>
      <c r="BK890" s="192">
        <f>ROUND(I890*H890,2)</f>
        <v>0</v>
      </c>
      <c r="BL890" s="19" t="s">
        <v>339</v>
      </c>
      <c r="BM890" s="191" t="s">
        <v>6957</v>
      </c>
    </row>
    <row r="891" spans="1:65" s="13" customFormat="1" ht="11.25">
      <c r="B891" s="198"/>
      <c r="C891" s="199"/>
      <c r="D891" s="200" t="s">
        <v>195</v>
      </c>
      <c r="E891" s="201" t="s">
        <v>19</v>
      </c>
      <c r="F891" s="202" t="s">
        <v>652</v>
      </c>
      <c r="G891" s="199"/>
      <c r="H891" s="201" t="s">
        <v>19</v>
      </c>
      <c r="I891" s="203"/>
      <c r="J891" s="199"/>
      <c r="K891" s="199"/>
      <c r="L891" s="204"/>
      <c r="M891" s="205"/>
      <c r="N891" s="206"/>
      <c r="O891" s="206"/>
      <c r="P891" s="206"/>
      <c r="Q891" s="206"/>
      <c r="R891" s="206"/>
      <c r="S891" s="206"/>
      <c r="T891" s="207"/>
      <c r="AT891" s="208" t="s">
        <v>195</v>
      </c>
      <c r="AU891" s="208" t="s">
        <v>82</v>
      </c>
      <c r="AV891" s="13" t="s">
        <v>80</v>
      </c>
      <c r="AW891" s="13" t="s">
        <v>35</v>
      </c>
      <c r="AX891" s="13" t="s">
        <v>73</v>
      </c>
      <c r="AY891" s="208" t="s">
        <v>185</v>
      </c>
    </row>
    <row r="892" spans="1:65" s="13" customFormat="1" ht="11.25">
      <c r="B892" s="198"/>
      <c r="C892" s="199"/>
      <c r="D892" s="200" t="s">
        <v>195</v>
      </c>
      <c r="E892" s="201" t="s">
        <v>19</v>
      </c>
      <c r="F892" s="202" t="s">
        <v>2855</v>
      </c>
      <c r="G892" s="199"/>
      <c r="H892" s="201" t="s">
        <v>19</v>
      </c>
      <c r="I892" s="203"/>
      <c r="J892" s="199"/>
      <c r="K892" s="199"/>
      <c r="L892" s="204"/>
      <c r="M892" s="205"/>
      <c r="N892" s="206"/>
      <c r="O892" s="206"/>
      <c r="P892" s="206"/>
      <c r="Q892" s="206"/>
      <c r="R892" s="206"/>
      <c r="S892" s="206"/>
      <c r="T892" s="207"/>
      <c r="AT892" s="208" t="s">
        <v>195</v>
      </c>
      <c r="AU892" s="208" t="s">
        <v>82</v>
      </c>
      <c r="AV892" s="13" t="s">
        <v>80</v>
      </c>
      <c r="AW892" s="13" t="s">
        <v>35</v>
      </c>
      <c r="AX892" s="13" t="s">
        <v>73</v>
      </c>
      <c r="AY892" s="208" t="s">
        <v>185</v>
      </c>
    </row>
    <row r="893" spans="1:65" s="14" customFormat="1" ht="11.25">
      <c r="B893" s="209"/>
      <c r="C893" s="210"/>
      <c r="D893" s="200" t="s">
        <v>195</v>
      </c>
      <c r="E893" s="211" t="s">
        <v>19</v>
      </c>
      <c r="F893" s="212" t="s">
        <v>80</v>
      </c>
      <c r="G893" s="210"/>
      <c r="H893" s="213">
        <v>1</v>
      </c>
      <c r="I893" s="214"/>
      <c r="J893" s="210"/>
      <c r="K893" s="210"/>
      <c r="L893" s="215"/>
      <c r="M893" s="216"/>
      <c r="N893" s="217"/>
      <c r="O893" s="217"/>
      <c r="P893" s="217"/>
      <c r="Q893" s="217"/>
      <c r="R893" s="217"/>
      <c r="S893" s="217"/>
      <c r="T893" s="218"/>
      <c r="AT893" s="219" t="s">
        <v>195</v>
      </c>
      <c r="AU893" s="219" t="s">
        <v>82</v>
      </c>
      <c r="AV893" s="14" t="s">
        <v>82</v>
      </c>
      <c r="AW893" s="14" t="s">
        <v>35</v>
      </c>
      <c r="AX893" s="14" t="s">
        <v>73</v>
      </c>
      <c r="AY893" s="219" t="s">
        <v>185</v>
      </c>
    </row>
    <row r="894" spans="1:65" s="15" customFormat="1" ht="11.25">
      <c r="B894" s="220"/>
      <c r="C894" s="221"/>
      <c r="D894" s="200" t="s">
        <v>195</v>
      </c>
      <c r="E894" s="222" t="s">
        <v>19</v>
      </c>
      <c r="F894" s="223" t="s">
        <v>226</v>
      </c>
      <c r="G894" s="221"/>
      <c r="H894" s="224">
        <v>1</v>
      </c>
      <c r="I894" s="225"/>
      <c r="J894" s="221"/>
      <c r="K894" s="221"/>
      <c r="L894" s="226"/>
      <c r="M894" s="227"/>
      <c r="N894" s="228"/>
      <c r="O894" s="228"/>
      <c r="P894" s="228"/>
      <c r="Q894" s="228"/>
      <c r="R894" s="228"/>
      <c r="S894" s="228"/>
      <c r="T894" s="229"/>
      <c r="AT894" s="230" t="s">
        <v>195</v>
      </c>
      <c r="AU894" s="230" t="s">
        <v>82</v>
      </c>
      <c r="AV894" s="15" t="s">
        <v>135</v>
      </c>
      <c r="AW894" s="15" t="s">
        <v>35</v>
      </c>
      <c r="AX894" s="15" t="s">
        <v>80</v>
      </c>
      <c r="AY894" s="230" t="s">
        <v>185</v>
      </c>
    </row>
    <row r="895" spans="1:65" s="2" customFormat="1" ht="24.2" customHeight="1">
      <c r="A895" s="36"/>
      <c r="B895" s="37"/>
      <c r="C895" s="180" t="s">
        <v>1351</v>
      </c>
      <c r="D895" s="180" t="s">
        <v>187</v>
      </c>
      <c r="E895" s="181" t="s">
        <v>6958</v>
      </c>
      <c r="F895" s="182" t="s">
        <v>6959</v>
      </c>
      <c r="G895" s="183" t="s">
        <v>439</v>
      </c>
      <c r="H895" s="184">
        <v>3</v>
      </c>
      <c r="I895" s="185"/>
      <c r="J895" s="186">
        <f>ROUND(I895*H895,2)</f>
        <v>0</v>
      </c>
      <c r="K895" s="182" t="s">
        <v>191</v>
      </c>
      <c r="L895" s="41"/>
      <c r="M895" s="187" t="s">
        <v>19</v>
      </c>
      <c r="N895" s="188" t="s">
        <v>44</v>
      </c>
      <c r="O895" s="66"/>
      <c r="P895" s="189">
        <f>O895*H895</f>
        <v>0</v>
      </c>
      <c r="Q895" s="189">
        <v>0</v>
      </c>
      <c r="R895" s="189">
        <f>Q895*H895</f>
        <v>0</v>
      </c>
      <c r="S895" s="189">
        <v>0</v>
      </c>
      <c r="T895" s="190">
        <f>S895*H895</f>
        <v>0</v>
      </c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R895" s="191" t="s">
        <v>339</v>
      </c>
      <c r="AT895" s="191" t="s">
        <v>187</v>
      </c>
      <c r="AU895" s="191" t="s">
        <v>82</v>
      </c>
      <c r="AY895" s="19" t="s">
        <v>185</v>
      </c>
      <c r="BE895" s="192">
        <f>IF(N895="základní",J895,0)</f>
        <v>0</v>
      </c>
      <c r="BF895" s="192">
        <f>IF(N895="snížená",J895,0)</f>
        <v>0</v>
      </c>
      <c r="BG895" s="192">
        <f>IF(N895="zákl. přenesená",J895,0)</f>
        <v>0</v>
      </c>
      <c r="BH895" s="192">
        <f>IF(N895="sníž. přenesená",J895,0)</f>
        <v>0</v>
      </c>
      <c r="BI895" s="192">
        <f>IF(N895="nulová",J895,0)</f>
        <v>0</v>
      </c>
      <c r="BJ895" s="19" t="s">
        <v>80</v>
      </c>
      <c r="BK895" s="192">
        <f>ROUND(I895*H895,2)</f>
        <v>0</v>
      </c>
      <c r="BL895" s="19" t="s">
        <v>339</v>
      </c>
      <c r="BM895" s="191" t="s">
        <v>6960</v>
      </c>
    </row>
    <row r="896" spans="1:65" s="2" customFormat="1" ht="11.25">
      <c r="A896" s="36"/>
      <c r="B896" s="37"/>
      <c r="C896" s="38"/>
      <c r="D896" s="193" t="s">
        <v>193</v>
      </c>
      <c r="E896" s="38"/>
      <c r="F896" s="194" t="s">
        <v>6961</v>
      </c>
      <c r="G896" s="38"/>
      <c r="H896" s="38"/>
      <c r="I896" s="195"/>
      <c r="J896" s="38"/>
      <c r="K896" s="38"/>
      <c r="L896" s="41"/>
      <c r="M896" s="196"/>
      <c r="N896" s="197"/>
      <c r="O896" s="66"/>
      <c r="P896" s="66"/>
      <c r="Q896" s="66"/>
      <c r="R896" s="66"/>
      <c r="S896" s="66"/>
      <c r="T896" s="67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T896" s="19" t="s">
        <v>193</v>
      </c>
      <c r="AU896" s="19" t="s">
        <v>82</v>
      </c>
    </row>
    <row r="897" spans="1:65" s="13" customFormat="1" ht="11.25">
      <c r="B897" s="198"/>
      <c r="C897" s="199"/>
      <c r="D897" s="200" t="s">
        <v>195</v>
      </c>
      <c r="E897" s="201" t="s">
        <v>19</v>
      </c>
      <c r="F897" s="202" t="s">
        <v>1915</v>
      </c>
      <c r="G897" s="199"/>
      <c r="H897" s="201" t="s">
        <v>19</v>
      </c>
      <c r="I897" s="203"/>
      <c r="J897" s="199"/>
      <c r="K897" s="199"/>
      <c r="L897" s="204"/>
      <c r="M897" s="205"/>
      <c r="N897" s="206"/>
      <c r="O897" s="206"/>
      <c r="P897" s="206"/>
      <c r="Q897" s="206"/>
      <c r="R897" s="206"/>
      <c r="S897" s="206"/>
      <c r="T897" s="207"/>
      <c r="AT897" s="208" t="s">
        <v>195</v>
      </c>
      <c r="AU897" s="208" t="s">
        <v>82</v>
      </c>
      <c r="AV897" s="13" t="s">
        <v>80</v>
      </c>
      <c r="AW897" s="13" t="s">
        <v>35</v>
      </c>
      <c r="AX897" s="13" t="s">
        <v>73</v>
      </c>
      <c r="AY897" s="208" t="s">
        <v>185</v>
      </c>
    </row>
    <row r="898" spans="1:65" s="13" customFormat="1" ht="11.25">
      <c r="B898" s="198"/>
      <c r="C898" s="199"/>
      <c r="D898" s="200" t="s">
        <v>195</v>
      </c>
      <c r="E898" s="201" t="s">
        <v>19</v>
      </c>
      <c r="F898" s="202" t="s">
        <v>6962</v>
      </c>
      <c r="G898" s="199"/>
      <c r="H898" s="201" t="s">
        <v>19</v>
      </c>
      <c r="I898" s="203"/>
      <c r="J898" s="199"/>
      <c r="K898" s="199"/>
      <c r="L898" s="204"/>
      <c r="M898" s="205"/>
      <c r="N898" s="206"/>
      <c r="O898" s="206"/>
      <c r="P898" s="206"/>
      <c r="Q898" s="206"/>
      <c r="R898" s="206"/>
      <c r="S898" s="206"/>
      <c r="T898" s="207"/>
      <c r="AT898" s="208" t="s">
        <v>195</v>
      </c>
      <c r="AU898" s="208" t="s">
        <v>82</v>
      </c>
      <c r="AV898" s="13" t="s">
        <v>80</v>
      </c>
      <c r="AW898" s="13" t="s">
        <v>35</v>
      </c>
      <c r="AX898" s="13" t="s">
        <v>73</v>
      </c>
      <c r="AY898" s="208" t="s">
        <v>185</v>
      </c>
    </row>
    <row r="899" spans="1:65" s="14" customFormat="1" ht="11.25">
      <c r="B899" s="209"/>
      <c r="C899" s="210"/>
      <c r="D899" s="200" t="s">
        <v>195</v>
      </c>
      <c r="E899" s="211" t="s">
        <v>19</v>
      </c>
      <c r="F899" s="212" t="s">
        <v>1698</v>
      </c>
      <c r="G899" s="210"/>
      <c r="H899" s="213">
        <v>2</v>
      </c>
      <c r="I899" s="214"/>
      <c r="J899" s="210"/>
      <c r="K899" s="210"/>
      <c r="L899" s="215"/>
      <c r="M899" s="216"/>
      <c r="N899" s="217"/>
      <c r="O899" s="217"/>
      <c r="P899" s="217"/>
      <c r="Q899" s="217"/>
      <c r="R899" s="217"/>
      <c r="S899" s="217"/>
      <c r="T899" s="218"/>
      <c r="AT899" s="219" t="s">
        <v>195</v>
      </c>
      <c r="AU899" s="219" t="s">
        <v>82</v>
      </c>
      <c r="AV899" s="14" t="s">
        <v>82</v>
      </c>
      <c r="AW899" s="14" t="s">
        <v>35</v>
      </c>
      <c r="AX899" s="14" t="s">
        <v>73</v>
      </c>
      <c r="AY899" s="219" t="s">
        <v>185</v>
      </c>
    </row>
    <row r="900" spans="1:65" s="13" customFormat="1" ht="11.25">
      <c r="B900" s="198"/>
      <c r="C900" s="199"/>
      <c r="D900" s="200" t="s">
        <v>195</v>
      </c>
      <c r="E900" s="201" t="s">
        <v>19</v>
      </c>
      <c r="F900" s="202" t="s">
        <v>6963</v>
      </c>
      <c r="G900" s="199"/>
      <c r="H900" s="201" t="s">
        <v>19</v>
      </c>
      <c r="I900" s="203"/>
      <c r="J900" s="199"/>
      <c r="K900" s="199"/>
      <c r="L900" s="204"/>
      <c r="M900" s="205"/>
      <c r="N900" s="206"/>
      <c r="O900" s="206"/>
      <c r="P900" s="206"/>
      <c r="Q900" s="206"/>
      <c r="R900" s="206"/>
      <c r="S900" s="206"/>
      <c r="T900" s="207"/>
      <c r="AT900" s="208" t="s">
        <v>195</v>
      </c>
      <c r="AU900" s="208" t="s">
        <v>82</v>
      </c>
      <c r="AV900" s="13" t="s">
        <v>80</v>
      </c>
      <c r="AW900" s="13" t="s">
        <v>35</v>
      </c>
      <c r="AX900" s="13" t="s">
        <v>73</v>
      </c>
      <c r="AY900" s="208" t="s">
        <v>185</v>
      </c>
    </row>
    <row r="901" spans="1:65" s="14" customFormat="1" ht="11.25">
      <c r="B901" s="209"/>
      <c r="C901" s="210"/>
      <c r="D901" s="200" t="s">
        <v>195</v>
      </c>
      <c r="E901" s="211" t="s">
        <v>19</v>
      </c>
      <c r="F901" s="212" t="s">
        <v>80</v>
      </c>
      <c r="G901" s="210"/>
      <c r="H901" s="213">
        <v>1</v>
      </c>
      <c r="I901" s="214"/>
      <c r="J901" s="210"/>
      <c r="K901" s="210"/>
      <c r="L901" s="215"/>
      <c r="M901" s="216"/>
      <c r="N901" s="217"/>
      <c r="O901" s="217"/>
      <c r="P901" s="217"/>
      <c r="Q901" s="217"/>
      <c r="R901" s="217"/>
      <c r="S901" s="217"/>
      <c r="T901" s="218"/>
      <c r="AT901" s="219" t="s">
        <v>195</v>
      </c>
      <c r="AU901" s="219" t="s">
        <v>82</v>
      </c>
      <c r="AV901" s="14" t="s">
        <v>82</v>
      </c>
      <c r="AW901" s="14" t="s">
        <v>35</v>
      </c>
      <c r="AX901" s="14" t="s">
        <v>73</v>
      </c>
      <c r="AY901" s="219" t="s">
        <v>185</v>
      </c>
    </row>
    <row r="902" spans="1:65" s="15" customFormat="1" ht="11.25">
      <c r="B902" s="220"/>
      <c r="C902" s="221"/>
      <c r="D902" s="200" t="s">
        <v>195</v>
      </c>
      <c r="E902" s="222" t="s">
        <v>19</v>
      </c>
      <c r="F902" s="223" t="s">
        <v>226</v>
      </c>
      <c r="G902" s="221"/>
      <c r="H902" s="224">
        <v>3</v>
      </c>
      <c r="I902" s="225"/>
      <c r="J902" s="221"/>
      <c r="K902" s="221"/>
      <c r="L902" s="226"/>
      <c r="M902" s="227"/>
      <c r="N902" s="228"/>
      <c r="O902" s="228"/>
      <c r="P902" s="228"/>
      <c r="Q902" s="228"/>
      <c r="R902" s="228"/>
      <c r="S902" s="228"/>
      <c r="T902" s="229"/>
      <c r="AT902" s="230" t="s">
        <v>195</v>
      </c>
      <c r="AU902" s="230" t="s">
        <v>82</v>
      </c>
      <c r="AV902" s="15" t="s">
        <v>135</v>
      </c>
      <c r="AW902" s="15" t="s">
        <v>35</v>
      </c>
      <c r="AX902" s="15" t="s">
        <v>80</v>
      </c>
      <c r="AY902" s="230" t="s">
        <v>185</v>
      </c>
    </row>
    <row r="903" spans="1:65" s="2" customFormat="1" ht="24.2" customHeight="1">
      <c r="A903" s="36"/>
      <c r="B903" s="37"/>
      <c r="C903" s="237" t="s">
        <v>1355</v>
      </c>
      <c r="D903" s="237" t="s">
        <v>520</v>
      </c>
      <c r="E903" s="238" t="s">
        <v>6964</v>
      </c>
      <c r="F903" s="239" t="s">
        <v>6965</v>
      </c>
      <c r="G903" s="240" t="s">
        <v>439</v>
      </c>
      <c r="H903" s="241">
        <v>2</v>
      </c>
      <c r="I903" s="242"/>
      <c r="J903" s="243">
        <f>ROUND(I903*H903,2)</f>
        <v>0</v>
      </c>
      <c r="K903" s="239" t="s">
        <v>449</v>
      </c>
      <c r="L903" s="244"/>
      <c r="M903" s="245" t="s">
        <v>19</v>
      </c>
      <c r="N903" s="246" t="s">
        <v>44</v>
      </c>
      <c r="O903" s="66"/>
      <c r="P903" s="189">
        <f>O903*H903</f>
        <v>0</v>
      </c>
      <c r="Q903" s="189">
        <v>4.1000000000000002E-2</v>
      </c>
      <c r="R903" s="189">
        <f>Q903*H903</f>
        <v>8.2000000000000003E-2</v>
      </c>
      <c r="S903" s="189">
        <v>0</v>
      </c>
      <c r="T903" s="190">
        <f>S903*H903</f>
        <v>0</v>
      </c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R903" s="191" t="s">
        <v>627</v>
      </c>
      <c r="AT903" s="191" t="s">
        <v>520</v>
      </c>
      <c r="AU903" s="191" t="s">
        <v>82</v>
      </c>
      <c r="AY903" s="19" t="s">
        <v>185</v>
      </c>
      <c r="BE903" s="192">
        <f>IF(N903="základní",J903,0)</f>
        <v>0</v>
      </c>
      <c r="BF903" s="192">
        <f>IF(N903="snížená",J903,0)</f>
        <v>0</v>
      </c>
      <c r="BG903" s="192">
        <f>IF(N903="zákl. přenesená",J903,0)</f>
        <v>0</v>
      </c>
      <c r="BH903" s="192">
        <f>IF(N903="sníž. přenesená",J903,0)</f>
        <v>0</v>
      </c>
      <c r="BI903" s="192">
        <f>IF(N903="nulová",J903,0)</f>
        <v>0</v>
      </c>
      <c r="BJ903" s="19" t="s">
        <v>80</v>
      </c>
      <c r="BK903" s="192">
        <f>ROUND(I903*H903,2)</f>
        <v>0</v>
      </c>
      <c r="BL903" s="19" t="s">
        <v>339</v>
      </c>
      <c r="BM903" s="191" t="s">
        <v>6966</v>
      </c>
    </row>
    <row r="904" spans="1:65" s="13" customFormat="1" ht="11.25">
      <c r="B904" s="198"/>
      <c r="C904" s="199"/>
      <c r="D904" s="200" t="s">
        <v>195</v>
      </c>
      <c r="E904" s="201" t="s">
        <v>19</v>
      </c>
      <c r="F904" s="202" t="s">
        <v>1915</v>
      </c>
      <c r="G904" s="199"/>
      <c r="H904" s="201" t="s">
        <v>19</v>
      </c>
      <c r="I904" s="203"/>
      <c r="J904" s="199"/>
      <c r="K904" s="199"/>
      <c r="L904" s="204"/>
      <c r="M904" s="205"/>
      <c r="N904" s="206"/>
      <c r="O904" s="206"/>
      <c r="P904" s="206"/>
      <c r="Q904" s="206"/>
      <c r="R904" s="206"/>
      <c r="S904" s="206"/>
      <c r="T904" s="207"/>
      <c r="AT904" s="208" t="s">
        <v>195</v>
      </c>
      <c r="AU904" s="208" t="s">
        <v>82</v>
      </c>
      <c r="AV904" s="13" t="s">
        <v>80</v>
      </c>
      <c r="AW904" s="13" t="s">
        <v>35</v>
      </c>
      <c r="AX904" s="13" t="s">
        <v>73</v>
      </c>
      <c r="AY904" s="208" t="s">
        <v>185</v>
      </c>
    </row>
    <row r="905" spans="1:65" s="13" customFormat="1" ht="11.25">
      <c r="B905" s="198"/>
      <c r="C905" s="199"/>
      <c r="D905" s="200" t="s">
        <v>195</v>
      </c>
      <c r="E905" s="201" t="s">
        <v>19</v>
      </c>
      <c r="F905" s="202" t="s">
        <v>6962</v>
      </c>
      <c r="G905" s="199"/>
      <c r="H905" s="201" t="s">
        <v>19</v>
      </c>
      <c r="I905" s="203"/>
      <c r="J905" s="199"/>
      <c r="K905" s="199"/>
      <c r="L905" s="204"/>
      <c r="M905" s="205"/>
      <c r="N905" s="206"/>
      <c r="O905" s="206"/>
      <c r="P905" s="206"/>
      <c r="Q905" s="206"/>
      <c r="R905" s="206"/>
      <c r="S905" s="206"/>
      <c r="T905" s="207"/>
      <c r="AT905" s="208" t="s">
        <v>195</v>
      </c>
      <c r="AU905" s="208" t="s">
        <v>82</v>
      </c>
      <c r="AV905" s="13" t="s">
        <v>80</v>
      </c>
      <c r="AW905" s="13" t="s">
        <v>35</v>
      </c>
      <c r="AX905" s="13" t="s">
        <v>73</v>
      </c>
      <c r="AY905" s="208" t="s">
        <v>185</v>
      </c>
    </row>
    <row r="906" spans="1:65" s="14" customFormat="1" ht="11.25">
      <c r="B906" s="209"/>
      <c r="C906" s="210"/>
      <c r="D906" s="200" t="s">
        <v>195</v>
      </c>
      <c r="E906" s="211" t="s">
        <v>19</v>
      </c>
      <c r="F906" s="212" t="s">
        <v>1698</v>
      </c>
      <c r="G906" s="210"/>
      <c r="H906" s="213">
        <v>2</v>
      </c>
      <c r="I906" s="214"/>
      <c r="J906" s="210"/>
      <c r="K906" s="210"/>
      <c r="L906" s="215"/>
      <c r="M906" s="216"/>
      <c r="N906" s="217"/>
      <c r="O906" s="217"/>
      <c r="P906" s="217"/>
      <c r="Q906" s="217"/>
      <c r="R906" s="217"/>
      <c r="S906" s="217"/>
      <c r="T906" s="218"/>
      <c r="AT906" s="219" t="s">
        <v>195</v>
      </c>
      <c r="AU906" s="219" t="s">
        <v>82</v>
      </c>
      <c r="AV906" s="14" t="s">
        <v>82</v>
      </c>
      <c r="AW906" s="14" t="s">
        <v>35</v>
      </c>
      <c r="AX906" s="14" t="s">
        <v>73</v>
      </c>
      <c r="AY906" s="219" t="s">
        <v>185</v>
      </c>
    </row>
    <row r="907" spans="1:65" s="15" customFormat="1" ht="11.25">
      <c r="B907" s="220"/>
      <c r="C907" s="221"/>
      <c r="D907" s="200" t="s">
        <v>195</v>
      </c>
      <c r="E907" s="222" t="s">
        <v>19</v>
      </c>
      <c r="F907" s="223" t="s">
        <v>226</v>
      </c>
      <c r="G907" s="221"/>
      <c r="H907" s="224">
        <v>2</v>
      </c>
      <c r="I907" s="225"/>
      <c r="J907" s="221"/>
      <c r="K907" s="221"/>
      <c r="L907" s="226"/>
      <c r="M907" s="227"/>
      <c r="N907" s="228"/>
      <c r="O907" s="228"/>
      <c r="P907" s="228"/>
      <c r="Q907" s="228"/>
      <c r="R907" s="228"/>
      <c r="S907" s="228"/>
      <c r="T907" s="229"/>
      <c r="AT907" s="230" t="s">
        <v>195</v>
      </c>
      <c r="AU907" s="230" t="s">
        <v>82</v>
      </c>
      <c r="AV907" s="15" t="s">
        <v>135</v>
      </c>
      <c r="AW907" s="15" t="s">
        <v>35</v>
      </c>
      <c r="AX907" s="15" t="s">
        <v>80</v>
      </c>
      <c r="AY907" s="230" t="s">
        <v>185</v>
      </c>
    </row>
    <row r="908" spans="1:65" s="2" customFormat="1" ht="21.75" customHeight="1">
      <c r="A908" s="36"/>
      <c r="B908" s="37"/>
      <c r="C908" s="237" t="s">
        <v>1369</v>
      </c>
      <c r="D908" s="237" t="s">
        <v>520</v>
      </c>
      <c r="E908" s="238" t="s">
        <v>6967</v>
      </c>
      <c r="F908" s="239" t="s">
        <v>6968</v>
      </c>
      <c r="G908" s="240" t="s">
        <v>439</v>
      </c>
      <c r="H908" s="241">
        <v>1</v>
      </c>
      <c r="I908" s="242"/>
      <c r="J908" s="243">
        <f>ROUND(I908*H908,2)</f>
        <v>0</v>
      </c>
      <c r="K908" s="239" t="s">
        <v>449</v>
      </c>
      <c r="L908" s="244"/>
      <c r="M908" s="245" t="s">
        <v>19</v>
      </c>
      <c r="N908" s="246" t="s">
        <v>44</v>
      </c>
      <c r="O908" s="66"/>
      <c r="P908" s="189">
        <f>O908*H908</f>
        <v>0</v>
      </c>
      <c r="Q908" s="189">
        <v>4.1000000000000002E-2</v>
      </c>
      <c r="R908" s="189">
        <f>Q908*H908</f>
        <v>4.1000000000000002E-2</v>
      </c>
      <c r="S908" s="189">
        <v>0</v>
      </c>
      <c r="T908" s="190">
        <f>S908*H908</f>
        <v>0</v>
      </c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R908" s="191" t="s">
        <v>627</v>
      </c>
      <c r="AT908" s="191" t="s">
        <v>520</v>
      </c>
      <c r="AU908" s="191" t="s">
        <v>82</v>
      </c>
      <c r="AY908" s="19" t="s">
        <v>185</v>
      </c>
      <c r="BE908" s="192">
        <f>IF(N908="základní",J908,0)</f>
        <v>0</v>
      </c>
      <c r="BF908" s="192">
        <f>IF(N908="snížená",J908,0)</f>
        <v>0</v>
      </c>
      <c r="BG908" s="192">
        <f>IF(N908="zákl. přenesená",J908,0)</f>
        <v>0</v>
      </c>
      <c r="BH908" s="192">
        <f>IF(N908="sníž. přenesená",J908,0)</f>
        <v>0</v>
      </c>
      <c r="BI908" s="192">
        <f>IF(N908="nulová",J908,0)</f>
        <v>0</v>
      </c>
      <c r="BJ908" s="19" t="s">
        <v>80</v>
      </c>
      <c r="BK908" s="192">
        <f>ROUND(I908*H908,2)</f>
        <v>0</v>
      </c>
      <c r="BL908" s="19" t="s">
        <v>339</v>
      </c>
      <c r="BM908" s="191" t="s">
        <v>6969</v>
      </c>
    </row>
    <row r="909" spans="1:65" s="13" customFormat="1" ht="11.25">
      <c r="B909" s="198"/>
      <c r="C909" s="199"/>
      <c r="D909" s="200" t="s">
        <v>195</v>
      </c>
      <c r="E909" s="201" t="s">
        <v>19</v>
      </c>
      <c r="F909" s="202" t="s">
        <v>1915</v>
      </c>
      <c r="G909" s="199"/>
      <c r="H909" s="201" t="s">
        <v>19</v>
      </c>
      <c r="I909" s="203"/>
      <c r="J909" s="199"/>
      <c r="K909" s="199"/>
      <c r="L909" s="204"/>
      <c r="M909" s="205"/>
      <c r="N909" s="206"/>
      <c r="O909" s="206"/>
      <c r="P909" s="206"/>
      <c r="Q909" s="206"/>
      <c r="R909" s="206"/>
      <c r="S909" s="206"/>
      <c r="T909" s="207"/>
      <c r="AT909" s="208" t="s">
        <v>195</v>
      </c>
      <c r="AU909" s="208" t="s">
        <v>82</v>
      </c>
      <c r="AV909" s="13" t="s">
        <v>80</v>
      </c>
      <c r="AW909" s="13" t="s">
        <v>35</v>
      </c>
      <c r="AX909" s="13" t="s">
        <v>73</v>
      </c>
      <c r="AY909" s="208" t="s">
        <v>185</v>
      </c>
    </row>
    <row r="910" spans="1:65" s="13" customFormat="1" ht="11.25">
      <c r="B910" s="198"/>
      <c r="C910" s="199"/>
      <c r="D910" s="200" t="s">
        <v>195</v>
      </c>
      <c r="E910" s="201" t="s">
        <v>19</v>
      </c>
      <c r="F910" s="202" t="s">
        <v>6963</v>
      </c>
      <c r="G910" s="199"/>
      <c r="H910" s="201" t="s">
        <v>19</v>
      </c>
      <c r="I910" s="203"/>
      <c r="J910" s="199"/>
      <c r="K910" s="199"/>
      <c r="L910" s="204"/>
      <c r="M910" s="205"/>
      <c r="N910" s="206"/>
      <c r="O910" s="206"/>
      <c r="P910" s="206"/>
      <c r="Q910" s="206"/>
      <c r="R910" s="206"/>
      <c r="S910" s="206"/>
      <c r="T910" s="207"/>
      <c r="AT910" s="208" t="s">
        <v>195</v>
      </c>
      <c r="AU910" s="208" t="s">
        <v>82</v>
      </c>
      <c r="AV910" s="13" t="s">
        <v>80</v>
      </c>
      <c r="AW910" s="13" t="s">
        <v>35</v>
      </c>
      <c r="AX910" s="13" t="s">
        <v>73</v>
      </c>
      <c r="AY910" s="208" t="s">
        <v>185</v>
      </c>
    </row>
    <row r="911" spans="1:65" s="14" customFormat="1" ht="11.25">
      <c r="B911" s="209"/>
      <c r="C911" s="210"/>
      <c r="D911" s="200" t="s">
        <v>195</v>
      </c>
      <c r="E911" s="211" t="s">
        <v>19</v>
      </c>
      <c r="F911" s="212" t="s">
        <v>80</v>
      </c>
      <c r="G911" s="210"/>
      <c r="H911" s="213">
        <v>1</v>
      </c>
      <c r="I911" s="214"/>
      <c r="J911" s="210"/>
      <c r="K911" s="210"/>
      <c r="L911" s="215"/>
      <c r="M911" s="216"/>
      <c r="N911" s="217"/>
      <c r="O911" s="217"/>
      <c r="P911" s="217"/>
      <c r="Q911" s="217"/>
      <c r="R911" s="217"/>
      <c r="S911" s="217"/>
      <c r="T911" s="218"/>
      <c r="AT911" s="219" t="s">
        <v>195</v>
      </c>
      <c r="AU911" s="219" t="s">
        <v>82</v>
      </c>
      <c r="AV911" s="14" t="s">
        <v>82</v>
      </c>
      <c r="AW911" s="14" t="s">
        <v>35</v>
      </c>
      <c r="AX911" s="14" t="s">
        <v>73</v>
      </c>
      <c r="AY911" s="219" t="s">
        <v>185</v>
      </c>
    </row>
    <row r="912" spans="1:65" s="15" customFormat="1" ht="11.25">
      <c r="B912" s="220"/>
      <c r="C912" s="221"/>
      <c r="D912" s="200" t="s">
        <v>195</v>
      </c>
      <c r="E912" s="222" t="s">
        <v>19</v>
      </c>
      <c r="F912" s="223" t="s">
        <v>226</v>
      </c>
      <c r="G912" s="221"/>
      <c r="H912" s="224">
        <v>1</v>
      </c>
      <c r="I912" s="225"/>
      <c r="J912" s="221"/>
      <c r="K912" s="221"/>
      <c r="L912" s="226"/>
      <c r="M912" s="227"/>
      <c r="N912" s="228"/>
      <c r="O912" s="228"/>
      <c r="P912" s="228"/>
      <c r="Q912" s="228"/>
      <c r="R912" s="228"/>
      <c r="S912" s="228"/>
      <c r="T912" s="229"/>
      <c r="AT912" s="230" t="s">
        <v>195</v>
      </c>
      <c r="AU912" s="230" t="s">
        <v>82</v>
      </c>
      <c r="AV912" s="15" t="s">
        <v>135</v>
      </c>
      <c r="AW912" s="15" t="s">
        <v>35</v>
      </c>
      <c r="AX912" s="15" t="s">
        <v>80</v>
      </c>
      <c r="AY912" s="230" t="s">
        <v>185</v>
      </c>
    </row>
    <row r="913" spans="1:65" s="2" customFormat="1" ht="24.2" customHeight="1">
      <c r="A913" s="36"/>
      <c r="B913" s="37"/>
      <c r="C913" s="180" t="s">
        <v>1374</v>
      </c>
      <c r="D913" s="180" t="s">
        <v>187</v>
      </c>
      <c r="E913" s="181" t="s">
        <v>6970</v>
      </c>
      <c r="F913" s="182" t="s">
        <v>6971</v>
      </c>
      <c r="G913" s="183" t="s">
        <v>439</v>
      </c>
      <c r="H913" s="184">
        <v>1</v>
      </c>
      <c r="I913" s="185"/>
      <c r="J913" s="186">
        <f>ROUND(I913*H913,2)</f>
        <v>0</v>
      </c>
      <c r="K913" s="182" t="s">
        <v>191</v>
      </c>
      <c r="L913" s="41"/>
      <c r="M913" s="187" t="s">
        <v>19</v>
      </c>
      <c r="N913" s="188" t="s">
        <v>44</v>
      </c>
      <c r="O913" s="66"/>
      <c r="P913" s="189">
        <f>O913*H913</f>
        <v>0</v>
      </c>
      <c r="Q913" s="189">
        <v>0</v>
      </c>
      <c r="R913" s="189">
        <f>Q913*H913</f>
        <v>0</v>
      </c>
      <c r="S913" s="189">
        <v>0</v>
      </c>
      <c r="T913" s="190">
        <f>S913*H913</f>
        <v>0</v>
      </c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R913" s="191" t="s">
        <v>339</v>
      </c>
      <c r="AT913" s="191" t="s">
        <v>187</v>
      </c>
      <c r="AU913" s="191" t="s">
        <v>82</v>
      </c>
      <c r="AY913" s="19" t="s">
        <v>185</v>
      </c>
      <c r="BE913" s="192">
        <f>IF(N913="základní",J913,0)</f>
        <v>0</v>
      </c>
      <c r="BF913" s="192">
        <f>IF(N913="snížená",J913,0)</f>
        <v>0</v>
      </c>
      <c r="BG913" s="192">
        <f>IF(N913="zákl. přenesená",J913,0)</f>
        <v>0</v>
      </c>
      <c r="BH913" s="192">
        <f>IF(N913="sníž. přenesená",J913,0)</f>
        <v>0</v>
      </c>
      <c r="BI913" s="192">
        <f>IF(N913="nulová",J913,0)</f>
        <v>0</v>
      </c>
      <c r="BJ913" s="19" t="s">
        <v>80</v>
      </c>
      <c r="BK913" s="192">
        <f>ROUND(I913*H913,2)</f>
        <v>0</v>
      </c>
      <c r="BL913" s="19" t="s">
        <v>339</v>
      </c>
      <c r="BM913" s="191" t="s">
        <v>6972</v>
      </c>
    </row>
    <row r="914" spans="1:65" s="2" customFormat="1" ht="11.25">
      <c r="A914" s="36"/>
      <c r="B914" s="37"/>
      <c r="C914" s="38"/>
      <c r="D914" s="193" t="s">
        <v>193</v>
      </c>
      <c r="E914" s="38"/>
      <c r="F914" s="194" t="s">
        <v>6973</v>
      </c>
      <c r="G914" s="38"/>
      <c r="H914" s="38"/>
      <c r="I914" s="195"/>
      <c r="J914" s="38"/>
      <c r="K914" s="38"/>
      <c r="L914" s="41"/>
      <c r="M914" s="196"/>
      <c r="N914" s="197"/>
      <c r="O914" s="66"/>
      <c r="P914" s="66"/>
      <c r="Q914" s="66"/>
      <c r="R914" s="66"/>
      <c r="S914" s="66"/>
      <c r="T914" s="67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T914" s="19" t="s">
        <v>193</v>
      </c>
      <c r="AU914" s="19" t="s">
        <v>82</v>
      </c>
    </row>
    <row r="915" spans="1:65" s="13" customFormat="1" ht="11.25">
      <c r="B915" s="198"/>
      <c r="C915" s="199"/>
      <c r="D915" s="200" t="s">
        <v>195</v>
      </c>
      <c r="E915" s="201" t="s">
        <v>19</v>
      </c>
      <c r="F915" s="202" t="s">
        <v>652</v>
      </c>
      <c r="G915" s="199"/>
      <c r="H915" s="201" t="s">
        <v>19</v>
      </c>
      <c r="I915" s="203"/>
      <c r="J915" s="199"/>
      <c r="K915" s="199"/>
      <c r="L915" s="204"/>
      <c r="M915" s="205"/>
      <c r="N915" s="206"/>
      <c r="O915" s="206"/>
      <c r="P915" s="206"/>
      <c r="Q915" s="206"/>
      <c r="R915" s="206"/>
      <c r="S915" s="206"/>
      <c r="T915" s="207"/>
      <c r="AT915" s="208" t="s">
        <v>195</v>
      </c>
      <c r="AU915" s="208" t="s">
        <v>82</v>
      </c>
      <c r="AV915" s="13" t="s">
        <v>80</v>
      </c>
      <c r="AW915" s="13" t="s">
        <v>35</v>
      </c>
      <c r="AX915" s="13" t="s">
        <v>73</v>
      </c>
      <c r="AY915" s="208" t="s">
        <v>185</v>
      </c>
    </row>
    <row r="916" spans="1:65" s="13" customFormat="1" ht="11.25">
      <c r="B916" s="198"/>
      <c r="C916" s="199"/>
      <c r="D916" s="200" t="s">
        <v>195</v>
      </c>
      <c r="E916" s="201" t="s">
        <v>19</v>
      </c>
      <c r="F916" s="202" t="s">
        <v>6797</v>
      </c>
      <c r="G916" s="199"/>
      <c r="H916" s="201" t="s">
        <v>19</v>
      </c>
      <c r="I916" s="203"/>
      <c r="J916" s="199"/>
      <c r="K916" s="199"/>
      <c r="L916" s="204"/>
      <c r="M916" s="205"/>
      <c r="N916" s="206"/>
      <c r="O916" s="206"/>
      <c r="P916" s="206"/>
      <c r="Q916" s="206"/>
      <c r="R916" s="206"/>
      <c r="S916" s="206"/>
      <c r="T916" s="207"/>
      <c r="AT916" s="208" t="s">
        <v>195</v>
      </c>
      <c r="AU916" s="208" t="s">
        <v>82</v>
      </c>
      <c r="AV916" s="13" t="s">
        <v>80</v>
      </c>
      <c r="AW916" s="13" t="s">
        <v>35</v>
      </c>
      <c r="AX916" s="13" t="s">
        <v>73</v>
      </c>
      <c r="AY916" s="208" t="s">
        <v>185</v>
      </c>
    </row>
    <row r="917" spans="1:65" s="14" customFormat="1" ht="11.25">
      <c r="B917" s="209"/>
      <c r="C917" s="210"/>
      <c r="D917" s="200" t="s">
        <v>195</v>
      </c>
      <c r="E917" s="211" t="s">
        <v>19</v>
      </c>
      <c r="F917" s="212" t="s">
        <v>80</v>
      </c>
      <c r="G917" s="210"/>
      <c r="H917" s="213">
        <v>1</v>
      </c>
      <c r="I917" s="214"/>
      <c r="J917" s="210"/>
      <c r="K917" s="210"/>
      <c r="L917" s="215"/>
      <c r="M917" s="216"/>
      <c r="N917" s="217"/>
      <c r="O917" s="217"/>
      <c r="P917" s="217"/>
      <c r="Q917" s="217"/>
      <c r="R917" s="217"/>
      <c r="S917" s="217"/>
      <c r="T917" s="218"/>
      <c r="AT917" s="219" t="s">
        <v>195</v>
      </c>
      <c r="AU917" s="219" t="s">
        <v>82</v>
      </c>
      <c r="AV917" s="14" t="s">
        <v>82</v>
      </c>
      <c r="AW917" s="14" t="s">
        <v>35</v>
      </c>
      <c r="AX917" s="14" t="s">
        <v>73</v>
      </c>
      <c r="AY917" s="219" t="s">
        <v>185</v>
      </c>
    </row>
    <row r="918" spans="1:65" s="15" customFormat="1" ht="11.25">
      <c r="B918" s="220"/>
      <c r="C918" s="221"/>
      <c r="D918" s="200" t="s">
        <v>195</v>
      </c>
      <c r="E918" s="222" t="s">
        <v>19</v>
      </c>
      <c r="F918" s="223" t="s">
        <v>226</v>
      </c>
      <c r="G918" s="221"/>
      <c r="H918" s="224">
        <v>1</v>
      </c>
      <c r="I918" s="225"/>
      <c r="J918" s="221"/>
      <c r="K918" s="221"/>
      <c r="L918" s="226"/>
      <c r="M918" s="227"/>
      <c r="N918" s="228"/>
      <c r="O918" s="228"/>
      <c r="P918" s="228"/>
      <c r="Q918" s="228"/>
      <c r="R918" s="228"/>
      <c r="S918" s="228"/>
      <c r="T918" s="229"/>
      <c r="AT918" s="230" t="s">
        <v>195</v>
      </c>
      <c r="AU918" s="230" t="s">
        <v>82</v>
      </c>
      <c r="AV918" s="15" t="s">
        <v>135</v>
      </c>
      <c r="AW918" s="15" t="s">
        <v>35</v>
      </c>
      <c r="AX918" s="15" t="s">
        <v>80</v>
      </c>
      <c r="AY918" s="230" t="s">
        <v>185</v>
      </c>
    </row>
    <row r="919" spans="1:65" s="2" customFormat="1" ht="16.5" customHeight="1">
      <c r="A919" s="36"/>
      <c r="B919" s="37"/>
      <c r="C919" s="237" t="s">
        <v>1379</v>
      </c>
      <c r="D919" s="237" t="s">
        <v>520</v>
      </c>
      <c r="E919" s="238" t="s">
        <v>6974</v>
      </c>
      <c r="F919" s="239" t="s">
        <v>6975</v>
      </c>
      <c r="G919" s="240" t="s">
        <v>439</v>
      </c>
      <c r="H919" s="241">
        <v>1</v>
      </c>
      <c r="I919" s="242"/>
      <c r="J919" s="243">
        <f>ROUND(I919*H919,2)</f>
        <v>0</v>
      </c>
      <c r="K919" s="239" t="s">
        <v>412</v>
      </c>
      <c r="L919" s="244"/>
      <c r="M919" s="245" t="s">
        <v>19</v>
      </c>
      <c r="N919" s="246" t="s">
        <v>44</v>
      </c>
      <c r="O919" s="66"/>
      <c r="P919" s="189">
        <f>O919*H919</f>
        <v>0</v>
      </c>
      <c r="Q919" s="189">
        <v>1.95E-2</v>
      </c>
      <c r="R919" s="189">
        <f>Q919*H919</f>
        <v>1.95E-2</v>
      </c>
      <c r="S919" s="189">
        <v>0</v>
      </c>
      <c r="T919" s="190">
        <f>S919*H919</f>
        <v>0</v>
      </c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R919" s="191" t="s">
        <v>627</v>
      </c>
      <c r="AT919" s="191" t="s">
        <v>520</v>
      </c>
      <c r="AU919" s="191" t="s">
        <v>82</v>
      </c>
      <c r="AY919" s="19" t="s">
        <v>185</v>
      </c>
      <c r="BE919" s="192">
        <f>IF(N919="základní",J919,0)</f>
        <v>0</v>
      </c>
      <c r="BF919" s="192">
        <f>IF(N919="snížená",J919,0)</f>
        <v>0</v>
      </c>
      <c r="BG919" s="192">
        <f>IF(N919="zákl. přenesená",J919,0)</f>
        <v>0</v>
      </c>
      <c r="BH919" s="192">
        <f>IF(N919="sníž. přenesená",J919,0)</f>
        <v>0</v>
      </c>
      <c r="BI919" s="192">
        <f>IF(N919="nulová",J919,0)</f>
        <v>0</v>
      </c>
      <c r="BJ919" s="19" t="s">
        <v>80</v>
      </c>
      <c r="BK919" s="192">
        <f>ROUND(I919*H919,2)</f>
        <v>0</v>
      </c>
      <c r="BL919" s="19" t="s">
        <v>339</v>
      </c>
      <c r="BM919" s="191" t="s">
        <v>6976</v>
      </c>
    </row>
    <row r="920" spans="1:65" s="13" customFormat="1" ht="11.25">
      <c r="B920" s="198"/>
      <c r="C920" s="199"/>
      <c r="D920" s="200" t="s">
        <v>195</v>
      </c>
      <c r="E920" s="201" t="s">
        <v>19</v>
      </c>
      <c r="F920" s="202" t="s">
        <v>652</v>
      </c>
      <c r="G920" s="199"/>
      <c r="H920" s="201" t="s">
        <v>19</v>
      </c>
      <c r="I920" s="203"/>
      <c r="J920" s="199"/>
      <c r="K920" s="199"/>
      <c r="L920" s="204"/>
      <c r="M920" s="205"/>
      <c r="N920" s="206"/>
      <c r="O920" s="206"/>
      <c r="P920" s="206"/>
      <c r="Q920" s="206"/>
      <c r="R920" s="206"/>
      <c r="S920" s="206"/>
      <c r="T920" s="207"/>
      <c r="AT920" s="208" t="s">
        <v>195</v>
      </c>
      <c r="AU920" s="208" t="s">
        <v>82</v>
      </c>
      <c r="AV920" s="13" t="s">
        <v>80</v>
      </c>
      <c r="AW920" s="13" t="s">
        <v>35</v>
      </c>
      <c r="AX920" s="13" t="s">
        <v>73</v>
      </c>
      <c r="AY920" s="208" t="s">
        <v>185</v>
      </c>
    </row>
    <row r="921" spans="1:65" s="13" customFormat="1" ht="11.25">
      <c r="B921" s="198"/>
      <c r="C921" s="199"/>
      <c r="D921" s="200" t="s">
        <v>195</v>
      </c>
      <c r="E921" s="201" t="s">
        <v>19</v>
      </c>
      <c r="F921" s="202" t="s">
        <v>6797</v>
      </c>
      <c r="G921" s="199"/>
      <c r="H921" s="201" t="s">
        <v>19</v>
      </c>
      <c r="I921" s="203"/>
      <c r="J921" s="199"/>
      <c r="K921" s="199"/>
      <c r="L921" s="204"/>
      <c r="M921" s="205"/>
      <c r="N921" s="206"/>
      <c r="O921" s="206"/>
      <c r="P921" s="206"/>
      <c r="Q921" s="206"/>
      <c r="R921" s="206"/>
      <c r="S921" s="206"/>
      <c r="T921" s="207"/>
      <c r="AT921" s="208" t="s">
        <v>195</v>
      </c>
      <c r="AU921" s="208" t="s">
        <v>82</v>
      </c>
      <c r="AV921" s="13" t="s">
        <v>80</v>
      </c>
      <c r="AW921" s="13" t="s">
        <v>35</v>
      </c>
      <c r="AX921" s="13" t="s">
        <v>73</v>
      </c>
      <c r="AY921" s="208" t="s">
        <v>185</v>
      </c>
    </row>
    <row r="922" spans="1:65" s="14" customFormat="1" ht="11.25">
      <c r="B922" s="209"/>
      <c r="C922" s="210"/>
      <c r="D922" s="200" t="s">
        <v>195</v>
      </c>
      <c r="E922" s="211" t="s">
        <v>19</v>
      </c>
      <c r="F922" s="212" t="s">
        <v>80</v>
      </c>
      <c r="G922" s="210"/>
      <c r="H922" s="213">
        <v>1</v>
      </c>
      <c r="I922" s="214"/>
      <c r="J922" s="210"/>
      <c r="K922" s="210"/>
      <c r="L922" s="215"/>
      <c r="M922" s="216"/>
      <c r="N922" s="217"/>
      <c r="O922" s="217"/>
      <c r="P922" s="217"/>
      <c r="Q922" s="217"/>
      <c r="R922" s="217"/>
      <c r="S922" s="217"/>
      <c r="T922" s="218"/>
      <c r="AT922" s="219" t="s">
        <v>195</v>
      </c>
      <c r="AU922" s="219" t="s">
        <v>82</v>
      </c>
      <c r="AV922" s="14" t="s">
        <v>82</v>
      </c>
      <c r="AW922" s="14" t="s">
        <v>35</v>
      </c>
      <c r="AX922" s="14" t="s">
        <v>73</v>
      </c>
      <c r="AY922" s="219" t="s">
        <v>185</v>
      </c>
    </row>
    <row r="923" spans="1:65" s="15" customFormat="1" ht="11.25">
      <c r="B923" s="220"/>
      <c r="C923" s="221"/>
      <c r="D923" s="200" t="s">
        <v>195</v>
      </c>
      <c r="E923" s="222" t="s">
        <v>19</v>
      </c>
      <c r="F923" s="223" t="s">
        <v>226</v>
      </c>
      <c r="G923" s="221"/>
      <c r="H923" s="224">
        <v>1</v>
      </c>
      <c r="I923" s="225"/>
      <c r="J923" s="221"/>
      <c r="K923" s="221"/>
      <c r="L923" s="226"/>
      <c r="M923" s="227"/>
      <c r="N923" s="228"/>
      <c r="O923" s="228"/>
      <c r="P923" s="228"/>
      <c r="Q923" s="228"/>
      <c r="R923" s="228"/>
      <c r="S923" s="228"/>
      <c r="T923" s="229"/>
      <c r="AT923" s="230" t="s">
        <v>195</v>
      </c>
      <c r="AU923" s="230" t="s">
        <v>82</v>
      </c>
      <c r="AV923" s="15" t="s">
        <v>135</v>
      </c>
      <c r="AW923" s="15" t="s">
        <v>35</v>
      </c>
      <c r="AX923" s="15" t="s">
        <v>80</v>
      </c>
      <c r="AY923" s="230" t="s">
        <v>185</v>
      </c>
    </row>
    <row r="924" spans="1:65" s="2" customFormat="1" ht="16.5" customHeight="1">
      <c r="A924" s="36"/>
      <c r="B924" s="37"/>
      <c r="C924" s="237" t="s">
        <v>1384</v>
      </c>
      <c r="D924" s="237" t="s">
        <v>520</v>
      </c>
      <c r="E924" s="238" t="s">
        <v>6977</v>
      </c>
      <c r="F924" s="239" t="s">
        <v>6978</v>
      </c>
      <c r="G924" s="240" t="s">
        <v>439</v>
      </c>
      <c r="H924" s="241">
        <v>1</v>
      </c>
      <c r="I924" s="242"/>
      <c r="J924" s="243">
        <f>ROUND(I924*H924,2)</f>
        <v>0</v>
      </c>
      <c r="K924" s="239" t="s">
        <v>191</v>
      </c>
      <c r="L924" s="244"/>
      <c r="M924" s="245" t="s">
        <v>19</v>
      </c>
      <c r="N924" s="246" t="s">
        <v>44</v>
      </c>
      <c r="O924" s="66"/>
      <c r="P924" s="189">
        <f>O924*H924</f>
        <v>0</v>
      </c>
      <c r="Q924" s="189">
        <v>1.6000000000000001E-3</v>
      </c>
      <c r="R924" s="189">
        <f>Q924*H924</f>
        <v>1.6000000000000001E-3</v>
      </c>
      <c r="S924" s="189">
        <v>0</v>
      </c>
      <c r="T924" s="190">
        <f>S924*H924</f>
        <v>0</v>
      </c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R924" s="191" t="s">
        <v>627</v>
      </c>
      <c r="AT924" s="191" t="s">
        <v>520</v>
      </c>
      <c r="AU924" s="191" t="s">
        <v>82</v>
      </c>
      <c r="AY924" s="19" t="s">
        <v>185</v>
      </c>
      <c r="BE924" s="192">
        <f>IF(N924="základní",J924,0)</f>
        <v>0</v>
      </c>
      <c r="BF924" s="192">
        <f>IF(N924="snížená",J924,0)</f>
        <v>0</v>
      </c>
      <c r="BG924" s="192">
        <f>IF(N924="zákl. přenesená",J924,0)</f>
        <v>0</v>
      </c>
      <c r="BH924" s="192">
        <f>IF(N924="sníž. přenesená",J924,0)</f>
        <v>0</v>
      </c>
      <c r="BI924" s="192">
        <f>IF(N924="nulová",J924,0)</f>
        <v>0</v>
      </c>
      <c r="BJ924" s="19" t="s">
        <v>80</v>
      </c>
      <c r="BK924" s="192">
        <f>ROUND(I924*H924,2)</f>
        <v>0</v>
      </c>
      <c r="BL924" s="19" t="s">
        <v>339</v>
      </c>
      <c r="BM924" s="191" t="s">
        <v>6979</v>
      </c>
    </row>
    <row r="925" spans="1:65" s="13" customFormat="1" ht="11.25">
      <c r="B925" s="198"/>
      <c r="C925" s="199"/>
      <c r="D925" s="200" t="s">
        <v>195</v>
      </c>
      <c r="E925" s="201" t="s">
        <v>19</v>
      </c>
      <c r="F925" s="202" t="s">
        <v>652</v>
      </c>
      <c r="G925" s="199"/>
      <c r="H925" s="201" t="s">
        <v>19</v>
      </c>
      <c r="I925" s="203"/>
      <c r="J925" s="199"/>
      <c r="K925" s="199"/>
      <c r="L925" s="204"/>
      <c r="M925" s="205"/>
      <c r="N925" s="206"/>
      <c r="O925" s="206"/>
      <c r="P925" s="206"/>
      <c r="Q925" s="206"/>
      <c r="R925" s="206"/>
      <c r="S925" s="206"/>
      <c r="T925" s="207"/>
      <c r="AT925" s="208" t="s">
        <v>195</v>
      </c>
      <c r="AU925" s="208" t="s">
        <v>82</v>
      </c>
      <c r="AV925" s="13" t="s">
        <v>80</v>
      </c>
      <c r="AW925" s="13" t="s">
        <v>35</v>
      </c>
      <c r="AX925" s="13" t="s">
        <v>73</v>
      </c>
      <c r="AY925" s="208" t="s">
        <v>185</v>
      </c>
    </row>
    <row r="926" spans="1:65" s="13" customFormat="1" ht="11.25">
      <c r="B926" s="198"/>
      <c r="C926" s="199"/>
      <c r="D926" s="200" t="s">
        <v>195</v>
      </c>
      <c r="E926" s="201" t="s">
        <v>19</v>
      </c>
      <c r="F926" s="202" t="s">
        <v>6797</v>
      </c>
      <c r="G926" s="199"/>
      <c r="H926" s="201" t="s">
        <v>19</v>
      </c>
      <c r="I926" s="203"/>
      <c r="J926" s="199"/>
      <c r="K926" s="199"/>
      <c r="L926" s="204"/>
      <c r="M926" s="205"/>
      <c r="N926" s="206"/>
      <c r="O926" s="206"/>
      <c r="P926" s="206"/>
      <c r="Q926" s="206"/>
      <c r="R926" s="206"/>
      <c r="S926" s="206"/>
      <c r="T926" s="207"/>
      <c r="AT926" s="208" t="s">
        <v>195</v>
      </c>
      <c r="AU926" s="208" t="s">
        <v>82</v>
      </c>
      <c r="AV926" s="13" t="s">
        <v>80</v>
      </c>
      <c r="AW926" s="13" t="s">
        <v>35</v>
      </c>
      <c r="AX926" s="13" t="s">
        <v>73</v>
      </c>
      <c r="AY926" s="208" t="s">
        <v>185</v>
      </c>
    </row>
    <row r="927" spans="1:65" s="14" customFormat="1" ht="11.25">
      <c r="B927" s="209"/>
      <c r="C927" s="210"/>
      <c r="D927" s="200" t="s">
        <v>195</v>
      </c>
      <c r="E927" s="211" t="s">
        <v>19</v>
      </c>
      <c r="F927" s="212" t="s">
        <v>80</v>
      </c>
      <c r="G927" s="210"/>
      <c r="H927" s="213">
        <v>1</v>
      </c>
      <c r="I927" s="214"/>
      <c r="J927" s="210"/>
      <c r="K927" s="210"/>
      <c r="L927" s="215"/>
      <c r="M927" s="216"/>
      <c r="N927" s="217"/>
      <c r="O927" s="217"/>
      <c r="P927" s="217"/>
      <c r="Q927" s="217"/>
      <c r="R927" s="217"/>
      <c r="S927" s="217"/>
      <c r="T927" s="218"/>
      <c r="AT927" s="219" t="s">
        <v>195</v>
      </c>
      <c r="AU927" s="219" t="s">
        <v>82</v>
      </c>
      <c r="AV927" s="14" t="s">
        <v>82</v>
      </c>
      <c r="AW927" s="14" t="s">
        <v>35</v>
      </c>
      <c r="AX927" s="14" t="s">
        <v>73</v>
      </c>
      <c r="AY927" s="219" t="s">
        <v>185</v>
      </c>
    </row>
    <row r="928" spans="1:65" s="15" customFormat="1" ht="11.25">
      <c r="B928" s="220"/>
      <c r="C928" s="221"/>
      <c r="D928" s="200" t="s">
        <v>195</v>
      </c>
      <c r="E928" s="222" t="s">
        <v>19</v>
      </c>
      <c r="F928" s="223" t="s">
        <v>226</v>
      </c>
      <c r="G928" s="221"/>
      <c r="H928" s="224">
        <v>1</v>
      </c>
      <c r="I928" s="225"/>
      <c r="J928" s="221"/>
      <c r="K928" s="221"/>
      <c r="L928" s="226"/>
      <c r="M928" s="227"/>
      <c r="N928" s="228"/>
      <c r="O928" s="228"/>
      <c r="P928" s="228"/>
      <c r="Q928" s="228"/>
      <c r="R928" s="228"/>
      <c r="S928" s="228"/>
      <c r="T928" s="229"/>
      <c r="AT928" s="230" t="s">
        <v>195</v>
      </c>
      <c r="AU928" s="230" t="s">
        <v>82</v>
      </c>
      <c r="AV928" s="15" t="s">
        <v>135</v>
      </c>
      <c r="AW928" s="15" t="s">
        <v>35</v>
      </c>
      <c r="AX928" s="15" t="s">
        <v>80</v>
      </c>
      <c r="AY928" s="230" t="s">
        <v>185</v>
      </c>
    </row>
    <row r="929" spans="1:65" s="2" customFormat="1" ht="24.2" customHeight="1">
      <c r="A929" s="36"/>
      <c r="B929" s="37"/>
      <c r="C929" s="180" t="s">
        <v>1391</v>
      </c>
      <c r="D929" s="180" t="s">
        <v>187</v>
      </c>
      <c r="E929" s="181" t="s">
        <v>6980</v>
      </c>
      <c r="F929" s="182" t="s">
        <v>6981</v>
      </c>
      <c r="G929" s="183" t="s">
        <v>439</v>
      </c>
      <c r="H929" s="184">
        <v>3</v>
      </c>
      <c r="I929" s="185"/>
      <c r="J929" s="186">
        <f>ROUND(I929*H929,2)</f>
        <v>0</v>
      </c>
      <c r="K929" s="182" t="s">
        <v>191</v>
      </c>
      <c r="L929" s="41"/>
      <c r="M929" s="187" t="s">
        <v>19</v>
      </c>
      <c r="N929" s="188" t="s">
        <v>44</v>
      </c>
      <c r="O929" s="66"/>
      <c r="P929" s="189">
        <f>O929*H929</f>
        <v>0</v>
      </c>
      <c r="Q929" s="189">
        <v>0</v>
      </c>
      <c r="R929" s="189">
        <f>Q929*H929</f>
        <v>0</v>
      </c>
      <c r="S929" s="189">
        <v>0</v>
      </c>
      <c r="T929" s="190">
        <f>S929*H929</f>
        <v>0</v>
      </c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R929" s="191" t="s">
        <v>339</v>
      </c>
      <c r="AT929" s="191" t="s">
        <v>187</v>
      </c>
      <c r="AU929" s="191" t="s">
        <v>82</v>
      </c>
      <c r="AY929" s="19" t="s">
        <v>185</v>
      </c>
      <c r="BE929" s="192">
        <f>IF(N929="základní",J929,0)</f>
        <v>0</v>
      </c>
      <c r="BF929" s="192">
        <f>IF(N929="snížená",J929,0)</f>
        <v>0</v>
      </c>
      <c r="BG929" s="192">
        <f>IF(N929="zákl. přenesená",J929,0)</f>
        <v>0</v>
      </c>
      <c r="BH929" s="192">
        <f>IF(N929="sníž. přenesená",J929,0)</f>
        <v>0</v>
      </c>
      <c r="BI929" s="192">
        <f>IF(N929="nulová",J929,0)</f>
        <v>0</v>
      </c>
      <c r="BJ929" s="19" t="s">
        <v>80</v>
      </c>
      <c r="BK929" s="192">
        <f>ROUND(I929*H929,2)</f>
        <v>0</v>
      </c>
      <c r="BL929" s="19" t="s">
        <v>339</v>
      </c>
      <c r="BM929" s="191" t="s">
        <v>6982</v>
      </c>
    </row>
    <row r="930" spans="1:65" s="2" customFormat="1" ht="11.25">
      <c r="A930" s="36"/>
      <c r="B930" s="37"/>
      <c r="C930" s="38"/>
      <c r="D930" s="193" t="s">
        <v>193</v>
      </c>
      <c r="E930" s="38"/>
      <c r="F930" s="194" t="s">
        <v>6983</v>
      </c>
      <c r="G930" s="38"/>
      <c r="H930" s="38"/>
      <c r="I930" s="195"/>
      <c r="J930" s="38"/>
      <c r="K930" s="38"/>
      <c r="L930" s="41"/>
      <c r="M930" s="196"/>
      <c r="N930" s="197"/>
      <c r="O930" s="66"/>
      <c r="P930" s="66"/>
      <c r="Q930" s="66"/>
      <c r="R930" s="66"/>
      <c r="S930" s="66"/>
      <c r="T930" s="67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T930" s="19" t="s">
        <v>193</v>
      </c>
      <c r="AU930" s="19" t="s">
        <v>82</v>
      </c>
    </row>
    <row r="931" spans="1:65" s="13" customFormat="1" ht="11.25">
      <c r="B931" s="198"/>
      <c r="C931" s="199"/>
      <c r="D931" s="200" t="s">
        <v>195</v>
      </c>
      <c r="E931" s="201" t="s">
        <v>19</v>
      </c>
      <c r="F931" s="202" t="s">
        <v>6984</v>
      </c>
      <c r="G931" s="199"/>
      <c r="H931" s="201" t="s">
        <v>19</v>
      </c>
      <c r="I931" s="203"/>
      <c r="J931" s="199"/>
      <c r="K931" s="199"/>
      <c r="L931" s="204"/>
      <c r="M931" s="205"/>
      <c r="N931" s="206"/>
      <c r="O931" s="206"/>
      <c r="P931" s="206"/>
      <c r="Q931" s="206"/>
      <c r="R931" s="206"/>
      <c r="S931" s="206"/>
      <c r="T931" s="207"/>
      <c r="AT931" s="208" t="s">
        <v>195</v>
      </c>
      <c r="AU931" s="208" t="s">
        <v>82</v>
      </c>
      <c r="AV931" s="13" t="s">
        <v>80</v>
      </c>
      <c r="AW931" s="13" t="s">
        <v>35</v>
      </c>
      <c r="AX931" s="13" t="s">
        <v>73</v>
      </c>
      <c r="AY931" s="208" t="s">
        <v>185</v>
      </c>
    </row>
    <row r="932" spans="1:65" s="13" customFormat="1" ht="11.25">
      <c r="B932" s="198"/>
      <c r="C932" s="199"/>
      <c r="D932" s="200" t="s">
        <v>195</v>
      </c>
      <c r="E932" s="201" t="s">
        <v>19</v>
      </c>
      <c r="F932" s="202" t="s">
        <v>732</v>
      </c>
      <c r="G932" s="199"/>
      <c r="H932" s="201" t="s">
        <v>19</v>
      </c>
      <c r="I932" s="203"/>
      <c r="J932" s="199"/>
      <c r="K932" s="199"/>
      <c r="L932" s="204"/>
      <c r="M932" s="205"/>
      <c r="N932" s="206"/>
      <c r="O932" s="206"/>
      <c r="P932" s="206"/>
      <c r="Q932" s="206"/>
      <c r="R932" s="206"/>
      <c r="S932" s="206"/>
      <c r="T932" s="207"/>
      <c r="AT932" s="208" t="s">
        <v>195</v>
      </c>
      <c r="AU932" s="208" t="s">
        <v>82</v>
      </c>
      <c r="AV932" s="13" t="s">
        <v>80</v>
      </c>
      <c r="AW932" s="13" t="s">
        <v>35</v>
      </c>
      <c r="AX932" s="13" t="s">
        <v>73</v>
      </c>
      <c r="AY932" s="208" t="s">
        <v>185</v>
      </c>
    </row>
    <row r="933" spans="1:65" s="14" customFormat="1" ht="11.25">
      <c r="B933" s="209"/>
      <c r="C933" s="210"/>
      <c r="D933" s="200" t="s">
        <v>195</v>
      </c>
      <c r="E933" s="211" t="s">
        <v>19</v>
      </c>
      <c r="F933" s="212" t="s">
        <v>129</v>
      </c>
      <c r="G933" s="210"/>
      <c r="H933" s="213">
        <v>3</v>
      </c>
      <c r="I933" s="214"/>
      <c r="J933" s="210"/>
      <c r="K933" s="210"/>
      <c r="L933" s="215"/>
      <c r="M933" s="216"/>
      <c r="N933" s="217"/>
      <c r="O933" s="217"/>
      <c r="P933" s="217"/>
      <c r="Q933" s="217"/>
      <c r="R933" s="217"/>
      <c r="S933" s="217"/>
      <c r="T933" s="218"/>
      <c r="AT933" s="219" t="s">
        <v>195</v>
      </c>
      <c r="AU933" s="219" t="s">
        <v>82</v>
      </c>
      <c r="AV933" s="14" t="s">
        <v>82</v>
      </c>
      <c r="AW933" s="14" t="s">
        <v>35</v>
      </c>
      <c r="AX933" s="14" t="s">
        <v>73</v>
      </c>
      <c r="AY933" s="219" t="s">
        <v>185</v>
      </c>
    </row>
    <row r="934" spans="1:65" s="15" customFormat="1" ht="11.25">
      <c r="B934" s="220"/>
      <c r="C934" s="221"/>
      <c r="D934" s="200" t="s">
        <v>195</v>
      </c>
      <c r="E934" s="222" t="s">
        <v>19</v>
      </c>
      <c r="F934" s="223" t="s">
        <v>226</v>
      </c>
      <c r="G934" s="221"/>
      <c r="H934" s="224">
        <v>3</v>
      </c>
      <c r="I934" s="225"/>
      <c r="J934" s="221"/>
      <c r="K934" s="221"/>
      <c r="L934" s="226"/>
      <c r="M934" s="227"/>
      <c r="N934" s="228"/>
      <c r="O934" s="228"/>
      <c r="P934" s="228"/>
      <c r="Q934" s="228"/>
      <c r="R934" s="228"/>
      <c r="S934" s="228"/>
      <c r="T934" s="229"/>
      <c r="AT934" s="230" t="s">
        <v>195</v>
      </c>
      <c r="AU934" s="230" t="s">
        <v>82</v>
      </c>
      <c r="AV934" s="15" t="s">
        <v>135</v>
      </c>
      <c r="AW934" s="15" t="s">
        <v>35</v>
      </c>
      <c r="AX934" s="15" t="s">
        <v>80</v>
      </c>
      <c r="AY934" s="230" t="s">
        <v>185</v>
      </c>
    </row>
    <row r="935" spans="1:65" s="2" customFormat="1" ht="16.5" customHeight="1">
      <c r="A935" s="36"/>
      <c r="B935" s="37"/>
      <c r="C935" s="237" t="s">
        <v>1396</v>
      </c>
      <c r="D935" s="237" t="s">
        <v>520</v>
      </c>
      <c r="E935" s="238" t="s">
        <v>6985</v>
      </c>
      <c r="F935" s="239" t="s">
        <v>6986</v>
      </c>
      <c r="G935" s="240" t="s">
        <v>240</v>
      </c>
      <c r="H935" s="241">
        <v>3.51</v>
      </c>
      <c r="I935" s="242"/>
      <c r="J935" s="243">
        <f>ROUND(I935*H935,2)</f>
        <v>0</v>
      </c>
      <c r="K935" s="239" t="s">
        <v>191</v>
      </c>
      <c r="L935" s="244"/>
      <c r="M935" s="245" t="s">
        <v>19</v>
      </c>
      <c r="N935" s="246" t="s">
        <v>44</v>
      </c>
      <c r="O935" s="66"/>
      <c r="P935" s="189">
        <f>O935*H935</f>
        <v>0</v>
      </c>
      <c r="Q935" s="189">
        <v>2.2950000000000002E-2</v>
      </c>
      <c r="R935" s="189">
        <f>Q935*H935</f>
        <v>8.0554500000000001E-2</v>
      </c>
      <c r="S935" s="189">
        <v>0</v>
      </c>
      <c r="T935" s="190">
        <f>S935*H935</f>
        <v>0</v>
      </c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R935" s="191" t="s">
        <v>627</v>
      </c>
      <c r="AT935" s="191" t="s">
        <v>520</v>
      </c>
      <c r="AU935" s="191" t="s">
        <v>82</v>
      </c>
      <c r="AY935" s="19" t="s">
        <v>185</v>
      </c>
      <c r="BE935" s="192">
        <f>IF(N935="základní",J935,0)</f>
        <v>0</v>
      </c>
      <c r="BF935" s="192">
        <f>IF(N935="snížená",J935,0)</f>
        <v>0</v>
      </c>
      <c r="BG935" s="192">
        <f>IF(N935="zákl. přenesená",J935,0)</f>
        <v>0</v>
      </c>
      <c r="BH935" s="192">
        <f>IF(N935="sníž. přenesená",J935,0)</f>
        <v>0</v>
      </c>
      <c r="BI935" s="192">
        <f>IF(N935="nulová",J935,0)</f>
        <v>0</v>
      </c>
      <c r="BJ935" s="19" t="s">
        <v>80</v>
      </c>
      <c r="BK935" s="192">
        <f>ROUND(I935*H935,2)</f>
        <v>0</v>
      </c>
      <c r="BL935" s="19" t="s">
        <v>339</v>
      </c>
      <c r="BM935" s="191" t="s">
        <v>6987</v>
      </c>
    </row>
    <row r="936" spans="1:65" s="13" customFormat="1" ht="11.25">
      <c r="B936" s="198"/>
      <c r="C936" s="199"/>
      <c r="D936" s="200" t="s">
        <v>195</v>
      </c>
      <c r="E936" s="201" t="s">
        <v>19</v>
      </c>
      <c r="F936" s="202" t="s">
        <v>6984</v>
      </c>
      <c r="G936" s="199"/>
      <c r="H936" s="201" t="s">
        <v>19</v>
      </c>
      <c r="I936" s="203"/>
      <c r="J936" s="199"/>
      <c r="K936" s="199"/>
      <c r="L936" s="204"/>
      <c r="M936" s="205"/>
      <c r="N936" s="206"/>
      <c r="O936" s="206"/>
      <c r="P936" s="206"/>
      <c r="Q936" s="206"/>
      <c r="R936" s="206"/>
      <c r="S936" s="206"/>
      <c r="T936" s="207"/>
      <c r="AT936" s="208" t="s">
        <v>195</v>
      </c>
      <c r="AU936" s="208" t="s">
        <v>82</v>
      </c>
      <c r="AV936" s="13" t="s">
        <v>80</v>
      </c>
      <c r="AW936" s="13" t="s">
        <v>35</v>
      </c>
      <c r="AX936" s="13" t="s">
        <v>73</v>
      </c>
      <c r="AY936" s="208" t="s">
        <v>185</v>
      </c>
    </row>
    <row r="937" spans="1:65" s="13" customFormat="1" ht="11.25">
      <c r="B937" s="198"/>
      <c r="C937" s="199"/>
      <c r="D937" s="200" t="s">
        <v>195</v>
      </c>
      <c r="E937" s="201" t="s">
        <v>19</v>
      </c>
      <c r="F937" s="202" t="s">
        <v>732</v>
      </c>
      <c r="G937" s="199"/>
      <c r="H937" s="201" t="s">
        <v>19</v>
      </c>
      <c r="I937" s="203"/>
      <c r="J937" s="199"/>
      <c r="K937" s="199"/>
      <c r="L937" s="204"/>
      <c r="M937" s="205"/>
      <c r="N937" s="206"/>
      <c r="O937" s="206"/>
      <c r="P937" s="206"/>
      <c r="Q937" s="206"/>
      <c r="R937" s="206"/>
      <c r="S937" s="206"/>
      <c r="T937" s="207"/>
      <c r="AT937" s="208" t="s">
        <v>195</v>
      </c>
      <c r="AU937" s="208" t="s">
        <v>82</v>
      </c>
      <c r="AV937" s="13" t="s">
        <v>80</v>
      </c>
      <c r="AW937" s="13" t="s">
        <v>35</v>
      </c>
      <c r="AX937" s="13" t="s">
        <v>73</v>
      </c>
      <c r="AY937" s="208" t="s">
        <v>185</v>
      </c>
    </row>
    <row r="938" spans="1:65" s="14" customFormat="1" ht="11.25">
      <c r="B938" s="209"/>
      <c r="C938" s="210"/>
      <c r="D938" s="200" t="s">
        <v>195</v>
      </c>
      <c r="E938" s="211" t="s">
        <v>19</v>
      </c>
      <c r="F938" s="212" t="s">
        <v>6988</v>
      </c>
      <c r="G938" s="210"/>
      <c r="H938" s="213">
        <v>3.51</v>
      </c>
      <c r="I938" s="214"/>
      <c r="J938" s="210"/>
      <c r="K938" s="210"/>
      <c r="L938" s="215"/>
      <c r="M938" s="216"/>
      <c r="N938" s="217"/>
      <c r="O938" s="217"/>
      <c r="P938" s="217"/>
      <c r="Q938" s="217"/>
      <c r="R938" s="217"/>
      <c r="S938" s="217"/>
      <c r="T938" s="218"/>
      <c r="AT938" s="219" t="s">
        <v>195</v>
      </c>
      <c r="AU938" s="219" t="s">
        <v>82</v>
      </c>
      <c r="AV938" s="14" t="s">
        <v>82</v>
      </c>
      <c r="AW938" s="14" t="s">
        <v>35</v>
      </c>
      <c r="AX938" s="14" t="s">
        <v>73</v>
      </c>
      <c r="AY938" s="219" t="s">
        <v>185</v>
      </c>
    </row>
    <row r="939" spans="1:65" s="15" customFormat="1" ht="11.25">
      <c r="B939" s="220"/>
      <c r="C939" s="221"/>
      <c r="D939" s="200" t="s">
        <v>195</v>
      </c>
      <c r="E939" s="222" t="s">
        <v>19</v>
      </c>
      <c r="F939" s="223" t="s">
        <v>226</v>
      </c>
      <c r="G939" s="221"/>
      <c r="H939" s="224">
        <v>3.51</v>
      </c>
      <c r="I939" s="225"/>
      <c r="J939" s="221"/>
      <c r="K939" s="221"/>
      <c r="L939" s="226"/>
      <c r="M939" s="227"/>
      <c r="N939" s="228"/>
      <c r="O939" s="228"/>
      <c r="P939" s="228"/>
      <c r="Q939" s="228"/>
      <c r="R939" s="228"/>
      <c r="S939" s="228"/>
      <c r="T939" s="229"/>
      <c r="AT939" s="230" t="s">
        <v>195</v>
      </c>
      <c r="AU939" s="230" t="s">
        <v>82</v>
      </c>
      <c r="AV939" s="15" t="s">
        <v>135</v>
      </c>
      <c r="AW939" s="15" t="s">
        <v>35</v>
      </c>
      <c r="AX939" s="15" t="s">
        <v>80</v>
      </c>
      <c r="AY939" s="230" t="s">
        <v>185</v>
      </c>
    </row>
    <row r="940" spans="1:65" s="2" customFormat="1" ht="16.5" customHeight="1">
      <c r="A940" s="36"/>
      <c r="B940" s="37"/>
      <c r="C940" s="237" t="s">
        <v>1403</v>
      </c>
      <c r="D940" s="237" t="s">
        <v>520</v>
      </c>
      <c r="E940" s="238" t="s">
        <v>6989</v>
      </c>
      <c r="F940" s="239" t="s">
        <v>6990</v>
      </c>
      <c r="G940" s="240" t="s">
        <v>499</v>
      </c>
      <c r="H940" s="241">
        <v>11.7</v>
      </c>
      <c r="I940" s="242"/>
      <c r="J940" s="243">
        <f>ROUND(I940*H940,2)</f>
        <v>0</v>
      </c>
      <c r="K940" s="239" t="s">
        <v>449</v>
      </c>
      <c r="L940" s="244"/>
      <c r="M940" s="245" t="s">
        <v>19</v>
      </c>
      <c r="N940" s="246" t="s">
        <v>44</v>
      </c>
      <c r="O940" s="66"/>
      <c r="P940" s="189">
        <f>O940*H940</f>
        <v>0</v>
      </c>
      <c r="Q940" s="189">
        <v>0</v>
      </c>
      <c r="R940" s="189">
        <f>Q940*H940</f>
        <v>0</v>
      </c>
      <c r="S940" s="189">
        <v>0</v>
      </c>
      <c r="T940" s="190">
        <f>S940*H940</f>
        <v>0</v>
      </c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R940" s="191" t="s">
        <v>627</v>
      </c>
      <c r="AT940" s="191" t="s">
        <v>520</v>
      </c>
      <c r="AU940" s="191" t="s">
        <v>82</v>
      </c>
      <c r="AY940" s="19" t="s">
        <v>185</v>
      </c>
      <c r="BE940" s="192">
        <f>IF(N940="základní",J940,0)</f>
        <v>0</v>
      </c>
      <c r="BF940" s="192">
        <f>IF(N940="snížená",J940,0)</f>
        <v>0</v>
      </c>
      <c r="BG940" s="192">
        <f>IF(N940="zákl. přenesená",J940,0)</f>
        <v>0</v>
      </c>
      <c r="BH940" s="192">
        <f>IF(N940="sníž. přenesená",J940,0)</f>
        <v>0</v>
      </c>
      <c r="BI940" s="192">
        <f>IF(N940="nulová",J940,0)</f>
        <v>0</v>
      </c>
      <c r="BJ940" s="19" t="s">
        <v>80</v>
      </c>
      <c r="BK940" s="192">
        <f>ROUND(I940*H940,2)</f>
        <v>0</v>
      </c>
      <c r="BL940" s="19" t="s">
        <v>339</v>
      </c>
      <c r="BM940" s="191" t="s">
        <v>6991</v>
      </c>
    </row>
    <row r="941" spans="1:65" s="13" customFormat="1" ht="11.25">
      <c r="B941" s="198"/>
      <c r="C941" s="199"/>
      <c r="D941" s="200" t="s">
        <v>195</v>
      </c>
      <c r="E941" s="201" t="s">
        <v>19</v>
      </c>
      <c r="F941" s="202" t="s">
        <v>6984</v>
      </c>
      <c r="G941" s="199"/>
      <c r="H941" s="201" t="s">
        <v>19</v>
      </c>
      <c r="I941" s="203"/>
      <c r="J941" s="199"/>
      <c r="K941" s="199"/>
      <c r="L941" s="204"/>
      <c r="M941" s="205"/>
      <c r="N941" s="206"/>
      <c r="O941" s="206"/>
      <c r="P941" s="206"/>
      <c r="Q941" s="206"/>
      <c r="R941" s="206"/>
      <c r="S941" s="206"/>
      <c r="T941" s="207"/>
      <c r="AT941" s="208" t="s">
        <v>195</v>
      </c>
      <c r="AU941" s="208" t="s">
        <v>82</v>
      </c>
      <c r="AV941" s="13" t="s">
        <v>80</v>
      </c>
      <c r="AW941" s="13" t="s">
        <v>35</v>
      </c>
      <c r="AX941" s="13" t="s">
        <v>73</v>
      </c>
      <c r="AY941" s="208" t="s">
        <v>185</v>
      </c>
    </row>
    <row r="942" spans="1:65" s="13" customFormat="1" ht="11.25">
      <c r="B942" s="198"/>
      <c r="C942" s="199"/>
      <c r="D942" s="200" t="s">
        <v>195</v>
      </c>
      <c r="E942" s="201" t="s">
        <v>19</v>
      </c>
      <c r="F942" s="202" t="s">
        <v>732</v>
      </c>
      <c r="G942" s="199"/>
      <c r="H942" s="201" t="s">
        <v>19</v>
      </c>
      <c r="I942" s="203"/>
      <c r="J942" s="199"/>
      <c r="K942" s="199"/>
      <c r="L942" s="204"/>
      <c r="M942" s="205"/>
      <c r="N942" s="206"/>
      <c r="O942" s="206"/>
      <c r="P942" s="206"/>
      <c r="Q942" s="206"/>
      <c r="R942" s="206"/>
      <c r="S942" s="206"/>
      <c r="T942" s="207"/>
      <c r="AT942" s="208" t="s">
        <v>195</v>
      </c>
      <c r="AU942" s="208" t="s">
        <v>82</v>
      </c>
      <c r="AV942" s="13" t="s">
        <v>80</v>
      </c>
      <c r="AW942" s="13" t="s">
        <v>35</v>
      </c>
      <c r="AX942" s="13" t="s">
        <v>73</v>
      </c>
      <c r="AY942" s="208" t="s">
        <v>185</v>
      </c>
    </row>
    <row r="943" spans="1:65" s="14" customFormat="1" ht="11.25">
      <c r="B943" s="209"/>
      <c r="C943" s="210"/>
      <c r="D943" s="200" t="s">
        <v>195</v>
      </c>
      <c r="E943" s="211" t="s">
        <v>19</v>
      </c>
      <c r="F943" s="212" t="s">
        <v>6992</v>
      </c>
      <c r="G943" s="210"/>
      <c r="H943" s="213">
        <v>11.7</v>
      </c>
      <c r="I943" s="214"/>
      <c r="J943" s="210"/>
      <c r="K943" s="210"/>
      <c r="L943" s="215"/>
      <c r="M943" s="216"/>
      <c r="N943" s="217"/>
      <c r="O943" s="217"/>
      <c r="P943" s="217"/>
      <c r="Q943" s="217"/>
      <c r="R943" s="217"/>
      <c r="S943" s="217"/>
      <c r="T943" s="218"/>
      <c r="AT943" s="219" t="s">
        <v>195</v>
      </c>
      <c r="AU943" s="219" t="s">
        <v>82</v>
      </c>
      <c r="AV943" s="14" t="s">
        <v>82</v>
      </c>
      <c r="AW943" s="14" t="s">
        <v>35</v>
      </c>
      <c r="AX943" s="14" t="s">
        <v>73</v>
      </c>
      <c r="AY943" s="219" t="s">
        <v>185</v>
      </c>
    </row>
    <row r="944" spans="1:65" s="15" customFormat="1" ht="11.25">
      <c r="B944" s="220"/>
      <c r="C944" s="221"/>
      <c r="D944" s="200" t="s">
        <v>195</v>
      </c>
      <c r="E944" s="222" t="s">
        <v>19</v>
      </c>
      <c r="F944" s="223" t="s">
        <v>226</v>
      </c>
      <c r="G944" s="221"/>
      <c r="H944" s="224">
        <v>11.7</v>
      </c>
      <c r="I944" s="225"/>
      <c r="J944" s="221"/>
      <c r="K944" s="221"/>
      <c r="L944" s="226"/>
      <c r="M944" s="227"/>
      <c r="N944" s="228"/>
      <c r="O944" s="228"/>
      <c r="P944" s="228"/>
      <c r="Q944" s="228"/>
      <c r="R944" s="228"/>
      <c r="S944" s="228"/>
      <c r="T944" s="229"/>
      <c r="AT944" s="230" t="s">
        <v>195</v>
      </c>
      <c r="AU944" s="230" t="s">
        <v>82</v>
      </c>
      <c r="AV944" s="15" t="s">
        <v>135</v>
      </c>
      <c r="AW944" s="15" t="s">
        <v>35</v>
      </c>
      <c r="AX944" s="15" t="s">
        <v>80</v>
      </c>
      <c r="AY944" s="230" t="s">
        <v>185</v>
      </c>
    </row>
    <row r="945" spans="1:65" s="2" customFormat="1" ht="24.2" customHeight="1">
      <c r="A945" s="36"/>
      <c r="B945" s="37"/>
      <c r="C945" s="180" t="s">
        <v>1410</v>
      </c>
      <c r="D945" s="180" t="s">
        <v>187</v>
      </c>
      <c r="E945" s="181" t="s">
        <v>2615</v>
      </c>
      <c r="F945" s="182" t="s">
        <v>2616</v>
      </c>
      <c r="G945" s="183" t="s">
        <v>439</v>
      </c>
      <c r="H945" s="184">
        <v>1</v>
      </c>
      <c r="I945" s="185"/>
      <c r="J945" s="186">
        <f>ROUND(I945*H945,2)</f>
        <v>0</v>
      </c>
      <c r="K945" s="182" t="s">
        <v>191</v>
      </c>
      <c r="L945" s="41"/>
      <c r="M945" s="187" t="s">
        <v>19</v>
      </c>
      <c r="N945" s="188" t="s">
        <v>44</v>
      </c>
      <c r="O945" s="66"/>
      <c r="P945" s="189">
        <f>O945*H945</f>
        <v>0</v>
      </c>
      <c r="Q945" s="189">
        <v>0</v>
      </c>
      <c r="R945" s="189">
        <f>Q945*H945</f>
        <v>0</v>
      </c>
      <c r="S945" s="189">
        <v>0</v>
      </c>
      <c r="T945" s="190">
        <f>S945*H945</f>
        <v>0</v>
      </c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R945" s="191" t="s">
        <v>339</v>
      </c>
      <c r="AT945" s="191" t="s">
        <v>187</v>
      </c>
      <c r="AU945" s="191" t="s">
        <v>82</v>
      </c>
      <c r="AY945" s="19" t="s">
        <v>185</v>
      </c>
      <c r="BE945" s="192">
        <f>IF(N945="základní",J945,0)</f>
        <v>0</v>
      </c>
      <c r="BF945" s="192">
        <f>IF(N945="snížená",J945,0)</f>
        <v>0</v>
      </c>
      <c r="BG945" s="192">
        <f>IF(N945="zákl. přenesená",J945,0)</f>
        <v>0</v>
      </c>
      <c r="BH945" s="192">
        <f>IF(N945="sníž. přenesená",J945,0)</f>
        <v>0</v>
      </c>
      <c r="BI945" s="192">
        <f>IF(N945="nulová",J945,0)</f>
        <v>0</v>
      </c>
      <c r="BJ945" s="19" t="s">
        <v>80</v>
      </c>
      <c r="BK945" s="192">
        <f>ROUND(I945*H945,2)</f>
        <v>0</v>
      </c>
      <c r="BL945" s="19" t="s">
        <v>339</v>
      </c>
      <c r="BM945" s="191" t="s">
        <v>6993</v>
      </c>
    </row>
    <row r="946" spans="1:65" s="2" customFormat="1" ht="11.25">
      <c r="A946" s="36"/>
      <c r="B946" s="37"/>
      <c r="C946" s="38"/>
      <c r="D946" s="193" t="s">
        <v>193</v>
      </c>
      <c r="E946" s="38"/>
      <c r="F946" s="194" t="s">
        <v>2618</v>
      </c>
      <c r="G946" s="38"/>
      <c r="H946" s="38"/>
      <c r="I946" s="195"/>
      <c r="J946" s="38"/>
      <c r="K946" s="38"/>
      <c r="L946" s="41"/>
      <c r="M946" s="196"/>
      <c r="N946" s="197"/>
      <c r="O946" s="66"/>
      <c r="P946" s="66"/>
      <c r="Q946" s="66"/>
      <c r="R946" s="66"/>
      <c r="S946" s="66"/>
      <c r="T946" s="67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T946" s="19" t="s">
        <v>193</v>
      </c>
      <c r="AU946" s="19" t="s">
        <v>82</v>
      </c>
    </row>
    <row r="947" spans="1:65" s="13" customFormat="1" ht="11.25">
      <c r="B947" s="198"/>
      <c r="C947" s="199"/>
      <c r="D947" s="200" t="s">
        <v>195</v>
      </c>
      <c r="E947" s="201" t="s">
        <v>19</v>
      </c>
      <c r="F947" s="202" t="s">
        <v>1925</v>
      </c>
      <c r="G947" s="199"/>
      <c r="H947" s="201" t="s">
        <v>19</v>
      </c>
      <c r="I947" s="203"/>
      <c r="J947" s="199"/>
      <c r="K947" s="199"/>
      <c r="L947" s="204"/>
      <c r="M947" s="205"/>
      <c r="N947" s="206"/>
      <c r="O947" s="206"/>
      <c r="P947" s="206"/>
      <c r="Q947" s="206"/>
      <c r="R947" s="206"/>
      <c r="S947" s="206"/>
      <c r="T947" s="207"/>
      <c r="AT947" s="208" t="s">
        <v>195</v>
      </c>
      <c r="AU947" s="208" t="s">
        <v>82</v>
      </c>
      <c r="AV947" s="13" t="s">
        <v>80</v>
      </c>
      <c r="AW947" s="13" t="s">
        <v>35</v>
      </c>
      <c r="AX947" s="13" t="s">
        <v>73</v>
      </c>
      <c r="AY947" s="208" t="s">
        <v>185</v>
      </c>
    </row>
    <row r="948" spans="1:65" s="13" customFormat="1" ht="11.25">
      <c r="B948" s="198"/>
      <c r="C948" s="199"/>
      <c r="D948" s="200" t="s">
        <v>195</v>
      </c>
      <c r="E948" s="201" t="s">
        <v>19</v>
      </c>
      <c r="F948" s="202" t="s">
        <v>6994</v>
      </c>
      <c r="G948" s="199"/>
      <c r="H948" s="201" t="s">
        <v>19</v>
      </c>
      <c r="I948" s="203"/>
      <c r="J948" s="199"/>
      <c r="K948" s="199"/>
      <c r="L948" s="204"/>
      <c r="M948" s="205"/>
      <c r="N948" s="206"/>
      <c r="O948" s="206"/>
      <c r="P948" s="206"/>
      <c r="Q948" s="206"/>
      <c r="R948" s="206"/>
      <c r="S948" s="206"/>
      <c r="T948" s="207"/>
      <c r="AT948" s="208" t="s">
        <v>195</v>
      </c>
      <c r="AU948" s="208" t="s">
        <v>82</v>
      </c>
      <c r="AV948" s="13" t="s">
        <v>80</v>
      </c>
      <c r="AW948" s="13" t="s">
        <v>35</v>
      </c>
      <c r="AX948" s="13" t="s">
        <v>73</v>
      </c>
      <c r="AY948" s="208" t="s">
        <v>185</v>
      </c>
    </row>
    <row r="949" spans="1:65" s="14" customFormat="1" ht="11.25">
      <c r="B949" s="209"/>
      <c r="C949" s="210"/>
      <c r="D949" s="200" t="s">
        <v>195</v>
      </c>
      <c r="E949" s="211" t="s">
        <v>19</v>
      </c>
      <c r="F949" s="212" t="s">
        <v>80</v>
      </c>
      <c r="G949" s="210"/>
      <c r="H949" s="213">
        <v>1</v>
      </c>
      <c r="I949" s="214"/>
      <c r="J949" s="210"/>
      <c r="K949" s="210"/>
      <c r="L949" s="215"/>
      <c r="M949" s="216"/>
      <c r="N949" s="217"/>
      <c r="O949" s="217"/>
      <c r="P949" s="217"/>
      <c r="Q949" s="217"/>
      <c r="R949" s="217"/>
      <c r="S949" s="217"/>
      <c r="T949" s="218"/>
      <c r="AT949" s="219" t="s">
        <v>195</v>
      </c>
      <c r="AU949" s="219" t="s">
        <v>82</v>
      </c>
      <c r="AV949" s="14" t="s">
        <v>82</v>
      </c>
      <c r="AW949" s="14" t="s">
        <v>35</v>
      </c>
      <c r="AX949" s="14" t="s">
        <v>73</v>
      </c>
      <c r="AY949" s="219" t="s">
        <v>185</v>
      </c>
    </row>
    <row r="950" spans="1:65" s="15" customFormat="1" ht="11.25">
      <c r="B950" s="220"/>
      <c r="C950" s="221"/>
      <c r="D950" s="200" t="s">
        <v>195</v>
      </c>
      <c r="E950" s="222" t="s">
        <v>19</v>
      </c>
      <c r="F950" s="223" t="s">
        <v>226</v>
      </c>
      <c r="G950" s="221"/>
      <c r="H950" s="224">
        <v>1</v>
      </c>
      <c r="I950" s="225"/>
      <c r="J950" s="221"/>
      <c r="K950" s="221"/>
      <c r="L950" s="226"/>
      <c r="M950" s="227"/>
      <c r="N950" s="228"/>
      <c r="O950" s="228"/>
      <c r="P950" s="228"/>
      <c r="Q950" s="228"/>
      <c r="R950" s="228"/>
      <c r="S950" s="228"/>
      <c r="T950" s="229"/>
      <c r="AT950" s="230" t="s">
        <v>195</v>
      </c>
      <c r="AU950" s="230" t="s">
        <v>82</v>
      </c>
      <c r="AV950" s="15" t="s">
        <v>135</v>
      </c>
      <c r="AW950" s="15" t="s">
        <v>35</v>
      </c>
      <c r="AX950" s="15" t="s">
        <v>80</v>
      </c>
      <c r="AY950" s="230" t="s">
        <v>185</v>
      </c>
    </row>
    <row r="951" spans="1:65" s="2" customFormat="1" ht="16.5" customHeight="1">
      <c r="A951" s="36"/>
      <c r="B951" s="37"/>
      <c r="C951" s="237" t="s">
        <v>1419</v>
      </c>
      <c r="D951" s="237" t="s">
        <v>520</v>
      </c>
      <c r="E951" s="238" t="s">
        <v>2620</v>
      </c>
      <c r="F951" s="239" t="s">
        <v>2621</v>
      </c>
      <c r="G951" s="240" t="s">
        <v>499</v>
      </c>
      <c r="H951" s="241">
        <v>1</v>
      </c>
      <c r="I951" s="242"/>
      <c r="J951" s="243">
        <f>ROUND(I951*H951,2)</f>
        <v>0</v>
      </c>
      <c r="K951" s="239" t="s">
        <v>191</v>
      </c>
      <c r="L951" s="244"/>
      <c r="M951" s="245" t="s">
        <v>19</v>
      </c>
      <c r="N951" s="246" t="s">
        <v>44</v>
      </c>
      <c r="O951" s="66"/>
      <c r="P951" s="189">
        <f>O951*H951</f>
        <v>0</v>
      </c>
      <c r="Q951" s="189">
        <v>6.0000000000000001E-3</v>
      </c>
      <c r="R951" s="189">
        <f>Q951*H951</f>
        <v>6.0000000000000001E-3</v>
      </c>
      <c r="S951" s="189">
        <v>0</v>
      </c>
      <c r="T951" s="190">
        <f>S951*H951</f>
        <v>0</v>
      </c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R951" s="191" t="s">
        <v>627</v>
      </c>
      <c r="AT951" s="191" t="s">
        <v>520</v>
      </c>
      <c r="AU951" s="191" t="s">
        <v>82</v>
      </c>
      <c r="AY951" s="19" t="s">
        <v>185</v>
      </c>
      <c r="BE951" s="192">
        <f>IF(N951="základní",J951,0)</f>
        <v>0</v>
      </c>
      <c r="BF951" s="192">
        <f>IF(N951="snížená",J951,0)</f>
        <v>0</v>
      </c>
      <c r="BG951" s="192">
        <f>IF(N951="zákl. přenesená",J951,0)</f>
        <v>0</v>
      </c>
      <c r="BH951" s="192">
        <f>IF(N951="sníž. přenesená",J951,0)</f>
        <v>0</v>
      </c>
      <c r="BI951" s="192">
        <f>IF(N951="nulová",J951,0)</f>
        <v>0</v>
      </c>
      <c r="BJ951" s="19" t="s">
        <v>80</v>
      </c>
      <c r="BK951" s="192">
        <f>ROUND(I951*H951,2)</f>
        <v>0</v>
      </c>
      <c r="BL951" s="19" t="s">
        <v>339</v>
      </c>
      <c r="BM951" s="191" t="s">
        <v>6995</v>
      </c>
    </row>
    <row r="952" spans="1:65" s="13" customFormat="1" ht="11.25">
      <c r="B952" s="198"/>
      <c r="C952" s="199"/>
      <c r="D952" s="200" t="s">
        <v>195</v>
      </c>
      <c r="E952" s="201" t="s">
        <v>19</v>
      </c>
      <c r="F952" s="202" t="s">
        <v>1925</v>
      </c>
      <c r="G952" s="199"/>
      <c r="H952" s="201" t="s">
        <v>19</v>
      </c>
      <c r="I952" s="203"/>
      <c r="J952" s="199"/>
      <c r="K952" s="199"/>
      <c r="L952" s="204"/>
      <c r="M952" s="205"/>
      <c r="N952" s="206"/>
      <c r="O952" s="206"/>
      <c r="P952" s="206"/>
      <c r="Q952" s="206"/>
      <c r="R952" s="206"/>
      <c r="S952" s="206"/>
      <c r="T952" s="207"/>
      <c r="AT952" s="208" t="s">
        <v>195</v>
      </c>
      <c r="AU952" s="208" t="s">
        <v>82</v>
      </c>
      <c r="AV952" s="13" t="s">
        <v>80</v>
      </c>
      <c r="AW952" s="13" t="s">
        <v>35</v>
      </c>
      <c r="AX952" s="13" t="s">
        <v>73</v>
      </c>
      <c r="AY952" s="208" t="s">
        <v>185</v>
      </c>
    </row>
    <row r="953" spans="1:65" s="13" customFormat="1" ht="11.25">
      <c r="B953" s="198"/>
      <c r="C953" s="199"/>
      <c r="D953" s="200" t="s">
        <v>195</v>
      </c>
      <c r="E953" s="201" t="s">
        <v>19</v>
      </c>
      <c r="F953" s="202" t="s">
        <v>6994</v>
      </c>
      <c r="G953" s="199"/>
      <c r="H953" s="201" t="s">
        <v>19</v>
      </c>
      <c r="I953" s="203"/>
      <c r="J953" s="199"/>
      <c r="K953" s="199"/>
      <c r="L953" s="204"/>
      <c r="M953" s="205"/>
      <c r="N953" s="206"/>
      <c r="O953" s="206"/>
      <c r="P953" s="206"/>
      <c r="Q953" s="206"/>
      <c r="R953" s="206"/>
      <c r="S953" s="206"/>
      <c r="T953" s="207"/>
      <c r="AT953" s="208" t="s">
        <v>195</v>
      </c>
      <c r="AU953" s="208" t="s">
        <v>82</v>
      </c>
      <c r="AV953" s="13" t="s">
        <v>80</v>
      </c>
      <c r="AW953" s="13" t="s">
        <v>35</v>
      </c>
      <c r="AX953" s="13" t="s">
        <v>73</v>
      </c>
      <c r="AY953" s="208" t="s">
        <v>185</v>
      </c>
    </row>
    <row r="954" spans="1:65" s="14" customFormat="1" ht="11.25">
      <c r="B954" s="209"/>
      <c r="C954" s="210"/>
      <c r="D954" s="200" t="s">
        <v>195</v>
      </c>
      <c r="E954" s="211" t="s">
        <v>19</v>
      </c>
      <c r="F954" s="212" t="s">
        <v>6996</v>
      </c>
      <c r="G954" s="210"/>
      <c r="H954" s="213">
        <v>1</v>
      </c>
      <c r="I954" s="214"/>
      <c r="J954" s="210"/>
      <c r="K954" s="210"/>
      <c r="L954" s="215"/>
      <c r="M954" s="216"/>
      <c r="N954" s="217"/>
      <c r="O954" s="217"/>
      <c r="P954" s="217"/>
      <c r="Q954" s="217"/>
      <c r="R954" s="217"/>
      <c r="S954" s="217"/>
      <c r="T954" s="218"/>
      <c r="AT954" s="219" t="s">
        <v>195</v>
      </c>
      <c r="AU954" s="219" t="s">
        <v>82</v>
      </c>
      <c r="AV954" s="14" t="s">
        <v>82</v>
      </c>
      <c r="AW954" s="14" t="s">
        <v>35</v>
      </c>
      <c r="AX954" s="14" t="s">
        <v>73</v>
      </c>
      <c r="AY954" s="219" t="s">
        <v>185</v>
      </c>
    </row>
    <row r="955" spans="1:65" s="15" customFormat="1" ht="11.25">
      <c r="B955" s="220"/>
      <c r="C955" s="221"/>
      <c r="D955" s="200" t="s">
        <v>195</v>
      </c>
      <c r="E955" s="222" t="s">
        <v>19</v>
      </c>
      <c r="F955" s="223" t="s">
        <v>226</v>
      </c>
      <c r="G955" s="221"/>
      <c r="H955" s="224">
        <v>1</v>
      </c>
      <c r="I955" s="225"/>
      <c r="J955" s="221"/>
      <c r="K955" s="221"/>
      <c r="L955" s="226"/>
      <c r="M955" s="227"/>
      <c r="N955" s="228"/>
      <c r="O955" s="228"/>
      <c r="P955" s="228"/>
      <c r="Q955" s="228"/>
      <c r="R955" s="228"/>
      <c r="S955" s="228"/>
      <c r="T955" s="229"/>
      <c r="AT955" s="230" t="s">
        <v>195</v>
      </c>
      <c r="AU955" s="230" t="s">
        <v>82</v>
      </c>
      <c r="AV955" s="15" t="s">
        <v>135</v>
      </c>
      <c r="AW955" s="15" t="s">
        <v>35</v>
      </c>
      <c r="AX955" s="15" t="s">
        <v>80</v>
      </c>
      <c r="AY955" s="230" t="s">
        <v>185</v>
      </c>
    </row>
    <row r="956" spans="1:65" s="2" customFormat="1" ht="24.2" customHeight="1">
      <c r="A956" s="36"/>
      <c r="B956" s="37"/>
      <c r="C956" s="180" t="s">
        <v>1424</v>
      </c>
      <c r="D956" s="180" t="s">
        <v>187</v>
      </c>
      <c r="E956" s="181" t="s">
        <v>6997</v>
      </c>
      <c r="F956" s="182" t="s">
        <v>6998</v>
      </c>
      <c r="G956" s="183" t="s">
        <v>439</v>
      </c>
      <c r="H956" s="184">
        <v>3</v>
      </c>
      <c r="I956" s="185"/>
      <c r="J956" s="186">
        <f>ROUND(I956*H956,2)</f>
        <v>0</v>
      </c>
      <c r="K956" s="182" t="s">
        <v>191</v>
      </c>
      <c r="L956" s="41"/>
      <c r="M956" s="187" t="s">
        <v>19</v>
      </c>
      <c r="N956" s="188" t="s">
        <v>44</v>
      </c>
      <c r="O956" s="66"/>
      <c r="P956" s="189">
        <f>O956*H956</f>
        <v>0</v>
      </c>
      <c r="Q956" s="189">
        <v>0</v>
      </c>
      <c r="R956" s="189">
        <f>Q956*H956</f>
        <v>0</v>
      </c>
      <c r="S956" s="189">
        <v>0</v>
      </c>
      <c r="T956" s="190">
        <f>S956*H956</f>
        <v>0</v>
      </c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R956" s="191" t="s">
        <v>339</v>
      </c>
      <c r="AT956" s="191" t="s">
        <v>187</v>
      </c>
      <c r="AU956" s="191" t="s">
        <v>82</v>
      </c>
      <c r="AY956" s="19" t="s">
        <v>185</v>
      </c>
      <c r="BE956" s="192">
        <f>IF(N956="základní",J956,0)</f>
        <v>0</v>
      </c>
      <c r="BF956" s="192">
        <f>IF(N956="snížená",J956,0)</f>
        <v>0</v>
      </c>
      <c r="BG956" s="192">
        <f>IF(N956="zákl. přenesená",J956,0)</f>
        <v>0</v>
      </c>
      <c r="BH956" s="192">
        <f>IF(N956="sníž. přenesená",J956,0)</f>
        <v>0</v>
      </c>
      <c r="BI956" s="192">
        <f>IF(N956="nulová",J956,0)</f>
        <v>0</v>
      </c>
      <c r="BJ956" s="19" t="s">
        <v>80</v>
      </c>
      <c r="BK956" s="192">
        <f>ROUND(I956*H956,2)</f>
        <v>0</v>
      </c>
      <c r="BL956" s="19" t="s">
        <v>339</v>
      </c>
      <c r="BM956" s="191" t="s">
        <v>6999</v>
      </c>
    </row>
    <row r="957" spans="1:65" s="2" customFormat="1" ht="11.25">
      <c r="A957" s="36"/>
      <c r="B957" s="37"/>
      <c r="C957" s="38"/>
      <c r="D957" s="193" t="s">
        <v>193</v>
      </c>
      <c r="E957" s="38"/>
      <c r="F957" s="194" t="s">
        <v>7000</v>
      </c>
      <c r="G957" s="38"/>
      <c r="H957" s="38"/>
      <c r="I957" s="195"/>
      <c r="J957" s="38"/>
      <c r="K957" s="38"/>
      <c r="L957" s="41"/>
      <c r="M957" s="196"/>
      <c r="N957" s="197"/>
      <c r="O957" s="66"/>
      <c r="P957" s="66"/>
      <c r="Q957" s="66"/>
      <c r="R957" s="66"/>
      <c r="S957" s="66"/>
      <c r="T957" s="67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T957" s="19" t="s">
        <v>193</v>
      </c>
      <c r="AU957" s="19" t="s">
        <v>82</v>
      </c>
    </row>
    <row r="958" spans="1:65" s="13" customFormat="1" ht="11.25">
      <c r="B958" s="198"/>
      <c r="C958" s="199"/>
      <c r="D958" s="200" t="s">
        <v>195</v>
      </c>
      <c r="E958" s="201" t="s">
        <v>19</v>
      </c>
      <c r="F958" s="202" t="s">
        <v>1925</v>
      </c>
      <c r="G958" s="199"/>
      <c r="H958" s="201" t="s">
        <v>19</v>
      </c>
      <c r="I958" s="203"/>
      <c r="J958" s="199"/>
      <c r="K958" s="199"/>
      <c r="L958" s="204"/>
      <c r="M958" s="205"/>
      <c r="N958" s="206"/>
      <c r="O958" s="206"/>
      <c r="P958" s="206"/>
      <c r="Q958" s="206"/>
      <c r="R958" s="206"/>
      <c r="S958" s="206"/>
      <c r="T958" s="207"/>
      <c r="AT958" s="208" t="s">
        <v>195</v>
      </c>
      <c r="AU958" s="208" t="s">
        <v>82</v>
      </c>
      <c r="AV958" s="13" t="s">
        <v>80</v>
      </c>
      <c r="AW958" s="13" t="s">
        <v>35</v>
      </c>
      <c r="AX958" s="13" t="s">
        <v>73</v>
      </c>
      <c r="AY958" s="208" t="s">
        <v>185</v>
      </c>
    </row>
    <row r="959" spans="1:65" s="13" customFormat="1" ht="11.25">
      <c r="B959" s="198"/>
      <c r="C959" s="199"/>
      <c r="D959" s="200" t="s">
        <v>195</v>
      </c>
      <c r="E959" s="201" t="s">
        <v>19</v>
      </c>
      <c r="F959" s="202" t="s">
        <v>7001</v>
      </c>
      <c r="G959" s="199"/>
      <c r="H959" s="201" t="s">
        <v>19</v>
      </c>
      <c r="I959" s="203"/>
      <c r="J959" s="199"/>
      <c r="K959" s="199"/>
      <c r="L959" s="204"/>
      <c r="M959" s="205"/>
      <c r="N959" s="206"/>
      <c r="O959" s="206"/>
      <c r="P959" s="206"/>
      <c r="Q959" s="206"/>
      <c r="R959" s="206"/>
      <c r="S959" s="206"/>
      <c r="T959" s="207"/>
      <c r="AT959" s="208" t="s">
        <v>195</v>
      </c>
      <c r="AU959" s="208" t="s">
        <v>82</v>
      </c>
      <c r="AV959" s="13" t="s">
        <v>80</v>
      </c>
      <c r="AW959" s="13" t="s">
        <v>35</v>
      </c>
      <c r="AX959" s="13" t="s">
        <v>73</v>
      </c>
      <c r="AY959" s="208" t="s">
        <v>185</v>
      </c>
    </row>
    <row r="960" spans="1:65" s="14" customFormat="1" ht="11.25">
      <c r="B960" s="209"/>
      <c r="C960" s="210"/>
      <c r="D960" s="200" t="s">
        <v>195</v>
      </c>
      <c r="E960" s="211" t="s">
        <v>19</v>
      </c>
      <c r="F960" s="212" t="s">
        <v>129</v>
      </c>
      <c r="G960" s="210"/>
      <c r="H960" s="213">
        <v>3</v>
      </c>
      <c r="I960" s="214"/>
      <c r="J960" s="210"/>
      <c r="K960" s="210"/>
      <c r="L960" s="215"/>
      <c r="M960" s="216"/>
      <c r="N960" s="217"/>
      <c r="O960" s="217"/>
      <c r="P960" s="217"/>
      <c r="Q960" s="217"/>
      <c r="R960" s="217"/>
      <c r="S960" s="217"/>
      <c r="T960" s="218"/>
      <c r="AT960" s="219" t="s">
        <v>195</v>
      </c>
      <c r="AU960" s="219" t="s">
        <v>82</v>
      </c>
      <c r="AV960" s="14" t="s">
        <v>82</v>
      </c>
      <c r="AW960" s="14" t="s">
        <v>35</v>
      </c>
      <c r="AX960" s="14" t="s">
        <v>73</v>
      </c>
      <c r="AY960" s="219" t="s">
        <v>185</v>
      </c>
    </row>
    <row r="961" spans="1:65" s="15" customFormat="1" ht="11.25">
      <c r="B961" s="220"/>
      <c r="C961" s="221"/>
      <c r="D961" s="200" t="s">
        <v>195</v>
      </c>
      <c r="E961" s="222" t="s">
        <v>19</v>
      </c>
      <c r="F961" s="223" t="s">
        <v>226</v>
      </c>
      <c r="G961" s="221"/>
      <c r="H961" s="224">
        <v>3</v>
      </c>
      <c r="I961" s="225"/>
      <c r="J961" s="221"/>
      <c r="K961" s="221"/>
      <c r="L961" s="226"/>
      <c r="M961" s="227"/>
      <c r="N961" s="228"/>
      <c r="O961" s="228"/>
      <c r="P961" s="228"/>
      <c r="Q961" s="228"/>
      <c r="R961" s="228"/>
      <c r="S961" s="228"/>
      <c r="T961" s="229"/>
      <c r="AT961" s="230" t="s">
        <v>195</v>
      </c>
      <c r="AU961" s="230" t="s">
        <v>82</v>
      </c>
      <c r="AV961" s="15" t="s">
        <v>135</v>
      </c>
      <c r="AW961" s="15" t="s">
        <v>35</v>
      </c>
      <c r="AX961" s="15" t="s">
        <v>80</v>
      </c>
      <c r="AY961" s="230" t="s">
        <v>185</v>
      </c>
    </row>
    <row r="962" spans="1:65" s="2" customFormat="1" ht="16.5" customHeight="1">
      <c r="A962" s="36"/>
      <c r="B962" s="37"/>
      <c r="C962" s="237" t="s">
        <v>1429</v>
      </c>
      <c r="D962" s="237" t="s">
        <v>520</v>
      </c>
      <c r="E962" s="238" t="s">
        <v>1928</v>
      </c>
      <c r="F962" s="239" t="s">
        <v>1929</v>
      </c>
      <c r="G962" s="240" t="s">
        <v>499</v>
      </c>
      <c r="H962" s="241">
        <v>6</v>
      </c>
      <c r="I962" s="242"/>
      <c r="J962" s="243">
        <f>ROUND(I962*H962,2)</f>
        <v>0</v>
      </c>
      <c r="K962" s="239" t="s">
        <v>449</v>
      </c>
      <c r="L962" s="244"/>
      <c r="M962" s="245" t="s">
        <v>19</v>
      </c>
      <c r="N962" s="246" t="s">
        <v>44</v>
      </c>
      <c r="O962" s="66"/>
      <c r="P962" s="189">
        <f>O962*H962</f>
        <v>0</v>
      </c>
      <c r="Q962" s="189">
        <v>6.0000000000000001E-3</v>
      </c>
      <c r="R962" s="189">
        <f>Q962*H962</f>
        <v>3.6000000000000004E-2</v>
      </c>
      <c r="S962" s="189">
        <v>0</v>
      </c>
      <c r="T962" s="190">
        <f>S962*H962</f>
        <v>0</v>
      </c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R962" s="191" t="s">
        <v>627</v>
      </c>
      <c r="AT962" s="191" t="s">
        <v>520</v>
      </c>
      <c r="AU962" s="191" t="s">
        <v>82</v>
      </c>
      <c r="AY962" s="19" t="s">
        <v>185</v>
      </c>
      <c r="BE962" s="192">
        <f>IF(N962="základní",J962,0)</f>
        <v>0</v>
      </c>
      <c r="BF962" s="192">
        <f>IF(N962="snížená",J962,0)</f>
        <v>0</v>
      </c>
      <c r="BG962" s="192">
        <f>IF(N962="zákl. přenesená",J962,0)</f>
        <v>0</v>
      </c>
      <c r="BH962" s="192">
        <f>IF(N962="sníž. přenesená",J962,0)</f>
        <v>0</v>
      </c>
      <c r="BI962" s="192">
        <f>IF(N962="nulová",J962,0)</f>
        <v>0</v>
      </c>
      <c r="BJ962" s="19" t="s">
        <v>80</v>
      </c>
      <c r="BK962" s="192">
        <f>ROUND(I962*H962,2)</f>
        <v>0</v>
      </c>
      <c r="BL962" s="19" t="s">
        <v>339</v>
      </c>
      <c r="BM962" s="191" t="s">
        <v>7002</v>
      </c>
    </row>
    <row r="963" spans="1:65" s="13" customFormat="1" ht="11.25">
      <c r="B963" s="198"/>
      <c r="C963" s="199"/>
      <c r="D963" s="200" t="s">
        <v>195</v>
      </c>
      <c r="E963" s="201" t="s">
        <v>19</v>
      </c>
      <c r="F963" s="202" t="s">
        <v>1925</v>
      </c>
      <c r="G963" s="199"/>
      <c r="H963" s="201" t="s">
        <v>19</v>
      </c>
      <c r="I963" s="203"/>
      <c r="J963" s="199"/>
      <c r="K963" s="199"/>
      <c r="L963" s="204"/>
      <c r="M963" s="205"/>
      <c r="N963" s="206"/>
      <c r="O963" s="206"/>
      <c r="P963" s="206"/>
      <c r="Q963" s="206"/>
      <c r="R963" s="206"/>
      <c r="S963" s="206"/>
      <c r="T963" s="207"/>
      <c r="AT963" s="208" t="s">
        <v>195</v>
      </c>
      <c r="AU963" s="208" t="s">
        <v>82</v>
      </c>
      <c r="AV963" s="13" t="s">
        <v>80</v>
      </c>
      <c r="AW963" s="13" t="s">
        <v>35</v>
      </c>
      <c r="AX963" s="13" t="s">
        <v>73</v>
      </c>
      <c r="AY963" s="208" t="s">
        <v>185</v>
      </c>
    </row>
    <row r="964" spans="1:65" s="13" customFormat="1" ht="11.25">
      <c r="B964" s="198"/>
      <c r="C964" s="199"/>
      <c r="D964" s="200" t="s">
        <v>195</v>
      </c>
      <c r="E964" s="201" t="s">
        <v>19</v>
      </c>
      <c r="F964" s="202" t="s">
        <v>7001</v>
      </c>
      <c r="G964" s="199"/>
      <c r="H964" s="201" t="s">
        <v>19</v>
      </c>
      <c r="I964" s="203"/>
      <c r="J964" s="199"/>
      <c r="K964" s="199"/>
      <c r="L964" s="204"/>
      <c r="M964" s="205"/>
      <c r="N964" s="206"/>
      <c r="O964" s="206"/>
      <c r="P964" s="206"/>
      <c r="Q964" s="206"/>
      <c r="R964" s="206"/>
      <c r="S964" s="206"/>
      <c r="T964" s="207"/>
      <c r="AT964" s="208" t="s">
        <v>195</v>
      </c>
      <c r="AU964" s="208" t="s">
        <v>82</v>
      </c>
      <c r="AV964" s="13" t="s">
        <v>80</v>
      </c>
      <c r="AW964" s="13" t="s">
        <v>35</v>
      </c>
      <c r="AX964" s="13" t="s">
        <v>73</v>
      </c>
      <c r="AY964" s="208" t="s">
        <v>185</v>
      </c>
    </row>
    <row r="965" spans="1:65" s="14" customFormat="1" ht="11.25">
      <c r="B965" s="209"/>
      <c r="C965" s="210"/>
      <c r="D965" s="200" t="s">
        <v>195</v>
      </c>
      <c r="E965" s="211" t="s">
        <v>19</v>
      </c>
      <c r="F965" s="212" t="s">
        <v>3284</v>
      </c>
      <c r="G965" s="210"/>
      <c r="H965" s="213">
        <v>6</v>
      </c>
      <c r="I965" s="214"/>
      <c r="J965" s="210"/>
      <c r="K965" s="210"/>
      <c r="L965" s="215"/>
      <c r="M965" s="216"/>
      <c r="N965" s="217"/>
      <c r="O965" s="217"/>
      <c r="P965" s="217"/>
      <c r="Q965" s="217"/>
      <c r="R965" s="217"/>
      <c r="S965" s="217"/>
      <c r="T965" s="218"/>
      <c r="AT965" s="219" t="s">
        <v>195</v>
      </c>
      <c r="AU965" s="219" t="s">
        <v>82</v>
      </c>
      <c r="AV965" s="14" t="s">
        <v>82</v>
      </c>
      <c r="AW965" s="14" t="s">
        <v>35</v>
      </c>
      <c r="AX965" s="14" t="s">
        <v>73</v>
      </c>
      <c r="AY965" s="219" t="s">
        <v>185</v>
      </c>
    </row>
    <row r="966" spans="1:65" s="15" customFormat="1" ht="11.25">
      <c r="B966" s="220"/>
      <c r="C966" s="221"/>
      <c r="D966" s="200" t="s">
        <v>195</v>
      </c>
      <c r="E966" s="222" t="s">
        <v>19</v>
      </c>
      <c r="F966" s="223" t="s">
        <v>226</v>
      </c>
      <c r="G966" s="221"/>
      <c r="H966" s="224">
        <v>6</v>
      </c>
      <c r="I966" s="225"/>
      <c r="J966" s="221"/>
      <c r="K966" s="221"/>
      <c r="L966" s="226"/>
      <c r="M966" s="227"/>
      <c r="N966" s="228"/>
      <c r="O966" s="228"/>
      <c r="P966" s="228"/>
      <c r="Q966" s="228"/>
      <c r="R966" s="228"/>
      <c r="S966" s="228"/>
      <c r="T966" s="229"/>
      <c r="AT966" s="230" t="s">
        <v>195</v>
      </c>
      <c r="AU966" s="230" t="s">
        <v>82</v>
      </c>
      <c r="AV966" s="15" t="s">
        <v>135</v>
      </c>
      <c r="AW966" s="15" t="s">
        <v>35</v>
      </c>
      <c r="AX966" s="15" t="s">
        <v>80</v>
      </c>
      <c r="AY966" s="230" t="s">
        <v>185</v>
      </c>
    </row>
    <row r="967" spans="1:65" s="2" customFormat="1" ht="24.2" customHeight="1">
      <c r="A967" s="36"/>
      <c r="B967" s="37"/>
      <c r="C967" s="180" t="s">
        <v>1435</v>
      </c>
      <c r="D967" s="180" t="s">
        <v>187</v>
      </c>
      <c r="E967" s="181" t="s">
        <v>1921</v>
      </c>
      <c r="F967" s="182" t="s">
        <v>1922</v>
      </c>
      <c r="G967" s="183" t="s">
        <v>439</v>
      </c>
      <c r="H967" s="184">
        <v>3</v>
      </c>
      <c r="I967" s="185"/>
      <c r="J967" s="186">
        <f>ROUND(I967*H967,2)</f>
        <v>0</v>
      </c>
      <c r="K967" s="182" t="s">
        <v>191</v>
      </c>
      <c r="L967" s="41"/>
      <c r="M967" s="187" t="s">
        <v>19</v>
      </c>
      <c r="N967" s="188" t="s">
        <v>44</v>
      </c>
      <c r="O967" s="66"/>
      <c r="P967" s="189">
        <f>O967*H967</f>
        <v>0</v>
      </c>
      <c r="Q967" s="189">
        <v>0</v>
      </c>
      <c r="R967" s="189">
        <f>Q967*H967</f>
        <v>0</v>
      </c>
      <c r="S967" s="189">
        <v>0</v>
      </c>
      <c r="T967" s="190">
        <f>S967*H967</f>
        <v>0</v>
      </c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R967" s="191" t="s">
        <v>339</v>
      </c>
      <c r="AT967" s="191" t="s">
        <v>187</v>
      </c>
      <c r="AU967" s="191" t="s">
        <v>82</v>
      </c>
      <c r="AY967" s="19" t="s">
        <v>185</v>
      </c>
      <c r="BE967" s="192">
        <f>IF(N967="základní",J967,0)</f>
        <v>0</v>
      </c>
      <c r="BF967" s="192">
        <f>IF(N967="snížená",J967,0)</f>
        <v>0</v>
      </c>
      <c r="BG967" s="192">
        <f>IF(N967="zákl. přenesená",J967,0)</f>
        <v>0</v>
      </c>
      <c r="BH967" s="192">
        <f>IF(N967="sníž. přenesená",J967,0)</f>
        <v>0</v>
      </c>
      <c r="BI967" s="192">
        <f>IF(N967="nulová",J967,0)</f>
        <v>0</v>
      </c>
      <c r="BJ967" s="19" t="s">
        <v>80</v>
      </c>
      <c r="BK967" s="192">
        <f>ROUND(I967*H967,2)</f>
        <v>0</v>
      </c>
      <c r="BL967" s="19" t="s">
        <v>339</v>
      </c>
      <c r="BM967" s="191" t="s">
        <v>7003</v>
      </c>
    </row>
    <row r="968" spans="1:65" s="2" customFormat="1" ht="11.25">
      <c r="A968" s="36"/>
      <c r="B968" s="37"/>
      <c r="C968" s="38"/>
      <c r="D968" s="193" t="s">
        <v>193</v>
      </c>
      <c r="E968" s="38"/>
      <c r="F968" s="194" t="s">
        <v>1924</v>
      </c>
      <c r="G968" s="38"/>
      <c r="H968" s="38"/>
      <c r="I968" s="195"/>
      <c r="J968" s="38"/>
      <c r="K968" s="38"/>
      <c r="L968" s="41"/>
      <c r="M968" s="196"/>
      <c r="N968" s="197"/>
      <c r="O968" s="66"/>
      <c r="P968" s="66"/>
      <c r="Q968" s="66"/>
      <c r="R968" s="66"/>
      <c r="S968" s="66"/>
      <c r="T968" s="67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T968" s="19" t="s">
        <v>193</v>
      </c>
      <c r="AU968" s="19" t="s">
        <v>82</v>
      </c>
    </row>
    <row r="969" spans="1:65" s="13" customFormat="1" ht="11.25">
      <c r="B969" s="198"/>
      <c r="C969" s="199"/>
      <c r="D969" s="200" t="s">
        <v>195</v>
      </c>
      <c r="E969" s="201" t="s">
        <v>19</v>
      </c>
      <c r="F969" s="202" t="s">
        <v>1926</v>
      </c>
      <c r="G969" s="199"/>
      <c r="H969" s="201" t="s">
        <v>19</v>
      </c>
      <c r="I969" s="203"/>
      <c r="J969" s="199"/>
      <c r="K969" s="199"/>
      <c r="L969" s="204"/>
      <c r="M969" s="205"/>
      <c r="N969" s="206"/>
      <c r="O969" s="206"/>
      <c r="P969" s="206"/>
      <c r="Q969" s="206"/>
      <c r="R969" s="206"/>
      <c r="S969" s="206"/>
      <c r="T969" s="207"/>
      <c r="AT969" s="208" t="s">
        <v>195</v>
      </c>
      <c r="AU969" s="208" t="s">
        <v>82</v>
      </c>
      <c r="AV969" s="13" t="s">
        <v>80</v>
      </c>
      <c r="AW969" s="13" t="s">
        <v>35</v>
      </c>
      <c r="AX969" s="13" t="s">
        <v>73</v>
      </c>
      <c r="AY969" s="208" t="s">
        <v>185</v>
      </c>
    </row>
    <row r="970" spans="1:65" s="14" customFormat="1" ht="11.25">
      <c r="B970" s="209"/>
      <c r="C970" s="210"/>
      <c r="D970" s="200" t="s">
        <v>195</v>
      </c>
      <c r="E970" s="211" t="s">
        <v>19</v>
      </c>
      <c r="F970" s="212" t="s">
        <v>129</v>
      </c>
      <c r="G970" s="210"/>
      <c r="H970" s="213">
        <v>3</v>
      </c>
      <c r="I970" s="214"/>
      <c r="J970" s="210"/>
      <c r="K970" s="210"/>
      <c r="L970" s="215"/>
      <c r="M970" s="216"/>
      <c r="N970" s="217"/>
      <c r="O970" s="217"/>
      <c r="P970" s="217"/>
      <c r="Q970" s="217"/>
      <c r="R970" s="217"/>
      <c r="S970" s="217"/>
      <c r="T970" s="218"/>
      <c r="AT970" s="219" t="s">
        <v>195</v>
      </c>
      <c r="AU970" s="219" t="s">
        <v>82</v>
      </c>
      <c r="AV970" s="14" t="s">
        <v>82</v>
      </c>
      <c r="AW970" s="14" t="s">
        <v>35</v>
      </c>
      <c r="AX970" s="14" t="s">
        <v>73</v>
      </c>
      <c r="AY970" s="219" t="s">
        <v>185</v>
      </c>
    </row>
    <row r="971" spans="1:65" s="15" customFormat="1" ht="11.25">
      <c r="B971" s="220"/>
      <c r="C971" s="221"/>
      <c r="D971" s="200" t="s">
        <v>195</v>
      </c>
      <c r="E971" s="222" t="s">
        <v>19</v>
      </c>
      <c r="F971" s="223" t="s">
        <v>226</v>
      </c>
      <c r="G971" s="221"/>
      <c r="H971" s="224">
        <v>3</v>
      </c>
      <c r="I971" s="225"/>
      <c r="J971" s="221"/>
      <c r="K971" s="221"/>
      <c r="L971" s="226"/>
      <c r="M971" s="227"/>
      <c r="N971" s="228"/>
      <c r="O971" s="228"/>
      <c r="P971" s="228"/>
      <c r="Q971" s="228"/>
      <c r="R971" s="228"/>
      <c r="S971" s="228"/>
      <c r="T971" s="229"/>
      <c r="AT971" s="230" t="s">
        <v>195</v>
      </c>
      <c r="AU971" s="230" t="s">
        <v>82</v>
      </c>
      <c r="AV971" s="15" t="s">
        <v>135</v>
      </c>
      <c r="AW971" s="15" t="s">
        <v>35</v>
      </c>
      <c r="AX971" s="15" t="s">
        <v>80</v>
      </c>
      <c r="AY971" s="230" t="s">
        <v>185</v>
      </c>
    </row>
    <row r="972" spans="1:65" s="2" customFormat="1" ht="16.5" customHeight="1">
      <c r="A972" s="36"/>
      <c r="B972" s="37"/>
      <c r="C972" s="237" t="s">
        <v>1441</v>
      </c>
      <c r="D972" s="237" t="s">
        <v>520</v>
      </c>
      <c r="E972" s="238" t="s">
        <v>7004</v>
      </c>
      <c r="F972" s="239" t="s">
        <v>1929</v>
      </c>
      <c r="G972" s="240" t="s">
        <v>499</v>
      </c>
      <c r="H972" s="241">
        <v>9</v>
      </c>
      <c r="I972" s="242"/>
      <c r="J972" s="243">
        <f>ROUND(I972*H972,2)</f>
        <v>0</v>
      </c>
      <c r="K972" s="239" t="s">
        <v>19</v>
      </c>
      <c r="L972" s="244"/>
      <c r="M972" s="245" t="s">
        <v>19</v>
      </c>
      <c r="N972" s="246" t="s">
        <v>44</v>
      </c>
      <c r="O972" s="66"/>
      <c r="P972" s="189">
        <f>O972*H972</f>
        <v>0</v>
      </c>
      <c r="Q972" s="189">
        <v>6.0000000000000001E-3</v>
      </c>
      <c r="R972" s="189">
        <f>Q972*H972</f>
        <v>5.3999999999999999E-2</v>
      </c>
      <c r="S972" s="189">
        <v>0</v>
      </c>
      <c r="T972" s="190">
        <f>S972*H972</f>
        <v>0</v>
      </c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R972" s="191" t="s">
        <v>627</v>
      </c>
      <c r="AT972" s="191" t="s">
        <v>520</v>
      </c>
      <c r="AU972" s="191" t="s">
        <v>82</v>
      </c>
      <c r="AY972" s="19" t="s">
        <v>185</v>
      </c>
      <c r="BE972" s="192">
        <f>IF(N972="základní",J972,0)</f>
        <v>0</v>
      </c>
      <c r="BF972" s="192">
        <f>IF(N972="snížená",J972,0)</f>
        <v>0</v>
      </c>
      <c r="BG972" s="192">
        <f>IF(N972="zákl. přenesená",J972,0)</f>
        <v>0</v>
      </c>
      <c r="BH972" s="192">
        <f>IF(N972="sníž. přenesená",J972,0)</f>
        <v>0</v>
      </c>
      <c r="BI972" s="192">
        <f>IF(N972="nulová",J972,0)</f>
        <v>0</v>
      </c>
      <c r="BJ972" s="19" t="s">
        <v>80</v>
      </c>
      <c r="BK972" s="192">
        <f>ROUND(I972*H972,2)</f>
        <v>0</v>
      </c>
      <c r="BL972" s="19" t="s">
        <v>339</v>
      </c>
      <c r="BM972" s="191" t="s">
        <v>7005</v>
      </c>
    </row>
    <row r="973" spans="1:65" s="13" customFormat="1" ht="11.25">
      <c r="B973" s="198"/>
      <c r="C973" s="199"/>
      <c r="D973" s="200" t="s">
        <v>195</v>
      </c>
      <c r="E973" s="201" t="s">
        <v>19</v>
      </c>
      <c r="F973" s="202" t="s">
        <v>1926</v>
      </c>
      <c r="G973" s="199"/>
      <c r="H973" s="201" t="s">
        <v>19</v>
      </c>
      <c r="I973" s="203"/>
      <c r="J973" s="199"/>
      <c r="K973" s="199"/>
      <c r="L973" s="204"/>
      <c r="M973" s="205"/>
      <c r="N973" s="206"/>
      <c r="O973" s="206"/>
      <c r="P973" s="206"/>
      <c r="Q973" s="206"/>
      <c r="R973" s="206"/>
      <c r="S973" s="206"/>
      <c r="T973" s="207"/>
      <c r="AT973" s="208" t="s">
        <v>195</v>
      </c>
      <c r="AU973" s="208" t="s">
        <v>82</v>
      </c>
      <c r="AV973" s="13" t="s">
        <v>80</v>
      </c>
      <c r="AW973" s="13" t="s">
        <v>35</v>
      </c>
      <c r="AX973" s="13" t="s">
        <v>73</v>
      </c>
      <c r="AY973" s="208" t="s">
        <v>185</v>
      </c>
    </row>
    <row r="974" spans="1:65" s="14" customFormat="1" ht="11.25">
      <c r="B974" s="209"/>
      <c r="C974" s="210"/>
      <c r="D974" s="200" t="s">
        <v>195</v>
      </c>
      <c r="E974" s="211" t="s">
        <v>19</v>
      </c>
      <c r="F974" s="212" t="s">
        <v>3290</v>
      </c>
      <c r="G974" s="210"/>
      <c r="H974" s="213">
        <v>9</v>
      </c>
      <c r="I974" s="214"/>
      <c r="J974" s="210"/>
      <c r="K974" s="210"/>
      <c r="L974" s="215"/>
      <c r="M974" s="216"/>
      <c r="N974" s="217"/>
      <c r="O974" s="217"/>
      <c r="P974" s="217"/>
      <c r="Q974" s="217"/>
      <c r="R974" s="217"/>
      <c r="S974" s="217"/>
      <c r="T974" s="218"/>
      <c r="AT974" s="219" t="s">
        <v>195</v>
      </c>
      <c r="AU974" s="219" t="s">
        <v>82</v>
      </c>
      <c r="AV974" s="14" t="s">
        <v>82</v>
      </c>
      <c r="AW974" s="14" t="s">
        <v>35</v>
      </c>
      <c r="AX974" s="14" t="s">
        <v>73</v>
      </c>
      <c r="AY974" s="219" t="s">
        <v>185</v>
      </c>
    </row>
    <row r="975" spans="1:65" s="15" customFormat="1" ht="11.25">
      <c r="B975" s="220"/>
      <c r="C975" s="221"/>
      <c r="D975" s="200" t="s">
        <v>195</v>
      </c>
      <c r="E975" s="222" t="s">
        <v>19</v>
      </c>
      <c r="F975" s="223" t="s">
        <v>226</v>
      </c>
      <c r="G975" s="221"/>
      <c r="H975" s="224">
        <v>9</v>
      </c>
      <c r="I975" s="225"/>
      <c r="J975" s="221"/>
      <c r="K975" s="221"/>
      <c r="L975" s="226"/>
      <c r="M975" s="227"/>
      <c r="N975" s="228"/>
      <c r="O975" s="228"/>
      <c r="P975" s="228"/>
      <c r="Q975" s="228"/>
      <c r="R975" s="228"/>
      <c r="S975" s="228"/>
      <c r="T975" s="229"/>
      <c r="AT975" s="230" t="s">
        <v>195</v>
      </c>
      <c r="AU975" s="230" t="s">
        <v>82</v>
      </c>
      <c r="AV975" s="15" t="s">
        <v>135</v>
      </c>
      <c r="AW975" s="15" t="s">
        <v>35</v>
      </c>
      <c r="AX975" s="15" t="s">
        <v>80</v>
      </c>
      <c r="AY975" s="230" t="s">
        <v>185</v>
      </c>
    </row>
    <row r="976" spans="1:65" s="2" customFormat="1" ht="16.5" customHeight="1">
      <c r="A976" s="36"/>
      <c r="B976" s="37"/>
      <c r="C976" s="180" t="s">
        <v>1446</v>
      </c>
      <c r="D976" s="180" t="s">
        <v>187</v>
      </c>
      <c r="E976" s="181" t="s">
        <v>7006</v>
      </c>
      <c r="F976" s="182" t="s">
        <v>7007</v>
      </c>
      <c r="G976" s="183" t="s">
        <v>499</v>
      </c>
      <c r="H976" s="184">
        <v>19.907</v>
      </c>
      <c r="I976" s="185"/>
      <c r="J976" s="186">
        <f>ROUND(I976*H976,2)</f>
        <v>0</v>
      </c>
      <c r="K976" s="182" t="s">
        <v>191</v>
      </c>
      <c r="L976" s="41"/>
      <c r="M976" s="187" t="s">
        <v>19</v>
      </c>
      <c r="N976" s="188" t="s">
        <v>44</v>
      </c>
      <c r="O976" s="66"/>
      <c r="P976" s="189">
        <f>O976*H976</f>
        <v>0</v>
      </c>
      <c r="Q976" s="189">
        <v>0</v>
      </c>
      <c r="R976" s="189">
        <f>Q976*H976</f>
        <v>0</v>
      </c>
      <c r="S976" s="189">
        <v>0</v>
      </c>
      <c r="T976" s="190">
        <f>S976*H976</f>
        <v>0</v>
      </c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R976" s="191" t="s">
        <v>339</v>
      </c>
      <c r="AT976" s="191" t="s">
        <v>187</v>
      </c>
      <c r="AU976" s="191" t="s">
        <v>82</v>
      </c>
      <c r="AY976" s="19" t="s">
        <v>185</v>
      </c>
      <c r="BE976" s="192">
        <f>IF(N976="základní",J976,0)</f>
        <v>0</v>
      </c>
      <c r="BF976" s="192">
        <f>IF(N976="snížená",J976,0)</f>
        <v>0</v>
      </c>
      <c r="BG976" s="192">
        <f>IF(N976="zákl. přenesená",J976,0)</f>
        <v>0</v>
      </c>
      <c r="BH976" s="192">
        <f>IF(N976="sníž. přenesená",J976,0)</f>
        <v>0</v>
      </c>
      <c r="BI976" s="192">
        <f>IF(N976="nulová",J976,0)</f>
        <v>0</v>
      </c>
      <c r="BJ976" s="19" t="s">
        <v>80</v>
      </c>
      <c r="BK976" s="192">
        <f>ROUND(I976*H976,2)</f>
        <v>0</v>
      </c>
      <c r="BL976" s="19" t="s">
        <v>339</v>
      </c>
      <c r="BM976" s="191" t="s">
        <v>7008</v>
      </c>
    </row>
    <row r="977" spans="1:65" s="2" customFormat="1" ht="11.25">
      <c r="A977" s="36"/>
      <c r="B977" s="37"/>
      <c r="C977" s="38"/>
      <c r="D977" s="193" t="s">
        <v>193</v>
      </c>
      <c r="E977" s="38"/>
      <c r="F977" s="194" t="s">
        <v>7009</v>
      </c>
      <c r="G977" s="38"/>
      <c r="H977" s="38"/>
      <c r="I977" s="195"/>
      <c r="J977" s="38"/>
      <c r="K977" s="38"/>
      <c r="L977" s="41"/>
      <c r="M977" s="196"/>
      <c r="N977" s="197"/>
      <c r="O977" s="66"/>
      <c r="P977" s="66"/>
      <c r="Q977" s="66"/>
      <c r="R977" s="66"/>
      <c r="S977" s="66"/>
      <c r="T977" s="67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T977" s="19" t="s">
        <v>193</v>
      </c>
      <c r="AU977" s="19" t="s">
        <v>82</v>
      </c>
    </row>
    <row r="978" spans="1:65" s="13" customFormat="1" ht="11.25">
      <c r="B978" s="198"/>
      <c r="C978" s="199"/>
      <c r="D978" s="200" t="s">
        <v>195</v>
      </c>
      <c r="E978" s="201" t="s">
        <v>19</v>
      </c>
      <c r="F978" s="202" t="s">
        <v>7010</v>
      </c>
      <c r="G978" s="199"/>
      <c r="H978" s="201" t="s">
        <v>19</v>
      </c>
      <c r="I978" s="203"/>
      <c r="J978" s="199"/>
      <c r="K978" s="199"/>
      <c r="L978" s="204"/>
      <c r="M978" s="205"/>
      <c r="N978" s="206"/>
      <c r="O978" s="206"/>
      <c r="P978" s="206"/>
      <c r="Q978" s="206"/>
      <c r="R978" s="206"/>
      <c r="S978" s="206"/>
      <c r="T978" s="207"/>
      <c r="AT978" s="208" t="s">
        <v>195</v>
      </c>
      <c r="AU978" s="208" t="s">
        <v>82</v>
      </c>
      <c r="AV978" s="13" t="s">
        <v>80</v>
      </c>
      <c r="AW978" s="13" t="s">
        <v>35</v>
      </c>
      <c r="AX978" s="13" t="s">
        <v>73</v>
      </c>
      <c r="AY978" s="208" t="s">
        <v>185</v>
      </c>
    </row>
    <row r="979" spans="1:65" s="13" customFormat="1" ht="11.25">
      <c r="B979" s="198"/>
      <c r="C979" s="199"/>
      <c r="D979" s="200" t="s">
        <v>195</v>
      </c>
      <c r="E979" s="201" t="s">
        <v>19</v>
      </c>
      <c r="F979" s="202" t="s">
        <v>7011</v>
      </c>
      <c r="G979" s="199"/>
      <c r="H979" s="201" t="s">
        <v>19</v>
      </c>
      <c r="I979" s="203"/>
      <c r="J979" s="199"/>
      <c r="K979" s="199"/>
      <c r="L979" s="204"/>
      <c r="M979" s="205"/>
      <c r="N979" s="206"/>
      <c r="O979" s="206"/>
      <c r="P979" s="206"/>
      <c r="Q979" s="206"/>
      <c r="R979" s="206"/>
      <c r="S979" s="206"/>
      <c r="T979" s="207"/>
      <c r="AT979" s="208" t="s">
        <v>195</v>
      </c>
      <c r="AU979" s="208" t="s">
        <v>82</v>
      </c>
      <c r="AV979" s="13" t="s">
        <v>80</v>
      </c>
      <c r="AW979" s="13" t="s">
        <v>35</v>
      </c>
      <c r="AX979" s="13" t="s">
        <v>73</v>
      </c>
      <c r="AY979" s="208" t="s">
        <v>185</v>
      </c>
    </row>
    <row r="980" spans="1:65" s="14" customFormat="1" ht="11.25">
      <c r="B980" s="209"/>
      <c r="C980" s="210"/>
      <c r="D980" s="200" t="s">
        <v>195</v>
      </c>
      <c r="E980" s="211" t="s">
        <v>19</v>
      </c>
      <c r="F980" s="212" t="s">
        <v>7012</v>
      </c>
      <c r="G980" s="210"/>
      <c r="H980" s="213">
        <v>3.3</v>
      </c>
      <c r="I980" s="214"/>
      <c r="J980" s="210"/>
      <c r="K980" s="210"/>
      <c r="L980" s="215"/>
      <c r="M980" s="216"/>
      <c r="N980" s="217"/>
      <c r="O980" s="217"/>
      <c r="P980" s="217"/>
      <c r="Q980" s="217"/>
      <c r="R980" s="217"/>
      <c r="S980" s="217"/>
      <c r="T980" s="218"/>
      <c r="AT980" s="219" t="s">
        <v>195</v>
      </c>
      <c r="AU980" s="219" t="s">
        <v>82</v>
      </c>
      <c r="AV980" s="14" t="s">
        <v>82</v>
      </c>
      <c r="AW980" s="14" t="s">
        <v>35</v>
      </c>
      <c r="AX980" s="14" t="s">
        <v>73</v>
      </c>
      <c r="AY980" s="219" t="s">
        <v>185</v>
      </c>
    </row>
    <row r="981" spans="1:65" s="14" customFormat="1" ht="11.25">
      <c r="B981" s="209"/>
      <c r="C981" s="210"/>
      <c r="D981" s="200" t="s">
        <v>195</v>
      </c>
      <c r="E981" s="211" t="s">
        <v>19</v>
      </c>
      <c r="F981" s="212" t="s">
        <v>7013</v>
      </c>
      <c r="G981" s="210"/>
      <c r="H981" s="213">
        <v>1.1000000000000001</v>
      </c>
      <c r="I981" s="214"/>
      <c r="J981" s="210"/>
      <c r="K981" s="210"/>
      <c r="L981" s="215"/>
      <c r="M981" s="216"/>
      <c r="N981" s="217"/>
      <c r="O981" s="217"/>
      <c r="P981" s="217"/>
      <c r="Q981" s="217"/>
      <c r="R981" s="217"/>
      <c r="S981" s="217"/>
      <c r="T981" s="218"/>
      <c r="AT981" s="219" t="s">
        <v>195</v>
      </c>
      <c r="AU981" s="219" t="s">
        <v>82</v>
      </c>
      <c r="AV981" s="14" t="s">
        <v>82</v>
      </c>
      <c r="AW981" s="14" t="s">
        <v>35</v>
      </c>
      <c r="AX981" s="14" t="s">
        <v>73</v>
      </c>
      <c r="AY981" s="219" t="s">
        <v>185</v>
      </c>
    </row>
    <row r="982" spans="1:65" s="14" customFormat="1" ht="11.25">
      <c r="B982" s="209"/>
      <c r="C982" s="210"/>
      <c r="D982" s="200" t="s">
        <v>195</v>
      </c>
      <c r="E982" s="211" t="s">
        <v>19</v>
      </c>
      <c r="F982" s="212" t="s">
        <v>7014</v>
      </c>
      <c r="G982" s="210"/>
      <c r="H982" s="213">
        <v>4.4770000000000003</v>
      </c>
      <c r="I982" s="214"/>
      <c r="J982" s="210"/>
      <c r="K982" s="210"/>
      <c r="L982" s="215"/>
      <c r="M982" s="216"/>
      <c r="N982" s="217"/>
      <c r="O982" s="217"/>
      <c r="P982" s="217"/>
      <c r="Q982" s="217"/>
      <c r="R982" s="217"/>
      <c r="S982" s="217"/>
      <c r="T982" s="218"/>
      <c r="AT982" s="219" t="s">
        <v>195</v>
      </c>
      <c r="AU982" s="219" t="s">
        <v>82</v>
      </c>
      <c r="AV982" s="14" t="s">
        <v>82</v>
      </c>
      <c r="AW982" s="14" t="s">
        <v>35</v>
      </c>
      <c r="AX982" s="14" t="s">
        <v>73</v>
      </c>
      <c r="AY982" s="219" t="s">
        <v>185</v>
      </c>
    </row>
    <row r="983" spans="1:65" s="13" customFormat="1" ht="11.25">
      <c r="B983" s="198"/>
      <c r="C983" s="199"/>
      <c r="D983" s="200" t="s">
        <v>195</v>
      </c>
      <c r="E983" s="201" t="s">
        <v>19</v>
      </c>
      <c r="F983" s="202" t="s">
        <v>7015</v>
      </c>
      <c r="G983" s="199"/>
      <c r="H983" s="201" t="s">
        <v>19</v>
      </c>
      <c r="I983" s="203"/>
      <c r="J983" s="199"/>
      <c r="K983" s="199"/>
      <c r="L983" s="204"/>
      <c r="M983" s="205"/>
      <c r="N983" s="206"/>
      <c r="O983" s="206"/>
      <c r="P983" s="206"/>
      <c r="Q983" s="206"/>
      <c r="R983" s="206"/>
      <c r="S983" s="206"/>
      <c r="T983" s="207"/>
      <c r="AT983" s="208" t="s">
        <v>195</v>
      </c>
      <c r="AU983" s="208" t="s">
        <v>82</v>
      </c>
      <c r="AV983" s="13" t="s">
        <v>80</v>
      </c>
      <c r="AW983" s="13" t="s">
        <v>35</v>
      </c>
      <c r="AX983" s="13" t="s">
        <v>73</v>
      </c>
      <c r="AY983" s="208" t="s">
        <v>185</v>
      </c>
    </row>
    <row r="984" spans="1:65" s="14" customFormat="1" ht="11.25">
      <c r="B984" s="209"/>
      <c r="C984" s="210"/>
      <c r="D984" s="200" t="s">
        <v>195</v>
      </c>
      <c r="E984" s="211" t="s">
        <v>19</v>
      </c>
      <c r="F984" s="212" t="s">
        <v>7016</v>
      </c>
      <c r="G984" s="210"/>
      <c r="H984" s="213">
        <v>11.03</v>
      </c>
      <c r="I984" s="214"/>
      <c r="J984" s="210"/>
      <c r="K984" s="210"/>
      <c r="L984" s="215"/>
      <c r="M984" s="216"/>
      <c r="N984" s="217"/>
      <c r="O984" s="217"/>
      <c r="P984" s="217"/>
      <c r="Q984" s="217"/>
      <c r="R984" s="217"/>
      <c r="S984" s="217"/>
      <c r="T984" s="218"/>
      <c r="AT984" s="219" t="s">
        <v>195</v>
      </c>
      <c r="AU984" s="219" t="s">
        <v>82</v>
      </c>
      <c r="AV984" s="14" t="s">
        <v>82</v>
      </c>
      <c r="AW984" s="14" t="s">
        <v>35</v>
      </c>
      <c r="AX984" s="14" t="s">
        <v>73</v>
      </c>
      <c r="AY984" s="219" t="s">
        <v>185</v>
      </c>
    </row>
    <row r="985" spans="1:65" s="15" customFormat="1" ht="11.25">
      <c r="B985" s="220"/>
      <c r="C985" s="221"/>
      <c r="D985" s="200" t="s">
        <v>195</v>
      </c>
      <c r="E985" s="222" t="s">
        <v>19</v>
      </c>
      <c r="F985" s="223" t="s">
        <v>226</v>
      </c>
      <c r="G985" s="221"/>
      <c r="H985" s="224">
        <v>19.907</v>
      </c>
      <c r="I985" s="225"/>
      <c r="J985" s="221"/>
      <c r="K985" s="221"/>
      <c r="L985" s="226"/>
      <c r="M985" s="227"/>
      <c r="N985" s="228"/>
      <c r="O985" s="228"/>
      <c r="P985" s="228"/>
      <c r="Q985" s="228"/>
      <c r="R985" s="228"/>
      <c r="S985" s="228"/>
      <c r="T985" s="229"/>
      <c r="AT985" s="230" t="s">
        <v>195</v>
      </c>
      <c r="AU985" s="230" t="s">
        <v>82</v>
      </c>
      <c r="AV985" s="15" t="s">
        <v>135</v>
      </c>
      <c r="AW985" s="15" t="s">
        <v>35</v>
      </c>
      <c r="AX985" s="15" t="s">
        <v>80</v>
      </c>
      <c r="AY985" s="230" t="s">
        <v>185</v>
      </c>
    </row>
    <row r="986" spans="1:65" s="2" customFormat="1" ht="16.5" customHeight="1">
      <c r="A986" s="36"/>
      <c r="B986" s="37"/>
      <c r="C986" s="237" t="s">
        <v>1453</v>
      </c>
      <c r="D986" s="237" t="s">
        <v>520</v>
      </c>
      <c r="E986" s="238" t="s">
        <v>7017</v>
      </c>
      <c r="F986" s="239" t="s">
        <v>7018</v>
      </c>
      <c r="G986" s="240" t="s">
        <v>240</v>
      </c>
      <c r="H986" s="241">
        <v>12.561999999999999</v>
      </c>
      <c r="I986" s="242"/>
      <c r="J986" s="243">
        <f>ROUND(I986*H986,2)</f>
        <v>0</v>
      </c>
      <c r="K986" s="239" t="s">
        <v>191</v>
      </c>
      <c r="L986" s="244"/>
      <c r="M986" s="245" t="s">
        <v>19</v>
      </c>
      <c r="N986" s="246" t="s">
        <v>44</v>
      </c>
      <c r="O986" s="66"/>
      <c r="P986" s="189">
        <f>O986*H986</f>
        <v>0</v>
      </c>
      <c r="Q986" s="189">
        <v>3.4200000000000001E-2</v>
      </c>
      <c r="R986" s="189">
        <f>Q986*H986</f>
        <v>0.42962040000000001</v>
      </c>
      <c r="S986" s="189">
        <v>0</v>
      </c>
      <c r="T986" s="190">
        <f>S986*H986</f>
        <v>0</v>
      </c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R986" s="191" t="s">
        <v>627</v>
      </c>
      <c r="AT986" s="191" t="s">
        <v>520</v>
      </c>
      <c r="AU986" s="191" t="s">
        <v>82</v>
      </c>
      <c r="AY986" s="19" t="s">
        <v>185</v>
      </c>
      <c r="BE986" s="192">
        <f>IF(N986="základní",J986,0)</f>
        <v>0</v>
      </c>
      <c r="BF986" s="192">
        <f>IF(N986="snížená",J986,0)</f>
        <v>0</v>
      </c>
      <c r="BG986" s="192">
        <f>IF(N986="zákl. přenesená",J986,0)</f>
        <v>0</v>
      </c>
      <c r="BH986" s="192">
        <f>IF(N986="sníž. přenesená",J986,0)</f>
        <v>0</v>
      </c>
      <c r="BI986" s="192">
        <f>IF(N986="nulová",J986,0)</f>
        <v>0</v>
      </c>
      <c r="BJ986" s="19" t="s">
        <v>80</v>
      </c>
      <c r="BK986" s="192">
        <f>ROUND(I986*H986,2)</f>
        <v>0</v>
      </c>
      <c r="BL986" s="19" t="s">
        <v>339</v>
      </c>
      <c r="BM986" s="191" t="s">
        <v>7019</v>
      </c>
    </row>
    <row r="987" spans="1:65" s="13" customFormat="1" ht="11.25">
      <c r="B987" s="198"/>
      <c r="C987" s="199"/>
      <c r="D987" s="200" t="s">
        <v>195</v>
      </c>
      <c r="E987" s="201" t="s">
        <v>19</v>
      </c>
      <c r="F987" s="202" t="s">
        <v>7010</v>
      </c>
      <c r="G987" s="199"/>
      <c r="H987" s="201" t="s">
        <v>19</v>
      </c>
      <c r="I987" s="203"/>
      <c r="J987" s="199"/>
      <c r="K987" s="199"/>
      <c r="L987" s="204"/>
      <c r="M987" s="205"/>
      <c r="N987" s="206"/>
      <c r="O987" s="206"/>
      <c r="P987" s="206"/>
      <c r="Q987" s="206"/>
      <c r="R987" s="206"/>
      <c r="S987" s="206"/>
      <c r="T987" s="207"/>
      <c r="AT987" s="208" t="s">
        <v>195</v>
      </c>
      <c r="AU987" s="208" t="s">
        <v>82</v>
      </c>
      <c r="AV987" s="13" t="s">
        <v>80</v>
      </c>
      <c r="AW987" s="13" t="s">
        <v>35</v>
      </c>
      <c r="AX987" s="13" t="s">
        <v>73</v>
      </c>
      <c r="AY987" s="208" t="s">
        <v>185</v>
      </c>
    </row>
    <row r="988" spans="1:65" s="13" customFormat="1" ht="11.25">
      <c r="B988" s="198"/>
      <c r="C988" s="199"/>
      <c r="D988" s="200" t="s">
        <v>195</v>
      </c>
      <c r="E988" s="201" t="s">
        <v>19</v>
      </c>
      <c r="F988" s="202" t="s">
        <v>7020</v>
      </c>
      <c r="G988" s="199"/>
      <c r="H988" s="201" t="s">
        <v>19</v>
      </c>
      <c r="I988" s="203"/>
      <c r="J988" s="199"/>
      <c r="K988" s="199"/>
      <c r="L988" s="204"/>
      <c r="M988" s="205"/>
      <c r="N988" s="206"/>
      <c r="O988" s="206"/>
      <c r="P988" s="206"/>
      <c r="Q988" s="206"/>
      <c r="R988" s="206"/>
      <c r="S988" s="206"/>
      <c r="T988" s="207"/>
      <c r="AT988" s="208" t="s">
        <v>195</v>
      </c>
      <c r="AU988" s="208" t="s">
        <v>82</v>
      </c>
      <c r="AV988" s="13" t="s">
        <v>80</v>
      </c>
      <c r="AW988" s="13" t="s">
        <v>35</v>
      </c>
      <c r="AX988" s="13" t="s">
        <v>73</v>
      </c>
      <c r="AY988" s="208" t="s">
        <v>185</v>
      </c>
    </row>
    <row r="989" spans="1:65" s="14" customFormat="1" ht="11.25">
      <c r="B989" s="209"/>
      <c r="C989" s="210"/>
      <c r="D989" s="200" t="s">
        <v>195</v>
      </c>
      <c r="E989" s="211" t="s">
        <v>19</v>
      </c>
      <c r="F989" s="212" t="s">
        <v>7021</v>
      </c>
      <c r="G989" s="210"/>
      <c r="H989" s="213">
        <v>1.32</v>
      </c>
      <c r="I989" s="214"/>
      <c r="J989" s="210"/>
      <c r="K989" s="210"/>
      <c r="L989" s="215"/>
      <c r="M989" s="216"/>
      <c r="N989" s="217"/>
      <c r="O989" s="217"/>
      <c r="P989" s="217"/>
      <c r="Q989" s="217"/>
      <c r="R989" s="217"/>
      <c r="S989" s="217"/>
      <c r="T989" s="218"/>
      <c r="AT989" s="219" t="s">
        <v>195</v>
      </c>
      <c r="AU989" s="219" t="s">
        <v>82</v>
      </c>
      <c r="AV989" s="14" t="s">
        <v>82</v>
      </c>
      <c r="AW989" s="14" t="s">
        <v>35</v>
      </c>
      <c r="AX989" s="14" t="s">
        <v>73</v>
      </c>
      <c r="AY989" s="219" t="s">
        <v>185</v>
      </c>
    </row>
    <row r="990" spans="1:65" s="14" customFormat="1" ht="11.25">
      <c r="B990" s="209"/>
      <c r="C990" s="210"/>
      <c r="D990" s="200" t="s">
        <v>195</v>
      </c>
      <c r="E990" s="211" t="s">
        <v>19</v>
      </c>
      <c r="F990" s="212" t="s">
        <v>7022</v>
      </c>
      <c r="G990" s="210"/>
      <c r="H990" s="213">
        <v>0.66</v>
      </c>
      <c r="I990" s="214"/>
      <c r="J990" s="210"/>
      <c r="K990" s="210"/>
      <c r="L990" s="215"/>
      <c r="M990" s="216"/>
      <c r="N990" s="217"/>
      <c r="O990" s="217"/>
      <c r="P990" s="217"/>
      <c r="Q990" s="217"/>
      <c r="R990" s="217"/>
      <c r="S990" s="217"/>
      <c r="T990" s="218"/>
      <c r="AT990" s="219" t="s">
        <v>195</v>
      </c>
      <c r="AU990" s="219" t="s">
        <v>82</v>
      </c>
      <c r="AV990" s="14" t="s">
        <v>82</v>
      </c>
      <c r="AW990" s="14" t="s">
        <v>35</v>
      </c>
      <c r="AX990" s="14" t="s">
        <v>73</v>
      </c>
      <c r="AY990" s="219" t="s">
        <v>185</v>
      </c>
    </row>
    <row r="991" spans="1:65" s="14" customFormat="1" ht="11.25">
      <c r="B991" s="209"/>
      <c r="C991" s="210"/>
      <c r="D991" s="200" t="s">
        <v>195</v>
      </c>
      <c r="E991" s="211" t="s">
        <v>19</v>
      </c>
      <c r="F991" s="212" t="s">
        <v>7023</v>
      </c>
      <c r="G991" s="210"/>
      <c r="H991" s="213">
        <v>0.41799999999999998</v>
      </c>
      <c r="I991" s="214"/>
      <c r="J991" s="210"/>
      <c r="K991" s="210"/>
      <c r="L991" s="215"/>
      <c r="M991" s="216"/>
      <c r="N991" s="217"/>
      <c r="O991" s="217"/>
      <c r="P991" s="217"/>
      <c r="Q991" s="217"/>
      <c r="R991" s="217"/>
      <c r="S991" s="217"/>
      <c r="T991" s="218"/>
      <c r="AT991" s="219" t="s">
        <v>195</v>
      </c>
      <c r="AU991" s="219" t="s">
        <v>82</v>
      </c>
      <c r="AV991" s="14" t="s">
        <v>82</v>
      </c>
      <c r="AW991" s="14" t="s">
        <v>35</v>
      </c>
      <c r="AX991" s="14" t="s">
        <v>73</v>
      </c>
      <c r="AY991" s="219" t="s">
        <v>185</v>
      </c>
    </row>
    <row r="992" spans="1:65" s="14" customFormat="1" ht="11.25">
      <c r="B992" s="209"/>
      <c r="C992" s="210"/>
      <c r="D992" s="200" t="s">
        <v>195</v>
      </c>
      <c r="E992" s="211" t="s">
        <v>19</v>
      </c>
      <c r="F992" s="212" t="s">
        <v>7024</v>
      </c>
      <c r="G992" s="210"/>
      <c r="H992" s="213">
        <v>0.52</v>
      </c>
      <c r="I992" s="214"/>
      <c r="J992" s="210"/>
      <c r="K992" s="210"/>
      <c r="L992" s="215"/>
      <c r="M992" s="216"/>
      <c r="N992" s="217"/>
      <c r="O992" s="217"/>
      <c r="P992" s="217"/>
      <c r="Q992" s="217"/>
      <c r="R992" s="217"/>
      <c r="S992" s="217"/>
      <c r="T992" s="218"/>
      <c r="AT992" s="219" t="s">
        <v>195</v>
      </c>
      <c r="AU992" s="219" t="s">
        <v>82</v>
      </c>
      <c r="AV992" s="14" t="s">
        <v>82</v>
      </c>
      <c r="AW992" s="14" t="s">
        <v>35</v>
      </c>
      <c r="AX992" s="14" t="s">
        <v>73</v>
      </c>
      <c r="AY992" s="219" t="s">
        <v>185</v>
      </c>
    </row>
    <row r="993" spans="1:65" s="14" customFormat="1" ht="11.25">
      <c r="B993" s="209"/>
      <c r="C993" s="210"/>
      <c r="D993" s="200" t="s">
        <v>195</v>
      </c>
      <c r="E993" s="211" t="s">
        <v>19</v>
      </c>
      <c r="F993" s="212" t="s">
        <v>7025</v>
      </c>
      <c r="G993" s="210"/>
      <c r="H993" s="213">
        <v>0.503</v>
      </c>
      <c r="I993" s="214"/>
      <c r="J993" s="210"/>
      <c r="K993" s="210"/>
      <c r="L993" s="215"/>
      <c r="M993" s="216"/>
      <c r="N993" s="217"/>
      <c r="O993" s="217"/>
      <c r="P993" s="217"/>
      <c r="Q993" s="217"/>
      <c r="R993" s="217"/>
      <c r="S993" s="217"/>
      <c r="T993" s="218"/>
      <c r="AT993" s="219" t="s">
        <v>195</v>
      </c>
      <c r="AU993" s="219" t="s">
        <v>82</v>
      </c>
      <c r="AV993" s="14" t="s">
        <v>82</v>
      </c>
      <c r="AW993" s="14" t="s">
        <v>35</v>
      </c>
      <c r="AX993" s="14" t="s">
        <v>73</v>
      </c>
      <c r="AY993" s="219" t="s">
        <v>185</v>
      </c>
    </row>
    <row r="994" spans="1:65" s="14" customFormat="1" ht="11.25">
      <c r="B994" s="209"/>
      <c r="C994" s="210"/>
      <c r="D994" s="200" t="s">
        <v>195</v>
      </c>
      <c r="E994" s="211" t="s">
        <v>19</v>
      </c>
      <c r="F994" s="212" t="s">
        <v>7026</v>
      </c>
      <c r="G994" s="210"/>
      <c r="H994" s="213">
        <v>0.57599999999999996</v>
      </c>
      <c r="I994" s="214"/>
      <c r="J994" s="210"/>
      <c r="K994" s="210"/>
      <c r="L994" s="215"/>
      <c r="M994" s="216"/>
      <c r="N994" s="217"/>
      <c r="O994" s="217"/>
      <c r="P994" s="217"/>
      <c r="Q994" s="217"/>
      <c r="R994" s="217"/>
      <c r="S994" s="217"/>
      <c r="T994" s="218"/>
      <c r="AT994" s="219" t="s">
        <v>195</v>
      </c>
      <c r="AU994" s="219" t="s">
        <v>82</v>
      </c>
      <c r="AV994" s="14" t="s">
        <v>82</v>
      </c>
      <c r="AW994" s="14" t="s">
        <v>35</v>
      </c>
      <c r="AX994" s="14" t="s">
        <v>73</v>
      </c>
      <c r="AY994" s="219" t="s">
        <v>185</v>
      </c>
    </row>
    <row r="995" spans="1:65" s="16" customFormat="1" ht="11.25">
      <c r="B995" s="247"/>
      <c r="C995" s="248"/>
      <c r="D995" s="200" t="s">
        <v>195</v>
      </c>
      <c r="E995" s="249" t="s">
        <v>19</v>
      </c>
      <c r="F995" s="250" t="s">
        <v>727</v>
      </c>
      <c r="G995" s="248"/>
      <c r="H995" s="251">
        <v>3.9970000000000003</v>
      </c>
      <c r="I995" s="252"/>
      <c r="J995" s="248"/>
      <c r="K995" s="248"/>
      <c r="L995" s="253"/>
      <c r="M995" s="254"/>
      <c r="N995" s="255"/>
      <c r="O995" s="255"/>
      <c r="P995" s="255"/>
      <c r="Q995" s="255"/>
      <c r="R995" s="255"/>
      <c r="S995" s="255"/>
      <c r="T995" s="256"/>
      <c r="AT995" s="257" t="s">
        <v>195</v>
      </c>
      <c r="AU995" s="257" t="s">
        <v>82</v>
      </c>
      <c r="AV995" s="16" t="s">
        <v>129</v>
      </c>
      <c r="AW995" s="16" t="s">
        <v>35</v>
      </c>
      <c r="AX995" s="16" t="s">
        <v>73</v>
      </c>
      <c r="AY995" s="257" t="s">
        <v>185</v>
      </c>
    </row>
    <row r="996" spans="1:65" s="13" customFormat="1" ht="11.25">
      <c r="B996" s="198"/>
      <c r="C996" s="199"/>
      <c r="D996" s="200" t="s">
        <v>195</v>
      </c>
      <c r="E996" s="201" t="s">
        <v>19</v>
      </c>
      <c r="F996" s="202" t="s">
        <v>7015</v>
      </c>
      <c r="G996" s="199"/>
      <c r="H996" s="201" t="s">
        <v>19</v>
      </c>
      <c r="I996" s="203"/>
      <c r="J996" s="199"/>
      <c r="K996" s="199"/>
      <c r="L996" s="204"/>
      <c r="M996" s="205"/>
      <c r="N996" s="206"/>
      <c r="O996" s="206"/>
      <c r="P996" s="206"/>
      <c r="Q996" s="206"/>
      <c r="R996" s="206"/>
      <c r="S996" s="206"/>
      <c r="T996" s="207"/>
      <c r="AT996" s="208" t="s">
        <v>195</v>
      </c>
      <c r="AU996" s="208" t="s">
        <v>82</v>
      </c>
      <c r="AV996" s="13" t="s">
        <v>80</v>
      </c>
      <c r="AW996" s="13" t="s">
        <v>35</v>
      </c>
      <c r="AX996" s="13" t="s">
        <v>73</v>
      </c>
      <c r="AY996" s="208" t="s">
        <v>185</v>
      </c>
    </row>
    <row r="997" spans="1:65" s="14" customFormat="1" ht="11.25">
      <c r="B997" s="209"/>
      <c r="C997" s="210"/>
      <c r="D997" s="200" t="s">
        <v>195</v>
      </c>
      <c r="E997" s="211" t="s">
        <v>19</v>
      </c>
      <c r="F997" s="212" t="s">
        <v>7027</v>
      </c>
      <c r="G997" s="210"/>
      <c r="H997" s="213">
        <v>3.7679999999999998</v>
      </c>
      <c r="I997" s="214"/>
      <c r="J997" s="210"/>
      <c r="K997" s="210"/>
      <c r="L997" s="215"/>
      <c r="M997" s="216"/>
      <c r="N997" s="217"/>
      <c r="O997" s="217"/>
      <c r="P997" s="217"/>
      <c r="Q997" s="217"/>
      <c r="R997" s="217"/>
      <c r="S997" s="217"/>
      <c r="T997" s="218"/>
      <c r="AT997" s="219" t="s">
        <v>195</v>
      </c>
      <c r="AU997" s="219" t="s">
        <v>82</v>
      </c>
      <c r="AV997" s="14" t="s">
        <v>82</v>
      </c>
      <c r="AW997" s="14" t="s">
        <v>35</v>
      </c>
      <c r="AX997" s="14" t="s">
        <v>73</v>
      </c>
      <c r="AY997" s="219" t="s">
        <v>185</v>
      </c>
    </row>
    <row r="998" spans="1:65" s="14" customFormat="1" ht="11.25">
      <c r="B998" s="209"/>
      <c r="C998" s="210"/>
      <c r="D998" s="200" t="s">
        <v>195</v>
      </c>
      <c r="E998" s="211" t="s">
        <v>19</v>
      </c>
      <c r="F998" s="212" t="s">
        <v>7028</v>
      </c>
      <c r="G998" s="210"/>
      <c r="H998" s="213">
        <v>2.464</v>
      </c>
      <c r="I998" s="214"/>
      <c r="J998" s="210"/>
      <c r="K998" s="210"/>
      <c r="L998" s="215"/>
      <c r="M998" s="216"/>
      <c r="N998" s="217"/>
      <c r="O998" s="217"/>
      <c r="P998" s="217"/>
      <c r="Q998" s="217"/>
      <c r="R998" s="217"/>
      <c r="S998" s="217"/>
      <c r="T998" s="218"/>
      <c r="AT998" s="219" t="s">
        <v>195</v>
      </c>
      <c r="AU998" s="219" t="s">
        <v>82</v>
      </c>
      <c r="AV998" s="14" t="s">
        <v>82</v>
      </c>
      <c r="AW998" s="14" t="s">
        <v>35</v>
      </c>
      <c r="AX998" s="14" t="s">
        <v>73</v>
      </c>
      <c r="AY998" s="219" t="s">
        <v>185</v>
      </c>
    </row>
    <row r="999" spans="1:65" s="14" customFormat="1" ht="11.25">
      <c r="B999" s="209"/>
      <c r="C999" s="210"/>
      <c r="D999" s="200" t="s">
        <v>195</v>
      </c>
      <c r="E999" s="211" t="s">
        <v>19</v>
      </c>
      <c r="F999" s="212" t="s">
        <v>7029</v>
      </c>
      <c r="G999" s="210"/>
      <c r="H999" s="213">
        <v>1.0860000000000001</v>
      </c>
      <c r="I999" s="214"/>
      <c r="J999" s="210"/>
      <c r="K999" s="210"/>
      <c r="L999" s="215"/>
      <c r="M999" s="216"/>
      <c r="N999" s="217"/>
      <c r="O999" s="217"/>
      <c r="P999" s="217"/>
      <c r="Q999" s="217"/>
      <c r="R999" s="217"/>
      <c r="S999" s="217"/>
      <c r="T999" s="218"/>
      <c r="AT999" s="219" t="s">
        <v>195</v>
      </c>
      <c r="AU999" s="219" t="s">
        <v>82</v>
      </c>
      <c r="AV999" s="14" t="s">
        <v>82</v>
      </c>
      <c r="AW999" s="14" t="s">
        <v>35</v>
      </c>
      <c r="AX999" s="14" t="s">
        <v>73</v>
      </c>
      <c r="AY999" s="219" t="s">
        <v>185</v>
      </c>
    </row>
    <row r="1000" spans="1:65" s="14" customFormat="1" ht="11.25">
      <c r="B1000" s="209"/>
      <c r="C1000" s="210"/>
      <c r="D1000" s="200" t="s">
        <v>195</v>
      </c>
      <c r="E1000" s="211" t="s">
        <v>19</v>
      </c>
      <c r="F1000" s="212" t="s">
        <v>7030</v>
      </c>
      <c r="G1000" s="210"/>
      <c r="H1000" s="213">
        <v>1.2470000000000001</v>
      </c>
      <c r="I1000" s="214"/>
      <c r="J1000" s="210"/>
      <c r="K1000" s="210"/>
      <c r="L1000" s="215"/>
      <c r="M1000" s="216"/>
      <c r="N1000" s="217"/>
      <c r="O1000" s="217"/>
      <c r="P1000" s="217"/>
      <c r="Q1000" s="217"/>
      <c r="R1000" s="217"/>
      <c r="S1000" s="217"/>
      <c r="T1000" s="218"/>
      <c r="AT1000" s="219" t="s">
        <v>195</v>
      </c>
      <c r="AU1000" s="219" t="s">
        <v>82</v>
      </c>
      <c r="AV1000" s="14" t="s">
        <v>82</v>
      </c>
      <c r="AW1000" s="14" t="s">
        <v>35</v>
      </c>
      <c r="AX1000" s="14" t="s">
        <v>73</v>
      </c>
      <c r="AY1000" s="219" t="s">
        <v>185</v>
      </c>
    </row>
    <row r="1001" spans="1:65" s="16" customFormat="1" ht="11.25">
      <c r="B1001" s="247"/>
      <c r="C1001" s="248"/>
      <c r="D1001" s="200" t="s">
        <v>195</v>
      </c>
      <c r="E1001" s="249" t="s">
        <v>19</v>
      </c>
      <c r="F1001" s="250" t="s">
        <v>727</v>
      </c>
      <c r="G1001" s="248"/>
      <c r="H1001" s="251">
        <v>8.5649999999999995</v>
      </c>
      <c r="I1001" s="252"/>
      <c r="J1001" s="248"/>
      <c r="K1001" s="248"/>
      <c r="L1001" s="253"/>
      <c r="M1001" s="254"/>
      <c r="N1001" s="255"/>
      <c r="O1001" s="255"/>
      <c r="P1001" s="255"/>
      <c r="Q1001" s="255"/>
      <c r="R1001" s="255"/>
      <c r="S1001" s="255"/>
      <c r="T1001" s="256"/>
      <c r="AT1001" s="257" t="s">
        <v>195</v>
      </c>
      <c r="AU1001" s="257" t="s">
        <v>82</v>
      </c>
      <c r="AV1001" s="16" t="s">
        <v>129</v>
      </c>
      <c r="AW1001" s="16" t="s">
        <v>35</v>
      </c>
      <c r="AX1001" s="16" t="s">
        <v>73</v>
      </c>
      <c r="AY1001" s="257" t="s">
        <v>185</v>
      </c>
    </row>
    <row r="1002" spans="1:65" s="15" customFormat="1" ht="11.25">
      <c r="B1002" s="220"/>
      <c r="C1002" s="221"/>
      <c r="D1002" s="200" t="s">
        <v>195</v>
      </c>
      <c r="E1002" s="222" t="s">
        <v>19</v>
      </c>
      <c r="F1002" s="223" t="s">
        <v>226</v>
      </c>
      <c r="G1002" s="221"/>
      <c r="H1002" s="224">
        <v>12.562000000000001</v>
      </c>
      <c r="I1002" s="225"/>
      <c r="J1002" s="221"/>
      <c r="K1002" s="221"/>
      <c r="L1002" s="226"/>
      <c r="M1002" s="227"/>
      <c r="N1002" s="228"/>
      <c r="O1002" s="228"/>
      <c r="P1002" s="228"/>
      <c r="Q1002" s="228"/>
      <c r="R1002" s="228"/>
      <c r="S1002" s="228"/>
      <c r="T1002" s="229"/>
      <c r="AT1002" s="230" t="s">
        <v>195</v>
      </c>
      <c r="AU1002" s="230" t="s">
        <v>82</v>
      </c>
      <c r="AV1002" s="15" t="s">
        <v>135</v>
      </c>
      <c r="AW1002" s="15" t="s">
        <v>35</v>
      </c>
      <c r="AX1002" s="15" t="s">
        <v>80</v>
      </c>
      <c r="AY1002" s="230" t="s">
        <v>185</v>
      </c>
    </row>
    <row r="1003" spans="1:65" s="2" customFormat="1" ht="24.2" customHeight="1">
      <c r="A1003" s="36"/>
      <c r="B1003" s="37"/>
      <c r="C1003" s="180" t="s">
        <v>1468</v>
      </c>
      <c r="D1003" s="180" t="s">
        <v>187</v>
      </c>
      <c r="E1003" s="181" t="s">
        <v>1336</v>
      </c>
      <c r="F1003" s="182" t="s">
        <v>1337</v>
      </c>
      <c r="G1003" s="183" t="s">
        <v>457</v>
      </c>
      <c r="H1003" s="231"/>
      <c r="I1003" s="185"/>
      <c r="J1003" s="186">
        <f>ROUND(I1003*H1003,2)</f>
        <v>0</v>
      </c>
      <c r="K1003" s="182" t="s">
        <v>191</v>
      </c>
      <c r="L1003" s="41"/>
      <c r="M1003" s="187" t="s">
        <v>19</v>
      </c>
      <c r="N1003" s="188" t="s">
        <v>44</v>
      </c>
      <c r="O1003" s="66"/>
      <c r="P1003" s="189">
        <f>O1003*H1003</f>
        <v>0</v>
      </c>
      <c r="Q1003" s="189">
        <v>0</v>
      </c>
      <c r="R1003" s="189">
        <f>Q1003*H1003</f>
        <v>0</v>
      </c>
      <c r="S1003" s="189">
        <v>0</v>
      </c>
      <c r="T1003" s="190">
        <f>S1003*H1003</f>
        <v>0</v>
      </c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R1003" s="191" t="s">
        <v>339</v>
      </c>
      <c r="AT1003" s="191" t="s">
        <v>187</v>
      </c>
      <c r="AU1003" s="191" t="s">
        <v>82</v>
      </c>
      <c r="AY1003" s="19" t="s">
        <v>185</v>
      </c>
      <c r="BE1003" s="192">
        <f>IF(N1003="základní",J1003,0)</f>
        <v>0</v>
      </c>
      <c r="BF1003" s="192">
        <f>IF(N1003="snížená",J1003,0)</f>
        <v>0</v>
      </c>
      <c r="BG1003" s="192">
        <f>IF(N1003="zákl. přenesená",J1003,0)</f>
        <v>0</v>
      </c>
      <c r="BH1003" s="192">
        <f>IF(N1003="sníž. přenesená",J1003,0)</f>
        <v>0</v>
      </c>
      <c r="BI1003" s="192">
        <f>IF(N1003="nulová",J1003,0)</f>
        <v>0</v>
      </c>
      <c r="BJ1003" s="19" t="s">
        <v>80</v>
      </c>
      <c r="BK1003" s="192">
        <f>ROUND(I1003*H1003,2)</f>
        <v>0</v>
      </c>
      <c r="BL1003" s="19" t="s">
        <v>339</v>
      </c>
      <c r="BM1003" s="191" t="s">
        <v>7031</v>
      </c>
    </row>
    <row r="1004" spans="1:65" s="2" customFormat="1" ht="11.25">
      <c r="A1004" s="36"/>
      <c r="B1004" s="37"/>
      <c r="C1004" s="38"/>
      <c r="D1004" s="193" t="s">
        <v>193</v>
      </c>
      <c r="E1004" s="38"/>
      <c r="F1004" s="194" t="s">
        <v>1339</v>
      </c>
      <c r="G1004" s="38"/>
      <c r="H1004" s="38"/>
      <c r="I1004" s="195"/>
      <c r="J1004" s="38"/>
      <c r="K1004" s="38"/>
      <c r="L1004" s="41"/>
      <c r="M1004" s="196"/>
      <c r="N1004" s="197"/>
      <c r="O1004" s="66"/>
      <c r="P1004" s="66"/>
      <c r="Q1004" s="66"/>
      <c r="R1004" s="66"/>
      <c r="S1004" s="66"/>
      <c r="T1004" s="67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T1004" s="19" t="s">
        <v>193</v>
      </c>
      <c r="AU1004" s="19" t="s">
        <v>82</v>
      </c>
    </row>
    <row r="1005" spans="1:65" s="12" customFormat="1" ht="22.9" customHeight="1">
      <c r="B1005" s="164"/>
      <c r="C1005" s="165"/>
      <c r="D1005" s="166" t="s">
        <v>72</v>
      </c>
      <c r="E1005" s="178" t="s">
        <v>1340</v>
      </c>
      <c r="F1005" s="178" t="s">
        <v>1341</v>
      </c>
      <c r="G1005" s="165"/>
      <c r="H1005" s="165"/>
      <c r="I1005" s="168"/>
      <c r="J1005" s="179">
        <f>BK1005</f>
        <v>0</v>
      </c>
      <c r="K1005" s="165"/>
      <c r="L1005" s="170"/>
      <c r="M1005" s="171"/>
      <c r="N1005" s="172"/>
      <c r="O1005" s="172"/>
      <c r="P1005" s="173">
        <f>SUM(P1006:P1173)</f>
        <v>0</v>
      </c>
      <c r="Q1005" s="172"/>
      <c r="R1005" s="173">
        <f>SUM(R1006:R1173)</f>
        <v>1.4296764900000001</v>
      </c>
      <c r="S1005" s="172"/>
      <c r="T1005" s="174">
        <f>SUM(T1006:T1173)</f>
        <v>0</v>
      </c>
      <c r="AR1005" s="175" t="s">
        <v>82</v>
      </c>
      <c r="AT1005" s="176" t="s">
        <v>72</v>
      </c>
      <c r="AU1005" s="176" t="s">
        <v>80</v>
      </c>
      <c r="AY1005" s="175" t="s">
        <v>185</v>
      </c>
      <c r="BK1005" s="177">
        <f>SUM(BK1006:BK1173)</f>
        <v>0</v>
      </c>
    </row>
    <row r="1006" spans="1:65" s="2" customFormat="1" ht="24.2" customHeight="1">
      <c r="A1006" s="36"/>
      <c r="B1006" s="37"/>
      <c r="C1006" s="180" t="s">
        <v>1473</v>
      </c>
      <c r="D1006" s="180" t="s">
        <v>187</v>
      </c>
      <c r="E1006" s="181" t="s">
        <v>1884</v>
      </c>
      <c r="F1006" s="182" t="s">
        <v>7032</v>
      </c>
      <c r="G1006" s="183" t="s">
        <v>1314</v>
      </c>
      <c r="H1006" s="184">
        <v>1</v>
      </c>
      <c r="I1006" s="185"/>
      <c r="J1006" s="186">
        <f>ROUND(I1006*H1006,2)</f>
        <v>0</v>
      </c>
      <c r="K1006" s="182" t="s">
        <v>449</v>
      </c>
      <c r="L1006" s="41"/>
      <c r="M1006" s="187" t="s">
        <v>19</v>
      </c>
      <c r="N1006" s="188" t="s">
        <v>44</v>
      </c>
      <c r="O1006" s="66"/>
      <c r="P1006" s="189">
        <f>O1006*H1006</f>
        <v>0</v>
      </c>
      <c r="Q1006" s="189">
        <v>0</v>
      </c>
      <c r="R1006" s="189">
        <f>Q1006*H1006</f>
        <v>0</v>
      </c>
      <c r="S1006" s="189">
        <v>0</v>
      </c>
      <c r="T1006" s="190">
        <f>S1006*H1006</f>
        <v>0</v>
      </c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R1006" s="191" t="s">
        <v>339</v>
      </c>
      <c r="AT1006" s="191" t="s">
        <v>187</v>
      </c>
      <c r="AU1006" s="191" t="s">
        <v>82</v>
      </c>
      <c r="AY1006" s="19" t="s">
        <v>185</v>
      </c>
      <c r="BE1006" s="192">
        <f>IF(N1006="základní",J1006,0)</f>
        <v>0</v>
      </c>
      <c r="BF1006" s="192">
        <f>IF(N1006="snížená",J1006,0)</f>
        <v>0</v>
      </c>
      <c r="BG1006" s="192">
        <f>IF(N1006="zákl. přenesená",J1006,0)</f>
        <v>0</v>
      </c>
      <c r="BH1006" s="192">
        <f>IF(N1006="sníž. přenesená",J1006,0)</f>
        <v>0</v>
      </c>
      <c r="BI1006" s="192">
        <f>IF(N1006="nulová",J1006,0)</f>
        <v>0</v>
      </c>
      <c r="BJ1006" s="19" t="s">
        <v>80</v>
      </c>
      <c r="BK1006" s="192">
        <f>ROUND(I1006*H1006,2)</f>
        <v>0</v>
      </c>
      <c r="BL1006" s="19" t="s">
        <v>339</v>
      </c>
      <c r="BM1006" s="191" t="s">
        <v>7033</v>
      </c>
    </row>
    <row r="1007" spans="1:65" s="13" customFormat="1" ht="11.25">
      <c r="B1007" s="198"/>
      <c r="C1007" s="199"/>
      <c r="D1007" s="200" t="s">
        <v>195</v>
      </c>
      <c r="E1007" s="201" t="s">
        <v>19</v>
      </c>
      <c r="F1007" s="202" t="s">
        <v>1915</v>
      </c>
      <c r="G1007" s="199"/>
      <c r="H1007" s="201" t="s">
        <v>19</v>
      </c>
      <c r="I1007" s="203"/>
      <c r="J1007" s="199"/>
      <c r="K1007" s="199"/>
      <c r="L1007" s="204"/>
      <c r="M1007" s="205"/>
      <c r="N1007" s="206"/>
      <c r="O1007" s="206"/>
      <c r="P1007" s="206"/>
      <c r="Q1007" s="206"/>
      <c r="R1007" s="206"/>
      <c r="S1007" s="206"/>
      <c r="T1007" s="207"/>
      <c r="AT1007" s="208" t="s">
        <v>195</v>
      </c>
      <c r="AU1007" s="208" t="s">
        <v>82</v>
      </c>
      <c r="AV1007" s="13" t="s">
        <v>80</v>
      </c>
      <c r="AW1007" s="13" t="s">
        <v>35</v>
      </c>
      <c r="AX1007" s="13" t="s">
        <v>73</v>
      </c>
      <c r="AY1007" s="208" t="s">
        <v>185</v>
      </c>
    </row>
    <row r="1008" spans="1:65" s="13" customFormat="1" ht="11.25">
      <c r="B1008" s="198"/>
      <c r="C1008" s="199"/>
      <c r="D1008" s="200" t="s">
        <v>195</v>
      </c>
      <c r="E1008" s="201" t="s">
        <v>19</v>
      </c>
      <c r="F1008" s="202" t="s">
        <v>7034</v>
      </c>
      <c r="G1008" s="199"/>
      <c r="H1008" s="201" t="s">
        <v>19</v>
      </c>
      <c r="I1008" s="203"/>
      <c r="J1008" s="199"/>
      <c r="K1008" s="199"/>
      <c r="L1008" s="204"/>
      <c r="M1008" s="205"/>
      <c r="N1008" s="206"/>
      <c r="O1008" s="206"/>
      <c r="P1008" s="206"/>
      <c r="Q1008" s="206"/>
      <c r="R1008" s="206"/>
      <c r="S1008" s="206"/>
      <c r="T1008" s="207"/>
      <c r="AT1008" s="208" t="s">
        <v>195</v>
      </c>
      <c r="AU1008" s="208" t="s">
        <v>82</v>
      </c>
      <c r="AV1008" s="13" t="s">
        <v>80</v>
      </c>
      <c r="AW1008" s="13" t="s">
        <v>35</v>
      </c>
      <c r="AX1008" s="13" t="s">
        <v>73</v>
      </c>
      <c r="AY1008" s="208" t="s">
        <v>185</v>
      </c>
    </row>
    <row r="1009" spans="1:65" s="14" customFormat="1" ht="11.25">
      <c r="B1009" s="209"/>
      <c r="C1009" s="210"/>
      <c r="D1009" s="200" t="s">
        <v>195</v>
      </c>
      <c r="E1009" s="211" t="s">
        <v>19</v>
      </c>
      <c r="F1009" s="212" t="s">
        <v>80</v>
      </c>
      <c r="G1009" s="210"/>
      <c r="H1009" s="213">
        <v>1</v>
      </c>
      <c r="I1009" s="214"/>
      <c r="J1009" s="210"/>
      <c r="K1009" s="210"/>
      <c r="L1009" s="215"/>
      <c r="M1009" s="216"/>
      <c r="N1009" s="217"/>
      <c r="O1009" s="217"/>
      <c r="P1009" s="217"/>
      <c r="Q1009" s="217"/>
      <c r="R1009" s="217"/>
      <c r="S1009" s="217"/>
      <c r="T1009" s="218"/>
      <c r="AT1009" s="219" t="s">
        <v>195</v>
      </c>
      <c r="AU1009" s="219" t="s">
        <v>82</v>
      </c>
      <c r="AV1009" s="14" t="s">
        <v>82</v>
      </c>
      <c r="AW1009" s="14" t="s">
        <v>35</v>
      </c>
      <c r="AX1009" s="14" t="s">
        <v>73</v>
      </c>
      <c r="AY1009" s="219" t="s">
        <v>185</v>
      </c>
    </row>
    <row r="1010" spans="1:65" s="15" customFormat="1" ht="11.25">
      <c r="B1010" s="220"/>
      <c r="C1010" s="221"/>
      <c r="D1010" s="200" t="s">
        <v>195</v>
      </c>
      <c r="E1010" s="222" t="s">
        <v>19</v>
      </c>
      <c r="F1010" s="223" t="s">
        <v>226</v>
      </c>
      <c r="G1010" s="221"/>
      <c r="H1010" s="224">
        <v>1</v>
      </c>
      <c r="I1010" s="225"/>
      <c r="J1010" s="221"/>
      <c r="K1010" s="221"/>
      <c r="L1010" s="226"/>
      <c r="M1010" s="227"/>
      <c r="N1010" s="228"/>
      <c r="O1010" s="228"/>
      <c r="P1010" s="228"/>
      <c r="Q1010" s="228"/>
      <c r="R1010" s="228"/>
      <c r="S1010" s="228"/>
      <c r="T1010" s="229"/>
      <c r="AT1010" s="230" t="s">
        <v>195</v>
      </c>
      <c r="AU1010" s="230" t="s">
        <v>82</v>
      </c>
      <c r="AV1010" s="15" t="s">
        <v>135</v>
      </c>
      <c r="AW1010" s="15" t="s">
        <v>35</v>
      </c>
      <c r="AX1010" s="15" t="s">
        <v>80</v>
      </c>
      <c r="AY1010" s="230" t="s">
        <v>185</v>
      </c>
    </row>
    <row r="1011" spans="1:65" s="2" customFormat="1" ht="33" customHeight="1">
      <c r="A1011" s="36"/>
      <c r="B1011" s="37"/>
      <c r="C1011" s="180" t="s">
        <v>1877</v>
      </c>
      <c r="D1011" s="180" t="s">
        <v>187</v>
      </c>
      <c r="E1011" s="181" t="s">
        <v>2578</v>
      </c>
      <c r="F1011" s="182" t="s">
        <v>7035</v>
      </c>
      <c r="G1011" s="183" t="s">
        <v>1314</v>
      </c>
      <c r="H1011" s="184">
        <v>1</v>
      </c>
      <c r="I1011" s="185"/>
      <c r="J1011" s="186">
        <f>ROUND(I1011*H1011,2)</f>
        <v>0</v>
      </c>
      <c r="K1011" s="182" t="s">
        <v>449</v>
      </c>
      <c r="L1011" s="41"/>
      <c r="M1011" s="187" t="s">
        <v>19</v>
      </c>
      <c r="N1011" s="188" t="s">
        <v>44</v>
      </c>
      <c r="O1011" s="66"/>
      <c r="P1011" s="189">
        <f>O1011*H1011</f>
        <v>0</v>
      </c>
      <c r="Q1011" s="189">
        <v>0</v>
      </c>
      <c r="R1011" s="189">
        <f>Q1011*H1011</f>
        <v>0</v>
      </c>
      <c r="S1011" s="189">
        <v>0</v>
      </c>
      <c r="T1011" s="190">
        <f>S1011*H1011</f>
        <v>0</v>
      </c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R1011" s="191" t="s">
        <v>339</v>
      </c>
      <c r="AT1011" s="191" t="s">
        <v>187</v>
      </c>
      <c r="AU1011" s="191" t="s">
        <v>82</v>
      </c>
      <c r="AY1011" s="19" t="s">
        <v>185</v>
      </c>
      <c r="BE1011" s="192">
        <f>IF(N1011="základní",J1011,0)</f>
        <v>0</v>
      </c>
      <c r="BF1011" s="192">
        <f>IF(N1011="snížená",J1011,0)</f>
        <v>0</v>
      </c>
      <c r="BG1011" s="192">
        <f>IF(N1011="zákl. přenesená",J1011,0)</f>
        <v>0</v>
      </c>
      <c r="BH1011" s="192">
        <f>IF(N1011="sníž. přenesená",J1011,0)</f>
        <v>0</v>
      </c>
      <c r="BI1011" s="192">
        <f>IF(N1011="nulová",J1011,0)</f>
        <v>0</v>
      </c>
      <c r="BJ1011" s="19" t="s">
        <v>80</v>
      </c>
      <c r="BK1011" s="192">
        <f>ROUND(I1011*H1011,2)</f>
        <v>0</v>
      </c>
      <c r="BL1011" s="19" t="s">
        <v>339</v>
      </c>
      <c r="BM1011" s="191" t="s">
        <v>7036</v>
      </c>
    </row>
    <row r="1012" spans="1:65" s="13" customFormat="1" ht="11.25">
      <c r="B1012" s="198"/>
      <c r="C1012" s="199"/>
      <c r="D1012" s="200" t="s">
        <v>195</v>
      </c>
      <c r="E1012" s="201" t="s">
        <v>19</v>
      </c>
      <c r="F1012" s="202" t="s">
        <v>7037</v>
      </c>
      <c r="G1012" s="199"/>
      <c r="H1012" s="201" t="s">
        <v>19</v>
      </c>
      <c r="I1012" s="203"/>
      <c r="J1012" s="199"/>
      <c r="K1012" s="199"/>
      <c r="L1012" s="204"/>
      <c r="M1012" s="205"/>
      <c r="N1012" s="206"/>
      <c r="O1012" s="206"/>
      <c r="P1012" s="206"/>
      <c r="Q1012" s="206"/>
      <c r="R1012" s="206"/>
      <c r="S1012" s="206"/>
      <c r="T1012" s="207"/>
      <c r="AT1012" s="208" t="s">
        <v>195</v>
      </c>
      <c r="AU1012" s="208" t="s">
        <v>82</v>
      </c>
      <c r="AV1012" s="13" t="s">
        <v>80</v>
      </c>
      <c r="AW1012" s="13" t="s">
        <v>35</v>
      </c>
      <c r="AX1012" s="13" t="s">
        <v>73</v>
      </c>
      <c r="AY1012" s="208" t="s">
        <v>185</v>
      </c>
    </row>
    <row r="1013" spans="1:65" s="14" customFormat="1" ht="11.25">
      <c r="B1013" s="209"/>
      <c r="C1013" s="210"/>
      <c r="D1013" s="200" t="s">
        <v>195</v>
      </c>
      <c r="E1013" s="211" t="s">
        <v>19</v>
      </c>
      <c r="F1013" s="212" t="s">
        <v>80</v>
      </c>
      <c r="G1013" s="210"/>
      <c r="H1013" s="213">
        <v>1</v>
      </c>
      <c r="I1013" s="214"/>
      <c r="J1013" s="210"/>
      <c r="K1013" s="210"/>
      <c r="L1013" s="215"/>
      <c r="M1013" s="216"/>
      <c r="N1013" s="217"/>
      <c r="O1013" s="217"/>
      <c r="P1013" s="217"/>
      <c r="Q1013" s="217"/>
      <c r="R1013" s="217"/>
      <c r="S1013" s="217"/>
      <c r="T1013" s="218"/>
      <c r="AT1013" s="219" t="s">
        <v>195</v>
      </c>
      <c r="AU1013" s="219" t="s">
        <v>82</v>
      </c>
      <c r="AV1013" s="14" t="s">
        <v>82</v>
      </c>
      <c r="AW1013" s="14" t="s">
        <v>35</v>
      </c>
      <c r="AX1013" s="14" t="s">
        <v>73</v>
      </c>
      <c r="AY1013" s="219" t="s">
        <v>185</v>
      </c>
    </row>
    <row r="1014" spans="1:65" s="15" customFormat="1" ht="11.25">
      <c r="B1014" s="220"/>
      <c r="C1014" s="221"/>
      <c r="D1014" s="200" t="s">
        <v>195</v>
      </c>
      <c r="E1014" s="222" t="s">
        <v>19</v>
      </c>
      <c r="F1014" s="223" t="s">
        <v>226</v>
      </c>
      <c r="G1014" s="221"/>
      <c r="H1014" s="224">
        <v>1</v>
      </c>
      <c r="I1014" s="225"/>
      <c r="J1014" s="221"/>
      <c r="K1014" s="221"/>
      <c r="L1014" s="226"/>
      <c r="M1014" s="227"/>
      <c r="N1014" s="228"/>
      <c r="O1014" s="228"/>
      <c r="P1014" s="228"/>
      <c r="Q1014" s="228"/>
      <c r="R1014" s="228"/>
      <c r="S1014" s="228"/>
      <c r="T1014" s="229"/>
      <c r="AT1014" s="230" t="s">
        <v>195</v>
      </c>
      <c r="AU1014" s="230" t="s">
        <v>82</v>
      </c>
      <c r="AV1014" s="15" t="s">
        <v>135</v>
      </c>
      <c r="AW1014" s="15" t="s">
        <v>35</v>
      </c>
      <c r="AX1014" s="15" t="s">
        <v>80</v>
      </c>
      <c r="AY1014" s="230" t="s">
        <v>185</v>
      </c>
    </row>
    <row r="1015" spans="1:65" s="2" customFormat="1" ht="24.2" customHeight="1">
      <c r="A1015" s="36"/>
      <c r="B1015" s="37"/>
      <c r="C1015" s="180" t="s">
        <v>1883</v>
      </c>
      <c r="D1015" s="180" t="s">
        <v>187</v>
      </c>
      <c r="E1015" s="181" t="s">
        <v>2582</v>
      </c>
      <c r="F1015" s="182" t="s">
        <v>7038</v>
      </c>
      <c r="G1015" s="183" t="s">
        <v>1314</v>
      </c>
      <c r="H1015" s="184">
        <v>1</v>
      </c>
      <c r="I1015" s="185"/>
      <c r="J1015" s="186">
        <f>ROUND(I1015*H1015,2)</f>
        <v>0</v>
      </c>
      <c r="K1015" s="182" t="s">
        <v>449</v>
      </c>
      <c r="L1015" s="41"/>
      <c r="M1015" s="187" t="s">
        <v>19</v>
      </c>
      <c r="N1015" s="188" t="s">
        <v>44</v>
      </c>
      <c r="O1015" s="66"/>
      <c r="P1015" s="189">
        <f>O1015*H1015</f>
        <v>0</v>
      </c>
      <c r="Q1015" s="189">
        <v>0</v>
      </c>
      <c r="R1015" s="189">
        <f>Q1015*H1015</f>
        <v>0</v>
      </c>
      <c r="S1015" s="189">
        <v>0</v>
      </c>
      <c r="T1015" s="190">
        <f>S1015*H1015</f>
        <v>0</v>
      </c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R1015" s="191" t="s">
        <v>339</v>
      </c>
      <c r="AT1015" s="191" t="s">
        <v>187</v>
      </c>
      <c r="AU1015" s="191" t="s">
        <v>82</v>
      </c>
      <c r="AY1015" s="19" t="s">
        <v>185</v>
      </c>
      <c r="BE1015" s="192">
        <f>IF(N1015="základní",J1015,0)</f>
        <v>0</v>
      </c>
      <c r="BF1015" s="192">
        <f>IF(N1015="snížená",J1015,0)</f>
        <v>0</v>
      </c>
      <c r="BG1015" s="192">
        <f>IF(N1015="zákl. přenesená",J1015,0)</f>
        <v>0</v>
      </c>
      <c r="BH1015" s="192">
        <f>IF(N1015="sníž. přenesená",J1015,0)</f>
        <v>0</v>
      </c>
      <c r="BI1015" s="192">
        <f>IF(N1015="nulová",J1015,0)</f>
        <v>0</v>
      </c>
      <c r="BJ1015" s="19" t="s">
        <v>80</v>
      </c>
      <c r="BK1015" s="192">
        <f>ROUND(I1015*H1015,2)</f>
        <v>0</v>
      </c>
      <c r="BL1015" s="19" t="s">
        <v>339</v>
      </c>
      <c r="BM1015" s="191" t="s">
        <v>7039</v>
      </c>
    </row>
    <row r="1016" spans="1:65" s="13" customFormat="1" ht="11.25">
      <c r="B1016" s="198"/>
      <c r="C1016" s="199"/>
      <c r="D1016" s="200" t="s">
        <v>195</v>
      </c>
      <c r="E1016" s="201" t="s">
        <v>19</v>
      </c>
      <c r="F1016" s="202" t="s">
        <v>7040</v>
      </c>
      <c r="G1016" s="199"/>
      <c r="H1016" s="201" t="s">
        <v>19</v>
      </c>
      <c r="I1016" s="203"/>
      <c r="J1016" s="199"/>
      <c r="K1016" s="199"/>
      <c r="L1016" s="204"/>
      <c r="M1016" s="205"/>
      <c r="N1016" s="206"/>
      <c r="O1016" s="206"/>
      <c r="P1016" s="206"/>
      <c r="Q1016" s="206"/>
      <c r="R1016" s="206"/>
      <c r="S1016" s="206"/>
      <c r="T1016" s="207"/>
      <c r="AT1016" s="208" t="s">
        <v>195</v>
      </c>
      <c r="AU1016" s="208" t="s">
        <v>82</v>
      </c>
      <c r="AV1016" s="13" t="s">
        <v>80</v>
      </c>
      <c r="AW1016" s="13" t="s">
        <v>35</v>
      </c>
      <c r="AX1016" s="13" t="s">
        <v>73</v>
      </c>
      <c r="AY1016" s="208" t="s">
        <v>185</v>
      </c>
    </row>
    <row r="1017" spans="1:65" s="13" customFormat="1" ht="11.25">
      <c r="B1017" s="198"/>
      <c r="C1017" s="199"/>
      <c r="D1017" s="200" t="s">
        <v>195</v>
      </c>
      <c r="E1017" s="201" t="s">
        <v>19</v>
      </c>
      <c r="F1017" s="202" t="s">
        <v>7041</v>
      </c>
      <c r="G1017" s="199"/>
      <c r="H1017" s="201" t="s">
        <v>19</v>
      </c>
      <c r="I1017" s="203"/>
      <c r="J1017" s="199"/>
      <c r="K1017" s="199"/>
      <c r="L1017" s="204"/>
      <c r="M1017" s="205"/>
      <c r="N1017" s="206"/>
      <c r="O1017" s="206"/>
      <c r="P1017" s="206"/>
      <c r="Q1017" s="206"/>
      <c r="R1017" s="206"/>
      <c r="S1017" s="206"/>
      <c r="T1017" s="207"/>
      <c r="AT1017" s="208" t="s">
        <v>195</v>
      </c>
      <c r="AU1017" s="208" t="s">
        <v>82</v>
      </c>
      <c r="AV1017" s="13" t="s">
        <v>80</v>
      </c>
      <c r="AW1017" s="13" t="s">
        <v>35</v>
      </c>
      <c r="AX1017" s="13" t="s">
        <v>73</v>
      </c>
      <c r="AY1017" s="208" t="s">
        <v>185</v>
      </c>
    </row>
    <row r="1018" spans="1:65" s="14" customFormat="1" ht="11.25">
      <c r="B1018" s="209"/>
      <c r="C1018" s="210"/>
      <c r="D1018" s="200" t="s">
        <v>195</v>
      </c>
      <c r="E1018" s="211" t="s">
        <v>19</v>
      </c>
      <c r="F1018" s="212" t="s">
        <v>80</v>
      </c>
      <c r="G1018" s="210"/>
      <c r="H1018" s="213">
        <v>1</v>
      </c>
      <c r="I1018" s="214"/>
      <c r="J1018" s="210"/>
      <c r="K1018" s="210"/>
      <c r="L1018" s="215"/>
      <c r="M1018" s="216"/>
      <c r="N1018" s="217"/>
      <c r="O1018" s="217"/>
      <c r="P1018" s="217"/>
      <c r="Q1018" s="217"/>
      <c r="R1018" s="217"/>
      <c r="S1018" s="217"/>
      <c r="T1018" s="218"/>
      <c r="AT1018" s="219" t="s">
        <v>195</v>
      </c>
      <c r="AU1018" s="219" t="s">
        <v>82</v>
      </c>
      <c r="AV1018" s="14" t="s">
        <v>82</v>
      </c>
      <c r="AW1018" s="14" t="s">
        <v>35</v>
      </c>
      <c r="AX1018" s="14" t="s">
        <v>73</v>
      </c>
      <c r="AY1018" s="219" t="s">
        <v>185</v>
      </c>
    </row>
    <row r="1019" spans="1:65" s="15" customFormat="1" ht="11.25">
      <c r="B1019" s="220"/>
      <c r="C1019" s="221"/>
      <c r="D1019" s="200" t="s">
        <v>195</v>
      </c>
      <c r="E1019" s="222" t="s">
        <v>19</v>
      </c>
      <c r="F1019" s="223" t="s">
        <v>226</v>
      </c>
      <c r="G1019" s="221"/>
      <c r="H1019" s="224">
        <v>1</v>
      </c>
      <c r="I1019" s="225"/>
      <c r="J1019" s="221"/>
      <c r="K1019" s="221"/>
      <c r="L1019" s="226"/>
      <c r="M1019" s="227"/>
      <c r="N1019" s="228"/>
      <c r="O1019" s="228"/>
      <c r="P1019" s="228"/>
      <c r="Q1019" s="228"/>
      <c r="R1019" s="228"/>
      <c r="S1019" s="228"/>
      <c r="T1019" s="229"/>
      <c r="AT1019" s="230" t="s">
        <v>195</v>
      </c>
      <c r="AU1019" s="230" t="s">
        <v>82</v>
      </c>
      <c r="AV1019" s="15" t="s">
        <v>135</v>
      </c>
      <c r="AW1019" s="15" t="s">
        <v>35</v>
      </c>
      <c r="AX1019" s="15" t="s">
        <v>80</v>
      </c>
      <c r="AY1019" s="230" t="s">
        <v>185</v>
      </c>
    </row>
    <row r="1020" spans="1:65" s="2" customFormat="1" ht="33" customHeight="1">
      <c r="A1020" s="36"/>
      <c r="B1020" s="37"/>
      <c r="C1020" s="180" t="s">
        <v>1888</v>
      </c>
      <c r="D1020" s="180" t="s">
        <v>187</v>
      </c>
      <c r="E1020" s="181" t="s">
        <v>7042</v>
      </c>
      <c r="F1020" s="182" t="s">
        <v>7043</v>
      </c>
      <c r="G1020" s="183" t="s">
        <v>1314</v>
      </c>
      <c r="H1020" s="184">
        <v>1</v>
      </c>
      <c r="I1020" s="185"/>
      <c r="J1020" s="186">
        <f>ROUND(I1020*H1020,2)</f>
        <v>0</v>
      </c>
      <c r="K1020" s="182" t="s">
        <v>449</v>
      </c>
      <c r="L1020" s="41"/>
      <c r="M1020" s="187" t="s">
        <v>19</v>
      </c>
      <c r="N1020" s="188" t="s">
        <v>44</v>
      </c>
      <c r="O1020" s="66"/>
      <c r="P1020" s="189">
        <f>O1020*H1020</f>
        <v>0</v>
      </c>
      <c r="Q1020" s="189">
        <v>0</v>
      </c>
      <c r="R1020" s="189">
        <f>Q1020*H1020</f>
        <v>0</v>
      </c>
      <c r="S1020" s="189">
        <v>0</v>
      </c>
      <c r="T1020" s="190">
        <f>S1020*H1020</f>
        <v>0</v>
      </c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R1020" s="191" t="s">
        <v>339</v>
      </c>
      <c r="AT1020" s="191" t="s">
        <v>187</v>
      </c>
      <c r="AU1020" s="191" t="s">
        <v>82</v>
      </c>
      <c r="AY1020" s="19" t="s">
        <v>185</v>
      </c>
      <c r="BE1020" s="192">
        <f>IF(N1020="základní",J1020,0)</f>
        <v>0</v>
      </c>
      <c r="BF1020" s="192">
        <f>IF(N1020="snížená",J1020,0)</f>
        <v>0</v>
      </c>
      <c r="BG1020" s="192">
        <f>IF(N1020="zákl. přenesená",J1020,0)</f>
        <v>0</v>
      </c>
      <c r="BH1020" s="192">
        <f>IF(N1020="sníž. přenesená",J1020,0)</f>
        <v>0</v>
      </c>
      <c r="BI1020" s="192">
        <f>IF(N1020="nulová",J1020,0)</f>
        <v>0</v>
      </c>
      <c r="BJ1020" s="19" t="s">
        <v>80</v>
      </c>
      <c r="BK1020" s="192">
        <f>ROUND(I1020*H1020,2)</f>
        <v>0</v>
      </c>
      <c r="BL1020" s="19" t="s">
        <v>339</v>
      </c>
      <c r="BM1020" s="191" t="s">
        <v>7044</v>
      </c>
    </row>
    <row r="1021" spans="1:65" s="13" customFormat="1" ht="11.25">
      <c r="B1021" s="198"/>
      <c r="C1021" s="199"/>
      <c r="D1021" s="200" t="s">
        <v>195</v>
      </c>
      <c r="E1021" s="201" t="s">
        <v>19</v>
      </c>
      <c r="F1021" s="202" t="s">
        <v>7045</v>
      </c>
      <c r="G1021" s="199"/>
      <c r="H1021" s="201" t="s">
        <v>19</v>
      </c>
      <c r="I1021" s="203"/>
      <c r="J1021" s="199"/>
      <c r="K1021" s="199"/>
      <c r="L1021" s="204"/>
      <c r="M1021" s="205"/>
      <c r="N1021" s="206"/>
      <c r="O1021" s="206"/>
      <c r="P1021" s="206"/>
      <c r="Q1021" s="206"/>
      <c r="R1021" s="206"/>
      <c r="S1021" s="206"/>
      <c r="T1021" s="207"/>
      <c r="AT1021" s="208" t="s">
        <v>195</v>
      </c>
      <c r="AU1021" s="208" t="s">
        <v>82</v>
      </c>
      <c r="AV1021" s="13" t="s">
        <v>80</v>
      </c>
      <c r="AW1021" s="13" t="s">
        <v>35</v>
      </c>
      <c r="AX1021" s="13" t="s">
        <v>73</v>
      </c>
      <c r="AY1021" s="208" t="s">
        <v>185</v>
      </c>
    </row>
    <row r="1022" spans="1:65" s="14" customFormat="1" ht="11.25">
      <c r="B1022" s="209"/>
      <c r="C1022" s="210"/>
      <c r="D1022" s="200" t="s">
        <v>195</v>
      </c>
      <c r="E1022" s="211" t="s">
        <v>19</v>
      </c>
      <c r="F1022" s="212" t="s">
        <v>80</v>
      </c>
      <c r="G1022" s="210"/>
      <c r="H1022" s="213">
        <v>1</v>
      </c>
      <c r="I1022" s="214"/>
      <c r="J1022" s="210"/>
      <c r="K1022" s="210"/>
      <c r="L1022" s="215"/>
      <c r="M1022" s="216"/>
      <c r="N1022" s="217"/>
      <c r="O1022" s="217"/>
      <c r="P1022" s="217"/>
      <c r="Q1022" s="217"/>
      <c r="R1022" s="217"/>
      <c r="S1022" s="217"/>
      <c r="T1022" s="218"/>
      <c r="AT1022" s="219" t="s">
        <v>195</v>
      </c>
      <c r="AU1022" s="219" t="s">
        <v>82</v>
      </c>
      <c r="AV1022" s="14" t="s">
        <v>82</v>
      </c>
      <c r="AW1022" s="14" t="s">
        <v>35</v>
      </c>
      <c r="AX1022" s="14" t="s">
        <v>73</v>
      </c>
      <c r="AY1022" s="219" t="s">
        <v>185</v>
      </c>
    </row>
    <row r="1023" spans="1:65" s="15" customFormat="1" ht="11.25">
      <c r="B1023" s="220"/>
      <c r="C1023" s="221"/>
      <c r="D1023" s="200" t="s">
        <v>195</v>
      </c>
      <c r="E1023" s="222" t="s">
        <v>19</v>
      </c>
      <c r="F1023" s="223" t="s">
        <v>226</v>
      </c>
      <c r="G1023" s="221"/>
      <c r="H1023" s="224">
        <v>1</v>
      </c>
      <c r="I1023" s="225"/>
      <c r="J1023" s="221"/>
      <c r="K1023" s="221"/>
      <c r="L1023" s="226"/>
      <c r="M1023" s="227"/>
      <c r="N1023" s="228"/>
      <c r="O1023" s="228"/>
      <c r="P1023" s="228"/>
      <c r="Q1023" s="228"/>
      <c r="R1023" s="228"/>
      <c r="S1023" s="228"/>
      <c r="T1023" s="229"/>
      <c r="AT1023" s="230" t="s">
        <v>195</v>
      </c>
      <c r="AU1023" s="230" t="s">
        <v>82</v>
      </c>
      <c r="AV1023" s="15" t="s">
        <v>135</v>
      </c>
      <c r="AW1023" s="15" t="s">
        <v>35</v>
      </c>
      <c r="AX1023" s="15" t="s">
        <v>80</v>
      </c>
      <c r="AY1023" s="230" t="s">
        <v>185</v>
      </c>
    </row>
    <row r="1024" spans="1:65" s="2" customFormat="1" ht="21.75" customHeight="1">
      <c r="A1024" s="36"/>
      <c r="B1024" s="37"/>
      <c r="C1024" s="180" t="s">
        <v>1891</v>
      </c>
      <c r="D1024" s="180" t="s">
        <v>187</v>
      </c>
      <c r="E1024" s="181" t="s">
        <v>7046</v>
      </c>
      <c r="F1024" s="182" t="s">
        <v>7047</v>
      </c>
      <c r="G1024" s="183" t="s">
        <v>1314</v>
      </c>
      <c r="H1024" s="184">
        <v>3</v>
      </c>
      <c r="I1024" s="185"/>
      <c r="J1024" s="186">
        <f>ROUND(I1024*H1024,2)</f>
        <v>0</v>
      </c>
      <c r="K1024" s="182" t="s">
        <v>449</v>
      </c>
      <c r="L1024" s="41"/>
      <c r="M1024" s="187" t="s">
        <v>19</v>
      </c>
      <c r="N1024" s="188" t="s">
        <v>44</v>
      </c>
      <c r="O1024" s="66"/>
      <c r="P1024" s="189">
        <f>O1024*H1024</f>
        <v>0</v>
      </c>
      <c r="Q1024" s="189">
        <v>0</v>
      </c>
      <c r="R1024" s="189">
        <f>Q1024*H1024</f>
        <v>0</v>
      </c>
      <c r="S1024" s="189">
        <v>0</v>
      </c>
      <c r="T1024" s="190">
        <f>S1024*H1024</f>
        <v>0</v>
      </c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R1024" s="191" t="s">
        <v>339</v>
      </c>
      <c r="AT1024" s="191" t="s">
        <v>187</v>
      </c>
      <c r="AU1024" s="191" t="s">
        <v>82</v>
      </c>
      <c r="AY1024" s="19" t="s">
        <v>185</v>
      </c>
      <c r="BE1024" s="192">
        <f>IF(N1024="základní",J1024,0)</f>
        <v>0</v>
      </c>
      <c r="BF1024" s="192">
        <f>IF(N1024="snížená",J1024,0)</f>
        <v>0</v>
      </c>
      <c r="BG1024" s="192">
        <f>IF(N1024="zákl. přenesená",J1024,0)</f>
        <v>0</v>
      </c>
      <c r="BH1024" s="192">
        <f>IF(N1024="sníž. přenesená",J1024,0)</f>
        <v>0</v>
      </c>
      <c r="BI1024" s="192">
        <f>IF(N1024="nulová",J1024,0)</f>
        <v>0</v>
      </c>
      <c r="BJ1024" s="19" t="s">
        <v>80</v>
      </c>
      <c r="BK1024" s="192">
        <f>ROUND(I1024*H1024,2)</f>
        <v>0</v>
      </c>
      <c r="BL1024" s="19" t="s">
        <v>339</v>
      </c>
      <c r="BM1024" s="191" t="s">
        <v>7048</v>
      </c>
    </row>
    <row r="1025" spans="1:65" s="13" customFormat="1" ht="11.25">
      <c r="B1025" s="198"/>
      <c r="C1025" s="199"/>
      <c r="D1025" s="200" t="s">
        <v>195</v>
      </c>
      <c r="E1025" s="201" t="s">
        <v>19</v>
      </c>
      <c r="F1025" s="202" t="s">
        <v>1938</v>
      </c>
      <c r="G1025" s="199"/>
      <c r="H1025" s="201" t="s">
        <v>19</v>
      </c>
      <c r="I1025" s="203"/>
      <c r="J1025" s="199"/>
      <c r="K1025" s="199"/>
      <c r="L1025" s="204"/>
      <c r="M1025" s="205"/>
      <c r="N1025" s="206"/>
      <c r="O1025" s="206"/>
      <c r="P1025" s="206"/>
      <c r="Q1025" s="206"/>
      <c r="R1025" s="206"/>
      <c r="S1025" s="206"/>
      <c r="T1025" s="207"/>
      <c r="AT1025" s="208" t="s">
        <v>195</v>
      </c>
      <c r="AU1025" s="208" t="s">
        <v>82</v>
      </c>
      <c r="AV1025" s="13" t="s">
        <v>80</v>
      </c>
      <c r="AW1025" s="13" t="s">
        <v>35</v>
      </c>
      <c r="AX1025" s="13" t="s">
        <v>73</v>
      </c>
      <c r="AY1025" s="208" t="s">
        <v>185</v>
      </c>
    </row>
    <row r="1026" spans="1:65" s="13" customFormat="1" ht="11.25">
      <c r="B1026" s="198"/>
      <c r="C1026" s="199"/>
      <c r="D1026" s="200" t="s">
        <v>195</v>
      </c>
      <c r="E1026" s="201" t="s">
        <v>19</v>
      </c>
      <c r="F1026" s="202" t="s">
        <v>7001</v>
      </c>
      <c r="G1026" s="199"/>
      <c r="H1026" s="201" t="s">
        <v>19</v>
      </c>
      <c r="I1026" s="203"/>
      <c r="J1026" s="199"/>
      <c r="K1026" s="199"/>
      <c r="L1026" s="204"/>
      <c r="M1026" s="205"/>
      <c r="N1026" s="206"/>
      <c r="O1026" s="206"/>
      <c r="P1026" s="206"/>
      <c r="Q1026" s="206"/>
      <c r="R1026" s="206"/>
      <c r="S1026" s="206"/>
      <c r="T1026" s="207"/>
      <c r="AT1026" s="208" t="s">
        <v>195</v>
      </c>
      <c r="AU1026" s="208" t="s">
        <v>82</v>
      </c>
      <c r="AV1026" s="13" t="s">
        <v>80</v>
      </c>
      <c r="AW1026" s="13" t="s">
        <v>35</v>
      </c>
      <c r="AX1026" s="13" t="s">
        <v>73</v>
      </c>
      <c r="AY1026" s="208" t="s">
        <v>185</v>
      </c>
    </row>
    <row r="1027" spans="1:65" s="14" customFormat="1" ht="11.25">
      <c r="B1027" s="209"/>
      <c r="C1027" s="210"/>
      <c r="D1027" s="200" t="s">
        <v>195</v>
      </c>
      <c r="E1027" s="211" t="s">
        <v>19</v>
      </c>
      <c r="F1027" s="212" t="s">
        <v>1945</v>
      </c>
      <c r="G1027" s="210"/>
      <c r="H1027" s="213">
        <v>3</v>
      </c>
      <c r="I1027" s="214"/>
      <c r="J1027" s="210"/>
      <c r="K1027" s="210"/>
      <c r="L1027" s="215"/>
      <c r="M1027" s="216"/>
      <c r="N1027" s="217"/>
      <c r="O1027" s="217"/>
      <c r="P1027" s="217"/>
      <c r="Q1027" s="217"/>
      <c r="R1027" s="217"/>
      <c r="S1027" s="217"/>
      <c r="T1027" s="218"/>
      <c r="AT1027" s="219" t="s">
        <v>195</v>
      </c>
      <c r="AU1027" s="219" t="s">
        <v>82</v>
      </c>
      <c r="AV1027" s="14" t="s">
        <v>82</v>
      </c>
      <c r="AW1027" s="14" t="s">
        <v>35</v>
      </c>
      <c r="AX1027" s="14" t="s">
        <v>73</v>
      </c>
      <c r="AY1027" s="219" t="s">
        <v>185</v>
      </c>
    </row>
    <row r="1028" spans="1:65" s="15" customFormat="1" ht="11.25">
      <c r="B1028" s="220"/>
      <c r="C1028" s="221"/>
      <c r="D1028" s="200" t="s">
        <v>195</v>
      </c>
      <c r="E1028" s="222" t="s">
        <v>19</v>
      </c>
      <c r="F1028" s="223" t="s">
        <v>226</v>
      </c>
      <c r="G1028" s="221"/>
      <c r="H1028" s="224">
        <v>3</v>
      </c>
      <c r="I1028" s="225"/>
      <c r="J1028" s="221"/>
      <c r="K1028" s="221"/>
      <c r="L1028" s="226"/>
      <c r="M1028" s="227"/>
      <c r="N1028" s="228"/>
      <c r="O1028" s="228"/>
      <c r="P1028" s="228"/>
      <c r="Q1028" s="228"/>
      <c r="R1028" s="228"/>
      <c r="S1028" s="228"/>
      <c r="T1028" s="229"/>
      <c r="AT1028" s="230" t="s">
        <v>195</v>
      </c>
      <c r="AU1028" s="230" t="s">
        <v>82</v>
      </c>
      <c r="AV1028" s="15" t="s">
        <v>135</v>
      </c>
      <c r="AW1028" s="15" t="s">
        <v>35</v>
      </c>
      <c r="AX1028" s="15" t="s">
        <v>80</v>
      </c>
      <c r="AY1028" s="230" t="s">
        <v>185</v>
      </c>
    </row>
    <row r="1029" spans="1:65" s="2" customFormat="1" ht="21.75" customHeight="1">
      <c r="A1029" s="36"/>
      <c r="B1029" s="37"/>
      <c r="C1029" s="180" t="s">
        <v>1893</v>
      </c>
      <c r="D1029" s="180" t="s">
        <v>187</v>
      </c>
      <c r="E1029" s="181" t="s">
        <v>1935</v>
      </c>
      <c r="F1029" s="182" t="s">
        <v>7049</v>
      </c>
      <c r="G1029" s="183" t="s">
        <v>1314</v>
      </c>
      <c r="H1029" s="184">
        <v>3</v>
      </c>
      <c r="I1029" s="185"/>
      <c r="J1029" s="186">
        <f>ROUND(I1029*H1029,2)</f>
        <v>0</v>
      </c>
      <c r="K1029" s="182" t="s">
        <v>449</v>
      </c>
      <c r="L1029" s="41"/>
      <c r="M1029" s="187" t="s">
        <v>19</v>
      </c>
      <c r="N1029" s="188" t="s">
        <v>44</v>
      </c>
      <c r="O1029" s="66"/>
      <c r="P1029" s="189">
        <f>O1029*H1029</f>
        <v>0</v>
      </c>
      <c r="Q1029" s="189">
        <v>0</v>
      </c>
      <c r="R1029" s="189">
        <f>Q1029*H1029</f>
        <v>0</v>
      </c>
      <c r="S1029" s="189">
        <v>0</v>
      </c>
      <c r="T1029" s="190">
        <f>S1029*H1029</f>
        <v>0</v>
      </c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R1029" s="191" t="s">
        <v>339</v>
      </c>
      <c r="AT1029" s="191" t="s">
        <v>187</v>
      </c>
      <c r="AU1029" s="191" t="s">
        <v>82</v>
      </c>
      <c r="AY1029" s="19" t="s">
        <v>185</v>
      </c>
      <c r="BE1029" s="192">
        <f>IF(N1029="základní",J1029,0)</f>
        <v>0</v>
      </c>
      <c r="BF1029" s="192">
        <f>IF(N1029="snížená",J1029,0)</f>
        <v>0</v>
      </c>
      <c r="BG1029" s="192">
        <f>IF(N1029="zákl. přenesená",J1029,0)</f>
        <v>0</v>
      </c>
      <c r="BH1029" s="192">
        <f>IF(N1029="sníž. přenesená",J1029,0)</f>
        <v>0</v>
      </c>
      <c r="BI1029" s="192">
        <f>IF(N1029="nulová",J1029,0)</f>
        <v>0</v>
      </c>
      <c r="BJ1029" s="19" t="s">
        <v>80</v>
      </c>
      <c r="BK1029" s="192">
        <f>ROUND(I1029*H1029,2)</f>
        <v>0</v>
      </c>
      <c r="BL1029" s="19" t="s">
        <v>339</v>
      </c>
      <c r="BM1029" s="191" t="s">
        <v>7050</v>
      </c>
    </row>
    <row r="1030" spans="1:65" s="13" customFormat="1" ht="11.25">
      <c r="B1030" s="198"/>
      <c r="C1030" s="199"/>
      <c r="D1030" s="200" t="s">
        <v>195</v>
      </c>
      <c r="E1030" s="201" t="s">
        <v>19</v>
      </c>
      <c r="F1030" s="202" t="s">
        <v>1938</v>
      </c>
      <c r="G1030" s="199"/>
      <c r="H1030" s="201" t="s">
        <v>19</v>
      </c>
      <c r="I1030" s="203"/>
      <c r="J1030" s="199"/>
      <c r="K1030" s="199"/>
      <c r="L1030" s="204"/>
      <c r="M1030" s="205"/>
      <c r="N1030" s="206"/>
      <c r="O1030" s="206"/>
      <c r="P1030" s="206"/>
      <c r="Q1030" s="206"/>
      <c r="R1030" s="206"/>
      <c r="S1030" s="206"/>
      <c r="T1030" s="207"/>
      <c r="AT1030" s="208" t="s">
        <v>195</v>
      </c>
      <c r="AU1030" s="208" t="s">
        <v>82</v>
      </c>
      <c r="AV1030" s="13" t="s">
        <v>80</v>
      </c>
      <c r="AW1030" s="13" t="s">
        <v>35</v>
      </c>
      <c r="AX1030" s="13" t="s">
        <v>73</v>
      </c>
      <c r="AY1030" s="208" t="s">
        <v>185</v>
      </c>
    </row>
    <row r="1031" spans="1:65" s="13" customFormat="1" ht="11.25">
      <c r="B1031" s="198"/>
      <c r="C1031" s="199"/>
      <c r="D1031" s="200" t="s">
        <v>195</v>
      </c>
      <c r="E1031" s="201" t="s">
        <v>19</v>
      </c>
      <c r="F1031" s="202" t="s">
        <v>1926</v>
      </c>
      <c r="G1031" s="199"/>
      <c r="H1031" s="201" t="s">
        <v>19</v>
      </c>
      <c r="I1031" s="203"/>
      <c r="J1031" s="199"/>
      <c r="K1031" s="199"/>
      <c r="L1031" s="204"/>
      <c r="M1031" s="205"/>
      <c r="N1031" s="206"/>
      <c r="O1031" s="206"/>
      <c r="P1031" s="206"/>
      <c r="Q1031" s="206"/>
      <c r="R1031" s="206"/>
      <c r="S1031" s="206"/>
      <c r="T1031" s="207"/>
      <c r="AT1031" s="208" t="s">
        <v>195</v>
      </c>
      <c r="AU1031" s="208" t="s">
        <v>82</v>
      </c>
      <c r="AV1031" s="13" t="s">
        <v>80</v>
      </c>
      <c r="AW1031" s="13" t="s">
        <v>35</v>
      </c>
      <c r="AX1031" s="13" t="s">
        <v>73</v>
      </c>
      <c r="AY1031" s="208" t="s">
        <v>185</v>
      </c>
    </row>
    <row r="1032" spans="1:65" s="14" customFormat="1" ht="11.25">
      <c r="B1032" s="209"/>
      <c r="C1032" s="210"/>
      <c r="D1032" s="200" t="s">
        <v>195</v>
      </c>
      <c r="E1032" s="211" t="s">
        <v>19</v>
      </c>
      <c r="F1032" s="212" t="s">
        <v>1945</v>
      </c>
      <c r="G1032" s="210"/>
      <c r="H1032" s="213">
        <v>3</v>
      </c>
      <c r="I1032" s="214"/>
      <c r="J1032" s="210"/>
      <c r="K1032" s="210"/>
      <c r="L1032" s="215"/>
      <c r="M1032" s="216"/>
      <c r="N1032" s="217"/>
      <c r="O1032" s="217"/>
      <c r="P1032" s="217"/>
      <c r="Q1032" s="217"/>
      <c r="R1032" s="217"/>
      <c r="S1032" s="217"/>
      <c r="T1032" s="218"/>
      <c r="AT1032" s="219" t="s">
        <v>195</v>
      </c>
      <c r="AU1032" s="219" t="s">
        <v>82</v>
      </c>
      <c r="AV1032" s="14" t="s">
        <v>82</v>
      </c>
      <c r="AW1032" s="14" t="s">
        <v>35</v>
      </c>
      <c r="AX1032" s="14" t="s">
        <v>73</v>
      </c>
      <c r="AY1032" s="219" t="s">
        <v>185</v>
      </c>
    </row>
    <row r="1033" spans="1:65" s="15" customFormat="1" ht="11.25">
      <c r="B1033" s="220"/>
      <c r="C1033" s="221"/>
      <c r="D1033" s="200" t="s">
        <v>195</v>
      </c>
      <c r="E1033" s="222" t="s">
        <v>19</v>
      </c>
      <c r="F1033" s="223" t="s">
        <v>226</v>
      </c>
      <c r="G1033" s="221"/>
      <c r="H1033" s="224">
        <v>3</v>
      </c>
      <c r="I1033" s="225"/>
      <c r="J1033" s="221"/>
      <c r="K1033" s="221"/>
      <c r="L1033" s="226"/>
      <c r="M1033" s="227"/>
      <c r="N1033" s="228"/>
      <c r="O1033" s="228"/>
      <c r="P1033" s="228"/>
      <c r="Q1033" s="228"/>
      <c r="R1033" s="228"/>
      <c r="S1033" s="228"/>
      <c r="T1033" s="229"/>
      <c r="AT1033" s="230" t="s">
        <v>195</v>
      </c>
      <c r="AU1033" s="230" t="s">
        <v>82</v>
      </c>
      <c r="AV1033" s="15" t="s">
        <v>135</v>
      </c>
      <c r="AW1033" s="15" t="s">
        <v>35</v>
      </c>
      <c r="AX1033" s="15" t="s">
        <v>80</v>
      </c>
      <c r="AY1033" s="230" t="s">
        <v>185</v>
      </c>
    </row>
    <row r="1034" spans="1:65" s="2" customFormat="1" ht="21.75" customHeight="1">
      <c r="A1034" s="36"/>
      <c r="B1034" s="37"/>
      <c r="C1034" s="180" t="s">
        <v>1895</v>
      </c>
      <c r="D1034" s="180" t="s">
        <v>187</v>
      </c>
      <c r="E1034" s="181" t="s">
        <v>1941</v>
      </c>
      <c r="F1034" s="182" t="s">
        <v>7051</v>
      </c>
      <c r="G1034" s="183" t="s">
        <v>1314</v>
      </c>
      <c r="H1034" s="184">
        <v>1</v>
      </c>
      <c r="I1034" s="185"/>
      <c r="J1034" s="186">
        <f>ROUND(I1034*H1034,2)</f>
        <v>0</v>
      </c>
      <c r="K1034" s="182" t="s">
        <v>449</v>
      </c>
      <c r="L1034" s="41"/>
      <c r="M1034" s="187" t="s">
        <v>19</v>
      </c>
      <c r="N1034" s="188" t="s">
        <v>44</v>
      </c>
      <c r="O1034" s="66"/>
      <c r="P1034" s="189">
        <f>O1034*H1034</f>
        <v>0</v>
      </c>
      <c r="Q1034" s="189">
        <v>0</v>
      </c>
      <c r="R1034" s="189">
        <f>Q1034*H1034</f>
        <v>0</v>
      </c>
      <c r="S1034" s="189">
        <v>0</v>
      </c>
      <c r="T1034" s="190">
        <f>S1034*H1034</f>
        <v>0</v>
      </c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R1034" s="191" t="s">
        <v>339</v>
      </c>
      <c r="AT1034" s="191" t="s">
        <v>187</v>
      </c>
      <c r="AU1034" s="191" t="s">
        <v>82</v>
      </c>
      <c r="AY1034" s="19" t="s">
        <v>185</v>
      </c>
      <c r="BE1034" s="192">
        <f>IF(N1034="základní",J1034,0)</f>
        <v>0</v>
      </c>
      <c r="BF1034" s="192">
        <f>IF(N1034="snížená",J1034,0)</f>
        <v>0</v>
      </c>
      <c r="BG1034" s="192">
        <f>IF(N1034="zákl. přenesená",J1034,0)</f>
        <v>0</v>
      </c>
      <c r="BH1034" s="192">
        <f>IF(N1034="sníž. přenesená",J1034,0)</f>
        <v>0</v>
      </c>
      <c r="BI1034" s="192">
        <f>IF(N1034="nulová",J1034,0)</f>
        <v>0</v>
      </c>
      <c r="BJ1034" s="19" t="s">
        <v>80</v>
      </c>
      <c r="BK1034" s="192">
        <f>ROUND(I1034*H1034,2)</f>
        <v>0</v>
      </c>
      <c r="BL1034" s="19" t="s">
        <v>339</v>
      </c>
      <c r="BM1034" s="191" t="s">
        <v>7052</v>
      </c>
    </row>
    <row r="1035" spans="1:65" s="13" customFormat="1" ht="11.25">
      <c r="B1035" s="198"/>
      <c r="C1035" s="199"/>
      <c r="D1035" s="200" t="s">
        <v>195</v>
      </c>
      <c r="E1035" s="201" t="s">
        <v>19</v>
      </c>
      <c r="F1035" s="202" t="s">
        <v>1938</v>
      </c>
      <c r="G1035" s="199"/>
      <c r="H1035" s="201" t="s">
        <v>19</v>
      </c>
      <c r="I1035" s="203"/>
      <c r="J1035" s="199"/>
      <c r="K1035" s="199"/>
      <c r="L1035" s="204"/>
      <c r="M1035" s="205"/>
      <c r="N1035" s="206"/>
      <c r="O1035" s="206"/>
      <c r="P1035" s="206"/>
      <c r="Q1035" s="206"/>
      <c r="R1035" s="206"/>
      <c r="S1035" s="206"/>
      <c r="T1035" s="207"/>
      <c r="AT1035" s="208" t="s">
        <v>195</v>
      </c>
      <c r="AU1035" s="208" t="s">
        <v>82</v>
      </c>
      <c r="AV1035" s="13" t="s">
        <v>80</v>
      </c>
      <c r="AW1035" s="13" t="s">
        <v>35</v>
      </c>
      <c r="AX1035" s="13" t="s">
        <v>73</v>
      </c>
      <c r="AY1035" s="208" t="s">
        <v>185</v>
      </c>
    </row>
    <row r="1036" spans="1:65" s="13" customFormat="1" ht="11.25">
      <c r="B1036" s="198"/>
      <c r="C1036" s="199"/>
      <c r="D1036" s="200" t="s">
        <v>195</v>
      </c>
      <c r="E1036" s="201" t="s">
        <v>19</v>
      </c>
      <c r="F1036" s="202" t="s">
        <v>6994</v>
      </c>
      <c r="G1036" s="199"/>
      <c r="H1036" s="201" t="s">
        <v>19</v>
      </c>
      <c r="I1036" s="203"/>
      <c r="J1036" s="199"/>
      <c r="K1036" s="199"/>
      <c r="L1036" s="204"/>
      <c r="M1036" s="205"/>
      <c r="N1036" s="206"/>
      <c r="O1036" s="206"/>
      <c r="P1036" s="206"/>
      <c r="Q1036" s="206"/>
      <c r="R1036" s="206"/>
      <c r="S1036" s="206"/>
      <c r="T1036" s="207"/>
      <c r="AT1036" s="208" t="s">
        <v>195</v>
      </c>
      <c r="AU1036" s="208" t="s">
        <v>82</v>
      </c>
      <c r="AV1036" s="13" t="s">
        <v>80</v>
      </c>
      <c r="AW1036" s="13" t="s">
        <v>35</v>
      </c>
      <c r="AX1036" s="13" t="s">
        <v>73</v>
      </c>
      <c r="AY1036" s="208" t="s">
        <v>185</v>
      </c>
    </row>
    <row r="1037" spans="1:65" s="14" customFormat="1" ht="11.25">
      <c r="B1037" s="209"/>
      <c r="C1037" s="210"/>
      <c r="D1037" s="200" t="s">
        <v>195</v>
      </c>
      <c r="E1037" s="211" t="s">
        <v>19</v>
      </c>
      <c r="F1037" s="212" t="s">
        <v>80</v>
      </c>
      <c r="G1037" s="210"/>
      <c r="H1037" s="213">
        <v>1</v>
      </c>
      <c r="I1037" s="214"/>
      <c r="J1037" s="210"/>
      <c r="K1037" s="210"/>
      <c r="L1037" s="215"/>
      <c r="M1037" s="216"/>
      <c r="N1037" s="217"/>
      <c r="O1037" s="217"/>
      <c r="P1037" s="217"/>
      <c r="Q1037" s="217"/>
      <c r="R1037" s="217"/>
      <c r="S1037" s="217"/>
      <c r="T1037" s="218"/>
      <c r="AT1037" s="219" t="s">
        <v>195</v>
      </c>
      <c r="AU1037" s="219" t="s">
        <v>82</v>
      </c>
      <c r="AV1037" s="14" t="s">
        <v>82</v>
      </c>
      <c r="AW1037" s="14" t="s">
        <v>35</v>
      </c>
      <c r="AX1037" s="14" t="s">
        <v>73</v>
      </c>
      <c r="AY1037" s="219" t="s">
        <v>185</v>
      </c>
    </row>
    <row r="1038" spans="1:65" s="15" customFormat="1" ht="11.25">
      <c r="B1038" s="220"/>
      <c r="C1038" s="221"/>
      <c r="D1038" s="200" t="s">
        <v>195</v>
      </c>
      <c r="E1038" s="222" t="s">
        <v>19</v>
      </c>
      <c r="F1038" s="223" t="s">
        <v>226</v>
      </c>
      <c r="G1038" s="221"/>
      <c r="H1038" s="224">
        <v>1</v>
      </c>
      <c r="I1038" s="225"/>
      <c r="J1038" s="221"/>
      <c r="K1038" s="221"/>
      <c r="L1038" s="226"/>
      <c r="M1038" s="227"/>
      <c r="N1038" s="228"/>
      <c r="O1038" s="228"/>
      <c r="P1038" s="228"/>
      <c r="Q1038" s="228"/>
      <c r="R1038" s="228"/>
      <c r="S1038" s="228"/>
      <c r="T1038" s="229"/>
      <c r="AT1038" s="230" t="s">
        <v>195</v>
      </c>
      <c r="AU1038" s="230" t="s">
        <v>82</v>
      </c>
      <c r="AV1038" s="15" t="s">
        <v>135</v>
      </c>
      <c r="AW1038" s="15" t="s">
        <v>35</v>
      </c>
      <c r="AX1038" s="15" t="s">
        <v>80</v>
      </c>
      <c r="AY1038" s="230" t="s">
        <v>185</v>
      </c>
    </row>
    <row r="1039" spans="1:65" s="2" customFormat="1" ht="16.5" customHeight="1">
      <c r="A1039" s="36"/>
      <c r="B1039" s="37"/>
      <c r="C1039" s="180" t="s">
        <v>1866</v>
      </c>
      <c r="D1039" s="180" t="s">
        <v>187</v>
      </c>
      <c r="E1039" s="181" t="s">
        <v>1958</v>
      </c>
      <c r="F1039" s="182" t="s">
        <v>7053</v>
      </c>
      <c r="G1039" s="183" t="s">
        <v>1314</v>
      </c>
      <c r="H1039" s="184">
        <v>2</v>
      </c>
      <c r="I1039" s="185"/>
      <c r="J1039" s="186">
        <f>ROUND(I1039*H1039,2)</f>
        <v>0</v>
      </c>
      <c r="K1039" s="182" t="s">
        <v>449</v>
      </c>
      <c r="L1039" s="41"/>
      <c r="M1039" s="187" t="s">
        <v>19</v>
      </c>
      <c r="N1039" s="188" t="s">
        <v>44</v>
      </c>
      <c r="O1039" s="66"/>
      <c r="P1039" s="189">
        <f>O1039*H1039</f>
        <v>0</v>
      </c>
      <c r="Q1039" s="189">
        <v>0</v>
      </c>
      <c r="R1039" s="189">
        <f>Q1039*H1039</f>
        <v>0</v>
      </c>
      <c r="S1039" s="189">
        <v>0</v>
      </c>
      <c r="T1039" s="190">
        <f>S1039*H1039</f>
        <v>0</v>
      </c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R1039" s="191" t="s">
        <v>339</v>
      </c>
      <c r="AT1039" s="191" t="s">
        <v>187</v>
      </c>
      <c r="AU1039" s="191" t="s">
        <v>82</v>
      </c>
      <c r="AY1039" s="19" t="s">
        <v>185</v>
      </c>
      <c r="BE1039" s="192">
        <f>IF(N1039="základní",J1039,0)</f>
        <v>0</v>
      </c>
      <c r="BF1039" s="192">
        <f>IF(N1039="snížená",J1039,0)</f>
        <v>0</v>
      </c>
      <c r="BG1039" s="192">
        <f>IF(N1039="zákl. přenesená",J1039,0)</f>
        <v>0</v>
      </c>
      <c r="BH1039" s="192">
        <f>IF(N1039="sníž. přenesená",J1039,0)</f>
        <v>0</v>
      </c>
      <c r="BI1039" s="192">
        <f>IF(N1039="nulová",J1039,0)</f>
        <v>0</v>
      </c>
      <c r="BJ1039" s="19" t="s">
        <v>80</v>
      </c>
      <c r="BK1039" s="192">
        <f>ROUND(I1039*H1039,2)</f>
        <v>0</v>
      </c>
      <c r="BL1039" s="19" t="s">
        <v>339</v>
      </c>
      <c r="BM1039" s="191" t="s">
        <v>7054</v>
      </c>
    </row>
    <row r="1040" spans="1:65" s="13" customFormat="1" ht="11.25">
      <c r="B1040" s="198"/>
      <c r="C1040" s="199"/>
      <c r="D1040" s="200" t="s">
        <v>195</v>
      </c>
      <c r="E1040" s="201" t="s">
        <v>19</v>
      </c>
      <c r="F1040" s="202" t="s">
        <v>1938</v>
      </c>
      <c r="G1040" s="199"/>
      <c r="H1040" s="201" t="s">
        <v>19</v>
      </c>
      <c r="I1040" s="203"/>
      <c r="J1040" s="199"/>
      <c r="K1040" s="199"/>
      <c r="L1040" s="204"/>
      <c r="M1040" s="205"/>
      <c r="N1040" s="206"/>
      <c r="O1040" s="206"/>
      <c r="P1040" s="206"/>
      <c r="Q1040" s="206"/>
      <c r="R1040" s="206"/>
      <c r="S1040" s="206"/>
      <c r="T1040" s="207"/>
      <c r="AT1040" s="208" t="s">
        <v>195</v>
      </c>
      <c r="AU1040" s="208" t="s">
        <v>82</v>
      </c>
      <c r="AV1040" s="13" t="s">
        <v>80</v>
      </c>
      <c r="AW1040" s="13" t="s">
        <v>35</v>
      </c>
      <c r="AX1040" s="13" t="s">
        <v>73</v>
      </c>
      <c r="AY1040" s="208" t="s">
        <v>185</v>
      </c>
    </row>
    <row r="1041" spans="1:65" s="13" customFormat="1" ht="11.25">
      <c r="B1041" s="198"/>
      <c r="C1041" s="199"/>
      <c r="D1041" s="200" t="s">
        <v>195</v>
      </c>
      <c r="E1041" s="201" t="s">
        <v>19</v>
      </c>
      <c r="F1041" s="202" t="s">
        <v>7055</v>
      </c>
      <c r="G1041" s="199"/>
      <c r="H1041" s="201" t="s">
        <v>19</v>
      </c>
      <c r="I1041" s="203"/>
      <c r="J1041" s="199"/>
      <c r="K1041" s="199"/>
      <c r="L1041" s="204"/>
      <c r="M1041" s="205"/>
      <c r="N1041" s="206"/>
      <c r="O1041" s="206"/>
      <c r="P1041" s="206"/>
      <c r="Q1041" s="206"/>
      <c r="R1041" s="206"/>
      <c r="S1041" s="206"/>
      <c r="T1041" s="207"/>
      <c r="AT1041" s="208" t="s">
        <v>195</v>
      </c>
      <c r="AU1041" s="208" t="s">
        <v>82</v>
      </c>
      <c r="AV1041" s="13" t="s">
        <v>80</v>
      </c>
      <c r="AW1041" s="13" t="s">
        <v>35</v>
      </c>
      <c r="AX1041" s="13" t="s">
        <v>73</v>
      </c>
      <c r="AY1041" s="208" t="s">
        <v>185</v>
      </c>
    </row>
    <row r="1042" spans="1:65" s="14" customFormat="1" ht="11.25">
      <c r="B1042" s="209"/>
      <c r="C1042" s="210"/>
      <c r="D1042" s="200" t="s">
        <v>195</v>
      </c>
      <c r="E1042" s="211" t="s">
        <v>19</v>
      </c>
      <c r="F1042" s="212" t="s">
        <v>82</v>
      </c>
      <c r="G1042" s="210"/>
      <c r="H1042" s="213">
        <v>2</v>
      </c>
      <c r="I1042" s="214"/>
      <c r="J1042" s="210"/>
      <c r="K1042" s="210"/>
      <c r="L1042" s="215"/>
      <c r="M1042" s="216"/>
      <c r="N1042" s="217"/>
      <c r="O1042" s="217"/>
      <c r="P1042" s="217"/>
      <c r="Q1042" s="217"/>
      <c r="R1042" s="217"/>
      <c r="S1042" s="217"/>
      <c r="T1042" s="218"/>
      <c r="AT1042" s="219" t="s">
        <v>195</v>
      </c>
      <c r="AU1042" s="219" t="s">
        <v>82</v>
      </c>
      <c r="AV1042" s="14" t="s">
        <v>82</v>
      </c>
      <c r="AW1042" s="14" t="s">
        <v>35</v>
      </c>
      <c r="AX1042" s="14" t="s">
        <v>73</v>
      </c>
      <c r="AY1042" s="219" t="s">
        <v>185</v>
      </c>
    </row>
    <row r="1043" spans="1:65" s="15" customFormat="1" ht="11.25">
      <c r="B1043" s="220"/>
      <c r="C1043" s="221"/>
      <c r="D1043" s="200" t="s">
        <v>195</v>
      </c>
      <c r="E1043" s="222" t="s">
        <v>19</v>
      </c>
      <c r="F1043" s="223" t="s">
        <v>226</v>
      </c>
      <c r="G1043" s="221"/>
      <c r="H1043" s="224">
        <v>2</v>
      </c>
      <c r="I1043" s="225"/>
      <c r="J1043" s="221"/>
      <c r="K1043" s="221"/>
      <c r="L1043" s="226"/>
      <c r="M1043" s="227"/>
      <c r="N1043" s="228"/>
      <c r="O1043" s="228"/>
      <c r="P1043" s="228"/>
      <c r="Q1043" s="228"/>
      <c r="R1043" s="228"/>
      <c r="S1043" s="228"/>
      <c r="T1043" s="229"/>
      <c r="AT1043" s="230" t="s">
        <v>195</v>
      </c>
      <c r="AU1043" s="230" t="s">
        <v>82</v>
      </c>
      <c r="AV1043" s="15" t="s">
        <v>135</v>
      </c>
      <c r="AW1043" s="15" t="s">
        <v>35</v>
      </c>
      <c r="AX1043" s="15" t="s">
        <v>80</v>
      </c>
      <c r="AY1043" s="230" t="s">
        <v>185</v>
      </c>
    </row>
    <row r="1044" spans="1:65" s="2" customFormat="1" ht="16.5" customHeight="1">
      <c r="A1044" s="36"/>
      <c r="B1044" s="37"/>
      <c r="C1044" s="180" t="s">
        <v>1903</v>
      </c>
      <c r="D1044" s="180" t="s">
        <v>187</v>
      </c>
      <c r="E1044" s="181" t="s">
        <v>7056</v>
      </c>
      <c r="F1044" s="182" t="s">
        <v>7057</v>
      </c>
      <c r="G1044" s="183" t="s">
        <v>1314</v>
      </c>
      <c r="H1044" s="184">
        <v>3</v>
      </c>
      <c r="I1044" s="185"/>
      <c r="J1044" s="186">
        <f>ROUND(I1044*H1044,2)</f>
        <v>0</v>
      </c>
      <c r="K1044" s="182" t="s">
        <v>449</v>
      </c>
      <c r="L1044" s="41"/>
      <c r="M1044" s="187" t="s">
        <v>19</v>
      </c>
      <c r="N1044" s="188" t="s">
        <v>44</v>
      </c>
      <c r="O1044" s="66"/>
      <c r="P1044" s="189">
        <f>O1044*H1044</f>
        <v>0</v>
      </c>
      <c r="Q1044" s="189">
        <v>0</v>
      </c>
      <c r="R1044" s="189">
        <f>Q1044*H1044</f>
        <v>0</v>
      </c>
      <c r="S1044" s="189">
        <v>0</v>
      </c>
      <c r="T1044" s="190">
        <f>S1044*H1044</f>
        <v>0</v>
      </c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R1044" s="191" t="s">
        <v>339</v>
      </c>
      <c r="AT1044" s="191" t="s">
        <v>187</v>
      </c>
      <c r="AU1044" s="191" t="s">
        <v>82</v>
      </c>
      <c r="AY1044" s="19" t="s">
        <v>185</v>
      </c>
      <c r="BE1044" s="192">
        <f>IF(N1044="základní",J1044,0)</f>
        <v>0</v>
      </c>
      <c r="BF1044" s="192">
        <f>IF(N1044="snížená",J1044,0)</f>
        <v>0</v>
      </c>
      <c r="BG1044" s="192">
        <f>IF(N1044="zákl. přenesená",J1044,0)</f>
        <v>0</v>
      </c>
      <c r="BH1044" s="192">
        <f>IF(N1044="sníž. přenesená",J1044,0)</f>
        <v>0</v>
      </c>
      <c r="BI1044" s="192">
        <f>IF(N1044="nulová",J1044,0)</f>
        <v>0</v>
      </c>
      <c r="BJ1044" s="19" t="s">
        <v>80</v>
      </c>
      <c r="BK1044" s="192">
        <f>ROUND(I1044*H1044,2)</f>
        <v>0</v>
      </c>
      <c r="BL1044" s="19" t="s">
        <v>339</v>
      </c>
      <c r="BM1044" s="191" t="s">
        <v>7058</v>
      </c>
    </row>
    <row r="1045" spans="1:65" s="13" customFormat="1" ht="11.25">
      <c r="B1045" s="198"/>
      <c r="C1045" s="199"/>
      <c r="D1045" s="200" t="s">
        <v>195</v>
      </c>
      <c r="E1045" s="201" t="s">
        <v>19</v>
      </c>
      <c r="F1045" s="202" t="s">
        <v>1938</v>
      </c>
      <c r="G1045" s="199"/>
      <c r="H1045" s="201" t="s">
        <v>19</v>
      </c>
      <c r="I1045" s="203"/>
      <c r="J1045" s="199"/>
      <c r="K1045" s="199"/>
      <c r="L1045" s="204"/>
      <c r="M1045" s="205"/>
      <c r="N1045" s="206"/>
      <c r="O1045" s="206"/>
      <c r="P1045" s="206"/>
      <c r="Q1045" s="206"/>
      <c r="R1045" s="206"/>
      <c r="S1045" s="206"/>
      <c r="T1045" s="207"/>
      <c r="AT1045" s="208" t="s">
        <v>195</v>
      </c>
      <c r="AU1045" s="208" t="s">
        <v>82</v>
      </c>
      <c r="AV1045" s="13" t="s">
        <v>80</v>
      </c>
      <c r="AW1045" s="13" t="s">
        <v>35</v>
      </c>
      <c r="AX1045" s="13" t="s">
        <v>73</v>
      </c>
      <c r="AY1045" s="208" t="s">
        <v>185</v>
      </c>
    </row>
    <row r="1046" spans="1:65" s="13" customFormat="1" ht="11.25">
      <c r="B1046" s="198"/>
      <c r="C1046" s="199"/>
      <c r="D1046" s="200" t="s">
        <v>195</v>
      </c>
      <c r="E1046" s="201" t="s">
        <v>19</v>
      </c>
      <c r="F1046" s="202" t="s">
        <v>7059</v>
      </c>
      <c r="G1046" s="199"/>
      <c r="H1046" s="201" t="s">
        <v>19</v>
      </c>
      <c r="I1046" s="203"/>
      <c r="J1046" s="199"/>
      <c r="K1046" s="199"/>
      <c r="L1046" s="204"/>
      <c r="M1046" s="205"/>
      <c r="N1046" s="206"/>
      <c r="O1046" s="206"/>
      <c r="P1046" s="206"/>
      <c r="Q1046" s="206"/>
      <c r="R1046" s="206"/>
      <c r="S1046" s="206"/>
      <c r="T1046" s="207"/>
      <c r="AT1046" s="208" t="s">
        <v>195</v>
      </c>
      <c r="AU1046" s="208" t="s">
        <v>82</v>
      </c>
      <c r="AV1046" s="13" t="s">
        <v>80</v>
      </c>
      <c r="AW1046" s="13" t="s">
        <v>35</v>
      </c>
      <c r="AX1046" s="13" t="s">
        <v>73</v>
      </c>
      <c r="AY1046" s="208" t="s">
        <v>185</v>
      </c>
    </row>
    <row r="1047" spans="1:65" s="14" customFormat="1" ht="11.25">
      <c r="B1047" s="209"/>
      <c r="C1047" s="210"/>
      <c r="D1047" s="200" t="s">
        <v>195</v>
      </c>
      <c r="E1047" s="211" t="s">
        <v>19</v>
      </c>
      <c r="F1047" s="212" t="s">
        <v>129</v>
      </c>
      <c r="G1047" s="210"/>
      <c r="H1047" s="213">
        <v>3</v>
      </c>
      <c r="I1047" s="214"/>
      <c r="J1047" s="210"/>
      <c r="K1047" s="210"/>
      <c r="L1047" s="215"/>
      <c r="M1047" s="216"/>
      <c r="N1047" s="217"/>
      <c r="O1047" s="217"/>
      <c r="P1047" s="217"/>
      <c r="Q1047" s="217"/>
      <c r="R1047" s="217"/>
      <c r="S1047" s="217"/>
      <c r="T1047" s="218"/>
      <c r="AT1047" s="219" t="s">
        <v>195</v>
      </c>
      <c r="AU1047" s="219" t="s">
        <v>82</v>
      </c>
      <c r="AV1047" s="14" t="s">
        <v>82</v>
      </c>
      <c r="AW1047" s="14" t="s">
        <v>35</v>
      </c>
      <c r="AX1047" s="14" t="s">
        <v>73</v>
      </c>
      <c r="AY1047" s="219" t="s">
        <v>185</v>
      </c>
    </row>
    <row r="1048" spans="1:65" s="15" customFormat="1" ht="11.25">
      <c r="B1048" s="220"/>
      <c r="C1048" s="221"/>
      <c r="D1048" s="200" t="s">
        <v>195</v>
      </c>
      <c r="E1048" s="222" t="s">
        <v>19</v>
      </c>
      <c r="F1048" s="223" t="s">
        <v>226</v>
      </c>
      <c r="G1048" s="221"/>
      <c r="H1048" s="224">
        <v>3</v>
      </c>
      <c r="I1048" s="225"/>
      <c r="J1048" s="221"/>
      <c r="K1048" s="221"/>
      <c r="L1048" s="226"/>
      <c r="M1048" s="227"/>
      <c r="N1048" s="228"/>
      <c r="O1048" s="228"/>
      <c r="P1048" s="228"/>
      <c r="Q1048" s="228"/>
      <c r="R1048" s="228"/>
      <c r="S1048" s="228"/>
      <c r="T1048" s="229"/>
      <c r="AT1048" s="230" t="s">
        <v>195</v>
      </c>
      <c r="AU1048" s="230" t="s">
        <v>82</v>
      </c>
      <c r="AV1048" s="15" t="s">
        <v>135</v>
      </c>
      <c r="AW1048" s="15" t="s">
        <v>35</v>
      </c>
      <c r="AX1048" s="15" t="s">
        <v>80</v>
      </c>
      <c r="AY1048" s="230" t="s">
        <v>185</v>
      </c>
    </row>
    <row r="1049" spans="1:65" s="2" customFormat="1" ht="16.5" customHeight="1">
      <c r="A1049" s="36"/>
      <c r="B1049" s="37"/>
      <c r="C1049" s="180" t="s">
        <v>1909</v>
      </c>
      <c r="D1049" s="180" t="s">
        <v>187</v>
      </c>
      <c r="E1049" s="181" t="s">
        <v>7060</v>
      </c>
      <c r="F1049" s="182" t="s">
        <v>7061</v>
      </c>
      <c r="G1049" s="183" t="s">
        <v>1314</v>
      </c>
      <c r="H1049" s="184">
        <v>2</v>
      </c>
      <c r="I1049" s="185"/>
      <c r="J1049" s="186">
        <f>ROUND(I1049*H1049,2)</f>
        <v>0</v>
      </c>
      <c r="K1049" s="182" t="s">
        <v>449</v>
      </c>
      <c r="L1049" s="41"/>
      <c r="M1049" s="187" t="s">
        <v>19</v>
      </c>
      <c r="N1049" s="188" t="s">
        <v>44</v>
      </c>
      <c r="O1049" s="66"/>
      <c r="P1049" s="189">
        <f>O1049*H1049</f>
        <v>0</v>
      </c>
      <c r="Q1049" s="189">
        <v>0</v>
      </c>
      <c r="R1049" s="189">
        <f>Q1049*H1049</f>
        <v>0</v>
      </c>
      <c r="S1049" s="189">
        <v>0</v>
      </c>
      <c r="T1049" s="190">
        <f>S1049*H1049</f>
        <v>0</v>
      </c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R1049" s="191" t="s">
        <v>339</v>
      </c>
      <c r="AT1049" s="191" t="s">
        <v>187</v>
      </c>
      <c r="AU1049" s="191" t="s">
        <v>82</v>
      </c>
      <c r="AY1049" s="19" t="s">
        <v>185</v>
      </c>
      <c r="BE1049" s="192">
        <f>IF(N1049="základní",J1049,0)</f>
        <v>0</v>
      </c>
      <c r="BF1049" s="192">
        <f>IF(N1049="snížená",J1049,0)</f>
        <v>0</v>
      </c>
      <c r="BG1049" s="192">
        <f>IF(N1049="zákl. přenesená",J1049,0)</f>
        <v>0</v>
      </c>
      <c r="BH1049" s="192">
        <f>IF(N1049="sníž. přenesená",J1049,0)</f>
        <v>0</v>
      </c>
      <c r="BI1049" s="192">
        <f>IF(N1049="nulová",J1049,0)</f>
        <v>0</v>
      </c>
      <c r="BJ1049" s="19" t="s">
        <v>80</v>
      </c>
      <c r="BK1049" s="192">
        <f>ROUND(I1049*H1049,2)</f>
        <v>0</v>
      </c>
      <c r="BL1049" s="19" t="s">
        <v>339</v>
      </c>
      <c r="BM1049" s="191" t="s">
        <v>7062</v>
      </c>
    </row>
    <row r="1050" spans="1:65" s="13" customFormat="1" ht="11.25">
      <c r="B1050" s="198"/>
      <c r="C1050" s="199"/>
      <c r="D1050" s="200" t="s">
        <v>195</v>
      </c>
      <c r="E1050" s="201" t="s">
        <v>19</v>
      </c>
      <c r="F1050" s="202" t="s">
        <v>1938</v>
      </c>
      <c r="G1050" s="199"/>
      <c r="H1050" s="201" t="s">
        <v>19</v>
      </c>
      <c r="I1050" s="203"/>
      <c r="J1050" s="199"/>
      <c r="K1050" s="199"/>
      <c r="L1050" s="204"/>
      <c r="M1050" s="205"/>
      <c r="N1050" s="206"/>
      <c r="O1050" s="206"/>
      <c r="P1050" s="206"/>
      <c r="Q1050" s="206"/>
      <c r="R1050" s="206"/>
      <c r="S1050" s="206"/>
      <c r="T1050" s="207"/>
      <c r="AT1050" s="208" t="s">
        <v>195</v>
      </c>
      <c r="AU1050" s="208" t="s">
        <v>82</v>
      </c>
      <c r="AV1050" s="13" t="s">
        <v>80</v>
      </c>
      <c r="AW1050" s="13" t="s">
        <v>35</v>
      </c>
      <c r="AX1050" s="13" t="s">
        <v>73</v>
      </c>
      <c r="AY1050" s="208" t="s">
        <v>185</v>
      </c>
    </row>
    <row r="1051" spans="1:65" s="13" customFormat="1" ht="11.25">
      <c r="B1051" s="198"/>
      <c r="C1051" s="199"/>
      <c r="D1051" s="200" t="s">
        <v>195</v>
      </c>
      <c r="E1051" s="201" t="s">
        <v>19</v>
      </c>
      <c r="F1051" s="202" t="s">
        <v>7063</v>
      </c>
      <c r="G1051" s="199"/>
      <c r="H1051" s="201" t="s">
        <v>19</v>
      </c>
      <c r="I1051" s="203"/>
      <c r="J1051" s="199"/>
      <c r="K1051" s="199"/>
      <c r="L1051" s="204"/>
      <c r="M1051" s="205"/>
      <c r="N1051" s="206"/>
      <c r="O1051" s="206"/>
      <c r="P1051" s="206"/>
      <c r="Q1051" s="206"/>
      <c r="R1051" s="206"/>
      <c r="S1051" s="206"/>
      <c r="T1051" s="207"/>
      <c r="AT1051" s="208" t="s">
        <v>195</v>
      </c>
      <c r="AU1051" s="208" t="s">
        <v>82</v>
      </c>
      <c r="AV1051" s="13" t="s">
        <v>80</v>
      </c>
      <c r="AW1051" s="13" t="s">
        <v>35</v>
      </c>
      <c r="AX1051" s="13" t="s">
        <v>73</v>
      </c>
      <c r="AY1051" s="208" t="s">
        <v>185</v>
      </c>
    </row>
    <row r="1052" spans="1:65" s="14" customFormat="1" ht="11.25">
      <c r="B1052" s="209"/>
      <c r="C1052" s="210"/>
      <c r="D1052" s="200" t="s">
        <v>195</v>
      </c>
      <c r="E1052" s="211" t="s">
        <v>19</v>
      </c>
      <c r="F1052" s="212" t="s">
        <v>82</v>
      </c>
      <c r="G1052" s="210"/>
      <c r="H1052" s="213">
        <v>2</v>
      </c>
      <c r="I1052" s="214"/>
      <c r="J1052" s="210"/>
      <c r="K1052" s="210"/>
      <c r="L1052" s="215"/>
      <c r="M1052" s="216"/>
      <c r="N1052" s="217"/>
      <c r="O1052" s="217"/>
      <c r="P1052" s="217"/>
      <c r="Q1052" s="217"/>
      <c r="R1052" s="217"/>
      <c r="S1052" s="217"/>
      <c r="T1052" s="218"/>
      <c r="AT1052" s="219" t="s">
        <v>195</v>
      </c>
      <c r="AU1052" s="219" t="s">
        <v>82</v>
      </c>
      <c r="AV1052" s="14" t="s">
        <v>82</v>
      </c>
      <c r="AW1052" s="14" t="s">
        <v>35</v>
      </c>
      <c r="AX1052" s="14" t="s">
        <v>73</v>
      </c>
      <c r="AY1052" s="219" t="s">
        <v>185</v>
      </c>
    </row>
    <row r="1053" spans="1:65" s="15" customFormat="1" ht="11.25">
      <c r="B1053" s="220"/>
      <c r="C1053" s="221"/>
      <c r="D1053" s="200" t="s">
        <v>195</v>
      </c>
      <c r="E1053" s="222" t="s">
        <v>19</v>
      </c>
      <c r="F1053" s="223" t="s">
        <v>226</v>
      </c>
      <c r="G1053" s="221"/>
      <c r="H1053" s="224">
        <v>2</v>
      </c>
      <c r="I1053" s="225"/>
      <c r="J1053" s="221"/>
      <c r="K1053" s="221"/>
      <c r="L1053" s="226"/>
      <c r="M1053" s="227"/>
      <c r="N1053" s="228"/>
      <c r="O1053" s="228"/>
      <c r="P1053" s="228"/>
      <c r="Q1053" s="228"/>
      <c r="R1053" s="228"/>
      <c r="S1053" s="228"/>
      <c r="T1053" s="229"/>
      <c r="AT1053" s="230" t="s">
        <v>195</v>
      </c>
      <c r="AU1053" s="230" t="s">
        <v>82</v>
      </c>
      <c r="AV1053" s="15" t="s">
        <v>135</v>
      </c>
      <c r="AW1053" s="15" t="s">
        <v>35</v>
      </c>
      <c r="AX1053" s="15" t="s">
        <v>80</v>
      </c>
      <c r="AY1053" s="230" t="s">
        <v>185</v>
      </c>
    </row>
    <row r="1054" spans="1:65" s="2" customFormat="1" ht="24.2" customHeight="1">
      <c r="A1054" s="36"/>
      <c r="B1054" s="37"/>
      <c r="C1054" s="180" t="s">
        <v>1913</v>
      </c>
      <c r="D1054" s="180" t="s">
        <v>187</v>
      </c>
      <c r="E1054" s="181" t="s">
        <v>1963</v>
      </c>
      <c r="F1054" s="182" t="s">
        <v>7064</v>
      </c>
      <c r="G1054" s="183" t="s">
        <v>1314</v>
      </c>
      <c r="H1054" s="184">
        <v>1</v>
      </c>
      <c r="I1054" s="185"/>
      <c r="J1054" s="186">
        <f>ROUND(I1054*H1054,2)</f>
        <v>0</v>
      </c>
      <c r="K1054" s="182" t="s">
        <v>449</v>
      </c>
      <c r="L1054" s="41"/>
      <c r="M1054" s="187" t="s">
        <v>19</v>
      </c>
      <c r="N1054" s="188" t="s">
        <v>44</v>
      </c>
      <c r="O1054" s="66"/>
      <c r="P1054" s="189">
        <f>O1054*H1054</f>
        <v>0</v>
      </c>
      <c r="Q1054" s="189">
        <v>0</v>
      </c>
      <c r="R1054" s="189">
        <f>Q1054*H1054</f>
        <v>0</v>
      </c>
      <c r="S1054" s="189">
        <v>0</v>
      </c>
      <c r="T1054" s="190">
        <f>S1054*H1054</f>
        <v>0</v>
      </c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R1054" s="191" t="s">
        <v>339</v>
      </c>
      <c r="AT1054" s="191" t="s">
        <v>187</v>
      </c>
      <c r="AU1054" s="191" t="s">
        <v>82</v>
      </c>
      <c r="AY1054" s="19" t="s">
        <v>185</v>
      </c>
      <c r="BE1054" s="192">
        <f>IF(N1054="základní",J1054,0)</f>
        <v>0</v>
      </c>
      <c r="BF1054" s="192">
        <f>IF(N1054="snížená",J1054,0)</f>
        <v>0</v>
      </c>
      <c r="BG1054" s="192">
        <f>IF(N1054="zákl. přenesená",J1054,0)</f>
        <v>0</v>
      </c>
      <c r="BH1054" s="192">
        <f>IF(N1054="sníž. přenesená",J1054,0)</f>
        <v>0</v>
      </c>
      <c r="BI1054" s="192">
        <f>IF(N1054="nulová",J1054,0)</f>
        <v>0</v>
      </c>
      <c r="BJ1054" s="19" t="s">
        <v>80</v>
      </c>
      <c r="BK1054" s="192">
        <f>ROUND(I1054*H1054,2)</f>
        <v>0</v>
      </c>
      <c r="BL1054" s="19" t="s">
        <v>339</v>
      </c>
      <c r="BM1054" s="191" t="s">
        <v>7065</v>
      </c>
    </row>
    <row r="1055" spans="1:65" s="13" customFormat="1" ht="11.25">
      <c r="B1055" s="198"/>
      <c r="C1055" s="199"/>
      <c r="D1055" s="200" t="s">
        <v>195</v>
      </c>
      <c r="E1055" s="201" t="s">
        <v>19</v>
      </c>
      <c r="F1055" s="202" t="s">
        <v>1915</v>
      </c>
      <c r="G1055" s="199"/>
      <c r="H1055" s="201" t="s">
        <v>19</v>
      </c>
      <c r="I1055" s="203"/>
      <c r="J1055" s="199"/>
      <c r="K1055" s="199"/>
      <c r="L1055" s="204"/>
      <c r="M1055" s="205"/>
      <c r="N1055" s="206"/>
      <c r="O1055" s="206"/>
      <c r="P1055" s="206"/>
      <c r="Q1055" s="206"/>
      <c r="R1055" s="206"/>
      <c r="S1055" s="206"/>
      <c r="T1055" s="207"/>
      <c r="AT1055" s="208" t="s">
        <v>195</v>
      </c>
      <c r="AU1055" s="208" t="s">
        <v>82</v>
      </c>
      <c r="AV1055" s="13" t="s">
        <v>80</v>
      </c>
      <c r="AW1055" s="13" t="s">
        <v>35</v>
      </c>
      <c r="AX1055" s="13" t="s">
        <v>73</v>
      </c>
      <c r="AY1055" s="208" t="s">
        <v>185</v>
      </c>
    </row>
    <row r="1056" spans="1:65" s="13" customFormat="1" ht="11.25">
      <c r="B1056" s="198"/>
      <c r="C1056" s="199"/>
      <c r="D1056" s="200" t="s">
        <v>195</v>
      </c>
      <c r="E1056" s="201" t="s">
        <v>19</v>
      </c>
      <c r="F1056" s="202" t="s">
        <v>7066</v>
      </c>
      <c r="G1056" s="199"/>
      <c r="H1056" s="201" t="s">
        <v>19</v>
      </c>
      <c r="I1056" s="203"/>
      <c r="J1056" s="199"/>
      <c r="K1056" s="199"/>
      <c r="L1056" s="204"/>
      <c r="M1056" s="205"/>
      <c r="N1056" s="206"/>
      <c r="O1056" s="206"/>
      <c r="P1056" s="206"/>
      <c r="Q1056" s="206"/>
      <c r="R1056" s="206"/>
      <c r="S1056" s="206"/>
      <c r="T1056" s="207"/>
      <c r="AT1056" s="208" t="s">
        <v>195</v>
      </c>
      <c r="AU1056" s="208" t="s">
        <v>82</v>
      </c>
      <c r="AV1056" s="13" t="s">
        <v>80</v>
      </c>
      <c r="AW1056" s="13" t="s">
        <v>35</v>
      </c>
      <c r="AX1056" s="13" t="s">
        <v>73</v>
      </c>
      <c r="AY1056" s="208" t="s">
        <v>185</v>
      </c>
    </row>
    <row r="1057" spans="1:65" s="14" customFormat="1" ht="11.25">
      <c r="B1057" s="209"/>
      <c r="C1057" s="210"/>
      <c r="D1057" s="200" t="s">
        <v>195</v>
      </c>
      <c r="E1057" s="211" t="s">
        <v>19</v>
      </c>
      <c r="F1057" s="212" t="s">
        <v>80</v>
      </c>
      <c r="G1057" s="210"/>
      <c r="H1057" s="213">
        <v>1</v>
      </c>
      <c r="I1057" s="214"/>
      <c r="J1057" s="210"/>
      <c r="K1057" s="210"/>
      <c r="L1057" s="215"/>
      <c r="M1057" s="216"/>
      <c r="N1057" s="217"/>
      <c r="O1057" s="217"/>
      <c r="P1057" s="217"/>
      <c r="Q1057" s="217"/>
      <c r="R1057" s="217"/>
      <c r="S1057" s="217"/>
      <c r="T1057" s="218"/>
      <c r="AT1057" s="219" t="s">
        <v>195</v>
      </c>
      <c r="AU1057" s="219" t="s">
        <v>82</v>
      </c>
      <c r="AV1057" s="14" t="s">
        <v>82</v>
      </c>
      <c r="AW1057" s="14" t="s">
        <v>35</v>
      </c>
      <c r="AX1057" s="14" t="s">
        <v>73</v>
      </c>
      <c r="AY1057" s="219" t="s">
        <v>185</v>
      </c>
    </row>
    <row r="1058" spans="1:65" s="15" customFormat="1" ht="11.25">
      <c r="B1058" s="220"/>
      <c r="C1058" s="221"/>
      <c r="D1058" s="200" t="s">
        <v>195</v>
      </c>
      <c r="E1058" s="222" t="s">
        <v>19</v>
      </c>
      <c r="F1058" s="223" t="s">
        <v>226</v>
      </c>
      <c r="G1058" s="221"/>
      <c r="H1058" s="224">
        <v>1</v>
      </c>
      <c r="I1058" s="225"/>
      <c r="J1058" s="221"/>
      <c r="K1058" s="221"/>
      <c r="L1058" s="226"/>
      <c r="M1058" s="227"/>
      <c r="N1058" s="228"/>
      <c r="O1058" s="228"/>
      <c r="P1058" s="228"/>
      <c r="Q1058" s="228"/>
      <c r="R1058" s="228"/>
      <c r="S1058" s="228"/>
      <c r="T1058" s="229"/>
      <c r="AT1058" s="230" t="s">
        <v>195</v>
      </c>
      <c r="AU1058" s="230" t="s">
        <v>82</v>
      </c>
      <c r="AV1058" s="15" t="s">
        <v>135</v>
      </c>
      <c r="AW1058" s="15" t="s">
        <v>35</v>
      </c>
      <c r="AX1058" s="15" t="s">
        <v>80</v>
      </c>
      <c r="AY1058" s="230" t="s">
        <v>185</v>
      </c>
    </row>
    <row r="1059" spans="1:65" s="2" customFormat="1" ht="16.5" customHeight="1">
      <c r="A1059" s="36"/>
      <c r="B1059" s="37"/>
      <c r="C1059" s="180" t="s">
        <v>1916</v>
      </c>
      <c r="D1059" s="180" t="s">
        <v>187</v>
      </c>
      <c r="E1059" s="181" t="s">
        <v>1343</v>
      </c>
      <c r="F1059" s="182" t="s">
        <v>1344</v>
      </c>
      <c r="G1059" s="183" t="s">
        <v>499</v>
      </c>
      <c r="H1059" s="184">
        <v>6.7190000000000003</v>
      </c>
      <c r="I1059" s="185"/>
      <c r="J1059" s="186">
        <f>ROUND(I1059*H1059,2)</f>
        <v>0</v>
      </c>
      <c r="K1059" s="182" t="s">
        <v>191</v>
      </c>
      <c r="L1059" s="41"/>
      <c r="M1059" s="187" t="s">
        <v>19</v>
      </c>
      <c r="N1059" s="188" t="s">
        <v>44</v>
      </c>
      <c r="O1059" s="66"/>
      <c r="P1059" s="189">
        <f>O1059*H1059</f>
        <v>0</v>
      </c>
      <c r="Q1059" s="189">
        <v>4.0000000000000002E-4</v>
      </c>
      <c r="R1059" s="189">
        <f>Q1059*H1059</f>
        <v>2.6876000000000001E-3</v>
      </c>
      <c r="S1059" s="189">
        <v>0</v>
      </c>
      <c r="T1059" s="190">
        <f>S1059*H1059</f>
        <v>0</v>
      </c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R1059" s="191" t="s">
        <v>339</v>
      </c>
      <c r="AT1059" s="191" t="s">
        <v>187</v>
      </c>
      <c r="AU1059" s="191" t="s">
        <v>82</v>
      </c>
      <c r="AY1059" s="19" t="s">
        <v>185</v>
      </c>
      <c r="BE1059" s="192">
        <f>IF(N1059="základní",J1059,0)</f>
        <v>0</v>
      </c>
      <c r="BF1059" s="192">
        <f>IF(N1059="snížená",J1059,0)</f>
        <v>0</v>
      </c>
      <c r="BG1059" s="192">
        <f>IF(N1059="zákl. přenesená",J1059,0)</f>
        <v>0</v>
      </c>
      <c r="BH1059" s="192">
        <f>IF(N1059="sníž. přenesená",J1059,0)</f>
        <v>0</v>
      </c>
      <c r="BI1059" s="192">
        <f>IF(N1059="nulová",J1059,0)</f>
        <v>0</v>
      </c>
      <c r="BJ1059" s="19" t="s">
        <v>80</v>
      </c>
      <c r="BK1059" s="192">
        <f>ROUND(I1059*H1059,2)</f>
        <v>0</v>
      </c>
      <c r="BL1059" s="19" t="s">
        <v>339</v>
      </c>
      <c r="BM1059" s="191" t="s">
        <v>7067</v>
      </c>
    </row>
    <row r="1060" spans="1:65" s="2" customFormat="1" ht="11.25">
      <c r="A1060" s="36"/>
      <c r="B1060" s="37"/>
      <c r="C1060" s="38"/>
      <c r="D1060" s="193" t="s">
        <v>193</v>
      </c>
      <c r="E1060" s="38"/>
      <c r="F1060" s="194" t="s">
        <v>1346</v>
      </c>
      <c r="G1060" s="38"/>
      <c r="H1060" s="38"/>
      <c r="I1060" s="195"/>
      <c r="J1060" s="38"/>
      <c r="K1060" s="38"/>
      <c r="L1060" s="41"/>
      <c r="M1060" s="196"/>
      <c r="N1060" s="197"/>
      <c r="O1060" s="66"/>
      <c r="P1060" s="66"/>
      <c r="Q1060" s="66"/>
      <c r="R1060" s="66"/>
      <c r="S1060" s="66"/>
      <c r="T1060" s="67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T1060" s="19" t="s">
        <v>193</v>
      </c>
      <c r="AU1060" s="19" t="s">
        <v>82</v>
      </c>
    </row>
    <row r="1061" spans="1:65" s="13" customFormat="1" ht="11.25">
      <c r="B1061" s="198"/>
      <c r="C1061" s="199"/>
      <c r="D1061" s="200" t="s">
        <v>195</v>
      </c>
      <c r="E1061" s="201" t="s">
        <v>19</v>
      </c>
      <c r="F1061" s="202" t="s">
        <v>1304</v>
      </c>
      <c r="G1061" s="199"/>
      <c r="H1061" s="201" t="s">
        <v>19</v>
      </c>
      <c r="I1061" s="203"/>
      <c r="J1061" s="199"/>
      <c r="K1061" s="199"/>
      <c r="L1061" s="204"/>
      <c r="M1061" s="205"/>
      <c r="N1061" s="206"/>
      <c r="O1061" s="206"/>
      <c r="P1061" s="206"/>
      <c r="Q1061" s="206"/>
      <c r="R1061" s="206"/>
      <c r="S1061" s="206"/>
      <c r="T1061" s="207"/>
      <c r="AT1061" s="208" t="s">
        <v>195</v>
      </c>
      <c r="AU1061" s="208" t="s">
        <v>82</v>
      </c>
      <c r="AV1061" s="13" t="s">
        <v>80</v>
      </c>
      <c r="AW1061" s="13" t="s">
        <v>35</v>
      </c>
      <c r="AX1061" s="13" t="s">
        <v>73</v>
      </c>
      <c r="AY1061" s="208" t="s">
        <v>185</v>
      </c>
    </row>
    <row r="1062" spans="1:65" s="13" customFormat="1" ht="11.25">
      <c r="B1062" s="198"/>
      <c r="C1062" s="199"/>
      <c r="D1062" s="200" t="s">
        <v>195</v>
      </c>
      <c r="E1062" s="201" t="s">
        <v>19</v>
      </c>
      <c r="F1062" s="202" t="s">
        <v>7068</v>
      </c>
      <c r="G1062" s="199"/>
      <c r="H1062" s="201" t="s">
        <v>19</v>
      </c>
      <c r="I1062" s="203"/>
      <c r="J1062" s="199"/>
      <c r="K1062" s="199"/>
      <c r="L1062" s="204"/>
      <c r="M1062" s="205"/>
      <c r="N1062" s="206"/>
      <c r="O1062" s="206"/>
      <c r="P1062" s="206"/>
      <c r="Q1062" s="206"/>
      <c r="R1062" s="206"/>
      <c r="S1062" s="206"/>
      <c r="T1062" s="207"/>
      <c r="AT1062" s="208" t="s">
        <v>195</v>
      </c>
      <c r="AU1062" s="208" t="s">
        <v>82</v>
      </c>
      <c r="AV1062" s="13" t="s">
        <v>80</v>
      </c>
      <c r="AW1062" s="13" t="s">
        <v>35</v>
      </c>
      <c r="AX1062" s="13" t="s">
        <v>73</v>
      </c>
      <c r="AY1062" s="208" t="s">
        <v>185</v>
      </c>
    </row>
    <row r="1063" spans="1:65" s="14" customFormat="1" ht="11.25">
      <c r="B1063" s="209"/>
      <c r="C1063" s="210"/>
      <c r="D1063" s="200" t="s">
        <v>195</v>
      </c>
      <c r="E1063" s="211" t="s">
        <v>19</v>
      </c>
      <c r="F1063" s="212" t="s">
        <v>7069</v>
      </c>
      <c r="G1063" s="210"/>
      <c r="H1063" s="213">
        <v>3.4</v>
      </c>
      <c r="I1063" s="214"/>
      <c r="J1063" s="210"/>
      <c r="K1063" s="210"/>
      <c r="L1063" s="215"/>
      <c r="M1063" s="216"/>
      <c r="N1063" s="217"/>
      <c r="O1063" s="217"/>
      <c r="P1063" s="217"/>
      <c r="Q1063" s="217"/>
      <c r="R1063" s="217"/>
      <c r="S1063" s="217"/>
      <c r="T1063" s="218"/>
      <c r="AT1063" s="219" t="s">
        <v>195</v>
      </c>
      <c r="AU1063" s="219" t="s">
        <v>82</v>
      </c>
      <c r="AV1063" s="14" t="s">
        <v>82</v>
      </c>
      <c r="AW1063" s="14" t="s">
        <v>35</v>
      </c>
      <c r="AX1063" s="14" t="s">
        <v>73</v>
      </c>
      <c r="AY1063" s="219" t="s">
        <v>185</v>
      </c>
    </row>
    <row r="1064" spans="1:65" s="13" customFormat="1" ht="11.25">
      <c r="B1064" s="198"/>
      <c r="C1064" s="199"/>
      <c r="D1064" s="200" t="s">
        <v>195</v>
      </c>
      <c r="E1064" s="201" t="s">
        <v>19</v>
      </c>
      <c r="F1064" s="202" t="s">
        <v>7070</v>
      </c>
      <c r="G1064" s="199"/>
      <c r="H1064" s="201" t="s">
        <v>19</v>
      </c>
      <c r="I1064" s="203"/>
      <c r="J1064" s="199"/>
      <c r="K1064" s="199"/>
      <c r="L1064" s="204"/>
      <c r="M1064" s="205"/>
      <c r="N1064" s="206"/>
      <c r="O1064" s="206"/>
      <c r="P1064" s="206"/>
      <c r="Q1064" s="206"/>
      <c r="R1064" s="206"/>
      <c r="S1064" s="206"/>
      <c r="T1064" s="207"/>
      <c r="AT1064" s="208" t="s">
        <v>195</v>
      </c>
      <c r="AU1064" s="208" t="s">
        <v>82</v>
      </c>
      <c r="AV1064" s="13" t="s">
        <v>80</v>
      </c>
      <c r="AW1064" s="13" t="s">
        <v>35</v>
      </c>
      <c r="AX1064" s="13" t="s">
        <v>73</v>
      </c>
      <c r="AY1064" s="208" t="s">
        <v>185</v>
      </c>
    </row>
    <row r="1065" spans="1:65" s="14" customFormat="1" ht="11.25">
      <c r="B1065" s="209"/>
      <c r="C1065" s="210"/>
      <c r="D1065" s="200" t="s">
        <v>195</v>
      </c>
      <c r="E1065" s="211" t="s">
        <v>19</v>
      </c>
      <c r="F1065" s="212" t="s">
        <v>7071</v>
      </c>
      <c r="G1065" s="210"/>
      <c r="H1065" s="213">
        <v>3.319</v>
      </c>
      <c r="I1065" s="214"/>
      <c r="J1065" s="210"/>
      <c r="K1065" s="210"/>
      <c r="L1065" s="215"/>
      <c r="M1065" s="216"/>
      <c r="N1065" s="217"/>
      <c r="O1065" s="217"/>
      <c r="P1065" s="217"/>
      <c r="Q1065" s="217"/>
      <c r="R1065" s="217"/>
      <c r="S1065" s="217"/>
      <c r="T1065" s="218"/>
      <c r="AT1065" s="219" t="s">
        <v>195</v>
      </c>
      <c r="AU1065" s="219" t="s">
        <v>82</v>
      </c>
      <c r="AV1065" s="14" t="s">
        <v>82</v>
      </c>
      <c r="AW1065" s="14" t="s">
        <v>35</v>
      </c>
      <c r="AX1065" s="14" t="s">
        <v>73</v>
      </c>
      <c r="AY1065" s="219" t="s">
        <v>185</v>
      </c>
    </row>
    <row r="1066" spans="1:65" s="15" customFormat="1" ht="11.25">
      <c r="B1066" s="220"/>
      <c r="C1066" s="221"/>
      <c r="D1066" s="200" t="s">
        <v>195</v>
      </c>
      <c r="E1066" s="222" t="s">
        <v>19</v>
      </c>
      <c r="F1066" s="223" t="s">
        <v>226</v>
      </c>
      <c r="G1066" s="221"/>
      <c r="H1066" s="224">
        <v>6.7189999999999994</v>
      </c>
      <c r="I1066" s="225"/>
      <c r="J1066" s="221"/>
      <c r="K1066" s="221"/>
      <c r="L1066" s="226"/>
      <c r="M1066" s="227"/>
      <c r="N1066" s="228"/>
      <c r="O1066" s="228"/>
      <c r="P1066" s="228"/>
      <c r="Q1066" s="228"/>
      <c r="R1066" s="228"/>
      <c r="S1066" s="228"/>
      <c r="T1066" s="229"/>
      <c r="AT1066" s="230" t="s">
        <v>195</v>
      </c>
      <c r="AU1066" s="230" t="s">
        <v>82</v>
      </c>
      <c r="AV1066" s="15" t="s">
        <v>135</v>
      </c>
      <c r="AW1066" s="15" t="s">
        <v>35</v>
      </c>
      <c r="AX1066" s="15" t="s">
        <v>80</v>
      </c>
      <c r="AY1066" s="230" t="s">
        <v>185</v>
      </c>
    </row>
    <row r="1067" spans="1:65" s="2" customFormat="1" ht="16.5" customHeight="1">
      <c r="A1067" s="36"/>
      <c r="B1067" s="37"/>
      <c r="C1067" s="237" t="s">
        <v>1920</v>
      </c>
      <c r="D1067" s="237" t="s">
        <v>520</v>
      </c>
      <c r="E1067" s="238" t="s">
        <v>1352</v>
      </c>
      <c r="F1067" s="239" t="s">
        <v>1353</v>
      </c>
      <c r="G1067" s="240" t="s">
        <v>499</v>
      </c>
      <c r="H1067" s="241">
        <v>6.7190000000000003</v>
      </c>
      <c r="I1067" s="242"/>
      <c r="J1067" s="243">
        <f>ROUND(I1067*H1067,2)</f>
        <v>0</v>
      </c>
      <c r="K1067" s="239" t="s">
        <v>191</v>
      </c>
      <c r="L1067" s="244"/>
      <c r="M1067" s="245" t="s">
        <v>19</v>
      </c>
      <c r="N1067" s="246" t="s">
        <v>44</v>
      </c>
      <c r="O1067" s="66"/>
      <c r="P1067" s="189">
        <f>O1067*H1067</f>
        <v>0</v>
      </c>
      <c r="Q1067" s="189">
        <v>0</v>
      </c>
      <c r="R1067" s="189">
        <f>Q1067*H1067</f>
        <v>0</v>
      </c>
      <c r="S1067" s="189">
        <v>0</v>
      </c>
      <c r="T1067" s="190">
        <f>S1067*H1067</f>
        <v>0</v>
      </c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R1067" s="191" t="s">
        <v>627</v>
      </c>
      <c r="AT1067" s="191" t="s">
        <v>520</v>
      </c>
      <c r="AU1067" s="191" t="s">
        <v>82</v>
      </c>
      <c r="AY1067" s="19" t="s">
        <v>185</v>
      </c>
      <c r="BE1067" s="192">
        <f>IF(N1067="základní",J1067,0)</f>
        <v>0</v>
      </c>
      <c r="BF1067" s="192">
        <f>IF(N1067="snížená",J1067,0)</f>
        <v>0</v>
      </c>
      <c r="BG1067" s="192">
        <f>IF(N1067="zákl. přenesená",J1067,0)</f>
        <v>0</v>
      </c>
      <c r="BH1067" s="192">
        <f>IF(N1067="sníž. přenesená",J1067,0)</f>
        <v>0</v>
      </c>
      <c r="BI1067" s="192">
        <f>IF(N1067="nulová",J1067,0)</f>
        <v>0</v>
      </c>
      <c r="BJ1067" s="19" t="s">
        <v>80</v>
      </c>
      <c r="BK1067" s="192">
        <f>ROUND(I1067*H1067,2)</f>
        <v>0</v>
      </c>
      <c r="BL1067" s="19" t="s">
        <v>339</v>
      </c>
      <c r="BM1067" s="191" t="s">
        <v>7072</v>
      </c>
    </row>
    <row r="1068" spans="1:65" s="13" customFormat="1" ht="11.25">
      <c r="B1068" s="198"/>
      <c r="C1068" s="199"/>
      <c r="D1068" s="200" t="s">
        <v>195</v>
      </c>
      <c r="E1068" s="201" t="s">
        <v>19</v>
      </c>
      <c r="F1068" s="202" t="s">
        <v>1304</v>
      </c>
      <c r="G1068" s="199"/>
      <c r="H1068" s="201" t="s">
        <v>19</v>
      </c>
      <c r="I1068" s="203"/>
      <c r="J1068" s="199"/>
      <c r="K1068" s="199"/>
      <c r="L1068" s="204"/>
      <c r="M1068" s="205"/>
      <c r="N1068" s="206"/>
      <c r="O1068" s="206"/>
      <c r="P1068" s="206"/>
      <c r="Q1068" s="206"/>
      <c r="R1068" s="206"/>
      <c r="S1068" s="206"/>
      <c r="T1068" s="207"/>
      <c r="AT1068" s="208" t="s">
        <v>195</v>
      </c>
      <c r="AU1068" s="208" t="s">
        <v>82</v>
      </c>
      <c r="AV1068" s="13" t="s">
        <v>80</v>
      </c>
      <c r="AW1068" s="13" t="s">
        <v>35</v>
      </c>
      <c r="AX1068" s="13" t="s">
        <v>73</v>
      </c>
      <c r="AY1068" s="208" t="s">
        <v>185</v>
      </c>
    </row>
    <row r="1069" spans="1:65" s="13" customFormat="1" ht="11.25">
      <c r="B1069" s="198"/>
      <c r="C1069" s="199"/>
      <c r="D1069" s="200" t="s">
        <v>195</v>
      </c>
      <c r="E1069" s="201" t="s">
        <v>19</v>
      </c>
      <c r="F1069" s="202" t="s">
        <v>7068</v>
      </c>
      <c r="G1069" s="199"/>
      <c r="H1069" s="201" t="s">
        <v>19</v>
      </c>
      <c r="I1069" s="203"/>
      <c r="J1069" s="199"/>
      <c r="K1069" s="199"/>
      <c r="L1069" s="204"/>
      <c r="M1069" s="205"/>
      <c r="N1069" s="206"/>
      <c r="O1069" s="206"/>
      <c r="P1069" s="206"/>
      <c r="Q1069" s="206"/>
      <c r="R1069" s="206"/>
      <c r="S1069" s="206"/>
      <c r="T1069" s="207"/>
      <c r="AT1069" s="208" t="s">
        <v>195</v>
      </c>
      <c r="AU1069" s="208" t="s">
        <v>82</v>
      </c>
      <c r="AV1069" s="13" t="s">
        <v>80</v>
      </c>
      <c r="AW1069" s="13" t="s">
        <v>35</v>
      </c>
      <c r="AX1069" s="13" t="s">
        <v>73</v>
      </c>
      <c r="AY1069" s="208" t="s">
        <v>185</v>
      </c>
    </row>
    <row r="1070" spans="1:65" s="14" customFormat="1" ht="11.25">
      <c r="B1070" s="209"/>
      <c r="C1070" s="210"/>
      <c r="D1070" s="200" t="s">
        <v>195</v>
      </c>
      <c r="E1070" s="211" t="s">
        <v>19</v>
      </c>
      <c r="F1070" s="212" t="s">
        <v>7069</v>
      </c>
      <c r="G1070" s="210"/>
      <c r="H1070" s="213">
        <v>3.4</v>
      </c>
      <c r="I1070" s="214"/>
      <c r="J1070" s="210"/>
      <c r="K1070" s="210"/>
      <c r="L1070" s="215"/>
      <c r="M1070" s="216"/>
      <c r="N1070" s="217"/>
      <c r="O1070" s="217"/>
      <c r="P1070" s="217"/>
      <c r="Q1070" s="217"/>
      <c r="R1070" s="217"/>
      <c r="S1070" s="217"/>
      <c r="T1070" s="218"/>
      <c r="AT1070" s="219" t="s">
        <v>195</v>
      </c>
      <c r="AU1070" s="219" t="s">
        <v>82</v>
      </c>
      <c r="AV1070" s="14" t="s">
        <v>82</v>
      </c>
      <c r="AW1070" s="14" t="s">
        <v>35</v>
      </c>
      <c r="AX1070" s="14" t="s">
        <v>73</v>
      </c>
      <c r="AY1070" s="219" t="s">
        <v>185</v>
      </c>
    </row>
    <row r="1071" spans="1:65" s="13" customFormat="1" ht="11.25">
      <c r="B1071" s="198"/>
      <c r="C1071" s="199"/>
      <c r="D1071" s="200" t="s">
        <v>195</v>
      </c>
      <c r="E1071" s="201" t="s">
        <v>19</v>
      </c>
      <c r="F1071" s="202" t="s">
        <v>7070</v>
      </c>
      <c r="G1071" s="199"/>
      <c r="H1071" s="201" t="s">
        <v>19</v>
      </c>
      <c r="I1071" s="203"/>
      <c r="J1071" s="199"/>
      <c r="K1071" s="199"/>
      <c r="L1071" s="204"/>
      <c r="M1071" s="205"/>
      <c r="N1071" s="206"/>
      <c r="O1071" s="206"/>
      <c r="P1071" s="206"/>
      <c r="Q1071" s="206"/>
      <c r="R1071" s="206"/>
      <c r="S1071" s="206"/>
      <c r="T1071" s="207"/>
      <c r="AT1071" s="208" t="s">
        <v>195</v>
      </c>
      <c r="AU1071" s="208" t="s">
        <v>82</v>
      </c>
      <c r="AV1071" s="13" t="s">
        <v>80</v>
      </c>
      <c r="AW1071" s="13" t="s">
        <v>35</v>
      </c>
      <c r="AX1071" s="13" t="s">
        <v>73</v>
      </c>
      <c r="AY1071" s="208" t="s">
        <v>185</v>
      </c>
    </row>
    <row r="1072" spans="1:65" s="14" customFormat="1" ht="11.25">
      <c r="B1072" s="209"/>
      <c r="C1072" s="210"/>
      <c r="D1072" s="200" t="s">
        <v>195</v>
      </c>
      <c r="E1072" s="211" t="s">
        <v>19</v>
      </c>
      <c r="F1072" s="212" t="s">
        <v>7071</v>
      </c>
      <c r="G1072" s="210"/>
      <c r="H1072" s="213">
        <v>3.319</v>
      </c>
      <c r="I1072" s="214"/>
      <c r="J1072" s="210"/>
      <c r="K1072" s="210"/>
      <c r="L1072" s="215"/>
      <c r="M1072" s="216"/>
      <c r="N1072" s="217"/>
      <c r="O1072" s="217"/>
      <c r="P1072" s="217"/>
      <c r="Q1072" s="217"/>
      <c r="R1072" s="217"/>
      <c r="S1072" s="217"/>
      <c r="T1072" s="218"/>
      <c r="AT1072" s="219" t="s">
        <v>195</v>
      </c>
      <c r="AU1072" s="219" t="s">
        <v>82</v>
      </c>
      <c r="AV1072" s="14" t="s">
        <v>82</v>
      </c>
      <c r="AW1072" s="14" t="s">
        <v>35</v>
      </c>
      <c r="AX1072" s="14" t="s">
        <v>73</v>
      </c>
      <c r="AY1072" s="219" t="s">
        <v>185</v>
      </c>
    </row>
    <row r="1073" spans="1:65" s="15" customFormat="1" ht="11.25">
      <c r="B1073" s="220"/>
      <c r="C1073" s="221"/>
      <c r="D1073" s="200" t="s">
        <v>195</v>
      </c>
      <c r="E1073" s="222" t="s">
        <v>19</v>
      </c>
      <c r="F1073" s="223" t="s">
        <v>226</v>
      </c>
      <c r="G1073" s="221"/>
      <c r="H1073" s="224">
        <v>6.7189999999999994</v>
      </c>
      <c r="I1073" s="225"/>
      <c r="J1073" s="221"/>
      <c r="K1073" s="221"/>
      <c r="L1073" s="226"/>
      <c r="M1073" s="227"/>
      <c r="N1073" s="228"/>
      <c r="O1073" s="228"/>
      <c r="P1073" s="228"/>
      <c r="Q1073" s="228"/>
      <c r="R1073" s="228"/>
      <c r="S1073" s="228"/>
      <c r="T1073" s="229"/>
      <c r="AT1073" s="230" t="s">
        <v>195</v>
      </c>
      <c r="AU1073" s="230" t="s">
        <v>82</v>
      </c>
      <c r="AV1073" s="15" t="s">
        <v>135</v>
      </c>
      <c r="AW1073" s="15" t="s">
        <v>35</v>
      </c>
      <c r="AX1073" s="15" t="s">
        <v>80</v>
      </c>
      <c r="AY1073" s="230" t="s">
        <v>185</v>
      </c>
    </row>
    <row r="1074" spans="1:65" s="2" customFormat="1" ht="24.2" customHeight="1">
      <c r="A1074" s="36"/>
      <c r="B1074" s="37"/>
      <c r="C1074" s="180" t="s">
        <v>1927</v>
      </c>
      <c r="D1074" s="180" t="s">
        <v>187</v>
      </c>
      <c r="E1074" s="181" t="s">
        <v>7073</v>
      </c>
      <c r="F1074" s="182" t="s">
        <v>7074</v>
      </c>
      <c r="G1074" s="183" t="s">
        <v>499</v>
      </c>
      <c r="H1074" s="184">
        <v>8.5</v>
      </c>
      <c r="I1074" s="185"/>
      <c r="J1074" s="186">
        <f>ROUND(I1074*H1074,2)</f>
        <v>0</v>
      </c>
      <c r="K1074" s="182" t="s">
        <v>191</v>
      </c>
      <c r="L1074" s="41"/>
      <c r="M1074" s="187" t="s">
        <v>19</v>
      </c>
      <c r="N1074" s="188" t="s">
        <v>44</v>
      </c>
      <c r="O1074" s="66"/>
      <c r="P1074" s="189">
        <f>O1074*H1074</f>
        <v>0</v>
      </c>
      <c r="Q1074" s="189">
        <v>0</v>
      </c>
      <c r="R1074" s="189">
        <f>Q1074*H1074</f>
        <v>0</v>
      </c>
      <c r="S1074" s="189">
        <v>0</v>
      </c>
      <c r="T1074" s="190">
        <f>S1074*H1074</f>
        <v>0</v>
      </c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R1074" s="191" t="s">
        <v>339</v>
      </c>
      <c r="AT1074" s="191" t="s">
        <v>187</v>
      </c>
      <c r="AU1074" s="191" t="s">
        <v>82</v>
      </c>
      <c r="AY1074" s="19" t="s">
        <v>185</v>
      </c>
      <c r="BE1074" s="192">
        <f>IF(N1074="základní",J1074,0)</f>
        <v>0</v>
      </c>
      <c r="BF1074" s="192">
        <f>IF(N1074="snížená",J1074,0)</f>
        <v>0</v>
      </c>
      <c r="BG1074" s="192">
        <f>IF(N1074="zákl. přenesená",J1074,0)</f>
        <v>0</v>
      </c>
      <c r="BH1074" s="192">
        <f>IF(N1074="sníž. přenesená",J1074,0)</f>
        <v>0</v>
      </c>
      <c r="BI1074" s="192">
        <f>IF(N1074="nulová",J1074,0)</f>
        <v>0</v>
      </c>
      <c r="BJ1074" s="19" t="s">
        <v>80</v>
      </c>
      <c r="BK1074" s="192">
        <f>ROUND(I1074*H1074,2)</f>
        <v>0</v>
      </c>
      <c r="BL1074" s="19" t="s">
        <v>339</v>
      </c>
      <c r="BM1074" s="191" t="s">
        <v>7075</v>
      </c>
    </row>
    <row r="1075" spans="1:65" s="2" customFormat="1" ht="11.25">
      <c r="A1075" s="36"/>
      <c r="B1075" s="37"/>
      <c r="C1075" s="38"/>
      <c r="D1075" s="193" t="s">
        <v>193</v>
      </c>
      <c r="E1075" s="38"/>
      <c r="F1075" s="194" t="s">
        <v>7076</v>
      </c>
      <c r="G1075" s="38"/>
      <c r="H1075" s="38"/>
      <c r="I1075" s="195"/>
      <c r="J1075" s="38"/>
      <c r="K1075" s="38"/>
      <c r="L1075" s="41"/>
      <c r="M1075" s="196"/>
      <c r="N1075" s="197"/>
      <c r="O1075" s="66"/>
      <c r="P1075" s="66"/>
      <c r="Q1075" s="66"/>
      <c r="R1075" s="66"/>
      <c r="S1075" s="66"/>
      <c r="T1075" s="67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T1075" s="19" t="s">
        <v>193</v>
      </c>
      <c r="AU1075" s="19" t="s">
        <v>82</v>
      </c>
    </row>
    <row r="1076" spans="1:65" s="13" customFormat="1" ht="11.25">
      <c r="B1076" s="198"/>
      <c r="C1076" s="199"/>
      <c r="D1076" s="200" t="s">
        <v>195</v>
      </c>
      <c r="E1076" s="201" t="s">
        <v>19</v>
      </c>
      <c r="F1076" s="202" t="s">
        <v>7077</v>
      </c>
      <c r="G1076" s="199"/>
      <c r="H1076" s="201" t="s">
        <v>19</v>
      </c>
      <c r="I1076" s="203"/>
      <c r="J1076" s="199"/>
      <c r="K1076" s="199"/>
      <c r="L1076" s="204"/>
      <c r="M1076" s="205"/>
      <c r="N1076" s="206"/>
      <c r="O1076" s="206"/>
      <c r="P1076" s="206"/>
      <c r="Q1076" s="206"/>
      <c r="R1076" s="206"/>
      <c r="S1076" s="206"/>
      <c r="T1076" s="207"/>
      <c r="AT1076" s="208" t="s">
        <v>195</v>
      </c>
      <c r="AU1076" s="208" t="s">
        <v>82</v>
      </c>
      <c r="AV1076" s="13" t="s">
        <v>80</v>
      </c>
      <c r="AW1076" s="13" t="s">
        <v>35</v>
      </c>
      <c r="AX1076" s="13" t="s">
        <v>73</v>
      </c>
      <c r="AY1076" s="208" t="s">
        <v>185</v>
      </c>
    </row>
    <row r="1077" spans="1:65" s="14" customFormat="1" ht="11.25">
      <c r="B1077" s="209"/>
      <c r="C1077" s="210"/>
      <c r="D1077" s="200" t="s">
        <v>195</v>
      </c>
      <c r="E1077" s="211" t="s">
        <v>19</v>
      </c>
      <c r="F1077" s="212" t="s">
        <v>7078</v>
      </c>
      <c r="G1077" s="210"/>
      <c r="H1077" s="213">
        <v>7.5</v>
      </c>
      <c r="I1077" s="214"/>
      <c r="J1077" s="210"/>
      <c r="K1077" s="210"/>
      <c r="L1077" s="215"/>
      <c r="M1077" s="216"/>
      <c r="N1077" s="217"/>
      <c r="O1077" s="217"/>
      <c r="P1077" s="217"/>
      <c r="Q1077" s="217"/>
      <c r="R1077" s="217"/>
      <c r="S1077" s="217"/>
      <c r="T1077" s="218"/>
      <c r="AT1077" s="219" t="s">
        <v>195</v>
      </c>
      <c r="AU1077" s="219" t="s">
        <v>82</v>
      </c>
      <c r="AV1077" s="14" t="s">
        <v>82</v>
      </c>
      <c r="AW1077" s="14" t="s">
        <v>35</v>
      </c>
      <c r="AX1077" s="14" t="s">
        <v>73</v>
      </c>
      <c r="AY1077" s="219" t="s">
        <v>185</v>
      </c>
    </row>
    <row r="1078" spans="1:65" s="14" customFormat="1" ht="11.25">
      <c r="B1078" s="209"/>
      <c r="C1078" s="210"/>
      <c r="D1078" s="200" t="s">
        <v>195</v>
      </c>
      <c r="E1078" s="211" t="s">
        <v>19</v>
      </c>
      <c r="F1078" s="212" t="s">
        <v>6996</v>
      </c>
      <c r="G1078" s="210"/>
      <c r="H1078" s="213">
        <v>1</v>
      </c>
      <c r="I1078" s="214"/>
      <c r="J1078" s="210"/>
      <c r="K1078" s="210"/>
      <c r="L1078" s="215"/>
      <c r="M1078" s="216"/>
      <c r="N1078" s="217"/>
      <c r="O1078" s="217"/>
      <c r="P1078" s="217"/>
      <c r="Q1078" s="217"/>
      <c r="R1078" s="217"/>
      <c r="S1078" s="217"/>
      <c r="T1078" s="218"/>
      <c r="AT1078" s="219" t="s">
        <v>195</v>
      </c>
      <c r="AU1078" s="219" t="s">
        <v>82</v>
      </c>
      <c r="AV1078" s="14" t="s">
        <v>82</v>
      </c>
      <c r="AW1078" s="14" t="s">
        <v>35</v>
      </c>
      <c r="AX1078" s="14" t="s">
        <v>73</v>
      </c>
      <c r="AY1078" s="219" t="s">
        <v>185</v>
      </c>
    </row>
    <row r="1079" spans="1:65" s="15" customFormat="1" ht="11.25">
      <c r="B1079" s="220"/>
      <c r="C1079" s="221"/>
      <c r="D1079" s="200" t="s">
        <v>195</v>
      </c>
      <c r="E1079" s="222" t="s">
        <v>19</v>
      </c>
      <c r="F1079" s="223" t="s">
        <v>226</v>
      </c>
      <c r="G1079" s="221"/>
      <c r="H1079" s="224">
        <v>8.5</v>
      </c>
      <c r="I1079" s="225"/>
      <c r="J1079" s="221"/>
      <c r="K1079" s="221"/>
      <c r="L1079" s="226"/>
      <c r="M1079" s="227"/>
      <c r="N1079" s="228"/>
      <c r="O1079" s="228"/>
      <c r="P1079" s="228"/>
      <c r="Q1079" s="228"/>
      <c r="R1079" s="228"/>
      <c r="S1079" s="228"/>
      <c r="T1079" s="229"/>
      <c r="AT1079" s="230" t="s">
        <v>195</v>
      </c>
      <c r="AU1079" s="230" t="s">
        <v>82</v>
      </c>
      <c r="AV1079" s="15" t="s">
        <v>135</v>
      </c>
      <c r="AW1079" s="15" t="s">
        <v>35</v>
      </c>
      <c r="AX1079" s="15" t="s">
        <v>80</v>
      </c>
      <c r="AY1079" s="230" t="s">
        <v>185</v>
      </c>
    </row>
    <row r="1080" spans="1:65" s="2" customFormat="1" ht="16.5" customHeight="1">
      <c r="A1080" s="36"/>
      <c r="B1080" s="37"/>
      <c r="C1080" s="237" t="s">
        <v>1932</v>
      </c>
      <c r="D1080" s="237" t="s">
        <v>520</v>
      </c>
      <c r="E1080" s="238" t="s">
        <v>7079</v>
      </c>
      <c r="F1080" s="239" t="s">
        <v>7080</v>
      </c>
      <c r="G1080" s="240" t="s">
        <v>439</v>
      </c>
      <c r="H1080" s="241">
        <v>7</v>
      </c>
      <c r="I1080" s="242"/>
      <c r="J1080" s="243">
        <f>ROUND(I1080*H1080,2)</f>
        <v>0</v>
      </c>
      <c r="K1080" s="239" t="s">
        <v>191</v>
      </c>
      <c r="L1080" s="244"/>
      <c r="M1080" s="245" t="s">
        <v>19</v>
      </c>
      <c r="N1080" s="246" t="s">
        <v>44</v>
      </c>
      <c r="O1080" s="66"/>
      <c r="P1080" s="189">
        <f>O1080*H1080</f>
        <v>0</v>
      </c>
      <c r="Q1080" s="189">
        <v>1.66E-2</v>
      </c>
      <c r="R1080" s="189">
        <f>Q1080*H1080</f>
        <v>0.1162</v>
      </c>
      <c r="S1080" s="189">
        <v>0</v>
      </c>
      <c r="T1080" s="190">
        <f>S1080*H1080</f>
        <v>0</v>
      </c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R1080" s="191" t="s">
        <v>627</v>
      </c>
      <c r="AT1080" s="191" t="s">
        <v>520</v>
      </c>
      <c r="AU1080" s="191" t="s">
        <v>82</v>
      </c>
      <c r="AY1080" s="19" t="s">
        <v>185</v>
      </c>
      <c r="BE1080" s="192">
        <f>IF(N1080="základní",J1080,0)</f>
        <v>0</v>
      </c>
      <c r="BF1080" s="192">
        <f>IF(N1080="snížená",J1080,0)</f>
        <v>0</v>
      </c>
      <c r="BG1080" s="192">
        <f>IF(N1080="zákl. přenesená",J1080,0)</f>
        <v>0</v>
      </c>
      <c r="BH1080" s="192">
        <f>IF(N1080="sníž. přenesená",J1080,0)</f>
        <v>0</v>
      </c>
      <c r="BI1080" s="192">
        <f>IF(N1080="nulová",J1080,0)</f>
        <v>0</v>
      </c>
      <c r="BJ1080" s="19" t="s">
        <v>80</v>
      </c>
      <c r="BK1080" s="192">
        <f>ROUND(I1080*H1080,2)</f>
        <v>0</v>
      </c>
      <c r="BL1080" s="19" t="s">
        <v>339</v>
      </c>
      <c r="BM1080" s="191" t="s">
        <v>7081</v>
      </c>
    </row>
    <row r="1081" spans="1:65" s="13" customFormat="1" ht="11.25">
      <c r="B1081" s="198"/>
      <c r="C1081" s="199"/>
      <c r="D1081" s="200" t="s">
        <v>195</v>
      </c>
      <c r="E1081" s="201" t="s">
        <v>19</v>
      </c>
      <c r="F1081" s="202" t="s">
        <v>7077</v>
      </c>
      <c r="G1081" s="199"/>
      <c r="H1081" s="201" t="s">
        <v>19</v>
      </c>
      <c r="I1081" s="203"/>
      <c r="J1081" s="199"/>
      <c r="K1081" s="199"/>
      <c r="L1081" s="204"/>
      <c r="M1081" s="205"/>
      <c r="N1081" s="206"/>
      <c r="O1081" s="206"/>
      <c r="P1081" s="206"/>
      <c r="Q1081" s="206"/>
      <c r="R1081" s="206"/>
      <c r="S1081" s="206"/>
      <c r="T1081" s="207"/>
      <c r="AT1081" s="208" t="s">
        <v>195</v>
      </c>
      <c r="AU1081" s="208" t="s">
        <v>82</v>
      </c>
      <c r="AV1081" s="13" t="s">
        <v>80</v>
      </c>
      <c r="AW1081" s="13" t="s">
        <v>35</v>
      </c>
      <c r="AX1081" s="13" t="s">
        <v>73</v>
      </c>
      <c r="AY1081" s="208" t="s">
        <v>185</v>
      </c>
    </row>
    <row r="1082" spans="1:65" s="14" customFormat="1" ht="11.25">
      <c r="B1082" s="209"/>
      <c r="C1082" s="210"/>
      <c r="D1082" s="200" t="s">
        <v>195</v>
      </c>
      <c r="E1082" s="211" t="s">
        <v>19</v>
      </c>
      <c r="F1082" s="212" t="s">
        <v>255</v>
      </c>
      <c r="G1082" s="210"/>
      <c r="H1082" s="213">
        <v>6</v>
      </c>
      <c r="I1082" s="214"/>
      <c r="J1082" s="210"/>
      <c r="K1082" s="210"/>
      <c r="L1082" s="215"/>
      <c r="M1082" s="216"/>
      <c r="N1082" s="217"/>
      <c r="O1082" s="217"/>
      <c r="P1082" s="217"/>
      <c r="Q1082" s="217"/>
      <c r="R1082" s="217"/>
      <c r="S1082" s="217"/>
      <c r="T1082" s="218"/>
      <c r="AT1082" s="219" t="s">
        <v>195</v>
      </c>
      <c r="AU1082" s="219" t="s">
        <v>82</v>
      </c>
      <c r="AV1082" s="14" t="s">
        <v>82</v>
      </c>
      <c r="AW1082" s="14" t="s">
        <v>35</v>
      </c>
      <c r="AX1082" s="14" t="s">
        <v>73</v>
      </c>
      <c r="AY1082" s="219" t="s">
        <v>185</v>
      </c>
    </row>
    <row r="1083" spans="1:65" s="14" customFormat="1" ht="11.25">
      <c r="B1083" s="209"/>
      <c r="C1083" s="210"/>
      <c r="D1083" s="200" t="s">
        <v>195</v>
      </c>
      <c r="E1083" s="211" t="s">
        <v>19</v>
      </c>
      <c r="F1083" s="212" t="s">
        <v>80</v>
      </c>
      <c r="G1083" s="210"/>
      <c r="H1083" s="213">
        <v>1</v>
      </c>
      <c r="I1083" s="214"/>
      <c r="J1083" s="210"/>
      <c r="K1083" s="210"/>
      <c r="L1083" s="215"/>
      <c r="M1083" s="216"/>
      <c r="N1083" s="217"/>
      <c r="O1083" s="217"/>
      <c r="P1083" s="217"/>
      <c r="Q1083" s="217"/>
      <c r="R1083" s="217"/>
      <c r="S1083" s="217"/>
      <c r="T1083" s="218"/>
      <c r="AT1083" s="219" t="s">
        <v>195</v>
      </c>
      <c r="AU1083" s="219" t="s">
        <v>82</v>
      </c>
      <c r="AV1083" s="14" t="s">
        <v>82</v>
      </c>
      <c r="AW1083" s="14" t="s">
        <v>35</v>
      </c>
      <c r="AX1083" s="14" t="s">
        <v>73</v>
      </c>
      <c r="AY1083" s="219" t="s">
        <v>185</v>
      </c>
    </row>
    <row r="1084" spans="1:65" s="15" customFormat="1" ht="11.25">
      <c r="B1084" s="220"/>
      <c r="C1084" s="221"/>
      <c r="D1084" s="200" t="s">
        <v>195</v>
      </c>
      <c r="E1084" s="222" t="s">
        <v>19</v>
      </c>
      <c r="F1084" s="223" t="s">
        <v>226</v>
      </c>
      <c r="G1084" s="221"/>
      <c r="H1084" s="224">
        <v>7</v>
      </c>
      <c r="I1084" s="225"/>
      <c r="J1084" s="221"/>
      <c r="K1084" s="221"/>
      <c r="L1084" s="226"/>
      <c r="M1084" s="227"/>
      <c r="N1084" s="228"/>
      <c r="O1084" s="228"/>
      <c r="P1084" s="228"/>
      <c r="Q1084" s="228"/>
      <c r="R1084" s="228"/>
      <c r="S1084" s="228"/>
      <c r="T1084" s="229"/>
      <c r="AT1084" s="230" t="s">
        <v>195</v>
      </c>
      <c r="AU1084" s="230" t="s">
        <v>82</v>
      </c>
      <c r="AV1084" s="15" t="s">
        <v>135</v>
      </c>
      <c r="AW1084" s="15" t="s">
        <v>35</v>
      </c>
      <c r="AX1084" s="15" t="s">
        <v>80</v>
      </c>
      <c r="AY1084" s="230" t="s">
        <v>185</v>
      </c>
    </row>
    <row r="1085" spans="1:65" s="2" customFormat="1" ht="21.75" customHeight="1">
      <c r="A1085" s="36"/>
      <c r="B1085" s="37"/>
      <c r="C1085" s="180" t="s">
        <v>1934</v>
      </c>
      <c r="D1085" s="180" t="s">
        <v>187</v>
      </c>
      <c r="E1085" s="181" t="s">
        <v>7082</v>
      </c>
      <c r="F1085" s="182" t="s">
        <v>7083</v>
      </c>
      <c r="G1085" s="183" t="s">
        <v>499</v>
      </c>
      <c r="H1085" s="184">
        <v>76.89</v>
      </c>
      <c r="I1085" s="185"/>
      <c r="J1085" s="186">
        <f>ROUND(I1085*H1085,2)</f>
        <v>0</v>
      </c>
      <c r="K1085" s="182" t="s">
        <v>191</v>
      </c>
      <c r="L1085" s="41"/>
      <c r="M1085" s="187" t="s">
        <v>19</v>
      </c>
      <c r="N1085" s="188" t="s">
        <v>44</v>
      </c>
      <c r="O1085" s="66"/>
      <c r="P1085" s="189">
        <f>O1085*H1085</f>
        <v>0</v>
      </c>
      <c r="Q1085" s="189">
        <v>1.1E-4</v>
      </c>
      <c r="R1085" s="189">
        <f>Q1085*H1085</f>
        <v>8.4579000000000008E-3</v>
      </c>
      <c r="S1085" s="189">
        <v>0</v>
      </c>
      <c r="T1085" s="190">
        <f>S1085*H1085</f>
        <v>0</v>
      </c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R1085" s="191" t="s">
        <v>339</v>
      </c>
      <c r="AT1085" s="191" t="s">
        <v>187</v>
      </c>
      <c r="AU1085" s="191" t="s">
        <v>82</v>
      </c>
      <c r="AY1085" s="19" t="s">
        <v>185</v>
      </c>
      <c r="BE1085" s="192">
        <f>IF(N1085="základní",J1085,0)</f>
        <v>0</v>
      </c>
      <c r="BF1085" s="192">
        <f>IF(N1085="snížená",J1085,0)</f>
        <v>0</v>
      </c>
      <c r="BG1085" s="192">
        <f>IF(N1085="zákl. přenesená",J1085,0)</f>
        <v>0</v>
      </c>
      <c r="BH1085" s="192">
        <f>IF(N1085="sníž. přenesená",J1085,0)</f>
        <v>0</v>
      </c>
      <c r="BI1085" s="192">
        <f>IF(N1085="nulová",J1085,0)</f>
        <v>0</v>
      </c>
      <c r="BJ1085" s="19" t="s">
        <v>80</v>
      </c>
      <c r="BK1085" s="192">
        <f>ROUND(I1085*H1085,2)</f>
        <v>0</v>
      </c>
      <c r="BL1085" s="19" t="s">
        <v>339</v>
      </c>
      <c r="BM1085" s="191" t="s">
        <v>7084</v>
      </c>
    </row>
    <row r="1086" spans="1:65" s="2" customFormat="1" ht="11.25">
      <c r="A1086" s="36"/>
      <c r="B1086" s="37"/>
      <c r="C1086" s="38"/>
      <c r="D1086" s="193" t="s">
        <v>193</v>
      </c>
      <c r="E1086" s="38"/>
      <c r="F1086" s="194" t="s">
        <v>7085</v>
      </c>
      <c r="G1086" s="38"/>
      <c r="H1086" s="38"/>
      <c r="I1086" s="195"/>
      <c r="J1086" s="38"/>
      <c r="K1086" s="38"/>
      <c r="L1086" s="41"/>
      <c r="M1086" s="196"/>
      <c r="N1086" s="197"/>
      <c r="O1086" s="66"/>
      <c r="P1086" s="66"/>
      <c r="Q1086" s="66"/>
      <c r="R1086" s="66"/>
      <c r="S1086" s="66"/>
      <c r="T1086" s="67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T1086" s="19" t="s">
        <v>193</v>
      </c>
      <c r="AU1086" s="19" t="s">
        <v>82</v>
      </c>
    </row>
    <row r="1087" spans="1:65" s="13" customFormat="1" ht="11.25">
      <c r="B1087" s="198"/>
      <c r="C1087" s="199"/>
      <c r="D1087" s="200" t="s">
        <v>195</v>
      </c>
      <c r="E1087" s="201" t="s">
        <v>19</v>
      </c>
      <c r="F1087" s="202" t="s">
        <v>7077</v>
      </c>
      <c r="G1087" s="199"/>
      <c r="H1087" s="201" t="s">
        <v>19</v>
      </c>
      <c r="I1087" s="203"/>
      <c r="J1087" s="199"/>
      <c r="K1087" s="199"/>
      <c r="L1087" s="204"/>
      <c r="M1087" s="205"/>
      <c r="N1087" s="206"/>
      <c r="O1087" s="206"/>
      <c r="P1087" s="206"/>
      <c r="Q1087" s="206"/>
      <c r="R1087" s="206"/>
      <c r="S1087" s="206"/>
      <c r="T1087" s="207"/>
      <c r="AT1087" s="208" t="s">
        <v>195</v>
      </c>
      <c r="AU1087" s="208" t="s">
        <v>82</v>
      </c>
      <c r="AV1087" s="13" t="s">
        <v>80</v>
      </c>
      <c r="AW1087" s="13" t="s">
        <v>35</v>
      </c>
      <c r="AX1087" s="13" t="s">
        <v>73</v>
      </c>
      <c r="AY1087" s="208" t="s">
        <v>185</v>
      </c>
    </row>
    <row r="1088" spans="1:65" s="14" customFormat="1" ht="11.25">
      <c r="B1088" s="209"/>
      <c r="C1088" s="210"/>
      <c r="D1088" s="200" t="s">
        <v>195</v>
      </c>
      <c r="E1088" s="211" t="s">
        <v>19</v>
      </c>
      <c r="F1088" s="212" t="s">
        <v>7086</v>
      </c>
      <c r="G1088" s="210"/>
      <c r="H1088" s="213">
        <v>5.4</v>
      </c>
      <c r="I1088" s="214"/>
      <c r="J1088" s="210"/>
      <c r="K1088" s="210"/>
      <c r="L1088" s="215"/>
      <c r="M1088" s="216"/>
      <c r="N1088" s="217"/>
      <c r="O1088" s="217"/>
      <c r="P1088" s="217"/>
      <c r="Q1088" s="217"/>
      <c r="R1088" s="217"/>
      <c r="S1088" s="217"/>
      <c r="T1088" s="218"/>
      <c r="AT1088" s="219" t="s">
        <v>195</v>
      </c>
      <c r="AU1088" s="219" t="s">
        <v>82</v>
      </c>
      <c r="AV1088" s="14" t="s">
        <v>82</v>
      </c>
      <c r="AW1088" s="14" t="s">
        <v>35</v>
      </c>
      <c r="AX1088" s="14" t="s">
        <v>73</v>
      </c>
      <c r="AY1088" s="219" t="s">
        <v>185</v>
      </c>
    </row>
    <row r="1089" spans="1:65" s="14" customFormat="1" ht="11.25">
      <c r="B1089" s="209"/>
      <c r="C1089" s="210"/>
      <c r="D1089" s="200" t="s">
        <v>195</v>
      </c>
      <c r="E1089" s="211" t="s">
        <v>19</v>
      </c>
      <c r="F1089" s="212" t="s">
        <v>7087</v>
      </c>
      <c r="G1089" s="210"/>
      <c r="H1089" s="213">
        <v>6.69</v>
      </c>
      <c r="I1089" s="214"/>
      <c r="J1089" s="210"/>
      <c r="K1089" s="210"/>
      <c r="L1089" s="215"/>
      <c r="M1089" s="216"/>
      <c r="N1089" s="217"/>
      <c r="O1089" s="217"/>
      <c r="P1089" s="217"/>
      <c r="Q1089" s="217"/>
      <c r="R1089" s="217"/>
      <c r="S1089" s="217"/>
      <c r="T1089" s="218"/>
      <c r="AT1089" s="219" t="s">
        <v>195</v>
      </c>
      <c r="AU1089" s="219" t="s">
        <v>82</v>
      </c>
      <c r="AV1089" s="14" t="s">
        <v>82</v>
      </c>
      <c r="AW1089" s="14" t="s">
        <v>35</v>
      </c>
      <c r="AX1089" s="14" t="s">
        <v>73</v>
      </c>
      <c r="AY1089" s="219" t="s">
        <v>185</v>
      </c>
    </row>
    <row r="1090" spans="1:65" s="14" customFormat="1" ht="11.25">
      <c r="B1090" s="209"/>
      <c r="C1090" s="210"/>
      <c r="D1090" s="200" t="s">
        <v>195</v>
      </c>
      <c r="E1090" s="211" t="s">
        <v>19</v>
      </c>
      <c r="F1090" s="212" t="s">
        <v>7088</v>
      </c>
      <c r="G1090" s="210"/>
      <c r="H1090" s="213">
        <v>19.8</v>
      </c>
      <c r="I1090" s="214"/>
      <c r="J1090" s="210"/>
      <c r="K1090" s="210"/>
      <c r="L1090" s="215"/>
      <c r="M1090" s="216"/>
      <c r="N1090" s="217"/>
      <c r="O1090" s="217"/>
      <c r="P1090" s="217"/>
      <c r="Q1090" s="217"/>
      <c r="R1090" s="217"/>
      <c r="S1090" s="217"/>
      <c r="T1090" s="218"/>
      <c r="AT1090" s="219" t="s">
        <v>195</v>
      </c>
      <c r="AU1090" s="219" t="s">
        <v>82</v>
      </c>
      <c r="AV1090" s="14" t="s">
        <v>82</v>
      </c>
      <c r="AW1090" s="14" t="s">
        <v>35</v>
      </c>
      <c r="AX1090" s="14" t="s">
        <v>73</v>
      </c>
      <c r="AY1090" s="219" t="s">
        <v>185</v>
      </c>
    </row>
    <row r="1091" spans="1:65" s="14" customFormat="1" ht="11.25">
      <c r="B1091" s="209"/>
      <c r="C1091" s="210"/>
      <c r="D1091" s="200" t="s">
        <v>195</v>
      </c>
      <c r="E1091" s="211" t="s">
        <v>19</v>
      </c>
      <c r="F1091" s="212" t="s">
        <v>7089</v>
      </c>
      <c r="G1091" s="210"/>
      <c r="H1091" s="213">
        <v>12.6</v>
      </c>
      <c r="I1091" s="214"/>
      <c r="J1091" s="210"/>
      <c r="K1091" s="210"/>
      <c r="L1091" s="215"/>
      <c r="M1091" s="216"/>
      <c r="N1091" s="217"/>
      <c r="O1091" s="217"/>
      <c r="P1091" s="217"/>
      <c r="Q1091" s="217"/>
      <c r="R1091" s="217"/>
      <c r="S1091" s="217"/>
      <c r="T1091" s="218"/>
      <c r="AT1091" s="219" t="s">
        <v>195</v>
      </c>
      <c r="AU1091" s="219" t="s">
        <v>82</v>
      </c>
      <c r="AV1091" s="14" t="s">
        <v>82</v>
      </c>
      <c r="AW1091" s="14" t="s">
        <v>35</v>
      </c>
      <c r="AX1091" s="14" t="s">
        <v>73</v>
      </c>
      <c r="AY1091" s="219" t="s">
        <v>185</v>
      </c>
    </row>
    <row r="1092" spans="1:65" s="14" customFormat="1" ht="11.25">
      <c r="B1092" s="209"/>
      <c r="C1092" s="210"/>
      <c r="D1092" s="200" t="s">
        <v>195</v>
      </c>
      <c r="E1092" s="211" t="s">
        <v>19</v>
      </c>
      <c r="F1092" s="212" t="s">
        <v>7089</v>
      </c>
      <c r="G1092" s="210"/>
      <c r="H1092" s="213">
        <v>12.6</v>
      </c>
      <c r="I1092" s="214"/>
      <c r="J1092" s="210"/>
      <c r="K1092" s="210"/>
      <c r="L1092" s="215"/>
      <c r="M1092" s="216"/>
      <c r="N1092" s="217"/>
      <c r="O1092" s="217"/>
      <c r="P1092" s="217"/>
      <c r="Q1092" s="217"/>
      <c r="R1092" s="217"/>
      <c r="S1092" s="217"/>
      <c r="T1092" s="218"/>
      <c r="AT1092" s="219" t="s">
        <v>195</v>
      </c>
      <c r="AU1092" s="219" t="s">
        <v>82</v>
      </c>
      <c r="AV1092" s="14" t="s">
        <v>82</v>
      </c>
      <c r="AW1092" s="14" t="s">
        <v>35</v>
      </c>
      <c r="AX1092" s="14" t="s">
        <v>73</v>
      </c>
      <c r="AY1092" s="219" t="s">
        <v>185</v>
      </c>
    </row>
    <row r="1093" spans="1:65" s="14" customFormat="1" ht="11.25">
      <c r="B1093" s="209"/>
      <c r="C1093" s="210"/>
      <c r="D1093" s="200" t="s">
        <v>195</v>
      </c>
      <c r="E1093" s="211" t="s">
        <v>19</v>
      </c>
      <c r="F1093" s="212" t="s">
        <v>7088</v>
      </c>
      <c r="G1093" s="210"/>
      <c r="H1093" s="213">
        <v>19.8</v>
      </c>
      <c r="I1093" s="214"/>
      <c r="J1093" s="210"/>
      <c r="K1093" s="210"/>
      <c r="L1093" s="215"/>
      <c r="M1093" s="216"/>
      <c r="N1093" s="217"/>
      <c r="O1093" s="217"/>
      <c r="P1093" s="217"/>
      <c r="Q1093" s="217"/>
      <c r="R1093" s="217"/>
      <c r="S1093" s="217"/>
      <c r="T1093" s="218"/>
      <c r="AT1093" s="219" t="s">
        <v>195</v>
      </c>
      <c r="AU1093" s="219" t="s">
        <v>82</v>
      </c>
      <c r="AV1093" s="14" t="s">
        <v>82</v>
      </c>
      <c r="AW1093" s="14" t="s">
        <v>35</v>
      </c>
      <c r="AX1093" s="14" t="s">
        <v>73</v>
      </c>
      <c r="AY1093" s="219" t="s">
        <v>185</v>
      </c>
    </row>
    <row r="1094" spans="1:65" s="15" customFormat="1" ht="11.25">
      <c r="B1094" s="220"/>
      <c r="C1094" s="221"/>
      <c r="D1094" s="200" t="s">
        <v>195</v>
      </c>
      <c r="E1094" s="222" t="s">
        <v>19</v>
      </c>
      <c r="F1094" s="223" t="s">
        <v>226</v>
      </c>
      <c r="G1094" s="221"/>
      <c r="H1094" s="224">
        <v>76.89</v>
      </c>
      <c r="I1094" s="225"/>
      <c r="J1094" s="221"/>
      <c r="K1094" s="221"/>
      <c r="L1094" s="226"/>
      <c r="M1094" s="227"/>
      <c r="N1094" s="228"/>
      <c r="O1094" s="228"/>
      <c r="P1094" s="228"/>
      <c r="Q1094" s="228"/>
      <c r="R1094" s="228"/>
      <c r="S1094" s="228"/>
      <c r="T1094" s="229"/>
      <c r="AT1094" s="230" t="s">
        <v>195</v>
      </c>
      <c r="AU1094" s="230" t="s">
        <v>82</v>
      </c>
      <c r="AV1094" s="15" t="s">
        <v>135</v>
      </c>
      <c r="AW1094" s="15" t="s">
        <v>35</v>
      </c>
      <c r="AX1094" s="15" t="s">
        <v>80</v>
      </c>
      <c r="AY1094" s="230" t="s">
        <v>185</v>
      </c>
    </row>
    <row r="1095" spans="1:65" s="2" customFormat="1" ht="16.5" customHeight="1">
      <c r="A1095" s="36"/>
      <c r="B1095" s="37"/>
      <c r="C1095" s="237" t="s">
        <v>1940</v>
      </c>
      <c r="D1095" s="237" t="s">
        <v>520</v>
      </c>
      <c r="E1095" s="238" t="s">
        <v>7090</v>
      </c>
      <c r="F1095" s="239" t="s">
        <v>7091</v>
      </c>
      <c r="G1095" s="240" t="s">
        <v>342</v>
      </c>
      <c r="H1095" s="241">
        <v>0.42299999999999999</v>
      </c>
      <c r="I1095" s="242"/>
      <c r="J1095" s="243">
        <f>ROUND(I1095*H1095,2)</f>
        <v>0</v>
      </c>
      <c r="K1095" s="239" t="s">
        <v>191</v>
      </c>
      <c r="L1095" s="244"/>
      <c r="M1095" s="245" t="s">
        <v>19</v>
      </c>
      <c r="N1095" s="246" t="s">
        <v>44</v>
      </c>
      <c r="O1095" s="66"/>
      <c r="P1095" s="189">
        <f>O1095*H1095</f>
        <v>0</v>
      </c>
      <c r="Q1095" s="189">
        <v>1</v>
      </c>
      <c r="R1095" s="189">
        <f>Q1095*H1095</f>
        <v>0.42299999999999999</v>
      </c>
      <c r="S1095" s="189">
        <v>0</v>
      </c>
      <c r="T1095" s="190">
        <f>S1095*H1095</f>
        <v>0</v>
      </c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R1095" s="191" t="s">
        <v>627</v>
      </c>
      <c r="AT1095" s="191" t="s">
        <v>520</v>
      </c>
      <c r="AU1095" s="191" t="s">
        <v>82</v>
      </c>
      <c r="AY1095" s="19" t="s">
        <v>185</v>
      </c>
      <c r="BE1095" s="192">
        <f>IF(N1095="základní",J1095,0)</f>
        <v>0</v>
      </c>
      <c r="BF1095" s="192">
        <f>IF(N1095="snížená",J1095,0)</f>
        <v>0</v>
      </c>
      <c r="BG1095" s="192">
        <f>IF(N1095="zákl. přenesená",J1095,0)</f>
        <v>0</v>
      </c>
      <c r="BH1095" s="192">
        <f>IF(N1095="sníž. přenesená",J1095,0)</f>
        <v>0</v>
      </c>
      <c r="BI1095" s="192">
        <f>IF(N1095="nulová",J1095,0)</f>
        <v>0</v>
      </c>
      <c r="BJ1095" s="19" t="s">
        <v>80</v>
      </c>
      <c r="BK1095" s="192">
        <f>ROUND(I1095*H1095,2)</f>
        <v>0</v>
      </c>
      <c r="BL1095" s="19" t="s">
        <v>339</v>
      </c>
      <c r="BM1095" s="191" t="s">
        <v>7092</v>
      </c>
    </row>
    <row r="1096" spans="1:65" s="13" customFormat="1" ht="11.25">
      <c r="B1096" s="198"/>
      <c r="C1096" s="199"/>
      <c r="D1096" s="200" t="s">
        <v>195</v>
      </c>
      <c r="E1096" s="201" t="s">
        <v>19</v>
      </c>
      <c r="F1096" s="202" t="s">
        <v>7077</v>
      </c>
      <c r="G1096" s="199"/>
      <c r="H1096" s="201" t="s">
        <v>19</v>
      </c>
      <c r="I1096" s="203"/>
      <c r="J1096" s="199"/>
      <c r="K1096" s="199"/>
      <c r="L1096" s="204"/>
      <c r="M1096" s="205"/>
      <c r="N1096" s="206"/>
      <c r="O1096" s="206"/>
      <c r="P1096" s="206"/>
      <c r="Q1096" s="206"/>
      <c r="R1096" s="206"/>
      <c r="S1096" s="206"/>
      <c r="T1096" s="207"/>
      <c r="AT1096" s="208" t="s">
        <v>195</v>
      </c>
      <c r="AU1096" s="208" t="s">
        <v>82</v>
      </c>
      <c r="AV1096" s="13" t="s">
        <v>80</v>
      </c>
      <c r="AW1096" s="13" t="s">
        <v>35</v>
      </c>
      <c r="AX1096" s="13" t="s">
        <v>73</v>
      </c>
      <c r="AY1096" s="208" t="s">
        <v>185</v>
      </c>
    </row>
    <row r="1097" spans="1:65" s="14" customFormat="1" ht="11.25">
      <c r="B1097" s="209"/>
      <c r="C1097" s="210"/>
      <c r="D1097" s="200" t="s">
        <v>195</v>
      </c>
      <c r="E1097" s="211" t="s">
        <v>19</v>
      </c>
      <c r="F1097" s="212" t="s">
        <v>7093</v>
      </c>
      <c r="G1097" s="210"/>
      <c r="H1097" s="213">
        <v>0.03</v>
      </c>
      <c r="I1097" s="214"/>
      <c r="J1097" s="210"/>
      <c r="K1097" s="210"/>
      <c r="L1097" s="215"/>
      <c r="M1097" s="216"/>
      <c r="N1097" s="217"/>
      <c r="O1097" s="217"/>
      <c r="P1097" s="217"/>
      <c r="Q1097" s="217"/>
      <c r="R1097" s="217"/>
      <c r="S1097" s="217"/>
      <c r="T1097" s="218"/>
      <c r="AT1097" s="219" t="s">
        <v>195</v>
      </c>
      <c r="AU1097" s="219" t="s">
        <v>82</v>
      </c>
      <c r="AV1097" s="14" t="s">
        <v>82</v>
      </c>
      <c r="AW1097" s="14" t="s">
        <v>35</v>
      </c>
      <c r="AX1097" s="14" t="s">
        <v>73</v>
      </c>
      <c r="AY1097" s="219" t="s">
        <v>185</v>
      </c>
    </row>
    <row r="1098" spans="1:65" s="14" customFormat="1" ht="11.25">
      <c r="B1098" s="209"/>
      <c r="C1098" s="210"/>
      <c r="D1098" s="200" t="s">
        <v>195</v>
      </c>
      <c r="E1098" s="211" t="s">
        <v>19</v>
      </c>
      <c r="F1098" s="212" t="s">
        <v>7094</v>
      </c>
      <c r="G1098" s="210"/>
      <c r="H1098" s="213">
        <v>3.6999999999999998E-2</v>
      </c>
      <c r="I1098" s="214"/>
      <c r="J1098" s="210"/>
      <c r="K1098" s="210"/>
      <c r="L1098" s="215"/>
      <c r="M1098" s="216"/>
      <c r="N1098" s="217"/>
      <c r="O1098" s="217"/>
      <c r="P1098" s="217"/>
      <c r="Q1098" s="217"/>
      <c r="R1098" s="217"/>
      <c r="S1098" s="217"/>
      <c r="T1098" s="218"/>
      <c r="AT1098" s="219" t="s">
        <v>195</v>
      </c>
      <c r="AU1098" s="219" t="s">
        <v>82</v>
      </c>
      <c r="AV1098" s="14" t="s">
        <v>82</v>
      </c>
      <c r="AW1098" s="14" t="s">
        <v>35</v>
      </c>
      <c r="AX1098" s="14" t="s">
        <v>73</v>
      </c>
      <c r="AY1098" s="219" t="s">
        <v>185</v>
      </c>
    </row>
    <row r="1099" spans="1:65" s="14" customFormat="1" ht="11.25">
      <c r="B1099" s="209"/>
      <c r="C1099" s="210"/>
      <c r="D1099" s="200" t="s">
        <v>195</v>
      </c>
      <c r="E1099" s="211" t="s">
        <v>19</v>
      </c>
      <c r="F1099" s="212" t="s">
        <v>7095</v>
      </c>
      <c r="G1099" s="210"/>
      <c r="H1099" s="213">
        <v>0.109</v>
      </c>
      <c r="I1099" s="214"/>
      <c r="J1099" s="210"/>
      <c r="K1099" s="210"/>
      <c r="L1099" s="215"/>
      <c r="M1099" s="216"/>
      <c r="N1099" s="217"/>
      <c r="O1099" s="217"/>
      <c r="P1099" s="217"/>
      <c r="Q1099" s="217"/>
      <c r="R1099" s="217"/>
      <c r="S1099" s="217"/>
      <c r="T1099" s="218"/>
      <c r="AT1099" s="219" t="s">
        <v>195</v>
      </c>
      <c r="AU1099" s="219" t="s">
        <v>82</v>
      </c>
      <c r="AV1099" s="14" t="s">
        <v>82</v>
      </c>
      <c r="AW1099" s="14" t="s">
        <v>35</v>
      </c>
      <c r="AX1099" s="14" t="s">
        <v>73</v>
      </c>
      <c r="AY1099" s="219" t="s">
        <v>185</v>
      </c>
    </row>
    <row r="1100" spans="1:65" s="14" customFormat="1" ht="11.25">
      <c r="B1100" s="209"/>
      <c r="C1100" s="210"/>
      <c r="D1100" s="200" t="s">
        <v>195</v>
      </c>
      <c r="E1100" s="211" t="s">
        <v>19</v>
      </c>
      <c r="F1100" s="212" t="s">
        <v>7096</v>
      </c>
      <c r="G1100" s="210"/>
      <c r="H1100" s="213">
        <v>6.9000000000000006E-2</v>
      </c>
      <c r="I1100" s="214"/>
      <c r="J1100" s="210"/>
      <c r="K1100" s="210"/>
      <c r="L1100" s="215"/>
      <c r="M1100" s="216"/>
      <c r="N1100" s="217"/>
      <c r="O1100" s="217"/>
      <c r="P1100" s="217"/>
      <c r="Q1100" s="217"/>
      <c r="R1100" s="217"/>
      <c r="S1100" s="217"/>
      <c r="T1100" s="218"/>
      <c r="AT1100" s="219" t="s">
        <v>195</v>
      </c>
      <c r="AU1100" s="219" t="s">
        <v>82</v>
      </c>
      <c r="AV1100" s="14" t="s">
        <v>82</v>
      </c>
      <c r="AW1100" s="14" t="s">
        <v>35</v>
      </c>
      <c r="AX1100" s="14" t="s">
        <v>73</v>
      </c>
      <c r="AY1100" s="219" t="s">
        <v>185</v>
      </c>
    </row>
    <row r="1101" spans="1:65" s="14" customFormat="1" ht="11.25">
      <c r="B1101" s="209"/>
      <c r="C1101" s="210"/>
      <c r="D1101" s="200" t="s">
        <v>195</v>
      </c>
      <c r="E1101" s="211" t="s">
        <v>19</v>
      </c>
      <c r="F1101" s="212" t="s">
        <v>7096</v>
      </c>
      <c r="G1101" s="210"/>
      <c r="H1101" s="213">
        <v>6.9000000000000006E-2</v>
      </c>
      <c r="I1101" s="214"/>
      <c r="J1101" s="210"/>
      <c r="K1101" s="210"/>
      <c r="L1101" s="215"/>
      <c r="M1101" s="216"/>
      <c r="N1101" s="217"/>
      <c r="O1101" s="217"/>
      <c r="P1101" s="217"/>
      <c r="Q1101" s="217"/>
      <c r="R1101" s="217"/>
      <c r="S1101" s="217"/>
      <c r="T1101" s="218"/>
      <c r="AT1101" s="219" t="s">
        <v>195</v>
      </c>
      <c r="AU1101" s="219" t="s">
        <v>82</v>
      </c>
      <c r="AV1101" s="14" t="s">
        <v>82</v>
      </c>
      <c r="AW1101" s="14" t="s">
        <v>35</v>
      </c>
      <c r="AX1101" s="14" t="s">
        <v>73</v>
      </c>
      <c r="AY1101" s="219" t="s">
        <v>185</v>
      </c>
    </row>
    <row r="1102" spans="1:65" s="14" customFormat="1" ht="11.25">
      <c r="B1102" s="209"/>
      <c r="C1102" s="210"/>
      <c r="D1102" s="200" t="s">
        <v>195</v>
      </c>
      <c r="E1102" s="211" t="s">
        <v>19</v>
      </c>
      <c r="F1102" s="212" t="s">
        <v>7095</v>
      </c>
      <c r="G1102" s="210"/>
      <c r="H1102" s="213">
        <v>0.109</v>
      </c>
      <c r="I1102" s="214"/>
      <c r="J1102" s="210"/>
      <c r="K1102" s="210"/>
      <c r="L1102" s="215"/>
      <c r="M1102" s="216"/>
      <c r="N1102" s="217"/>
      <c r="O1102" s="217"/>
      <c r="P1102" s="217"/>
      <c r="Q1102" s="217"/>
      <c r="R1102" s="217"/>
      <c r="S1102" s="217"/>
      <c r="T1102" s="218"/>
      <c r="AT1102" s="219" t="s">
        <v>195</v>
      </c>
      <c r="AU1102" s="219" t="s">
        <v>82</v>
      </c>
      <c r="AV1102" s="14" t="s">
        <v>82</v>
      </c>
      <c r="AW1102" s="14" t="s">
        <v>35</v>
      </c>
      <c r="AX1102" s="14" t="s">
        <v>73</v>
      </c>
      <c r="AY1102" s="219" t="s">
        <v>185</v>
      </c>
    </row>
    <row r="1103" spans="1:65" s="15" customFormat="1" ht="11.25">
      <c r="B1103" s="220"/>
      <c r="C1103" s="221"/>
      <c r="D1103" s="200" t="s">
        <v>195</v>
      </c>
      <c r="E1103" s="222" t="s">
        <v>19</v>
      </c>
      <c r="F1103" s="223" t="s">
        <v>226</v>
      </c>
      <c r="G1103" s="221"/>
      <c r="H1103" s="224">
        <v>0.42299999999999999</v>
      </c>
      <c r="I1103" s="225"/>
      <c r="J1103" s="221"/>
      <c r="K1103" s="221"/>
      <c r="L1103" s="226"/>
      <c r="M1103" s="227"/>
      <c r="N1103" s="228"/>
      <c r="O1103" s="228"/>
      <c r="P1103" s="228"/>
      <c r="Q1103" s="228"/>
      <c r="R1103" s="228"/>
      <c r="S1103" s="228"/>
      <c r="T1103" s="229"/>
      <c r="AT1103" s="230" t="s">
        <v>195</v>
      </c>
      <c r="AU1103" s="230" t="s">
        <v>82</v>
      </c>
      <c r="AV1103" s="15" t="s">
        <v>135</v>
      </c>
      <c r="AW1103" s="15" t="s">
        <v>35</v>
      </c>
      <c r="AX1103" s="15" t="s">
        <v>80</v>
      </c>
      <c r="AY1103" s="230" t="s">
        <v>185</v>
      </c>
    </row>
    <row r="1104" spans="1:65" s="2" customFormat="1" ht="16.5" customHeight="1">
      <c r="A1104" s="36"/>
      <c r="B1104" s="37"/>
      <c r="C1104" s="180" t="s">
        <v>1946</v>
      </c>
      <c r="D1104" s="180" t="s">
        <v>187</v>
      </c>
      <c r="E1104" s="181" t="s">
        <v>7097</v>
      </c>
      <c r="F1104" s="182" t="s">
        <v>7098</v>
      </c>
      <c r="G1104" s="183" t="s">
        <v>240</v>
      </c>
      <c r="H1104" s="184">
        <v>1.6879999999999999</v>
      </c>
      <c r="I1104" s="185"/>
      <c r="J1104" s="186">
        <f>ROUND(I1104*H1104,2)</f>
        <v>0</v>
      </c>
      <c r="K1104" s="182" t="s">
        <v>191</v>
      </c>
      <c r="L1104" s="41"/>
      <c r="M1104" s="187" t="s">
        <v>19</v>
      </c>
      <c r="N1104" s="188" t="s">
        <v>44</v>
      </c>
      <c r="O1104" s="66"/>
      <c r="P1104" s="189">
        <f>O1104*H1104</f>
        <v>0</v>
      </c>
      <c r="Q1104" s="189">
        <v>6.9999999999999994E-5</v>
      </c>
      <c r="R1104" s="189">
        <f>Q1104*H1104</f>
        <v>1.1815999999999998E-4</v>
      </c>
      <c r="S1104" s="189">
        <v>0</v>
      </c>
      <c r="T1104" s="190">
        <f>S1104*H1104</f>
        <v>0</v>
      </c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R1104" s="191" t="s">
        <v>339</v>
      </c>
      <c r="AT1104" s="191" t="s">
        <v>187</v>
      </c>
      <c r="AU1104" s="191" t="s">
        <v>82</v>
      </c>
      <c r="AY1104" s="19" t="s">
        <v>185</v>
      </c>
      <c r="BE1104" s="192">
        <f>IF(N1104="základní",J1104,0)</f>
        <v>0</v>
      </c>
      <c r="BF1104" s="192">
        <f>IF(N1104="snížená",J1104,0)</f>
        <v>0</v>
      </c>
      <c r="BG1104" s="192">
        <f>IF(N1104="zákl. přenesená",J1104,0)</f>
        <v>0</v>
      </c>
      <c r="BH1104" s="192">
        <f>IF(N1104="sníž. přenesená",J1104,0)</f>
        <v>0</v>
      </c>
      <c r="BI1104" s="192">
        <f>IF(N1104="nulová",J1104,0)</f>
        <v>0</v>
      </c>
      <c r="BJ1104" s="19" t="s">
        <v>80</v>
      </c>
      <c r="BK1104" s="192">
        <f>ROUND(I1104*H1104,2)</f>
        <v>0</v>
      </c>
      <c r="BL1104" s="19" t="s">
        <v>339</v>
      </c>
      <c r="BM1104" s="191" t="s">
        <v>7099</v>
      </c>
    </row>
    <row r="1105" spans="1:65" s="2" customFormat="1" ht="11.25">
      <c r="A1105" s="36"/>
      <c r="B1105" s="37"/>
      <c r="C1105" s="38"/>
      <c r="D1105" s="193" t="s">
        <v>193</v>
      </c>
      <c r="E1105" s="38"/>
      <c r="F1105" s="194" t="s">
        <v>7100</v>
      </c>
      <c r="G1105" s="38"/>
      <c r="H1105" s="38"/>
      <c r="I1105" s="195"/>
      <c r="J1105" s="38"/>
      <c r="K1105" s="38"/>
      <c r="L1105" s="41"/>
      <c r="M1105" s="196"/>
      <c r="N1105" s="197"/>
      <c r="O1105" s="66"/>
      <c r="P1105" s="66"/>
      <c r="Q1105" s="66"/>
      <c r="R1105" s="66"/>
      <c r="S1105" s="66"/>
      <c r="T1105" s="67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T1105" s="19" t="s">
        <v>193</v>
      </c>
      <c r="AU1105" s="19" t="s">
        <v>82</v>
      </c>
    </row>
    <row r="1106" spans="1:65" s="13" customFormat="1" ht="11.25">
      <c r="B1106" s="198"/>
      <c r="C1106" s="199"/>
      <c r="D1106" s="200" t="s">
        <v>195</v>
      </c>
      <c r="E1106" s="201" t="s">
        <v>19</v>
      </c>
      <c r="F1106" s="202" t="s">
        <v>7077</v>
      </c>
      <c r="G1106" s="199"/>
      <c r="H1106" s="201" t="s">
        <v>19</v>
      </c>
      <c r="I1106" s="203"/>
      <c r="J1106" s="199"/>
      <c r="K1106" s="199"/>
      <c r="L1106" s="204"/>
      <c r="M1106" s="205"/>
      <c r="N1106" s="206"/>
      <c r="O1106" s="206"/>
      <c r="P1106" s="206"/>
      <c r="Q1106" s="206"/>
      <c r="R1106" s="206"/>
      <c r="S1106" s="206"/>
      <c r="T1106" s="207"/>
      <c r="AT1106" s="208" t="s">
        <v>195</v>
      </c>
      <c r="AU1106" s="208" t="s">
        <v>82</v>
      </c>
      <c r="AV1106" s="13" t="s">
        <v>80</v>
      </c>
      <c r="AW1106" s="13" t="s">
        <v>35</v>
      </c>
      <c r="AX1106" s="13" t="s">
        <v>73</v>
      </c>
      <c r="AY1106" s="208" t="s">
        <v>185</v>
      </c>
    </row>
    <row r="1107" spans="1:65" s="14" customFormat="1" ht="11.25">
      <c r="B1107" s="209"/>
      <c r="C1107" s="210"/>
      <c r="D1107" s="200" t="s">
        <v>195</v>
      </c>
      <c r="E1107" s="211" t="s">
        <v>19</v>
      </c>
      <c r="F1107" s="212" t="s">
        <v>7101</v>
      </c>
      <c r="G1107" s="210"/>
      <c r="H1107" s="213">
        <v>1.6879999999999999</v>
      </c>
      <c r="I1107" s="214"/>
      <c r="J1107" s="210"/>
      <c r="K1107" s="210"/>
      <c r="L1107" s="215"/>
      <c r="M1107" s="216"/>
      <c r="N1107" s="217"/>
      <c r="O1107" s="217"/>
      <c r="P1107" s="217"/>
      <c r="Q1107" s="217"/>
      <c r="R1107" s="217"/>
      <c r="S1107" s="217"/>
      <c r="T1107" s="218"/>
      <c r="AT1107" s="219" t="s">
        <v>195</v>
      </c>
      <c r="AU1107" s="219" t="s">
        <v>82</v>
      </c>
      <c r="AV1107" s="14" t="s">
        <v>82</v>
      </c>
      <c r="AW1107" s="14" t="s">
        <v>35</v>
      </c>
      <c r="AX1107" s="14" t="s">
        <v>73</v>
      </c>
      <c r="AY1107" s="219" t="s">
        <v>185</v>
      </c>
    </row>
    <row r="1108" spans="1:65" s="15" customFormat="1" ht="11.25">
      <c r="B1108" s="220"/>
      <c r="C1108" s="221"/>
      <c r="D1108" s="200" t="s">
        <v>195</v>
      </c>
      <c r="E1108" s="222" t="s">
        <v>19</v>
      </c>
      <c r="F1108" s="223" t="s">
        <v>226</v>
      </c>
      <c r="G1108" s="221"/>
      <c r="H1108" s="224">
        <v>1.6879999999999999</v>
      </c>
      <c r="I1108" s="225"/>
      <c r="J1108" s="221"/>
      <c r="K1108" s="221"/>
      <c r="L1108" s="226"/>
      <c r="M1108" s="227"/>
      <c r="N1108" s="228"/>
      <c r="O1108" s="228"/>
      <c r="P1108" s="228"/>
      <c r="Q1108" s="228"/>
      <c r="R1108" s="228"/>
      <c r="S1108" s="228"/>
      <c r="T1108" s="229"/>
      <c r="AT1108" s="230" t="s">
        <v>195</v>
      </c>
      <c r="AU1108" s="230" t="s">
        <v>82</v>
      </c>
      <c r="AV1108" s="15" t="s">
        <v>135</v>
      </c>
      <c r="AW1108" s="15" t="s">
        <v>35</v>
      </c>
      <c r="AX1108" s="15" t="s">
        <v>80</v>
      </c>
      <c r="AY1108" s="230" t="s">
        <v>185</v>
      </c>
    </row>
    <row r="1109" spans="1:65" s="2" customFormat="1" ht="16.5" customHeight="1">
      <c r="A1109" s="36"/>
      <c r="B1109" s="37"/>
      <c r="C1109" s="180" t="s">
        <v>1952</v>
      </c>
      <c r="D1109" s="180" t="s">
        <v>187</v>
      </c>
      <c r="E1109" s="181" t="s">
        <v>7102</v>
      </c>
      <c r="F1109" s="182" t="s">
        <v>7103</v>
      </c>
      <c r="G1109" s="183" t="s">
        <v>240</v>
      </c>
      <c r="H1109" s="184">
        <v>1.6879999999999999</v>
      </c>
      <c r="I1109" s="185"/>
      <c r="J1109" s="186">
        <f>ROUND(I1109*H1109,2)</f>
        <v>0</v>
      </c>
      <c r="K1109" s="182" t="s">
        <v>449</v>
      </c>
      <c r="L1109" s="41"/>
      <c r="M1109" s="187" t="s">
        <v>19</v>
      </c>
      <c r="N1109" s="188" t="s">
        <v>44</v>
      </c>
      <c r="O1109" s="66"/>
      <c r="P1109" s="189">
        <f>O1109*H1109</f>
        <v>0</v>
      </c>
      <c r="Q1109" s="189">
        <v>0</v>
      </c>
      <c r="R1109" s="189">
        <f>Q1109*H1109</f>
        <v>0</v>
      </c>
      <c r="S1109" s="189">
        <v>0</v>
      </c>
      <c r="T1109" s="190">
        <f>S1109*H1109</f>
        <v>0</v>
      </c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R1109" s="191" t="s">
        <v>339</v>
      </c>
      <c r="AT1109" s="191" t="s">
        <v>187</v>
      </c>
      <c r="AU1109" s="191" t="s">
        <v>82</v>
      </c>
      <c r="AY1109" s="19" t="s">
        <v>185</v>
      </c>
      <c r="BE1109" s="192">
        <f>IF(N1109="základní",J1109,0)</f>
        <v>0</v>
      </c>
      <c r="BF1109" s="192">
        <f>IF(N1109="snížená",J1109,0)</f>
        <v>0</v>
      </c>
      <c r="BG1109" s="192">
        <f>IF(N1109="zákl. přenesená",J1109,0)</f>
        <v>0</v>
      </c>
      <c r="BH1109" s="192">
        <f>IF(N1109="sníž. přenesená",J1109,0)</f>
        <v>0</v>
      </c>
      <c r="BI1109" s="192">
        <f>IF(N1109="nulová",J1109,0)</f>
        <v>0</v>
      </c>
      <c r="BJ1109" s="19" t="s">
        <v>80</v>
      </c>
      <c r="BK1109" s="192">
        <f>ROUND(I1109*H1109,2)</f>
        <v>0</v>
      </c>
      <c r="BL1109" s="19" t="s">
        <v>339</v>
      </c>
      <c r="BM1109" s="191" t="s">
        <v>7104</v>
      </c>
    </row>
    <row r="1110" spans="1:65" s="13" customFormat="1" ht="11.25">
      <c r="B1110" s="198"/>
      <c r="C1110" s="199"/>
      <c r="D1110" s="200" t="s">
        <v>195</v>
      </c>
      <c r="E1110" s="201" t="s">
        <v>19</v>
      </c>
      <c r="F1110" s="202" t="s">
        <v>7077</v>
      </c>
      <c r="G1110" s="199"/>
      <c r="H1110" s="201" t="s">
        <v>19</v>
      </c>
      <c r="I1110" s="203"/>
      <c r="J1110" s="199"/>
      <c r="K1110" s="199"/>
      <c r="L1110" s="204"/>
      <c r="M1110" s="205"/>
      <c r="N1110" s="206"/>
      <c r="O1110" s="206"/>
      <c r="P1110" s="206"/>
      <c r="Q1110" s="206"/>
      <c r="R1110" s="206"/>
      <c r="S1110" s="206"/>
      <c r="T1110" s="207"/>
      <c r="AT1110" s="208" t="s">
        <v>195</v>
      </c>
      <c r="AU1110" s="208" t="s">
        <v>82</v>
      </c>
      <c r="AV1110" s="13" t="s">
        <v>80</v>
      </c>
      <c r="AW1110" s="13" t="s">
        <v>35</v>
      </c>
      <c r="AX1110" s="13" t="s">
        <v>73</v>
      </c>
      <c r="AY1110" s="208" t="s">
        <v>185</v>
      </c>
    </row>
    <row r="1111" spans="1:65" s="14" customFormat="1" ht="11.25">
      <c r="B1111" s="209"/>
      <c r="C1111" s="210"/>
      <c r="D1111" s="200" t="s">
        <v>195</v>
      </c>
      <c r="E1111" s="211" t="s">
        <v>19</v>
      </c>
      <c r="F1111" s="212" t="s">
        <v>7101</v>
      </c>
      <c r="G1111" s="210"/>
      <c r="H1111" s="213">
        <v>1.6879999999999999</v>
      </c>
      <c r="I1111" s="214"/>
      <c r="J1111" s="210"/>
      <c r="K1111" s="210"/>
      <c r="L1111" s="215"/>
      <c r="M1111" s="216"/>
      <c r="N1111" s="217"/>
      <c r="O1111" s="217"/>
      <c r="P1111" s="217"/>
      <c r="Q1111" s="217"/>
      <c r="R1111" s="217"/>
      <c r="S1111" s="217"/>
      <c r="T1111" s="218"/>
      <c r="AT1111" s="219" t="s">
        <v>195</v>
      </c>
      <c r="AU1111" s="219" t="s">
        <v>82</v>
      </c>
      <c r="AV1111" s="14" t="s">
        <v>82</v>
      </c>
      <c r="AW1111" s="14" t="s">
        <v>35</v>
      </c>
      <c r="AX1111" s="14" t="s">
        <v>73</v>
      </c>
      <c r="AY1111" s="219" t="s">
        <v>185</v>
      </c>
    </row>
    <row r="1112" spans="1:65" s="15" customFormat="1" ht="11.25">
      <c r="B1112" s="220"/>
      <c r="C1112" s="221"/>
      <c r="D1112" s="200" t="s">
        <v>195</v>
      </c>
      <c r="E1112" s="222" t="s">
        <v>19</v>
      </c>
      <c r="F1112" s="223" t="s">
        <v>226</v>
      </c>
      <c r="G1112" s="221"/>
      <c r="H1112" s="224">
        <v>1.6879999999999999</v>
      </c>
      <c r="I1112" s="225"/>
      <c r="J1112" s="221"/>
      <c r="K1112" s="221"/>
      <c r="L1112" s="226"/>
      <c r="M1112" s="227"/>
      <c r="N1112" s="228"/>
      <c r="O1112" s="228"/>
      <c r="P1112" s="228"/>
      <c r="Q1112" s="228"/>
      <c r="R1112" s="228"/>
      <c r="S1112" s="228"/>
      <c r="T1112" s="229"/>
      <c r="AT1112" s="230" t="s">
        <v>195</v>
      </c>
      <c r="AU1112" s="230" t="s">
        <v>82</v>
      </c>
      <c r="AV1112" s="15" t="s">
        <v>135</v>
      </c>
      <c r="AW1112" s="15" t="s">
        <v>35</v>
      </c>
      <c r="AX1112" s="15" t="s">
        <v>80</v>
      </c>
      <c r="AY1112" s="230" t="s">
        <v>185</v>
      </c>
    </row>
    <row r="1113" spans="1:65" s="2" customFormat="1" ht="16.5" customHeight="1">
      <c r="A1113" s="36"/>
      <c r="B1113" s="37"/>
      <c r="C1113" s="180" t="s">
        <v>1957</v>
      </c>
      <c r="D1113" s="180" t="s">
        <v>187</v>
      </c>
      <c r="E1113" s="181" t="s">
        <v>1385</v>
      </c>
      <c r="F1113" s="182" t="s">
        <v>1386</v>
      </c>
      <c r="G1113" s="183" t="s">
        <v>1358</v>
      </c>
      <c r="H1113" s="184">
        <v>379.50099999999998</v>
      </c>
      <c r="I1113" s="185"/>
      <c r="J1113" s="186">
        <f>ROUND(I1113*H1113,2)</f>
        <v>0</v>
      </c>
      <c r="K1113" s="182" t="s">
        <v>191</v>
      </c>
      <c r="L1113" s="41"/>
      <c r="M1113" s="187" t="s">
        <v>19</v>
      </c>
      <c r="N1113" s="188" t="s">
        <v>44</v>
      </c>
      <c r="O1113" s="66"/>
      <c r="P1113" s="189">
        <f>O1113*H1113</f>
        <v>0</v>
      </c>
      <c r="Q1113" s="189">
        <v>6.0000000000000002E-5</v>
      </c>
      <c r="R1113" s="189">
        <f>Q1113*H1113</f>
        <v>2.2770059999999998E-2</v>
      </c>
      <c r="S1113" s="189">
        <v>0</v>
      </c>
      <c r="T1113" s="190">
        <f>S1113*H1113</f>
        <v>0</v>
      </c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R1113" s="191" t="s">
        <v>339</v>
      </c>
      <c r="AT1113" s="191" t="s">
        <v>187</v>
      </c>
      <c r="AU1113" s="191" t="s">
        <v>82</v>
      </c>
      <c r="AY1113" s="19" t="s">
        <v>185</v>
      </c>
      <c r="BE1113" s="192">
        <f>IF(N1113="základní",J1113,0)</f>
        <v>0</v>
      </c>
      <c r="BF1113" s="192">
        <f>IF(N1113="snížená",J1113,0)</f>
        <v>0</v>
      </c>
      <c r="BG1113" s="192">
        <f>IF(N1113="zákl. přenesená",J1113,0)</f>
        <v>0</v>
      </c>
      <c r="BH1113" s="192">
        <f>IF(N1113="sníž. přenesená",J1113,0)</f>
        <v>0</v>
      </c>
      <c r="BI1113" s="192">
        <f>IF(N1113="nulová",J1113,0)</f>
        <v>0</v>
      </c>
      <c r="BJ1113" s="19" t="s">
        <v>80</v>
      </c>
      <c r="BK1113" s="192">
        <f>ROUND(I1113*H1113,2)</f>
        <v>0</v>
      </c>
      <c r="BL1113" s="19" t="s">
        <v>339</v>
      </c>
      <c r="BM1113" s="191" t="s">
        <v>7105</v>
      </c>
    </row>
    <row r="1114" spans="1:65" s="2" customFormat="1" ht="11.25">
      <c r="A1114" s="36"/>
      <c r="B1114" s="37"/>
      <c r="C1114" s="38"/>
      <c r="D1114" s="193" t="s">
        <v>193</v>
      </c>
      <c r="E1114" s="38"/>
      <c r="F1114" s="194" t="s">
        <v>1388</v>
      </c>
      <c r="G1114" s="38"/>
      <c r="H1114" s="38"/>
      <c r="I1114" s="195"/>
      <c r="J1114" s="38"/>
      <c r="K1114" s="38"/>
      <c r="L1114" s="41"/>
      <c r="M1114" s="196"/>
      <c r="N1114" s="197"/>
      <c r="O1114" s="66"/>
      <c r="P1114" s="66"/>
      <c r="Q1114" s="66"/>
      <c r="R1114" s="66"/>
      <c r="S1114" s="66"/>
      <c r="T1114" s="67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T1114" s="19" t="s">
        <v>193</v>
      </c>
      <c r="AU1114" s="19" t="s">
        <v>82</v>
      </c>
    </row>
    <row r="1115" spans="1:65" s="13" customFormat="1" ht="11.25">
      <c r="B1115" s="198"/>
      <c r="C1115" s="199"/>
      <c r="D1115" s="200" t="s">
        <v>195</v>
      </c>
      <c r="E1115" s="201" t="s">
        <v>19</v>
      </c>
      <c r="F1115" s="202" t="s">
        <v>1304</v>
      </c>
      <c r="G1115" s="199"/>
      <c r="H1115" s="201" t="s">
        <v>19</v>
      </c>
      <c r="I1115" s="203"/>
      <c r="J1115" s="199"/>
      <c r="K1115" s="199"/>
      <c r="L1115" s="204"/>
      <c r="M1115" s="205"/>
      <c r="N1115" s="206"/>
      <c r="O1115" s="206"/>
      <c r="P1115" s="206"/>
      <c r="Q1115" s="206"/>
      <c r="R1115" s="206"/>
      <c r="S1115" s="206"/>
      <c r="T1115" s="207"/>
      <c r="AT1115" s="208" t="s">
        <v>195</v>
      </c>
      <c r="AU1115" s="208" t="s">
        <v>82</v>
      </c>
      <c r="AV1115" s="13" t="s">
        <v>80</v>
      </c>
      <c r="AW1115" s="13" t="s">
        <v>35</v>
      </c>
      <c r="AX1115" s="13" t="s">
        <v>73</v>
      </c>
      <c r="AY1115" s="208" t="s">
        <v>185</v>
      </c>
    </row>
    <row r="1116" spans="1:65" s="13" customFormat="1" ht="11.25">
      <c r="B1116" s="198"/>
      <c r="C1116" s="199"/>
      <c r="D1116" s="200" t="s">
        <v>195</v>
      </c>
      <c r="E1116" s="201" t="s">
        <v>19</v>
      </c>
      <c r="F1116" s="202" t="s">
        <v>1361</v>
      </c>
      <c r="G1116" s="199"/>
      <c r="H1116" s="201" t="s">
        <v>19</v>
      </c>
      <c r="I1116" s="203"/>
      <c r="J1116" s="199"/>
      <c r="K1116" s="199"/>
      <c r="L1116" s="204"/>
      <c r="M1116" s="205"/>
      <c r="N1116" s="206"/>
      <c r="O1116" s="206"/>
      <c r="P1116" s="206"/>
      <c r="Q1116" s="206"/>
      <c r="R1116" s="206"/>
      <c r="S1116" s="206"/>
      <c r="T1116" s="207"/>
      <c r="AT1116" s="208" t="s">
        <v>195</v>
      </c>
      <c r="AU1116" s="208" t="s">
        <v>82</v>
      </c>
      <c r="AV1116" s="13" t="s">
        <v>80</v>
      </c>
      <c r="AW1116" s="13" t="s">
        <v>35</v>
      </c>
      <c r="AX1116" s="13" t="s">
        <v>73</v>
      </c>
      <c r="AY1116" s="208" t="s">
        <v>185</v>
      </c>
    </row>
    <row r="1117" spans="1:65" s="13" customFormat="1" ht="11.25">
      <c r="B1117" s="198"/>
      <c r="C1117" s="199"/>
      <c r="D1117" s="200" t="s">
        <v>195</v>
      </c>
      <c r="E1117" s="201" t="s">
        <v>19</v>
      </c>
      <c r="F1117" s="202" t="s">
        <v>1389</v>
      </c>
      <c r="G1117" s="199"/>
      <c r="H1117" s="201" t="s">
        <v>19</v>
      </c>
      <c r="I1117" s="203"/>
      <c r="J1117" s="199"/>
      <c r="K1117" s="199"/>
      <c r="L1117" s="204"/>
      <c r="M1117" s="205"/>
      <c r="N1117" s="206"/>
      <c r="O1117" s="206"/>
      <c r="P1117" s="206"/>
      <c r="Q1117" s="206"/>
      <c r="R1117" s="206"/>
      <c r="S1117" s="206"/>
      <c r="T1117" s="207"/>
      <c r="AT1117" s="208" t="s">
        <v>195</v>
      </c>
      <c r="AU1117" s="208" t="s">
        <v>82</v>
      </c>
      <c r="AV1117" s="13" t="s">
        <v>80</v>
      </c>
      <c r="AW1117" s="13" t="s">
        <v>35</v>
      </c>
      <c r="AX1117" s="13" t="s">
        <v>73</v>
      </c>
      <c r="AY1117" s="208" t="s">
        <v>185</v>
      </c>
    </row>
    <row r="1118" spans="1:65" s="14" customFormat="1" ht="11.25">
      <c r="B1118" s="209"/>
      <c r="C1118" s="210"/>
      <c r="D1118" s="200" t="s">
        <v>195</v>
      </c>
      <c r="E1118" s="211" t="s">
        <v>19</v>
      </c>
      <c r="F1118" s="212" t="s">
        <v>7106</v>
      </c>
      <c r="G1118" s="210"/>
      <c r="H1118" s="213">
        <v>379.50099999999998</v>
      </c>
      <c r="I1118" s="214"/>
      <c r="J1118" s="210"/>
      <c r="K1118" s="210"/>
      <c r="L1118" s="215"/>
      <c r="M1118" s="216"/>
      <c r="N1118" s="217"/>
      <c r="O1118" s="217"/>
      <c r="P1118" s="217"/>
      <c r="Q1118" s="217"/>
      <c r="R1118" s="217"/>
      <c r="S1118" s="217"/>
      <c r="T1118" s="218"/>
      <c r="AT1118" s="219" t="s">
        <v>195</v>
      </c>
      <c r="AU1118" s="219" t="s">
        <v>82</v>
      </c>
      <c r="AV1118" s="14" t="s">
        <v>82</v>
      </c>
      <c r="AW1118" s="14" t="s">
        <v>35</v>
      </c>
      <c r="AX1118" s="14" t="s">
        <v>73</v>
      </c>
      <c r="AY1118" s="219" t="s">
        <v>185</v>
      </c>
    </row>
    <row r="1119" spans="1:65" s="15" customFormat="1" ht="11.25">
      <c r="B1119" s="220"/>
      <c r="C1119" s="221"/>
      <c r="D1119" s="200" t="s">
        <v>195</v>
      </c>
      <c r="E1119" s="222" t="s">
        <v>19</v>
      </c>
      <c r="F1119" s="223" t="s">
        <v>226</v>
      </c>
      <c r="G1119" s="221"/>
      <c r="H1119" s="224">
        <v>379.50099999999998</v>
      </c>
      <c r="I1119" s="225"/>
      <c r="J1119" s="221"/>
      <c r="K1119" s="221"/>
      <c r="L1119" s="226"/>
      <c r="M1119" s="227"/>
      <c r="N1119" s="228"/>
      <c r="O1119" s="228"/>
      <c r="P1119" s="228"/>
      <c r="Q1119" s="228"/>
      <c r="R1119" s="228"/>
      <c r="S1119" s="228"/>
      <c r="T1119" s="229"/>
      <c r="AT1119" s="230" t="s">
        <v>195</v>
      </c>
      <c r="AU1119" s="230" t="s">
        <v>82</v>
      </c>
      <c r="AV1119" s="15" t="s">
        <v>135</v>
      </c>
      <c r="AW1119" s="15" t="s">
        <v>35</v>
      </c>
      <c r="AX1119" s="15" t="s">
        <v>80</v>
      </c>
      <c r="AY1119" s="230" t="s">
        <v>185</v>
      </c>
    </row>
    <row r="1120" spans="1:65" s="2" customFormat="1" ht="16.5" customHeight="1">
      <c r="A1120" s="36"/>
      <c r="B1120" s="37"/>
      <c r="C1120" s="237" t="s">
        <v>1962</v>
      </c>
      <c r="D1120" s="237" t="s">
        <v>520</v>
      </c>
      <c r="E1120" s="238" t="s">
        <v>1392</v>
      </c>
      <c r="F1120" s="239" t="s">
        <v>1393</v>
      </c>
      <c r="G1120" s="240" t="s">
        <v>342</v>
      </c>
      <c r="H1120" s="241">
        <v>0.38</v>
      </c>
      <c r="I1120" s="242"/>
      <c r="J1120" s="243">
        <f>ROUND(I1120*H1120,2)</f>
        <v>0</v>
      </c>
      <c r="K1120" s="239" t="s">
        <v>191</v>
      </c>
      <c r="L1120" s="244"/>
      <c r="M1120" s="245" t="s">
        <v>19</v>
      </c>
      <c r="N1120" s="246" t="s">
        <v>44</v>
      </c>
      <c r="O1120" s="66"/>
      <c r="P1120" s="189">
        <f>O1120*H1120</f>
        <v>0</v>
      </c>
      <c r="Q1120" s="189">
        <v>1</v>
      </c>
      <c r="R1120" s="189">
        <f>Q1120*H1120</f>
        <v>0.38</v>
      </c>
      <c r="S1120" s="189">
        <v>0</v>
      </c>
      <c r="T1120" s="190">
        <f>S1120*H1120</f>
        <v>0</v>
      </c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R1120" s="191" t="s">
        <v>627</v>
      </c>
      <c r="AT1120" s="191" t="s">
        <v>520</v>
      </c>
      <c r="AU1120" s="191" t="s">
        <v>82</v>
      </c>
      <c r="AY1120" s="19" t="s">
        <v>185</v>
      </c>
      <c r="BE1120" s="192">
        <f>IF(N1120="základní",J1120,0)</f>
        <v>0</v>
      </c>
      <c r="BF1120" s="192">
        <f>IF(N1120="snížená",J1120,0)</f>
        <v>0</v>
      </c>
      <c r="BG1120" s="192">
        <f>IF(N1120="zákl. přenesená",J1120,0)</f>
        <v>0</v>
      </c>
      <c r="BH1120" s="192">
        <f>IF(N1120="sníž. přenesená",J1120,0)</f>
        <v>0</v>
      </c>
      <c r="BI1120" s="192">
        <f>IF(N1120="nulová",J1120,0)</f>
        <v>0</v>
      </c>
      <c r="BJ1120" s="19" t="s">
        <v>80</v>
      </c>
      <c r="BK1120" s="192">
        <f>ROUND(I1120*H1120,2)</f>
        <v>0</v>
      </c>
      <c r="BL1120" s="19" t="s">
        <v>339</v>
      </c>
      <c r="BM1120" s="191" t="s">
        <v>7107</v>
      </c>
    </row>
    <row r="1121" spans="1:65" s="13" customFormat="1" ht="11.25">
      <c r="B1121" s="198"/>
      <c r="C1121" s="199"/>
      <c r="D1121" s="200" t="s">
        <v>195</v>
      </c>
      <c r="E1121" s="201" t="s">
        <v>19</v>
      </c>
      <c r="F1121" s="202" t="s">
        <v>1304</v>
      </c>
      <c r="G1121" s="199"/>
      <c r="H1121" s="201" t="s">
        <v>19</v>
      </c>
      <c r="I1121" s="203"/>
      <c r="J1121" s="199"/>
      <c r="K1121" s="199"/>
      <c r="L1121" s="204"/>
      <c r="M1121" s="205"/>
      <c r="N1121" s="206"/>
      <c r="O1121" s="206"/>
      <c r="P1121" s="206"/>
      <c r="Q1121" s="206"/>
      <c r="R1121" s="206"/>
      <c r="S1121" s="206"/>
      <c r="T1121" s="207"/>
      <c r="AT1121" s="208" t="s">
        <v>195</v>
      </c>
      <c r="AU1121" s="208" t="s">
        <v>82</v>
      </c>
      <c r="AV1121" s="13" t="s">
        <v>80</v>
      </c>
      <c r="AW1121" s="13" t="s">
        <v>35</v>
      </c>
      <c r="AX1121" s="13" t="s">
        <v>73</v>
      </c>
      <c r="AY1121" s="208" t="s">
        <v>185</v>
      </c>
    </row>
    <row r="1122" spans="1:65" s="13" customFormat="1" ht="11.25">
      <c r="B1122" s="198"/>
      <c r="C1122" s="199"/>
      <c r="D1122" s="200" t="s">
        <v>195</v>
      </c>
      <c r="E1122" s="201" t="s">
        <v>19</v>
      </c>
      <c r="F1122" s="202" t="s">
        <v>1361</v>
      </c>
      <c r="G1122" s="199"/>
      <c r="H1122" s="201" t="s">
        <v>19</v>
      </c>
      <c r="I1122" s="203"/>
      <c r="J1122" s="199"/>
      <c r="K1122" s="199"/>
      <c r="L1122" s="204"/>
      <c r="M1122" s="205"/>
      <c r="N1122" s="206"/>
      <c r="O1122" s="206"/>
      <c r="P1122" s="206"/>
      <c r="Q1122" s="206"/>
      <c r="R1122" s="206"/>
      <c r="S1122" s="206"/>
      <c r="T1122" s="207"/>
      <c r="AT1122" s="208" t="s">
        <v>195</v>
      </c>
      <c r="AU1122" s="208" t="s">
        <v>82</v>
      </c>
      <c r="AV1122" s="13" t="s">
        <v>80</v>
      </c>
      <c r="AW1122" s="13" t="s">
        <v>35</v>
      </c>
      <c r="AX1122" s="13" t="s">
        <v>73</v>
      </c>
      <c r="AY1122" s="208" t="s">
        <v>185</v>
      </c>
    </row>
    <row r="1123" spans="1:65" s="13" customFormat="1" ht="11.25">
      <c r="B1123" s="198"/>
      <c r="C1123" s="199"/>
      <c r="D1123" s="200" t="s">
        <v>195</v>
      </c>
      <c r="E1123" s="201" t="s">
        <v>19</v>
      </c>
      <c r="F1123" s="202" t="s">
        <v>1389</v>
      </c>
      <c r="G1123" s="199"/>
      <c r="H1123" s="201" t="s">
        <v>19</v>
      </c>
      <c r="I1123" s="203"/>
      <c r="J1123" s="199"/>
      <c r="K1123" s="199"/>
      <c r="L1123" s="204"/>
      <c r="M1123" s="205"/>
      <c r="N1123" s="206"/>
      <c r="O1123" s="206"/>
      <c r="P1123" s="206"/>
      <c r="Q1123" s="206"/>
      <c r="R1123" s="206"/>
      <c r="S1123" s="206"/>
      <c r="T1123" s="207"/>
      <c r="AT1123" s="208" t="s">
        <v>195</v>
      </c>
      <c r="AU1123" s="208" t="s">
        <v>82</v>
      </c>
      <c r="AV1123" s="13" t="s">
        <v>80</v>
      </c>
      <c r="AW1123" s="13" t="s">
        <v>35</v>
      </c>
      <c r="AX1123" s="13" t="s">
        <v>73</v>
      </c>
      <c r="AY1123" s="208" t="s">
        <v>185</v>
      </c>
    </row>
    <row r="1124" spans="1:65" s="14" customFormat="1" ht="11.25">
      <c r="B1124" s="209"/>
      <c r="C1124" s="210"/>
      <c r="D1124" s="200" t="s">
        <v>195</v>
      </c>
      <c r="E1124" s="211" t="s">
        <v>19</v>
      </c>
      <c r="F1124" s="212" t="s">
        <v>7108</v>
      </c>
      <c r="G1124" s="210"/>
      <c r="H1124" s="213">
        <v>0.38</v>
      </c>
      <c r="I1124" s="214"/>
      <c r="J1124" s="210"/>
      <c r="K1124" s="210"/>
      <c r="L1124" s="215"/>
      <c r="M1124" s="216"/>
      <c r="N1124" s="217"/>
      <c r="O1124" s="217"/>
      <c r="P1124" s="217"/>
      <c r="Q1124" s="217"/>
      <c r="R1124" s="217"/>
      <c r="S1124" s="217"/>
      <c r="T1124" s="218"/>
      <c r="AT1124" s="219" t="s">
        <v>195</v>
      </c>
      <c r="AU1124" s="219" t="s">
        <v>82</v>
      </c>
      <c r="AV1124" s="14" t="s">
        <v>82</v>
      </c>
      <c r="AW1124" s="14" t="s">
        <v>35</v>
      </c>
      <c r="AX1124" s="14" t="s">
        <v>73</v>
      </c>
      <c r="AY1124" s="219" t="s">
        <v>185</v>
      </c>
    </row>
    <row r="1125" spans="1:65" s="15" customFormat="1" ht="11.25">
      <c r="B1125" s="220"/>
      <c r="C1125" s="221"/>
      <c r="D1125" s="200" t="s">
        <v>195</v>
      </c>
      <c r="E1125" s="222" t="s">
        <v>19</v>
      </c>
      <c r="F1125" s="223" t="s">
        <v>226</v>
      </c>
      <c r="G1125" s="221"/>
      <c r="H1125" s="224">
        <v>0.38</v>
      </c>
      <c r="I1125" s="225"/>
      <c r="J1125" s="221"/>
      <c r="K1125" s="221"/>
      <c r="L1125" s="226"/>
      <c r="M1125" s="227"/>
      <c r="N1125" s="228"/>
      <c r="O1125" s="228"/>
      <c r="P1125" s="228"/>
      <c r="Q1125" s="228"/>
      <c r="R1125" s="228"/>
      <c r="S1125" s="228"/>
      <c r="T1125" s="229"/>
      <c r="AT1125" s="230" t="s">
        <v>195</v>
      </c>
      <c r="AU1125" s="230" t="s">
        <v>82</v>
      </c>
      <c r="AV1125" s="15" t="s">
        <v>135</v>
      </c>
      <c r="AW1125" s="15" t="s">
        <v>35</v>
      </c>
      <c r="AX1125" s="15" t="s">
        <v>80</v>
      </c>
      <c r="AY1125" s="230" t="s">
        <v>185</v>
      </c>
    </row>
    <row r="1126" spans="1:65" s="2" customFormat="1" ht="16.5" customHeight="1">
      <c r="A1126" s="36"/>
      <c r="B1126" s="37"/>
      <c r="C1126" s="180" t="s">
        <v>1967</v>
      </c>
      <c r="D1126" s="180" t="s">
        <v>187</v>
      </c>
      <c r="E1126" s="181" t="s">
        <v>1356</v>
      </c>
      <c r="F1126" s="182" t="s">
        <v>1357</v>
      </c>
      <c r="G1126" s="183" t="s">
        <v>1358</v>
      </c>
      <c r="H1126" s="184">
        <v>362.01100000000002</v>
      </c>
      <c r="I1126" s="185"/>
      <c r="J1126" s="186">
        <f>ROUND(I1126*H1126,2)</f>
        <v>0</v>
      </c>
      <c r="K1126" s="182" t="s">
        <v>191</v>
      </c>
      <c r="L1126" s="41"/>
      <c r="M1126" s="187" t="s">
        <v>19</v>
      </c>
      <c r="N1126" s="188" t="s">
        <v>44</v>
      </c>
      <c r="O1126" s="66"/>
      <c r="P1126" s="189">
        <f>O1126*H1126</f>
        <v>0</v>
      </c>
      <c r="Q1126" s="189">
        <v>6.9999999999999994E-5</v>
      </c>
      <c r="R1126" s="189">
        <f>Q1126*H1126</f>
        <v>2.5340769999999999E-2</v>
      </c>
      <c r="S1126" s="189">
        <v>0</v>
      </c>
      <c r="T1126" s="190">
        <f>S1126*H1126</f>
        <v>0</v>
      </c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R1126" s="191" t="s">
        <v>339</v>
      </c>
      <c r="AT1126" s="191" t="s">
        <v>187</v>
      </c>
      <c r="AU1126" s="191" t="s">
        <v>82</v>
      </c>
      <c r="AY1126" s="19" t="s">
        <v>185</v>
      </c>
      <c r="BE1126" s="192">
        <f>IF(N1126="základní",J1126,0)</f>
        <v>0</v>
      </c>
      <c r="BF1126" s="192">
        <f>IF(N1126="snížená",J1126,0)</f>
        <v>0</v>
      </c>
      <c r="BG1126" s="192">
        <f>IF(N1126="zákl. přenesená",J1126,0)</f>
        <v>0</v>
      </c>
      <c r="BH1126" s="192">
        <f>IF(N1126="sníž. přenesená",J1126,0)</f>
        <v>0</v>
      </c>
      <c r="BI1126" s="192">
        <f>IF(N1126="nulová",J1126,0)</f>
        <v>0</v>
      </c>
      <c r="BJ1126" s="19" t="s">
        <v>80</v>
      </c>
      <c r="BK1126" s="192">
        <f>ROUND(I1126*H1126,2)</f>
        <v>0</v>
      </c>
      <c r="BL1126" s="19" t="s">
        <v>339</v>
      </c>
      <c r="BM1126" s="191" t="s">
        <v>7109</v>
      </c>
    </row>
    <row r="1127" spans="1:65" s="2" customFormat="1" ht="11.25">
      <c r="A1127" s="36"/>
      <c r="B1127" s="37"/>
      <c r="C1127" s="38"/>
      <c r="D1127" s="193" t="s">
        <v>193</v>
      </c>
      <c r="E1127" s="38"/>
      <c r="F1127" s="194" t="s">
        <v>1360</v>
      </c>
      <c r="G1127" s="38"/>
      <c r="H1127" s="38"/>
      <c r="I1127" s="195"/>
      <c r="J1127" s="38"/>
      <c r="K1127" s="38"/>
      <c r="L1127" s="41"/>
      <c r="M1127" s="196"/>
      <c r="N1127" s="197"/>
      <c r="O1127" s="66"/>
      <c r="P1127" s="66"/>
      <c r="Q1127" s="66"/>
      <c r="R1127" s="66"/>
      <c r="S1127" s="66"/>
      <c r="T1127" s="67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T1127" s="19" t="s">
        <v>193</v>
      </c>
      <c r="AU1127" s="19" t="s">
        <v>82</v>
      </c>
    </row>
    <row r="1128" spans="1:65" s="13" customFormat="1" ht="11.25">
      <c r="B1128" s="198"/>
      <c r="C1128" s="199"/>
      <c r="D1128" s="200" t="s">
        <v>195</v>
      </c>
      <c r="E1128" s="201" t="s">
        <v>19</v>
      </c>
      <c r="F1128" s="202" t="s">
        <v>1304</v>
      </c>
      <c r="G1128" s="199"/>
      <c r="H1128" s="201" t="s">
        <v>19</v>
      </c>
      <c r="I1128" s="203"/>
      <c r="J1128" s="199"/>
      <c r="K1128" s="199"/>
      <c r="L1128" s="204"/>
      <c r="M1128" s="205"/>
      <c r="N1128" s="206"/>
      <c r="O1128" s="206"/>
      <c r="P1128" s="206"/>
      <c r="Q1128" s="206"/>
      <c r="R1128" s="206"/>
      <c r="S1128" s="206"/>
      <c r="T1128" s="207"/>
      <c r="AT1128" s="208" t="s">
        <v>195</v>
      </c>
      <c r="AU1128" s="208" t="s">
        <v>82</v>
      </c>
      <c r="AV1128" s="13" t="s">
        <v>80</v>
      </c>
      <c r="AW1128" s="13" t="s">
        <v>35</v>
      </c>
      <c r="AX1128" s="13" t="s">
        <v>73</v>
      </c>
      <c r="AY1128" s="208" t="s">
        <v>185</v>
      </c>
    </row>
    <row r="1129" spans="1:65" s="13" customFormat="1" ht="11.25">
      <c r="B1129" s="198"/>
      <c r="C1129" s="199"/>
      <c r="D1129" s="200" t="s">
        <v>195</v>
      </c>
      <c r="E1129" s="201" t="s">
        <v>19</v>
      </c>
      <c r="F1129" s="202" t="s">
        <v>1361</v>
      </c>
      <c r="G1129" s="199"/>
      <c r="H1129" s="201" t="s">
        <v>19</v>
      </c>
      <c r="I1129" s="203"/>
      <c r="J1129" s="199"/>
      <c r="K1129" s="199"/>
      <c r="L1129" s="204"/>
      <c r="M1129" s="205"/>
      <c r="N1129" s="206"/>
      <c r="O1129" s="206"/>
      <c r="P1129" s="206"/>
      <c r="Q1129" s="206"/>
      <c r="R1129" s="206"/>
      <c r="S1129" s="206"/>
      <c r="T1129" s="207"/>
      <c r="AT1129" s="208" t="s">
        <v>195</v>
      </c>
      <c r="AU1129" s="208" t="s">
        <v>82</v>
      </c>
      <c r="AV1129" s="13" t="s">
        <v>80</v>
      </c>
      <c r="AW1129" s="13" t="s">
        <v>35</v>
      </c>
      <c r="AX1129" s="13" t="s">
        <v>73</v>
      </c>
      <c r="AY1129" s="208" t="s">
        <v>185</v>
      </c>
    </row>
    <row r="1130" spans="1:65" s="13" customFormat="1" ht="11.25">
      <c r="B1130" s="198"/>
      <c r="C1130" s="199"/>
      <c r="D1130" s="200" t="s">
        <v>195</v>
      </c>
      <c r="E1130" s="201" t="s">
        <v>19</v>
      </c>
      <c r="F1130" s="202" t="s">
        <v>1362</v>
      </c>
      <c r="G1130" s="199"/>
      <c r="H1130" s="201" t="s">
        <v>19</v>
      </c>
      <c r="I1130" s="203"/>
      <c r="J1130" s="199"/>
      <c r="K1130" s="199"/>
      <c r="L1130" s="204"/>
      <c r="M1130" s="205"/>
      <c r="N1130" s="206"/>
      <c r="O1130" s="206"/>
      <c r="P1130" s="206"/>
      <c r="Q1130" s="206"/>
      <c r="R1130" s="206"/>
      <c r="S1130" s="206"/>
      <c r="T1130" s="207"/>
      <c r="AT1130" s="208" t="s">
        <v>195</v>
      </c>
      <c r="AU1130" s="208" t="s">
        <v>82</v>
      </c>
      <c r="AV1130" s="13" t="s">
        <v>80</v>
      </c>
      <c r="AW1130" s="13" t="s">
        <v>35</v>
      </c>
      <c r="AX1130" s="13" t="s">
        <v>73</v>
      </c>
      <c r="AY1130" s="208" t="s">
        <v>185</v>
      </c>
    </row>
    <row r="1131" spans="1:65" s="14" customFormat="1" ht="11.25">
      <c r="B1131" s="209"/>
      <c r="C1131" s="210"/>
      <c r="D1131" s="200" t="s">
        <v>195</v>
      </c>
      <c r="E1131" s="211" t="s">
        <v>19</v>
      </c>
      <c r="F1131" s="212" t="s">
        <v>7110</v>
      </c>
      <c r="G1131" s="210"/>
      <c r="H1131" s="213">
        <v>220.64</v>
      </c>
      <c r="I1131" s="214"/>
      <c r="J1131" s="210"/>
      <c r="K1131" s="210"/>
      <c r="L1131" s="215"/>
      <c r="M1131" s="216"/>
      <c r="N1131" s="217"/>
      <c r="O1131" s="217"/>
      <c r="P1131" s="217"/>
      <c r="Q1131" s="217"/>
      <c r="R1131" s="217"/>
      <c r="S1131" s="217"/>
      <c r="T1131" s="218"/>
      <c r="AT1131" s="219" t="s">
        <v>195</v>
      </c>
      <c r="AU1131" s="219" t="s">
        <v>82</v>
      </c>
      <c r="AV1131" s="14" t="s">
        <v>82</v>
      </c>
      <c r="AW1131" s="14" t="s">
        <v>35</v>
      </c>
      <c r="AX1131" s="14" t="s">
        <v>73</v>
      </c>
      <c r="AY1131" s="219" t="s">
        <v>185</v>
      </c>
    </row>
    <row r="1132" spans="1:65" s="13" customFormat="1" ht="11.25">
      <c r="B1132" s="198"/>
      <c r="C1132" s="199"/>
      <c r="D1132" s="200" t="s">
        <v>195</v>
      </c>
      <c r="E1132" s="201" t="s">
        <v>19</v>
      </c>
      <c r="F1132" s="202" t="s">
        <v>1364</v>
      </c>
      <c r="G1132" s="199"/>
      <c r="H1132" s="201" t="s">
        <v>19</v>
      </c>
      <c r="I1132" s="203"/>
      <c r="J1132" s="199"/>
      <c r="K1132" s="199"/>
      <c r="L1132" s="204"/>
      <c r="M1132" s="205"/>
      <c r="N1132" s="206"/>
      <c r="O1132" s="206"/>
      <c r="P1132" s="206"/>
      <c r="Q1132" s="206"/>
      <c r="R1132" s="206"/>
      <c r="S1132" s="206"/>
      <c r="T1132" s="207"/>
      <c r="AT1132" s="208" t="s">
        <v>195</v>
      </c>
      <c r="AU1132" s="208" t="s">
        <v>82</v>
      </c>
      <c r="AV1132" s="13" t="s">
        <v>80</v>
      </c>
      <c r="AW1132" s="13" t="s">
        <v>35</v>
      </c>
      <c r="AX1132" s="13" t="s">
        <v>73</v>
      </c>
      <c r="AY1132" s="208" t="s">
        <v>185</v>
      </c>
    </row>
    <row r="1133" spans="1:65" s="14" customFormat="1" ht="11.25">
      <c r="B1133" s="209"/>
      <c r="C1133" s="210"/>
      <c r="D1133" s="200" t="s">
        <v>195</v>
      </c>
      <c r="E1133" s="211" t="s">
        <v>19</v>
      </c>
      <c r="F1133" s="212" t="s">
        <v>7111</v>
      </c>
      <c r="G1133" s="210"/>
      <c r="H1133" s="213">
        <v>68.929000000000002</v>
      </c>
      <c r="I1133" s="214"/>
      <c r="J1133" s="210"/>
      <c r="K1133" s="210"/>
      <c r="L1133" s="215"/>
      <c r="M1133" s="216"/>
      <c r="N1133" s="217"/>
      <c r="O1133" s="217"/>
      <c r="P1133" s="217"/>
      <c r="Q1133" s="217"/>
      <c r="R1133" s="217"/>
      <c r="S1133" s="217"/>
      <c r="T1133" s="218"/>
      <c r="AT1133" s="219" t="s">
        <v>195</v>
      </c>
      <c r="AU1133" s="219" t="s">
        <v>82</v>
      </c>
      <c r="AV1133" s="14" t="s">
        <v>82</v>
      </c>
      <c r="AW1133" s="14" t="s">
        <v>35</v>
      </c>
      <c r="AX1133" s="14" t="s">
        <v>73</v>
      </c>
      <c r="AY1133" s="219" t="s">
        <v>185</v>
      </c>
    </row>
    <row r="1134" spans="1:65" s="13" customFormat="1" ht="11.25">
      <c r="B1134" s="198"/>
      <c r="C1134" s="199"/>
      <c r="D1134" s="200" t="s">
        <v>195</v>
      </c>
      <c r="E1134" s="201" t="s">
        <v>19</v>
      </c>
      <c r="F1134" s="202" t="s">
        <v>1366</v>
      </c>
      <c r="G1134" s="199"/>
      <c r="H1134" s="201" t="s">
        <v>19</v>
      </c>
      <c r="I1134" s="203"/>
      <c r="J1134" s="199"/>
      <c r="K1134" s="199"/>
      <c r="L1134" s="204"/>
      <c r="M1134" s="205"/>
      <c r="N1134" s="206"/>
      <c r="O1134" s="206"/>
      <c r="P1134" s="206"/>
      <c r="Q1134" s="206"/>
      <c r="R1134" s="206"/>
      <c r="S1134" s="206"/>
      <c r="T1134" s="207"/>
      <c r="AT1134" s="208" t="s">
        <v>195</v>
      </c>
      <c r="AU1134" s="208" t="s">
        <v>82</v>
      </c>
      <c r="AV1134" s="13" t="s">
        <v>80</v>
      </c>
      <c r="AW1134" s="13" t="s">
        <v>35</v>
      </c>
      <c r="AX1134" s="13" t="s">
        <v>73</v>
      </c>
      <c r="AY1134" s="208" t="s">
        <v>185</v>
      </c>
    </row>
    <row r="1135" spans="1:65" s="13" customFormat="1" ht="11.25">
      <c r="B1135" s="198"/>
      <c r="C1135" s="199"/>
      <c r="D1135" s="200" t="s">
        <v>195</v>
      </c>
      <c r="E1135" s="201" t="s">
        <v>19</v>
      </c>
      <c r="F1135" s="202" t="s">
        <v>1367</v>
      </c>
      <c r="G1135" s="199"/>
      <c r="H1135" s="201" t="s">
        <v>19</v>
      </c>
      <c r="I1135" s="203"/>
      <c r="J1135" s="199"/>
      <c r="K1135" s="199"/>
      <c r="L1135" s="204"/>
      <c r="M1135" s="205"/>
      <c r="N1135" s="206"/>
      <c r="O1135" s="206"/>
      <c r="P1135" s="206"/>
      <c r="Q1135" s="206"/>
      <c r="R1135" s="206"/>
      <c r="S1135" s="206"/>
      <c r="T1135" s="207"/>
      <c r="AT1135" s="208" t="s">
        <v>195</v>
      </c>
      <c r="AU1135" s="208" t="s">
        <v>82</v>
      </c>
      <c r="AV1135" s="13" t="s">
        <v>80</v>
      </c>
      <c r="AW1135" s="13" t="s">
        <v>35</v>
      </c>
      <c r="AX1135" s="13" t="s">
        <v>73</v>
      </c>
      <c r="AY1135" s="208" t="s">
        <v>185</v>
      </c>
    </row>
    <row r="1136" spans="1:65" s="14" customFormat="1" ht="11.25">
      <c r="B1136" s="209"/>
      <c r="C1136" s="210"/>
      <c r="D1136" s="200" t="s">
        <v>195</v>
      </c>
      <c r="E1136" s="211" t="s">
        <v>19</v>
      </c>
      <c r="F1136" s="212" t="s">
        <v>7112</v>
      </c>
      <c r="G1136" s="210"/>
      <c r="H1136" s="213">
        <v>72.441999999999993</v>
      </c>
      <c r="I1136" s="214"/>
      <c r="J1136" s="210"/>
      <c r="K1136" s="210"/>
      <c r="L1136" s="215"/>
      <c r="M1136" s="216"/>
      <c r="N1136" s="217"/>
      <c r="O1136" s="217"/>
      <c r="P1136" s="217"/>
      <c r="Q1136" s="217"/>
      <c r="R1136" s="217"/>
      <c r="S1136" s="217"/>
      <c r="T1136" s="218"/>
      <c r="AT1136" s="219" t="s">
        <v>195</v>
      </c>
      <c r="AU1136" s="219" t="s">
        <v>82</v>
      </c>
      <c r="AV1136" s="14" t="s">
        <v>82</v>
      </c>
      <c r="AW1136" s="14" t="s">
        <v>35</v>
      </c>
      <c r="AX1136" s="14" t="s">
        <v>73</v>
      </c>
      <c r="AY1136" s="219" t="s">
        <v>185</v>
      </c>
    </row>
    <row r="1137" spans="1:65" s="15" customFormat="1" ht="11.25">
      <c r="B1137" s="220"/>
      <c r="C1137" s="221"/>
      <c r="D1137" s="200" t="s">
        <v>195</v>
      </c>
      <c r="E1137" s="222" t="s">
        <v>19</v>
      </c>
      <c r="F1137" s="223" t="s">
        <v>226</v>
      </c>
      <c r="G1137" s="221"/>
      <c r="H1137" s="224">
        <v>362.01099999999997</v>
      </c>
      <c r="I1137" s="225"/>
      <c r="J1137" s="221"/>
      <c r="K1137" s="221"/>
      <c r="L1137" s="226"/>
      <c r="M1137" s="227"/>
      <c r="N1137" s="228"/>
      <c r="O1137" s="228"/>
      <c r="P1137" s="228"/>
      <c r="Q1137" s="228"/>
      <c r="R1137" s="228"/>
      <c r="S1137" s="228"/>
      <c r="T1137" s="229"/>
      <c r="AT1137" s="230" t="s">
        <v>195</v>
      </c>
      <c r="AU1137" s="230" t="s">
        <v>82</v>
      </c>
      <c r="AV1137" s="15" t="s">
        <v>135</v>
      </c>
      <c r="AW1137" s="15" t="s">
        <v>35</v>
      </c>
      <c r="AX1137" s="15" t="s">
        <v>80</v>
      </c>
      <c r="AY1137" s="230" t="s">
        <v>185</v>
      </c>
    </row>
    <row r="1138" spans="1:65" s="2" customFormat="1" ht="16.5" customHeight="1">
      <c r="A1138" s="36"/>
      <c r="B1138" s="37"/>
      <c r="C1138" s="237" t="s">
        <v>1973</v>
      </c>
      <c r="D1138" s="237" t="s">
        <v>520</v>
      </c>
      <c r="E1138" s="238" t="s">
        <v>1370</v>
      </c>
      <c r="F1138" s="239" t="s">
        <v>1371</v>
      </c>
      <c r="G1138" s="240" t="s">
        <v>342</v>
      </c>
      <c r="H1138" s="241">
        <v>0.221</v>
      </c>
      <c r="I1138" s="242"/>
      <c r="J1138" s="243">
        <f>ROUND(I1138*H1138,2)</f>
        <v>0</v>
      </c>
      <c r="K1138" s="239" t="s">
        <v>449</v>
      </c>
      <c r="L1138" s="244"/>
      <c r="M1138" s="245" t="s">
        <v>19</v>
      </c>
      <c r="N1138" s="246" t="s">
        <v>44</v>
      </c>
      <c r="O1138" s="66"/>
      <c r="P1138" s="189">
        <f>O1138*H1138</f>
        <v>0</v>
      </c>
      <c r="Q1138" s="189">
        <v>1</v>
      </c>
      <c r="R1138" s="189">
        <f>Q1138*H1138</f>
        <v>0.221</v>
      </c>
      <c r="S1138" s="189">
        <v>0</v>
      </c>
      <c r="T1138" s="190">
        <f>S1138*H1138</f>
        <v>0</v>
      </c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R1138" s="191" t="s">
        <v>627</v>
      </c>
      <c r="AT1138" s="191" t="s">
        <v>520</v>
      </c>
      <c r="AU1138" s="191" t="s">
        <v>82</v>
      </c>
      <c r="AY1138" s="19" t="s">
        <v>185</v>
      </c>
      <c r="BE1138" s="192">
        <f>IF(N1138="základní",J1138,0)</f>
        <v>0</v>
      </c>
      <c r="BF1138" s="192">
        <f>IF(N1138="snížená",J1138,0)</f>
        <v>0</v>
      </c>
      <c r="BG1138" s="192">
        <f>IF(N1138="zákl. přenesená",J1138,0)</f>
        <v>0</v>
      </c>
      <c r="BH1138" s="192">
        <f>IF(N1138="sníž. přenesená",J1138,0)</f>
        <v>0</v>
      </c>
      <c r="BI1138" s="192">
        <f>IF(N1138="nulová",J1138,0)</f>
        <v>0</v>
      </c>
      <c r="BJ1138" s="19" t="s">
        <v>80</v>
      </c>
      <c r="BK1138" s="192">
        <f>ROUND(I1138*H1138,2)</f>
        <v>0</v>
      </c>
      <c r="BL1138" s="19" t="s">
        <v>339</v>
      </c>
      <c r="BM1138" s="191" t="s">
        <v>7113</v>
      </c>
    </row>
    <row r="1139" spans="1:65" s="13" customFormat="1" ht="11.25">
      <c r="B1139" s="198"/>
      <c r="C1139" s="199"/>
      <c r="D1139" s="200" t="s">
        <v>195</v>
      </c>
      <c r="E1139" s="201" t="s">
        <v>19</v>
      </c>
      <c r="F1139" s="202" t="s">
        <v>1304</v>
      </c>
      <c r="G1139" s="199"/>
      <c r="H1139" s="201" t="s">
        <v>19</v>
      </c>
      <c r="I1139" s="203"/>
      <c r="J1139" s="199"/>
      <c r="K1139" s="199"/>
      <c r="L1139" s="204"/>
      <c r="M1139" s="205"/>
      <c r="N1139" s="206"/>
      <c r="O1139" s="206"/>
      <c r="P1139" s="206"/>
      <c r="Q1139" s="206"/>
      <c r="R1139" s="206"/>
      <c r="S1139" s="206"/>
      <c r="T1139" s="207"/>
      <c r="AT1139" s="208" t="s">
        <v>195</v>
      </c>
      <c r="AU1139" s="208" t="s">
        <v>82</v>
      </c>
      <c r="AV1139" s="13" t="s">
        <v>80</v>
      </c>
      <c r="AW1139" s="13" t="s">
        <v>35</v>
      </c>
      <c r="AX1139" s="13" t="s">
        <v>73</v>
      </c>
      <c r="AY1139" s="208" t="s">
        <v>185</v>
      </c>
    </row>
    <row r="1140" spans="1:65" s="13" customFormat="1" ht="11.25">
      <c r="B1140" s="198"/>
      <c r="C1140" s="199"/>
      <c r="D1140" s="200" t="s">
        <v>195</v>
      </c>
      <c r="E1140" s="201" t="s">
        <v>19</v>
      </c>
      <c r="F1140" s="202" t="s">
        <v>1361</v>
      </c>
      <c r="G1140" s="199"/>
      <c r="H1140" s="201" t="s">
        <v>19</v>
      </c>
      <c r="I1140" s="203"/>
      <c r="J1140" s="199"/>
      <c r="K1140" s="199"/>
      <c r="L1140" s="204"/>
      <c r="M1140" s="205"/>
      <c r="N1140" s="206"/>
      <c r="O1140" s="206"/>
      <c r="P1140" s="206"/>
      <c r="Q1140" s="206"/>
      <c r="R1140" s="206"/>
      <c r="S1140" s="206"/>
      <c r="T1140" s="207"/>
      <c r="AT1140" s="208" t="s">
        <v>195</v>
      </c>
      <c r="AU1140" s="208" t="s">
        <v>82</v>
      </c>
      <c r="AV1140" s="13" t="s">
        <v>80</v>
      </c>
      <c r="AW1140" s="13" t="s">
        <v>35</v>
      </c>
      <c r="AX1140" s="13" t="s">
        <v>73</v>
      </c>
      <c r="AY1140" s="208" t="s">
        <v>185</v>
      </c>
    </row>
    <row r="1141" spans="1:65" s="13" customFormat="1" ht="11.25">
      <c r="B1141" s="198"/>
      <c r="C1141" s="199"/>
      <c r="D1141" s="200" t="s">
        <v>195</v>
      </c>
      <c r="E1141" s="201" t="s">
        <v>19</v>
      </c>
      <c r="F1141" s="202" t="s">
        <v>1362</v>
      </c>
      <c r="G1141" s="199"/>
      <c r="H1141" s="201" t="s">
        <v>19</v>
      </c>
      <c r="I1141" s="203"/>
      <c r="J1141" s="199"/>
      <c r="K1141" s="199"/>
      <c r="L1141" s="204"/>
      <c r="M1141" s="205"/>
      <c r="N1141" s="206"/>
      <c r="O1141" s="206"/>
      <c r="P1141" s="206"/>
      <c r="Q1141" s="206"/>
      <c r="R1141" s="206"/>
      <c r="S1141" s="206"/>
      <c r="T1141" s="207"/>
      <c r="AT1141" s="208" t="s">
        <v>195</v>
      </c>
      <c r="AU1141" s="208" t="s">
        <v>82</v>
      </c>
      <c r="AV1141" s="13" t="s">
        <v>80</v>
      </c>
      <c r="AW1141" s="13" t="s">
        <v>35</v>
      </c>
      <c r="AX1141" s="13" t="s">
        <v>73</v>
      </c>
      <c r="AY1141" s="208" t="s">
        <v>185</v>
      </c>
    </row>
    <row r="1142" spans="1:65" s="14" customFormat="1" ht="11.25">
      <c r="B1142" s="209"/>
      <c r="C1142" s="210"/>
      <c r="D1142" s="200" t="s">
        <v>195</v>
      </c>
      <c r="E1142" s="211" t="s">
        <v>19</v>
      </c>
      <c r="F1142" s="212" t="s">
        <v>7114</v>
      </c>
      <c r="G1142" s="210"/>
      <c r="H1142" s="213">
        <v>0.221</v>
      </c>
      <c r="I1142" s="214"/>
      <c r="J1142" s="210"/>
      <c r="K1142" s="210"/>
      <c r="L1142" s="215"/>
      <c r="M1142" s="216"/>
      <c r="N1142" s="217"/>
      <c r="O1142" s="217"/>
      <c r="P1142" s="217"/>
      <c r="Q1142" s="217"/>
      <c r="R1142" s="217"/>
      <c r="S1142" s="217"/>
      <c r="T1142" s="218"/>
      <c r="AT1142" s="219" t="s">
        <v>195</v>
      </c>
      <c r="AU1142" s="219" t="s">
        <v>82</v>
      </c>
      <c r="AV1142" s="14" t="s">
        <v>82</v>
      </c>
      <c r="AW1142" s="14" t="s">
        <v>35</v>
      </c>
      <c r="AX1142" s="14" t="s">
        <v>73</v>
      </c>
      <c r="AY1142" s="219" t="s">
        <v>185</v>
      </c>
    </row>
    <row r="1143" spans="1:65" s="15" customFormat="1" ht="11.25">
      <c r="B1143" s="220"/>
      <c r="C1143" s="221"/>
      <c r="D1143" s="200" t="s">
        <v>195</v>
      </c>
      <c r="E1143" s="222" t="s">
        <v>19</v>
      </c>
      <c r="F1143" s="223" t="s">
        <v>226</v>
      </c>
      <c r="G1143" s="221"/>
      <c r="H1143" s="224">
        <v>0.221</v>
      </c>
      <c r="I1143" s="225"/>
      <c r="J1143" s="221"/>
      <c r="K1143" s="221"/>
      <c r="L1143" s="226"/>
      <c r="M1143" s="227"/>
      <c r="N1143" s="228"/>
      <c r="O1143" s="228"/>
      <c r="P1143" s="228"/>
      <c r="Q1143" s="228"/>
      <c r="R1143" s="228"/>
      <c r="S1143" s="228"/>
      <c r="T1143" s="229"/>
      <c r="AT1143" s="230" t="s">
        <v>195</v>
      </c>
      <c r="AU1143" s="230" t="s">
        <v>82</v>
      </c>
      <c r="AV1143" s="15" t="s">
        <v>135</v>
      </c>
      <c r="AW1143" s="15" t="s">
        <v>35</v>
      </c>
      <c r="AX1143" s="15" t="s">
        <v>80</v>
      </c>
      <c r="AY1143" s="230" t="s">
        <v>185</v>
      </c>
    </row>
    <row r="1144" spans="1:65" s="2" customFormat="1" ht="16.5" customHeight="1">
      <c r="A1144" s="36"/>
      <c r="B1144" s="37"/>
      <c r="C1144" s="237" t="s">
        <v>1975</v>
      </c>
      <c r="D1144" s="237" t="s">
        <v>520</v>
      </c>
      <c r="E1144" s="238" t="s">
        <v>1375</v>
      </c>
      <c r="F1144" s="239" t="s">
        <v>1376</v>
      </c>
      <c r="G1144" s="240" t="s">
        <v>342</v>
      </c>
      <c r="H1144" s="241">
        <v>6.9000000000000006E-2</v>
      </c>
      <c r="I1144" s="242"/>
      <c r="J1144" s="243">
        <f>ROUND(I1144*H1144,2)</f>
        <v>0</v>
      </c>
      <c r="K1144" s="239" t="s">
        <v>449</v>
      </c>
      <c r="L1144" s="244"/>
      <c r="M1144" s="245" t="s">
        <v>19</v>
      </c>
      <c r="N1144" s="246" t="s">
        <v>44</v>
      </c>
      <c r="O1144" s="66"/>
      <c r="P1144" s="189">
        <f>O1144*H1144</f>
        <v>0</v>
      </c>
      <c r="Q1144" s="189">
        <v>1</v>
      </c>
      <c r="R1144" s="189">
        <f>Q1144*H1144</f>
        <v>6.9000000000000006E-2</v>
      </c>
      <c r="S1144" s="189">
        <v>0</v>
      </c>
      <c r="T1144" s="190">
        <f>S1144*H1144</f>
        <v>0</v>
      </c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R1144" s="191" t="s">
        <v>627</v>
      </c>
      <c r="AT1144" s="191" t="s">
        <v>520</v>
      </c>
      <c r="AU1144" s="191" t="s">
        <v>82</v>
      </c>
      <c r="AY1144" s="19" t="s">
        <v>185</v>
      </c>
      <c r="BE1144" s="192">
        <f>IF(N1144="základní",J1144,0)</f>
        <v>0</v>
      </c>
      <c r="BF1144" s="192">
        <f>IF(N1144="snížená",J1144,0)</f>
        <v>0</v>
      </c>
      <c r="BG1144" s="192">
        <f>IF(N1144="zákl. přenesená",J1144,0)</f>
        <v>0</v>
      </c>
      <c r="BH1144" s="192">
        <f>IF(N1144="sníž. přenesená",J1144,0)</f>
        <v>0</v>
      </c>
      <c r="BI1144" s="192">
        <f>IF(N1144="nulová",J1144,0)</f>
        <v>0</v>
      </c>
      <c r="BJ1144" s="19" t="s">
        <v>80</v>
      </c>
      <c r="BK1144" s="192">
        <f>ROUND(I1144*H1144,2)</f>
        <v>0</v>
      </c>
      <c r="BL1144" s="19" t="s">
        <v>339</v>
      </c>
      <c r="BM1144" s="191" t="s">
        <v>7115</v>
      </c>
    </row>
    <row r="1145" spans="1:65" s="13" customFormat="1" ht="11.25">
      <c r="B1145" s="198"/>
      <c r="C1145" s="199"/>
      <c r="D1145" s="200" t="s">
        <v>195</v>
      </c>
      <c r="E1145" s="201" t="s">
        <v>19</v>
      </c>
      <c r="F1145" s="202" t="s">
        <v>1304</v>
      </c>
      <c r="G1145" s="199"/>
      <c r="H1145" s="201" t="s">
        <v>19</v>
      </c>
      <c r="I1145" s="203"/>
      <c r="J1145" s="199"/>
      <c r="K1145" s="199"/>
      <c r="L1145" s="204"/>
      <c r="M1145" s="205"/>
      <c r="N1145" s="206"/>
      <c r="O1145" s="206"/>
      <c r="P1145" s="206"/>
      <c r="Q1145" s="206"/>
      <c r="R1145" s="206"/>
      <c r="S1145" s="206"/>
      <c r="T1145" s="207"/>
      <c r="AT1145" s="208" t="s">
        <v>195</v>
      </c>
      <c r="AU1145" s="208" t="s">
        <v>82</v>
      </c>
      <c r="AV1145" s="13" t="s">
        <v>80</v>
      </c>
      <c r="AW1145" s="13" t="s">
        <v>35</v>
      </c>
      <c r="AX1145" s="13" t="s">
        <v>73</v>
      </c>
      <c r="AY1145" s="208" t="s">
        <v>185</v>
      </c>
    </row>
    <row r="1146" spans="1:65" s="13" customFormat="1" ht="11.25">
      <c r="B1146" s="198"/>
      <c r="C1146" s="199"/>
      <c r="D1146" s="200" t="s">
        <v>195</v>
      </c>
      <c r="E1146" s="201" t="s">
        <v>19</v>
      </c>
      <c r="F1146" s="202" t="s">
        <v>1361</v>
      </c>
      <c r="G1146" s="199"/>
      <c r="H1146" s="201" t="s">
        <v>19</v>
      </c>
      <c r="I1146" s="203"/>
      <c r="J1146" s="199"/>
      <c r="K1146" s="199"/>
      <c r="L1146" s="204"/>
      <c r="M1146" s="205"/>
      <c r="N1146" s="206"/>
      <c r="O1146" s="206"/>
      <c r="P1146" s="206"/>
      <c r="Q1146" s="206"/>
      <c r="R1146" s="206"/>
      <c r="S1146" s="206"/>
      <c r="T1146" s="207"/>
      <c r="AT1146" s="208" t="s">
        <v>195</v>
      </c>
      <c r="AU1146" s="208" t="s">
        <v>82</v>
      </c>
      <c r="AV1146" s="13" t="s">
        <v>80</v>
      </c>
      <c r="AW1146" s="13" t="s">
        <v>35</v>
      </c>
      <c r="AX1146" s="13" t="s">
        <v>73</v>
      </c>
      <c r="AY1146" s="208" t="s">
        <v>185</v>
      </c>
    </row>
    <row r="1147" spans="1:65" s="13" customFormat="1" ht="11.25">
      <c r="B1147" s="198"/>
      <c r="C1147" s="199"/>
      <c r="D1147" s="200" t="s">
        <v>195</v>
      </c>
      <c r="E1147" s="201" t="s">
        <v>19</v>
      </c>
      <c r="F1147" s="202" t="s">
        <v>1364</v>
      </c>
      <c r="G1147" s="199"/>
      <c r="H1147" s="201" t="s">
        <v>19</v>
      </c>
      <c r="I1147" s="203"/>
      <c r="J1147" s="199"/>
      <c r="K1147" s="199"/>
      <c r="L1147" s="204"/>
      <c r="M1147" s="205"/>
      <c r="N1147" s="206"/>
      <c r="O1147" s="206"/>
      <c r="P1147" s="206"/>
      <c r="Q1147" s="206"/>
      <c r="R1147" s="206"/>
      <c r="S1147" s="206"/>
      <c r="T1147" s="207"/>
      <c r="AT1147" s="208" t="s">
        <v>195</v>
      </c>
      <c r="AU1147" s="208" t="s">
        <v>82</v>
      </c>
      <c r="AV1147" s="13" t="s">
        <v>80</v>
      </c>
      <c r="AW1147" s="13" t="s">
        <v>35</v>
      </c>
      <c r="AX1147" s="13" t="s">
        <v>73</v>
      </c>
      <c r="AY1147" s="208" t="s">
        <v>185</v>
      </c>
    </row>
    <row r="1148" spans="1:65" s="14" customFormat="1" ht="11.25">
      <c r="B1148" s="209"/>
      <c r="C1148" s="210"/>
      <c r="D1148" s="200" t="s">
        <v>195</v>
      </c>
      <c r="E1148" s="211" t="s">
        <v>19</v>
      </c>
      <c r="F1148" s="212" t="s">
        <v>7116</v>
      </c>
      <c r="G1148" s="210"/>
      <c r="H1148" s="213">
        <v>6.9000000000000006E-2</v>
      </c>
      <c r="I1148" s="214"/>
      <c r="J1148" s="210"/>
      <c r="K1148" s="210"/>
      <c r="L1148" s="215"/>
      <c r="M1148" s="216"/>
      <c r="N1148" s="217"/>
      <c r="O1148" s="217"/>
      <c r="P1148" s="217"/>
      <c r="Q1148" s="217"/>
      <c r="R1148" s="217"/>
      <c r="S1148" s="217"/>
      <c r="T1148" s="218"/>
      <c r="AT1148" s="219" t="s">
        <v>195</v>
      </c>
      <c r="AU1148" s="219" t="s">
        <v>82</v>
      </c>
      <c r="AV1148" s="14" t="s">
        <v>82</v>
      </c>
      <c r="AW1148" s="14" t="s">
        <v>35</v>
      </c>
      <c r="AX1148" s="14" t="s">
        <v>73</v>
      </c>
      <c r="AY1148" s="219" t="s">
        <v>185</v>
      </c>
    </row>
    <row r="1149" spans="1:65" s="15" customFormat="1" ht="11.25">
      <c r="B1149" s="220"/>
      <c r="C1149" s="221"/>
      <c r="D1149" s="200" t="s">
        <v>195</v>
      </c>
      <c r="E1149" s="222" t="s">
        <v>19</v>
      </c>
      <c r="F1149" s="223" t="s">
        <v>226</v>
      </c>
      <c r="G1149" s="221"/>
      <c r="H1149" s="224">
        <v>6.9000000000000006E-2</v>
      </c>
      <c r="I1149" s="225"/>
      <c r="J1149" s="221"/>
      <c r="K1149" s="221"/>
      <c r="L1149" s="226"/>
      <c r="M1149" s="227"/>
      <c r="N1149" s="228"/>
      <c r="O1149" s="228"/>
      <c r="P1149" s="228"/>
      <c r="Q1149" s="228"/>
      <c r="R1149" s="228"/>
      <c r="S1149" s="228"/>
      <c r="T1149" s="229"/>
      <c r="AT1149" s="230" t="s">
        <v>195</v>
      </c>
      <c r="AU1149" s="230" t="s">
        <v>82</v>
      </c>
      <c r="AV1149" s="15" t="s">
        <v>135</v>
      </c>
      <c r="AW1149" s="15" t="s">
        <v>35</v>
      </c>
      <c r="AX1149" s="15" t="s">
        <v>80</v>
      </c>
      <c r="AY1149" s="230" t="s">
        <v>185</v>
      </c>
    </row>
    <row r="1150" spans="1:65" s="2" customFormat="1" ht="16.5" customHeight="1">
      <c r="A1150" s="36"/>
      <c r="B1150" s="37"/>
      <c r="C1150" s="237" t="s">
        <v>1979</v>
      </c>
      <c r="D1150" s="237" t="s">
        <v>520</v>
      </c>
      <c r="E1150" s="238" t="s">
        <v>1380</v>
      </c>
      <c r="F1150" s="239" t="s">
        <v>1381</v>
      </c>
      <c r="G1150" s="240" t="s">
        <v>342</v>
      </c>
      <c r="H1150" s="241">
        <v>7.1999999999999995E-2</v>
      </c>
      <c r="I1150" s="242"/>
      <c r="J1150" s="243">
        <f>ROUND(I1150*H1150,2)</f>
        <v>0</v>
      </c>
      <c r="K1150" s="239" t="s">
        <v>191</v>
      </c>
      <c r="L1150" s="244"/>
      <c r="M1150" s="245" t="s">
        <v>19</v>
      </c>
      <c r="N1150" s="246" t="s">
        <v>44</v>
      </c>
      <c r="O1150" s="66"/>
      <c r="P1150" s="189">
        <f>O1150*H1150</f>
        <v>0</v>
      </c>
      <c r="Q1150" s="189">
        <v>1</v>
      </c>
      <c r="R1150" s="189">
        <f>Q1150*H1150</f>
        <v>7.1999999999999995E-2</v>
      </c>
      <c r="S1150" s="189">
        <v>0</v>
      </c>
      <c r="T1150" s="190">
        <f>S1150*H1150</f>
        <v>0</v>
      </c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R1150" s="191" t="s">
        <v>627</v>
      </c>
      <c r="AT1150" s="191" t="s">
        <v>520</v>
      </c>
      <c r="AU1150" s="191" t="s">
        <v>82</v>
      </c>
      <c r="AY1150" s="19" t="s">
        <v>185</v>
      </c>
      <c r="BE1150" s="192">
        <f>IF(N1150="základní",J1150,0)</f>
        <v>0</v>
      </c>
      <c r="BF1150" s="192">
        <f>IF(N1150="snížená",J1150,0)</f>
        <v>0</v>
      </c>
      <c r="BG1150" s="192">
        <f>IF(N1150="zákl. přenesená",J1150,0)</f>
        <v>0</v>
      </c>
      <c r="BH1150" s="192">
        <f>IF(N1150="sníž. přenesená",J1150,0)</f>
        <v>0</v>
      </c>
      <c r="BI1150" s="192">
        <f>IF(N1150="nulová",J1150,0)</f>
        <v>0</v>
      </c>
      <c r="BJ1150" s="19" t="s">
        <v>80</v>
      </c>
      <c r="BK1150" s="192">
        <f>ROUND(I1150*H1150,2)</f>
        <v>0</v>
      </c>
      <c r="BL1150" s="19" t="s">
        <v>339</v>
      </c>
      <c r="BM1150" s="191" t="s">
        <v>7117</v>
      </c>
    </row>
    <row r="1151" spans="1:65" s="13" customFormat="1" ht="11.25">
      <c r="B1151" s="198"/>
      <c r="C1151" s="199"/>
      <c r="D1151" s="200" t="s">
        <v>195</v>
      </c>
      <c r="E1151" s="201" t="s">
        <v>19</v>
      </c>
      <c r="F1151" s="202" t="s">
        <v>1304</v>
      </c>
      <c r="G1151" s="199"/>
      <c r="H1151" s="201" t="s">
        <v>19</v>
      </c>
      <c r="I1151" s="203"/>
      <c r="J1151" s="199"/>
      <c r="K1151" s="199"/>
      <c r="L1151" s="204"/>
      <c r="M1151" s="205"/>
      <c r="N1151" s="206"/>
      <c r="O1151" s="206"/>
      <c r="P1151" s="206"/>
      <c r="Q1151" s="206"/>
      <c r="R1151" s="206"/>
      <c r="S1151" s="206"/>
      <c r="T1151" s="207"/>
      <c r="AT1151" s="208" t="s">
        <v>195</v>
      </c>
      <c r="AU1151" s="208" t="s">
        <v>82</v>
      </c>
      <c r="AV1151" s="13" t="s">
        <v>80</v>
      </c>
      <c r="AW1151" s="13" t="s">
        <v>35</v>
      </c>
      <c r="AX1151" s="13" t="s">
        <v>73</v>
      </c>
      <c r="AY1151" s="208" t="s">
        <v>185</v>
      </c>
    </row>
    <row r="1152" spans="1:65" s="13" customFormat="1" ht="11.25">
      <c r="B1152" s="198"/>
      <c r="C1152" s="199"/>
      <c r="D1152" s="200" t="s">
        <v>195</v>
      </c>
      <c r="E1152" s="201" t="s">
        <v>19</v>
      </c>
      <c r="F1152" s="202" t="s">
        <v>1366</v>
      </c>
      <c r="G1152" s="199"/>
      <c r="H1152" s="201" t="s">
        <v>19</v>
      </c>
      <c r="I1152" s="203"/>
      <c r="J1152" s="199"/>
      <c r="K1152" s="199"/>
      <c r="L1152" s="204"/>
      <c r="M1152" s="205"/>
      <c r="N1152" s="206"/>
      <c r="O1152" s="206"/>
      <c r="P1152" s="206"/>
      <c r="Q1152" s="206"/>
      <c r="R1152" s="206"/>
      <c r="S1152" s="206"/>
      <c r="T1152" s="207"/>
      <c r="AT1152" s="208" t="s">
        <v>195</v>
      </c>
      <c r="AU1152" s="208" t="s">
        <v>82</v>
      </c>
      <c r="AV1152" s="13" t="s">
        <v>80</v>
      </c>
      <c r="AW1152" s="13" t="s">
        <v>35</v>
      </c>
      <c r="AX1152" s="13" t="s">
        <v>73</v>
      </c>
      <c r="AY1152" s="208" t="s">
        <v>185</v>
      </c>
    </row>
    <row r="1153" spans="1:65" s="13" customFormat="1" ht="11.25">
      <c r="B1153" s="198"/>
      <c r="C1153" s="199"/>
      <c r="D1153" s="200" t="s">
        <v>195</v>
      </c>
      <c r="E1153" s="201" t="s">
        <v>19</v>
      </c>
      <c r="F1153" s="202" t="s">
        <v>1367</v>
      </c>
      <c r="G1153" s="199"/>
      <c r="H1153" s="201" t="s">
        <v>19</v>
      </c>
      <c r="I1153" s="203"/>
      <c r="J1153" s="199"/>
      <c r="K1153" s="199"/>
      <c r="L1153" s="204"/>
      <c r="M1153" s="205"/>
      <c r="N1153" s="206"/>
      <c r="O1153" s="206"/>
      <c r="P1153" s="206"/>
      <c r="Q1153" s="206"/>
      <c r="R1153" s="206"/>
      <c r="S1153" s="206"/>
      <c r="T1153" s="207"/>
      <c r="AT1153" s="208" t="s">
        <v>195</v>
      </c>
      <c r="AU1153" s="208" t="s">
        <v>82</v>
      </c>
      <c r="AV1153" s="13" t="s">
        <v>80</v>
      </c>
      <c r="AW1153" s="13" t="s">
        <v>35</v>
      </c>
      <c r="AX1153" s="13" t="s">
        <v>73</v>
      </c>
      <c r="AY1153" s="208" t="s">
        <v>185</v>
      </c>
    </row>
    <row r="1154" spans="1:65" s="14" customFormat="1" ht="11.25">
      <c r="B1154" s="209"/>
      <c r="C1154" s="210"/>
      <c r="D1154" s="200" t="s">
        <v>195</v>
      </c>
      <c r="E1154" s="211" t="s">
        <v>19</v>
      </c>
      <c r="F1154" s="212" t="s">
        <v>7118</v>
      </c>
      <c r="G1154" s="210"/>
      <c r="H1154" s="213">
        <v>7.1999999999999995E-2</v>
      </c>
      <c r="I1154" s="214"/>
      <c r="J1154" s="210"/>
      <c r="K1154" s="210"/>
      <c r="L1154" s="215"/>
      <c r="M1154" s="216"/>
      <c r="N1154" s="217"/>
      <c r="O1154" s="217"/>
      <c r="P1154" s="217"/>
      <c r="Q1154" s="217"/>
      <c r="R1154" s="217"/>
      <c r="S1154" s="217"/>
      <c r="T1154" s="218"/>
      <c r="AT1154" s="219" t="s">
        <v>195</v>
      </c>
      <c r="AU1154" s="219" t="s">
        <v>82</v>
      </c>
      <c r="AV1154" s="14" t="s">
        <v>82</v>
      </c>
      <c r="AW1154" s="14" t="s">
        <v>35</v>
      </c>
      <c r="AX1154" s="14" t="s">
        <v>73</v>
      </c>
      <c r="AY1154" s="219" t="s">
        <v>185</v>
      </c>
    </row>
    <row r="1155" spans="1:65" s="15" customFormat="1" ht="11.25">
      <c r="B1155" s="220"/>
      <c r="C1155" s="221"/>
      <c r="D1155" s="200" t="s">
        <v>195</v>
      </c>
      <c r="E1155" s="222" t="s">
        <v>19</v>
      </c>
      <c r="F1155" s="223" t="s">
        <v>226</v>
      </c>
      <c r="G1155" s="221"/>
      <c r="H1155" s="224">
        <v>7.1999999999999995E-2</v>
      </c>
      <c r="I1155" s="225"/>
      <c r="J1155" s="221"/>
      <c r="K1155" s="221"/>
      <c r="L1155" s="226"/>
      <c r="M1155" s="227"/>
      <c r="N1155" s="228"/>
      <c r="O1155" s="228"/>
      <c r="P1155" s="228"/>
      <c r="Q1155" s="228"/>
      <c r="R1155" s="228"/>
      <c r="S1155" s="228"/>
      <c r="T1155" s="229"/>
      <c r="AT1155" s="230" t="s">
        <v>195</v>
      </c>
      <c r="AU1155" s="230" t="s">
        <v>82</v>
      </c>
      <c r="AV1155" s="15" t="s">
        <v>135</v>
      </c>
      <c r="AW1155" s="15" t="s">
        <v>35</v>
      </c>
      <c r="AX1155" s="15" t="s">
        <v>80</v>
      </c>
      <c r="AY1155" s="230" t="s">
        <v>185</v>
      </c>
    </row>
    <row r="1156" spans="1:65" s="2" customFormat="1" ht="21.75" customHeight="1">
      <c r="A1156" s="36"/>
      <c r="B1156" s="37"/>
      <c r="C1156" s="180" t="s">
        <v>1984</v>
      </c>
      <c r="D1156" s="180" t="s">
        <v>187</v>
      </c>
      <c r="E1156" s="181" t="s">
        <v>1397</v>
      </c>
      <c r="F1156" s="182" t="s">
        <v>1398</v>
      </c>
      <c r="G1156" s="183" t="s">
        <v>439</v>
      </c>
      <c r="H1156" s="184">
        <v>224</v>
      </c>
      <c r="I1156" s="185"/>
      <c r="J1156" s="186">
        <f>ROUND(I1156*H1156,2)</f>
        <v>0</v>
      </c>
      <c r="K1156" s="182" t="s">
        <v>191</v>
      </c>
      <c r="L1156" s="41"/>
      <c r="M1156" s="187" t="s">
        <v>19</v>
      </c>
      <c r="N1156" s="188" t="s">
        <v>44</v>
      </c>
      <c r="O1156" s="66"/>
      <c r="P1156" s="189">
        <f>O1156*H1156</f>
        <v>0</v>
      </c>
      <c r="Q1156" s="189">
        <v>3.6999999999999999E-4</v>
      </c>
      <c r="R1156" s="189">
        <f>Q1156*H1156</f>
        <v>8.2879999999999995E-2</v>
      </c>
      <c r="S1156" s="189">
        <v>0</v>
      </c>
      <c r="T1156" s="190">
        <f>S1156*H1156</f>
        <v>0</v>
      </c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R1156" s="191" t="s">
        <v>135</v>
      </c>
      <c r="AT1156" s="191" t="s">
        <v>187</v>
      </c>
      <c r="AU1156" s="191" t="s">
        <v>82</v>
      </c>
      <c r="AY1156" s="19" t="s">
        <v>185</v>
      </c>
      <c r="BE1156" s="192">
        <f>IF(N1156="základní",J1156,0)</f>
        <v>0</v>
      </c>
      <c r="BF1156" s="192">
        <f>IF(N1156="snížená",J1156,0)</f>
        <v>0</v>
      </c>
      <c r="BG1156" s="192">
        <f>IF(N1156="zákl. přenesená",J1156,0)</f>
        <v>0</v>
      </c>
      <c r="BH1156" s="192">
        <f>IF(N1156="sníž. přenesená",J1156,0)</f>
        <v>0</v>
      </c>
      <c r="BI1156" s="192">
        <f>IF(N1156="nulová",J1156,0)</f>
        <v>0</v>
      </c>
      <c r="BJ1156" s="19" t="s">
        <v>80</v>
      </c>
      <c r="BK1156" s="192">
        <f>ROUND(I1156*H1156,2)</f>
        <v>0</v>
      </c>
      <c r="BL1156" s="19" t="s">
        <v>135</v>
      </c>
      <c r="BM1156" s="191" t="s">
        <v>7119</v>
      </c>
    </row>
    <row r="1157" spans="1:65" s="2" customFormat="1" ht="11.25">
      <c r="A1157" s="36"/>
      <c r="B1157" s="37"/>
      <c r="C1157" s="38"/>
      <c r="D1157" s="193" t="s">
        <v>193</v>
      </c>
      <c r="E1157" s="38"/>
      <c r="F1157" s="194" t="s">
        <v>1400</v>
      </c>
      <c r="G1157" s="38"/>
      <c r="H1157" s="38"/>
      <c r="I1157" s="195"/>
      <c r="J1157" s="38"/>
      <c r="K1157" s="38"/>
      <c r="L1157" s="41"/>
      <c r="M1157" s="196"/>
      <c r="N1157" s="197"/>
      <c r="O1157" s="66"/>
      <c r="P1157" s="66"/>
      <c r="Q1157" s="66"/>
      <c r="R1157" s="66"/>
      <c r="S1157" s="66"/>
      <c r="T1157" s="67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T1157" s="19" t="s">
        <v>193</v>
      </c>
      <c r="AU1157" s="19" t="s">
        <v>82</v>
      </c>
    </row>
    <row r="1158" spans="1:65" s="13" customFormat="1" ht="11.25">
      <c r="B1158" s="198"/>
      <c r="C1158" s="199"/>
      <c r="D1158" s="200" t="s">
        <v>195</v>
      </c>
      <c r="E1158" s="201" t="s">
        <v>19</v>
      </c>
      <c r="F1158" s="202" t="s">
        <v>1304</v>
      </c>
      <c r="G1158" s="199"/>
      <c r="H1158" s="201" t="s">
        <v>19</v>
      </c>
      <c r="I1158" s="203"/>
      <c r="J1158" s="199"/>
      <c r="K1158" s="199"/>
      <c r="L1158" s="204"/>
      <c r="M1158" s="205"/>
      <c r="N1158" s="206"/>
      <c r="O1158" s="206"/>
      <c r="P1158" s="206"/>
      <c r="Q1158" s="206"/>
      <c r="R1158" s="206"/>
      <c r="S1158" s="206"/>
      <c r="T1158" s="207"/>
      <c r="AT1158" s="208" t="s">
        <v>195</v>
      </c>
      <c r="AU1158" s="208" t="s">
        <v>82</v>
      </c>
      <c r="AV1158" s="13" t="s">
        <v>80</v>
      </c>
      <c r="AW1158" s="13" t="s">
        <v>35</v>
      </c>
      <c r="AX1158" s="13" t="s">
        <v>73</v>
      </c>
      <c r="AY1158" s="208" t="s">
        <v>185</v>
      </c>
    </row>
    <row r="1159" spans="1:65" s="13" customFormat="1" ht="11.25">
      <c r="B1159" s="198"/>
      <c r="C1159" s="199"/>
      <c r="D1159" s="200" t="s">
        <v>195</v>
      </c>
      <c r="E1159" s="201" t="s">
        <v>19</v>
      </c>
      <c r="F1159" s="202" t="s">
        <v>1361</v>
      </c>
      <c r="G1159" s="199"/>
      <c r="H1159" s="201" t="s">
        <v>19</v>
      </c>
      <c r="I1159" s="203"/>
      <c r="J1159" s="199"/>
      <c r="K1159" s="199"/>
      <c r="L1159" s="204"/>
      <c r="M1159" s="205"/>
      <c r="N1159" s="206"/>
      <c r="O1159" s="206"/>
      <c r="P1159" s="206"/>
      <c r="Q1159" s="206"/>
      <c r="R1159" s="206"/>
      <c r="S1159" s="206"/>
      <c r="T1159" s="207"/>
      <c r="AT1159" s="208" t="s">
        <v>195</v>
      </c>
      <c r="AU1159" s="208" t="s">
        <v>82</v>
      </c>
      <c r="AV1159" s="13" t="s">
        <v>80</v>
      </c>
      <c r="AW1159" s="13" t="s">
        <v>35</v>
      </c>
      <c r="AX1159" s="13" t="s">
        <v>73</v>
      </c>
      <c r="AY1159" s="208" t="s">
        <v>185</v>
      </c>
    </row>
    <row r="1160" spans="1:65" s="13" customFormat="1" ht="11.25">
      <c r="B1160" s="198"/>
      <c r="C1160" s="199"/>
      <c r="D1160" s="200" t="s">
        <v>195</v>
      </c>
      <c r="E1160" s="201" t="s">
        <v>19</v>
      </c>
      <c r="F1160" s="202" t="s">
        <v>1362</v>
      </c>
      <c r="G1160" s="199"/>
      <c r="H1160" s="201" t="s">
        <v>19</v>
      </c>
      <c r="I1160" s="203"/>
      <c r="J1160" s="199"/>
      <c r="K1160" s="199"/>
      <c r="L1160" s="204"/>
      <c r="M1160" s="205"/>
      <c r="N1160" s="206"/>
      <c r="O1160" s="206"/>
      <c r="P1160" s="206"/>
      <c r="Q1160" s="206"/>
      <c r="R1160" s="206"/>
      <c r="S1160" s="206"/>
      <c r="T1160" s="207"/>
      <c r="AT1160" s="208" t="s">
        <v>195</v>
      </c>
      <c r="AU1160" s="208" t="s">
        <v>82</v>
      </c>
      <c r="AV1160" s="13" t="s">
        <v>80</v>
      </c>
      <c r="AW1160" s="13" t="s">
        <v>35</v>
      </c>
      <c r="AX1160" s="13" t="s">
        <v>73</v>
      </c>
      <c r="AY1160" s="208" t="s">
        <v>185</v>
      </c>
    </row>
    <row r="1161" spans="1:65" s="14" customFormat="1" ht="11.25">
      <c r="B1161" s="209"/>
      <c r="C1161" s="210"/>
      <c r="D1161" s="200" t="s">
        <v>195</v>
      </c>
      <c r="E1161" s="211" t="s">
        <v>19</v>
      </c>
      <c r="F1161" s="212" t="s">
        <v>7120</v>
      </c>
      <c r="G1161" s="210"/>
      <c r="H1161" s="213">
        <v>224</v>
      </c>
      <c r="I1161" s="214"/>
      <c r="J1161" s="210"/>
      <c r="K1161" s="210"/>
      <c r="L1161" s="215"/>
      <c r="M1161" s="216"/>
      <c r="N1161" s="217"/>
      <c r="O1161" s="217"/>
      <c r="P1161" s="217"/>
      <c r="Q1161" s="217"/>
      <c r="R1161" s="217"/>
      <c r="S1161" s="217"/>
      <c r="T1161" s="218"/>
      <c r="AT1161" s="219" t="s">
        <v>195</v>
      </c>
      <c r="AU1161" s="219" t="s">
        <v>82</v>
      </c>
      <c r="AV1161" s="14" t="s">
        <v>82</v>
      </c>
      <c r="AW1161" s="14" t="s">
        <v>35</v>
      </c>
      <c r="AX1161" s="14" t="s">
        <v>73</v>
      </c>
      <c r="AY1161" s="219" t="s">
        <v>185</v>
      </c>
    </row>
    <row r="1162" spans="1:65" s="15" customFormat="1" ht="11.25">
      <c r="B1162" s="220"/>
      <c r="C1162" s="221"/>
      <c r="D1162" s="200" t="s">
        <v>195</v>
      </c>
      <c r="E1162" s="222" t="s">
        <v>19</v>
      </c>
      <c r="F1162" s="223" t="s">
        <v>226</v>
      </c>
      <c r="G1162" s="221"/>
      <c r="H1162" s="224">
        <v>224</v>
      </c>
      <c r="I1162" s="225"/>
      <c r="J1162" s="221"/>
      <c r="K1162" s="221"/>
      <c r="L1162" s="226"/>
      <c r="M1162" s="227"/>
      <c r="N1162" s="228"/>
      <c r="O1162" s="228"/>
      <c r="P1162" s="228"/>
      <c r="Q1162" s="228"/>
      <c r="R1162" s="228"/>
      <c r="S1162" s="228"/>
      <c r="T1162" s="229"/>
      <c r="AT1162" s="230" t="s">
        <v>195</v>
      </c>
      <c r="AU1162" s="230" t="s">
        <v>82</v>
      </c>
      <c r="AV1162" s="15" t="s">
        <v>135</v>
      </c>
      <c r="AW1162" s="15" t="s">
        <v>35</v>
      </c>
      <c r="AX1162" s="15" t="s">
        <v>80</v>
      </c>
      <c r="AY1162" s="230" t="s">
        <v>185</v>
      </c>
    </row>
    <row r="1163" spans="1:65" s="2" customFormat="1" ht="16.5" customHeight="1">
      <c r="A1163" s="36"/>
      <c r="B1163" s="37"/>
      <c r="C1163" s="180" t="s">
        <v>1986</v>
      </c>
      <c r="D1163" s="180" t="s">
        <v>187</v>
      </c>
      <c r="E1163" s="181" t="s">
        <v>7121</v>
      </c>
      <c r="F1163" s="182" t="s">
        <v>7122</v>
      </c>
      <c r="G1163" s="183" t="s">
        <v>240</v>
      </c>
      <c r="H1163" s="184">
        <v>207.4</v>
      </c>
      <c r="I1163" s="185"/>
      <c r="J1163" s="186">
        <f>ROUND(I1163*H1163,2)</f>
        <v>0</v>
      </c>
      <c r="K1163" s="182" t="s">
        <v>449</v>
      </c>
      <c r="L1163" s="41"/>
      <c r="M1163" s="187" t="s">
        <v>19</v>
      </c>
      <c r="N1163" s="188" t="s">
        <v>44</v>
      </c>
      <c r="O1163" s="66"/>
      <c r="P1163" s="189">
        <f>O1163*H1163</f>
        <v>0</v>
      </c>
      <c r="Q1163" s="189">
        <v>3.0000000000000001E-5</v>
      </c>
      <c r="R1163" s="189">
        <f>Q1163*H1163</f>
        <v>6.2220000000000001E-3</v>
      </c>
      <c r="S1163" s="189">
        <v>0</v>
      </c>
      <c r="T1163" s="190">
        <f>S1163*H1163</f>
        <v>0</v>
      </c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R1163" s="191" t="s">
        <v>339</v>
      </c>
      <c r="AT1163" s="191" t="s">
        <v>187</v>
      </c>
      <c r="AU1163" s="191" t="s">
        <v>82</v>
      </c>
      <c r="AY1163" s="19" t="s">
        <v>185</v>
      </c>
      <c r="BE1163" s="192">
        <f>IF(N1163="základní",J1163,0)</f>
        <v>0</v>
      </c>
      <c r="BF1163" s="192">
        <f>IF(N1163="snížená",J1163,0)</f>
        <v>0</v>
      </c>
      <c r="BG1163" s="192">
        <f>IF(N1163="zákl. přenesená",J1163,0)</f>
        <v>0</v>
      </c>
      <c r="BH1163" s="192">
        <f>IF(N1163="sníž. přenesená",J1163,0)</f>
        <v>0</v>
      </c>
      <c r="BI1163" s="192">
        <f>IF(N1163="nulová",J1163,0)</f>
        <v>0</v>
      </c>
      <c r="BJ1163" s="19" t="s">
        <v>80</v>
      </c>
      <c r="BK1163" s="192">
        <f>ROUND(I1163*H1163,2)</f>
        <v>0</v>
      </c>
      <c r="BL1163" s="19" t="s">
        <v>339</v>
      </c>
      <c r="BM1163" s="191" t="s">
        <v>7123</v>
      </c>
    </row>
    <row r="1164" spans="1:65" s="13" customFormat="1" ht="11.25">
      <c r="B1164" s="198"/>
      <c r="C1164" s="199"/>
      <c r="D1164" s="200" t="s">
        <v>195</v>
      </c>
      <c r="E1164" s="201" t="s">
        <v>19</v>
      </c>
      <c r="F1164" s="202" t="s">
        <v>7124</v>
      </c>
      <c r="G1164" s="199"/>
      <c r="H1164" s="201" t="s">
        <v>19</v>
      </c>
      <c r="I1164" s="203"/>
      <c r="J1164" s="199"/>
      <c r="K1164" s="199"/>
      <c r="L1164" s="204"/>
      <c r="M1164" s="205"/>
      <c r="N1164" s="206"/>
      <c r="O1164" s="206"/>
      <c r="P1164" s="206"/>
      <c r="Q1164" s="206"/>
      <c r="R1164" s="206"/>
      <c r="S1164" s="206"/>
      <c r="T1164" s="207"/>
      <c r="AT1164" s="208" t="s">
        <v>195</v>
      </c>
      <c r="AU1164" s="208" t="s">
        <v>82</v>
      </c>
      <c r="AV1164" s="13" t="s">
        <v>80</v>
      </c>
      <c r="AW1164" s="13" t="s">
        <v>35</v>
      </c>
      <c r="AX1164" s="13" t="s">
        <v>73</v>
      </c>
      <c r="AY1164" s="208" t="s">
        <v>185</v>
      </c>
    </row>
    <row r="1165" spans="1:65" s="14" customFormat="1" ht="11.25">
      <c r="B1165" s="209"/>
      <c r="C1165" s="210"/>
      <c r="D1165" s="200" t="s">
        <v>195</v>
      </c>
      <c r="E1165" s="211" t="s">
        <v>19</v>
      </c>
      <c r="F1165" s="212" t="s">
        <v>7125</v>
      </c>
      <c r="G1165" s="210"/>
      <c r="H1165" s="213">
        <v>207.4</v>
      </c>
      <c r="I1165" s="214"/>
      <c r="J1165" s="210"/>
      <c r="K1165" s="210"/>
      <c r="L1165" s="215"/>
      <c r="M1165" s="216"/>
      <c r="N1165" s="217"/>
      <c r="O1165" s="217"/>
      <c r="P1165" s="217"/>
      <c r="Q1165" s="217"/>
      <c r="R1165" s="217"/>
      <c r="S1165" s="217"/>
      <c r="T1165" s="218"/>
      <c r="AT1165" s="219" t="s">
        <v>195</v>
      </c>
      <c r="AU1165" s="219" t="s">
        <v>82</v>
      </c>
      <c r="AV1165" s="14" t="s">
        <v>82</v>
      </c>
      <c r="AW1165" s="14" t="s">
        <v>35</v>
      </c>
      <c r="AX1165" s="14" t="s">
        <v>73</v>
      </c>
      <c r="AY1165" s="219" t="s">
        <v>185</v>
      </c>
    </row>
    <row r="1166" spans="1:65" s="15" customFormat="1" ht="11.25">
      <c r="B1166" s="220"/>
      <c r="C1166" s="221"/>
      <c r="D1166" s="200" t="s">
        <v>195</v>
      </c>
      <c r="E1166" s="222" t="s">
        <v>19</v>
      </c>
      <c r="F1166" s="223" t="s">
        <v>226</v>
      </c>
      <c r="G1166" s="221"/>
      <c r="H1166" s="224">
        <v>207.4</v>
      </c>
      <c r="I1166" s="225"/>
      <c r="J1166" s="221"/>
      <c r="K1166" s="221"/>
      <c r="L1166" s="226"/>
      <c r="M1166" s="227"/>
      <c r="N1166" s="228"/>
      <c r="O1166" s="228"/>
      <c r="P1166" s="228"/>
      <c r="Q1166" s="228"/>
      <c r="R1166" s="228"/>
      <c r="S1166" s="228"/>
      <c r="T1166" s="229"/>
      <c r="AT1166" s="230" t="s">
        <v>195</v>
      </c>
      <c r="AU1166" s="230" t="s">
        <v>82</v>
      </c>
      <c r="AV1166" s="15" t="s">
        <v>135</v>
      </c>
      <c r="AW1166" s="15" t="s">
        <v>35</v>
      </c>
      <c r="AX1166" s="15" t="s">
        <v>80</v>
      </c>
      <c r="AY1166" s="230" t="s">
        <v>185</v>
      </c>
    </row>
    <row r="1167" spans="1:65" s="2" customFormat="1" ht="16.5" customHeight="1">
      <c r="A1167" s="36"/>
      <c r="B1167" s="37"/>
      <c r="C1167" s="237" t="s">
        <v>1988</v>
      </c>
      <c r="D1167" s="237" t="s">
        <v>520</v>
      </c>
      <c r="E1167" s="238" t="s">
        <v>2888</v>
      </c>
      <c r="F1167" s="239" t="s">
        <v>7126</v>
      </c>
      <c r="G1167" s="240" t="s">
        <v>240</v>
      </c>
      <c r="H1167" s="241">
        <v>217.77</v>
      </c>
      <c r="I1167" s="242"/>
      <c r="J1167" s="243">
        <f>ROUND(I1167*H1167,2)</f>
        <v>0</v>
      </c>
      <c r="K1167" s="239" t="s">
        <v>449</v>
      </c>
      <c r="L1167" s="244"/>
      <c r="M1167" s="245" t="s">
        <v>19</v>
      </c>
      <c r="N1167" s="246" t="s">
        <v>44</v>
      </c>
      <c r="O1167" s="66"/>
      <c r="P1167" s="189">
        <f>O1167*H1167</f>
        <v>0</v>
      </c>
      <c r="Q1167" s="189">
        <v>0</v>
      </c>
      <c r="R1167" s="189">
        <f>Q1167*H1167</f>
        <v>0</v>
      </c>
      <c r="S1167" s="189">
        <v>0</v>
      </c>
      <c r="T1167" s="190">
        <f>S1167*H1167</f>
        <v>0</v>
      </c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R1167" s="191" t="s">
        <v>627</v>
      </c>
      <c r="AT1167" s="191" t="s">
        <v>520</v>
      </c>
      <c r="AU1167" s="191" t="s">
        <v>82</v>
      </c>
      <c r="AY1167" s="19" t="s">
        <v>185</v>
      </c>
      <c r="BE1167" s="192">
        <f>IF(N1167="základní",J1167,0)</f>
        <v>0</v>
      </c>
      <c r="BF1167" s="192">
        <f>IF(N1167="snížená",J1167,0)</f>
        <v>0</v>
      </c>
      <c r="BG1167" s="192">
        <f>IF(N1167="zákl. přenesená",J1167,0)</f>
        <v>0</v>
      </c>
      <c r="BH1167" s="192">
        <f>IF(N1167="sníž. přenesená",J1167,0)</f>
        <v>0</v>
      </c>
      <c r="BI1167" s="192">
        <f>IF(N1167="nulová",J1167,0)</f>
        <v>0</v>
      </c>
      <c r="BJ1167" s="19" t="s">
        <v>80</v>
      </c>
      <c r="BK1167" s="192">
        <f>ROUND(I1167*H1167,2)</f>
        <v>0</v>
      </c>
      <c r="BL1167" s="19" t="s">
        <v>339</v>
      </c>
      <c r="BM1167" s="191" t="s">
        <v>7127</v>
      </c>
    </row>
    <row r="1168" spans="1:65" s="13" customFormat="1" ht="11.25">
      <c r="B1168" s="198"/>
      <c r="C1168" s="199"/>
      <c r="D1168" s="200" t="s">
        <v>195</v>
      </c>
      <c r="E1168" s="201" t="s">
        <v>19</v>
      </c>
      <c r="F1168" s="202" t="s">
        <v>7124</v>
      </c>
      <c r="G1168" s="199"/>
      <c r="H1168" s="201" t="s">
        <v>19</v>
      </c>
      <c r="I1168" s="203"/>
      <c r="J1168" s="199"/>
      <c r="K1168" s="199"/>
      <c r="L1168" s="204"/>
      <c r="M1168" s="205"/>
      <c r="N1168" s="206"/>
      <c r="O1168" s="206"/>
      <c r="P1168" s="206"/>
      <c r="Q1168" s="206"/>
      <c r="R1168" s="206"/>
      <c r="S1168" s="206"/>
      <c r="T1168" s="207"/>
      <c r="AT1168" s="208" t="s">
        <v>195</v>
      </c>
      <c r="AU1168" s="208" t="s">
        <v>82</v>
      </c>
      <c r="AV1168" s="13" t="s">
        <v>80</v>
      </c>
      <c r="AW1168" s="13" t="s">
        <v>35</v>
      </c>
      <c r="AX1168" s="13" t="s">
        <v>73</v>
      </c>
      <c r="AY1168" s="208" t="s">
        <v>185</v>
      </c>
    </row>
    <row r="1169" spans="1:65" s="14" customFormat="1" ht="11.25">
      <c r="B1169" s="209"/>
      <c r="C1169" s="210"/>
      <c r="D1169" s="200" t="s">
        <v>195</v>
      </c>
      <c r="E1169" s="211" t="s">
        <v>19</v>
      </c>
      <c r="F1169" s="212" t="s">
        <v>7125</v>
      </c>
      <c r="G1169" s="210"/>
      <c r="H1169" s="213">
        <v>207.4</v>
      </c>
      <c r="I1169" s="214"/>
      <c r="J1169" s="210"/>
      <c r="K1169" s="210"/>
      <c r="L1169" s="215"/>
      <c r="M1169" s="216"/>
      <c r="N1169" s="217"/>
      <c r="O1169" s="217"/>
      <c r="P1169" s="217"/>
      <c r="Q1169" s="217"/>
      <c r="R1169" s="217"/>
      <c r="S1169" s="217"/>
      <c r="T1169" s="218"/>
      <c r="AT1169" s="219" t="s">
        <v>195</v>
      </c>
      <c r="AU1169" s="219" t="s">
        <v>82</v>
      </c>
      <c r="AV1169" s="14" t="s">
        <v>82</v>
      </c>
      <c r="AW1169" s="14" t="s">
        <v>35</v>
      </c>
      <c r="AX1169" s="14" t="s">
        <v>73</v>
      </c>
      <c r="AY1169" s="219" t="s">
        <v>185</v>
      </c>
    </row>
    <row r="1170" spans="1:65" s="15" customFormat="1" ht="11.25">
      <c r="B1170" s="220"/>
      <c r="C1170" s="221"/>
      <c r="D1170" s="200" t="s">
        <v>195</v>
      </c>
      <c r="E1170" s="222" t="s">
        <v>19</v>
      </c>
      <c r="F1170" s="223" t="s">
        <v>226</v>
      </c>
      <c r="G1170" s="221"/>
      <c r="H1170" s="224">
        <v>207.4</v>
      </c>
      <c r="I1170" s="225"/>
      <c r="J1170" s="221"/>
      <c r="K1170" s="221"/>
      <c r="L1170" s="226"/>
      <c r="M1170" s="227"/>
      <c r="N1170" s="228"/>
      <c r="O1170" s="228"/>
      <c r="P1170" s="228"/>
      <c r="Q1170" s="228"/>
      <c r="R1170" s="228"/>
      <c r="S1170" s="228"/>
      <c r="T1170" s="229"/>
      <c r="AT1170" s="230" t="s">
        <v>195</v>
      </c>
      <c r="AU1170" s="230" t="s">
        <v>82</v>
      </c>
      <c r="AV1170" s="15" t="s">
        <v>135</v>
      </c>
      <c r="AW1170" s="15" t="s">
        <v>35</v>
      </c>
      <c r="AX1170" s="15" t="s">
        <v>80</v>
      </c>
      <c r="AY1170" s="230" t="s">
        <v>185</v>
      </c>
    </row>
    <row r="1171" spans="1:65" s="14" customFormat="1" ht="11.25">
      <c r="B1171" s="209"/>
      <c r="C1171" s="210"/>
      <c r="D1171" s="200" t="s">
        <v>195</v>
      </c>
      <c r="E1171" s="210"/>
      <c r="F1171" s="212" t="s">
        <v>7128</v>
      </c>
      <c r="G1171" s="210"/>
      <c r="H1171" s="213">
        <v>217.77</v>
      </c>
      <c r="I1171" s="214"/>
      <c r="J1171" s="210"/>
      <c r="K1171" s="210"/>
      <c r="L1171" s="215"/>
      <c r="M1171" s="216"/>
      <c r="N1171" s="217"/>
      <c r="O1171" s="217"/>
      <c r="P1171" s="217"/>
      <c r="Q1171" s="217"/>
      <c r="R1171" s="217"/>
      <c r="S1171" s="217"/>
      <c r="T1171" s="218"/>
      <c r="AT1171" s="219" t="s">
        <v>195</v>
      </c>
      <c r="AU1171" s="219" t="s">
        <v>82</v>
      </c>
      <c r="AV1171" s="14" t="s">
        <v>82</v>
      </c>
      <c r="AW1171" s="14" t="s">
        <v>4</v>
      </c>
      <c r="AX1171" s="14" t="s">
        <v>80</v>
      </c>
      <c r="AY1171" s="219" t="s">
        <v>185</v>
      </c>
    </row>
    <row r="1172" spans="1:65" s="2" customFormat="1" ht="24.2" customHeight="1">
      <c r="A1172" s="36"/>
      <c r="B1172" s="37"/>
      <c r="C1172" s="180" t="s">
        <v>1990</v>
      </c>
      <c r="D1172" s="180" t="s">
        <v>187</v>
      </c>
      <c r="E1172" s="181" t="s">
        <v>1404</v>
      </c>
      <c r="F1172" s="182" t="s">
        <v>1405</v>
      </c>
      <c r="G1172" s="183" t="s">
        <v>457</v>
      </c>
      <c r="H1172" s="231"/>
      <c r="I1172" s="185"/>
      <c r="J1172" s="186">
        <f>ROUND(I1172*H1172,2)</f>
        <v>0</v>
      </c>
      <c r="K1172" s="182" t="s">
        <v>191</v>
      </c>
      <c r="L1172" s="41"/>
      <c r="M1172" s="187" t="s">
        <v>19</v>
      </c>
      <c r="N1172" s="188" t="s">
        <v>44</v>
      </c>
      <c r="O1172" s="66"/>
      <c r="P1172" s="189">
        <f>O1172*H1172</f>
        <v>0</v>
      </c>
      <c r="Q1172" s="189">
        <v>0</v>
      </c>
      <c r="R1172" s="189">
        <f>Q1172*H1172</f>
        <v>0</v>
      </c>
      <c r="S1172" s="189">
        <v>0</v>
      </c>
      <c r="T1172" s="190">
        <f>S1172*H1172</f>
        <v>0</v>
      </c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R1172" s="191" t="s">
        <v>339</v>
      </c>
      <c r="AT1172" s="191" t="s">
        <v>187</v>
      </c>
      <c r="AU1172" s="191" t="s">
        <v>82</v>
      </c>
      <c r="AY1172" s="19" t="s">
        <v>185</v>
      </c>
      <c r="BE1172" s="192">
        <f>IF(N1172="základní",J1172,0)</f>
        <v>0</v>
      </c>
      <c r="BF1172" s="192">
        <f>IF(N1172="snížená",J1172,0)</f>
        <v>0</v>
      </c>
      <c r="BG1172" s="192">
        <f>IF(N1172="zákl. přenesená",J1172,0)</f>
        <v>0</v>
      </c>
      <c r="BH1172" s="192">
        <f>IF(N1172="sníž. přenesená",J1172,0)</f>
        <v>0</v>
      </c>
      <c r="BI1172" s="192">
        <f>IF(N1172="nulová",J1172,0)</f>
        <v>0</v>
      </c>
      <c r="BJ1172" s="19" t="s">
        <v>80</v>
      </c>
      <c r="BK1172" s="192">
        <f>ROUND(I1172*H1172,2)</f>
        <v>0</v>
      </c>
      <c r="BL1172" s="19" t="s">
        <v>339</v>
      </c>
      <c r="BM1172" s="191" t="s">
        <v>7129</v>
      </c>
    </row>
    <row r="1173" spans="1:65" s="2" customFormat="1" ht="11.25">
      <c r="A1173" s="36"/>
      <c r="B1173" s="37"/>
      <c r="C1173" s="38"/>
      <c r="D1173" s="193" t="s">
        <v>193</v>
      </c>
      <c r="E1173" s="38"/>
      <c r="F1173" s="194" t="s">
        <v>1407</v>
      </c>
      <c r="G1173" s="38"/>
      <c r="H1173" s="38"/>
      <c r="I1173" s="195"/>
      <c r="J1173" s="38"/>
      <c r="K1173" s="38"/>
      <c r="L1173" s="41"/>
      <c r="M1173" s="196"/>
      <c r="N1173" s="197"/>
      <c r="O1173" s="66"/>
      <c r="P1173" s="66"/>
      <c r="Q1173" s="66"/>
      <c r="R1173" s="66"/>
      <c r="S1173" s="66"/>
      <c r="T1173" s="67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T1173" s="19" t="s">
        <v>193</v>
      </c>
      <c r="AU1173" s="19" t="s">
        <v>82</v>
      </c>
    </row>
    <row r="1174" spans="1:65" s="12" customFormat="1" ht="22.9" customHeight="1">
      <c r="B1174" s="164"/>
      <c r="C1174" s="165"/>
      <c r="D1174" s="166" t="s">
        <v>72</v>
      </c>
      <c r="E1174" s="178" t="s">
        <v>2000</v>
      </c>
      <c r="F1174" s="178" t="s">
        <v>2001</v>
      </c>
      <c r="G1174" s="165"/>
      <c r="H1174" s="165"/>
      <c r="I1174" s="168"/>
      <c r="J1174" s="179">
        <f>BK1174</f>
        <v>0</v>
      </c>
      <c r="K1174" s="165"/>
      <c r="L1174" s="170"/>
      <c r="M1174" s="171"/>
      <c r="N1174" s="172"/>
      <c r="O1174" s="172"/>
      <c r="P1174" s="173">
        <f>SUM(P1175:P1196)</f>
        <v>0</v>
      </c>
      <c r="Q1174" s="172"/>
      <c r="R1174" s="173">
        <f>SUM(R1175:R1196)</f>
        <v>1.7470919999999999</v>
      </c>
      <c r="S1174" s="172"/>
      <c r="T1174" s="174">
        <f>SUM(T1175:T1196)</f>
        <v>0</v>
      </c>
      <c r="AR1174" s="175" t="s">
        <v>82</v>
      </c>
      <c r="AT1174" s="176" t="s">
        <v>72</v>
      </c>
      <c r="AU1174" s="176" t="s">
        <v>80</v>
      </c>
      <c r="AY1174" s="175" t="s">
        <v>185</v>
      </c>
      <c r="BK1174" s="177">
        <f>SUM(BK1175:BK1196)</f>
        <v>0</v>
      </c>
    </row>
    <row r="1175" spans="1:65" s="2" customFormat="1" ht="24.2" customHeight="1">
      <c r="A1175" s="36"/>
      <c r="B1175" s="37"/>
      <c r="C1175" s="180" t="s">
        <v>1992</v>
      </c>
      <c r="D1175" s="180" t="s">
        <v>187</v>
      </c>
      <c r="E1175" s="181" t="s">
        <v>2003</v>
      </c>
      <c r="F1175" s="182" t="s">
        <v>2004</v>
      </c>
      <c r="G1175" s="183" t="s">
        <v>240</v>
      </c>
      <c r="H1175" s="184">
        <v>49.2</v>
      </c>
      <c r="I1175" s="185"/>
      <c r="J1175" s="186">
        <f>ROUND(I1175*H1175,2)</f>
        <v>0</v>
      </c>
      <c r="K1175" s="182" t="s">
        <v>191</v>
      </c>
      <c r="L1175" s="41"/>
      <c r="M1175" s="187" t="s">
        <v>19</v>
      </c>
      <c r="N1175" s="188" t="s">
        <v>44</v>
      </c>
      <c r="O1175" s="66"/>
      <c r="P1175" s="189">
        <f>O1175*H1175</f>
        <v>0</v>
      </c>
      <c r="Q1175" s="189">
        <v>7.4999999999999997E-3</v>
      </c>
      <c r="R1175" s="189">
        <f>Q1175*H1175</f>
        <v>0.36899999999999999</v>
      </c>
      <c r="S1175" s="189">
        <v>0</v>
      </c>
      <c r="T1175" s="190">
        <f>S1175*H1175</f>
        <v>0</v>
      </c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R1175" s="191" t="s">
        <v>339</v>
      </c>
      <c r="AT1175" s="191" t="s">
        <v>187</v>
      </c>
      <c r="AU1175" s="191" t="s">
        <v>82</v>
      </c>
      <c r="AY1175" s="19" t="s">
        <v>185</v>
      </c>
      <c r="BE1175" s="192">
        <f>IF(N1175="základní",J1175,0)</f>
        <v>0</v>
      </c>
      <c r="BF1175" s="192">
        <f>IF(N1175="snížená",J1175,0)</f>
        <v>0</v>
      </c>
      <c r="BG1175" s="192">
        <f>IF(N1175="zákl. přenesená",J1175,0)</f>
        <v>0</v>
      </c>
      <c r="BH1175" s="192">
        <f>IF(N1175="sníž. přenesená",J1175,0)</f>
        <v>0</v>
      </c>
      <c r="BI1175" s="192">
        <f>IF(N1175="nulová",J1175,0)</f>
        <v>0</v>
      </c>
      <c r="BJ1175" s="19" t="s">
        <v>80</v>
      </c>
      <c r="BK1175" s="192">
        <f>ROUND(I1175*H1175,2)</f>
        <v>0</v>
      </c>
      <c r="BL1175" s="19" t="s">
        <v>339</v>
      </c>
      <c r="BM1175" s="191" t="s">
        <v>7130</v>
      </c>
    </row>
    <row r="1176" spans="1:65" s="2" customFormat="1" ht="11.25">
      <c r="A1176" s="36"/>
      <c r="B1176" s="37"/>
      <c r="C1176" s="38"/>
      <c r="D1176" s="193" t="s">
        <v>193</v>
      </c>
      <c r="E1176" s="38"/>
      <c r="F1176" s="194" t="s">
        <v>2006</v>
      </c>
      <c r="G1176" s="38"/>
      <c r="H1176" s="38"/>
      <c r="I1176" s="195"/>
      <c r="J1176" s="38"/>
      <c r="K1176" s="38"/>
      <c r="L1176" s="41"/>
      <c r="M1176" s="196"/>
      <c r="N1176" s="197"/>
      <c r="O1176" s="66"/>
      <c r="P1176" s="66"/>
      <c r="Q1176" s="66"/>
      <c r="R1176" s="66"/>
      <c r="S1176" s="66"/>
      <c r="T1176" s="67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T1176" s="19" t="s">
        <v>193</v>
      </c>
      <c r="AU1176" s="19" t="s">
        <v>82</v>
      </c>
    </row>
    <row r="1177" spans="1:65" s="13" customFormat="1" ht="11.25">
      <c r="B1177" s="198"/>
      <c r="C1177" s="199"/>
      <c r="D1177" s="200" t="s">
        <v>195</v>
      </c>
      <c r="E1177" s="201" t="s">
        <v>19</v>
      </c>
      <c r="F1177" s="202" t="s">
        <v>652</v>
      </c>
      <c r="G1177" s="199"/>
      <c r="H1177" s="201" t="s">
        <v>19</v>
      </c>
      <c r="I1177" s="203"/>
      <c r="J1177" s="199"/>
      <c r="K1177" s="199"/>
      <c r="L1177" s="204"/>
      <c r="M1177" s="205"/>
      <c r="N1177" s="206"/>
      <c r="O1177" s="206"/>
      <c r="P1177" s="206"/>
      <c r="Q1177" s="206"/>
      <c r="R1177" s="206"/>
      <c r="S1177" s="206"/>
      <c r="T1177" s="207"/>
      <c r="AT1177" s="208" t="s">
        <v>195</v>
      </c>
      <c r="AU1177" s="208" t="s">
        <v>82</v>
      </c>
      <c r="AV1177" s="13" t="s">
        <v>80</v>
      </c>
      <c r="AW1177" s="13" t="s">
        <v>35</v>
      </c>
      <c r="AX1177" s="13" t="s">
        <v>73</v>
      </c>
      <c r="AY1177" s="208" t="s">
        <v>185</v>
      </c>
    </row>
    <row r="1178" spans="1:65" s="14" customFormat="1" ht="11.25">
      <c r="B1178" s="209"/>
      <c r="C1178" s="210"/>
      <c r="D1178" s="200" t="s">
        <v>195</v>
      </c>
      <c r="E1178" s="211" t="s">
        <v>19</v>
      </c>
      <c r="F1178" s="212" t="s">
        <v>6819</v>
      </c>
      <c r="G1178" s="210"/>
      <c r="H1178" s="213">
        <v>49.2</v>
      </c>
      <c r="I1178" s="214"/>
      <c r="J1178" s="210"/>
      <c r="K1178" s="210"/>
      <c r="L1178" s="215"/>
      <c r="M1178" s="216"/>
      <c r="N1178" s="217"/>
      <c r="O1178" s="217"/>
      <c r="P1178" s="217"/>
      <c r="Q1178" s="217"/>
      <c r="R1178" s="217"/>
      <c r="S1178" s="217"/>
      <c r="T1178" s="218"/>
      <c r="AT1178" s="219" t="s">
        <v>195</v>
      </c>
      <c r="AU1178" s="219" t="s">
        <v>82</v>
      </c>
      <c r="AV1178" s="14" t="s">
        <v>82</v>
      </c>
      <c r="AW1178" s="14" t="s">
        <v>35</v>
      </c>
      <c r="AX1178" s="14" t="s">
        <v>73</v>
      </c>
      <c r="AY1178" s="219" t="s">
        <v>185</v>
      </c>
    </row>
    <row r="1179" spans="1:65" s="15" customFormat="1" ht="11.25">
      <c r="B1179" s="220"/>
      <c r="C1179" s="221"/>
      <c r="D1179" s="200" t="s">
        <v>195</v>
      </c>
      <c r="E1179" s="222" t="s">
        <v>19</v>
      </c>
      <c r="F1179" s="223" t="s">
        <v>226</v>
      </c>
      <c r="G1179" s="221"/>
      <c r="H1179" s="224">
        <v>49.2</v>
      </c>
      <c r="I1179" s="225"/>
      <c r="J1179" s="221"/>
      <c r="K1179" s="221"/>
      <c r="L1179" s="226"/>
      <c r="M1179" s="227"/>
      <c r="N1179" s="228"/>
      <c r="O1179" s="228"/>
      <c r="P1179" s="228"/>
      <c r="Q1179" s="228"/>
      <c r="R1179" s="228"/>
      <c r="S1179" s="228"/>
      <c r="T1179" s="229"/>
      <c r="AT1179" s="230" t="s">
        <v>195</v>
      </c>
      <c r="AU1179" s="230" t="s">
        <v>82</v>
      </c>
      <c r="AV1179" s="15" t="s">
        <v>135</v>
      </c>
      <c r="AW1179" s="15" t="s">
        <v>35</v>
      </c>
      <c r="AX1179" s="15" t="s">
        <v>80</v>
      </c>
      <c r="AY1179" s="230" t="s">
        <v>185</v>
      </c>
    </row>
    <row r="1180" spans="1:65" s="2" customFormat="1" ht="24.2" customHeight="1">
      <c r="A1180" s="36"/>
      <c r="B1180" s="37"/>
      <c r="C1180" s="180" t="s">
        <v>1994</v>
      </c>
      <c r="D1180" s="180" t="s">
        <v>187</v>
      </c>
      <c r="E1180" s="181" t="s">
        <v>2020</v>
      </c>
      <c r="F1180" s="182" t="s">
        <v>2021</v>
      </c>
      <c r="G1180" s="183" t="s">
        <v>240</v>
      </c>
      <c r="H1180" s="184">
        <v>49.2</v>
      </c>
      <c r="I1180" s="185"/>
      <c r="J1180" s="186">
        <f>ROUND(I1180*H1180,2)</f>
        <v>0</v>
      </c>
      <c r="K1180" s="182" t="s">
        <v>191</v>
      </c>
      <c r="L1180" s="41"/>
      <c r="M1180" s="187" t="s">
        <v>19</v>
      </c>
      <c r="N1180" s="188" t="s">
        <v>44</v>
      </c>
      <c r="O1180" s="66"/>
      <c r="P1180" s="189">
        <f>O1180*H1180</f>
        <v>0</v>
      </c>
      <c r="Q1180" s="189">
        <v>6.8900000000000003E-3</v>
      </c>
      <c r="R1180" s="189">
        <f>Q1180*H1180</f>
        <v>0.33898800000000001</v>
      </c>
      <c r="S1180" s="189">
        <v>0</v>
      </c>
      <c r="T1180" s="190">
        <f>S1180*H1180</f>
        <v>0</v>
      </c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R1180" s="191" t="s">
        <v>339</v>
      </c>
      <c r="AT1180" s="191" t="s">
        <v>187</v>
      </c>
      <c r="AU1180" s="191" t="s">
        <v>82</v>
      </c>
      <c r="AY1180" s="19" t="s">
        <v>185</v>
      </c>
      <c r="BE1180" s="192">
        <f>IF(N1180="základní",J1180,0)</f>
        <v>0</v>
      </c>
      <c r="BF1180" s="192">
        <f>IF(N1180="snížená",J1180,0)</f>
        <v>0</v>
      </c>
      <c r="BG1180" s="192">
        <f>IF(N1180="zákl. přenesená",J1180,0)</f>
        <v>0</v>
      </c>
      <c r="BH1180" s="192">
        <f>IF(N1180="sníž. přenesená",J1180,0)</f>
        <v>0</v>
      </c>
      <c r="BI1180" s="192">
        <f>IF(N1180="nulová",J1180,0)</f>
        <v>0</v>
      </c>
      <c r="BJ1180" s="19" t="s">
        <v>80</v>
      </c>
      <c r="BK1180" s="192">
        <f>ROUND(I1180*H1180,2)</f>
        <v>0</v>
      </c>
      <c r="BL1180" s="19" t="s">
        <v>339</v>
      </c>
      <c r="BM1180" s="191" t="s">
        <v>7131</v>
      </c>
    </row>
    <row r="1181" spans="1:65" s="2" customFormat="1" ht="11.25">
      <c r="A1181" s="36"/>
      <c r="B1181" s="37"/>
      <c r="C1181" s="38"/>
      <c r="D1181" s="193" t="s">
        <v>193</v>
      </c>
      <c r="E1181" s="38"/>
      <c r="F1181" s="194" t="s">
        <v>2023</v>
      </c>
      <c r="G1181" s="38"/>
      <c r="H1181" s="38"/>
      <c r="I1181" s="195"/>
      <c r="J1181" s="38"/>
      <c r="K1181" s="38"/>
      <c r="L1181" s="41"/>
      <c r="M1181" s="196"/>
      <c r="N1181" s="197"/>
      <c r="O1181" s="66"/>
      <c r="P1181" s="66"/>
      <c r="Q1181" s="66"/>
      <c r="R1181" s="66"/>
      <c r="S1181" s="66"/>
      <c r="T1181" s="67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T1181" s="19" t="s">
        <v>193</v>
      </c>
      <c r="AU1181" s="19" t="s">
        <v>82</v>
      </c>
    </row>
    <row r="1182" spans="1:65" s="13" customFormat="1" ht="11.25">
      <c r="B1182" s="198"/>
      <c r="C1182" s="199"/>
      <c r="D1182" s="200" t="s">
        <v>195</v>
      </c>
      <c r="E1182" s="201" t="s">
        <v>19</v>
      </c>
      <c r="F1182" s="202" t="s">
        <v>652</v>
      </c>
      <c r="G1182" s="199"/>
      <c r="H1182" s="201" t="s">
        <v>19</v>
      </c>
      <c r="I1182" s="203"/>
      <c r="J1182" s="199"/>
      <c r="K1182" s="199"/>
      <c r="L1182" s="204"/>
      <c r="M1182" s="205"/>
      <c r="N1182" s="206"/>
      <c r="O1182" s="206"/>
      <c r="P1182" s="206"/>
      <c r="Q1182" s="206"/>
      <c r="R1182" s="206"/>
      <c r="S1182" s="206"/>
      <c r="T1182" s="207"/>
      <c r="AT1182" s="208" t="s">
        <v>195</v>
      </c>
      <c r="AU1182" s="208" t="s">
        <v>82</v>
      </c>
      <c r="AV1182" s="13" t="s">
        <v>80</v>
      </c>
      <c r="AW1182" s="13" t="s">
        <v>35</v>
      </c>
      <c r="AX1182" s="13" t="s">
        <v>73</v>
      </c>
      <c r="AY1182" s="208" t="s">
        <v>185</v>
      </c>
    </row>
    <row r="1183" spans="1:65" s="14" customFormat="1" ht="11.25">
      <c r="B1183" s="209"/>
      <c r="C1183" s="210"/>
      <c r="D1183" s="200" t="s">
        <v>195</v>
      </c>
      <c r="E1183" s="211" t="s">
        <v>19</v>
      </c>
      <c r="F1183" s="212" t="s">
        <v>6819</v>
      </c>
      <c r="G1183" s="210"/>
      <c r="H1183" s="213">
        <v>49.2</v>
      </c>
      <c r="I1183" s="214"/>
      <c r="J1183" s="210"/>
      <c r="K1183" s="210"/>
      <c r="L1183" s="215"/>
      <c r="M1183" s="216"/>
      <c r="N1183" s="217"/>
      <c r="O1183" s="217"/>
      <c r="P1183" s="217"/>
      <c r="Q1183" s="217"/>
      <c r="R1183" s="217"/>
      <c r="S1183" s="217"/>
      <c r="T1183" s="218"/>
      <c r="AT1183" s="219" t="s">
        <v>195</v>
      </c>
      <c r="AU1183" s="219" t="s">
        <v>82</v>
      </c>
      <c r="AV1183" s="14" t="s">
        <v>82</v>
      </c>
      <c r="AW1183" s="14" t="s">
        <v>35</v>
      </c>
      <c r="AX1183" s="14" t="s">
        <v>73</v>
      </c>
      <c r="AY1183" s="219" t="s">
        <v>185</v>
      </c>
    </row>
    <row r="1184" spans="1:65" s="15" customFormat="1" ht="11.25">
      <c r="B1184" s="220"/>
      <c r="C1184" s="221"/>
      <c r="D1184" s="200" t="s">
        <v>195</v>
      </c>
      <c r="E1184" s="222" t="s">
        <v>19</v>
      </c>
      <c r="F1184" s="223" t="s">
        <v>226</v>
      </c>
      <c r="G1184" s="221"/>
      <c r="H1184" s="224">
        <v>49.2</v>
      </c>
      <c r="I1184" s="225"/>
      <c r="J1184" s="221"/>
      <c r="K1184" s="221"/>
      <c r="L1184" s="226"/>
      <c r="M1184" s="227"/>
      <c r="N1184" s="228"/>
      <c r="O1184" s="228"/>
      <c r="P1184" s="228"/>
      <c r="Q1184" s="228"/>
      <c r="R1184" s="228"/>
      <c r="S1184" s="228"/>
      <c r="T1184" s="229"/>
      <c r="AT1184" s="230" t="s">
        <v>195</v>
      </c>
      <c r="AU1184" s="230" t="s">
        <v>82</v>
      </c>
      <c r="AV1184" s="15" t="s">
        <v>135</v>
      </c>
      <c r="AW1184" s="15" t="s">
        <v>35</v>
      </c>
      <c r="AX1184" s="15" t="s">
        <v>80</v>
      </c>
      <c r="AY1184" s="230" t="s">
        <v>185</v>
      </c>
    </row>
    <row r="1185" spans="1:65" s="2" customFormat="1" ht="24.2" customHeight="1">
      <c r="A1185" s="36"/>
      <c r="B1185" s="37"/>
      <c r="C1185" s="237" t="s">
        <v>1998</v>
      </c>
      <c r="D1185" s="237" t="s">
        <v>520</v>
      </c>
      <c r="E1185" s="238" t="s">
        <v>2025</v>
      </c>
      <c r="F1185" s="239" t="s">
        <v>2026</v>
      </c>
      <c r="G1185" s="240" t="s">
        <v>240</v>
      </c>
      <c r="H1185" s="241">
        <v>54.12</v>
      </c>
      <c r="I1185" s="242"/>
      <c r="J1185" s="243">
        <f>ROUND(I1185*H1185,2)</f>
        <v>0</v>
      </c>
      <c r="K1185" s="239" t="s">
        <v>191</v>
      </c>
      <c r="L1185" s="244"/>
      <c r="M1185" s="245" t="s">
        <v>19</v>
      </c>
      <c r="N1185" s="246" t="s">
        <v>44</v>
      </c>
      <c r="O1185" s="66"/>
      <c r="P1185" s="189">
        <f>O1185*H1185</f>
        <v>0</v>
      </c>
      <c r="Q1185" s="189">
        <v>1.9199999999999998E-2</v>
      </c>
      <c r="R1185" s="189">
        <f>Q1185*H1185</f>
        <v>1.0391039999999998</v>
      </c>
      <c r="S1185" s="189">
        <v>0</v>
      </c>
      <c r="T1185" s="190">
        <f>S1185*H1185</f>
        <v>0</v>
      </c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R1185" s="191" t="s">
        <v>627</v>
      </c>
      <c r="AT1185" s="191" t="s">
        <v>520</v>
      </c>
      <c r="AU1185" s="191" t="s">
        <v>82</v>
      </c>
      <c r="AY1185" s="19" t="s">
        <v>185</v>
      </c>
      <c r="BE1185" s="192">
        <f>IF(N1185="základní",J1185,0)</f>
        <v>0</v>
      </c>
      <c r="BF1185" s="192">
        <f>IF(N1185="snížená",J1185,0)</f>
        <v>0</v>
      </c>
      <c r="BG1185" s="192">
        <f>IF(N1185="zákl. přenesená",J1185,0)</f>
        <v>0</v>
      </c>
      <c r="BH1185" s="192">
        <f>IF(N1185="sníž. přenesená",J1185,0)</f>
        <v>0</v>
      </c>
      <c r="BI1185" s="192">
        <f>IF(N1185="nulová",J1185,0)</f>
        <v>0</v>
      </c>
      <c r="BJ1185" s="19" t="s">
        <v>80</v>
      </c>
      <c r="BK1185" s="192">
        <f>ROUND(I1185*H1185,2)</f>
        <v>0</v>
      </c>
      <c r="BL1185" s="19" t="s">
        <v>339</v>
      </c>
      <c r="BM1185" s="191" t="s">
        <v>7132</v>
      </c>
    </row>
    <row r="1186" spans="1:65" s="13" customFormat="1" ht="11.25">
      <c r="B1186" s="198"/>
      <c r="C1186" s="199"/>
      <c r="D1186" s="200" t="s">
        <v>195</v>
      </c>
      <c r="E1186" s="201" t="s">
        <v>19</v>
      </c>
      <c r="F1186" s="202" t="s">
        <v>652</v>
      </c>
      <c r="G1186" s="199"/>
      <c r="H1186" s="201" t="s">
        <v>19</v>
      </c>
      <c r="I1186" s="203"/>
      <c r="J1186" s="199"/>
      <c r="K1186" s="199"/>
      <c r="L1186" s="204"/>
      <c r="M1186" s="205"/>
      <c r="N1186" s="206"/>
      <c r="O1186" s="206"/>
      <c r="P1186" s="206"/>
      <c r="Q1186" s="206"/>
      <c r="R1186" s="206"/>
      <c r="S1186" s="206"/>
      <c r="T1186" s="207"/>
      <c r="AT1186" s="208" t="s">
        <v>195</v>
      </c>
      <c r="AU1186" s="208" t="s">
        <v>82</v>
      </c>
      <c r="AV1186" s="13" t="s">
        <v>80</v>
      </c>
      <c r="AW1186" s="13" t="s">
        <v>35</v>
      </c>
      <c r="AX1186" s="13" t="s">
        <v>73</v>
      </c>
      <c r="AY1186" s="208" t="s">
        <v>185</v>
      </c>
    </row>
    <row r="1187" spans="1:65" s="14" customFormat="1" ht="11.25">
      <c r="B1187" s="209"/>
      <c r="C1187" s="210"/>
      <c r="D1187" s="200" t="s">
        <v>195</v>
      </c>
      <c r="E1187" s="211" t="s">
        <v>19</v>
      </c>
      <c r="F1187" s="212" t="s">
        <v>6819</v>
      </c>
      <c r="G1187" s="210"/>
      <c r="H1187" s="213">
        <v>49.2</v>
      </c>
      <c r="I1187" s="214"/>
      <c r="J1187" s="210"/>
      <c r="K1187" s="210"/>
      <c r="L1187" s="215"/>
      <c r="M1187" s="216"/>
      <c r="N1187" s="217"/>
      <c r="O1187" s="217"/>
      <c r="P1187" s="217"/>
      <c r="Q1187" s="217"/>
      <c r="R1187" s="217"/>
      <c r="S1187" s="217"/>
      <c r="T1187" s="218"/>
      <c r="AT1187" s="219" t="s">
        <v>195</v>
      </c>
      <c r="AU1187" s="219" t="s">
        <v>82</v>
      </c>
      <c r="AV1187" s="14" t="s">
        <v>82</v>
      </c>
      <c r="AW1187" s="14" t="s">
        <v>35</v>
      </c>
      <c r="AX1187" s="14" t="s">
        <v>73</v>
      </c>
      <c r="AY1187" s="219" t="s">
        <v>185</v>
      </c>
    </row>
    <row r="1188" spans="1:65" s="15" customFormat="1" ht="11.25">
      <c r="B1188" s="220"/>
      <c r="C1188" s="221"/>
      <c r="D1188" s="200" t="s">
        <v>195</v>
      </c>
      <c r="E1188" s="222" t="s">
        <v>19</v>
      </c>
      <c r="F1188" s="223" t="s">
        <v>226</v>
      </c>
      <c r="G1188" s="221"/>
      <c r="H1188" s="224">
        <v>49.2</v>
      </c>
      <c r="I1188" s="225"/>
      <c r="J1188" s="221"/>
      <c r="K1188" s="221"/>
      <c r="L1188" s="226"/>
      <c r="M1188" s="227"/>
      <c r="N1188" s="228"/>
      <c r="O1188" s="228"/>
      <c r="P1188" s="228"/>
      <c r="Q1188" s="228"/>
      <c r="R1188" s="228"/>
      <c r="S1188" s="228"/>
      <c r="T1188" s="229"/>
      <c r="AT1188" s="230" t="s">
        <v>195</v>
      </c>
      <c r="AU1188" s="230" t="s">
        <v>82</v>
      </c>
      <c r="AV1188" s="15" t="s">
        <v>135</v>
      </c>
      <c r="AW1188" s="15" t="s">
        <v>35</v>
      </c>
      <c r="AX1188" s="15" t="s">
        <v>80</v>
      </c>
      <c r="AY1188" s="230" t="s">
        <v>185</v>
      </c>
    </row>
    <row r="1189" spans="1:65" s="14" customFormat="1" ht="11.25">
      <c r="B1189" s="209"/>
      <c r="C1189" s="210"/>
      <c r="D1189" s="200" t="s">
        <v>195</v>
      </c>
      <c r="E1189" s="210"/>
      <c r="F1189" s="212" t="s">
        <v>7133</v>
      </c>
      <c r="G1189" s="210"/>
      <c r="H1189" s="213">
        <v>54.12</v>
      </c>
      <c r="I1189" s="214"/>
      <c r="J1189" s="210"/>
      <c r="K1189" s="210"/>
      <c r="L1189" s="215"/>
      <c r="M1189" s="216"/>
      <c r="N1189" s="217"/>
      <c r="O1189" s="217"/>
      <c r="P1189" s="217"/>
      <c r="Q1189" s="217"/>
      <c r="R1189" s="217"/>
      <c r="S1189" s="217"/>
      <c r="T1189" s="218"/>
      <c r="AT1189" s="219" t="s">
        <v>195</v>
      </c>
      <c r="AU1189" s="219" t="s">
        <v>82</v>
      </c>
      <c r="AV1189" s="14" t="s">
        <v>82</v>
      </c>
      <c r="AW1189" s="14" t="s">
        <v>4</v>
      </c>
      <c r="AX1189" s="14" t="s">
        <v>80</v>
      </c>
      <c r="AY1189" s="219" t="s">
        <v>185</v>
      </c>
    </row>
    <row r="1190" spans="1:65" s="2" customFormat="1" ht="24.2" customHeight="1">
      <c r="A1190" s="36"/>
      <c r="B1190" s="37"/>
      <c r="C1190" s="180" t="s">
        <v>2002</v>
      </c>
      <c r="D1190" s="180" t="s">
        <v>187</v>
      </c>
      <c r="E1190" s="181" t="s">
        <v>2030</v>
      </c>
      <c r="F1190" s="182" t="s">
        <v>2031</v>
      </c>
      <c r="G1190" s="183" t="s">
        <v>240</v>
      </c>
      <c r="H1190" s="184">
        <v>14.9</v>
      </c>
      <c r="I1190" s="185"/>
      <c r="J1190" s="186">
        <f>ROUND(I1190*H1190,2)</f>
        <v>0</v>
      </c>
      <c r="K1190" s="182" t="s">
        <v>191</v>
      </c>
      <c r="L1190" s="41"/>
      <c r="M1190" s="187" t="s">
        <v>19</v>
      </c>
      <c r="N1190" s="188" t="s">
        <v>44</v>
      </c>
      <c r="O1190" s="66"/>
      <c r="P1190" s="189">
        <f>O1190*H1190</f>
        <v>0</v>
      </c>
      <c r="Q1190" s="189">
        <v>0</v>
      </c>
      <c r="R1190" s="189">
        <f>Q1190*H1190</f>
        <v>0</v>
      </c>
      <c r="S1190" s="189">
        <v>0</v>
      </c>
      <c r="T1190" s="190">
        <f>S1190*H1190</f>
        <v>0</v>
      </c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R1190" s="191" t="s">
        <v>339</v>
      </c>
      <c r="AT1190" s="191" t="s">
        <v>187</v>
      </c>
      <c r="AU1190" s="191" t="s">
        <v>82</v>
      </c>
      <c r="AY1190" s="19" t="s">
        <v>185</v>
      </c>
      <c r="BE1190" s="192">
        <f>IF(N1190="základní",J1190,0)</f>
        <v>0</v>
      </c>
      <c r="BF1190" s="192">
        <f>IF(N1190="snížená",J1190,0)</f>
        <v>0</v>
      </c>
      <c r="BG1190" s="192">
        <f>IF(N1190="zákl. přenesená",J1190,0)</f>
        <v>0</v>
      </c>
      <c r="BH1190" s="192">
        <f>IF(N1190="sníž. přenesená",J1190,0)</f>
        <v>0</v>
      </c>
      <c r="BI1190" s="192">
        <f>IF(N1190="nulová",J1190,0)</f>
        <v>0</v>
      </c>
      <c r="BJ1190" s="19" t="s">
        <v>80</v>
      </c>
      <c r="BK1190" s="192">
        <f>ROUND(I1190*H1190,2)</f>
        <v>0</v>
      </c>
      <c r="BL1190" s="19" t="s">
        <v>339</v>
      </c>
      <c r="BM1190" s="191" t="s">
        <v>7134</v>
      </c>
    </row>
    <row r="1191" spans="1:65" s="2" customFormat="1" ht="11.25">
      <c r="A1191" s="36"/>
      <c r="B1191" s="37"/>
      <c r="C1191" s="38"/>
      <c r="D1191" s="193" t="s">
        <v>193</v>
      </c>
      <c r="E1191" s="38"/>
      <c r="F1191" s="194" t="s">
        <v>2033</v>
      </c>
      <c r="G1191" s="38"/>
      <c r="H1191" s="38"/>
      <c r="I1191" s="195"/>
      <c r="J1191" s="38"/>
      <c r="K1191" s="38"/>
      <c r="L1191" s="41"/>
      <c r="M1191" s="196"/>
      <c r="N1191" s="197"/>
      <c r="O1191" s="66"/>
      <c r="P1191" s="66"/>
      <c r="Q1191" s="66"/>
      <c r="R1191" s="66"/>
      <c r="S1191" s="66"/>
      <c r="T1191" s="67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T1191" s="19" t="s">
        <v>193</v>
      </c>
      <c r="AU1191" s="19" t="s">
        <v>82</v>
      </c>
    </row>
    <row r="1192" spans="1:65" s="13" customFormat="1" ht="11.25">
      <c r="B1192" s="198"/>
      <c r="C1192" s="199"/>
      <c r="D1192" s="200" t="s">
        <v>195</v>
      </c>
      <c r="E1192" s="201" t="s">
        <v>19</v>
      </c>
      <c r="F1192" s="202" t="s">
        <v>652</v>
      </c>
      <c r="G1192" s="199"/>
      <c r="H1192" s="201" t="s">
        <v>19</v>
      </c>
      <c r="I1192" s="203"/>
      <c r="J1192" s="199"/>
      <c r="K1192" s="199"/>
      <c r="L1192" s="204"/>
      <c r="M1192" s="205"/>
      <c r="N1192" s="206"/>
      <c r="O1192" s="206"/>
      <c r="P1192" s="206"/>
      <c r="Q1192" s="206"/>
      <c r="R1192" s="206"/>
      <c r="S1192" s="206"/>
      <c r="T1192" s="207"/>
      <c r="AT1192" s="208" t="s">
        <v>195</v>
      </c>
      <c r="AU1192" s="208" t="s">
        <v>82</v>
      </c>
      <c r="AV1192" s="13" t="s">
        <v>80</v>
      </c>
      <c r="AW1192" s="13" t="s">
        <v>35</v>
      </c>
      <c r="AX1192" s="13" t="s">
        <v>73</v>
      </c>
      <c r="AY1192" s="208" t="s">
        <v>185</v>
      </c>
    </row>
    <row r="1193" spans="1:65" s="14" customFormat="1" ht="11.25">
      <c r="B1193" s="209"/>
      <c r="C1193" s="210"/>
      <c r="D1193" s="200" t="s">
        <v>195</v>
      </c>
      <c r="E1193" s="211" t="s">
        <v>19</v>
      </c>
      <c r="F1193" s="212" t="s">
        <v>7135</v>
      </c>
      <c r="G1193" s="210"/>
      <c r="H1193" s="213">
        <v>14.9</v>
      </c>
      <c r="I1193" s="214"/>
      <c r="J1193" s="210"/>
      <c r="K1193" s="210"/>
      <c r="L1193" s="215"/>
      <c r="M1193" s="216"/>
      <c r="N1193" s="217"/>
      <c r="O1193" s="217"/>
      <c r="P1193" s="217"/>
      <c r="Q1193" s="217"/>
      <c r="R1193" s="217"/>
      <c r="S1193" s="217"/>
      <c r="T1193" s="218"/>
      <c r="AT1193" s="219" t="s">
        <v>195</v>
      </c>
      <c r="AU1193" s="219" t="s">
        <v>82</v>
      </c>
      <c r="AV1193" s="14" t="s">
        <v>82</v>
      </c>
      <c r="AW1193" s="14" t="s">
        <v>35</v>
      </c>
      <c r="AX1193" s="14" t="s">
        <v>73</v>
      </c>
      <c r="AY1193" s="219" t="s">
        <v>185</v>
      </c>
    </row>
    <row r="1194" spans="1:65" s="15" customFormat="1" ht="11.25">
      <c r="B1194" s="220"/>
      <c r="C1194" s="221"/>
      <c r="D1194" s="200" t="s">
        <v>195</v>
      </c>
      <c r="E1194" s="222" t="s">
        <v>19</v>
      </c>
      <c r="F1194" s="223" t="s">
        <v>226</v>
      </c>
      <c r="G1194" s="221"/>
      <c r="H1194" s="224">
        <v>14.9</v>
      </c>
      <c r="I1194" s="225"/>
      <c r="J1194" s="221"/>
      <c r="K1194" s="221"/>
      <c r="L1194" s="226"/>
      <c r="M1194" s="227"/>
      <c r="N1194" s="228"/>
      <c r="O1194" s="228"/>
      <c r="P1194" s="228"/>
      <c r="Q1194" s="228"/>
      <c r="R1194" s="228"/>
      <c r="S1194" s="228"/>
      <c r="T1194" s="229"/>
      <c r="AT1194" s="230" t="s">
        <v>195</v>
      </c>
      <c r="AU1194" s="230" t="s">
        <v>82</v>
      </c>
      <c r="AV1194" s="15" t="s">
        <v>135</v>
      </c>
      <c r="AW1194" s="15" t="s">
        <v>35</v>
      </c>
      <c r="AX1194" s="15" t="s">
        <v>80</v>
      </c>
      <c r="AY1194" s="230" t="s">
        <v>185</v>
      </c>
    </row>
    <row r="1195" spans="1:65" s="2" customFormat="1" ht="24.2" customHeight="1">
      <c r="A1195" s="36"/>
      <c r="B1195" s="37"/>
      <c r="C1195" s="180" t="s">
        <v>2007</v>
      </c>
      <c r="D1195" s="180" t="s">
        <v>187</v>
      </c>
      <c r="E1195" s="181" t="s">
        <v>2035</v>
      </c>
      <c r="F1195" s="182" t="s">
        <v>2036</v>
      </c>
      <c r="G1195" s="183" t="s">
        <v>457</v>
      </c>
      <c r="H1195" s="231"/>
      <c r="I1195" s="185"/>
      <c r="J1195" s="186">
        <f>ROUND(I1195*H1195,2)</f>
        <v>0</v>
      </c>
      <c r="K1195" s="182" t="s">
        <v>191</v>
      </c>
      <c r="L1195" s="41"/>
      <c r="M1195" s="187" t="s">
        <v>19</v>
      </c>
      <c r="N1195" s="188" t="s">
        <v>44</v>
      </c>
      <c r="O1195" s="66"/>
      <c r="P1195" s="189">
        <f>O1195*H1195</f>
        <v>0</v>
      </c>
      <c r="Q1195" s="189">
        <v>0</v>
      </c>
      <c r="R1195" s="189">
        <f>Q1195*H1195</f>
        <v>0</v>
      </c>
      <c r="S1195" s="189">
        <v>0</v>
      </c>
      <c r="T1195" s="190">
        <f>S1195*H1195</f>
        <v>0</v>
      </c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R1195" s="191" t="s">
        <v>339</v>
      </c>
      <c r="AT1195" s="191" t="s">
        <v>187</v>
      </c>
      <c r="AU1195" s="191" t="s">
        <v>82</v>
      </c>
      <c r="AY1195" s="19" t="s">
        <v>185</v>
      </c>
      <c r="BE1195" s="192">
        <f>IF(N1195="základní",J1195,0)</f>
        <v>0</v>
      </c>
      <c r="BF1195" s="192">
        <f>IF(N1195="snížená",J1195,0)</f>
        <v>0</v>
      </c>
      <c r="BG1195" s="192">
        <f>IF(N1195="zákl. přenesená",J1195,0)</f>
        <v>0</v>
      </c>
      <c r="BH1195" s="192">
        <f>IF(N1195="sníž. přenesená",J1195,0)</f>
        <v>0</v>
      </c>
      <c r="BI1195" s="192">
        <f>IF(N1195="nulová",J1195,0)</f>
        <v>0</v>
      </c>
      <c r="BJ1195" s="19" t="s">
        <v>80</v>
      </c>
      <c r="BK1195" s="192">
        <f>ROUND(I1195*H1195,2)</f>
        <v>0</v>
      </c>
      <c r="BL1195" s="19" t="s">
        <v>339</v>
      </c>
      <c r="BM1195" s="191" t="s">
        <v>7136</v>
      </c>
    </row>
    <row r="1196" spans="1:65" s="2" customFormat="1" ht="11.25">
      <c r="A1196" s="36"/>
      <c r="B1196" s="37"/>
      <c r="C1196" s="38"/>
      <c r="D1196" s="193" t="s">
        <v>193</v>
      </c>
      <c r="E1196" s="38"/>
      <c r="F1196" s="194" t="s">
        <v>2038</v>
      </c>
      <c r="G1196" s="38"/>
      <c r="H1196" s="38"/>
      <c r="I1196" s="195"/>
      <c r="J1196" s="38"/>
      <c r="K1196" s="38"/>
      <c r="L1196" s="41"/>
      <c r="M1196" s="196"/>
      <c r="N1196" s="197"/>
      <c r="O1196" s="66"/>
      <c r="P1196" s="66"/>
      <c r="Q1196" s="66"/>
      <c r="R1196" s="66"/>
      <c r="S1196" s="66"/>
      <c r="T1196" s="67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T1196" s="19" t="s">
        <v>193</v>
      </c>
      <c r="AU1196" s="19" t="s">
        <v>82</v>
      </c>
    </row>
    <row r="1197" spans="1:65" s="12" customFormat="1" ht="22.9" customHeight="1">
      <c r="B1197" s="164"/>
      <c r="C1197" s="165"/>
      <c r="D1197" s="166" t="s">
        <v>72</v>
      </c>
      <c r="E1197" s="178" t="s">
        <v>2039</v>
      </c>
      <c r="F1197" s="178" t="s">
        <v>2040</v>
      </c>
      <c r="G1197" s="165"/>
      <c r="H1197" s="165"/>
      <c r="I1197" s="168"/>
      <c r="J1197" s="179">
        <f>BK1197</f>
        <v>0</v>
      </c>
      <c r="K1197" s="165"/>
      <c r="L1197" s="170"/>
      <c r="M1197" s="171"/>
      <c r="N1197" s="172"/>
      <c r="O1197" s="172"/>
      <c r="P1197" s="173">
        <f>SUM(P1198:P1299)</f>
        <v>0</v>
      </c>
      <c r="Q1197" s="172"/>
      <c r="R1197" s="173">
        <f>SUM(R1198:R1299)</f>
        <v>1.6614363999999999</v>
      </c>
      <c r="S1197" s="172"/>
      <c r="T1197" s="174">
        <f>SUM(T1198:T1299)</f>
        <v>0</v>
      </c>
      <c r="AR1197" s="175" t="s">
        <v>82</v>
      </c>
      <c r="AT1197" s="176" t="s">
        <v>72</v>
      </c>
      <c r="AU1197" s="176" t="s">
        <v>80</v>
      </c>
      <c r="AY1197" s="175" t="s">
        <v>185</v>
      </c>
      <c r="BK1197" s="177">
        <f>SUM(BK1198:BK1299)</f>
        <v>0</v>
      </c>
    </row>
    <row r="1198" spans="1:65" s="2" customFormat="1" ht="16.5" customHeight="1">
      <c r="A1198" s="36"/>
      <c r="B1198" s="37"/>
      <c r="C1198" s="180" t="s">
        <v>2014</v>
      </c>
      <c r="D1198" s="180" t="s">
        <v>187</v>
      </c>
      <c r="E1198" s="181" t="s">
        <v>2042</v>
      </c>
      <c r="F1198" s="182" t="s">
        <v>2043</v>
      </c>
      <c r="G1198" s="183" t="s">
        <v>240</v>
      </c>
      <c r="H1198" s="184">
        <v>406</v>
      </c>
      <c r="I1198" s="185"/>
      <c r="J1198" s="186">
        <f>ROUND(I1198*H1198,2)</f>
        <v>0</v>
      </c>
      <c r="K1198" s="182" t="s">
        <v>191</v>
      </c>
      <c r="L1198" s="41"/>
      <c r="M1198" s="187" t="s">
        <v>19</v>
      </c>
      <c r="N1198" s="188" t="s">
        <v>44</v>
      </c>
      <c r="O1198" s="66"/>
      <c r="P1198" s="189">
        <f>O1198*H1198</f>
        <v>0</v>
      </c>
      <c r="Q1198" s="189">
        <v>0</v>
      </c>
      <c r="R1198" s="189">
        <f>Q1198*H1198</f>
        <v>0</v>
      </c>
      <c r="S1198" s="189">
        <v>0</v>
      </c>
      <c r="T1198" s="190">
        <f>S1198*H1198</f>
        <v>0</v>
      </c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R1198" s="191" t="s">
        <v>339</v>
      </c>
      <c r="AT1198" s="191" t="s">
        <v>187</v>
      </c>
      <c r="AU1198" s="191" t="s">
        <v>82</v>
      </c>
      <c r="AY1198" s="19" t="s">
        <v>185</v>
      </c>
      <c r="BE1198" s="192">
        <f>IF(N1198="základní",J1198,0)</f>
        <v>0</v>
      </c>
      <c r="BF1198" s="192">
        <f>IF(N1198="snížená",J1198,0)</f>
        <v>0</v>
      </c>
      <c r="BG1198" s="192">
        <f>IF(N1198="zákl. přenesená",J1198,0)</f>
        <v>0</v>
      </c>
      <c r="BH1198" s="192">
        <f>IF(N1198="sníž. přenesená",J1198,0)</f>
        <v>0</v>
      </c>
      <c r="BI1198" s="192">
        <f>IF(N1198="nulová",J1198,0)</f>
        <v>0</v>
      </c>
      <c r="BJ1198" s="19" t="s">
        <v>80</v>
      </c>
      <c r="BK1198" s="192">
        <f>ROUND(I1198*H1198,2)</f>
        <v>0</v>
      </c>
      <c r="BL1198" s="19" t="s">
        <v>339</v>
      </c>
      <c r="BM1198" s="191" t="s">
        <v>7137</v>
      </c>
    </row>
    <row r="1199" spans="1:65" s="2" customFormat="1" ht="11.25">
      <c r="A1199" s="36"/>
      <c r="B1199" s="37"/>
      <c r="C1199" s="38"/>
      <c r="D1199" s="193" t="s">
        <v>193</v>
      </c>
      <c r="E1199" s="38"/>
      <c r="F1199" s="194" t="s">
        <v>2045</v>
      </c>
      <c r="G1199" s="38"/>
      <c r="H1199" s="38"/>
      <c r="I1199" s="195"/>
      <c r="J1199" s="38"/>
      <c r="K1199" s="38"/>
      <c r="L1199" s="41"/>
      <c r="M1199" s="196"/>
      <c r="N1199" s="197"/>
      <c r="O1199" s="66"/>
      <c r="P1199" s="66"/>
      <c r="Q1199" s="66"/>
      <c r="R1199" s="66"/>
      <c r="S1199" s="66"/>
      <c r="T1199" s="67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T1199" s="19" t="s">
        <v>193</v>
      </c>
      <c r="AU1199" s="19" t="s">
        <v>82</v>
      </c>
    </row>
    <row r="1200" spans="1:65" s="13" customFormat="1" ht="11.25">
      <c r="B1200" s="198"/>
      <c r="C1200" s="199"/>
      <c r="D1200" s="200" t="s">
        <v>195</v>
      </c>
      <c r="E1200" s="201" t="s">
        <v>19</v>
      </c>
      <c r="F1200" s="202" t="s">
        <v>652</v>
      </c>
      <c r="G1200" s="199"/>
      <c r="H1200" s="201" t="s">
        <v>19</v>
      </c>
      <c r="I1200" s="203"/>
      <c r="J1200" s="199"/>
      <c r="K1200" s="199"/>
      <c r="L1200" s="204"/>
      <c r="M1200" s="205"/>
      <c r="N1200" s="206"/>
      <c r="O1200" s="206"/>
      <c r="P1200" s="206"/>
      <c r="Q1200" s="206"/>
      <c r="R1200" s="206"/>
      <c r="S1200" s="206"/>
      <c r="T1200" s="207"/>
      <c r="AT1200" s="208" t="s">
        <v>195</v>
      </c>
      <c r="AU1200" s="208" t="s">
        <v>82</v>
      </c>
      <c r="AV1200" s="13" t="s">
        <v>80</v>
      </c>
      <c r="AW1200" s="13" t="s">
        <v>35</v>
      </c>
      <c r="AX1200" s="13" t="s">
        <v>73</v>
      </c>
      <c r="AY1200" s="208" t="s">
        <v>185</v>
      </c>
    </row>
    <row r="1201" spans="1:65" s="14" customFormat="1" ht="11.25">
      <c r="B1201" s="209"/>
      <c r="C1201" s="210"/>
      <c r="D1201" s="200" t="s">
        <v>195</v>
      </c>
      <c r="E1201" s="211" t="s">
        <v>19</v>
      </c>
      <c r="F1201" s="212" t="s">
        <v>7138</v>
      </c>
      <c r="G1201" s="210"/>
      <c r="H1201" s="213">
        <v>406</v>
      </c>
      <c r="I1201" s="214"/>
      <c r="J1201" s="210"/>
      <c r="K1201" s="210"/>
      <c r="L1201" s="215"/>
      <c r="M1201" s="216"/>
      <c r="N1201" s="217"/>
      <c r="O1201" s="217"/>
      <c r="P1201" s="217"/>
      <c r="Q1201" s="217"/>
      <c r="R1201" s="217"/>
      <c r="S1201" s="217"/>
      <c r="T1201" s="218"/>
      <c r="AT1201" s="219" t="s">
        <v>195</v>
      </c>
      <c r="AU1201" s="219" t="s">
        <v>82</v>
      </c>
      <c r="AV1201" s="14" t="s">
        <v>82</v>
      </c>
      <c r="AW1201" s="14" t="s">
        <v>35</v>
      </c>
      <c r="AX1201" s="14" t="s">
        <v>73</v>
      </c>
      <c r="AY1201" s="219" t="s">
        <v>185</v>
      </c>
    </row>
    <row r="1202" spans="1:65" s="15" customFormat="1" ht="11.25">
      <c r="B1202" s="220"/>
      <c r="C1202" s="221"/>
      <c r="D1202" s="200" t="s">
        <v>195</v>
      </c>
      <c r="E1202" s="222" t="s">
        <v>19</v>
      </c>
      <c r="F1202" s="223" t="s">
        <v>226</v>
      </c>
      <c r="G1202" s="221"/>
      <c r="H1202" s="224">
        <v>406</v>
      </c>
      <c r="I1202" s="225"/>
      <c r="J1202" s="221"/>
      <c r="K1202" s="221"/>
      <c r="L1202" s="226"/>
      <c r="M1202" s="227"/>
      <c r="N1202" s="228"/>
      <c r="O1202" s="228"/>
      <c r="P1202" s="228"/>
      <c r="Q1202" s="228"/>
      <c r="R1202" s="228"/>
      <c r="S1202" s="228"/>
      <c r="T1202" s="229"/>
      <c r="AT1202" s="230" t="s">
        <v>195</v>
      </c>
      <c r="AU1202" s="230" t="s">
        <v>82</v>
      </c>
      <c r="AV1202" s="15" t="s">
        <v>135</v>
      </c>
      <c r="AW1202" s="15" t="s">
        <v>35</v>
      </c>
      <c r="AX1202" s="15" t="s">
        <v>80</v>
      </c>
      <c r="AY1202" s="230" t="s">
        <v>185</v>
      </c>
    </row>
    <row r="1203" spans="1:65" s="2" customFormat="1" ht="16.5" customHeight="1">
      <c r="A1203" s="36"/>
      <c r="B1203" s="37"/>
      <c r="C1203" s="180" t="s">
        <v>2019</v>
      </c>
      <c r="D1203" s="180" t="s">
        <v>187</v>
      </c>
      <c r="E1203" s="181" t="s">
        <v>2048</v>
      </c>
      <c r="F1203" s="182" t="s">
        <v>2049</v>
      </c>
      <c r="G1203" s="183" t="s">
        <v>240</v>
      </c>
      <c r="H1203" s="184">
        <v>104.9</v>
      </c>
      <c r="I1203" s="185"/>
      <c r="J1203" s="186">
        <f>ROUND(I1203*H1203,2)</f>
        <v>0</v>
      </c>
      <c r="K1203" s="182" t="s">
        <v>191</v>
      </c>
      <c r="L1203" s="41"/>
      <c r="M1203" s="187" t="s">
        <v>19</v>
      </c>
      <c r="N1203" s="188" t="s">
        <v>44</v>
      </c>
      <c r="O1203" s="66"/>
      <c r="P1203" s="189">
        <f>O1203*H1203</f>
        <v>0</v>
      </c>
      <c r="Q1203" s="189">
        <v>5.0000000000000001E-4</v>
      </c>
      <c r="R1203" s="189">
        <f>Q1203*H1203</f>
        <v>5.2450000000000004E-2</v>
      </c>
      <c r="S1203" s="189">
        <v>0</v>
      </c>
      <c r="T1203" s="190">
        <f>S1203*H1203</f>
        <v>0</v>
      </c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R1203" s="191" t="s">
        <v>339</v>
      </c>
      <c r="AT1203" s="191" t="s">
        <v>187</v>
      </c>
      <c r="AU1203" s="191" t="s">
        <v>82</v>
      </c>
      <c r="AY1203" s="19" t="s">
        <v>185</v>
      </c>
      <c r="BE1203" s="192">
        <f>IF(N1203="základní",J1203,0)</f>
        <v>0</v>
      </c>
      <c r="BF1203" s="192">
        <f>IF(N1203="snížená",J1203,0)</f>
        <v>0</v>
      </c>
      <c r="BG1203" s="192">
        <f>IF(N1203="zákl. přenesená",J1203,0)</f>
        <v>0</v>
      </c>
      <c r="BH1203" s="192">
        <f>IF(N1203="sníž. přenesená",J1203,0)</f>
        <v>0</v>
      </c>
      <c r="BI1203" s="192">
        <f>IF(N1203="nulová",J1203,0)</f>
        <v>0</v>
      </c>
      <c r="BJ1203" s="19" t="s">
        <v>80</v>
      </c>
      <c r="BK1203" s="192">
        <f>ROUND(I1203*H1203,2)</f>
        <v>0</v>
      </c>
      <c r="BL1203" s="19" t="s">
        <v>339</v>
      </c>
      <c r="BM1203" s="191" t="s">
        <v>7139</v>
      </c>
    </row>
    <row r="1204" spans="1:65" s="2" customFormat="1" ht="11.25">
      <c r="A1204" s="36"/>
      <c r="B1204" s="37"/>
      <c r="C1204" s="38"/>
      <c r="D1204" s="193" t="s">
        <v>193</v>
      </c>
      <c r="E1204" s="38"/>
      <c r="F1204" s="194" t="s">
        <v>2051</v>
      </c>
      <c r="G1204" s="38"/>
      <c r="H1204" s="38"/>
      <c r="I1204" s="195"/>
      <c r="J1204" s="38"/>
      <c r="K1204" s="38"/>
      <c r="L1204" s="41"/>
      <c r="M1204" s="196"/>
      <c r="N1204" s="197"/>
      <c r="O1204" s="66"/>
      <c r="P1204" s="66"/>
      <c r="Q1204" s="66"/>
      <c r="R1204" s="66"/>
      <c r="S1204" s="66"/>
      <c r="T1204" s="67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T1204" s="19" t="s">
        <v>193</v>
      </c>
      <c r="AU1204" s="19" t="s">
        <v>82</v>
      </c>
    </row>
    <row r="1205" spans="1:65" s="13" customFormat="1" ht="11.25">
      <c r="B1205" s="198"/>
      <c r="C1205" s="199"/>
      <c r="D1205" s="200" t="s">
        <v>195</v>
      </c>
      <c r="E1205" s="201" t="s">
        <v>19</v>
      </c>
      <c r="F1205" s="202" t="s">
        <v>652</v>
      </c>
      <c r="G1205" s="199"/>
      <c r="H1205" s="201" t="s">
        <v>19</v>
      </c>
      <c r="I1205" s="203"/>
      <c r="J1205" s="199"/>
      <c r="K1205" s="199"/>
      <c r="L1205" s="204"/>
      <c r="M1205" s="205"/>
      <c r="N1205" s="206"/>
      <c r="O1205" s="206"/>
      <c r="P1205" s="206"/>
      <c r="Q1205" s="206"/>
      <c r="R1205" s="206"/>
      <c r="S1205" s="206"/>
      <c r="T1205" s="207"/>
      <c r="AT1205" s="208" t="s">
        <v>195</v>
      </c>
      <c r="AU1205" s="208" t="s">
        <v>82</v>
      </c>
      <c r="AV1205" s="13" t="s">
        <v>80</v>
      </c>
      <c r="AW1205" s="13" t="s">
        <v>35</v>
      </c>
      <c r="AX1205" s="13" t="s">
        <v>73</v>
      </c>
      <c r="AY1205" s="208" t="s">
        <v>185</v>
      </c>
    </row>
    <row r="1206" spans="1:65" s="14" customFormat="1" ht="11.25">
      <c r="B1206" s="209"/>
      <c r="C1206" s="210"/>
      <c r="D1206" s="200" t="s">
        <v>195</v>
      </c>
      <c r="E1206" s="211" t="s">
        <v>19</v>
      </c>
      <c r="F1206" s="212" t="s">
        <v>6918</v>
      </c>
      <c r="G1206" s="210"/>
      <c r="H1206" s="213">
        <v>104.9</v>
      </c>
      <c r="I1206" s="214"/>
      <c r="J1206" s="210"/>
      <c r="K1206" s="210"/>
      <c r="L1206" s="215"/>
      <c r="M1206" s="216"/>
      <c r="N1206" s="217"/>
      <c r="O1206" s="217"/>
      <c r="P1206" s="217"/>
      <c r="Q1206" s="217"/>
      <c r="R1206" s="217"/>
      <c r="S1206" s="217"/>
      <c r="T1206" s="218"/>
      <c r="AT1206" s="219" t="s">
        <v>195</v>
      </c>
      <c r="AU1206" s="219" t="s">
        <v>82</v>
      </c>
      <c r="AV1206" s="14" t="s">
        <v>82</v>
      </c>
      <c r="AW1206" s="14" t="s">
        <v>35</v>
      </c>
      <c r="AX1206" s="14" t="s">
        <v>73</v>
      </c>
      <c r="AY1206" s="219" t="s">
        <v>185</v>
      </c>
    </row>
    <row r="1207" spans="1:65" s="15" customFormat="1" ht="11.25">
      <c r="B1207" s="220"/>
      <c r="C1207" s="221"/>
      <c r="D1207" s="200" t="s">
        <v>195</v>
      </c>
      <c r="E1207" s="222" t="s">
        <v>19</v>
      </c>
      <c r="F1207" s="223" t="s">
        <v>226</v>
      </c>
      <c r="G1207" s="221"/>
      <c r="H1207" s="224">
        <v>104.9</v>
      </c>
      <c r="I1207" s="225"/>
      <c r="J1207" s="221"/>
      <c r="K1207" s="221"/>
      <c r="L1207" s="226"/>
      <c r="M1207" s="227"/>
      <c r="N1207" s="228"/>
      <c r="O1207" s="228"/>
      <c r="P1207" s="228"/>
      <c r="Q1207" s="228"/>
      <c r="R1207" s="228"/>
      <c r="S1207" s="228"/>
      <c r="T1207" s="229"/>
      <c r="AT1207" s="230" t="s">
        <v>195</v>
      </c>
      <c r="AU1207" s="230" t="s">
        <v>82</v>
      </c>
      <c r="AV1207" s="15" t="s">
        <v>135</v>
      </c>
      <c r="AW1207" s="15" t="s">
        <v>35</v>
      </c>
      <c r="AX1207" s="15" t="s">
        <v>80</v>
      </c>
      <c r="AY1207" s="230" t="s">
        <v>185</v>
      </c>
    </row>
    <row r="1208" spans="1:65" s="2" customFormat="1" ht="24.2" customHeight="1">
      <c r="A1208" s="36"/>
      <c r="B1208" s="37"/>
      <c r="C1208" s="237" t="s">
        <v>2024</v>
      </c>
      <c r="D1208" s="237" t="s">
        <v>520</v>
      </c>
      <c r="E1208" s="238" t="s">
        <v>2054</v>
      </c>
      <c r="F1208" s="239" t="s">
        <v>2055</v>
      </c>
      <c r="G1208" s="240" t="s">
        <v>240</v>
      </c>
      <c r="H1208" s="241">
        <v>115.39</v>
      </c>
      <c r="I1208" s="242"/>
      <c r="J1208" s="243">
        <f>ROUND(I1208*H1208,2)</f>
        <v>0</v>
      </c>
      <c r="K1208" s="239" t="s">
        <v>191</v>
      </c>
      <c r="L1208" s="244"/>
      <c r="M1208" s="245" t="s">
        <v>19</v>
      </c>
      <c r="N1208" s="246" t="s">
        <v>44</v>
      </c>
      <c r="O1208" s="66"/>
      <c r="P1208" s="189">
        <f>O1208*H1208</f>
        <v>0</v>
      </c>
      <c r="Q1208" s="189">
        <v>1.6999999999999999E-3</v>
      </c>
      <c r="R1208" s="189">
        <f>Q1208*H1208</f>
        <v>0.19616299999999998</v>
      </c>
      <c r="S1208" s="189">
        <v>0</v>
      </c>
      <c r="T1208" s="190">
        <f>S1208*H1208</f>
        <v>0</v>
      </c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R1208" s="191" t="s">
        <v>627</v>
      </c>
      <c r="AT1208" s="191" t="s">
        <v>520</v>
      </c>
      <c r="AU1208" s="191" t="s">
        <v>82</v>
      </c>
      <c r="AY1208" s="19" t="s">
        <v>185</v>
      </c>
      <c r="BE1208" s="192">
        <f>IF(N1208="základní",J1208,0)</f>
        <v>0</v>
      </c>
      <c r="BF1208" s="192">
        <f>IF(N1208="snížená",J1208,0)</f>
        <v>0</v>
      </c>
      <c r="BG1208" s="192">
        <f>IF(N1208="zákl. přenesená",J1208,0)</f>
        <v>0</v>
      </c>
      <c r="BH1208" s="192">
        <f>IF(N1208="sníž. přenesená",J1208,0)</f>
        <v>0</v>
      </c>
      <c r="BI1208" s="192">
        <f>IF(N1208="nulová",J1208,0)</f>
        <v>0</v>
      </c>
      <c r="BJ1208" s="19" t="s">
        <v>80</v>
      </c>
      <c r="BK1208" s="192">
        <f>ROUND(I1208*H1208,2)</f>
        <v>0</v>
      </c>
      <c r="BL1208" s="19" t="s">
        <v>339</v>
      </c>
      <c r="BM1208" s="191" t="s">
        <v>7140</v>
      </c>
    </row>
    <row r="1209" spans="1:65" s="13" customFormat="1" ht="11.25">
      <c r="B1209" s="198"/>
      <c r="C1209" s="199"/>
      <c r="D1209" s="200" t="s">
        <v>195</v>
      </c>
      <c r="E1209" s="201" t="s">
        <v>19</v>
      </c>
      <c r="F1209" s="202" t="s">
        <v>652</v>
      </c>
      <c r="G1209" s="199"/>
      <c r="H1209" s="201" t="s">
        <v>19</v>
      </c>
      <c r="I1209" s="203"/>
      <c r="J1209" s="199"/>
      <c r="K1209" s="199"/>
      <c r="L1209" s="204"/>
      <c r="M1209" s="205"/>
      <c r="N1209" s="206"/>
      <c r="O1209" s="206"/>
      <c r="P1209" s="206"/>
      <c r="Q1209" s="206"/>
      <c r="R1209" s="206"/>
      <c r="S1209" s="206"/>
      <c r="T1209" s="207"/>
      <c r="AT1209" s="208" t="s">
        <v>195</v>
      </c>
      <c r="AU1209" s="208" t="s">
        <v>82</v>
      </c>
      <c r="AV1209" s="13" t="s">
        <v>80</v>
      </c>
      <c r="AW1209" s="13" t="s">
        <v>35</v>
      </c>
      <c r="AX1209" s="13" t="s">
        <v>73</v>
      </c>
      <c r="AY1209" s="208" t="s">
        <v>185</v>
      </c>
    </row>
    <row r="1210" spans="1:65" s="14" customFormat="1" ht="11.25">
      <c r="B1210" s="209"/>
      <c r="C1210" s="210"/>
      <c r="D1210" s="200" t="s">
        <v>195</v>
      </c>
      <c r="E1210" s="211" t="s">
        <v>19</v>
      </c>
      <c r="F1210" s="212" t="s">
        <v>6918</v>
      </c>
      <c r="G1210" s="210"/>
      <c r="H1210" s="213">
        <v>104.9</v>
      </c>
      <c r="I1210" s="214"/>
      <c r="J1210" s="210"/>
      <c r="K1210" s="210"/>
      <c r="L1210" s="215"/>
      <c r="M1210" s="216"/>
      <c r="N1210" s="217"/>
      <c r="O1210" s="217"/>
      <c r="P1210" s="217"/>
      <c r="Q1210" s="217"/>
      <c r="R1210" s="217"/>
      <c r="S1210" s="217"/>
      <c r="T1210" s="218"/>
      <c r="AT1210" s="219" t="s">
        <v>195</v>
      </c>
      <c r="AU1210" s="219" t="s">
        <v>82</v>
      </c>
      <c r="AV1210" s="14" t="s">
        <v>82</v>
      </c>
      <c r="AW1210" s="14" t="s">
        <v>35</v>
      </c>
      <c r="AX1210" s="14" t="s">
        <v>73</v>
      </c>
      <c r="AY1210" s="219" t="s">
        <v>185</v>
      </c>
    </row>
    <row r="1211" spans="1:65" s="15" customFormat="1" ht="11.25">
      <c r="B1211" s="220"/>
      <c r="C1211" s="221"/>
      <c r="D1211" s="200" t="s">
        <v>195</v>
      </c>
      <c r="E1211" s="222" t="s">
        <v>19</v>
      </c>
      <c r="F1211" s="223" t="s">
        <v>226</v>
      </c>
      <c r="G1211" s="221"/>
      <c r="H1211" s="224">
        <v>104.9</v>
      </c>
      <c r="I1211" s="225"/>
      <c r="J1211" s="221"/>
      <c r="K1211" s="221"/>
      <c r="L1211" s="226"/>
      <c r="M1211" s="227"/>
      <c r="N1211" s="228"/>
      <c r="O1211" s="228"/>
      <c r="P1211" s="228"/>
      <c r="Q1211" s="228"/>
      <c r="R1211" s="228"/>
      <c r="S1211" s="228"/>
      <c r="T1211" s="229"/>
      <c r="AT1211" s="230" t="s">
        <v>195</v>
      </c>
      <c r="AU1211" s="230" t="s">
        <v>82</v>
      </c>
      <c r="AV1211" s="15" t="s">
        <v>135</v>
      </c>
      <c r="AW1211" s="15" t="s">
        <v>35</v>
      </c>
      <c r="AX1211" s="15" t="s">
        <v>80</v>
      </c>
      <c r="AY1211" s="230" t="s">
        <v>185</v>
      </c>
    </row>
    <row r="1212" spans="1:65" s="14" customFormat="1" ht="11.25">
      <c r="B1212" s="209"/>
      <c r="C1212" s="210"/>
      <c r="D1212" s="200" t="s">
        <v>195</v>
      </c>
      <c r="E1212" s="210"/>
      <c r="F1212" s="212" t="s">
        <v>7141</v>
      </c>
      <c r="G1212" s="210"/>
      <c r="H1212" s="213">
        <v>115.39</v>
      </c>
      <c r="I1212" s="214"/>
      <c r="J1212" s="210"/>
      <c r="K1212" s="210"/>
      <c r="L1212" s="215"/>
      <c r="M1212" s="216"/>
      <c r="N1212" s="217"/>
      <c r="O1212" s="217"/>
      <c r="P1212" s="217"/>
      <c r="Q1212" s="217"/>
      <c r="R1212" s="217"/>
      <c r="S1212" s="217"/>
      <c r="T1212" s="218"/>
      <c r="AT1212" s="219" t="s">
        <v>195</v>
      </c>
      <c r="AU1212" s="219" t="s">
        <v>82</v>
      </c>
      <c r="AV1212" s="14" t="s">
        <v>82</v>
      </c>
      <c r="AW1212" s="14" t="s">
        <v>4</v>
      </c>
      <c r="AX1212" s="14" t="s">
        <v>80</v>
      </c>
      <c r="AY1212" s="219" t="s">
        <v>185</v>
      </c>
    </row>
    <row r="1213" spans="1:65" s="2" customFormat="1" ht="16.5" customHeight="1">
      <c r="A1213" s="36"/>
      <c r="B1213" s="37"/>
      <c r="C1213" s="180" t="s">
        <v>2029</v>
      </c>
      <c r="D1213" s="180" t="s">
        <v>187</v>
      </c>
      <c r="E1213" s="181" t="s">
        <v>2059</v>
      </c>
      <c r="F1213" s="182" t="s">
        <v>2060</v>
      </c>
      <c r="G1213" s="183" t="s">
        <v>240</v>
      </c>
      <c r="H1213" s="184">
        <v>301.10000000000002</v>
      </c>
      <c r="I1213" s="185"/>
      <c r="J1213" s="186">
        <f>ROUND(I1213*H1213,2)</f>
        <v>0</v>
      </c>
      <c r="K1213" s="182" t="s">
        <v>191</v>
      </c>
      <c r="L1213" s="41"/>
      <c r="M1213" s="187" t="s">
        <v>19</v>
      </c>
      <c r="N1213" s="188" t="s">
        <v>44</v>
      </c>
      <c r="O1213" s="66"/>
      <c r="P1213" s="189">
        <f>O1213*H1213</f>
        <v>0</v>
      </c>
      <c r="Q1213" s="189">
        <v>6.9999999999999999E-4</v>
      </c>
      <c r="R1213" s="189">
        <f>Q1213*H1213</f>
        <v>0.21077000000000001</v>
      </c>
      <c r="S1213" s="189">
        <v>0</v>
      </c>
      <c r="T1213" s="190">
        <f>S1213*H1213</f>
        <v>0</v>
      </c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R1213" s="191" t="s">
        <v>339</v>
      </c>
      <c r="AT1213" s="191" t="s">
        <v>187</v>
      </c>
      <c r="AU1213" s="191" t="s">
        <v>82</v>
      </c>
      <c r="AY1213" s="19" t="s">
        <v>185</v>
      </c>
      <c r="BE1213" s="192">
        <f>IF(N1213="základní",J1213,0)</f>
        <v>0</v>
      </c>
      <c r="BF1213" s="192">
        <f>IF(N1213="snížená",J1213,0)</f>
        <v>0</v>
      </c>
      <c r="BG1213" s="192">
        <f>IF(N1213="zákl. přenesená",J1213,0)</f>
        <v>0</v>
      </c>
      <c r="BH1213" s="192">
        <f>IF(N1213="sníž. přenesená",J1213,0)</f>
        <v>0</v>
      </c>
      <c r="BI1213" s="192">
        <f>IF(N1213="nulová",J1213,0)</f>
        <v>0</v>
      </c>
      <c r="BJ1213" s="19" t="s">
        <v>80</v>
      </c>
      <c r="BK1213" s="192">
        <f>ROUND(I1213*H1213,2)</f>
        <v>0</v>
      </c>
      <c r="BL1213" s="19" t="s">
        <v>339</v>
      </c>
      <c r="BM1213" s="191" t="s">
        <v>7142</v>
      </c>
    </row>
    <row r="1214" spans="1:65" s="2" customFormat="1" ht="11.25">
      <c r="A1214" s="36"/>
      <c r="B1214" s="37"/>
      <c r="C1214" s="38"/>
      <c r="D1214" s="193" t="s">
        <v>193</v>
      </c>
      <c r="E1214" s="38"/>
      <c r="F1214" s="194" t="s">
        <v>2062</v>
      </c>
      <c r="G1214" s="38"/>
      <c r="H1214" s="38"/>
      <c r="I1214" s="195"/>
      <c r="J1214" s="38"/>
      <c r="K1214" s="38"/>
      <c r="L1214" s="41"/>
      <c r="M1214" s="196"/>
      <c r="N1214" s="197"/>
      <c r="O1214" s="66"/>
      <c r="P1214" s="66"/>
      <c r="Q1214" s="66"/>
      <c r="R1214" s="66"/>
      <c r="S1214" s="66"/>
      <c r="T1214" s="67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T1214" s="19" t="s">
        <v>193</v>
      </c>
      <c r="AU1214" s="19" t="s">
        <v>82</v>
      </c>
    </row>
    <row r="1215" spans="1:65" s="13" customFormat="1" ht="11.25">
      <c r="B1215" s="198"/>
      <c r="C1215" s="199"/>
      <c r="D1215" s="200" t="s">
        <v>195</v>
      </c>
      <c r="E1215" s="201" t="s">
        <v>19</v>
      </c>
      <c r="F1215" s="202" t="s">
        <v>652</v>
      </c>
      <c r="G1215" s="199"/>
      <c r="H1215" s="201" t="s">
        <v>19</v>
      </c>
      <c r="I1215" s="203"/>
      <c r="J1215" s="199"/>
      <c r="K1215" s="199"/>
      <c r="L1215" s="204"/>
      <c r="M1215" s="205"/>
      <c r="N1215" s="206"/>
      <c r="O1215" s="206"/>
      <c r="P1215" s="206"/>
      <c r="Q1215" s="206"/>
      <c r="R1215" s="206"/>
      <c r="S1215" s="206"/>
      <c r="T1215" s="207"/>
      <c r="AT1215" s="208" t="s">
        <v>195</v>
      </c>
      <c r="AU1215" s="208" t="s">
        <v>82</v>
      </c>
      <c r="AV1215" s="13" t="s">
        <v>80</v>
      </c>
      <c r="AW1215" s="13" t="s">
        <v>35</v>
      </c>
      <c r="AX1215" s="13" t="s">
        <v>73</v>
      </c>
      <c r="AY1215" s="208" t="s">
        <v>185</v>
      </c>
    </row>
    <row r="1216" spans="1:65" s="14" customFormat="1" ht="11.25">
      <c r="B1216" s="209"/>
      <c r="C1216" s="210"/>
      <c r="D1216" s="200" t="s">
        <v>195</v>
      </c>
      <c r="E1216" s="211" t="s">
        <v>19</v>
      </c>
      <c r="F1216" s="212" t="s">
        <v>7143</v>
      </c>
      <c r="G1216" s="210"/>
      <c r="H1216" s="213">
        <v>301.10000000000002</v>
      </c>
      <c r="I1216" s="214"/>
      <c r="J1216" s="210"/>
      <c r="K1216" s="210"/>
      <c r="L1216" s="215"/>
      <c r="M1216" s="216"/>
      <c r="N1216" s="217"/>
      <c r="O1216" s="217"/>
      <c r="P1216" s="217"/>
      <c r="Q1216" s="217"/>
      <c r="R1216" s="217"/>
      <c r="S1216" s="217"/>
      <c r="T1216" s="218"/>
      <c r="AT1216" s="219" t="s">
        <v>195</v>
      </c>
      <c r="AU1216" s="219" t="s">
        <v>82</v>
      </c>
      <c r="AV1216" s="14" t="s">
        <v>82</v>
      </c>
      <c r="AW1216" s="14" t="s">
        <v>35</v>
      </c>
      <c r="AX1216" s="14" t="s">
        <v>73</v>
      </c>
      <c r="AY1216" s="219" t="s">
        <v>185</v>
      </c>
    </row>
    <row r="1217" spans="1:65" s="15" customFormat="1" ht="11.25">
      <c r="B1217" s="220"/>
      <c r="C1217" s="221"/>
      <c r="D1217" s="200" t="s">
        <v>195</v>
      </c>
      <c r="E1217" s="222" t="s">
        <v>19</v>
      </c>
      <c r="F1217" s="223" t="s">
        <v>226</v>
      </c>
      <c r="G1217" s="221"/>
      <c r="H1217" s="224">
        <v>301.10000000000002</v>
      </c>
      <c r="I1217" s="225"/>
      <c r="J1217" s="221"/>
      <c r="K1217" s="221"/>
      <c r="L1217" s="226"/>
      <c r="M1217" s="227"/>
      <c r="N1217" s="228"/>
      <c r="O1217" s="228"/>
      <c r="P1217" s="228"/>
      <c r="Q1217" s="228"/>
      <c r="R1217" s="228"/>
      <c r="S1217" s="228"/>
      <c r="T1217" s="229"/>
      <c r="AT1217" s="230" t="s">
        <v>195</v>
      </c>
      <c r="AU1217" s="230" t="s">
        <v>82</v>
      </c>
      <c r="AV1217" s="15" t="s">
        <v>135</v>
      </c>
      <c r="AW1217" s="15" t="s">
        <v>35</v>
      </c>
      <c r="AX1217" s="15" t="s">
        <v>80</v>
      </c>
      <c r="AY1217" s="230" t="s">
        <v>185</v>
      </c>
    </row>
    <row r="1218" spans="1:65" s="2" customFormat="1" ht="16.5" customHeight="1">
      <c r="A1218" s="36"/>
      <c r="B1218" s="37"/>
      <c r="C1218" s="237" t="s">
        <v>2034</v>
      </c>
      <c r="D1218" s="237" t="s">
        <v>520</v>
      </c>
      <c r="E1218" s="238" t="s">
        <v>2065</v>
      </c>
      <c r="F1218" s="239" t="s">
        <v>2066</v>
      </c>
      <c r="G1218" s="240" t="s">
        <v>240</v>
      </c>
      <c r="H1218" s="241">
        <v>331.21</v>
      </c>
      <c r="I1218" s="242"/>
      <c r="J1218" s="243">
        <f>ROUND(I1218*H1218,2)</f>
        <v>0</v>
      </c>
      <c r="K1218" s="239" t="s">
        <v>191</v>
      </c>
      <c r="L1218" s="244"/>
      <c r="M1218" s="245" t="s">
        <v>19</v>
      </c>
      <c r="N1218" s="246" t="s">
        <v>44</v>
      </c>
      <c r="O1218" s="66"/>
      <c r="P1218" s="189">
        <f>O1218*H1218</f>
        <v>0</v>
      </c>
      <c r="Q1218" s="189">
        <v>3.3999999999999998E-3</v>
      </c>
      <c r="R1218" s="189">
        <f>Q1218*H1218</f>
        <v>1.1261139999999998</v>
      </c>
      <c r="S1218" s="189">
        <v>0</v>
      </c>
      <c r="T1218" s="190">
        <f>S1218*H1218</f>
        <v>0</v>
      </c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R1218" s="191" t="s">
        <v>627</v>
      </c>
      <c r="AT1218" s="191" t="s">
        <v>520</v>
      </c>
      <c r="AU1218" s="191" t="s">
        <v>82</v>
      </c>
      <c r="AY1218" s="19" t="s">
        <v>185</v>
      </c>
      <c r="BE1218" s="192">
        <f>IF(N1218="základní",J1218,0)</f>
        <v>0</v>
      </c>
      <c r="BF1218" s="192">
        <f>IF(N1218="snížená",J1218,0)</f>
        <v>0</v>
      </c>
      <c r="BG1218" s="192">
        <f>IF(N1218="zákl. přenesená",J1218,0)</f>
        <v>0</v>
      </c>
      <c r="BH1218" s="192">
        <f>IF(N1218="sníž. přenesená",J1218,0)</f>
        <v>0</v>
      </c>
      <c r="BI1218" s="192">
        <f>IF(N1218="nulová",J1218,0)</f>
        <v>0</v>
      </c>
      <c r="BJ1218" s="19" t="s">
        <v>80</v>
      </c>
      <c r="BK1218" s="192">
        <f>ROUND(I1218*H1218,2)</f>
        <v>0</v>
      </c>
      <c r="BL1218" s="19" t="s">
        <v>339</v>
      </c>
      <c r="BM1218" s="191" t="s">
        <v>7144</v>
      </c>
    </row>
    <row r="1219" spans="1:65" s="13" customFormat="1" ht="11.25">
      <c r="B1219" s="198"/>
      <c r="C1219" s="199"/>
      <c r="D1219" s="200" t="s">
        <v>195</v>
      </c>
      <c r="E1219" s="201" t="s">
        <v>19</v>
      </c>
      <c r="F1219" s="202" t="s">
        <v>652</v>
      </c>
      <c r="G1219" s="199"/>
      <c r="H1219" s="201" t="s">
        <v>19</v>
      </c>
      <c r="I1219" s="203"/>
      <c r="J1219" s="199"/>
      <c r="K1219" s="199"/>
      <c r="L1219" s="204"/>
      <c r="M1219" s="205"/>
      <c r="N1219" s="206"/>
      <c r="O1219" s="206"/>
      <c r="P1219" s="206"/>
      <c r="Q1219" s="206"/>
      <c r="R1219" s="206"/>
      <c r="S1219" s="206"/>
      <c r="T1219" s="207"/>
      <c r="AT1219" s="208" t="s">
        <v>195</v>
      </c>
      <c r="AU1219" s="208" t="s">
        <v>82</v>
      </c>
      <c r="AV1219" s="13" t="s">
        <v>80</v>
      </c>
      <c r="AW1219" s="13" t="s">
        <v>35</v>
      </c>
      <c r="AX1219" s="13" t="s">
        <v>73</v>
      </c>
      <c r="AY1219" s="208" t="s">
        <v>185</v>
      </c>
    </row>
    <row r="1220" spans="1:65" s="14" customFormat="1" ht="11.25">
      <c r="B1220" s="209"/>
      <c r="C1220" s="210"/>
      <c r="D1220" s="200" t="s">
        <v>195</v>
      </c>
      <c r="E1220" s="211" t="s">
        <v>19</v>
      </c>
      <c r="F1220" s="212" t="s">
        <v>7143</v>
      </c>
      <c r="G1220" s="210"/>
      <c r="H1220" s="213">
        <v>301.10000000000002</v>
      </c>
      <c r="I1220" s="214"/>
      <c r="J1220" s="210"/>
      <c r="K1220" s="210"/>
      <c r="L1220" s="215"/>
      <c r="M1220" s="216"/>
      <c r="N1220" s="217"/>
      <c r="O1220" s="217"/>
      <c r="P1220" s="217"/>
      <c r="Q1220" s="217"/>
      <c r="R1220" s="217"/>
      <c r="S1220" s="217"/>
      <c r="T1220" s="218"/>
      <c r="AT1220" s="219" t="s">
        <v>195</v>
      </c>
      <c r="AU1220" s="219" t="s">
        <v>82</v>
      </c>
      <c r="AV1220" s="14" t="s">
        <v>82</v>
      </c>
      <c r="AW1220" s="14" t="s">
        <v>35</v>
      </c>
      <c r="AX1220" s="14" t="s">
        <v>73</v>
      </c>
      <c r="AY1220" s="219" t="s">
        <v>185</v>
      </c>
    </row>
    <row r="1221" spans="1:65" s="15" customFormat="1" ht="11.25">
      <c r="B1221" s="220"/>
      <c r="C1221" s="221"/>
      <c r="D1221" s="200" t="s">
        <v>195</v>
      </c>
      <c r="E1221" s="222" t="s">
        <v>19</v>
      </c>
      <c r="F1221" s="223" t="s">
        <v>226</v>
      </c>
      <c r="G1221" s="221"/>
      <c r="H1221" s="224">
        <v>301.10000000000002</v>
      </c>
      <c r="I1221" s="225"/>
      <c r="J1221" s="221"/>
      <c r="K1221" s="221"/>
      <c r="L1221" s="226"/>
      <c r="M1221" s="227"/>
      <c r="N1221" s="228"/>
      <c r="O1221" s="228"/>
      <c r="P1221" s="228"/>
      <c r="Q1221" s="228"/>
      <c r="R1221" s="228"/>
      <c r="S1221" s="228"/>
      <c r="T1221" s="229"/>
      <c r="AT1221" s="230" t="s">
        <v>195</v>
      </c>
      <c r="AU1221" s="230" t="s">
        <v>82</v>
      </c>
      <c r="AV1221" s="15" t="s">
        <v>135</v>
      </c>
      <c r="AW1221" s="15" t="s">
        <v>35</v>
      </c>
      <c r="AX1221" s="15" t="s">
        <v>80</v>
      </c>
      <c r="AY1221" s="230" t="s">
        <v>185</v>
      </c>
    </row>
    <row r="1222" spans="1:65" s="14" customFormat="1" ht="11.25">
      <c r="B1222" s="209"/>
      <c r="C1222" s="210"/>
      <c r="D1222" s="200" t="s">
        <v>195</v>
      </c>
      <c r="E1222" s="210"/>
      <c r="F1222" s="212" t="s">
        <v>7145</v>
      </c>
      <c r="G1222" s="210"/>
      <c r="H1222" s="213">
        <v>331.21</v>
      </c>
      <c r="I1222" s="214"/>
      <c r="J1222" s="210"/>
      <c r="K1222" s="210"/>
      <c r="L1222" s="215"/>
      <c r="M1222" s="216"/>
      <c r="N1222" s="217"/>
      <c r="O1222" s="217"/>
      <c r="P1222" s="217"/>
      <c r="Q1222" s="217"/>
      <c r="R1222" s="217"/>
      <c r="S1222" s="217"/>
      <c r="T1222" s="218"/>
      <c r="AT1222" s="219" t="s">
        <v>195</v>
      </c>
      <c r="AU1222" s="219" t="s">
        <v>82</v>
      </c>
      <c r="AV1222" s="14" t="s">
        <v>82</v>
      </c>
      <c r="AW1222" s="14" t="s">
        <v>4</v>
      </c>
      <c r="AX1222" s="14" t="s">
        <v>80</v>
      </c>
      <c r="AY1222" s="219" t="s">
        <v>185</v>
      </c>
    </row>
    <row r="1223" spans="1:65" s="2" customFormat="1" ht="16.5" customHeight="1">
      <c r="A1223" s="36"/>
      <c r="B1223" s="37"/>
      <c r="C1223" s="180" t="s">
        <v>2041</v>
      </c>
      <c r="D1223" s="180" t="s">
        <v>187</v>
      </c>
      <c r="E1223" s="181" t="s">
        <v>2070</v>
      </c>
      <c r="F1223" s="182" t="s">
        <v>2071</v>
      </c>
      <c r="G1223" s="183" t="s">
        <v>499</v>
      </c>
      <c r="H1223" s="184">
        <v>177.45</v>
      </c>
      <c r="I1223" s="185"/>
      <c r="J1223" s="186">
        <f>ROUND(I1223*H1223,2)</f>
        <v>0</v>
      </c>
      <c r="K1223" s="182" t="s">
        <v>191</v>
      </c>
      <c r="L1223" s="41"/>
      <c r="M1223" s="187" t="s">
        <v>19</v>
      </c>
      <c r="N1223" s="188" t="s">
        <v>44</v>
      </c>
      <c r="O1223" s="66"/>
      <c r="P1223" s="189">
        <f>O1223*H1223</f>
        <v>0</v>
      </c>
      <c r="Q1223" s="189">
        <v>3.0000000000000001E-5</v>
      </c>
      <c r="R1223" s="189">
        <f>Q1223*H1223</f>
        <v>5.3235000000000001E-3</v>
      </c>
      <c r="S1223" s="189">
        <v>0</v>
      </c>
      <c r="T1223" s="190">
        <f>S1223*H1223</f>
        <v>0</v>
      </c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R1223" s="191" t="s">
        <v>339</v>
      </c>
      <c r="AT1223" s="191" t="s">
        <v>187</v>
      </c>
      <c r="AU1223" s="191" t="s">
        <v>82</v>
      </c>
      <c r="AY1223" s="19" t="s">
        <v>185</v>
      </c>
      <c r="BE1223" s="192">
        <f>IF(N1223="základní",J1223,0)</f>
        <v>0</v>
      </c>
      <c r="BF1223" s="192">
        <f>IF(N1223="snížená",J1223,0)</f>
        <v>0</v>
      </c>
      <c r="BG1223" s="192">
        <f>IF(N1223="zákl. přenesená",J1223,0)</f>
        <v>0</v>
      </c>
      <c r="BH1223" s="192">
        <f>IF(N1223="sníž. přenesená",J1223,0)</f>
        <v>0</v>
      </c>
      <c r="BI1223" s="192">
        <f>IF(N1223="nulová",J1223,0)</f>
        <v>0</v>
      </c>
      <c r="BJ1223" s="19" t="s">
        <v>80</v>
      </c>
      <c r="BK1223" s="192">
        <f>ROUND(I1223*H1223,2)</f>
        <v>0</v>
      </c>
      <c r="BL1223" s="19" t="s">
        <v>339</v>
      </c>
      <c r="BM1223" s="191" t="s">
        <v>7146</v>
      </c>
    </row>
    <row r="1224" spans="1:65" s="2" customFormat="1" ht="11.25">
      <c r="A1224" s="36"/>
      <c r="B1224" s="37"/>
      <c r="C1224" s="38"/>
      <c r="D1224" s="193" t="s">
        <v>193</v>
      </c>
      <c r="E1224" s="38"/>
      <c r="F1224" s="194" t="s">
        <v>2073</v>
      </c>
      <c r="G1224" s="38"/>
      <c r="H1224" s="38"/>
      <c r="I1224" s="195"/>
      <c r="J1224" s="38"/>
      <c r="K1224" s="38"/>
      <c r="L1224" s="41"/>
      <c r="M1224" s="196"/>
      <c r="N1224" s="197"/>
      <c r="O1224" s="66"/>
      <c r="P1224" s="66"/>
      <c r="Q1224" s="66"/>
      <c r="R1224" s="66"/>
      <c r="S1224" s="66"/>
      <c r="T1224" s="67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T1224" s="19" t="s">
        <v>193</v>
      </c>
      <c r="AU1224" s="19" t="s">
        <v>82</v>
      </c>
    </row>
    <row r="1225" spans="1:65" s="13" customFormat="1" ht="11.25">
      <c r="B1225" s="198"/>
      <c r="C1225" s="199"/>
      <c r="D1225" s="200" t="s">
        <v>195</v>
      </c>
      <c r="E1225" s="201" t="s">
        <v>19</v>
      </c>
      <c r="F1225" s="202" t="s">
        <v>652</v>
      </c>
      <c r="G1225" s="199"/>
      <c r="H1225" s="201" t="s">
        <v>19</v>
      </c>
      <c r="I1225" s="203"/>
      <c r="J1225" s="199"/>
      <c r="K1225" s="199"/>
      <c r="L1225" s="204"/>
      <c r="M1225" s="205"/>
      <c r="N1225" s="206"/>
      <c r="O1225" s="206"/>
      <c r="P1225" s="206"/>
      <c r="Q1225" s="206"/>
      <c r="R1225" s="206"/>
      <c r="S1225" s="206"/>
      <c r="T1225" s="207"/>
      <c r="AT1225" s="208" t="s">
        <v>195</v>
      </c>
      <c r="AU1225" s="208" t="s">
        <v>82</v>
      </c>
      <c r="AV1225" s="13" t="s">
        <v>80</v>
      </c>
      <c r="AW1225" s="13" t="s">
        <v>35</v>
      </c>
      <c r="AX1225" s="13" t="s">
        <v>73</v>
      </c>
      <c r="AY1225" s="208" t="s">
        <v>185</v>
      </c>
    </row>
    <row r="1226" spans="1:65" s="13" customFormat="1" ht="11.25">
      <c r="B1226" s="198"/>
      <c r="C1226" s="199"/>
      <c r="D1226" s="200" t="s">
        <v>195</v>
      </c>
      <c r="E1226" s="201" t="s">
        <v>19</v>
      </c>
      <c r="F1226" s="202" t="s">
        <v>6685</v>
      </c>
      <c r="G1226" s="199"/>
      <c r="H1226" s="201" t="s">
        <v>19</v>
      </c>
      <c r="I1226" s="203"/>
      <c r="J1226" s="199"/>
      <c r="K1226" s="199"/>
      <c r="L1226" s="204"/>
      <c r="M1226" s="205"/>
      <c r="N1226" s="206"/>
      <c r="O1226" s="206"/>
      <c r="P1226" s="206"/>
      <c r="Q1226" s="206"/>
      <c r="R1226" s="206"/>
      <c r="S1226" s="206"/>
      <c r="T1226" s="207"/>
      <c r="AT1226" s="208" t="s">
        <v>195</v>
      </c>
      <c r="AU1226" s="208" t="s">
        <v>82</v>
      </c>
      <c r="AV1226" s="13" t="s">
        <v>80</v>
      </c>
      <c r="AW1226" s="13" t="s">
        <v>35</v>
      </c>
      <c r="AX1226" s="13" t="s">
        <v>73</v>
      </c>
      <c r="AY1226" s="208" t="s">
        <v>185</v>
      </c>
    </row>
    <row r="1227" spans="1:65" s="14" customFormat="1" ht="11.25">
      <c r="B1227" s="209"/>
      <c r="C1227" s="210"/>
      <c r="D1227" s="200" t="s">
        <v>195</v>
      </c>
      <c r="E1227" s="211" t="s">
        <v>19</v>
      </c>
      <c r="F1227" s="212" t="s">
        <v>6770</v>
      </c>
      <c r="G1227" s="210"/>
      <c r="H1227" s="213">
        <v>30.855</v>
      </c>
      <c r="I1227" s="214"/>
      <c r="J1227" s="210"/>
      <c r="K1227" s="210"/>
      <c r="L1227" s="215"/>
      <c r="M1227" s="216"/>
      <c r="N1227" s="217"/>
      <c r="O1227" s="217"/>
      <c r="P1227" s="217"/>
      <c r="Q1227" s="217"/>
      <c r="R1227" s="217"/>
      <c r="S1227" s="217"/>
      <c r="T1227" s="218"/>
      <c r="AT1227" s="219" t="s">
        <v>195</v>
      </c>
      <c r="AU1227" s="219" t="s">
        <v>82</v>
      </c>
      <c r="AV1227" s="14" t="s">
        <v>82</v>
      </c>
      <c r="AW1227" s="14" t="s">
        <v>35</v>
      </c>
      <c r="AX1227" s="14" t="s">
        <v>73</v>
      </c>
      <c r="AY1227" s="219" t="s">
        <v>185</v>
      </c>
    </row>
    <row r="1228" spans="1:65" s="14" customFormat="1" ht="11.25">
      <c r="B1228" s="209"/>
      <c r="C1228" s="210"/>
      <c r="D1228" s="200" t="s">
        <v>195</v>
      </c>
      <c r="E1228" s="211" t="s">
        <v>19</v>
      </c>
      <c r="F1228" s="212" t="s">
        <v>7147</v>
      </c>
      <c r="G1228" s="210"/>
      <c r="H1228" s="213">
        <v>-6.5</v>
      </c>
      <c r="I1228" s="214"/>
      <c r="J1228" s="210"/>
      <c r="K1228" s="210"/>
      <c r="L1228" s="215"/>
      <c r="M1228" s="216"/>
      <c r="N1228" s="217"/>
      <c r="O1228" s="217"/>
      <c r="P1228" s="217"/>
      <c r="Q1228" s="217"/>
      <c r="R1228" s="217"/>
      <c r="S1228" s="217"/>
      <c r="T1228" s="218"/>
      <c r="AT1228" s="219" t="s">
        <v>195</v>
      </c>
      <c r="AU1228" s="219" t="s">
        <v>82</v>
      </c>
      <c r="AV1228" s="14" t="s">
        <v>82</v>
      </c>
      <c r="AW1228" s="14" t="s">
        <v>35</v>
      </c>
      <c r="AX1228" s="14" t="s">
        <v>73</v>
      </c>
      <c r="AY1228" s="219" t="s">
        <v>185</v>
      </c>
    </row>
    <row r="1229" spans="1:65" s="13" customFormat="1" ht="11.25">
      <c r="B1229" s="198"/>
      <c r="C1229" s="199"/>
      <c r="D1229" s="200" t="s">
        <v>195</v>
      </c>
      <c r="E1229" s="201" t="s">
        <v>19</v>
      </c>
      <c r="F1229" s="202" t="s">
        <v>732</v>
      </c>
      <c r="G1229" s="199"/>
      <c r="H1229" s="201" t="s">
        <v>19</v>
      </c>
      <c r="I1229" s="203"/>
      <c r="J1229" s="199"/>
      <c r="K1229" s="199"/>
      <c r="L1229" s="204"/>
      <c r="M1229" s="205"/>
      <c r="N1229" s="206"/>
      <c r="O1229" s="206"/>
      <c r="P1229" s="206"/>
      <c r="Q1229" s="206"/>
      <c r="R1229" s="206"/>
      <c r="S1229" s="206"/>
      <c r="T1229" s="207"/>
      <c r="AT1229" s="208" t="s">
        <v>195</v>
      </c>
      <c r="AU1229" s="208" t="s">
        <v>82</v>
      </c>
      <c r="AV1229" s="13" t="s">
        <v>80</v>
      </c>
      <c r="AW1229" s="13" t="s">
        <v>35</v>
      </c>
      <c r="AX1229" s="13" t="s">
        <v>73</v>
      </c>
      <c r="AY1229" s="208" t="s">
        <v>185</v>
      </c>
    </row>
    <row r="1230" spans="1:65" s="14" customFormat="1" ht="11.25">
      <c r="B1230" s="209"/>
      <c r="C1230" s="210"/>
      <c r="D1230" s="200" t="s">
        <v>195</v>
      </c>
      <c r="E1230" s="211" t="s">
        <v>19</v>
      </c>
      <c r="F1230" s="212" t="s">
        <v>6771</v>
      </c>
      <c r="G1230" s="210"/>
      <c r="H1230" s="213">
        <v>54.6</v>
      </c>
      <c r="I1230" s="214"/>
      <c r="J1230" s="210"/>
      <c r="K1230" s="210"/>
      <c r="L1230" s="215"/>
      <c r="M1230" s="216"/>
      <c r="N1230" s="217"/>
      <c r="O1230" s="217"/>
      <c r="P1230" s="217"/>
      <c r="Q1230" s="217"/>
      <c r="R1230" s="217"/>
      <c r="S1230" s="217"/>
      <c r="T1230" s="218"/>
      <c r="AT1230" s="219" t="s">
        <v>195</v>
      </c>
      <c r="AU1230" s="219" t="s">
        <v>82</v>
      </c>
      <c r="AV1230" s="14" t="s">
        <v>82</v>
      </c>
      <c r="AW1230" s="14" t="s">
        <v>35</v>
      </c>
      <c r="AX1230" s="14" t="s">
        <v>73</v>
      </c>
      <c r="AY1230" s="219" t="s">
        <v>185</v>
      </c>
    </row>
    <row r="1231" spans="1:65" s="14" customFormat="1" ht="11.25">
      <c r="B1231" s="209"/>
      <c r="C1231" s="210"/>
      <c r="D1231" s="200" t="s">
        <v>195</v>
      </c>
      <c r="E1231" s="211" t="s">
        <v>19</v>
      </c>
      <c r="F1231" s="212" t="s">
        <v>7148</v>
      </c>
      <c r="G1231" s="210"/>
      <c r="H1231" s="213">
        <v>-3.6</v>
      </c>
      <c r="I1231" s="214"/>
      <c r="J1231" s="210"/>
      <c r="K1231" s="210"/>
      <c r="L1231" s="215"/>
      <c r="M1231" s="216"/>
      <c r="N1231" s="217"/>
      <c r="O1231" s="217"/>
      <c r="P1231" s="217"/>
      <c r="Q1231" s="217"/>
      <c r="R1231" s="217"/>
      <c r="S1231" s="217"/>
      <c r="T1231" s="218"/>
      <c r="AT1231" s="219" t="s">
        <v>195</v>
      </c>
      <c r="AU1231" s="219" t="s">
        <v>82</v>
      </c>
      <c r="AV1231" s="14" t="s">
        <v>82</v>
      </c>
      <c r="AW1231" s="14" t="s">
        <v>35</v>
      </c>
      <c r="AX1231" s="14" t="s">
        <v>73</v>
      </c>
      <c r="AY1231" s="219" t="s">
        <v>185</v>
      </c>
    </row>
    <row r="1232" spans="1:65" s="13" customFormat="1" ht="11.25">
      <c r="B1232" s="198"/>
      <c r="C1232" s="199"/>
      <c r="D1232" s="200" t="s">
        <v>195</v>
      </c>
      <c r="E1232" s="201" t="s">
        <v>19</v>
      </c>
      <c r="F1232" s="202" t="s">
        <v>6741</v>
      </c>
      <c r="G1232" s="199"/>
      <c r="H1232" s="201" t="s">
        <v>19</v>
      </c>
      <c r="I1232" s="203"/>
      <c r="J1232" s="199"/>
      <c r="K1232" s="199"/>
      <c r="L1232" s="204"/>
      <c r="M1232" s="205"/>
      <c r="N1232" s="206"/>
      <c r="O1232" s="206"/>
      <c r="P1232" s="206"/>
      <c r="Q1232" s="206"/>
      <c r="R1232" s="206"/>
      <c r="S1232" s="206"/>
      <c r="T1232" s="207"/>
      <c r="AT1232" s="208" t="s">
        <v>195</v>
      </c>
      <c r="AU1232" s="208" t="s">
        <v>82</v>
      </c>
      <c r="AV1232" s="13" t="s">
        <v>80</v>
      </c>
      <c r="AW1232" s="13" t="s">
        <v>35</v>
      </c>
      <c r="AX1232" s="13" t="s">
        <v>73</v>
      </c>
      <c r="AY1232" s="208" t="s">
        <v>185</v>
      </c>
    </row>
    <row r="1233" spans="2:51" s="14" customFormat="1" ht="11.25">
      <c r="B1233" s="209"/>
      <c r="C1233" s="210"/>
      <c r="D1233" s="200" t="s">
        <v>195</v>
      </c>
      <c r="E1233" s="211" t="s">
        <v>19</v>
      </c>
      <c r="F1233" s="212" t="s">
        <v>6778</v>
      </c>
      <c r="G1233" s="210"/>
      <c r="H1233" s="213">
        <v>16.3</v>
      </c>
      <c r="I1233" s="214"/>
      <c r="J1233" s="210"/>
      <c r="K1233" s="210"/>
      <c r="L1233" s="215"/>
      <c r="M1233" s="216"/>
      <c r="N1233" s="217"/>
      <c r="O1233" s="217"/>
      <c r="P1233" s="217"/>
      <c r="Q1233" s="217"/>
      <c r="R1233" s="217"/>
      <c r="S1233" s="217"/>
      <c r="T1233" s="218"/>
      <c r="AT1233" s="219" t="s">
        <v>195</v>
      </c>
      <c r="AU1233" s="219" t="s">
        <v>82</v>
      </c>
      <c r="AV1233" s="14" t="s">
        <v>82</v>
      </c>
      <c r="AW1233" s="14" t="s">
        <v>35</v>
      </c>
      <c r="AX1233" s="14" t="s">
        <v>73</v>
      </c>
      <c r="AY1233" s="219" t="s">
        <v>185</v>
      </c>
    </row>
    <row r="1234" spans="2:51" s="14" customFormat="1" ht="11.25">
      <c r="B1234" s="209"/>
      <c r="C1234" s="210"/>
      <c r="D1234" s="200" t="s">
        <v>195</v>
      </c>
      <c r="E1234" s="211" t="s">
        <v>19</v>
      </c>
      <c r="F1234" s="212" t="s">
        <v>2082</v>
      </c>
      <c r="G1234" s="210"/>
      <c r="H1234" s="213">
        <v>-0.9</v>
      </c>
      <c r="I1234" s="214"/>
      <c r="J1234" s="210"/>
      <c r="K1234" s="210"/>
      <c r="L1234" s="215"/>
      <c r="M1234" s="216"/>
      <c r="N1234" s="217"/>
      <c r="O1234" s="217"/>
      <c r="P1234" s="217"/>
      <c r="Q1234" s="217"/>
      <c r="R1234" s="217"/>
      <c r="S1234" s="217"/>
      <c r="T1234" s="218"/>
      <c r="AT1234" s="219" t="s">
        <v>195</v>
      </c>
      <c r="AU1234" s="219" t="s">
        <v>82</v>
      </c>
      <c r="AV1234" s="14" t="s">
        <v>82</v>
      </c>
      <c r="AW1234" s="14" t="s">
        <v>35</v>
      </c>
      <c r="AX1234" s="14" t="s">
        <v>73</v>
      </c>
      <c r="AY1234" s="219" t="s">
        <v>185</v>
      </c>
    </row>
    <row r="1235" spans="2:51" s="13" customFormat="1" ht="11.25">
      <c r="B1235" s="198"/>
      <c r="C1235" s="199"/>
      <c r="D1235" s="200" t="s">
        <v>195</v>
      </c>
      <c r="E1235" s="201" t="s">
        <v>19</v>
      </c>
      <c r="F1235" s="202" t="s">
        <v>6745</v>
      </c>
      <c r="G1235" s="199"/>
      <c r="H1235" s="201" t="s">
        <v>19</v>
      </c>
      <c r="I1235" s="203"/>
      <c r="J1235" s="199"/>
      <c r="K1235" s="199"/>
      <c r="L1235" s="204"/>
      <c r="M1235" s="205"/>
      <c r="N1235" s="206"/>
      <c r="O1235" s="206"/>
      <c r="P1235" s="206"/>
      <c r="Q1235" s="206"/>
      <c r="R1235" s="206"/>
      <c r="S1235" s="206"/>
      <c r="T1235" s="207"/>
      <c r="AT1235" s="208" t="s">
        <v>195</v>
      </c>
      <c r="AU1235" s="208" t="s">
        <v>82</v>
      </c>
      <c r="AV1235" s="13" t="s">
        <v>80</v>
      </c>
      <c r="AW1235" s="13" t="s">
        <v>35</v>
      </c>
      <c r="AX1235" s="13" t="s">
        <v>73</v>
      </c>
      <c r="AY1235" s="208" t="s">
        <v>185</v>
      </c>
    </row>
    <row r="1236" spans="2:51" s="14" customFormat="1" ht="11.25">
      <c r="B1236" s="209"/>
      <c r="C1236" s="210"/>
      <c r="D1236" s="200" t="s">
        <v>195</v>
      </c>
      <c r="E1236" s="211" t="s">
        <v>19</v>
      </c>
      <c r="F1236" s="212" t="s">
        <v>6779</v>
      </c>
      <c r="G1236" s="210"/>
      <c r="H1236" s="213">
        <v>14.8</v>
      </c>
      <c r="I1236" s="214"/>
      <c r="J1236" s="210"/>
      <c r="K1236" s="210"/>
      <c r="L1236" s="215"/>
      <c r="M1236" s="216"/>
      <c r="N1236" s="217"/>
      <c r="O1236" s="217"/>
      <c r="P1236" s="217"/>
      <c r="Q1236" s="217"/>
      <c r="R1236" s="217"/>
      <c r="S1236" s="217"/>
      <c r="T1236" s="218"/>
      <c r="AT1236" s="219" t="s">
        <v>195</v>
      </c>
      <c r="AU1236" s="219" t="s">
        <v>82</v>
      </c>
      <c r="AV1236" s="14" t="s">
        <v>82</v>
      </c>
      <c r="AW1236" s="14" t="s">
        <v>35</v>
      </c>
      <c r="AX1236" s="14" t="s">
        <v>73</v>
      </c>
      <c r="AY1236" s="219" t="s">
        <v>185</v>
      </c>
    </row>
    <row r="1237" spans="2:51" s="14" customFormat="1" ht="11.25">
      <c r="B1237" s="209"/>
      <c r="C1237" s="210"/>
      <c r="D1237" s="200" t="s">
        <v>195</v>
      </c>
      <c r="E1237" s="211" t="s">
        <v>19</v>
      </c>
      <c r="F1237" s="212" t="s">
        <v>2082</v>
      </c>
      <c r="G1237" s="210"/>
      <c r="H1237" s="213">
        <v>-0.9</v>
      </c>
      <c r="I1237" s="214"/>
      <c r="J1237" s="210"/>
      <c r="K1237" s="210"/>
      <c r="L1237" s="215"/>
      <c r="M1237" s="216"/>
      <c r="N1237" s="217"/>
      <c r="O1237" s="217"/>
      <c r="P1237" s="217"/>
      <c r="Q1237" s="217"/>
      <c r="R1237" s="217"/>
      <c r="S1237" s="217"/>
      <c r="T1237" s="218"/>
      <c r="AT1237" s="219" t="s">
        <v>195</v>
      </c>
      <c r="AU1237" s="219" t="s">
        <v>82</v>
      </c>
      <c r="AV1237" s="14" t="s">
        <v>82</v>
      </c>
      <c r="AW1237" s="14" t="s">
        <v>35</v>
      </c>
      <c r="AX1237" s="14" t="s">
        <v>73</v>
      </c>
      <c r="AY1237" s="219" t="s">
        <v>185</v>
      </c>
    </row>
    <row r="1238" spans="2:51" s="13" customFormat="1" ht="11.25">
      <c r="B1238" s="198"/>
      <c r="C1238" s="199"/>
      <c r="D1238" s="200" t="s">
        <v>195</v>
      </c>
      <c r="E1238" s="201" t="s">
        <v>19</v>
      </c>
      <c r="F1238" s="202" t="s">
        <v>6749</v>
      </c>
      <c r="G1238" s="199"/>
      <c r="H1238" s="201" t="s">
        <v>19</v>
      </c>
      <c r="I1238" s="203"/>
      <c r="J1238" s="199"/>
      <c r="K1238" s="199"/>
      <c r="L1238" s="204"/>
      <c r="M1238" s="205"/>
      <c r="N1238" s="206"/>
      <c r="O1238" s="206"/>
      <c r="P1238" s="206"/>
      <c r="Q1238" s="206"/>
      <c r="R1238" s="206"/>
      <c r="S1238" s="206"/>
      <c r="T1238" s="207"/>
      <c r="AT1238" s="208" t="s">
        <v>195</v>
      </c>
      <c r="AU1238" s="208" t="s">
        <v>82</v>
      </c>
      <c r="AV1238" s="13" t="s">
        <v>80</v>
      </c>
      <c r="AW1238" s="13" t="s">
        <v>35</v>
      </c>
      <c r="AX1238" s="13" t="s">
        <v>73</v>
      </c>
      <c r="AY1238" s="208" t="s">
        <v>185</v>
      </c>
    </row>
    <row r="1239" spans="2:51" s="14" customFormat="1" ht="11.25">
      <c r="B1239" s="209"/>
      <c r="C1239" s="210"/>
      <c r="D1239" s="200" t="s">
        <v>195</v>
      </c>
      <c r="E1239" s="211" t="s">
        <v>19</v>
      </c>
      <c r="F1239" s="212" t="s">
        <v>6780</v>
      </c>
      <c r="G1239" s="210"/>
      <c r="H1239" s="213">
        <v>32.354999999999997</v>
      </c>
      <c r="I1239" s="214"/>
      <c r="J1239" s="210"/>
      <c r="K1239" s="210"/>
      <c r="L1239" s="215"/>
      <c r="M1239" s="216"/>
      <c r="N1239" s="217"/>
      <c r="O1239" s="217"/>
      <c r="P1239" s="217"/>
      <c r="Q1239" s="217"/>
      <c r="R1239" s="217"/>
      <c r="S1239" s="217"/>
      <c r="T1239" s="218"/>
      <c r="AT1239" s="219" t="s">
        <v>195</v>
      </c>
      <c r="AU1239" s="219" t="s">
        <v>82</v>
      </c>
      <c r="AV1239" s="14" t="s">
        <v>82</v>
      </c>
      <c r="AW1239" s="14" t="s">
        <v>35</v>
      </c>
      <c r="AX1239" s="14" t="s">
        <v>73</v>
      </c>
      <c r="AY1239" s="219" t="s">
        <v>185</v>
      </c>
    </row>
    <row r="1240" spans="2:51" s="14" customFormat="1" ht="11.25">
      <c r="B1240" s="209"/>
      <c r="C1240" s="210"/>
      <c r="D1240" s="200" t="s">
        <v>195</v>
      </c>
      <c r="E1240" s="211" t="s">
        <v>19</v>
      </c>
      <c r="F1240" s="212" t="s">
        <v>7149</v>
      </c>
      <c r="G1240" s="210"/>
      <c r="H1240" s="213">
        <v>-3.8</v>
      </c>
      <c r="I1240" s="214"/>
      <c r="J1240" s="210"/>
      <c r="K1240" s="210"/>
      <c r="L1240" s="215"/>
      <c r="M1240" s="216"/>
      <c r="N1240" s="217"/>
      <c r="O1240" s="217"/>
      <c r="P1240" s="217"/>
      <c r="Q1240" s="217"/>
      <c r="R1240" s="217"/>
      <c r="S1240" s="217"/>
      <c r="T1240" s="218"/>
      <c r="AT1240" s="219" t="s">
        <v>195</v>
      </c>
      <c r="AU1240" s="219" t="s">
        <v>82</v>
      </c>
      <c r="AV1240" s="14" t="s">
        <v>82</v>
      </c>
      <c r="AW1240" s="14" t="s">
        <v>35</v>
      </c>
      <c r="AX1240" s="14" t="s">
        <v>73</v>
      </c>
      <c r="AY1240" s="219" t="s">
        <v>185</v>
      </c>
    </row>
    <row r="1241" spans="2:51" s="13" customFormat="1" ht="11.25">
      <c r="B1241" s="198"/>
      <c r="C1241" s="199"/>
      <c r="D1241" s="200" t="s">
        <v>195</v>
      </c>
      <c r="E1241" s="201" t="s">
        <v>19</v>
      </c>
      <c r="F1241" s="202" t="s">
        <v>6753</v>
      </c>
      <c r="G1241" s="199"/>
      <c r="H1241" s="201" t="s">
        <v>19</v>
      </c>
      <c r="I1241" s="203"/>
      <c r="J1241" s="199"/>
      <c r="K1241" s="199"/>
      <c r="L1241" s="204"/>
      <c r="M1241" s="205"/>
      <c r="N1241" s="206"/>
      <c r="O1241" s="206"/>
      <c r="P1241" s="206"/>
      <c r="Q1241" s="206"/>
      <c r="R1241" s="206"/>
      <c r="S1241" s="206"/>
      <c r="T1241" s="207"/>
      <c r="AT1241" s="208" t="s">
        <v>195</v>
      </c>
      <c r="AU1241" s="208" t="s">
        <v>82</v>
      </c>
      <c r="AV1241" s="13" t="s">
        <v>80</v>
      </c>
      <c r="AW1241" s="13" t="s">
        <v>35</v>
      </c>
      <c r="AX1241" s="13" t="s">
        <v>73</v>
      </c>
      <c r="AY1241" s="208" t="s">
        <v>185</v>
      </c>
    </row>
    <row r="1242" spans="2:51" s="14" customFormat="1" ht="11.25">
      <c r="B1242" s="209"/>
      <c r="C1242" s="210"/>
      <c r="D1242" s="200" t="s">
        <v>195</v>
      </c>
      <c r="E1242" s="211" t="s">
        <v>19</v>
      </c>
      <c r="F1242" s="212" t="s">
        <v>6781</v>
      </c>
      <c r="G1242" s="210"/>
      <c r="H1242" s="213">
        <v>15.72</v>
      </c>
      <c r="I1242" s="214"/>
      <c r="J1242" s="210"/>
      <c r="K1242" s="210"/>
      <c r="L1242" s="215"/>
      <c r="M1242" s="216"/>
      <c r="N1242" s="217"/>
      <c r="O1242" s="217"/>
      <c r="P1242" s="217"/>
      <c r="Q1242" s="217"/>
      <c r="R1242" s="217"/>
      <c r="S1242" s="217"/>
      <c r="T1242" s="218"/>
      <c r="AT1242" s="219" t="s">
        <v>195</v>
      </c>
      <c r="AU1242" s="219" t="s">
        <v>82</v>
      </c>
      <c r="AV1242" s="14" t="s">
        <v>82</v>
      </c>
      <c r="AW1242" s="14" t="s">
        <v>35</v>
      </c>
      <c r="AX1242" s="14" t="s">
        <v>73</v>
      </c>
      <c r="AY1242" s="219" t="s">
        <v>185</v>
      </c>
    </row>
    <row r="1243" spans="2:51" s="14" customFormat="1" ht="11.25">
      <c r="B1243" s="209"/>
      <c r="C1243" s="210"/>
      <c r="D1243" s="200" t="s">
        <v>195</v>
      </c>
      <c r="E1243" s="211" t="s">
        <v>19</v>
      </c>
      <c r="F1243" s="212" t="s">
        <v>2082</v>
      </c>
      <c r="G1243" s="210"/>
      <c r="H1243" s="213">
        <v>-0.9</v>
      </c>
      <c r="I1243" s="214"/>
      <c r="J1243" s="210"/>
      <c r="K1243" s="210"/>
      <c r="L1243" s="215"/>
      <c r="M1243" s="216"/>
      <c r="N1243" s="217"/>
      <c r="O1243" s="217"/>
      <c r="P1243" s="217"/>
      <c r="Q1243" s="217"/>
      <c r="R1243" s="217"/>
      <c r="S1243" s="217"/>
      <c r="T1243" s="218"/>
      <c r="AT1243" s="219" t="s">
        <v>195</v>
      </c>
      <c r="AU1243" s="219" t="s">
        <v>82</v>
      </c>
      <c r="AV1243" s="14" t="s">
        <v>82</v>
      </c>
      <c r="AW1243" s="14" t="s">
        <v>35</v>
      </c>
      <c r="AX1243" s="14" t="s">
        <v>73</v>
      </c>
      <c r="AY1243" s="219" t="s">
        <v>185</v>
      </c>
    </row>
    <row r="1244" spans="2:51" s="13" customFormat="1" ht="11.25">
      <c r="B1244" s="198"/>
      <c r="C1244" s="199"/>
      <c r="D1244" s="200" t="s">
        <v>195</v>
      </c>
      <c r="E1244" s="201" t="s">
        <v>19</v>
      </c>
      <c r="F1244" s="202" t="s">
        <v>6757</v>
      </c>
      <c r="G1244" s="199"/>
      <c r="H1244" s="201" t="s">
        <v>19</v>
      </c>
      <c r="I1244" s="203"/>
      <c r="J1244" s="199"/>
      <c r="K1244" s="199"/>
      <c r="L1244" s="204"/>
      <c r="M1244" s="205"/>
      <c r="N1244" s="206"/>
      <c r="O1244" s="206"/>
      <c r="P1244" s="206"/>
      <c r="Q1244" s="206"/>
      <c r="R1244" s="206"/>
      <c r="S1244" s="206"/>
      <c r="T1244" s="207"/>
      <c r="AT1244" s="208" t="s">
        <v>195</v>
      </c>
      <c r="AU1244" s="208" t="s">
        <v>82</v>
      </c>
      <c r="AV1244" s="13" t="s">
        <v>80</v>
      </c>
      <c r="AW1244" s="13" t="s">
        <v>35</v>
      </c>
      <c r="AX1244" s="13" t="s">
        <v>73</v>
      </c>
      <c r="AY1244" s="208" t="s">
        <v>185</v>
      </c>
    </row>
    <row r="1245" spans="2:51" s="14" customFormat="1" ht="11.25">
      <c r="B1245" s="209"/>
      <c r="C1245" s="210"/>
      <c r="D1245" s="200" t="s">
        <v>195</v>
      </c>
      <c r="E1245" s="211" t="s">
        <v>19</v>
      </c>
      <c r="F1245" s="212" t="s">
        <v>6788</v>
      </c>
      <c r="G1245" s="210"/>
      <c r="H1245" s="213">
        <v>6.4</v>
      </c>
      <c r="I1245" s="214"/>
      <c r="J1245" s="210"/>
      <c r="K1245" s="210"/>
      <c r="L1245" s="215"/>
      <c r="M1245" s="216"/>
      <c r="N1245" s="217"/>
      <c r="O1245" s="217"/>
      <c r="P1245" s="217"/>
      <c r="Q1245" s="217"/>
      <c r="R1245" s="217"/>
      <c r="S1245" s="217"/>
      <c r="T1245" s="218"/>
      <c r="AT1245" s="219" t="s">
        <v>195</v>
      </c>
      <c r="AU1245" s="219" t="s">
        <v>82</v>
      </c>
      <c r="AV1245" s="14" t="s">
        <v>82</v>
      </c>
      <c r="AW1245" s="14" t="s">
        <v>35</v>
      </c>
      <c r="AX1245" s="14" t="s">
        <v>73</v>
      </c>
      <c r="AY1245" s="219" t="s">
        <v>185</v>
      </c>
    </row>
    <row r="1246" spans="2:51" s="14" customFormat="1" ht="11.25">
      <c r="B1246" s="209"/>
      <c r="C1246" s="210"/>
      <c r="D1246" s="200" t="s">
        <v>195</v>
      </c>
      <c r="E1246" s="211" t="s">
        <v>19</v>
      </c>
      <c r="F1246" s="212" t="s">
        <v>7150</v>
      </c>
      <c r="G1246" s="210"/>
      <c r="H1246" s="213">
        <v>-1.8</v>
      </c>
      <c r="I1246" s="214"/>
      <c r="J1246" s="210"/>
      <c r="K1246" s="210"/>
      <c r="L1246" s="215"/>
      <c r="M1246" s="216"/>
      <c r="N1246" s="217"/>
      <c r="O1246" s="217"/>
      <c r="P1246" s="217"/>
      <c r="Q1246" s="217"/>
      <c r="R1246" s="217"/>
      <c r="S1246" s="217"/>
      <c r="T1246" s="218"/>
      <c r="AT1246" s="219" t="s">
        <v>195</v>
      </c>
      <c r="AU1246" s="219" t="s">
        <v>82</v>
      </c>
      <c r="AV1246" s="14" t="s">
        <v>82</v>
      </c>
      <c r="AW1246" s="14" t="s">
        <v>35</v>
      </c>
      <c r="AX1246" s="14" t="s">
        <v>73</v>
      </c>
      <c r="AY1246" s="219" t="s">
        <v>185</v>
      </c>
    </row>
    <row r="1247" spans="2:51" s="13" customFormat="1" ht="11.25">
      <c r="B1247" s="198"/>
      <c r="C1247" s="199"/>
      <c r="D1247" s="200" t="s">
        <v>195</v>
      </c>
      <c r="E1247" s="201" t="s">
        <v>19</v>
      </c>
      <c r="F1247" s="202" t="s">
        <v>6759</v>
      </c>
      <c r="G1247" s="199"/>
      <c r="H1247" s="201" t="s">
        <v>19</v>
      </c>
      <c r="I1247" s="203"/>
      <c r="J1247" s="199"/>
      <c r="K1247" s="199"/>
      <c r="L1247" s="204"/>
      <c r="M1247" s="205"/>
      <c r="N1247" s="206"/>
      <c r="O1247" s="206"/>
      <c r="P1247" s="206"/>
      <c r="Q1247" s="206"/>
      <c r="R1247" s="206"/>
      <c r="S1247" s="206"/>
      <c r="T1247" s="207"/>
      <c r="AT1247" s="208" t="s">
        <v>195</v>
      </c>
      <c r="AU1247" s="208" t="s">
        <v>82</v>
      </c>
      <c r="AV1247" s="13" t="s">
        <v>80</v>
      </c>
      <c r="AW1247" s="13" t="s">
        <v>35</v>
      </c>
      <c r="AX1247" s="13" t="s">
        <v>73</v>
      </c>
      <c r="AY1247" s="208" t="s">
        <v>185</v>
      </c>
    </row>
    <row r="1248" spans="2:51" s="14" customFormat="1" ht="11.25">
      <c r="B1248" s="209"/>
      <c r="C1248" s="210"/>
      <c r="D1248" s="200" t="s">
        <v>195</v>
      </c>
      <c r="E1248" s="211" t="s">
        <v>19</v>
      </c>
      <c r="F1248" s="212" t="s">
        <v>6789</v>
      </c>
      <c r="G1248" s="210"/>
      <c r="H1248" s="213">
        <v>12.72</v>
      </c>
      <c r="I1248" s="214"/>
      <c r="J1248" s="210"/>
      <c r="K1248" s="210"/>
      <c r="L1248" s="215"/>
      <c r="M1248" s="216"/>
      <c r="N1248" s="217"/>
      <c r="O1248" s="217"/>
      <c r="P1248" s="217"/>
      <c r="Q1248" s="217"/>
      <c r="R1248" s="217"/>
      <c r="S1248" s="217"/>
      <c r="T1248" s="218"/>
      <c r="AT1248" s="219" t="s">
        <v>195</v>
      </c>
      <c r="AU1248" s="219" t="s">
        <v>82</v>
      </c>
      <c r="AV1248" s="14" t="s">
        <v>82</v>
      </c>
      <c r="AW1248" s="14" t="s">
        <v>35</v>
      </c>
      <c r="AX1248" s="14" t="s">
        <v>73</v>
      </c>
      <c r="AY1248" s="219" t="s">
        <v>185</v>
      </c>
    </row>
    <row r="1249" spans="1:65" s="14" customFormat="1" ht="11.25">
      <c r="B1249" s="209"/>
      <c r="C1249" s="210"/>
      <c r="D1249" s="200" t="s">
        <v>195</v>
      </c>
      <c r="E1249" s="211" t="s">
        <v>19</v>
      </c>
      <c r="F1249" s="212" t="s">
        <v>7150</v>
      </c>
      <c r="G1249" s="210"/>
      <c r="H1249" s="213">
        <v>-1.8</v>
      </c>
      <c r="I1249" s="214"/>
      <c r="J1249" s="210"/>
      <c r="K1249" s="210"/>
      <c r="L1249" s="215"/>
      <c r="M1249" s="216"/>
      <c r="N1249" s="217"/>
      <c r="O1249" s="217"/>
      <c r="P1249" s="217"/>
      <c r="Q1249" s="217"/>
      <c r="R1249" s="217"/>
      <c r="S1249" s="217"/>
      <c r="T1249" s="218"/>
      <c r="AT1249" s="219" t="s">
        <v>195</v>
      </c>
      <c r="AU1249" s="219" t="s">
        <v>82</v>
      </c>
      <c r="AV1249" s="14" t="s">
        <v>82</v>
      </c>
      <c r="AW1249" s="14" t="s">
        <v>35</v>
      </c>
      <c r="AX1249" s="14" t="s">
        <v>73</v>
      </c>
      <c r="AY1249" s="219" t="s">
        <v>185</v>
      </c>
    </row>
    <row r="1250" spans="1:65" s="13" customFormat="1" ht="11.25">
      <c r="B1250" s="198"/>
      <c r="C1250" s="199"/>
      <c r="D1250" s="200" t="s">
        <v>195</v>
      </c>
      <c r="E1250" s="201" t="s">
        <v>19</v>
      </c>
      <c r="F1250" s="202" t="s">
        <v>6790</v>
      </c>
      <c r="G1250" s="199"/>
      <c r="H1250" s="201" t="s">
        <v>19</v>
      </c>
      <c r="I1250" s="203"/>
      <c r="J1250" s="199"/>
      <c r="K1250" s="199"/>
      <c r="L1250" s="204"/>
      <c r="M1250" s="205"/>
      <c r="N1250" s="206"/>
      <c r="O1250" s="206"/>
      <c r="P1250" s="206"/>
      <c r="Q1250" s="206"/>
      <c r="R1250" s="206"/>
      <c r="S1250" s="206"/>
      <c r="T1250" s="207"/>
      <c r="AT1250" s="208" t="s">
        <v>195</v>
      </c>
      <c r="AU1250" s="208" t="s">
        <v>82</v>
      </c>
      <c r="AV1250" s="13" t="s">
        <v>80</v>
      </c>
      <c r="AW1250" s="13" t="s">
        <v>35</v>
      </c>
      <c r="AX1250" s="13" t="s">
        <v>73</v>
      </c>
      <c r="AY1250" s="208" t="s">
        <v>185</v>
      </c>
    </row>
    <row r="1251" spans="1:65" s="14" customFormat="1" ht="11.25">
      <c r="B1251" s="209"/>
      <c r="C1251" s="210"/>
      <c r="D1251" s="200" t="s">
        <v>195</v>
      </c>
      <c r="E1251" s="211" t="s">
        <v>19</v>
      </c>
      <c r="F1251" s="212" t="s">
        <v>6791</v>
      </c>
      <c r="G1251" s="210"/>
      <c r="H1251" s="213">
        <v>17.7</v>
      </c>
      <c r="I1251" s="214"/>
      <c r="J1251" s="210"/>
      <c r="K1251" s="210"/>
      <c r="L1251" s="215"/>
      <c r="M1251" s="216"/>
      <c r="N1251" s="217"/>
      <c r="O1251" s="217"/>
      <c r="P1251" s="217"/>
      <c r="Q1251" s="217"/>
      <c r="R1251" s="217"/>
      <c r="S1251" s="217"/>
      <c r="T1251" s="218"/>
      <c r="AT1251" s="219" t="s">
        <v>195</v>
      </c>
      <c r="AU1251" s="219" t="s">
        <v>82</v>
      </c>
      <c r="AV1251" s="14" t="s">
        <v>82</v>
      </c>
      <c r="AW1251" s="14" t="s">
        <v>35</v>
      </c>
      <c r="AX1251" s="14" t="s">
        <v>73</v>
      </c>
      <c r="AY1251" s="219" t="s">
        <v>185</v>
      </c>
    </row>
    <row r="1252" spans="1:65" s="14" customFormat="1" ht="11.25">
      <c r="B1252" s="209"/>
      <c r="C1252" s="210"/>
      <c r="D1252" s="200" t="s">
        <v>195</v>
      </c>
      <c r="E1252" s="211" t="s">
        <v>19</v>
      </c>
      <c r="F1252" s="212" t="s">
        <v>7151</v>
      </c>
      <c r="G1252" s="210"/>
      <c r="H1252" s="213">
        <v>-5.0999999999999996</v>
      </c>
      <c r="I1252" s="214"/>
      <c r="J1252" s="210"/>
      <c r="K1252" s="210"/>
      <c r="L1252" s="215"/>
      <c r="M1252" s="216"/>
      <c r="N1252" s="217"/>
      <c r="O1252" s="217"/>
      <c r="P1252" s="217"/>
      <c r="Q1252" s="217"/>
      <c r="R1252" s="217"/>
      <c r="S1252" s="217"/>
      <c r="T1252" s="218"/>
      <c r="AT1252" s="219" t="s">
        <v>195</v>
      </c>
      <c r="AU1252" s="219" t="s">
        <v>82</v>
      </c>
      <c r="AV1252" s="14" t="s">
        <v>82</v>
      </c>
      <c r="AW1252" s="14" t="s">
        <v>35</v>
      </c>
      <c r="AX1252" s="14" t="s">
        <v>73</v>
      </c>
      <c r="AY1252" s="219" t="s">
        <v>185</v>
      </c>
    </row>
    <row r="1253" spans="1:65" s="14" customFormat="1" ht="11.25">
      <c r="B1253" s="209"/>
      <c r="C1253" s="210"/>
      <c r="D1253" s="200" t="s">
        <v>195</v>
      </c>
      <c r="E1253" s="211" t="s">
        <v>19</v>
      </c>
      <c r="F1253" s="212" t="s">
        <v>6792</v>
      </c>
      <c r="G1253" s="210"/>
      <c r="H1253" s="213">
        <v>3.3</v>
      </c>
      <c r="I1253" s="214"/>
      <c r="J1253" s="210"/>
      <c r="K1253" s="210"/>
      <c r="L1253" s="215"/>
      <c r="M1253" s="216"/>
      <c r="N1253" s="217"/>
      <c r="O1253" s="217"/>
      <c r="P1253" s="217"/>
      <c r="Q1253" s="217"/>
      <c r="R1253" s="217"/>
      <c r="S1253" s="217"/>
      <c r="T1253" s="218"/>
      <c r="AT1253" s="219" t="s">
        <v>195</v>
      </c>
      <c r="AU1253" s="219" t="s">
        <v>82</v>
      </c>
      <c r="AV1253" s="14" t="s">
        <v>82</v>
      </c>
      <c r="AW1253" s="14" t="s">
        <v>35</v>
      </c>
      <c r="AX1253" s="14" t="s">
        <v>73</v>
      </c>
      <c r="AY1253" s="219" t="s">
        <v>185</v>
      </c>
    </row>
    <row r="1254" spans="1:65" s="14" customFormat="1" ht="11.25">
      <c r="B1254" s="209"/>
      <c r="C1254" s="210"/>
      <c r="D1254" s="200" t="s">
        <v>195</v>
      </c>
      <c r="E1254" s="211" t="s">
        <v>19</v>
      </c>
      <c r="F1254" s="212" t="s">
        <v>7152</v>
      </c>
      <c r="G1254" s="210"/>
      <c r="H1254" s="213">
        <v>-2</v>
      </c>
      <c r="I1254" s="214"/>
      <c r="J1254" s="210"/>
      <c r="K1254" s="210"/>
      <c r="L1254" s="215"/>
      <c r="M1254" s="216"/>
      <c r="N1254" s="217"/>
      <c r="O1254" s="217"/>
      <c r="P1254" s="217"/>
      <c r="Q1254" s="217"/>
      <c r="R1254" s="217"/>
      <c r="S1254" s="217"/>
      <c r="T1254" s="218"/>
      <c r="AT1254" s="219" t="s">
        <v>195</v>
      </c>
      <c r="AU1254" s="219" t="s">
        <v>82</v>
      </c>
      <c r="AV1254" s="14" t="s">
        <v>82</v>
      </c>
      <c r="AW1254" s="14" t="s">
        <v>35</v>
      </c>
      <c r="AX1254" s="14" t="s">
        <v>73</v>
      </c>
      <c r="AY1254" s="219" t="s">
        <v>185</v>
      </c>
    </row>
    <row r="1255" spans="1:65" s="15" customFormat="1" ht="11.25">
      <c r="B1255" s="220"/>
      <c r="C1255" s="221"/>
      <c r="D1255" s="200" t="s">
        <v>195</v>
      </c>
      <c r="E1255" s="222" t="s">
        <v>19</v>
      </c>
      <c r="F1255" s="223" t="s">
        <v>226</v>
      </c>
      <c r="G1255" s="221"/>
      <c r="H1255" s="224">
        <v>177.44999999999996</v>
      </c>
      <c r="I1255" s="225"/>
      <c r="J1255" s="221"/>
      <c r="K1255" s="221"/>
      <c r="L1255" s="226"/>
      <c r="M1255" s="227"/>
      <c r="N1255" s="228"/>
      <c r="O1255" s="228"/>
      <c r="P1255" s="228"/>
      <c r="Q1255" s="228"/>
      <c r="R1255" s="228"/>
      <c r="S1255" s="228"/>
      <c r="T1255" s="229"/>
      <c r="AT1255" s="230" t="s">
        <v>195</v>
      </c>
      <c r="AU1255" s="230" t="s">
        <v>82</v>
      </c>
      <c r="AV1255" s="15" t="s">
        <v>135</v>
      </c>
      <c r="AW1255" s="15" t="s">
        <v>35</v>
      </c>
      <c r="AX1255" s="15" t="s">
        <v>80</v>
      </c>
      <c r="AY1255" s="230" t="s">
        <v>185</v>
      </c>
    </row>
    <row r="1256" spans="1:65" s="2" customFormat="1" ht="16.5" customHeight="1">
      <c r="A1256" s="36"/>
      <c r="B1256" s="37"/>
      <c r="C1256" s="237" t="s">
        <v>2047</v>
      </c>
      <c r="D1256" s="237" t="s">
        <v>520</v>
      </c>
      <c r="E1256" s="238" t="s">
        <v>2084</v>
      </c>
      <c r="F1256" s="239" t="s">
        <v>2085</v>
      </c>
      <c r="G1256" s="240" t="s">
        <v>499</v>
      </c>
      <c r="H1256" s="241">
        <v>91.04</v>
      </c>
      <c r="I1256" s="242"/>
      <c r="J1256" s="243">
        <f>ROUND(I1256*H1256,2)</f>
        <v>0</v>
      </c>
      <c r="K1256" s="239" t="s">
        <v>191</v>
      </c>
      <c r="L1256" s="244"/>
      <c r="M1256" s="245" t="s">
        <v>19</v>
      </c>
      <c r="N1256" s="246" t="s">
        <v>44</v>
      </c>
      <c r="O1256" s="66"/>
      <c r="P1256" s="189">
        <f>O1256*H1256</f>
        <v>0</v>
      </c>
      <c r="Q1256" s="189">
        <v>3.8000000000000002E-4</v>
      </c>
      <c r="R1256" s="189">
        <f>Q1256*H1256</f>
        <v>3.4595200000000007E-2</v>
      </c>
      <c r="S1256" s="189">
        <v>0</v>
      </c>
      <c r="T1256" s="190">
        <f>S1256*H1256</f>
        <v>0</v>
      </c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R1256" s="191" t="s">
        <v>627</v>
      </c>
      <c r="AT1256" s="191" t="s">
        <v>520</v>
      </c>
      <c r="AU1256" s="191" t="s">
        <v>82</v>
      </c>
      <c r="AY1256" s="19" t="s">
        <v>185</v>
      </c>
      <c r="BE1256" s="192">
        <f>IF(N1256="základní",J1256,0)</f>
        <v>0</v>
      </c>
      <c r="BF1256" s="192">
        <f>IF(N1256="snížená",J1256,0)</f>
        <v>0</v>
      </c>
      <c r="BG1256" s="192">
        <f>IF(N1256="zákl. přenesená",J1256,0)</f>
        <v>0</v>
      </c>
      <c r="BH1256" s="192">
        <f>IF(N1256="sníž. přenesená",J1256,0)</f>
        <v>0</v>
      </c>
      <c r="BI1256" s="192">
        <f>IF(N1256="nulová",J1256,0)</f>
        <v>0</v>
      </c>
      <c r="BJ1256" s="19" t="s">
        <v>80</v>
      </c>
      <c r="BK1256" s="192">
        <f>ROUND(I1256*H1256,2)</f>
        <v>0</v>
      </c>
      <c r="BL1256" s="19" t="s">
        <v>339</v>
      </c>
      <c r="BM1256" s="191" t="s">
        <v>7153</v>
      </c>
    </row>
    <row r="1257" spans="1:65" s="13" customFormat="1" ht="11.25">
      <c r="B1257" s="198"/>
      <c r="C1257" s="199"/>
      <c r="D1257" s="200" t="s">
        <v>195</v>
      </c>
      <c r="E1257" s="201" t="s">
        <v>19</v>
      </c>
      <c r="F1257" s="202" t="s">
        <v>652</v>
      </c>
      <c r="G1257" s="199"/>
      <c r="H1257" s="201" t="s">
        <v>19</v>
      </c>
      <c r="I1257" s="203"/>
      <c r="J1257" s="199"/>
      <c r="K1257" s="199"/>
      <c r="L1257" s="204"/>
      <c r="M1257" s="205"/>
      <c r="N1257" s="206"/>
      <c r="O1257" s="206"/>
      <c r="P1257" s="206"/>
      <c r="Q1257" s="206"/>
      <c r="R1257" s="206"/>
      <c r="S1257" s="206"/>
      <c r="T1257" s="207"/>
      <c r="AT1257" s="208" t="s">
        <v>195</v>
      </c>
      <c r="AU1257" s="208" t="s">
        <v>82</v>
      </c>
      <c r="AV1257" s="13" t="s">
        <v>80</v>
      </c>
      <c r="AW1257" s="13" t="s">
        <v>35</v>
      </c>
      <c r="AX1257" s="13" t="s">
        <v>73</v>
      </c>
      <c r="AY1257" s="208" t="s">
        <v>185</v>
      </c>
    </row>
    <row r="1258" spans="1:65" s="13" customFormat="1" ht="11.25">
      <c r="B1258" s="198"/>
      <c r="C1258" s="199"/>
      <c r="D1258" s="200" t="s">
        <v>195</v>
      </c>
      <c r="E1258" s="201" t="s">
        <v>19</v>
      </c>
      <c r="F1258" s="202" t="s">
        <v>6685</v>
      </c>
      <c r="G1258" s="199"/>
      <c r="H1258" s="201" t="s">
        <v>19</v>
      </c>
      <c r="I1258" s="203"/>
      <c r="J1258" s="199"/>
      <c r="K1258" s="199"/>
      <c r="L1258" s="204"/>
      <c r="M1258" s="205"/>
      <c r="N1258" s="206"/>
      <c r="O1258" s="206"/>
      <c r="P1258" s="206"/>
      <c r="Q1258" s="206"/>
      <c r="R1258" s="206"/>
      <c r="S1258" s="206"/>
      <c r="T1258" s="207"/>
      <c r="AT1258" s="208" t="s">
        <v>195</v>
      </c>
      <c r="AU1258" s="208" t="s">
        <v>82</v>
      </c>
      <c r="AV1258" s="13" t="s">
        <v>80</v>
      </c>
      <c r="AW1258" s="13" t="s">
        <v>35</v>
      </c>
      <c r="AX1258" s="13" t="s">
        <v>73</v>
      </c>
      <c r="AY1258" s="208" t="s">
        <v>185</v>
      </c>
    </row>
    <row r="1259" spans="1:65" s="14" customFormat="1" ht="11.25">
      <c r="B1259" s="209"/>
      <c r="C1259" s="210"/>
      <c r="D1259" s="200" t="s">
        <v>195</v>
      </c>
      <c r="E1259" s="211" t="s">
        <v>19</v>
      </c>
      <c r="F1259" s="212" t="s">
        <v>6770</v>
      </c>
      <c r="G1259" s="210"/>
      <c r="H1259" s="213">
        <v>30.855</v>
      </c>
      <c r="I1259" s="214"/>
      <c r="J1259" s="210"/>
      <c r="K1259" s="210"/>
      <c r="L1259" s="215"/>
      <c r="M1259" s="216"/>
      <c r="N1259" s="217"/>
      <c r="O1259" s="217"/>
      <c r="P1259" s="217"/>
      <c r="Q1259" s="217"/>
      <c r="R1259" s="217"/>
      <c r="S1259" s="217"/>
      <c r="T1259" s="218"/>
      <c r="AT1259" s="219" t="s">
        <v>195</v>
      </c>
      <c r="AU1259" s="219" t="s">
        <v>82</v>
      </c>
      <c r="AV1259" s="14" t="s">
        <v>82</v>
      </c>
      <c r="AW1259" s="14" t="s">
        <v>35</v>
      </c>
      <c r="AX1259" s="14" t="s">
        <v>73</v>
      </c>
      <c r="AY1259" s="219" t="s">
        <v>185</v>
      </c>
    </row>
    <row r="1260" spans="1:65" s="14" customFormat="1" ht="11.25">
      <c r="B1260" s="209"/>
      <c r="C1260" s="210"/>
      <c r="D1260" s="200" t="s">
        <v>195</v>
      </c>
      <c r="E1260" s="211" t="s">
        <v>19</v>
      </c>
      <c r="F1260" s="212" t="s">
        <v>7147</v>
      </c>
      <c r="G1260" s="210"/>
      <c r="H1260" s="213">
        <v>-6.5</v>
      </c>
      <c r="I1260" s="214"/>
      <c r="J1260" s="210"/>
      <c r="K1260" s="210"/>
      <c r="L1260" s="215"/>
      <c r="M1260" s="216"/>
      <c r="N1260" s="217"/>
      <c r="O1260" s="217"/>
      <c r="P1260" s="217"/>
      <c r="Q1260" s="217"/>
      <c r="R1260" s="217"/>
      <c r="S1260" s="217"/>
      <c r="T1260" s="218"/>
      <c r="AT1260" s="219" t="s">
        <v>195</v>
      </c>
      <c r="AU1260" s="219" t="s">
        <v>82</v>
      </c>
      <c r="AV1260" s="14" t="s">
        <v>82</v>
      </c>
      <c r="AW1260" s="14" t="s">
        <v>35</v>
      </c>
      <c r="AX1260" s="14" t="s">
        <v>73</v>
      </c>
      <c r="AY1260" s="219" t="s">
        <v>185</v>
      </c>
    </row>
    <row r="1261" spans="1:65" s="13" customFormat="1" ht="11.25">
      <c r="B1261" s="198"/>
      <c r="C1261" s="199"/>
      <c r="D1261" s="200" t="s">
        <v>195</v>
      </c>
      <c r="E1261" s="201" t="s">
        <v>19</v>
      </c>
      <c r="F1261" s="202" t="s">
        <v>732</v>
      </c>
      <c r="G1261" s="199"/>
      <c r="H1261" s="201" t="s">
        <v>19</v>
      </c>
      <c r="I1261" s="203"/>
      <c r="J1261" s="199"/>
      <c r="K1261" s="199"/>
      <c r="L1261" s="204"/>
      <c r="M1261" s="205"/>
      <c r="N1261" s="206"/>
      <c r="O1261" s="206"/>
      <c r="P1261" s="206"/>
      <c r="Q1261" s="206"/>
      <c r="R1261" s="206"/>
      <c r="S1261" s="206"/>
      <c r="T1261" s="207"/>
      <c r="AT1261" s="208" t="s">
        <v>195</v>
      </c>
      <c r="AU1261" s="208" t="s">
        <v>82</v>
      </c>
      <c r="AV1261" s="13" t="s">
        <v>80</v>
      </c>
      <c r="AW1261" s="13" t="s">
        <v>35</v>
      </c>
      <c r="AX1261" s="13" t="s">
        <v>73</v>
      </c>
      <c r="AY1261" s="208" t="s">
        <v>185</v>
      </c>
    </row>
    <row r="1262" spans="1:65" s="14" customFormat="1" ht="11.25">
      <c r="B1262" s="209"/>
      <c r="C1262" s="210"/>
      <c r="D1262" s="200" t="s">
        <v>195</v>
      </c>
      <c r="E1262" s="211" t="s">
        <v>19</v>
      </c>
      <c r="F1262" s="212" t="s">
        <v>6771</v>
      </c>
      <c r="G1262" s="210"/>
      <c r="H1262" s="213">
        <v>54.6</v>
      </c>
      <c r="I1262" s="214"/>
      <c r="J1262" s="210"/>
      <c r="K1262" s="210"/>
      <c r="L1262" s="215"/>
      <c r="M1262" s="216"/>
      <c r="N1262" s="217"/>
      <c r="O1262" s="217"/>
      <c r="P1262" s="217"/>
      <c r="Q1262" s="217"/>
      <c r="R1262" s="217"/>
      <c r="S1262" s="217"/>
      <c r="T1262" s="218"/>
      <c r="AT1262" s="219" t="s">
        <v>195</v>
      </c>
      <c r="AU1262" s="219" t="s">
        <v>82</v>
      </c>
      <c r="AV1262" s="14" t="s">
        <v>82</v>
      </c>
      <c r="AW1262" s="14" t="s">
        <v>35</v>
      </c>
      <c r="AX1262" s="14" t="s">
        <v>73</v>
      </c>
      <c r="AY1262" s="219" t="s">
        <v>185</v>
      </c>
    </row>
    <row r="1263" spans="1:65" s="14" customFormat="1" ht="11.25">
      <c r="B1263" s="209"/>
      <c r="C1263" s="210"/>
      <c r="D1263" s="200" t="s">
        <v>195</v>
      </c>
      <c r="E1263" s="211" t="s">
        <v>19</v>
      </c>
      <c r="F1263" s="212" t="s">
        <v>7148</v>
      </c>
      <c r="G1263" s="210"/>
      <c r="H1263" s="213">
        <v>-3.6</v>
      </c>
      <c r="I1263" s="214"/>
      <c r="J1263" s="210"/>
      <c r="K1263" s="210"/>
      <c r="L1263" s="215"/>
      <c r="M1263" s="216"/>
      <c r="N1263" s="217"/>
      <c r="O1263" s="217"/>
      <c r="P1263" s="217"/>
      <c r="Q1263" s="217"/>
      <c r="R1263" s="217"/>
      <c r="S1263" s="217"/>
      <c r="T1263" s="218"/>
      <c r="AT1263" s="219" t="s">
        <v>195</v>
      </c>
      <c r="AU1263" s="219" t="s">
        <v>82</v>
      </c>
      <c r="AV1263" s="14" t="s">
        <v>82</v>
      </c>
      <c r="AW1263" s="14" t="s">
        <v>35</v>
      </c>
      <c r="AX1263" s="14" t="s">
        <v>73</v>
      </c>
      <c r="AY1263" s="219" t="s">
        <v>185</v>
      </c>
    </row>
    <row r="1264" spans="1:65" s="13" customFormat="1" ht="11.25">
      <c r="B1264" s="198"/>
      <c r="C1264" s="199"/>
      <c r="D1264" s="200" t="s">
        <v>195</v>
      </c>
      <c r="E1264" s="201" t="s">
        <v>19</v>
      </c>
      <c r="F1264" s="202" t="s">
        <v>6790</v>
      </c>
      <c r="G1264" s="199"/>
      <c r="H1264" s="201" t="s">
        <v>19</v>
      </c>
      <c r="I1264" s="203"/>
      <c r="J1264" s="199"/>
      <c r="K1264" s="199"/>
      <c r="L1264" s="204"/>
      <c r="M1264" s="205"/>
      <c r="N1264" s="206"/>
      <c r="O1264" s="206"/>
      <c r="P1264" s="206"/>
      <c r="Q1264" s="206"/>
      <c r="R1264" s="206"/>
      <c r="S1264" s="206"/>
      <c r="T1264" s="207"/>
      <c r="AT1264" s="208" t="s">
        <v>195</v>
      </c>
      <c r="AU1264" s="208" t="s">
        <v>82</v>
      </c>
      <c r="AV1264" s="13" t="s">
        <v>80</v>
      </c>
      <c r="AW1264" s="13" t="s">
        <v>35</v>
      </c>
      <c r="AX1264" s="13" t="s">
        <v>73</v>
      </c>
      <c r="AY1264" s="208" t="s">
        <v>185</v>
      </c>
    </row>
    <row r="1265" spans="1:65" s="14" customFormat="1" ht="11.25">
      <c r="B1265" s="209"/>
      <c r="C1265" s="210"/>
      <c r="D1265" s="200" t="s">
        <v>195</v>
      </c>
      <c r="E1265" s="211" t="s">
        <v>19</v>
      </c>
      <c r="F1265" s="212" t="s">
        <v>6791</v>
      </c>
      <c r="G1265" s="210"/>
      <c r="H1265" s="213">
        <v>17.7</v>
      </c>
      <c r="I1265" s="214"/>
      <c r="J1265" s="210"/>
      <c r="K1265" s="210"/>
      <c r="L1265" s="215"/>
      <c r="M1265" s="216"/>
      <c r="N1265" s="217"/>
      <c r="O1265" s="217"/>
      <c r="P1265" s="217"/>
      <c r="Q1265" s="217"/>
      <c r="R1265" s="217"/>
      <c r="S1265" s="217"/>
      <c r="T1265" s="218"/>
      <c r="AT1265" s="219" t="s">
        <v>195</v>
      </c>
      <c r="AU1265" s="219" t="s">
        <v>82</v>
      </c>
      <c r="AV1265" s="14" t="s">
        <v>82</v>
      </c>
      <c r="AW1265" s="14" t="s">
        <v>35</v>
      </c>
      <c r="AX1265" s="14" t="s">
        <v>73</v>
      </c>
      <c r="AY1265" s="219" t="s">
        <v>185</v>
      </c>
    </row>
    <row r="1266" spans="1:65" s="14" customFormat="1" ht="11.25">
      <c r="B1266" s="209"/>
      <c r="C1266" s="210"/>
      <c r="D1266" s="200" t="s">
        <v>195</v>
      </c>
      <c r="E1266" s="211" t="s">
        <v>19</v>
      </c>
      <c r="F1266" s="212" t="s">
        <v>7151</v>
      </c>
      <c r="G1266" s="210"/>
      <c r="H1266" s="213">
        <v>-5.0999999999999996</v>
      </c>
      <c r="I1266" s="214"/>
      <c r="J1266" s="210"/>
      <c r="K1266" s="210"/>
      <c r="L1266" s="215"/>
      <c r="M1266" s="216"/>
      <c r="N1266" s="217"/>
      <c r="O1266" s="217"/>
      <c r="P1266" s="217"/>
      <c r="Q1266" s="217"/>
      <c r="R1266" s="217"/>
      <c r="S1266" s="217"/>
      <c r="T1266" s="218"/>
      <c r="AT1266" s="219" t="s">
        <v>195</v>
      </c>
      <c r="AU1266" s="219" t="s">
        <v>82</v>
      </c>
      <c r="AV1266" s="14" t="s">
        <v>82</v>
      </c>
      <c r="AW1266" s="14" t="s">
        <v>35</v>
      </c>
      <c r="AX1266" s="14" t="s">
        <v>73</v>
      </c>
      <c r="AY1266" s="219" t="s">
        <v>185</v>
      </c>
    </row>
    <row r="1267" spans="1:65" s="14" customFormat="1" ht="11.25">
      <c r="B1267" s="209"/>
      <c r="C1267" s="210"/>
      <c r="D1267" s="200" t="s">
        <v>195</v>
      </c>
      <c r="E1267" s="211" t="s">
        <v>19</v>
      </c>
      <c r="F1267" s="212" t="s">
        <v>6792</v>
      </c>
      <c r="G1267" s="210"/>
      <c r="H1267" s="213">
        <v>3.3</v>
      </c>
      <c r="I1267" s="214"/>
      <c r="J1267" s="210"/>
      <c r="K1267" s="210"/>
      <c r="L1267" s="215"/>
      <c r="M1267" s="216"/>
      <c r="N1267" s="217"/>
      <c r="O1267" s="217"/>
      <c r="P1267" s="217"/>
      <c r="Q1267" s="217"/>
      <c r="R1267" s="217"/>
      <c r="S1267" s="217"/>
      <c r="T1267" s="218"/>
      <c r="AT1267" s="219" t="s">
        <v>195</v>
      </c>
      <c r="AU1267" s="219" t="s">
        <v>82</v>
      </c>
      <c r="AV1267" s="14" t="s">
        <v>82</v>
      </c>
      <c r="AW1267" s="14" t="s">
        <v>35</v>
      </c>
      <c r="AX1267" s="14" t="s">
        <v>73</v>
      </c>
      <c r="AY1267" s="219" t="s">
        <v>185</v>
      </c>
    </row>
    <row r="1268" spans="1:65" s="14" customFormat="1" ht="11.25">
      <c r="B1268" s="209"/>
      <c r="C1268" s="210"/>
      <c r="D1268" s="200" t="s">
        <v>195</v>
      </c>
      <c r="E1268" s="211" t="s">
        <v>19</v>
      </c>
      <c r="F1268" s="212" t="s">
        <v>7152</v>
      </c>
      <c r="G1268" s="210"/>
      <c r="H1268" s="213">
        <v>-2</v>
      </c>
      <c r="I1268" s="214"/>
      <c r="J1268" s="210"/>
      <c r="K1268" s="210"/>
      <c r="L1268" s="215"/>
      <c r="M1268" s="216"/>
      <c r="N1268" s="217"/>
      <c r="O1268" s="217"/>
      <c r="P1268" s="217"/>
      <c r="Q1268" s="217"/>
      <c r="R1268" s="217"/>
      <c r="S1268" s="217"/>
      <c r="T1268" s="218"/>
      <c r="AT1268" s="219" t="s">
        <v>195</v>
      </c>
      <c r="AU1268" s="219" t="s">
        <v>82</v>
      </c>
      <c r="AV1268" s="14" t="s">
        <v>82</v>
      </c>
      <c r="AW1268" s="14" t="s">
        <v>35</v>
      </c>
      <c r="AX1268" s="14" t="s">
        <v>73</v>
      </c>
      <c r="AY1268" s="219" t="s">
        <v>185</v>
      </c>
    </row>
    <row r="1269" spans="1:65" s="15" customFormat="1" ht="11.25">
      <c r="B1269" s="220"/>
      <c r="C1269" s="221"/>
      <c r="D1269" s="200" t="s">
        <v>195</v>
      </c>
      <c r="E1269" s="222" t="s">
        <v>19</v>
      </c>
      <c r="F1269" s="223" t="s">
        <v>226</v>
      </c>
      <c r="G1269" s="221"/>
      <c r="H1269" s="224">
        <v>89.25500000000001</v>
      </c>
      <c r="I1269" s="225"/>
      <c r="J1269" s="221"/>
      <c r="K1269" s="221"/>
      <c r="L1269" s="226"/>
      <c r="M1269" s="227"/>
      <c r="N1269" s="228"/>
      <c r="O1269" s="228"/>
      <c r="P1269" s="228"/>
      <c r="Q1269" s="228"/>
      <c r="R1269" s="228"/>
      <c r="S1269" s="228"/>
      <c r="T1269" s="229"/>
      <c r="AT1269" s="230" t="s">
        <v>195</v>
      </c>
      <c r="AU1269" s="230" t="s">
        <v>82</v>
      </c>
      <c r="AV1269" s="15" t="s">
        <v>135</v>
      </c>
      <c r="AW1269" s="15" t="s">
        <v>35</v>
      </c>
      <c r="AX1269" s="15" t="s">
        <v>80</v>
      </c>
      <c r="AY1269" s="230" t="s">
        <v>185</v>
      </c>
    </row>
    <row r="1270" spans="1:65" s="14" customFormat="1" ht="11.25">
      <c r="B1270" s="209"/>
      <c r="C1270" s="210"/>
      <c r="D1270" s="200" t="s">
        <v>195</v>
      </c>
      <c r="E1270" s="210"/>
      <c r="F1270" s="212" t="s">
        <v>7154</v>
      </c>
      <c r="G1270" s="210"/>
      <c r="H1270" s="213">
        <v>91.04</v>
      </c>
      <c r="I1270" s="214"/>
      <c r="J1270" s="210"/>
      <c r="K1270" s="210"/>
      <c r="L1270" s="215"/>
      <c r="M1270" s="216"/>
      <c r="N1270" s="217"/>
      <c r="O1270" s="217"/>
      <c r="P1270" s="217"/>
      <c r="Q1270" s="217"/>
      <c r="R1270" s="217"/>
      <c r="S1270" s="217"/>
      <c r="T1270" s="218"/>
      <c r="AT1270" s="219" t="s">
        <v>195</v>
      </c>
      <c r="AU1270" s="219" t="s">
        <v>82</v>
      </c>
      <c r="AV1270" s="14" t="s">
        <v>82</v>
      </c>
      <c r="AW1270" s="14" t="s">
        <v>4</v>
      </c>
      <c r="AX1270" s="14" t="s">
        <v>80</v>
      </c>
      <c r="AY1270" s="219" t="s">
        <v>185</v>
      </c>
    </row>
    <row r="1271" spans="1:65" s="2" customFormat="1" ht="16.5" customHeight="1">
      <c r="A1271" s="36"/>
      <c r="B1271" s="37"/>
      <c r="C1271" s="237" t="s">
        <v>2053</v>
      </c>
      <c r="D1271" s="237" t="s">
        <v>520</v>
      </c>
      <c r="E1271" s="238" t="s">
        <v>2089</v>
      </c>
      <c r="F1271" s="239" t="s">
        <v>2090</v>
      </c>
      <c r="G1271" s="240" t="s">
        <v>499</v>
      </c>
      <c r="H1271" s="241">
        <v>89.959000000000003</v>
      </c>
      <c r="I1271" s="242"/>
      <c r="J1271" s="243">
        <f>ROUND(I1271*H1271,2)</f>
        <v>0</v>
      </c>
      <c r="K1271" s="239" t="s">
        <v>191</v>
      </c>
      <c r="L1271" s="244"/>
      <c r="M1271" s="245" t="s">
        <v>19</v>
      </c>
      <c r="N1271" s="246" t="s">
        <v>44</v>
      </c>
      <c r="O1271" s="66"/>
      <c r="P1271" s="189">
        <f>O1271*H1271</f>
        <v>0</v>
      </c>
      <c r="Q1271" s="189">
        <v>2.9999999999999997E-4</v>
      </c>
      <c r="R1271" s="189">
        <f>Q1271*H1271</f>
        <v>2.69877E-2</v>
      </c>
      <c r="S1271" s="189">
        <v>0</v>
      </c>
      <c r="T1271" s="190">
        <f>S1271*H1271</f>
        <v>0</v>
      </c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R1271" s="191" t="s">
        <v>627</v>
      </c>
      <c r="AT1271" s="191" t="s">
        <v>520</v>
      </c>
      <c r="AU1271" s="191" t="s">
        <v>82</v>
      </c>
      <c r="AY1271" s="19" t="s">
        <v>185</v>
      </c>
      <c r="BE1271" s="192">
        <f>IF(N1271="základní",J1271,0)</f>
        <v>0</v>
      </c>
      <c r="BF1271" s="192">
        <f>IF(N1271="snížená",J1271,0)</f>
        <v>0</v>
      </c>
      <c r="BG1271" s="192">
        <f>IF(N1271="zákl. přenesená",J1271,0)</f>
        <v>0</v>
      </c>
      <c r="BH1271" s="192">
        <f>IF(N1271="sníž. přenesená",J1271,0)</f>
        <v>0</v>
      </c>
      <c r="BI1271" s="192">
        <f>IF(N1271="nulová",J1271,0)</f>
        <v>0</v>
      </c>
      <c r="BJ1271" s="19" t="s">
        <v>80</v>
      </c>
      <c r="BK1271" s="192">
        <f>ROUND(I1271*H1271,2)</f>
        <v>0</v>
      </c>
      <c r="BL1271" s="19" t="s">
        <v>339</v>
      </c>
      <c r="BM1271" s="191" t="s">
        <v>7155</v>
      </c>
    </row>
    <row r="1272" spans="1:65" s="13" customFormat="1" ht="11.25">
      <c r="B1272" s="198"/>
      <c r="C1272" s="199"/>
      <c r="D1272" s="200" t="s">
        <v>195</v>
      </c>
      <c r="E1272" s="201" t="s">
        <v>19</v>
      </c>
      <c r="F1272" s="202" t="s">
        <v>652</v>
      </c>
      <c r="G1272" s="199"/>
      <c r="H1272" s="201" t="s">
        <v>19</v>
      </c>
      <c r="I1272" s="203"/>
      <c r="J1272" s="199"/>
      <c r="K1272" s="199"/>
      <c r="L1272" s="204"/>
      <c r="M1272" s="205"/>
      <c r="N1272" s="206"/>
      <c r="O1272" s="206"/>
      <c r="P1272" s="206"/>
      <c r="Q1272" s="206"/>
      <c r="R1272" s="206"/>
      <c r="S1272" s="206"/>
      <c r="T1272" s="207"/>
      <c r="AT1272" s="208" t="s">
        <v>195</v>
      </c>
      <c r="AU1272" s="208" t="s">
        <v>82</v>
      </c>
      <c r="AV1272" s="13" t="s">
        <v>80</v>
      </c>
      <c r="AW1272" s="13" t="s">
        <v>35</v>
      </c>
      <c r="AX1272" s="13" t="s">
        <v>73</v>
      </c>
      <c r="AY1272" s="208" t="s">
        <v>185</v>
      </c>
    </row>
    <row r="1273" spans="1:65" s="13" customFormat="1" ht="11.25">
      <c r="B1273" s="198"/>
      <c r="C1273" s="199"/>
      <c r="D1273" s="200" t="s">
        <v>195</v>
      </c>
      <c r="E1273" s="201" t="s">
        <v>19</v>
      </c>
      <c r="F1273" s="202" t="s">
        <v>6741</v>
      </c>
      <c r="G1273" s="199"/>
      <c r="H1273" s="201" t="s">
        <v>19</v>
      </c>
      <c r="I1273" s="203"/>
      <c r="J1273" s="199"/>
      <c r="K1273" s="199"/>
      <c r="L1273" s="204"/>
      <c r="M1273" s="205"/>
      <c r="N1273" s="206"/>
      <c r="O1273" s="206"/>
      <c r="P1273" s="206"/>
      <c r="Q1273" s="206"/>
      <c r="R1273" s="206"/>
      <c r="S1273" s="206"/>
      <c r="T1273" s="207"/>
      <c r="AT1273" s="208" t="s">
        <v>195</v>
      </c>
      <c r="AU1273" s="208" t="s">
        <v>82</v>
      </c>
      <c r="AV1273" s="13" t="s">
        <v>80</v>
      </c>
      <c r="AW1273" s="13" t="s">
        <v>35</v>
      </c>
      <c r="AX1273" s="13" t="s">
        <v>73</v>
      </c>
      <c r="AY1273" s="208" t="s">
        <v>185</v>
      </c>
    </row>
    <row r="1274" spans="1:65" s="14" customFormat="1" ht="11.25">
      <c r="B1274" s="209"/>
      <c r="C1274" s="210"/>
      <c r="D1274" s="200" t="s">
        <v>195</v>
      </c>
      <c r="E1274" s="211" t="s">
        <v>19</v>
      </c>
      <c r="F1274" s="212" t="s">
        <v>6778</v>
      </c>
      <c r="G1274" s="210"/>
      <c r="H1274" s="213">
        <v>16.3</v>
      </c>
      <c r="I1274" s="214"/>
      <c r="J1274" s="210"/>
      <c r="K1274" s="210"/>
      <c r="L1274" s="215"/>
      <c r="M1274" s="216"/>
      <c r="N1274" s="217"/>
      <c r="O1274" s="217"/>
      <c r="P1274" s="217"/>
      <c r="Q1274" s="217"/>
      <c r="R1274" s="217"/>
      <c r="S1274" s="217"/>
      <c r="T1274" s="218"/>
      <c r="AT1274" s="219" t="s">
        <v>195</v>
      </c>
      <c r="AU1274" s="219" t="s">
        <v>82</v>
      </c>
      <c r="AV1274" s="14" t="s">
        <v>82</v>
      </c>
      <c r="AW1274" s="14" t="s">
        <v>35</v>
      </c>
      <c r="AX1274" s="14" t="s">
        <v>73</v>
      </c>
      <c r="AY1274" s="219" t="s">
        <v>185</v>
      </c>
    </row>
    <row r="1275" spans="1:65" s="14" customFormat="1" ht="11.25">
      <c r="B1275" s="209"/>
      <c r="C1275" s="210"/>
      <c r="D1275" s="200" t="s">
        <v>195</v>
      </c>
      <c r="E1275" s="211" t="s">
        <v>19</v>
      </c>
      <c r="F1275" s="212" t="s">
        <v>2082</v>
      </c>
      <c r="G1275" s="210"/>
      <c r="H1275" s="213">
        <v>-0.9</v>
      </c>
      <c r="I1275" s="214"/>
      <c r="J1275" s="210"/>
      <c r="K1275" s="210"/>
      <c r="L1275" s="215"/>
      <c r="M1275" s="216"/>
      <c r="N1275" s="217"/>
      <c r="O1275" s="217"/>
      <c r="P1275" s="217"/>
      <c r="Q1275" s="217"/>
      <c r="R1275" s="217"/>
      <c r="S1275" s="217"/>
      <c r="T1275" s="218"/>
      <c r="AT1275" s="219" t="s">
        <v>195</v>
      </c>
      <c r="AU1275" s="219" t="s">
        <v>82</v>
      </c>
      <c r="AV1275" s="14" t="s">
        <v>82</v>
      </c>
      <c r="AW1275" s="14" t="s">
        <v>35</v>
      </c>
      <c r="AX1275" s="14" t="s">
        <v>73</v>
      </c>
      <c r="AY1275" s="219" t="s">
        <v>185</v>
      </c>
    </row>
    <row r="1276" spans="1:65" s="13" customFormat="1" ht="11.25">
      <c r="B1276" s="198"/>
      <c r="C1276" s="199"/>
      <c r="D1276" s="200" t="s">
        <v>195</v>
      </c>
      <c r="E1276" s="201" t="s">
        <v>19</v>
      </c>
      <c r="F1276" s="202" t="s">
        <v>6745</v>
      </c>
      <c r="G1276" s="199"/>
      <c r="H1276" s="201" t="s">
        <v>19</v>
      </c>
      <c r="I1276" s="203"/>
      <c r="J1276" s="199"/>
      <c r="K1276" s="199"/>
      <c r="L1276" s="204"/>
      <c r="M1276" s="205"/>
      <c r="N1276" s="206"/>
      <c r="O1276" s="206"/>
      <c r="P1276" s="206"/>
      <c r="Q1276" s="206"/>
      <c r="R1276" s="206"/>
      <c r="S1276" s="206"/>
      <c r="T1276" s="207"/>
      <c r="AT1276" s="208" t="s">
        <v>195</v>
      </c>
      <c r="AU1276" s="208" t="s">
        <v>82</v>
      </c>
      <c r="AV1276" s="13" t="s">
        <v>80</v>
      </c>
      <c r="AW1276" s="13" t="s">
        <v>35</v>
      </c>
      <c r="AX1276" s="13" t="s">
        <v>73</v>
      </c>
      <c r="AY1276" s="208" t="s">
        <v>185</v>
      </c>
    </row>
    <row r="1277" spans="1:65" s="14" customFormat="1" ht="11.25">
      <c r="B1277" s="209"/>
      <c r="C1277" s="210"/>
      <c r="D1277" s="200" t="s">
        <v>195</v>
      </c>
      <c r="E1277" s="211" t="s">
        <v>19</v>
      </c>
      <c r="F1277" s="212" t="s">
        <v>6779</v>
      </c>
      <c r="G1277" s="210"/>
      <c r="H1277" s="213">
        <v>14.8</v>
      </c>
      <c r="I1277" s="214"/>
      <c r="J1277" s="210"/>
      <c r="K1277" s="210"/>
      <c r="L1277" s="215"/>
      <c r="M1277" s="216"/>
      <c r="N1277" s="217"/>
      <c r="O1277" s="217"/>
      <c r="P1277" s="217"/>
      <c r="Q1277" s="217"/>
      <c r="R1277" s="217"/>
      <c r="S1277" s="217"/>
      <c r="T1277" s="218"/>
      <c r="AT1277" s="219" t="s">
        <v>195</v>
      </c>
      <c r="AU1277" s="219" t="s">
        <v>82</v>
      </c>
      <c r="AV1277" s="14" t="s">
        <v>82</v>
      </c>
      <c r="AW1277" s="14" t="s">
        <v>35</v>
      </c>
      <c r="AX1277" s="14" t="s">
        <v>73</v>
      </c>
      <c r="AY1277" s="219" t="s">
        <v>185</v>
      </c>
    </row>
    <row r="1278" spans="1:65" s="14" customFormat="1" ht="11.25">
      <c r="B1278" s="209"/>
      <c r="C1278" s="210"/>
      <c r="D1278" s="200" t="s">
        <v>195</v>
      </c>
      <c r="E1278" s="211" t="s">
        <v>19</v>
      </c>
      <c r="F1278" s="212" t="s">
        <v>2082</v>
      </c>
      <c r="G1278" s="210"/>
      <c r="H1278" s="213">
        <v>-0.9</v>
      </c>
      <c r="I1278" s="214"/>
      <c r="J1278" s="210"/>
      <c r="K1278" s="210"/>
      <c r="L1278" s="215"/>
      <c r="M1278" s="216"/>
      <c r="N1278" s="217"/>
      <c r="O1278" s="217"/>
      <c r="P1278" s="217"/>
      <c r="Q1278" s="217"/>
      <c r="R1278" s="217"/>
      <c r="S1278" s="217"/>
      <c r="T1278" s="218"/>
      <c r="AT1278" s="219" t="s">
        <v>195</v>
      </c>
      <c r="AU1278" s="219" t="s">
        <v>82</v>
      </c>
      <c r="AV1278" s="14" t="s">
        <v>82</v>
      </c>
      <c r="AW1278" s="14" t="s">
        <v>35</v>
      </c>
      <c r="AX1278" s="14" t="s">
        <v>73</v>
      </c>
      <c r="AY1278" s="219" t="s">
        <v>185</v>
      </c>
    </row>
    <row r="1279" spans="1:65" s="13" customFormat="1" ht="11.25">
      <c r="B1279" s="198"/>
      <c r="C1279" s="199"/>
      <c r="D1279" s="200" t="s">
        <v>195</v>
      </c>
      <c r="E1279" s="201" t="s">
        <v>19</v>
      </c>
      <c r="F1279" s="202" t="s">
        <v>6749</v>
      </c>
      <c r="G1279" s="199"/>
      <c r="H1279" s="201" t="s">
        <v>19</v>
      </c>
      <c r="I1279" s="203"/>
      <c r="J1279" s="199"/>
      <c r="K1279" s="199"/>
      <c r="L1279" s="204"/>
      <c r="M1279" s="205"/>
      <c r="N1279" s="206"/>
      <c r="O1279" s="206"/>
      <c r="P1279" s="206"/>
      <c r="Q1279" s="206"/>
      <c r="R1279" s="206"/>
      <c r="S1279" s="206"/>
      <c r="T1279" s="207"/>
      <c r="AT1279" s="208" t="s">
        <v>195</v>
      </c>
      <c r="AU1279" s="208" t="s">
        <v>82</v>
      </c>
      <c r="AV1279" s="13" t="s">
        <v>80</v>
      </c>
      <c r="AW1279" s="13" t="s">
        <v>35</v>
      </c>
      <c r="AX1279" s="13" t="s">
        <v>73</v>
      </c>
      <c r="AY1279" s="208" t="s">
        <v>185</v>
      </c>
    </row>
    <row r="1280" spans="1:65" s="14" customFormat="1" ht="11.25">
      <c r="B1280" s="209"/>
      <c r="C1280" s="210"/>
      <c r="D1280" s="200" t="s">
        <v>195</v>
      </c>
      <c r="E1280" s="211" t="s">
        <v>19</v>
      </c>
      <c r="F1280" s="212" t="s">
        <v>6780</v>
      </c>
      <c r="G1280" s="210"/>
      <c r="H1280" s="213">
        <v>32.354999999999997</v>
      </c>
      <c r="I1280" s="214"/>
      <c r="J1280" s="210"/>
      <c r="K1280" s="210"/>
      <c r="L1280" s="215"/>
      <c r="M1280" s="216"/>
      <c r="N1280" s="217"/>
      <c r="O1280" s="217"/>
      <c r="P1280" s="217"/>
      <c r="Q1280" s="217"/>
      <c r="R1280" s="217"/>
      <c r="S1280" s="217"/>
      <c r="T1280" s="218"/>
      <c r="AT1280" s="219" t="s">
        <v>195</v>
      </c>
      <c r="AU1280" s="219" t="s">
        <v>82</v>
      </c>
      <c r="AV1280" s="14" t="s">
        <v>82</v>
      </c>
      <c r="AW1280" s="14" t="s">
        <v>35</v>
      </c>
      <c r="AX1280" s="14" t="s">
        <v>73</v>
      </c>
      <c r="AY1280" s="219" t="s">
        <v>185</v>
      </c>
    </row>
    <row r="1281" spans="1:65" s="14" customFormat="1" ht="11.25">
      <c r="B1281" s="209"/>
      <c r="C1281" s="210"/>
      <c r="D1281" s="200" t="s">
        <v>195</v>
      </c>
      <c r="E1281" s="211" t="s">
        <v>19</v>
      </c>
      <c r="F1281" s="212" t="s">
        <v>7149</v>
      </c>
      <c r="G1281" s="210"/>
      <c r="H1281" s="213">
        <v>-3.8</v>
      </c>
      <c r="I1281" s="214"/>
      <c r="J1281" s="210"/>
      <c r="K1281" s="210"/>
      <c r="L1281" s="215"/>
      <c r="M1281" s="216"/>
      <c r="N1281" s="217"/>
      <c r="O1281" s="217"/>
      <c r="P1281" s="217"/>
      <c r="Q1281" s="217"/>
      <c r="R1281" s="217"/>
      <c r="S1281" s="217"/>
      <c r="T1281" s="218"/>
      <c r="AT1281" s="219" t="s">
        <v>195</v>
      </c>
      <c r="AU1281" s="219" t="s">
        <v>82</v>
      </c>
      <c r="AV1281" s="14" t="s">
        <v>82</v>
      </c>
      <c r="AW1281" s="14" t="s">
        <v>35</v>
      </c>
      <c r="AX1281" s="14" t="s">
        <v>73</v>
      </c>
      <c r="AY1281" s="219" t="s">
        <v>185</v>
      </c>
    </row>
    <row r="1282" spans="1:65" s="13" customFormat="1" ht="11.25">
      <c r="B1282" s="198"/>
      <c r="C1282" s="199"/>
      <c r="D1282" s="200" t="s">
        <v>195</v>
      </c>
      <c r="E1282" s="201" t="s">
        <v>19</v>
      </c>
      <c r="F1282" s="202" t="s">
        <v>6753</v>
      </c>
      <c r="G1282" s="199"/>
      <c r="H1282" s="201" t="s">
        <v>19</v>
      </c>
      <c r="I1282" s="203"/>
      <c r="J1282" s="199"/>
      <c r="K1282" s="199"/>
      <c r="L1282" s="204"/>
      <c r="M1282" s="205"/>
      <c r="N1282" s="206"/>
      <c r="O1282" s="206"/>
      <c r="P1282" s="206"/>
      <c r="Q1282" s="206"/>
      <c r="R1282" s="206"/>
      <c r="S1282" s="206"/>
      <c r="T1282" s="207"/>
      <c r="AT1282" s="208" t="s">
        <v>195</v>
      </c>
      <c r="AU1282" s="208" t="s">
        <v>82</v>
      </c>
      <c r="AV1282" s="13" t="s">
        <v>80</v>
      </c>
      <c r="AW1282" s="13" t="s">
        <v>35</v>
      </c>
      <c r="AX1282" s="13" t="s">
        <v>73</v>
      </c>
      <c r="AY1282" s="208" t="s">
        <v>185</v>
      </c>
    </row>
    <row r="1283" spans="1:65" s="14" customFormat="1" ht="11.25">
      <c r="B1283" s="209"/>
      <c r="C1283" s="210"/>
      <c r="D1283" s="200" t="s">
        <v>195</v>
      </c>
      <c r="E1283" s="211" t="s">
        <v>19</v>
      </c>
      <c r="F1283" s="212" t="s">
        <v>6781</v>
      </c>
      <c r="G1283" s="210"/>
      <c r="H1283" s="213">
        <v>15.72</v>
      </c>
      <c r="I1283" s="214"/>
      <c r="J1283" s="210"/>
      <c r="K1283" s="210"/>
      <c r="L1283" s="215"/>
      <c r="M1283" s="216"/>
      <c r="N1283" s="217"/>
      <c r="O1283" s="217"/>
      <c r="P1283" s="217"/>
      <c r="Q1283" s="217"/>
      <c r="R1283" s="217"/>
      <c r="S1283" s="217"/>
      <c r="T1283" s="218"/>
      <c r="AT1283" s="219" t="s">
        <v>195</v>
      </c>
      <c r="AU1283" s="219" t="s">
        <v>82</v>
      </c>
      <c r="AV1283" s="14" t="s">
        <v>82</v>
      </c>
      <c r="AW1283" s="14" t="s">
        <v>35</v>
      </c>
      <c r="AX1283" s="14" t="s">
        <v>73</v>
      </c>
      <c r="AY1283" s="219" t="s">
        <v>185</v>
      </c>
    </row>
    <row r="1284" spans="1:65" s="14" customFormat="1" ht="11.25">
      <c r="B1284" s="209"/>
      <c r="C1284" s="210"/>
      <c r="D1284" s="200" t="s">
        <v>195</v>
      </c>
      <c r="E1284" s="211" t="s">
        <v>19</v>
      </c>
      <c r="F1284" s="212" t="s">
        <v>2082</v>
      </c>
      <c r="G1284" s="210"/>
      <c r="H1284" s="213">
        <v>-0.9</v>
      </c>
      <c r="I1284" s="214"/>
      <c r="J1284" s="210"/>
      <c r="K1284" s="210"/>
      <c r="L1284" s="215"/>
      <c r="M1284" s="216"/>
      <c r="N1284" s="217"/>
      <c r="O1284" s="217"/>
      <c r="P1284" s="217"/>
      <c r="Q1284" s="217"/>
      <c r="R1284" s="217"/>
      <c r="S1284" s="217"/>
      <c r="T1284" s="218"/>
      <c r="AT1284" s="219" t="s">
        <v>195</v>
      </c>
      <c r="AU1284" s="219" t="s">
        <v>82</v>
      </c>
      <c r="AV1284" s="14" t="s">
        <v>82</v>
      </c>
      <c r="AW1284" s="14" t="s">
        <v>35</v>
      </c>
      <c r="AX1284" s="14" t="s">
        <v>73</v>
      </c>
      <c r="AY1284" s="219" t="s">
        <v>185</v>
      </c>
    </row>
    <row r="1285" spans="1:65" s="13" customFormat="1" ht="11.25">
      <c r="B1285" s="198"/>
      <c r="C1285" s="199"/>
      <c r="D1285" s="200" t="s">
        <v>195</v>
      </c>
      <c r="E1285" s="201" t="s">
        <v>19</v>
      </c>
      <c r="F1285" s="202" t="s">
        <v>6757</v>
      </c>
      <c r="G1285" s="199"/>
      <c r="H1285" s="201" t="s">
        <v>19</v>
      </c>
      <c r="I1285" s="203"/>
      <c r="J1285" s="199"/>
      <c r="K1285" s="199"/>
      <c r="L1285" s="204"/>
      <c r="M1285" s="205"/>
      <c r="N1285" s="206"/>
      <c r="O1285" s="206"/>
      <c r="P1285" s="206"/>
      <c r="Q1285" s="206"/>
      <c r="R1285" s="206"/>
      <c r="S1285" s="206"/>
      <c r="T1285" s="207"/>
      <c r="AT1285" s="208" t="s">
        <v>195</v>
      </c>
      <c r="AU1285" s="208" t="s">
        <v>82</v>
      </c>
      <c r="AV1285" s="13" t="s">
        <v>80</v>
      </c>
      <c r="AW1285" s="13" t="s">
        <v>35</v>
      </c>
      <c r="AX1285" s="13" t="s">
        <v>73</v>
      </c>
      <c r="AY1285" s="208" t="s">
        <v>185</v>
      </c>
    </row>
    <row r="1286" spans="1:65" s="14" customFormat="1" ht="11.25">
      <c r="B1286" s="209"/>
      <c r="C1286" s="210"/>
      <c r="D1286" s="200" t="s">
        <v>195</v>
      </c>
      <c r="E1286" s="211" t="s">
        <v>19</v>
      </c>
      <c r="F1286" s="212" t="s">
        <v>6788</v>
      </c>
      <c r="G1286" s="210"/>
      <c r="H1286" s="213">
        <v>6.4</v>
      </c>
      <c r="I1286" s="214"/>
      <c r="J1286" s="210"/>
      <c r="K1286" s="210"/>
      <c r="L1286" s="215"/>
      <c r="M1286" s="216"/>
      <c r="N1286" s="217"/>
      <c r="O1286" s="217"/>
      <c r="P1286" s="217"/>
      <c r="Q1286" s="217"/>
      <c r="R1286" s="217"/>
      <c r="S1286" s="217"/>
      <c r="T1286" s="218"/>
      <c r="AT1286" s="219" t="s">
        <v>195</v>
      </c>
      <c r="AU1286" s="219" t="s">
        <v>82</v>
      </c>
      <c r="AV1286" s="14" t="s">
        <v>82</v>
      </c>
      <c r="AW1286" s="14" t="s">
        <v>35</v>
      </c>
      <c r="AX1286" s="14" t="s">
        <v>73</v>
      </c>
      <c r="AY1286" s="219" t="s">
        <v>185</v>
      </c>
    </row>
    <row r="1287" spans="1:65" s="14" customFormat="1" ht="11.25">
      <c r="B1287" s="209"/>
      <c r="C1287" s="210"/>
      <c r="D1287" s="200" t="s">
        <v>195</v>
      </c>
      <c r="E1287" s="211" t="s">
        <v>19</v>
      </c>
      <c r="F1287" s="212" t="s">
        <v>7150</v>
      </c>
      <c r="G1287" s="210"/>
      <c r="H1287" s="213">
        <v>-1.8</v>
      </c>
      <c r="I1287" s="214"/>
      <c r="J1287" s="210"/>
      <c r="K1287" s="210"/>
      <c r="L1287" s="215"/>
      <c r="M1287" s="216"/>
      <c r="N1287" s="217"/>
      <c r="O1287" s="217"/>
      <c r="P1287" s="217"/>
      <c r="Q1287" s="217"/>
      <c r="R1287" s="217"/>
      <c r="S1287" s="217"/>
      <c r="T1287" s="218"/>
      <c r="AT1287" s="219" t="s">
        <v>195</v>
      </c>
      <c r="AU1287" s="219" t="s">
        <v>82</v>
      </c>
      <c r="AV1287" s="14" t="s">
        <v>82</v>
      </c>
      <c r="AW1287" s="14" t="s">
        <v>35</v>
      </c>
      <c r="AX1287" s="14" t="s">
        <v>73</v>
      </c>
      <c r="AY1287" s="219" t="s">
        <v>185</v>
      </c>
    </row>
    <row r="1288" spans="1:65" s="13" customFormat="1" ht="11.25">
      <c r="B1288" s="198"/>
      <c r="C1288" s="199"/>
      <c r="D1288" s="200" t="s">
        <v>195</v>
      </c>
      <c r="E1288" s="201" t="s">
        <v>19</v>
      </c>
      <c r="F1288" s="202" t="s">
        <v>6759</v>
      </c>
      <c r="G1288" s="199"/>
      <c r="H1288" s="201" t="s">
        <v>19</v>
      </c>
      <c r="I1288" s="203"/>
      <c r="J1288" s="199"/>
      <c r="K1288" s="199"/>
      <c r="L1288" s="204"/>
      <c r="M1288" s="205"/>
      <c r="N1288" s="206"/>
      <c r="O1288" s="206"/>
      <c r="P1288" s="206"/>
      <c r="Q1288" s="206"/>
      <c r="R1288" s="206"/>
      <c r="S1288" s="206"/>
      <c r="T1288" s="207"/>
      <c r="AT1288" s="208" t="s">
        <v>195</v>
      </c>
      <c r="AU1288" s="208" t="s">
        <v>82</v>
      </c>
      <c r="AV1288" s="13" t="s">
        <v>80</v>
      </c>
      <c r="AW1288" s="13" t="s">
        <v>35</v>
      </c>
      <c r="AX1288" s="13" t="s">
        <v>73</v>
      </c>
      <c r="AY1288" s="208" t="s">
        <v>185</v>
      </c>
    </row>
    <row r="1289" spans="1:65" s="14" customFormat="1" ht="11.25">
      <c r="B1289" s="209"/>
      <c r="C1289" s="210"/>
      <c r="D1289" s="200" t="s">
        <v>195</v>
      </c>
      <c r="E1289" s="211" t="s">
        <v>19</v>
      </c>
      <c r="F1289" s="212" t="s">
        <v>6789</v>
      </c>
      <c r="G1289" s="210"/>
      <c r="H1289" s="213">
        <v>12.72</v>
      </c>
      <c r="I1289" s="214"/>
      <c r="J1289" s="210"/>
      <c r="K1289" s="210"/>
      <c r="L1289" s="215"/>
      <c r="M1289" s="216"/>
      <c r="N1289" s="217"/>
      <c r="O1289" s="217"/>
      <c r="P1289" s="217"/>
      <c r="Q1289" s="217"/>
      <c r="R1289" s="217"/>
      <c r="S1289" s="217"/>
      <c r="T1289" s="218"/>
      <c r="AT1289" s="219" t="s">
        <v>195</v>
      </c>
      <c r="AU1289" s="219" t="s">
        <v>82</v>
      </c>
      <c r="AV1289" s="14" t="s">
        <v>82</v>
      </c>
      <c r="AW1289" s="14" t="s">
        <v>35</v>
      </c>
      <c r="AX1289" s="14" t="s">
        <v>73</v>
      </c>
      <c r="AY1289" s="219" t="s">
        <v>185</v>
      </c>
    </row>
    <row r="1290" spans="1:65" s="14" customFormat="1" ht="11.25">
      <c r="B1290" s="209"/>
      <c r="C1290" s="210"/>
      <c r="D1290" s="200" t="s">
        <v>195</v>
      </c>
      <c r="E1290" s="211" t="s">
        <v>19</v>
      </c>
      <c r="F1290" s="212" t="s">
        <v>7150</v>
      </c>
      <c r="G1290" s="210"/>
      <c r="H1290" s="213">
        <v>-1.8</v>
      </c>
      <c r="I1290" s="214"/>
      <c r="J1290" s="210"/>
      <c r="K1290" s="210"/>
      <c r="L1290" s="215"/>
      <c r="M1290" s="216"/>
      <c r="N1290" s="217"/>
      <c r="O1290" s="217"/>
      <c r="P1290" s="217"/>
      <c r="Q1290" s="217"/>
      <c r="R1290" s="217"/>
      <c r="S1290" s="217"/>
      <c r="T1290" s="218"/>
      <c r="AT1290" s="219" t="s">
        <v>195</v>
      </c>
      <c r="AU1290" s="219" t="s">
        <v>82</v>
      </c>
      <c r="AV1290" s="14" t="s">
        <v>82</v>
      </c>
      <c r="AW1290" s="14" t="s">
        <v>35</v>
      </c>
      <c r="AX1290" s="14" t="s">
        <v>73</v>
      </c>
      <c r="AY1290" s="219" t="s">
        <v>185</v>
      </c>
    </row>
    <row r="1291" spans="1:65" s="15" customFormat="1" ht="11.25">
      <c r="B1291" s="220"/>
      <c r="C1291" s="221"/>
      <c r="D1291" s="200" t="s">
        <v>195</v>
      </c>
      <c r="E1291" s="222" t="s">
        <v>19</v>
      </c>
      <c r="F1291" s="223" t="s">
        <v>226</v>
      </c>
      <c r="G1291" s="221"/>
      <c r="H1291" s="224">
        <v>88.195000000000007</v>
      </c>
      <c r="I1291" s="225"/>
      <c r="J1291" s="221"/>
      <c r="K1291" s="221"/>
      <c r="L1291" s="226"/>
      <c r="M1291" s="227"/>
      <c r="N1291" s="228"/>
      <c r="O1291" s="228"/>
      <c r="P1291" s="228"/>
      <c r="Q1291" s="228"/>
      <c r="R1291" s="228"/>
      <c r="S1291" s="228"/>
      <c r="T1291" s="229"/>
      <c r="AT1291" s="230" t="s">
        <v>195</v>
      </c>
      <c r="AU1291" s="230" t="s">
        <v>82</v>
      </c>
      <c r="AV1291" s="15" t="s">
        <v>135</v>
      </c>
      <c r="AW1291" s="15" t="s">
        <v>35</v>
      </c>
      <c r="AX1291" s="15" t="s">
        <v>80</v>
      </c>
      <c r="AY1291" s="230" t="s">
        <v>185</v>
      </c>
    </row>
    <row r="1292" spans="1:65" s="14" customFormat="1" ht="11.25">
      <c r="B1292" s="209"/>
      <c r="C1292" s="210"/>
      <c r="D1292" s="200" t="s">
        <v>195</v>
      </c>
      <c r="E1292" s="210"/>
      <c r="F1292" s="212" t="s">
        <v>7156</v>
      </c>
      <c r="G1292" s="210"/>
      <c r="H1292" s="213">
        <v>89.959000000000003</v>
      </c>
      <c r="I1292" s="214"/>
      <c r="J1292" s="210"/>
      <c r="K1292" s="210"/>
      <c r="L1292" s="215"/>
      <c r="M1292" s="216"/>
      <c r="N1292" s="217"/>
      <c r="O1292" s="217"/>
      <c r="P1292" s="217"/>
      <c r="Q1292" s="217"/>
      <c r="R1292" s="217"/>
      <c r="S1292" s="217"/>
      <c r="T1292" s="218"/>
      <c r="AT1292" s="219" t="s">
        <v>195</v>
      </c>
      <c r="AU1292" s="219" t="s">
        <v>82</v>
      </c>
      <c r="AV1292" s="14" t="s">
        <v>82</v>
      </c>
      <c r="AW1292" s="14" t="s">
        <v>4</v>
      </c>
      <c r="AX1292" s="14" t="s">
        <v>80</v>
      </c>
      <c r="AY1292" s="219" t="s">
        <v>185</v>
      </c>
    </row>
    <row r="1293" spans="1:65" s="2" customFormat="1" ht="16.5" customHeight="1">
      <c r="A1293" s="36"/>
      <c r="B1293" s="37"/>
      <c r="C1293" s="180" t="s">
        <v>2058</v>
      </c>
      <c r="D1293" s="180" t="s">
        <v>187</v>
      </c>
      <c r="E1293" s="181" t="s">
        <v>2094</v>
      </c>
      <c r="F1293" s="182" t="s">
        <v>2095</v>
      </c>
      <c r="G1293" s="183" t="s">
        <v>240</v>
      </c>
      <c r="H1293" s="184">
        <v>301.10000000000002</v>
      </c>
      <c r="I1293" s="185"/>
      <c r="J1293" s="186">
        <f>ROUND(I1293*H1293,2)</f>
        <v>0</v>
      </c>
      <c r="K1293" s="182" t="s">
        <v>191</v>
      </c>
      <c r="L1293" s="41"/>
      <c r="M1293" s="187" t="s">
        <v>19</v>
      </c>
      <c r="N1293" s="188" t="s">
        <v>44</v>
      </c>
      <c r="O1293" s="66"/>
      <c r="P1293" s="189">
        <f>O1293*H1293</f>
        <v>0</v>
      </c>
      <c r="Q1293" s="189">
        <v>3.0000000000000001E-5</v>
      </c>
      <c r="R1293" s="189">
        <f>Q1293*H1293</f>
        <v>9.0330000000000011E-3</v>
      </c>
      <c r="S1293" s="189">
        <v>0</v>
      </c>
      <c r="T1293" s="190">
        <f>S1293*H1293</f>
        <v>0</v>
      </c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R1293" s="191" t="s">
        <v>339</v>
      </c>
      <c r="AT1293" s="191" t="s">
        <v>187</v>
      </c>
      <c r="AU1293" s="191" t="s">
        <v>82</v>
      </c>
      <c r="AY1293" s="19" t="s">
        <v>185</v>
      </c>
      <c r="BE1293" s="192">
        <f>IF(N1293="základní",J1293,0)</f>
        <v>0</v>
      </c>
      <c r="BF1293" s="192">
        <f>IF(N1293="snížená",J1293,0)</f>
        <v>0</v>
      </c>
      <c r="BG1293" s="192">
        <f>IF(N1293="zákl. přenesená",J1293,0)</f>
        <v>0</v>
      </c>
      <c r="BH1293" s="192">
        <f>IF(N1293="sníž. přenesená",J1293,0)</f>
        <v>0</v>
      </c>
      <c r="BI1293" s="192">
        <f>IF(N1293="nulová",J1293,0)</f>
        <v>0</v>
      </c>
      <c r="BJ1293" s="19" t="s">
        <v>80</v>
      </c>
      <c r="BK1293" s="192">
        <f>ROUND(I1293*H1293,2)</f>
        <v>0</v>
      </c>
      <c r="BL1293" s="19" t="s">
        <v>339</v>
      </c>
      <c r="BM1293" s="191" t="s">
        <v>7157</v>
      </c>
    </row>
    <row r="1294" spans="1:65" s="2" customFormat="1" ht="11.25">
      <c r="A1294" s="36"/>
      <c r="B1294" s="37"/>
      <c r="C1294" s="38"/>
      <c r="D1294" s="193" t="s">
        <v>193</v>
      </c>
      <c r="E1294" s="38"/>
      <c r="F1294" s="194" t="s">
        <v>2097</v>
      </c>
      <c r="G1294" s="38"/>
      <c r="H1294" s="38"/>
      <c r="I1294" s="195"/>
      <c r="J1294" s="38"/>
      <c r="K1294" s="38"/>
      <c r="L1294" s="41"/>
      <c r="M1294" s="196"/>
      <c r="N1294" s="197"/>
      <c r="O1294" s="66"/>
      <c r="P1294" s="66"/>
      <c r="Q1294" s="66"/>
      <c r="R1294" s="66"/>
      <c r="S1294" s="66"/>
      <c r="T1294" s="67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T1294" s="19" t="s">
        <v>193</v>
      </c>
      <c r="AU1294" s="19" t="s">
        <v>82</v>
      </c>
    </row>
    <row r="1295" spans="1:65" s="13" customFormat="1" ht="11.25">
      <c r="B1295" s="198"/>
      <c r="C1295" s="199"/>
      <c r="D1295" s="200" t="s">
        <v>195</v>
      </c>
      <c r="E1295" s="201" t="s">
        <v>19</v>
      </c>
      <c r="F1295" s="202" t="s">
        <v>652</v>
      </c>
      <c r="G1295" s="199"/>
      <c r="H1295" s="201" t="s">
        <v>19</v>
      </c>
      <c r="I1295" s="203"/>
      <c r="J1295" s="199"/>
      <c r="K1295" s="199"/>
      <c r="L1295" s="204"/>
      <c r="M1295" s="205"/>
      <c r="N1295" s="206"/>
      <c r="O1295" s="206"/>
      <c r="P1295" s="206"/>
      <c r="Q1295" s="206"/>
      <c r="R1295" s="206"/>
      <c r="S1295" s="206"/>
      <c r="T1295" s="207"/>
      <c r="AT1295" s="208" t="s">
        <v>195</v>
      </c>
      <c r="AU1295" s="208" t="s">
        <v>82</v>
      </c>
      <c r="AV1295" s="13" t="s">
        <v>80</v>
      </c>
      <c r="AW1295" s="13" t="s">
        <v>35</v>
      </c>
      <c r="AX1295" s="13" t="s">
        <v>73</v>
      </c>
      <c r="AY1295" s="208" t="s">
        <v>185</v>
      </c>
    </row>
    <row r="1296" spans="1:65" s="14" customFormat="1" ht="11.25">
      <c r="B1296" s="209"/>
      <c r="C1296" s="210"/>
      <c r="D1296" s="200" t="s">
        <v>195</v>
      </c>
      <c r="E1296" s="211" t="s">
        <v>19</v>
      </c>
      <c r="F1296" s="212" t="s">
        <v>7143</v>
      </c>
      <c r="G1296" s="210"/>
      <c r="H1296" s="213">
        <v>301.10000000000002</v>
      </c>
      <c r="I1296" s="214"/>
      <c r="J1296" s="210"/>
      <c r="K1296" s="210"/>
      <c r="L1296" s="215"/>
      <c r="M1296" s="216"/>
      <c r="N1296" s="217"/>
      <c r="O1296" s="217"/>
      <c r="P1296" s="217"/>
      <c r="Q1296" s="217"/>
      <c r="R1296" s="217"/>
      <c r="S1296" s="217"/>
      <c r="T1296" s="218"/>
      <c r="AT1296" s="219" t="s">
        <v>195</v>
      </c>
      <c r="AU1296" s="219" t="s">
        <v>82</v>
      </c>
      <c r="AV1296" s="14" t="s">
        <v>82</v>
      </c>
      <c r="AW1296" s="14" t="s">
        <v>35</v>
      </c>
      <c r="AX1296" s="14" t="s">
        <v>73</v>
      </c>
      <c r="AY1296" s="219" t="s">
        <v>185</v>
      </c>
    </row>
    <row r="1297" spans="1:65" s="15" customFormat="1" ht="11.25">
      <c r="B1297" s="220"/>
      <c r="C1297" s="221"/>
      <c r="D1297" s="200" t="s">
        <v>195</v>
      </c>
      <c r="E1297" s="222" t="s">
        <v>19</v>
      </c>
      <c r="F1297" s="223" t="s">
        <v>226</v>
      </c>
      <c r="G1297" s="221"/>
      <c r="H1297" s="224">
        <v>301.10000000000002</v>
      </c>
      <c r="I1297" s="225"/>
      <c r="J1297" s="221"/>
      <c r="K1297" s="221"/>
      <c r="L1297" s="226"/>
      <c r="M1297" s="227"/>
      <c r="N1297" s="228"/>
      <c r="O1297" s="228"/>
      <c r="P1297" s="228"/>
      <c r="Q1297" s="228"/>
      <c r="R1297" s="228"/>
      <c r="S1297" s="228"/>
      <c r="T1297" s="229"/>
      <c r="AT1297" s="230" t="s">
        <v>195</v>
      </c>
      <c r="AU1297" s="230" t="s">
        <v>82</v>
      </c>
      <c r="AV1297" s="15" t="s">
        <v>135</v>
      </c>
      <c r="AW1297" s="15" t="s">
        <v>35</v>
      </c>
      <c r="AX1297" s="15" t="s">
        <v>80</v>
      </c>
      <c r="AY1297" s="230" t="s">
        <v>185</v>
      </c>
    </row>
    <row r="1298" spans="1:65" s="2" customFormat="1" ht="24.2" customHeight="1">
      <c r="A1298" s="36"/>
      <c r="B1298" s="37"/>
      <c r="C1298" s="180" t="s">
        <v>2064</v>
      </c>
      <c r="D1298" s="180" t="s">
        <v>187</v>
      </c>
      <c r="E1298" s="181" t="s">
        <v>2099</v>
      </c>
      <c r="F1298" s="182" t="s">
        <v>2100</v>
      </c>
      <c r="G1298" s="183" t="s">
        <v>457</v>
      </c>
      <c r="H1298" s="231"/>
      <c r="I1298" s="185"/>
      <c r="J1298" s="186">
        <f>ROUND(I1298*H1298,2)</f>
        <v>0</v>
      </c>
      <c r="K1298" s="182" t="s">
        <v>191</v>
      </c>
      <c r="L1298" s="41"/>
      <c r="M1298" s="187" t="s">
        <v>19</v>
      </c>
      <c r="N1298" s="188" t="s">
        <v>44</v>
      </c>
      <c r="O1298" s="66"/>
      <c r="P1298" s="189">
        <f>O1298*H1298</f>
        <v>0</v>
      </c>
      <c r="Q1298" s="189">
        <v>0</v>
      </c>
      <c r="R1298" s="189">
        <f>Q1298*H1298</f>
        <v>0</v>
      </c>
      <c r="S1298" s="189">
        <v>0</v>
      </c>
      <c r="T1298" s="190">
        <f>S1298*H1298</f>
        <v>0</v>
      </c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R1298" s="191" t="s">
        <v>339</v>
      </c>
      <c r="AT1298" s="191" t="s">
        <v>187</v>
      </c>
      <c r="AU1298" s="191" t="s">
        <v>82</v>
      </c>
      <c r="AY1298" s="19" t="s">
        <v>185</v>
      </c>
      <c r="BE1298" s="192">
        <f>IF(N1298="základní",J1298,0)</f>
        <v>0</v>
      </c>
      <c r="BF1298" s="192">
        <f>IF(N1298="snížená",J1298,0)</f>
        <v>0</v>
      </c>
      <c r="BG1298" s="192">
        <f>IF(N1298="zákl. přenesená",J1298,0)</f>
        <v>0</v>
      </c>
      <c r="BH1298" s="192">
        <f>IF(N1298="sníž. přenesená",J1298,0)</f>
        <v>0</v>
      </c>
      <c r="BI1298" s="192">
        <f>IF(N1298="nulová",J1298,0)</f>
        <v>0</v>
      </c>
      <c r="BJ1298" s="19" t="s">
        <v>80</v>
      </c>
      <c r="BK1298" s="192">
        <f>ROUND(I1298*H1298,2)</f>
        <v>0</v>
      </c>
      <c r="BL1298" s="19" t="s">
        <v>339</v>
      </c>
      <c r="BM1298" s="191" t="s">
        <v>7158</v>
      </c>
    </row>
    <row r="1299" spans="1:65" s="2" customFormat="1" ht="11.25">
      <c r="A1299" s="36"/>
      <c r="B1299" s="37"/>
      <c r="C1299" s="38"/>
      <c r="D1299" s="193" t="s">
        <v>193</v>
      </c>
      <c r="E1299" s="38"/>
      <c r="F1299" s="194" t="s">
        <v>2102</v>
      </c>
      <c r="G1299" s="38"/>
      <c r="H1299" s="38"/>
      <c r="I1299" s="195"/>
      <c r="J1299" s="38"/>
      <c r="K1299" s="38"/>
      <c r="L1299" s="41"/>
      <c r="M1299" s="196"/>
      <c r="N1299" s="197"/>
      <c r="O1299" s="66"/>
      <c r="P1299" s="66"/>
      <c r="Q1299" s="66"/>
      <c r="R1299" s="66"/>
      <c r="S1299" s="66"/>
      <c r="T1299" s="67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T1299" s="19" t="s">
        <v>193</v>
      </c>
      <c r="AU1299" s="19" t="s">
        <v>82</v>
      </c>
    </row>
    <row r="1300" spans="1:65" s="12" customFormat="1" ht="22.9" customHeight="1">
      <c r="B1300" s="164"/>
      <c r="C1300" s="165"/>
      <c r="D1300" s="166" t="s">
        <v>72</v>
      </c>
      <c r="E1300" s="178" t="s">
        <v>1408</v>
      </c>
      <c r="F1300" s="178" t="s">
        <v>1409</v>
      </c>
      <c r="G1300" s="165"/>
      <c r="H1300" s="165"/>
      <c r="I1300" s="168"/>
      <c r="J1300" s="179">
        <f>BK1300</f>
        <v>0</v>
      </c>
      <c r="K1300" s="165"/>
      <c r="L1300" s="170"/>
      <c r="M1300" s="171"/>
      <c r="N1300" s="172"/>
      <c r="O1300" s="172"/>
      <c r="P1300" s="173">
        <f>SUM(P1301:P1356)</f>
        <v>0</v>
      </c>
      <c r="Q1300" s="172"/>
      <c r="R1300" s="173">
        <f>SUM(R1301:R1356)</f>
        <v>1.7203780000000002E-2</v>
      </c>
      <c r="S1300" s="172"/>
      <c r="T1300" s="174">
        <f>SUM(T1301:T1356)</f>
        <v>0</v>
      </c>
      <c r="AR1300" s="175" t="s">
        <v>82</v>
      </c>
      <c r="AT1300" s="176" t="s">
        <v>72</v>
      </c>
      <c r="AU1300" s="176" t="s">
        <v>80</v>
      </c>
      <c r="AY1300" s="175" t="s">
        <v>185</v>
      </c>
      <c r="BK1300" s="177">
        <f>SUM(BK1301:BK1356)</f>
        <v>0</v>
      </c>
    </row>
    <row r="1301" spans="1:65" s="2" customFormat="1" ht="16.5" customHeight="1">
      <c r="A1301" s="36"/>
      <c r="B1301" s="37"/>
      <c r="C1301" s="180" t="s">
        <v>2069</v>
      </c>
      <c r="D1301" s="180" t="s">
        <v>187</v>
      </c>
      <c r="E1301" s="181" t="s">
        <v>1411</v>
      </c>
      <c r="F1301" s="182" t="s">
        <v>1412</v>
      </c>
      <c r="G1301" s="183" t="s">
        <v>240</v>
      </c>
      <c r="H1301" s="184">
        <v>19.622</v>
      </c>
      <c r="I1301" s="185"/>
      <c r="J1301" s="186">
        <f>ROUND(I1301*H1301,2)</f>
        <v>0</v>
      </c>
      <c r="K1301" s="182" t="s">
        <v>191</v>
      </c>
      <c r="L1301" s="41"/>
      <c r="M1301" s="187" t="s">
        <v>19</v>
      </c>
      <c r="N1301" s="188" t="s">
        <v>44</v>
      </c>
      <c r="O1301" s="66"/>
      <c r="P1301" s="189">
        <f>O1301*H1301</f>
        <v>0</v>
      </c>
      <c r="Q1301" s="189">
        <v>4.0000000000000003E-5</v>
      </c>
      <c r="R1301" s="189">
        <f>Q1301*H1301</f>
        <v>7.8488000000000006E-4</v>
      </c>
      <c r="S1301" s="189">
        <v>0</v>
      </c>
      <c r="T1301" s="190">
        <f>S1301*H1301</f>
        <v>0</v>
      </c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R1301" s="191" t="s">
        <v>339</v>
      </c>
      <c r="AT1301" s="191" t="s">
        <v>187</v>
      </c>
      <c r="AU1301" s="191" t="s">
        <v>82</v>
      </c>
      <c r="AY1301" s="19" t="s">
        <v>185</v>
      </c>
      <c r="BE1301" s="192">
        <f>IF(N1301="základní",J1301,0)</f>
        <v>0</v>
      </c>
      <c r="BF1301" s="192">
        <f>IF(N1301="snížená",J1301,0)</f>
        <v>0</v>
      </c>
      <c r="BG1301" s="192">
        <f>IF(N1301="zákl. přenesená",J1301,0)</f>
        <v>0</v>
      </c>
      <c r="BH1301" s="192">
        <f>IF(N1301="sníž. přenesená",J1301,0)</f>
        <v>0</v>
      </c>
      <c r="BI1301" s="192">
        <f>IF(N1301="nulová",J1301,0)</f>
        <v>0</v>
      </c>
      <c r="BJ1301" s="19" t="s">
        <v>80</v>
      </c>
      <c r="BK1301" s="192">
        <f>ROUND(I1301*H1301,2)</f>
        <v>0</v>
      </c>
      <c r="BL1301" s="19" t="s">
        <v>339</v>
      </c>
      <c r="BM1301" s="191" t="s">
        <v>7159</v>
      </c>
    </row>
    <row r="1302" spans="1:65" s="2" customFormat="1" ht="11.25">
      <c r="A1302" s="36"/>
      <c r="B1302" s="37"/>
      <c r="C1302" s="38"/>
      <c r="D1302" s="193" t="s">
        <v>193</v>
      </c>
      <c r="E1302" s="38"/>
      <c r="F1302" s="194" t="s">
        <v>1414</v>
      </c>
      <c r="G1302" s="38"/>
      <c r="H1302" s="38"/>
      <c r="I1302" s="195"/>
      <c r="J1302" s="38"/>
      <c r="K1302" s="38"/>
      <c r="L1302" s="41"/>
      <c r="M1302" s="196"/>
      <c r="N1302" s="197"/>
      <c r="O1302" s="66"/>
      <c r="P1302" s="66"/>
      <c r="Q1302" s="66"/>
      <c r="R1302" s="66"/>
      <c r="S1302" s="66"/>
      <c r="T1302" s="67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T1302" s="19" t="s">
        <v>193</v>
      </c>
      <c r="AU1302" s="19" t="s">
        <v>82</v>
      </c>
    </row>
    <row r="1303" spans="1:65" s="13" customFormat="1" ht="11.25">
      <c r="B1303" s="198"/>
      <c r="C1303" s="199"/>
      <c r="D1303" s="200" t="s">
        <v>195</v>
      </c>
      <c r="E1303" s="201" t="s">
        <v>19</v>
      </c>
      <c r="F1303" s="202" t="s">
        <v>652</v>
      </c>
      <c r="G1303" s="199"/>
      <c r="H1303" s="201" t="s">
        <v>19</v>
      </c>
      <c r="I1303" s="203"/>
      <c r="J1303" s="199"/>
      <c r="K1303" s="199"/>
      <c r="L1303" s="204"/>
      <c r="M1303" s="205"/>
      <c r="N1303" s="206"/>
      <c r="O1303" s="206"/>
      <c r="P1303" s="206"/>
      <c r="Q1303" s="206"/>
      <c r="R1303" s="206"/>
      <c r="S1303" s="206"/>
      <c r="T1303" s="207"/>
      <c r="AT1303" s="208" t="s">
        <v>195</v>
      </c>
      <c r="AU1303" s="208" t="s">
        <v>82</v>
      </c>
      <c r="AV1303" s="13" t="s">
        <v>80</v>
      </c>
      <c r="AW1303" s="13" t="s">
        <v>35</v>
      </c>
      <c r="AX1303" s="13" t="s">
        <v>73</v>
      </c>
      <c r="AY1303" s="208" t="s">
        <v>185</v>
      </c>
    </row>
    <row r="1304" spans="1:65" s="13" customFormat="1" ht="11.25">
      <c r="B1304" s="198"/>
      <c r="C1304" s="199"/>
      <c r="D1304" s="200" t="s">
        <v>195</v>
      </c>
      <c r="E1304" s="201" t="s">
        <v>19</v>
      </c>
      <c r="F1304" s="202" t="s">
        <v>7160</v>
      </c>
      <c r="G1304" s="199"/>
      <c r="H1304" s="201" t="s">
        <v>19</v>
      </c>
      <c r="I1304" s="203"/>
      <c r="J1304" s="199"/>
      <c r="K1304" s="199"/>
      <c r="L1304" s="204"/>
      <c r="M1304" s="205"/>
      <c r="N1304" s="206"/>
      <c r="O1304" s="206"/>
      <c r="P1304" s="206"/>
      <c r="Q1304" s="206"/>
      <c r="R1304" s="206"/>
      <c r="S1304" s="206"/>
      <c r="T1304" s="207"/>
      <c r="AT1304" s="208" t="s">
        <v>195</v>
      </c>
      <c r="AU1304" s="208" t="s">
        <v>82</v>
      </c>
      <c r="AV1304" s="13" t="s">
        <v>80</v>
      </c>
      <c r="AW1304" s="13" t="s">
        <v>35</v>
      </c>
      <c r="AX1304" s="13" t="s">
        <v>73</v>
      </c>
      <c r="AY1304" s="208" t="s">
        <v>185</v>
      </c>
    </row>
    <row r="1305" spans="1:65" s="14" customFormat="1" ht="11.25">
      <c r="B1305" s="209"/>
      <c r="C1305" s="210"/>
      <c r="D1305" s="200" t="s">
        <v>195</v>
      </c>
      <c r="E1305" s="211" t="s">
        <v>19</v>
      </c>
      <c r="F1305" s="212" t="s">
        <v>7161</v>
      </c>
      <c r="G1305" s="210"/>
      <c r="H1305" s="213">
        <v>2.82</v>
      </c>
      <c r="I1305" s="214"/>
      <c r="J1305" s="210"/>
      <c r="K1305" s="210"/>
      <c r="L1305" s="215"/>
      <c r="M1305" s="216"/>
      <c r="N1305" s="217"/>
      <c r="O1305" s="217"/>
      <c r="P1305" s="217"/>
      <c r="Q1305" s="217"/>
      <c r="R1305" s="217"/>
      <c r="S1305" s="217"/>
      <c r="T1305" s="218"/>
      <c r="AT1305" s="219" t="s">
        <v>195</v>
      </c>
      <c r="AU1305" s="219" t="s">
        <v>82</v>
      </c>
      <c r="AV1305" s="14" t="s">
        <v>82</v>
      </c>
      <c r="AW1305" s="14" t="s">
        <v>35</v>
      </c>
      <c r="AX1305" s="14" t="s">
        <v>73</v>
      </c>
      <c r="AY1305" s="219" t="s">
        <v>185</v>
      </c>
    </row>
    <row r="1306" spans="1:65" s="14" customFormat="1" ht="11.25">
      <c r="B1306" s="209"/>
      <c r="C1306" s="210"/>
      <c r="D1306" s="200" t="s">
        <v>195</v>
      </c>
      <c r="E1306" s="211" t="s">
        <v>19</v>
      </c>
      <c r="F1306" s="212" t="s">
        <v>2106</v>
      </c>
      <c r="G1306" s="210"/>
      <c r="H1306" s="213">
        <v>3.7120000000000002</v>
      </c>
      <c r="I1306" s="214"/>
      <c r="J1306" s="210"/>
      <c r="K1306" s="210"/>
      <c r="L1306" s="215"/>
      <c r="M1306" s="216"/>
      <c r="N1306" s="217"/>
      <c r="O1306" s="217"/>
      <c r="P1306" s="217"/>
      <c r="Q1306" s="217"/>
      <c r="R1306" s="217"/>
      <c r="S1306" s="217"/>
      <c r="T1306" s="218"/>
      <c r="AT1306" s="219" t="s">
        <v>195</v>
      </c>
      <c r="AU1306" s="219" t="s">
        <v>82</v>
      </c>
      <c r="AV1306" s="14" t="s">
        <v>82</v>
      </c>
      <c r="AW1306" s="14" t="s">
        <v>35</v>
      </c>
      <c r="AX1306" s="14" t="s">
        <v>73</v>
      </c>
      <c r="AY1306" s="219" t="s">
        <v>185</v>
      </c>
    </row>
    <row r="1307" spans="1:65" s="14" customFormat="1" ht="11.25">
      <c r="B1307" s="209"/>
      <c r="C1307" s="210"/>
      <c r="D1307" s="200" t="s">
        <v>195</v>
      </c>
      <c r="E1307" s="211" t="s">
        <v>19</v>
      </c>
      <c r="F1307" s="212" t="s">
        <v>1580</v>
      </c>
      <c r="G1307" s="210"/>
      <c r="H1307" s="213">
        <v>2.181</v>
      </c>
      <c r="I1307" s="214"/>
      <c r="J1307" s="210"/>
      <c r="K1307" s="210"/>
      <c r="L1307" s="215"/>
      <c r="M1307" s="216"/>
      <c r="N1307" s="217"/>
      <c r="O1307" s="217"/>
      <c r="P1307" s="217"/>
      <c r="Q1307" s="217"/>
      <c r="R1307" s="217"/>
      <c r="S1307" s="217"/>
      <c r="T1307" s="218"/>
      <c r="AT1307" s="219" t="s">
        <v>195</v>
      </c>
      <c r="AU1307" s="219" t="s">
        <v>82</v>
      </c>
      <c r="AV1307" s="14" t="s">
        <v>82</v>
      </c>
      <c r="AW1307" s="14" t="s">
        <v>35</v>
      </c>
      <c r="AX1307" s="14" t="s">
        <v>73</v>
      </c>
      <c r="AY1307" s="219" t="s">
        <v>185</v>
      </c>
    </row>
    <row r="1308" spans="1:65" s="14" customFormat="1" ht="11.25">
      <c r="B1308" s="209"/>
      <c r="C1308" s="210"/>
      <c r="D1308" s="200" t="s">
        <v>195</v>
      </c>
      <c r="E1308" s="211" t="s">
        <v>19</v>
      </c>
      <c r="F1308" s="212" t="s">
        <v>2106</v>
      </c>
      <c r="G1308" s="210"/>
      <c r="H1308" s="213">
        <v>3.7120000000000002</v>
      </c>
      <c r="I1308" s="214"/>
      <c r="J1308" s="210"/>
      <c r="K1308" s="210"/>
      <c r="L1308" s="215"/>
      <c r="M1308" s="216"/>
      <c r="N1308" s="217"/>
      <c r="O1308" s="217"/>
      <c r="P1308" s="217"/>
      <c r="Q1308" s="217"/>
      <c r="R1308" s="217"/>
      <c r="S1308" s="217"/>
      <c r="T1308" s="218"/>
      <c r="AT1308" s="219" t="s">
        <v>195</v>
      </c>
      <c r="AU1308" s="219" t="s">
        <v>82</v>
      </c>
      <c r="AV1308" s="14" t="s">
        <v>82</v>
      </c>
      <c r="AW1308" s="14" t="s">
        <v>35</v>
      </c>
      <c r="AX1308" s="14" t="s">
        <v>73</v>
      </c>
      <c r="AY1308" s="219" t="s">
        <v>185</v>
      </c>
    </row>
    <row r="1309" spans="1:65" s="14" customFormat="1" ht="11.25">
      <c r="B1309" s="209"/>
      <c r="C1309" s="210"/>
      <c r="D1309" s="200" t="s">
        <v>195</v>
      </c>
      <c r="E1309" s="211" t="s">
        <v>19</v>
      </c>
      <c r="F1309" s="212" t="s">
        <v>1580</v>
      </c>
      <c r="G1309" s="210"/>
      <c r="H1309" s="213">
        <v>2.181</v>
      </c>
      <c r="I1309" s="214"/>
      <c r="J1309" s="210"/>
      <c r="K1309" s="210"/>
      <c r="L1309" s="215"/>
      <c r="M1309" s="216"/>
      <c r="N1309" s="217"/>
      <c r="O1309" s="217"/>
      <c r="P1309" s="217"/>
      <c r="Q1309" s="217"/>
      <c r="R1309" s="217"/>
      <c r="S1309" s="217"/>
      <c r="T1309" s="218"/>
      <c r="AT1309" s="219" t="s">
        <v>195</v>
      </c>
      <c r="AU1309" s="219" t="s">
        <v>82</v>
      </c>
      <c r="AV1309" s="14" t="s">
        <v>82</v>
      </c>
      <c r="AW1309" s="14" t="s">
        <v>35</v>
      </c>
      <c r="AX1309" s="14" t="s">
        <v>73</v>
      </c>
      <c r="AY1309" s="219" t="s">
        <v>185</v>
      </c>
    </row>
    <row r="1310" spans="1:65" s="13" customFormat="1" ht="11.25">
      <c r="B1310" s="198"/>
      <c r="C1310" s="199"/>
      <c r="D1310" s="200" t="s">
        <v>195</v>
      </c>
      <c r="E1310" s="201" t="s">
        <v>19</v>
      </c>
      <c r="F1310" s="202" t="s">
        <v>777</v>
      </c>
      <c r="G1310" s="199"/>
      <c r="H1310" s="201" t="s">
        <v>19</v>
      </c>
      <c r="I1310" s="203"/>
      <c r="J1310" s="199"/>
      <c r="K1310" s="199"/>
      <c r="L1310" s="204"/>
      <c r="M1310" s="205"/>
      <c r="N1310" s="206"/>
      <c r="O1310" s="206"/>
      <c r="P1310" s="206"/>
      <c r="Q1310" s="206"/>
      <c r="R1310" s="206"/>
      <c r="S1310" s="206"/>
      <c r="T1310" s="207"/>
      <c r="AT1310" s="208" t="s">
        <v>195</v>
      </c>
      <c r="AU1310" s="208" t="s">
        <v>82</v>
      </c>
      <c r="AV1310" s="13" t="s">
        <v>80</v>
      </c>
      <c r="AW1310" s="13" t="s">
        <v>35</v>
      </c>
      <c r="AX1310" s="13" t="s">
        <v>73</v>
      </c>
      <c r="AY1310" s="208" t="s">
        <v>185</v>
      </c>
    </row>
    <row r="1311" spans="1:65" s="14" customFormat="1" ht="11.25">
      <c r="B1311" s="209"/>
      <c r="C1311" s="210"/>
      <c r="D1311" s="200" t="s">
        <v>195</v>
      </c>
      <c r="E1311" s="211" t="s">
        <v>19</v>
      </c>
      <c r="F1311" s="212" t="s">
        <v>7162</v>
      </c>
      <c r="G1311" s="210"/>
      <c r="H1311" s="213">
        <v>2.3759999999999999</v>
      </c>
      <c r="I1311" s="214"/>
      <c r="J1311" s="210"/>
      <c r="K1311" s="210"/>
      <c r="L1311" s="215"/>
      <c r="M1311" s="216"/>
      <c r="N1311" s="217"/>
      <c r="O1311" s="217"/>
      <c r="P1311" s="217"/>
      <c r="Q1311" s="217"/>
      <c r="R1311" s="217"/>
      <c r="S1311" s="217"/>
      <c r="T1311" s="218"/>
      <c r="AT1311" s="219" t="s">
        <v>195</v>
      </c>
      <c r="AU1311" s="219" t="s">
        <v>82</v>
      </c>
      <c r="AV1311" s="14" t="s">
        <v>82</v>
      </c>
      <c r="AW1311" s="14" t="s">
        <v>35</v>
      </c>
      <c r="AX1311" s="14" t="s">
        <v>73</v>
      </c>
      <c r="AY1311" s="219" t="s">
        <v>185</v>
      </c>
    </row>
    <row r="1312" spans="1:65" s="14" customFormat="1" ht="11.25">
      <c r="B1312" s="209"/>
      <c r="C1312" s="210"/>
      <c r="D1312" s="200" t="s">
        <v>195</v>
      </c>
      <c r="E1312" s="211" t="s">
        <v>19</v>
      </c>
      <c r="F1312" s="212" t="s">
        <v>7163</v>
      </c>
      <c r="G1312" s="210"/>
      <c r="H1312" s="213">
        <v>1.08</v>
      </c>
      <c r="I1312" s="214"/>
      <c r="J1312" s="210"/>
      <c r="K1312" s="210"/>
      <c r="L1312" s="215"/>
      <c r="M1312" s="216"/>
      <c r="N1312" s="217"/>
      <c r="O1312" s="217"/>
      <c r="P1312" s="217"/>
      <c r="Q1312" s="217"/>
      <c r="R1312" s="217"/>
      <c r="S1312" s="217"/>
      <c r="T1312" s="218"/>
      <c r="AT1312" s="219" t="s">
        <v>195</v>
      </c>
      <c r="AU1312" s="219" t="s">
        <v>82</v>
      </c>
      <c r="AV1312" s="14" t="s">
        <v>82</v>
      </c>
      <c r="AW1312" s="14" t="s">
        <v>35</v>
      </c>
      <c r="AX1312" s="14" t="s">
        <v>73</v>
      </c>
      <c r="AY1312" s="219" t="s">
        <v>185</v>
      </c>
    </row>
    <row r="1313" spans="1:65" s="14" customFormat="1" ht="11.25">
      <c r="B1313" s="209"/>
      <c r="C1313" s="210"/>
      <c r="D1313" s="200" t="s">
        <v>195</v>
      </c>
      <c r="E1313" s="211" t="s">
        <v>19</v>
      </c>
      <c r="F1313" s="212" t="s">
        <v>7164</v>
      </c>
      <c r="G1313" s="210"/>
      <c r="H1313" s="213">
        <v>1.56</v>
      </c>
      <c r="I1313" s="214"/>
      <c r="J1313" s="210"/>
      <c r="K1313" s="210"/>
      <c r="L1313" s="215"/>
      <c r="M1313" s="216"/>
      <c r="N1313" s="217"/>
      <c r="O1313" s="217"/>
      <c r="P1313" s="217"/>
      <c r="Q1313" s="217"/>
      <c r="R1313" s="217"/>
      <c r="S1313" s="217"/>
      <c r="T1313" s="218"/>
      <c r="AT1313" s="219" t="s">
        <v>195</v>
      </c>
      <c r="AU1313" s="219" t="s">
        <v>82</v>
      </c>
      <c r="AV1313" s="14" t="s">
        <v>82</v>
      </c>
      <c r="AW1313" s="14" t="s">
        <v>35</v>
      </c>
      <c r="AX1313" s="14" t="s">
        <v>73</v>
      </c>
      <c r="AY1313" s="219" t="s">
        <v>185</v>
      </c>
    </row>
    <row r="1314" spans="1:65" s="15" customFormat="1" ht="11.25">
      <c r="B1314" s="220"/>
      <c r="C1314" s="221"/>
      <c r="D1314" s="200" t="s">
        <v>195</v>
      </c>
      <c r="E1314" s="222" t="s">
        <v>19</v>
      </c>
      <c r="F1314" s="223" t="s">
        <v>226</v>
      </c>
      <c r="G1314" s="221"/>
      <c r="H1314" s="224">
        <v>19.622000000000003</v>
      </c>
      <c r="I1314" s="225"/>
      <c r="J1314" s="221"/>
      <c r="K1314" s="221"/>
      <c r="L1314" s="226"/>
      <c r="M1314" s="227"/>
      <c r="N1314" s="228"/>
      <c r="O1314" s="228"/>
      <c r="P1314" s="228"/>
      <c r="Q1314" s="228"/>
      <c r="R1314" s="228"/>
      <c r="S1314" s="228"/>
      <c r="T1314" s="229"/>
      <c r="AT1314" s="230" t="s">
        <v>195</v>
      </c>
      <c r="AU1314" s="230" t="s">
        <v>82</v>
      </c>
      <c r="AV1314" s="15" t="s">
        <v>135</v>
      </c>
      <c r="AW1314" s="15" t="s">
        <v>35</v>
      </c>
      <c r="AX1314" s="15" t="s">
        <v>80</v>
      </c>
      <c r="AY1314" s="230" t="s">
        <v>185</v>
      </c>
    </row>
    <row r="1315" spans="1:65" s="2" customFormat="1" ht="16.5" customHeight="1">
      <c r="A1315" s="36"/>
      <c r="B1315" s="37"/>
      <c r="C1315" s="180" t="s">
        <v>2083</v>
      </c>
      <c r="D1315" s="180" t="s">
        <v>187</v>
      </c>
      <c r="E1315" s="181" t="s">
        <v>1420</v>
      </c>
      <c r="F1315" s="182" t="s">
        <v>1421</v>
      </c>
      <c r="G1315" s="183" t="s">
        <v>240</v>
      </c>
      <c r="H1315" s="184">
        <v>4.4400000000000004</v>
      </c>
      <c r="I1315" s="185"/>
      <c r="J1315" s="186">
        <f>ROUND(I1315*H1315,2)</f>
        <v>0</v>
      </c>
      <c r="K1315" s="182" t="s">
        <v>191</v>
      </c>
      <c r="L1315" s="41"/>
      <c r="M1315" s="187" t="s">
        <v>19</v>
      </c>
      <c r="N1315" s="188" t="s">
        <v>44</v>
      </c>
      <c r="O1315" s="66"/>
      <c r="P1315" s="189">
        <f>O1315*H1315</f>
        <v>0</v>
      </c>
      <c r="Q1315" s="189">
        <v>5.4000000000000001E-4</v>
      </c>
      <c r="R1315" s="189">
        <f>Q1315*H1315</f>
        <v>2.3976000000000002E-3</v>
      </c>
      <c r="S1315" s="189">
        <v>0</v>
      </c>
      <c r="T1315" s="190">
        <f>S1315*H1315</f>
        <v>0</v>
      </c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R1315" s="191" t="s">
        <v>339</v>
      </c>
      <c r="AT1315" s="191" t="s">
        <v>187</v>
      </c>
      <c r="AU1315" s="191" t="s">
        <v>82</v>
      </c>
      <c r="AY1315" s="19" t="s">
        <v>185</v>
      </c>
      <c r="BE1315" s="192">
        <f>IF(N1315="základní",J1315,0)</f>
        <v>0</v>
      </c>
      <c r="BF1315" s="192">
        <f>IF(N1315="snížená",J1315,0)</f>
        <v>0</v>
      </c>
      <c r="BG1315" s="192">
        <f>IF(N1315="zákl. přenesená",J1315,0)</f>
        <v>0</v>
      </c>
      <c r="BH1315" s="192">
        <f>IF(N1315="sníž. přenesená",J1315,0)</f>
        <v>0</v>
      </c>
      <c r="BI1315" s="192">
        <f>IF(N1315="nulová",J1315,0)</f>
        <v>0</v>
      </c>
      <c r="BJ1315" s="19" t="s">
        <v>80</v>
      </c>
      <c r="BK1315" s="192">
        <f>ROUND(I1315*H1315,2)</f>
        <v>0</v>
      </c>
      <c r="BL1315" s="19" t="s">
        <v>339</v>
      </c>
      <c r="BM1315" s="191" t="s">
        <v>7165</v>
      </c>
    </row>
    <row r="1316" spans="1:65" s="2" customFormat="1" ht="11.25">
      <c r="A1316" s="36"/>
      <c r="B1316" s="37"/>
      <c r="C1316" s="38"/>
      <c r="D1316" s="193" t="s">
        <v>193</v>
      </c>
      <c r="E1316" s="38"/>
      <c r="F1316" s="194" t="s">
        <v>1423</v>
      </c>
      <c r="G1316" s="38"/>
      <c r="H1316" s="38"/>
      <c r="I1316" s="195"/>
      <c r="J1316" s="38"/>
      <c r="K1316" s="38"/>
      <c r="L1316" s="41"/>
      <c r="M1316" s="196"/>
      <c r="N1316" s="197"/>
      <c r="O1316" s="66"/>
      <c r="P1316" s="66"/>
      <c r="Q1316" s="66"/>
      <c r="R1316" s="66"/>
      <c r="S1316" s="66"/>
      <c r="T1316" s="67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T1316" s="19" t="s">
        <v>193</v>
      </c>
      <c r="AU1316" s="19" t="s">
        <v>82</v>
      </c>
    </row>
    <row r="1317" spans="1:65" s="13" customFormat="1" ht="11.25">
      <c r="B1317" s="198"/>
      <c r="C1317" s="199"/>
      <c r="D1317" s="200" t="s">
        <v>195</v>
      </c>
      <c r="E1317" s="201" t="s">
        <v>19</v>
      </c>
      <c r="F1317" s="202" t="s">
        <v>652</v>
      </c>
      <c r="G1317" s="199"/>
      <c r="H1317" s="201" t="s">
        <v>19</v>
      </c>
      <c r="I1317" s="203"/>
      <c r="J1317" s="199"/>
      <c r="K1317" s="199"/>
      <c r="L1317" s="204"/>
      <c r="M1317" s="205"/>
      <c r="N1317" s="206"/>
      <c r="O1317" s="206"/>
      <c r="P1317" s="206"/>
      <c r="Q1317" s="206"/>
      <c r="R1317" s="206"/>
      <c r="S1317" s="206"/>
      <c r="T1317" s="207"/>
      <c r="AT1317" s="208" t="s">
        <v>195</v>
      </c>
      <c r="AU1317" s="208" t="s">
        <v>82</v>
      </c>
      <c r="AV1317" s="13" t="s">
        <v>80</v>
      </c>
      <c r="AW1317" s="13" t="s">
        <v>35</v>
      </c>
      <c r="AX1317" s="13" t="s">
        <v>73</v>
      </c>
      <c r="AY1317" s="208" t="s">
        <v>185</v>
      </c>
    </row>
    <row r="1318" spans="1:65" s="13" customFormat="1" ht="11.25">
      <c r="B1318" s="198"/>
      <c r="C1318" s="199"/>
      <c r="D1318" s="200" t="s">
        <v>195</v>
      </c>
      <c r="E1318" s="201" t="s">
        <v>19</v>
      </c>
      <c r="F1318" s="202" t="s">
        <v>7160</v>
      </c>
      <c r="G1318" s="199"/>
      <c r="H1318" s="201" t="s">
        <v>19</v>
      </c>
      <c r="I1318" s="203"/>
      <c r="J1318" s="199"/>
      <c r="K1318" s="199"/>
      <c r="L1318" s="204"/>
      <c r="M1318" s="205"/>
      <c r="N1318" s="206"/>
      <c r="O1318" s="206"/>
      <c r="P1318" s="206"/>
      <c r="Q1318" s="206"/>
      <c r="R1318" s="206"/>
      <c r="S1318" s="206"/>
      <c r="T1318" s="207"/>
      <c r="AT1318" s="208" t="s">
        <v>195</v>
      </c>
      <c r="AU1318" s="208" t="s">
        <v>82</v>
      </c>
      <c r="AV1318" s="13" t="s">
        <v>80</v>
      </c>
      <c r="AW1318" s="13" t="s">
        <v>35</v>
      </c>
      <c r="AX1318" s="13" t="s">
        <v>73</v>
      </c>
      <c r="AY1318" s="208" t="s">
        <v>185</v>
      </c>
    </row>
    <row r="1319" spans="1:65" s="14" customFormat="1" ht="11.25">
      <c r="B1319" s="209"/>
      <c r="C1319" s="210"/>
      <c r="D1319" s="200" t="s">
        <v>195</v>
      </c>
      <c r="E1319" s="211" t="s">
        <v>19</v>
      </c>
      <c r="F1319" s="212" t="s">
        <v>2105</v>
      </c>
      <c r="G1319" s="210"/>
      <c r="H1319" s="213">
        <v>2.88</v>
      </c>
      <c r="I1319" s="214"/>
      <c r="J1319" s="210"/>
      <c r="K1319" s="210"/>
      <c r="L1319" s="215"/>
      <c r="M1319" s="216"/>
      <c r="N1319" s="217"/>
      <c r="O1319" s="217"/>
      <c r="P1319" s="217"/>
      <c r="Q1319" s="217"/>
      <c r="R1319" s="217"/>
      <c r="S1319" s="217"/>
      <c r="T1319" s="218"/>
      <c r="AT1319" s="219" t="s">
        <v>195</v>
      </c>
      <c r="AU1319" s="219" t="s">
        <v>82</v>
      </c>
      <c r="AV1319" s="14" t="s">
        <v>82</v>
      </c>
      <c r="AW1319" s="14" t="s">
        <v>35</v>
      </c>
      <c r="AX1319" s="14" t="s">
        <v>73</v>
      </c>
      <c r="AY1319" s="219" t="s">
        <v>185</v>
      </c>
    </row>
    <row r="1320" spans="1:65" s="13" customFormat="1" ht="11.25">
      <c r="B1320" s="198"/>
      <c r="C1320" s="199"/>
      <c r="D1320" s="200" t="s">
        <v>195</v>
      </c>
      <c r="E1320" s="201" t="s">
        <v>19</v>
      </c>
      <c r="F1320" s="202" t="s">
        <v>777</v>
      </c>
      <c r="G1320" s="199"/>
      <c r="H1320" s="201" t="s">
        <v>19</v>
      </c>
      <c r="I1320" s="203"/>
      <c r="J1320" s="199"/>
      <c r="K1320" s="199"/>
      <c r="L1320" s="204"/>
      <c r="M1320" s="205"/>
      <c r="N1320" s="206"/>
      <c r="O1320" s="206"/>
      <c r="P1320" s="206"/>
      <c r="Q1320" s="206"/>
      <c r="R1320" s="206"/>
      <c r="S1320" s="206"/>
      <c r="T1320" s="207"/>
      <c r="AT1320" s="208" t="s">
        <v>195</v>
      </c>
      <c r="AU1320" s="208" t="s">
        <v>82</v>
      </c>
      <c r="AV1320" s="13" t="s">
        <v>80</v>
      </c>
      <c r="AW1320" s="13" t="s">
        <v>35</v>
      </c>
      <c r="AX1320" s="13" t="s">
        <v>73</v>
      </c>
      <c r="AY1320" s="208" t="s">
        <v>185</v>
      </c>
    </row>
    <row r="1321" spans="1:65" s="14" customFormat="1" ht="11.25">
      <c r="B1321" s="209"/>
      <c r="C1321" s="210"/>
      <c r="D1321" s="200" t="s">
        <v>195</v>
      </c>
      <c r="E1321" s="211" t="s">
        <v>19</v>
      </c>
      <c r="F1321" s="212" t="s">
        <v>7164</v>
      </c>
      <c r="G1321" s="210"/>
      <c r="H1321" s="213">
        <v>1.56</v>
      </c>
      <c r="I1321" s="214"/>
      <c r="J1321" s="210"/>
      <c r="K1321" s="210"/>
      <c r="L1321" s="215"/>
      <c r="M1321" s="216"/>
      <c r="N1321" s="217"/>
      <c r="O1321" s="217"/>
      <c r="P1321" s="217"/>
      <c r="Q1321" s="217"/>
      <c r="R1321" s="217"/>
      <c r="S1321" s="217"/>
      <c r="T1321" s="218"/>
      <c r="AT1321" s="219" t="s">
        <v>195</v>
      </c>
      <c r="AU1321" s="219" t="s">
        <v>82</v>
      </c>
      <c r="AV1321" s="14" t="s">
        <v>82</v>
      </c>
      <c r="AW1321" s="14" t="s">
        <v>35</v>
      </c>
      <c r="AX1321" s="14" t="s">
        <v>73</v>
      </c>
      <c r="AY1321" s="219" t="s">
        <v>185</v>
      </c>
    </row>
    <row r="1322" spans="1:65" s="15" customFormat="1" ht="11.25">
      <c r="B1322" s="220"/>
      <c r="C1322" s="221"/>
      <c r="D1322" s="200" t="s">
        <v>195</v>
      </c>
      <c r="E1322" s="222" t="s">
        <v>19</v>
      </c>
      <c r="F1322" s="223" t="s">
        <v>226</v>
      </c>
      <c r="G1322" s="221"/>
      <c r="H1322" s="224">
        <v>4.4399999999999995</v>
      </c>
      <c r="I1322" s="225"/>
      <c r="J1322" s="221"/>
      <c r="K1322" s="221"/>
      <c r="L1322" s="226"/>
      <c r="M1322" s="227"/>
      <c r="N1322" s="228"/>
      <c r="O1322" s="228"/>
      <c r="P1322" s="228"/>
      <c r="Q1322" s="228"/>
      <c r="R1322" s="228"/>
      <c r="S1322" s="228"/>
      <c r="T1322" s="229"/>
      <c r="AT1322" s="230" t="s">
        <v>195</v>
      </c>
      <c r="AU1322" s="230" t="s">
        <v>82</v>
      </c>
      <c r="AV1322" s="15" t="s">
        <v>135</v>
      </c>
      <c r="AW1322" s="15" t="s">
        <v>35</v>
      </c>
      <c r="AX1322" s="15" t="s">
        <v>80</v>
      </c>
      <c r="AY1322" s="230" t="s">
        <v>185</v>
      </c>
    </row>
    <row r="1323" spans="1:65" s="2" customFormat="1" ht="16.5" customHeight="1">
      <c r="A1323" s="36"/>
      <c r="B1323" s="37"/>
      <c r="C1323" s="180" t="s">
        <v>2088</v>
      </c>
      <c r="D1323" s="180" t="s">
        <v>187</v>
      </c>
      <c r="E1323" s="181" t="s">
        <v>1425</v>
      </c>
      <c r="F1323" s="182" t="s">
        <v>1426</v>
      </c>
      <c r="G1323" s="183" t="s">
        <v>240</v>
      </c>
      <c r="H1323" s="184">
        <v>15.242000000000001</v>
      </c>
      <c r="I1323" s="185"/>
      <c r="J1323" s="186">
        <f>ROUND(I1323*H1323,2)</f>
        <v>0</v>
      </c>
      <c r="K1323" s="182" t="s">
        <v>191</v>
      </c>
      <c r="L1323" s="41"/>
      <c r="M1323" s="187" t="s">
        <v>19</v>
      </c>
      <c r="N1323" s="188" t="s">
        <v>44</v>
      </c>
      <c r="O1323" s="66"/>
      <c r="P1323" s="189">
        <f>O1323*H1323</f>
        <v>0</v>
      </c>
      <c r="Q1323" s="189">
        <v>5.9000000000000003E-4</v>
      </c>
      <c r="R1323" s="189">
        <f>Q1323*H1323</f>
        <v>8.9927800000000006E-3</v>
      </c>
      <c r="S1323" s="189">
        <v>0</v>
      </c>
      <c r="T1323" s="190">
        <f>S1323*H1323</f>
        <v>0</v>
      </c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R1323" s="191" t="s">
        <v>339</v>
      </c>
      <c r="AT1323" s="191" t="s">
        <v>187</v>
      </c>
      <c r="AU1323" s="191" t="s">
        <v>82</v>
      </c>
      <c r="AY1323" s="19" t="s">
        <v>185</v>
      </c>
      <c r="BE1323" s="192">
        <f>IF(N1323="základní",J1323,0)</f>
        <v>0</v>
      </c>
      <c r="BF1323" s="192">
        <f>IF(N1323="snížená",J1323,0)</f>
        <v>0</v>
      </c>
      <c r="BG1323" s="192">
        <f>IF(N1323="zákl. přenesená",J1323,0)</f>
        <v>0</v>
      </c>
      <c r="BH1323" s="192">
        <f>IF(N1323="sníž. přenesená",J1323,0)</f>
        <v>0</v>
      </c>
      <c r="BI1323" s="192">
        <f>IF(N1323="nulová",J1323,0)</f>
        <v>0</v>
      </c>
      <c r="BJ1323" s="19" t="s">
        <v>80</v>
      </c>
      <c r="BK1323" s="192">
        <f>ROUND(I1323*H1323,2)</f>
        <v>0</v>
      </c>
      <c r="BL1323" s="19" t="s">
        <v>339</v>
      </c>
      <c r="BM1323" s="191" t="s">
        <v>7166</v>
      </c>
    </row>
    <row r="1324" spans="1:65" s="2" customFormat="1" ht="11.25">
      <c r="A1324" s="36"/>
      <c r="B1324" s="37"/>
      <c r="C1324" s="38"/>
      <c r="D1324" s="193" t="s">
        <v>193</v>
      </c>
      <c r="E1324" s="38"/>
      <c r="F1324" s="194" t="s">
        <v>1428</v>
      </c>
      <c r="G1324" s="38"/>
      <c r="H1324" s="38"/>
      <c r="I1324" s="195"/>
      <c r="J1324" s="38"/>
      <c r="K1324" s="38"/>
      <c r="L1324" s="41"/>
      <c r="M1324" s="196"/>
      <c r="N1324" s="197"/>
      <c r="O1324" s="66"/>
      <c r="P1324" s="66"/>
      <c r="Q1324" s="66"/>
      <c r="R1324" s="66"/>
      <c r="S1324" s="66"/>
      <c r="T1324" s="67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T1324" s="19" t="s">
        <v>193</v>
      </c>
      <c r="AU1324" s="19" t="s">
        <v>82</v>
      </c>
    </row>
    <row r="1325" spans="1:65" s="13" customFormat="1" ht="11.25">
      <c r="B1325" s="198"/>
      <c r="C1325" s="199"/>
      <c r="D1325" s="200" t="s">
        <v>195</v>
      </c>
      <c r="E1325" s="201" t="s">
        <v>19</v>
      </c>
      <c r="F1325" s="202" t="s">
        <v>652</v>
      </c>
      <c r="G1325" s="199"/>
      <c r="H1325" s="201" t="s">
        <v>19</v>
      </c>
      <c r="I1325" s="203"/>
      <c r="J1325" s="199"/>
      <c r="K1325" s="199"/>
      <c r="L1325" s="204"/>
      <c r="M1325" s="205"/>
      <c r="N1325" s="206"/>
      <c r="O1325" s="206"/>
      <c r="P1325" s="206"/>
      <c r="Q1325" s="206"/>
      <c r="R1325" s="206"/>
      <c r="S1325" s="206"/>
      <c r="T1325" s="207"/>
      <c r="AT1325" s="208" t="s">
        <v>195</v>
      </c>
      <c r="AU1325" s="208" t="s">
        <v>82</v>
      </c>
      <c r="AV1325" s="13" t="s">
        <v>80</v>
      </c>
      <c r="AW1325" s="13" t="s">
        <v>35</v>
      </c>
      <c r="AX1325" s="13" t="s">
        <v>73</v>
      </c>
      <c r="AY1325" s="208" t="s">
        <v>185</v>
      </c>
    </row>
    <row r="1326" spans="1:65" s="13" customFormat="1" ht="11.25">
      <c r="B1326" s="198"/>
      <c r="C1326" s="199"/>
      <c r="D1326" s="200" t="s">
        <v>195</v>
      </c>
      <c r="E1326" s="201" t="s">
        <v>19</v>
      </c>
      <c r="F1326" s="202" t="s">
        <v>7160</v>
      </c>
      <c r="G1326" s="199"/>
      <c r="H1326" s="201" t="s">
        <v>19</v>
      </c>
      <c r="I1326" s="203"/>
      <c r="J1326" s="199"/>
      <c r="K1326" s="199"/>
      <c r="L1326" s="204"/>
      <c r="M1326" s="205"/>
      <c r="N1326" s="206"/>
      <c r="O1326" s="206"/>
      <c r="P1326" s="206"/>
      <c r="Q1326" s="206"/>
      <c r="R1326" s="206"/>
      <c r="S1326" s="206"/>
      <c r="T1326" s="207"/>
      <c r="AT1326" s="208" t="s">
        <v>195</v>
      </c>
      <c r="AU1326" s="208" t="s">
        <v>82</v>
      </c>
      <c r="AV1326" s="13" t="s">
        <v>80</v>
      </c>
      <c r="AW1326" s="13" t="s">
        <v>35</v>
      </c>
      <c r="AX1326" s="13" t="s">
        <v>73</v>
      </c>
      <c r="AY1326" s="208" t="s">
        <v>185</v>
      </c>
    </row>
    <row r="1327" spans="1:65" s="14" customFormat="1" ht="11.25">
      <c r="B1327" s="209"/>
      <c r="C1327" s="210"/>
      <c r="D1327" s="200" t="s">
        <v>195</v>
      </c>
      <c r="E1327" s="211" t="s">
        <v>19</v>
      </c>
      <c r="F1327" s="212" t="s">
        <v>2106</v>
      </c>
      <c r="G1327" s="210"/>
      <c r="H1327" s="213">
        <v>3.7120000000000002</v>
      </c>
      <c r="I1327" s="214"/>
      <c r="J1327" s="210"/>
      <c r="K1327" s="210"/>
      <c r="L1327" s="215"/>
      <c r="M1327" s="216"/>
      <c r="N1327" s="217"/>
      <c r="O1327" s="217"/>
      <c r="P1327" s="217"/>
      <c r="Q1327" s="217"/>
      <c r="R1327" s="217"/>
      <c r="S1327" s="217"/>
      <c r="T1327" s="218"/>
      <c r="AT1327" s="219" t="s">
        <v>195</v>
      </c>
      <c r="AU1327" s="219" t="s">
        <v>82</v>
      </c>
      <c r="AV1327" s="14" t="s">
        <v>82</v>
      </c>
      <c r="AW1327" s="14" t="s">
        <v>35</v>
      </c>
      <c r="AX1327" s="14" t="s">
        <v>73</v>
      </c>
      <c r="AY1327" s="219" t="s">
        <v>185</v>
      </c>
    </row>
    <row r="1328" spans="1:65" s="14" customFormat="1" ht="11.25">
      <c r="B1328" s="209"/>
      <c r="C1328" s="210"/>
      <c r="D1328" s="200" t="s">
        <v>195</v>
      </c>
      <c r="E1328" s="211" t="s">
        <v>19</v>
      </c>
      <c r="F1328" s="212" t="s">
        <v>1580</v>
      </c>
      <c r="G1328" s="210"/>
      <c r="H1328" s="213">
        <v>2.181</v>
      </c>
      <c r="I1328" s="214"/>
      <c r="J1328" s="210"/>
      <c r="K1328" s="210"/>
      <c r="L1328" s="215"/>
      <c r="M1328" s="216"/>
      <c r="N1328" s="217"/>
      <c r="O1328" s="217"/>
      <c r="P1328" s="217"/>
      <c r="Q1328" s="217"/>
      <c r="R1328" s="217"/>
      <c r="S1328" s="217"/>
      <c r="T1328" s="218"/>
      <c r="AT1328" s="219" t="s">
        <v>195</v>
      </c>
      <c r="AU1328" s="219" t="s">
        <v>82</v>
      </c>
      <c r="AV1328" s="14" t="s">
        <v>82</v>
      </c>
      <c r="AW1328" s="14" t="s">
        <v>35</v>
      </c>
      <c r="AX1328" s="14" t="s">
        <v>73</v>
      </c>
      <c r="AY1328" s="219" t="s">
        <v>185</v>
      </c>
    </row>
    <row r="1329" spans="1:65" s="14" customFormat="1" ht="11.25">
      <c r="B1329" s="209"/>
      <c r="C1329" s="210"/>
      <c r="D1329" s="200" t="s">
        <v>195</v>
      </c>
      <c r="E1329" s="211" t="s">
        <v>19</v>
      </c>
      <c r="F1329" s="212" t="s">
        <v>2106</v>
      </c>
      <c r="G1329" s="210"/>
      <c r="H1329" s="213">
        <v>3.7120000000000002</v>
      </c>
      <c r="I1329" s="214"/>
      <c r="J1329" s="210"/>
      <c r="K1329" s="210"/>
      <c r="L1329" s="215"/>
      <c r="M1329" s="216"/>
      <c r="N1329" s="217"/>
      <c r="O1329" s="217"/>
      <c r="P1329" s="217"/>
      <c r="Q1329" s="217"/>
      <c r="R1329" s="217"/>
      <c r="S1329" s="217"/>
      <c r="T1329" s="218"/>
      <c r="AT1329" s="219" t="s">
        <v>195</v>
      </c>
      <c r="AU1329" s="219" t="s">
        <v>82</v>
      </c>
      <c r="AV1329" s="14" t="s">
        <v>82</v>
      </c>
      <c r="AW1329" s="14" t="s">
        <v>35</v>
      </c>
      <c r="AX1329" s="14" t="s">
        <v>73</v>
      </c>
      <c r="AY1329" s="219" t="s">
        <v>185</v>
      </c>
    </row>
    <row r="1330" spans="1:65" s="14" customFormat="1" ht="11.25">
      <c r="B1330" s="209"/>
      <c r="C1330" s="210"/>
      <c r="D1330" s="200" t="s">
        <v>195</v>
      </c>
      <c r="E1330" s="211" t="s">
        <v>19</v>
      </c>
      <c r="F1330" s="212" t="s">
        <v>1580</v>
      </c>
      <c r="G1330" s="210"/>
      <c r="H1330" s="213">
        <v>2.181</v>
      </c>
      <c r="I1330" s="214"/>
      <c r="J1330" s="210"/>
      <c r="K1330" s="210"/>
      <c r="L1330" s="215"/>
      <c r="M1330" s="216"/>
      <c r="N1330" s="217"/>
      <c r="O1330" s="217"/>
      <c r="P1330" s="217"/>
      <c r="Q1330" s="217"/>
      <c r="R1330" s="217"/>
      <c r="S1330" s="217"/>
      <c r="T1330" s="218"/>
      <c r="AT1330" s="219" t="s">
        <v>195</v>
      </c>
      <c r="AU1330" s="219" t="s">
        <v>82</v>
      </c>
      <c r="AV1330" s="14" t="s">
        <v>82</v>
      </c>
      <c r="AW1330" s="14" t="s">
        <v>35</v>
      </c>
      <c r="AX1330" s="14" t="s">
        <v>73</v>
      </c>
      <c r="AY1330" s="219" t="s">
        <v>185</v>
      </c>
    </row>
    <row r="1331" spans="1:65" s="13" customFormat="1" ht="11.25">
      <c r="B1331" s="198"/>
      <c r="C1331" s="199"/>
      <c r="D1331" s="200" t="s">
        <v>195</v>
      </c>
      <c r="E1331" s="201" t="s">
        <v>19</v>
      </c>
      <c r="F1331" s="202" t="s">
        <v>777</v>
      </c>
      <c r="G1331" s="199"/>
      <c r="H1331" s="201" t="s">
        <v>19</v>
      </c>
      <c r="I1331" s="203"/>
      <c r="J1331" s="199"/>
      <c r="K1331" s="199"/>
      <c r="L1331" s="204"/>
      <c r="M1331" s="205"/>
      <c r="N1331" s="206"/>
      <c r="O1331" s="206"/>
      <c r="P1331" s="206"/>
      <c r="Q1331" s="206"/>
      <c r="R1331" s="206"/>
      <c r="S1331" s="206"/>
      <c r="T1331" s="207"/>
      <c r="AT1331" s="208" t="s">
        <v>195</v>
      </c>
      <c r="AU1331" s="208" t="s">
        <v>82</v>
      </c>
      <c r="AV1331" s="13" t="s">
        <v>80</v>
      </c>
      <c r="AW1331" s="13" t="s">
        <v>35</v>
      </c>
      <c r="AX1331" s="13" t="s">
        <v>73</v>
      </c>
      <c r="AY1331" s="208" t="s">
        <v>185</v>
      </c>
    </row>
    <row r="1332" spans="1:65" s="14" customFormat="1" ht="11.25">
      <c r="B1332" s="209"/>
      <c r="C1332" s="210"/>
      <c r="D1332" s="200" t="s">
        <v>195</v>
      </c>
      <c r="E1332" s="211" t="s">
        <v>19</v>
      </c>
      <c r="F1332" s="212" t="s">
        <v>7162</v>
      </c>
      <c r="G1332" s="210"/>
      <c r="H1332" s="213">
        <v>2.3759999999999999</v>
      </c>
      <c r="I1332" s="214"/>
      <c r="J1332" s="210"/>
      <c r="K1332" s="210"/>
      <c r="L1332" s="215"/>
      <c r="M1332" s="216"/>
      <c r="N1332" s="217"/>
      <c r="O1332" s="217"/>
      <c r="P1332" s="217"/>
      <c r="Q1332" s="217"/>
      <c r="R1332" s="217"/>
      <c r="S1332" s="217"/>
      <c r="T1332" s="218"/>
      <c r="AT1332" s="219" t="s">
        <v>195</v>
      </c>
      <c r="AU1332" s="219" t="s">
        <v>82</v>
      </c>
      <c r="AV1332" s="14" t="s">
        <v>82</v>
      </c>
      <c r="AW1332" s="14" t="s">
        <v>35</v>
      </c>
      <c r="AX1332" s="14" t="s">
        <v>73</v>
      </c>
      <c r="AY1332" s="219" t="s">
        <v>185</v>
      </c>
    </row>
    <row r="1333" spans="1:65" s="14" customFormat="1" ht="11.25">
      <c r="B1333" s="209"/>
      <c r="C1333" s="210"/>
      <c r="D1333" s="200" t="s">
        <v>195</v>
      </c>
      <c r="E1333" s="211" t="s">
        <v>19</v>
      </c>
      <c r="F1333" s="212" t="s">
        <v>7163</v>
      </c>
      <c r="G1333" s="210"/>
      <c r="H1333" s="213">
        <v>1.08</v>
      </c>
      <c r="I1333" s="214"/>
      <c r="J1333" s="210"/>
      <c r="K1333" s="210"/>
      <c r="L1333" s="215"/>
      <c r="M1333" s="216"/>
      <c r="N1333" s="217"/>
      <c r="O1333" s="217"/>
      <c r="P1333" s="217"/>
      <c r="Q1333" s="217"/>
      <c r="R1333" s="217"/>
      <c r="S1333" s="217"/>
      <c r="T1333" s="218"/>
      <c r="AT1333" s="219" t="s">
        <v>195</v>
      </c>
      <c r="AU1333" s="219" t="s">
        <v>82</v>
      </c>
      <c r="AV1333" s="14" t="s">
        <v>82</v>
      </c>
      <c r="AW1333" s="14" t="s">
        <v>35</v>
      </c>
      <c r="AX1333" s="14" t="s">
        <v>73</v>
      </c>
      <c r="AY1333" s="219" t="s">
        <v>185</v>
      </c>
    </row>
    <row r="1334" spans="1:65" s="15" customFormat="1" ht="11.25">
      <c r="B1334" s="220"/>
      <c r="C1334" s="221"/>
      <c r="D1334" s="200" t="s">
        <v>195</v>
      </c>
      <c r="E1334" s="222" t="s">
        <v>19</v>
      </c>
      <c r="F1334" s="223" t="s">
        <v>226</v>
      </c>
      <c r="G1334" s="221"/>
      <c r="H1334" s="224">
        <v>15.242000000000001</v>
      </c>
      <c r="I1334" s="225"/>
      <c r="J1334" s="221"/>
      <c r="K1334" s="221"/>
      <c r="L1334" s="226"/>
      <c r="M1334" s="227"/>
      <c r="N1334" s="228"/>
      <c r="O1334" s="228"/>
      <c r="P1334" s="228"/>
      <c r="Q1334" s="228"/>
      <c r="R1334" s="228"/>
      <c r="S1334" s="228"/>
      <c r="T1334" s="229"/>
      <c r="AT1334" s="230" t="s">
        <v>195</v>
      </c>
      <c r="AU1334" s="230" t="s">
        <v>82</v>
      </c>
      <c r="AV1334" s="15" t="s">
        <v>135</v>
      </c>
      <c r="AW1334" s="15" t="s">
        <v>35</v>
      </c>
      <c r="AX1334" s="15" t="s">
        <v>80</v>
      </c>
      <c r="AY1334" s="230" t="s">
        <v>185</v>
      </c>
    </row>
    <row r="1335" spans="1:65" s="2" customFormat="1" ht="16.5" customHeight="1">
      <c r="A1335" s="36"/>
      <c r="B1335" s="37"/>
      <c r="C1335" s="180" t="s">
        <v>2093</v>
      </c>
      <c r="D1335" s="180" t="s">
        <v>187</v>
      </c>
      <c r="E1335" s="181" t="s">
        <v>1436</v>
      </c>
      <c r="F1335" s="182" t="s">
        <v>1437</v>
      </c>
      <c r="G1335" s="183" t="s">
        <v>240</v>
      </c>
      <c r="H1335" s="184">
        <v>4.4400000000000004</v>
      </c>
      <c r="I1335" s="185"/>
      <c r="J1335" s="186">
        <f>ROUND(I1335*H1335,2)</f>
        <v>0</v>
      </c>
      <c r="K1335" s="182" t="s">
        <v>191</v>
      </c>
      <c r="L1335" s="41"/>
      <c r="M1335" s="187" t="s">
        <v>19</v>
      </c>
      <c r="N1335" s="188" t="s">
        <v>44</v>
      </c>
      <c r="O1335" s="66"/>
      <c r="P1335" s="189">
        <f>O1335*H1335</f>
        <v>0</v>
      </c>
      <c r="Q1335" s="189">
        <v>2.4000000000000001E-4</v>
      </c>
      <c r="R1335" s="189">
        <f>Q1335*H1335</f>
        <v>1.0656000000000001E-3</v>
      </c>
      <c r="S1335" s="189">
        <v>0</v>
      </c>
      <c r="T1335" s="190">
        <f>S1335*H1335</f>
        <v>0</v>
      </c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R1335" s="191" t="s">
        <v>339</v>
      </c>
      <c r="AT1335" s="191" t="s">
        <v>187</v>
      </c>
      <c r="AU1335" s="191" t="s">
        <v>82</v>
      </c>
      <c r="AY1335" s="19" t="s">
        <v>185</v>
      </c>
      <c r="BE1335" s="192">
        <f>IF(N1335="základní",J1335,0)</f>
        <v>0</v>
      </c>
      <c r="BF1335" s="192">
        <f>IF(N1335="snížená",J1335,0)</f>
        <v>0</v>
      </c>
      <c r="BG1335" s="192">
        <f>IF(N1335="zákl. přenesená",J1335,0)</f>
        <v>0</v>
      </c>
      <c r="BH1335" s="192">
        <f>IF(N1335="sníž. přenesená",J1335,0)</f>
        <v>0</v>
      </c>
      <c r="BI1335" s="192">
        <f>IF(N1335="nulová",J1335,0)</f>
        <v>0</v>
      </c>
      <c r="BJ1335" s="19" t="s">
        <v>80</v>
      </c>
      <c r="BK1335" s="192">
        <f>ROUND(I1335*H1335,2)</f>
        <v>0</v>
      </c>
      <c r="BL1335" s="19" t="s">
        <v>339</v>
      </c>
      <c r="BM1335" s="191" t="s">
        <v>7167</v>
      </c>
    </row>
    <row r="1336" spans="1:65" s="2" customFormat="1" ht="11.25">
      <c r="A1336" s="36"/>
      <c r="B1336" s="37"/>
      <c r="C1336" s="38"/>
      <c r="D1336" s="193" t="s">
        <v>193</v>
      </c>
      <c r="E1336" s="38"/>
      <c r="F1336" s="194" t="s">
        <v>1439</v>
      </c>
      <c r="G1336" s="38"/>
      <c r="H1336" s="38"/>
      <c r="I1336" s="195"/>
      <c r="J1336" s="38"/>
      <c r="K1336" s="38"/>
      <c r="L1336" s="41"/>
      <c r="M1336" s="196"/>
      <c r="N1336" s="197"/>
      <c r="O1336" s="66"/>
      <c r="P1336" s="66"/>
      <c r="Q1336" s="66"/>
      <c r="R1336" s="66"/>
      <c r="S1336" s="66"/>
      <c r="T1336" s="67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T1336" s="19" t="s">
        <v>193</v>
      </c>
      <c r="AU1336" s="19" t="s">
        <v>82</v>
      </c>
    </row>
    <row r="1337" spans="1:65" s="13" customFormat="1" ht="11.25">
      <c r="B1337" s="198"/>
      <c r="C1337" s="199"/>
      <c r="D1337" s="200" t="s">
        <v>195</v>
      </c>
      <c r="E1337" s="201" t="s">
        <v>19</v>
      </c>
      <c r="F1337" s="202" t="s">
        <v>652</v>
      </c>
      <c r="G1337" s="199"/>
      <c r="H1337" s="201" t="s">
        <v>19</v>
      </c>
      <c r="I1337" s="203"/>
      <c r="J1337" s="199"/>
      <c r="K1337" s="199"/>
      <c r="L1337" s="204"/>
      <c r="M1337" s="205"/>
      <c r="N1337" s="206"/>
      <c r="O1337" s="206"/>
      <c r="P1337" s="206"/>
      <c r="Q1337" s="206"/>
      <c r="R1337" s="206"/>
      <c r="S1337" s="206"/>
      <c r="T1337" s="207"/>
      <c r="AT1337" s="208" t="s">
        <v>195</v>
      </c>
      <c r="AU1337" s="208" t="s">
        <v>82</v>
      </c>
      <c r="AV1337" s="13" t="s">
        <v>80</v>
      </c>
      <c r="AW1337" s="13" t="s">
        <v>35</v>
      </c>
      <c r="AX1337" s="13" t="s">
        <v>73</v>
      </c>
      <c r="AY1337" s="208" t="s">
        <v>185</v>
      </c>
    </row>
    <row r="1338" spans="1:65" s="13" customFormat="1" ht="11.25">
      <c r="B1338" s="198"/>
      <c r="C1338" s="199"/>
      <c r="D1338" s="200" t="s">
        <v>195</v>
      </c>
      <c r="E1338" s="201" t="s">
        <v>19</v>
      </c>
      <c r="F1338" s="202" t="s">
        <v>7160</v>
      </c>
      <c r="G1338" s="199"/>
      <c r="H1338" s="201" t="s">
        <v>19</v>
      </c>
      <c r="I1338" s="203"/>
      <c r="J1338" s="199"/>
      <c r="K1338" s="199"/>
      <c r="L1338" s="204"/>
      <c r="M1338" s="205"/>
      <c r="N1338" s="206"/>
      <c r="O1338" s="206"/>
      <c r="P1338" s="206"/>
      <c r="Q1338" s="206"/>
      <c r="R1338" s="206"/>
      <c r="S1338" s="206"/>
      <c r="T1338" s="207"/>
      <c r="AT1338" s="208" t="s">
        <v>195</v>
      </c>
      <c r="AU1338" s="208" t="s">
        <v>82</v>
      </c>
      <c r="AV1338" s="13" t="s">
        <v>80</v>
      </c>
      <c r="AW1338" s="13" t="s">
        <v>35</v>
      </c>
      <c r="AX1338" s="13" t="s">
        <v>73</v>
      </c>
      <c r="AY1338" s="208" t="s">
        <v>185</v>
      </c>
    </row>
    <row r="1339" spans="1:65" s="14" customFormat="1" ht="11.25">
      <c r="B1339" s="209"/>
      <c r="C1339" s="210"/>
      <c r="D1339" s="200" t="s">
        <v>195</v>
      </c>
      <c r="E1339" s="211" t="s">
        <v>19</v>
      </c>
      <c r="F1339" s="212" t="s">
        <v>2105</v>
      </c>
      <c r="G1339" s="210"/>
      <c r="H1339" s="213">
        <v>2.88</v>
      </c>
      <c r="I1339" s="214"/>
      <c r="J1339" s="210"/>
      <c r="K1339" s="210"/>
      <c r="L1339" s="215"/>
      <c r="M1339" s="216"/>
      <c r="N1339" s="217"/>
      <c r="O1339" s="217"/>
      <c r="P1339" s="217"/>
      <c r="Q1339" s="217"/>
      <c r="R1339" s="217"/>
      <c r="S1339" s="217"/>
      <c r="T1339" s="218"/>
      <c r="AT1339" s="219" t="s">
        <v>195</v>
      </c>
      <c r="AU1339" s="219" t="s">
        <v>82</v>
      </c>
      <c r="AV1339" s="14" t="s">
        <v>82</v>
      </c>
      <c r="AW1339" s="14" t="s">
        <v>35</v>
      </c>
      <c r="AX1339" s="14" t="s">
        <v>73</v>
      </c>
      <c r="AY1339" s="219" t="s">
        <v>185</v>
      </c>
    </row>
    <row r="1340" spans="1:65" s="13" customFormat="1" ht="11.25">
      <c r="B1340" s="198"/>
      <c r="C1340" s="199"/>
      <c r="D1340" s="200" t="s">
        <v>195</v>
      </c>
      <c r="E1340" s="201" t="s">
        <v>19</v>
      </c>
      <c r="F1340" s="202" t="s">
        <v>777</v>
      </c>
      <c r="G1340" s="199"/>
      <c r="H1340" s="201" t="s">
        <v>19</v>
      </c>
      <c r="I1340" s="203"/>
      <c r="J1340" s="199"/>
      <c r="K1340" s="199"/>
      <c r="L1340" s="204"/>
      <c r="M1340" s="205"/>
      <c r="N1340" s="206"/>
      <c r="O1340" s="206"/>
      <c r="P1340" s="206"/>
      <c r="Q1340" s="206"/>
      <c r="R1340" s="206"/>
      <c r="S1340" s="206"/>
      <c r="T1340" s="207"/>
      <c r="AT1340" s="208" t="s">
        <v>195</v>
      </c>
      <c r="AU1340" s="208" t="s">
        <v>82</v>
      </c>
      <c r="AV1340" s="13" t="s">
        <v>80</v>
      </c>
      <c r="AW1340" s="13" t="s">
        <v>35</v>
      </c>
      <c r="AX1340" s="13" t="s">
        <v>73</v>
      </c>
      <c r="AY1340" s="208" t="s">
        <v>185</v>
      </c>
    </row>
    <row r="1341" spans="1:65" s="14" customFormat="1" ht="11.25">
      <c r="B1341" s="209"/>
      <c r="C1341" s="210"/>
      <c r="D1341" s="200" t="s">
        <v>195</v>
      </c>
      <c r="E1341" s="211" t="s">
        <v>19</v>
      </c>
      <c r="F1341" s="212" t="s">
        <v>7164</v>
      </c>
      <c r="G1341" s="210"/>
      <c r="H1341" s="213">
        <v>1.56</v>
      </c>
      <c r="I1341" s="214"/>
      <c r="J1341" s="210"/>
      <c r="K1341" s="210"/>
      <c r="L1341" s="215"/>
      <c r="M1341" s="216"/>
      <c r="N1341" s="217"/>
      <c r="O1341" s="217"/>
      <c r="P1341" s="217"/>
      <c r="Q1341" s="217"/>
      <c r="R1341" s="217"/>
      <c r="S1341" s="217"/>
      <c r="T1341" s="218"/>
      <c r="AT1341" s="219" t="s">
        <v>195</v>
      </c>
      <c r="AU1341" s="219" t="s">
        <v>82</v>
      </c>
      <c r="AV1341" s="14" t="s">
        <v>82</v>
      </c>
      <c r="AW1341" s="14" t="s">
        <v>35</v>
      </c>
      <c r="AX1341" s="14" t="s">
        <v>73</v>
      </c>
      <c r="AY1341" s="219" t="s">
        <v>185</v>
      </c>
    </row>
    <row r="1342" spans="1:65" s="15" customFormat="1" ht="11.25">
      <c r="B1342" s="220"/>
      <c r="C1342" s="221"/>
      <c r="D1342" s="200" t="s">
        <v>195</v>
      </c>
      <c r="E1342" s="222" t="s">
        <v>19</v>
      </c>
      <c r="F1342" s="223" t="s">
        <v>226</v>
      </c>
      <c r="G1342" s="221"/>
      <c r="H1342" s="224">
        <v>4.4399999999999995</v>
      </c>
      <c r="I1342" s="225"/>
      <c r="J1342" s="221"/>
      <c r="K1342" s="221"/>
      <c r="L1342" s="226"/>
      <c r="M1342" s="227"/>
      <c r="N1342" s="228"/>
      <c r="O1342" s="228"/>
      <c r="P1342" s="228"/>
      <c r="Q1342" s="228"/>
      <c r="R1342" s="228"/>
      <c r="S1342" s="228"/>
      <c r="T1342" s="229"/>
      <c r="AT1342" s="230" t="s">
        <v>195</v>
      </c>
      <c r="AU1342" s="230" t="s">
        <v>82</v>
      </c>
      <c r="AV1342" s="15" t="s">
        <v>135</v>
      </c>
      <c r="AW1342" s="15" t="s">
        <v>35</v>
      </c>
      <c r="AX1342" s="15" t="s">
        <v>80</v>
      </c>
      <c r="AY1342" s="230" t="s">
        <v>185</v>
      </c>
    </row>
    <row r="1343" spans="1:65" s="2" customFormat="1" ht="16.5" customHeight="1">
      <c r="A1343" s="36"/>
      <c r="B1343" s="37"/>
      <c r="C1343" s="180" t="s">
        <v>2098</v>
      </c>
      <c r="D1343" s="180" t="s">
        <v>187</v>
      </c>
      <c r="E1343" s="181" t="s">
        <v>1442</v>
      </c>
      <c r="F1343" s="182" t="s">
        <v>1443</v>
      </c>
      <c r="G1343" s="183" t="s">
        <v>240</v>
      </c>
      <c r="H1343" s="184">
        <v>15.242000000000001</v>
      </c>
      <c r="I1343" s="185"/>
      <c r="J1343" s="186">
        <f>ROUND(I1343*H1343,2)</f>
        <v>0</v>
      </c>
      <c r="K1343" s="182" t="s">
        <v>191</v>
      </c>
      <c r="L1343" s="41"/>
      <c r="M1343" s="187" t="s">
        <v>19</v>
      </c>
      <c r="N1343" s="188" t="s">
        <v>44</v>
      </c>
      <c r="O1343" s="66"/>
      <c r="P1343" s="189">
        <f>O1343*H1343</f>
        <v>0</v>
      </c>
      <c r="Q1343" s="189">
        <v>2.5999999999999998E-4</v>
      </c>
      <c r="R1343" s="189">
        <f>Q1343*H1343</f>
        <v>3.96292E-3</v>
      </c>
      <c r="S1343" s="189">
        <v>0</v>
      </c>
      <c r="T1343" s="190">
        <f>S1343*H1343</f>
        <v>0</v>
      </c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R1343" s="191" t="s">
        <v>339</v>
      </c>
      <c r="AT1343" s="191" t="s">
        <v>187</v>
      </c>
      <c r="AU1343" s="191" t="s">
        <v>82</v>
      </c>
      <c r="AY1343" s="19" t="s">
        <v>185</v>
      </c>
      <c r="BE1343" s="192">
        <f>IF(N1343="základní",J1343,0)</f>
        <v>0</v>
      </c>
      <c r="BF1343" s="192">
        <f>IF(N1343="snížená",J1343,0)</f>
        <v>0</v>
      </c>
      <c r="BG1343" s="192">
        <f>IF(N1343="zákl. přenesená",J1343,0)</f>
        <v>0</v>
      </c>
      <c r="BH1343" s="192">
        <f>IF(N1343="sníž. přenesená",J1343,0)</f>
        <v>0</v>
      </c>
      <c r="BI1343" s="192">
        <f>IF(N1343="nulová",J1343,0)</f>
        <v>0</v>
      </c>
      <c r="BJ1343" s="19" t="s">
        <v>80</v>
      </c>
      <c r="BK1343" s="192">
        <f>ROUND(I1343*H1343,2)</f>
        <v>0</v>
      </c>
      <c r="BL1343" s="19" t="s">
        <v>339</v>
      </c>
      <c r="BM1343" s="191" t="s">
        <v>7168</v>
      </c>
    </row>
    <row r="1344" spans="1:65" s="2" customFormat="1" ht="11.25">
      <c r="A1344" s="36"/>
      <c r="B1344" s="37"/>
      <c r="C1344" s="38"/>
      <c r="D1344" s="193" t="s">
        <v>193</v>
      </c>
      <c r="E1344" s="38"/>
      <c r="F1344" s="194" t="s">
        <v>1445</v>
      </c>
      <c r="G1344" s="38"/>
      <c r="H1344" s="38"/>
      <c r="I1344" s="195"/>
      <c r="J1344" s="38"/>
      <c r="K1344" s="38"/>
      <c r="L1344" s="41"/>
      <c r="M1344" s="196"/>
      <c r="N1344" s="197"/>
      <c r="O1344" s="66"/>
      <c r="P1344" s="66"/>
      <c r="Q1344" s="66"/>
      <c r="R1344" s="66"/>
      <c r="S1344" s="66"/>
      <c r="T1344" s="67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T1344" s="19" t="s">
        <v>193</v>
      </c>
      <c r="AU1344" s="19" t="s">
        <v>82</v>
      </c>
    </row>
    <row r="1345" spans="1:65" s="13" customFormat="1" ht="11.25">
      <c r="B1345" s="198"/>
      <c r="C1345" s="199"/>
      <c r="D1345" s="200" t="s">
        <v>195</v>
      </c>
      <c r="E1345" s="201" t="s">
        <v>19</v>
      </c>
      <c r="F1345" s="202" t="s">
        <v>652</v>
      </c>
      <c r="G1345" s="199"/>
      <c r="H1345" s="201" t="s">
        <v>19</v>
      </c>
      <c r="I1345" s="203"/>
      <c r="J1345" s="199"/>
      <c r="K1345" s="199"/>
      <c r="L1345" s="204"/>
      <c r="M1345" s="205"/>
      <c r="N1345" s="206"/>
      <c r="O1345" s="206"/>
      <c r="P1345" s="206"/>
      <c r="Q1345" s="206"/>
      <c r="R1345" s="206"/>
      <c r="S1345" s="206"/>
      <c r="T1345" s="207"/>
      <c r="AT1345" s="208" t="s">
        <v>195</v>
      </c>
      <c r="AU1345" s="208" t="s">
        <v>82</v>
      </c>
      <c r="AV1345" s="13" t="s">
        <v>80</v>
      </c>
      <c r="AW1345" s="13" t="s">
        <v>35</v>
      </c>
      <c r="AX1345" s="13" t="s">
        <v>73</v>
      </c>
      <c r="AY1345" s="208" t="s">
        <v>185</v>
      </c>
    </row>
    <row r="1346" spans="1:65" s="13" customFormat="1" ht="11.25">
      <c r="B1346" s="198"/>
      <c r="C1346" s="199"/>
      <c r="D1346" s="200" t="s">
        <v>195</v>
      </c>
      <c r="E1346" s="201" t="s">
        <v>19</v>
      </c>
      <c r="F1346" s="202" t="s">
        <v>7160</v>
      </c>
      <c r="G1346" s="199"/>
      <c r="H1346" s="201" t="s">
        <v>19</v>
      </c>
      <c r="I1346" s="203"/>
      <c r="J1346" s="199"/>
      <c r="K1346" s="199"/>
      <c r="L1346" s="204"/>
      <c r="M1346" s="205"/>
      <c r="N1346" s="206"/>
      <c r="O1346" s="206"/>
      <c r="P1346" s="206"/>
      <c r="Q1346" s="206"/>
      <c r="R1346" s="206"/>
      <c r="S1346" s="206"/>
      <c r="T1346" s="207"/>
      <c r="AT1346" s="208" t="s">
        <v>195</v>
      </c>
      <c r="AU1346" s="208" t="s">
        <v>82</v>
      </c>
      <c r="AV1346" s="13" t="s">
        <v>80</v>
      </c>
      <c r="AW1346" s="13" t="s">
        <v>35</v>
      </c>
      <c r="AX1346" s="13" t="s">
        <v>73</v>
      </c>
      <c r="AY1346" s="208" t="s">
        <v>185</v>
      </c>
    </row>
    <row r="1347" spans="1:65" s="14" customFormat="1" ht="11.25">
      <c r="B1347" s="209"/>
      <c r="C1347" s="210"/>
      <c r="D1347" s="200" t="s">
        <v>195</v>
      </c>
      <c r="E1347" s="211" t="s">
        <v>19</v>
      </c>
      <c r="F1347" s="212" t="s">
        <v>2106</v>
      </c>
      <c r="G1347" s="210"/>
      <c r="H1347" s="213">
        <v>3.7120000000000002</v>
      </c>
      <c r="I1347" s="214"/>
      <c r="J1347" s="210"/>
      <c r="K1347" s="210"/>
      <c r="L1347" s="215"/>
      <c r="M1347" s="216"/>
      <c r="N1347" s="217"/>
      <c r="O1347" s="217"/>
      <c r="P1347" s="217"/>
      <c r="Q1347" s="217"/>
      <c r="R1347" s="217"/>
      <c r="S1347" s="217"/>
      <c r="T1347" s="218"/>
      <c r="AT1347" s="219" t="s">
        <v>195</v>
      </c>
      <c r="AU1347" s="219" t="s">
        <v>82</v>
      </c>
      <c r="AV1347" s="14" t="s">
        <v>82</v>
      </c>
      <c r="AW1347" s="14" t="s">
        <v>35</v>
      </c>
      <c r="AX1347" s="14" t="s">
        <v>73</v>
      </c>
      <c r="AY1347" s="219" t="s">
        <v>185</v>
      </c>
    </row>
    <row r="1348" spans="1:65" s="14" customFormat="1" ht="11.25">
      <c r="B1348" s="209"/>
      <c r="C1348" s="210"/>
      <c r="D1348" s="200" t="s">
        <v>195</v>
      </c>
      <c r="E1348" s="211" t="s">
        <v>19</v>
      </c>
      <c r="F1348" s="212" t="s">
        <v>1580</v>
      </c>
      <c r="G1348" s="210"/>
      <c r="H1348" s="213">
        <v>2.181</v>
      </c>
      <c r="I1348" s="214"/>
      <c r="J1348" s="210"/>
      <c r="K1348" s="210"/>
      <c r="L1348" s="215"/>
      <c r="M1348" s="216"/>
      <c r="N1348" s="217"/>
      <c r="O1348" s="217"/>
      <c r="P1348" s="217"/>
      <c r="Q1348" s="217"/>
      <c r="R1348" s="217"/>
      <c r="S1348" s="217"/>
      <c r="T1348" s="218"/>
      <c r="AT1348" s="219" t="s">
        <v>195</v>
      </c>
      <c r="AU1348" s="219" t="s">
        <v>82</v>
      </c>
      <c r="AV1348" s="14" t="s">
        <v>82</v>
      </c>
      <c r="AW1348" s="14" t="s">
        <v>35</v>
      </c>
      <c r="AX1348" s="14" t="s">
        <v>73</v>
      </c>
      <c r="AY1348" s="219" t="s">
        <v>185</v>
      </c>
    </row>
    <row r="1349" spans="1:65" s="14" customFormat="1" ht="11.25">
      <c r="B1349" s="209"/>
      <c r="C1349" s="210"/>
      <c r="D1349" s="200" t="s">
        <v>195</v>
      </c>
      <c r="E1349" s="211" t="s">
        <v>19</v>
      </c>
      <c r="F1349" s="212" t="s">
        <v>2106</v>
      </c>
      <c r="G1349" s="210"/>
      <c r="H1349" s="213">
        <v>3.7120000000000002</v>
      </c>
      <c r="I1349" s="214"/>
      <c r="J1349" s="210"/>
      <c r="K1349" s="210"/>
      <c r="L1349" s="215"/>
      <c r="M1349" s="216"/>
      <c r="N1349" s="217"/>
      <c r="O1349" s="217"/>
      <c r="P1349" s="217"/>
      <c r="Q1349" s="217"/>
      <c r="R1349" s="217"/>
      <c r="S1349" s="217"/>
      <c r="T1349" s="218"/>
      <c r="AT1349" s="219" t="s">
        <v>195</v>
      </c>
      <c r="AU1349" s="219" t="s">
        <v>82</v>
      </c>
      <c r="AV1349" s="14" t="s">
        <v>82</v>
      </c>
      <c r="AW1349" s="14" t="s">
        <v>35</v>
      </c>
      <c r="AX1349" s="14" t="s">
        <v>73</v>
      </c>
      <c r="AY1349" s="219" t="s">
        <v>185</v>
      </c>
    </row>
    <row r="1350" spans="1:65" s="14" customFormat="1" ht="11.25">
      <c r="B1350" s="209"/>
      <c r="C1350" s="210"/>
      <c r="D1350" s="200" t="s">
        <v>195</v>
      </c>
      <c r="E1350" s="211" t="s">
        <v>19</v>
      </c>
      <c r="F1350" s="212" t="s">
        <v>1580</v>
      </c>
      <c r="G1350" s="210"/>
      <c r="H1350" s="213">
        <v>2.181</v>
      </c>
      <c r="I1350" s="214"/>
      <c r="J1350" s="210"/>
      <c r="K1350" s="210"/>
      <c r="L1350" s="215"/>
      <c r="M1350" s="216"/>
      <c r="N1350" s="217"/>
      <c r="O1350" s="217"/>
      <c r="P1350" s="217"/>
      <c r="Q1350" s="217"/>
      <c r="R1350" s="217"/>
      <c r="S1350" s="217"/>
      <c r="T1350" s="218"/>
      <c r="AT1350" s="219" t="s">
        <v>195</v>
      </c>
      <c r="AU1350" s="219" t="s">
        <v>82</v>
      </c>
      <c r="AV1350" s="14" t="s">
        <v>82</v>
      </c>
      <c r="AW1350" s="14" t="s">
        <v>35</v>
      </c>
      <c r="AX1350" s="14" t="s">
        <v>73</v>
      </c>
      <c r="AY1350" s="219" t="s">
        <v>185</v>
      </c>
    </row>
    <row r="1351" spans="1:65" s="13" customFormat="1" ht="11.25">
      <c r="B1351" s="198"/>
      <c r="C1351" s="199"/>
      <c r="D1351" s="200" t="s">
        <v>195</v>
      </c>
      <c r="E1351" s="201" t="s">
        <v>19</v>
      </c>
      <c r="F1351" s="202" t="s">
        <v>777</v>
      </c>
      <c r="G1351" s="199"/>
      <c r="H1351" s="201" t="s">
        <v>19</v>
      </c>
      <c r="I1351" s="203"/>
      <c r="J1351" s="199"/>
      <c r="K1351" s="199"/>
      <c r="L1351" s="204"/>
      <c r="M1351" s="205"/>
      <c r="N1351" s="206"/>
      <c r="O1351" s="206"/>
      <c r="P1351" s="206"/>
      <c r="Q1351" s="206"/>
      <c r="R1351" s="206"/>
      <c r="S1351" s="206"/>
      <c r="T1351" s="207"/>
      <c r="AT1351" s="208" t="s">
        <v>195</v>
      </c>
      <c r="AU1351" s="208" t="s">
        <v>82</v>
      </c>
      <c r="AV1351" s="13" t="s">
        <v>80</v>
      </c>
      <c r="AW1351" s="13" t="s">
        <v>35</v>
      </c>
      <c r="AX1351" s="13" t="s">
        <v>73</v>
      </c>
      <c r="AY1351" s="208" t="s">
        <v>185</v>
      </c>
    </row>
    <row r="1352" spans="1:65" s="14" customFormat="1" ht="11.25">
      <c r="B1352" s="209"/>
      <c r="C1352" s="210"/>
      <c r="D1352" s="200" t="s">
        <v>195</v>
      </c>
      <c r="E1352" s="211" t="s">
        <v>19</v>
      </c>
      <c r="F1352" s="212" t="s">
        <v>7162</v>
      </c>
      <c r="G1352" s="210"/>
      <c r="H1352" s="213">
        <v>2.3759999999999999</v>
      </c>
      <c r="I1352" s="214"/>
      <c r="J1352" s="210"/>
      <c r="K1352" s="210"/>
      <c r="L1352" s="215"/>
      <c r="M1352" s="216"/>
      <c r="N1352" s="217"/>
      <c r="O1352" s="217"/>
      <c r="P1352" s="217"/>
      <c r="Q1352" s="217"/>
      <c r="R1352" s="217"/>
      <c r="S1352" s="217"/>
      <c r="T1352" s="218"/>
      <c r="AT1352" s="219" t="s">
        <v>195</v>
      </c>
      <c r="AU1352" s="219" t="s">
        <v>82</v>
      </c>
      <c r="AV1352" s="14" t="s">
        <v>82</v>
      </c>
      <c r="AW1352" s="14" t="s">
        <v>35</v>
      </c>
      <c r="AX1352" s="14" t="s">
        <v>73</v>
      </c>
      <c r="AY1352" s="219" t="s">
        <v>185</v>
      </c>
    </row>
    <row r="1353" spans="1:65" s="14" customFormat="1" ht="11.25">
      <c r="B1353" s="209"/>
      <c r="C1353" s="210"/>
      <c r="D1353" s="200" t="s">
        <v>195</v>
      </c>
      <c r="E1353" s="211" t="s">
        <v>19</v>
      </c>
      <c r="F1353" s="212" t="s">
        <v>7163</v>
      </c>
      <c r="G1353" s="210"/>
      <c r="H1353" s="213">
        <v>1.08</v>
      </c>
      <c r="I1353" s="214"/>
      <c r="J1353" s="210"/>
      <c r="K1353" s="210"/>
      <c r="L1353" s="215"/>
      <c r="M1353" s="216"/>
      <c r="N1353" s="217"/>
      <c r="O1353" s="217"/>
      <c r="P1353" s="217"/>
      <c r="Q1353" s="217"/>
      <c r="R1353" s="217"/>
      <c r="S1353" s="217"/>
      <c r="T1353" s="218"/>
      <c r="AT1353" s="219" t="s">
        <v>195</v>
      </c>
      <c r="AU1353" s="219" t="s">
        <v>82</v>
      </c>
      <c r="AV1353" s="14" t="s">
        <v>82</v>
      </c>
      <c r="AW1353" s="14" t="s">
        <v>35</v>
      </c>
      <c r="AX1353" s="14" t="s">
        <v>73</v>
      </c>
      <c r="AY1353" s="219" t="s">
        <v>185</v>
      </c>
    </row>
    <row r="1354" spans="1:65" s="15" customFormat="1" ht="11.25">
      <c r="B1354" s="220"/>
      <c r="C1354" s="221"/>
      <c r="D1354" s="200" t="s">
        <v>195</v>
      </c>
      <c r="E1354" s="222" t="s">
        <v>19</v>
      </c>
      <c r="F1354" s="223" t="s">
        <v>226</v>
      </c>
      <c r="G1354" s="221"/>
      <c r="H1354" s="224">
        <v>15.242000000000001</v>
      </c>
      <c r="I1354" s="225"/>
      <c r="J1354" s="221"/>
      <c r="K1354" s="221"/>
      <c r="L1354" s="226"/>
      <c r="M1354" s="227"/>
      <c r="N1354" s="228"/>
      <c r="O1354" s="228"/>
      <c r="P1354" s="228"/>
      <c r="Q1354" s="228"/>
      <c r="R1354" s="228"/>
      <c r="S1354" s="228"/>
      <c r="T1354" s="229"/>
      <c r="AT1354" s="230" t="s">
        <v>195</v>
      </c>
      <c r="AU1354" s="230" t="s">
        <v>82</v>
      </c>
      <c r="AV1354" s="15" t="s">
        <v>135</v>
      </c>
      <c r="AW1354" s="15" t="s">
        <v>35</v>
      </c>
      <c r="AX1354" s="15" t="s">
        <v>80</v>
      </c>
      <c r="AY1354" s="230" t="s">
        <v>185</v>
      </c>
    </row>
    <row r="1355" spans="1:65" s="2" customFormat="1" ht="24.2" customHeight="1">
      <c r="A1355" s="36"/>
      <c r="B1355" s="37"/>
      <c r="C1355" s="180" t="s">
        <v>2103</v>
      </c>
      <c r="D1355" s="180" t="s">
        <v>187</v>
      </c>
      <c r="E1355" s="181" t="s">
        <v>1447</v>
      </c>
      <c r="F1355" s="182" t="s">
        <v>1448</v>
      </c>
      <c r="G1355" s="183" t="s">
        <v>457</v>
      </c>
      <c r="H1355" s="231"/>
      <c r="I1355" s="185"/>
      <c r="J1355" s="186">
        <f>ROUND(I1355*H1355,2)</f>
        <v>0</v>
      </c>
      <c r="K1355" s="182" t="s">
        <v>191</v>
      </c>
      <c r="L1355" s="41"/>
      <c r="M1355" s="187" t="s">
        <v>19</v>
      </c>
      <c r="N1355" s="188" t="s">
        <v>44</v>
      </c>
      <c r="O1355" s="66"/>
      <c r="P1355" s="189">
        <f>O1355*H1355</f>
        <v>0</v>
      </c>
      <c r="Q1355" s="189">
        <v>0</v>
      </c>
      <c r="R1355" s="189">
        <f>Q1355*H1355</f>
        <v>0</v>
      </c>
      <c r="S1355" s="189">
        <v>0</v>
      </c>
      <c r="T1355" s="190">
        <f>S1355*H1355</f>
        <v>0</v>
      </c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R1355" s="191" t="s">
        <v>339</v>
      </c>
      <c r="AT1355" s="191" t="s">
        <v>187</v>
      </c>
      <c r="AU1355" s="191" t="s">
        <v>82</v>
      </c>
      <c r="AY1355" s="19" t="s">
        <v>185</v>
      </c>
      <c r="BE1355" s="192">
        <f>IF(N1355="základní",J1355,0)</f>
        <v>0</v>
      </c>
      <c r="BF1355" s="192">
        <f>IF(N1355="snížená",J1355,0)</f>
        <v>0</v>
      </c>
      <c r="BG1355" s="192">
        <f>IF(N1355="zákl. přenesená",J1355,0)</f>
        <v>0</v>
      </c>
      <c r="BH1355" s="192">
        <f>IF(N1355="sníž. přenesená",J1355,0)</f>
        <v>0</v>
      </c>
      <c r="BI1355" s="192">
        <f>IF(N1355="nulová",J1355,0)</f>
        <v>0</v>
      </c>
      <c r="BJ1355" s="19" t="s">
        <v>80</v>
      </c>
      <c r="BK1355" s="192">
        <f>ROUND(I1355*H1355,2)</f>
        <v>0</v>
      </c>
      <c r="BL1355" s="19" t="s">
        <v>339</v>
      </c>
      <c r="BM1355" s="191" t="s">
        <v>7169</v>
      </c>
    </row>
    <row r="1356" spans="1:65" s="2" customFormat="1" ht="11.25">
      <c r="A1356" s="36"/>
      <c r="B1356" s="37"/>
      <c r="C1356" s="38"/>
      <c r="D1356" s="193" t="s">
        <v>193</v>
      </c>
      <c r="E1356" s="38"/>
      <c r="F1356" s="194" t="s">
        <v>1450</v>
      </c>
      <c r="G1356" s="38"/>
      <c r="H1356" s="38"/>
      <c r="I1356" s="195"/>
      <c r="J1356" s="38"/>
      <c r="K1356" s="38"/>
      <c r="L1356" s="41"/>
      <c r="M1356" s="196"/>
      <c r="N1356" s="197"/>
      <c r="O1356" s="66"/>
      <c r="P1356" s="66"/>
      <c r="Q1356" s="66"/>
      <c r="R1356" s="66"/>
      <c r="S1356" s="66"/>
      <c r="T1356" s="67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T1356" s="19" t="s">
        <v>193</v>
      </c>
      <c r="AU1356" s="19" t="s">
        <v>82</v>
      </c>
    </row>
    <row r="1357" spans="1:65" s="12" customFormat="1" ht="22.9" customHeight="1">
      <c r="B1357" s="164"/>
      <c r="C1357" s="165"/>
      <c r="D1357" s="166" t="s">
        <v>72</v>
      </c>
      <c r="E1357" s="178" t="s">
        <v>2120</v>
      </c>
      <c r="F1357" s="178" t="s">
        <v>2121</v>
      </c>
      <c r="G1357" s="165"/>
      <c r="H1357" s="165"/>
      <c r="I1357" s="168"/>
      <c r="J1357" s="179">
        <f>BK1357</f>
        <v>0</v>
      </c>
      <c r="K1357" s="165"/>
      <c r="L1357" s="170"/>
      <c r="M1357" s="171"/>
      <c r="N1357" s="172"/>
      <c r="O1357" s="172"/>
      <c r="P1357" s="173">
        <f>SUM(P1358:P1468)</f>
        <v>0</v>
      </c>
      <c r="Q1357" s="172"/>
      <c r="R1357" s="173">
        <f>SUM(R1358:R1468)</f>
        <v>2.0182788000000005</v>
      </c>
      <c r="S1357" s="172"/>
      <c r="T1357" s="174">
        <f>SUM(T1358:T1468)</f>
        <v>0</v>
      </c>
      <c r="AR1357" s="175" t="s">
        <v>82</v>
      </c>
      <c r="AT1357" s="176" t="s">
        <v>72</v>
      </c>
      <c r="AU1357" s="176" t="s">
        <v>80</v>
      </c>
      <c r="AY1357" s="175" t="s">
        <v>185</v>
      </c>
      <c r="BK1357" s="177">
        <f>SUM(BK1358:BK1468)</f>
        <v>0</v>
      </c>
    </row>
    <row r="1358" spans="1:65" s="2" customFormat="1" ht="24.2" customHeight="1">
      <c r="A1358" s="36"/>
      <c r="B1358" s="37"/>
      <c r="C1358" s="180" t="s">
        <v>2110</v>
      </c>
      <c r="D1358" s="180" t="s">
        <v>187</v>
      </c>
      <c r="E1358" s="181" t="s">
        <v>2123</v>
      </c>
      <c r="F1358" s="182" t="s">
        <v>2124</v>
      </c>
      <c r="G1358" s="183" t="s">
        <v>240</v>
      </c>
      <c r="H1358" s="184">
        <v>102.974</v>
      </c>
      <c r="I1358" s="185"/>
      <c r="J1358" s="186">
        <f>ROUND(I1358*H1358,2)</f>
        <v>0</v>
      </c>
      <c r="K1358" s="182" t="s">
        <v>191</v>
      </c>
      <c r="L1358" s="41"/>
      <c r="M1358" s="187" t="s">
        <v>19</v>
      </c>
      <c r="N1358" s="188" t="s">
        <v>44</v>
      </c>
      <c r="O1358" s="66"/>
      <c r="P1358" s="189">
        <f>O1358*H1358</f>
        <v>0</v>
      </c>
      <c r="Q1358" s="189">
        <v>5.3E-3</v>
      </c>
      <c r="R1358" s="189">
        <f>Q1358*H1358</f>
        <v>0.54576219999999998</v>
      </c>
      <c r="S1358" s="189">
        <v>0</v>
      </c>
      <c r="T1358" s="190">
        <f>S1358*H1358</f>
        <v>0</v>
      </c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R1358" s="191" t="s">
        <v>339</v>
      </c>
      <c r="AT1358" s="191" t="s">
        <v>187</v>
      </c>
      <c r="AU1358" s="191" t="s">
        <v>82</v>
      </c>
      <c r="AY1358" s="19" t="s">
        <v>185</v>
      </c>
      <c r="BE1358" s="192">
        <f>IF(N1358="základní",J1358,0)</f>
        <v>0</v>
      </c>
      <c r="BF1358" s="192">
        <f>IF(N1358="snížená",J1358,0)</f>
        <v>0</v>
      </c>
      <c r="BG1358" s="192">
        <f>IF(N1358="zákl. přenesená",J1358,0)</f>
        <v>0</v>
      </c>
      <c r="BH1358" s="192">
        <f>IF(N1358="sníž. přenesená",J1358,0)</f>
        <v>0</v>
      </c>
      <c r="BI1358" s="192">
        <f>IF(N1358="nulová",J1358,0)</f>
        <v>0</v>
      </c>
      <c r="BJ1358" s="19" t="s">
        <v>80</v>
      </c>
      <c r="BK1358" s="192">
        <f>ROUND(I1358*H1358,2)</f>
        <v>0</v>
      </c>
      <c r="BL1358" s="19" t="s">
        <v>339</v>
      </c>
      <c r="BM1358" s="191" t="s">
        <v>7170</v>
      </c>
    </row>
    <row r="1359" spans="1:65" s="2" customFormat="1" ht="11.25">
      <c r="A1359" s="36"/>
      <c r="B1359" s="37"/>
      <c r="C1359" s="38"/>
      <c r="D1359" s="193" t="s">
        <v>193</v>
      </c>
      <c r="E1359" s="38"/>
      <c r="F1359" s="194" t="s">
        <v>2126</v>
      </c>
      <c r="G1359" s="38"/>
      <c r="H1359" s="38"/>
      <c r="I1359" s="195"/>
      <c r="J1359" s="38"/>
      <c r="K1359" s="38"/>
      <c r="L1359" s="41"/>
      <c r="M1359" s="196"/>
      <c r="N1359" s="197"/>
      <c r="O1359" s="66"/>
      <c r="P1359" s="66"/>
      <c r="Q1359" s="66"/>
      <c r="R1359" s="66"/>
      <c r="S1359" s="66"/>
      <c r="T1359" s="67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T1359" s="19" t="s">
        <v>193</v>
      </c>
      <c r="AU1359" s="19" t="s">
        <v>82</v>
      </c>
    </row>
    <row r="1360" spans="1:65" s="13" customFormat="1" ht="11.25">
      <c r="B1360" s="198"/>
      <c r="C1360" s="199"/>
      <c r="D1360" s="200" t="s">
        <v>195</v>
      </c>
      <c r="E1360" s="201" t="s">
        <v>19</v>
      </c>
      <c r="F1360" s="202" t="s">
        <v>652</v>
      </c>
      <c r="G1360" s="199"/>
      <c r="H1360" s="201" t="s">
        <v>19</v>
      </c>
      <c r="I1360" s="203"/>
      <c r="J1360" s="199"/>
      <c r="K1360" s="199"/>
      <c r="L1360" s="204"/>
      <c r="M1360" s="205"/>
      <c r="N1360" s="206"/>
      <c r="O1360" s="206"/>
      <c r="P1360" s="206"/>
      <c r="Q1360" s="206"/>
      <c r="R1360" s="206"/>
      <c r="S1360" s="206"/>
      <c r="T1360" s="207"/>
      <c r="AT1360" s="208" t="s">
        <v>195</v>
      </c>
      <c r="AU1360" s="208" t="s">
        <v>82</v>
      </c>
      <c r="AV1360" s="13" t="s">
        <v>80</v>
      </c>
      <c r="AW1360" s="13" t="s">
        <v>35</v>
      </c>
      <c r="AX1360" s="13" t="s">
        <v>73</v>
      </c>
      <c r="AY1360" s="208" t="s">
        <v>185</v>
      </c>
    </row>
    <row r="1361" spans="2:51" s="13" customFormat="1" ht="11.25">
      <c r="B1361" s="198"/>
      <c r="C1361" s="199"/>
      <c r="D1361" s="200" t="s">
        <v>195</v>
      </c>
      <c r="E1361" s="201" t="s">
        <v>19</v>
      </c>
      <c r="F1361" s="202" t="s">
        <v>6733</v>
      </c>
      <c r="G1361" s="199"/>
      <c r="H1361" s="201" t="s">
        <v>19</v>
      </c>
      <c r="I1361" s="203"/>
      <c r="J1361" s="199"/>
      <c r="K1361" s="199"/>
      <c r="L1361" s="204"/>
      <c r="M1361" s="205"/>
      <c r="N1361" s="206"/>
      <c r="O1361" s="206"/>
      <c r="P1361" s="206"/>
      <c r="Q1361" s="206"/>
      <c r="R1361" s="206"/>
      <c r="S1361" s="206"/>
      <c r="T1361" s="207"/>
      <c r="AT1361" s="208" t="s">
        <v>195</v>
      </c>
      <c r="AU1361" s="208" t="s">
        <v>82</v>
      </c>
      <c r="AV1361" s="13" t="s">
        <v>80</v>
      </c>
      <c r="AW1361" s="13" t="s">
        <v>35</v>
      </c>
      <c r="AX1361" s="13" t="s">
        <v>73</v>
      </c>
      <c r="AY1361" s="208" t="s">
        <v>185</v>
      </c>
    </row>
    <row r="1362" spans="2:51" s="14" customFormat="1" ht="11.25">
      <c r="B1362" s="209"/>
      <c r="C1362" s="210"/>
      <c r="D1362" s="200" t="s">
        <v>195</v>
      </c>
      <c r="E1362" s="211" t="s">
        <v>19</v>
      </c>
      <c r="F1362" s="212" t="s">
        <v>7171</v>
      </c>
      <c r="G1362" s="210"/>
      <c r="H1362" s="213">
        <v>16.218</v>
      </c>
      <c r="I1362" s="214"/>
      <c r="J1362" s="210"/>
      <c r="K1362" s="210"/>
      <c r="L1362" s="215"/>
      <c r="M1362" s="216"/>
      <c r="N1362" s="217"/>
      <c r="O1362" s="217"/>
      <c r="P1362" s="217"/>
      <c r="Q1362" s="217"/>
      <c r="R1362" s="217"/>
      <c r="S1362" s="217"/>
      <c r="T1362" s="218"/>
      <c r="AT1362" s="219" t="s">
        <v>195</v>
      </c>
      <c r="AU1362" s="219" t="s">
        <v>82</v>
      </c>
      <c r="AV1362" s="14" t="s">
        <v>82</v>
      </c>
      <c r="AW1362" s="14" t="s">
        <v>35</v>
      </c>
      <c r="AX1362" s="14" t="s">
        <v>73</v>
      </c>
      <c r="AY1362" s="219" t="s">
        <v>185</v>
      </c>
    </row>
    <row r="1363" spans="2:51" s="14" customFormat="1" ht="11.25">
      <c r="B1363" s="209"/>
      <c r="C1363" s="210"/>
      <c r="D1363" s="200" t="s">
        <v>195</v>
      </c>
      <c r="E1363" s="211" t="s">
        <v>19</v>
      </c>
      <c r="F1363" s="212" t="s">
        <v>6822</v>
      </c>
      <c r="G1363" s="210"/>
      <c r="H1363" s="213">
        <v>-3.2040000000000002</v>
      </c>
      <c r="I1363" s="214"/>
      <c r="J1363" s="210"/>
      <c r="K1363" s="210"/>
      <c r="L1363" s="215"/>
      <c r="M1363" s="216"/>
      <c r="N1363" s="217"/>
      <c r="O1363" s="217"/>
      <c r="P1363" s="217"/>
      <c r="Q1363" s="217"/>
      <c r="R1363" s="217"/>
      <c r="S1363" s="217"/>
      <c r="T1363" s="218"/>
      <c r="AT1363" s="219" t="s">
        <v>195</v>
      </c>
      <c r="AU1363" s="219" t="s">
        <v>82</v>
      </c>
      <c r="AV1363" s="14" t="s">
        <v>82</v>
      </c>
      <c r="AW1363" s="14" t="s">
        <v>35</v>
      </c>
      <c r="AX1363" s="14" t="s">
        <v>73</v>
      </c>
      <c r="AY1363" s="219" t="s">
        <v>185</v>
      </c>
    </row>
    <row r="1364" spans="2:51" s="13" customFormat="1" ht="11.25">
      <c r="B1364" s="198"/>
      <c r="C1364" s="199"/>
      <c r="D1364" s="200" t="s">
        <v>195</v>
      </c>
      <c r="E1364" s="201" t="s">
        <v>19</v>
      </c>
      <c r="F1364" s="202" t="s">
        <v>6735</v>
      </c>
      <c r="G1364" s="199"/>
      <c r="H1364" s="201" t="s">
        <v>19</v>
      </c>
      <c r="I1364" s="203"/>
      <c r="J1364" s="199"/>
      <c r="K1364" s="199"/>
      <c r="L1364" s="204"/>
      <c r="M1364" s="205"/>
      <c r="N1364" s="206"/>
      <c r="O1364" s="206"/>
      <c r="P1364" s="206"/>
      <c r="Q1364" s="206"/>
      <c r="R1364" s="206"/>
      <c r="S1364" s="206"/>
      <c r="T1364" s="207"/>
      <c r="AT1364" s="208" t="s">
        <v>195</v>
      </c>
      <c r="AU1364" s="208" t="s">
        <v>82</v>
      </c>
      <c r="AV1364" s="13" t="s">
        <v>80</v>
      </c>
      <c r="AW1364" s="13" t="s">
        <v>35</v>
      </c>
      <c r="AX1364" s="13" t="s">
        <v>73</v>
      </c>
      <c r="AY1364" s="208" t="s">
        <v>185</v>
      </c>
    </row>
    <row r="1365" spans="2:51" s="14" customFormat="1" ht="11.25">
      <c r="B1365" s="209"/>
      <c r="C1365" s="210"/>
      <c r="D1365" s="200" t="s">
        <v>195</v>
      </c>
      <c r="E1365" s="211" t="s">
        <v>19</v>
      </c>
      <c r="F1365" s="212" t="s">
        <v>6823</v>
      </c>
      <c r="G1365" s="210"/>
      <c r="H1365" s="213">
        <v>19.007999999999999</v>
      </c>
      <c r="I1365" s="214"/>
      <c r="J1365" s="210"/>
      <c r="K1365" s="210"/>
      <c r="L1365" s="215"/>
      <c r="M1365" s="216"/>
      <c r="N1365" s="217"/>
      <c r="O1365" s="217"/>
      <c r="P1365" s="217"/>
      <c r="Q1365" s="217"/>
      <c r="R1365" s="217"/>
      <c r="S1365" s="217"/>
      <c r="T1365" s="218"/>
      <c r="AT1365" s="219" t="s">
        <v>195</v>
      </c>
      <c r="AU1365" s="219" t="s">
        <v>82</v>
      </c>
      <c r="AV1365" s="14" t="s">
        <v>82</v>
      </c>
      <c r="AW1365" s="14" t="s">
        <v>35</v>
      </c>
      <c r="AX1365" s="14" t="s">
        <v>73</v>
      </c>
      <c r="AY1365" s="219" t="s">
        <v>185</v>
      </c>
    </row>
    <row r="1366" spans="2:51" s="14" customFormat="1" ht="11.25">
      <c r="B1366" s="209"/>
      <c r="C1366" s="210"/>
      <c r="D1366" s="200" t="s">
        <v>195</v>
      </c>
      <c r="E1366" s="211" t="s">
        <v>19</v>
      </c>
      <c r="F1366" s="212" t="s">
        <v>6822</v>
      </c>
      <c r="G1366" s="210"/>
      <c r="H1366" s="213">
        <v>-3.2040000000000002</v>
      </c>
      <c r="I1366" s="214"/>
      <c r="J1366" s="210"/>
      <c r="K1366" s="210"/>
      <c r="L1366" s="215"/>
      <c r="M1366" s="216"/>
      <c r="N1366" s="217"/>
      <c r="O1366" s="217"/>
      <c r="P1366" s="217"/>
      <c r="Q1366" s="217"/>
      <c r="R1366" s="217"/>
      <c r="S1366" s="217"/>
      <c r="T1366" s="218"/>
      <c r="AT1366" s="219" t="s">
        <v>195</v>
      </c>
      <c r="AU1366" s="219" t="s">
        <v>82</v>
      </c>
      <c r="AV1366" s="14" t="s">
        <v>82</v>
      </c>
      <c r="AW1366" s="14" t="s">
        <v>35</v>
      </c>
      <c r="AX1366" s="14" t="s">
        <v>73</v>
      </c>
      <c r="AY1366" s="219" t="s">
        <v>185</v>
      </c>
    </row>
    <row r="1367" spans="2:51" s="13" customFormat="1" ht="11.25">
      <c r="B1367" s="198"/>
      <c r="C1367" s="199"/>
      <c r="D1367" s="200" t="s">
        <v>195</v>
      </c>
      <c r="E1367" s="201" t="s">
        <v>19</v>
      </c>
      <c r="F1367" s="202" t="s">
        <v>6737</v>
      </c>
      <c r="G1367" s="199"/>
      <c r="H1367" s="201" t="s">
        <v>19</v>
      </c>
      <c r="I1367" s="203"/>
      <c r="J1367" s="199"/>
      <c r="K1367" s="199"/>
      <c r="L1367" s="204"/>
      <c r="M1367" s="205"/>
      <c r="N1367" s="206"/>
      <c r="O1367" s="206"/>
      <c r="P1367" s="206"/>
      <c r="Q1367" s="206"/>
      <c r="R1367" s="206"/>
      <c r="S1367" s="206"/>
      <c r="T1367" s="207"/>
      <c r="AT1367" s="208" t="s">
        <v>195</v>
      </c>
      <c r="AU1367" s="208" t="s">
        <v>82</v>
      </c>
      <c r="AV1367" s="13" t="s">
        <v>80</v>
      </c>
      <c r="AW1367" s="13" t="s">
        <v>35</v>
      </c>
      <c r="AX1367" s="13" t="s">
        <v>73</v>
      </c>
      <c r="AY1367" s="208" t="s">
        <v>185</v>
      </c>
    </row>
    <row r="1368" spans="2:51" s="14" customFormat="1" ht="11.25">
      <c r="B1368" s="209"/>
      <c r="C1368" s="210"/>
      <c r="D1368" s="200" t="s">
        <v>195</v>
      </c>
      <c r="E1368" s="211" t="s">
        <v>19</v>
      </c>
      <c r="F1368" s="212" t="s">
        <v>6824</v>
      </c>
      <c r="G1368" s="210"/>
      <c r="H1368" s="213">
        <v>12.311999999999999</v>
      </c>
      <c r="I1368" s="214"/>
      <c r="J1368" s="210"/>
      <c r="K1368" s="210"/>
      <c r="L1368" s="215"/>
      <c r="M1368" s="216"/>
      <c r="N1368" s="217"/>
      <c r="O1368" s="217"/>
      <c r="P1368" s="217"/>
      <c r="Q1368" s="217"/>
      <c r="R1368" s="217"/>
      <c r="S1368" s="217"/>
      <c r="T1368" s="218"/>
      <c r="AT1368" s="219" t="s">
        <v>195</v>
      </c>
      <c r="AU1368" s="219" t="s">
        <v>82</v>
      </c>
      <c r="AV1368" s="14" t="s">
        <v>82</v>
      </c>
      <c r="AW1368" s="14" t="s">
        <v>35</v>
      </c>
      <c r="AX1368" s="14" t="s">
        <v>73</v>
      </c>
      <c r="AY1368" s="219" t="s">
        <v>185</v>
      </c>
    </row>
    <row r="1369" spans="2:51" s="14" customFormat="1" ht="11.25">
      <c r="B1369" s="209"/>
      <c r="C1369" s="210"/>
      <c r="D1369" s="200" t="s">
        <v>195</v>
      </c>
      <c r="E1369" s="211" t="s">
        <v>19</v>
      </c>
      <c r="F1369" s="212" t="s">
        <v>6825</v>
      </c>
      <c r="G1369" s="210"/>
      <c r="H1369" s="213">
        <v>-1.6020000000000001</v>
      </c>
      <c r="I1369" s="214"/>
      <c r="J1369" s="210"/>
      <c r="K1369" s="210"/>
      <c r="L1369" s="215"/>
      <c r="M1369" s="216"/>
      <c r="N1369" s="217"/>
      <c r="O1369" s="217"/>
      <c r="P1369" s="217"/>
      <c r="Q1369" s="217"/>
      <c r="R1369" s="217"/>
      <c r="S1369" s="217"/>
      <c r="T1369" s="218"/>
      <c r="AT1369" s="219" t="s">
        <v>195</v>
      </c>
      <c r="AU1369" s="219" t="s">
        <v>82</v>
      </c>
      <c r="AV1369" s="14" t="s">
        <v>82</v>
      </c>
      <c r="AW1369" s="14" t="s">
        <v>35</v>
      </c>
      <c r="AX1369" s="14" t="s">
        <v>73</v>
      </c>
      <c r="AY1369" s="219" t="s">
        <v>185</v>
      </c>
    </row>
    <row r="1370" spans="2:51" s="13" customFormat="1" ht="11.25">
      <c r="B1370" s="198"/>
      <c r="C1370" s="199"/>
      <c r="D1370" s="200" t="s">
        <v>195</v>
      </c>
      <c r="E1370" s="201" t="s">
        <v>19</v>
      </c>
      <c r="F1370" s="202" t="s">
        <v>6775</v>
      </c>
      <c r="G1370" s="199"/>
      <c r="H1370" s="201" t="s">
        <v>19</v>
      </c>
      <c r="I1370" s="203"/>
      <c r="J1370" s="199"/>
      <c r="K1370" s="199"/>
      <c r="L1370" s="204"/>
      <c r="M1370" s="205"/>
      <c r="N1370" s="206"/>
      <c r="O1370" s="206"/>
      <c r="P1370" s="206"/>
      <c r="Q1370" s="206"/>
      <c r="R1370" s="206"/>
      <c r="S1370" s="206"/>
      <c r="T1370" s="207"/>
      <c r="AT1370" s="208" t="s">
        <v>195</v>
      </c>
      <c r="AU1370" s="208" t="s">
        <v>82</v>
      </c>
      <c r="AV1370" s="13" t="s">
        <v>80</v>
      </c>
      <c r="AW1370" s="13" t="s">
        <v>35</v>
      </c>
      <c r="AX1370" s="13" t="s">
        <v>73</v>
      </c>
      <c r="AY1370" s="208" t="s">
        <v>185</v>
      </c>
    </row>
    <row r="1371" spans="2:51" s="14" customFormat="1" ht="11.25">
      <c r="B1371" s="209"/>
      <c r="C1371" s="210"/>
      <c r="D1371" s="200" t="s">
        <v>195</v>
      </c>
      <c r="E1371" s="211" t="s">
        <v>19</v>
      </c>
      <c r="F1371" s="212" t="s">
        <v>6826</v>
      </c>
      <c r="G1371" s="210"/>
      <c r="H1371" s="213">
        <v>12.545999999999999</v>
      </c>
      <c r="I1371" s="214"/>
      <c r="J1371" s="210"/>
      <c r="K1371" s="210"/>
      <c r="L1371" s="215"/>
      <c r="M1371" s="216"/>
      <c r="N1371" s="217"/>
      <c r="O1371" s="217"/>
      <c r="P1371" s="217"/>
      <c r="Q1371" s="217"/>
      <c r="R1371" s="217"/>
      <c r="S1371" s="217"/>
      <c r="T1371" s="218"/>
      <c r="AT1371" s="219" t="s">
        <v>195</v>
      </c>
      <c r="AU1371" s="219" t="s">
        <v>82</v>
      </c>
      <c r="AV1371" s="14" t="s">
        <v>82</v>
      </c>
      <c r="AW1371" s="14" t="s">
        <v>35</v>
      </c>
      <c r="AX1371" s="14" t="s">
        <v>73</v>
      </c>
      <c r="AY1371" s="219" t="s">
        <v>185</v>
      </c>
    </row>
    <row r="1372" spans="2:51" s="14" customFormat="1" ht="11.25">
      <c r="B1372" s="209"/>
      <c r="C1372" s="210"/>
      <c r="D1372" s="200" t="s">
        <v>195</v>
      </c>
      <c r="E1372" s="211" t="s">
        <v>19</v>
      </c>
      <c r="F1372" s="212" t="s">
        <v>6827</v>
      </c>
      <c r="G1372" s="210"/>
      <c r="H1372" s="213">
        <v>-1.62</v>
      </c>
      <c r="I1372" s="214"/>
      <c r="J1372" s="210"/>
      <c r="K1372" s="210"/>
      <c r="L1372" s="215"/>
      <c r="M1372" s="216"/>
      <c r="N1372" s="217"/>
      <c r="O1372" s="217"/>
      <c r="P1372" s="217"/>
      <c r="Q1372" s="217"/>
      <c r="R1372" s="217"/>
      <c r="S1372" s="217"/>
      <c r="T1372" s="218"/>
      <c r="AT1372" s="219" t="s">
        <v>195</v>
      </c>
      <c r="AU1372" s="219" t="s">
        <v>82</v>
      </c>
      <c r="AV1372" s="14" t="s">
        <v>82</v>
      </c>
      <c r="AW1372" s="14" t="s">
        <v>35</v>
      </c>
      <c r="AX1372" s="14" t="s">
        <v>73</v>
      </c>
      <c r="AY1372" s="219" t="s">
        <v>185</v>
      </c>
    </row>
    <row r="1373" spans="2:51" s="13" customFormat="1" ht="11.25">
      <c r="B1373" s="198"/>
      <c r="C1373" s="199"/>
      <c r="D1373" s="200" t="s">
        <v>195</v>
      </c>
      <c r="E1373" s="201" t="s">
        <v>19</v>
      </c>
      <c r="F1373" s="202" t="s">
        <v>6691</v>
      </c>
      <c r="G1373" s="199"/>
      <c r="H1373" s="201" t="s">
        <v>19</v>
      </c>
      <c r="I1373" s="203"/>
      <c r="J1373" s="199"/>
      <c r="K1373" s="199"/>
      <c r="L1373" s="204"/>
      <c r="M1373" s="205"/>
      <c r="N1373" s="206"/>
      <c r="O1373" s="206"/>
      <c r="P1373" s="206"/>
      <c r="Q1373" s="206"/>
      <c r="R1373" s="206"/>
      <c r="S1373" s="206"/>
      <c r="T1373" s="207"/>
      <c r="AT1373" s="208" t="s">
        <v>195</v>
      </c>
      <c r="AU1373" s="208" t="s">
        <v>82</v>
      </c>
      <c r="AV1373" s="13" t="s">
        <v>80</v>
      </c>
      <c r="AW1373" s="13" t="s">
        <v>35</v>
      </c>
      <c r="AX1373" s="13" t="s">
        <v>73</v>
      </c>
      <c r="AY1373" s="208" t="s">
        <v>185</v>
      </c>
    </row>
    <row r="1374" spans="2:51" s="14" customFormat="1" ht="11.25">
      <c r="B1374" s="209"/>
      <c r="C1374" s="210"/>
      <c r="D1374" s="200" t="s">
        <v>195</v>
      </c>
      <c r="E1374" s="211" t="s">
        <v>19</v>
      </c>
      <c r="F1374" s="212" t="s">
        <v>2401</v>
      </c>
      <c r="G1374" s="210"/>
      <c r="H1374" s="213">
        <v>12.186</v>
      </c>
      <c r="I1374" s="214"/>
      <c r="J1374" s="210"/>
      <c r="K1374" s="210"/>
      <c r="L1374" s="215"/>
      <c r="M1374" s="216"/>
      <c r="N1374" s="217"/>
      <c r="O1374" s="217"/>
      <c r="P1374" s="217"/>
      <c r="Q1374" s="217"/>
      <c r="R1374" s="217"/>
      <c r="S1374" s="217"/>
      <c r="T1374" s="218"/>
      <c r="AT1374" s="219" t="s">
        <v>195</v>
      </c>
      <c r="AU1374" s="219" t="s">
        <v>82</v>
      </c>
      <c r="AV1374" s="14" t="s">
        <v>82</v>
      </c>
      <c r="AW1374" s="14" t="s">
        <v>35</v>
      </c>
      <c r="AX1374" s="14" t="s">
        <v>73</v>
      </c>
      <c r="AY1374" s="219" t="s">
        <v>185</v>
      </c>
    </row>
    <row r="1375" spans="2:51" s="14" customFormat="1" ht="11.25">
      <c r="B1375" s="209"/>
      <c r="C1375" s="210"/>
      <c r="D1375" s="200" t="s">
        <v>195</v>
      </c>
      <c r="E1375" s="211" t="s">
        <v>19</v>
      </c>
      <c r="F1375" s="212" t="s">
        <v>1733</v>
      </c>
      <c r="G1375" s="210"/>
      <c r="H1375" s="213">
        <v>-3.24</v>
      </c>
      <c r="I1375" s="214"/>
      <c r="J1375" s="210"/>
      <c r="K1375" s="210"/>
      <c r="L1375" s="215"/>
      <c r="M1375" s="216"/>
      <c r="N1375" s="217"/>
      <c r="O1375" s="217"/>
      <c r="P1375" s="217"/>
      <c r="Q1375" s="217"/>
      <c r="R1375" s="217"/>
      <c r="S1375" s="217"/>
      <c r="T1375" s="218"/>
      <c r="AT1375" s="219" t="s">
        <v>195</v>
      </c>
      <c r="AU1375" s="219" t="s">
        <v>82</v>
      </c>
      <c r="AV1375" s="14" t="s">
        <v>82</v>
      </c>
      <c r="AW1375" s="14" t="s">
        <v>35</v>
      </c>
      <c r="AX1375" s="14" t="s">
        <v>73</v>
      </c>
      <c r="AY1375" s="219" t="s">
        <v>185</v>
      </c>
    </row>
    <row r="1376" spans="2:51" s="13" customFormat="1" ht="11.25">
      <c r="B1376" s="198"/>
      <c r="C1376" s="199"/>
      <c r="D1376" s="200" t="s">
        <v>195</v>
      </c>
      <c r="E1376" s="201" t="s">
        <v>19</v>
      </c>
      <c r="F1376" s="202" t="s">
        <v>6692</v>
      </c>
      <c r="G1376" s="199"/>
      <c r="H1376" s="201" t="s">
        <v>19</v>
      </c>
      <c r="I1376" s="203"/>
      <c r="J1376" s="199"/>
      <c r="K1376" s="199"/>
      <c r="L1376" s="204"/>
      <c r="M1376" s="205"/>
      <c r="N1376" s="206"/>
      <c r="O1376" s="206"/>
      <c r="P1376" s="206"/>
      <c r="Q1376" s="206"/>
      <c r="R1376" s="206"/>
      <c r="S1376" s="206"/>
      <c r="T1376" s="207"/>
      <c r="AT1376" s="208" t="s">
        <v>195</v>
      </c>
      <c r="AU1376" s="208" t="s">
        <v>82</v>
      </c>
      <c r="AV1376" s="13" t="s">
        <v>80</v>
      </c>
      <c r="AW1376" s="13" t="s">
        <v>35</v>
      </c>
      <c r="AX1376" s="13" t="s">
        <v>73</v>
      </c>
      <c r="AY1376" s="208" t="s">
        <v>185</v>
      </c>
    </row>
    <row r="1377" spans="1:65" s="14" customFormat="1" ht="11.25">
      <c r="B1377" s="209"/>
      <c r="C1377" s="210"/>
      <c r="D1377" s="200" t="s">
        <v>195</v>
      </c>
      <c r="E1377" s="211" t="s">
        <v>19</v>
      </c>
      <c r="F1377" s="212" t="s">
        <v>6828</v>
      </c>
      <c r="G1377" s="210"/>
      <c r="H1377" s="213">
        <v>23.904</v>
      </c>
      <c r="I1377" s="214"/>
      <c r="J1377" s="210"/>
      <c r="K1377" s="210"/>
      <c r="L1377" s="215"/>
      <c r="M1377" s="216"/>
      <c r="N1377" s="217"/>
      <c r="O1377" s="217"/>
      <c r="P1377" s="217"/>
      <c r="Q1377" s="217"/>
      <c r="R1377" s="217"/>
      <c r="S1377" s="217"/>
      <c r="T1377" s="218"/>
      <c r="AT1377" s="219" t="s">
        <v>195</v>
      </c>
      <c r="AU1377" s="219" t="s">
        <v>82</v>
      </c>
      <c r="AV1377" s="14" t="s">
        <v>82</v>
      </c>
      <c r="AW1377" s="14" t="s">
        <v>35</v>
      </c>
      <c r="AX1377" s="14" t="s">
        <v>73</v>
      </c>
      <c r="AY1377" s="219" t="s">
        <v>185</v>
      </c>
    </row>
    <row r="1378" spans="1:65" s="14" customFormat="1" ht="11.25">
      <c r="B1378" s="209"/>
      <c r="C1378" s="210"/>
      <c r="D1378" s="200" t="s">
        <v>195</v>
      </c>
      <c r="E1378" s="211" t="s">
        <v>19</v>
      </c>
      <c r="F1378" s="212" t="s">
        <v>6827</v>
      </c>
      <c r="G1378" s="210"/>
      <c r="H1378" s="213">
        <v>-1.62</v>
      </c>
      <c r="I1378" s="214"/>
      <c r="J1378" s="210"/>
      <c r="K1378" s="210"/>
      <c r="L1378" s="215"/>
      <c r="M1378" s="216"/>
      <c r="N1378" s="217"/>
      <c r="O1378" s="217"/>
      <c r="P1378" s="217"/>
      <c r="Q1378" s="217"/>
      <c r="R1378" s="217"/>
      <c r="S1378" s="217"/>
      <c r="T1378" s="218"/>
      <c r="AT1378" s="219" t="s">
        <v>195</v>
      </c>
      <c r="AU1378" s="219" t="s">
        <v>82</v>
      </c>
      <c r="AV1378" s="14" t="s">
        <v>82</v>
      </c>
      <c r="AW1378" s="14" t="s">
        <v>35</v>
      </c>
      <c r="AX1378" s="14" t="s">
        <v>73</v>
      </c>
      <c r="AY1378" s="219" t="s">
        <v>185</v>
      </c>
    </row>
    <row r="1379" spans="1:65" s="13" customFormat="1" ht="11.25">
      <c r="B1379" s="198"/>
      <c r="C1379" s="199"/>
      <c r="D1379" s="200" t="s">
        <v>195</v>
      </c>
      <c r="E1379" s="201" t="s">
        <v>19</v>
      </c>
      <c r="F1379" s="202" t="s">
        <v>6782</v>
      </c>
      <c r="G1379" s="199"/>
      <c r="H1379" s="201" t="s">
        <v>19</v>
      </c>
      <c r="I1379" s="203"/>
      <c r="J1379" s="199"/>
      <c r="K1379" s="199"/>
      <c r="L1379" s="204"/>
      <c r="M1379" s="205"/>
      <c r="N1379" s="206"/>
      <c r="O1379" s="206"/>
      <c r="P1379" s="206"/>
      <c r="Q1379" s="206"/>
      <c r="R1379" s="206"/>
      <c r="S1379" s="206"/>
      <c r="T1379" s="207"/>
      <c r="AT1379" s="208" t="s">
        <v>195</v>
      </c>
      <c r="AU1379" s="208" t="s">
        <v>82</v>
      </c>
      <c r="AV1379" s="13" t="s">
        <v>80</v>
      </c>
      <c r="AW1379" s="13" t="s">
        <v>35</v>
      </c>
      <c r="AX1379" s="13" t="s">
        <v>73</v>
      </c>
      <c r="AY1379" s="208" t="s">
        <v>185</v>
      </c>
    </row>
    <row r="1380" spans="1:65" s="14" customFormat="1" ht="11.25">
      <c r="B1380" s="209"/>
      <c r="C1380" s="210"/>
      <c r="D1380" s="200" t="s">
        <v>195</v>
      </c>
      <c r="E1380" s="211" t="s">
        <v>19</v>
      </c>
      <c r="F1380" s="212" t="s">
        <v>6829</v>
      </c>
      <c r="G1380" s="210"/>
      <c r="H1380" s="213">
        <v>12.826000000000001</v>
      </c>
      <c r="I1380" s="214"/>
      <c r="J1380" s="210"/>
      <c r="K1380" s="210"/>
      <c r="L1380" s="215"/>
      <c r="M1380" s="216"/>
      <c r="N1380" s="217"/>
      <c r="O1380" s="217"/>
      <c r="P1380" s="217"/>
      <c r="Q1380" s="217"/>
      <c r="R1380" s="217"/>
      <c r="S1380" s="217"/>
      <c r="T1380" s="218"/>
      <c r="AT1380" s="219" t="s">
        <v>195</v>
      </c>
      <c r="AU1380" s="219" t="s">
        <v>82</v>
      </c>
      <c r="AV1380" s="14" t="s">
        <v>82</v>
      </c>
      <c r="AW1380" s="14" t="s">
        <v>35</v>
      </c>
      <c r="AX1380" s="14" t="s">
        <v>73</v>
      </c>
      <c r="AY1380" s="219" t="s">
        <v>185</v>
      </c>
    </row>
    <row r="1381" spans="1:65" s="14" customFormat="1" ht="11.25">
      <c r="B1381" s="209"/>
      <c r="C1381" s="210"/>
      <c r="D1381" s="200" t="s">
        <v>195</v>
      </c>
      <c r="E1381" s="211" t="s">
        <v>19</v>
      </c>
      <c r="F1381" s="212" t="s">
        <v>6830</v>
      </c>
      <c r="G1381" s="210"/>
      <c r="H1381" s="213">
        <v>-1.6160000000000001</v>
      </c>
      <c r="I1381" s="214"/>
      <c r="J1381" s="210"/>
      <c r="K1381" s="210"/>
      <c r="L1381" s="215"/>
      <c r="M1381" s="216"/>
      <c r="N1381" s="217"/>
      <c r="O1381" s="217"/>
      <c r="P1381" s="217"/>
      <c r="Q1381" s="217"/>
      <c r="R1381" s="217"/>
      <c r="S1381" s="217"/>
      <c r="T1381" s="218"/>
      <c r="AT1381" s="219" t="s">
        <v>195</v>
      </c>
      <c r="AU1381" s="219" t="s">
        <v>82</v>
      </c>
      <c r="AV1381" s="14" t="s">
        <v>82</v>
      </c>
      <c r="AW1381" s="14" t="s">
        <v>35</v>
      </c>
      <c r="AX1381" s="14" t="s">
        <v>73</v>
      </c>
      <c r="AY1381" s="219" t="s">
        <v>185</v>
      </c>
    </row>
    <row r="1382" spans="1:65" s="13" customFormat="1" ht="11.25">
      <c r="B1382" s="198"/>
      <c r="C1382" s="199"/>
      <c r="D1382" s="200" t="s">
        <v>195</v>
      </c>
      <c r="E1382" s="201" t="s">
        <v>19</v>
      </c>
      <c r="F1382" s="202" t="s">
        <v>6784</v>
      </c>
      <c r="G1382" s="199"/>
      <c r="H1382" s="201" t="s">
        <v>19</v>
      </c>
      <c r="I1382" s="203"/>
      <c r="J1382" s="199"/>
      <c r="K1382" s="199"/>
      <c r="L1382" s="204"/>
      <c r="M1382" s="205"/>
      <c r="N1382" s="206"/>
      <c r="O1382" s="206"/>
      <c r="P1382" s="206"/>
      <c r="Q1382" s="206"/>
      <c r="R1382" s="206"/>
      <c r="S1382" s="206"/>
      <c r="T1382" s="207"/>
      <c r="AT1382" s="208" t="s">
        <v>195</v>
      </c>
      <c r="AU1382" s="208" t="s">
        <v>82</v>
      </c>
      <c r="AV1382" s="13" t="s">
        <v>80</v>
      </c>
      <c r="AW1382" s="13" t="s">
        <v>35</v>
      </c>
      <c r="AX1382" s="13" t="s">
        <v>73</v>
      </c>
      <c r="AY1382" s="208" t="s">
        <v>185</v>
      </c>
    </row>
    <row r="1383" spans="1:65" s="14" customFormat="1" ht="11.25">
      <c r="B1383" s="209"/>
      <c r="C1383" s="210"/>
      <c r="D1383" s="200" t="s">
        <v>195</v>
      </c>
      <c r="E1383" s="211" t="s">
        <v>19</v>
      </c>
      <c r="F1383" s="212" t="s">
        <v>6831</v>
      </c>
      <c r="G1383" s="210"/>
      <c r="H1383" s="213">
        <v>7.2</v>
      </c>
      <c r="I1383" s="214"/>
      <c r="J1383" s="210"/>
      <c r="K1383" s="210"/>
      <c r="L1383" s="215"/>
      <c r="M1383" s="216"/>
      <c r="N1383" s="217"/>
      <c r="O1383" s="217"/>
      <c r="P1383" s="217"/>
      <c r="Q1383" s="217"/>
      <c r="R1383" s="217"/>
      <c r="S1383" s="217"/>
      <c r="T1383" s="218"/>
      <c r="AT1383" s="219" t="s">
        <v>195</v>
      </c>
      <c r="AU1383" s="219" t="s">
        <v>82</v>
      </c>
      <c r="AV1383" s="14" t="s">
        <v>82</v>
      </c>
      <c r="AW1383" s="14" t="s">
        <v>35</v>
      </c>
      <c r="AX1383" s="14" t="s">
        <v>73</v>
      </c>
      <c r="AY1383" s="219" t="s">
        <v>185</v>
      </c>
    </row>
    <row r="1384" spans="1:65" s="14" customFormat="1" ht="11.25">
      <c r="B1384" s="209"/>
      <c r="C1384" s="210"/>
      <c r="D1384" s="200" t="s">
        <v>195</v>
      </c>
      <c r="E1384" s="211" t="s">
        <v>19</v>
      </c>
      <c r="F1384" s="212" t="s">
        <v>6832</v>
      </c>
      <c r="G1384" s="210"/>
      <c r="H1384" s="213">
        <v>-4.32</v>
      </c>
      <c r="I1384" s="214"/>
      <c r="J1384" s="210"/>
      <c r="K1384" s="210"/>
      <c r="L1384" s="215"/>
      <c r="M1384" s="216"/>
      <c r="N1384" s="217"/>
      <c r="O1384" s="217"/>
      <c r="P1384" s="217"/>
      <c r="Q1384" s="217"/>
      <c r="R1384" s="217"/>
      <c r="S1384" s="217"/>
      <c r="T1384" s="218"/>
      <c r="AT1384" s="219" t="s">
        <v>195</v>
      </c>
      <c r="AU1384" s="219" t="s">
        <v>82</v>
      </c>
      <c r="AV1384" s="14" t="s">
        <v>82</v>
      </c>
      <c r="AW1384" s="14" t="s">
        <v>35</v>
      </c>
      <c r="AX1384" s="14" t="s">
        <v>73</v>
      </c>
      <c r="AY1384" s="219" t="s">
        <v>185</v>
      </c>
    </row>
    <row r="1385" spans="1:65" s="13" customFormat="1" ht="11.25">
      <c r="B1385" s="198"/>
      <c r="C1385" s="199"/>
      <c r="D1385" s="200" t="s">
        <v>195</v>
      </c>
      <c r="E1385" s="201" t="s">
        <v>19</v>
      </c>
      <c r="F1385" s="202" t="s">
        <v>6786</v>
      </c>
      <c r="G1385" s="199"/>
      <c r="H1385" s="201" t="s">
        <v>19</v>
      </c>
      <c r="I1385" s="203"/>
      <c r="J1385" s="199"/>
      <c r="K1385" s="199"/>
      <c r="L1385" s="204"/>
      <c r="M1385" s="205"/>
      <c r="N1385" s="206"/>
      <c r="O1385" s="206"/>
      <c r="P1385" s="206"/>
      <c r="Q1385" s="206"/>
      <c r="R1385" s="206"/>
      <c r="S1385" s="206"/>
      <c r="T1385" s="207"/>
      <c r="AT1385" s="208" t="s">
        <v>195</v>
      </c>
      <c r="AU1385" s="208" t="s">
        <v>82</v>
      </c>
      <c r="AV1385" s="13" t="s">
        <v>80</v>
      </c>
      <c r="AW1385" s="13" t="s">
        <v>35</v>
      </c>
      <c r="AX1385" s="13" t="s">
        <v>73</v>
      </c>
      <c r="AY1385" s="208" t="s">
        <v>185</v>
      </c>
    </row>
    <row r="1386" spans="1:65" s="14" customFormat="1" ht="11.25">
      <c r="B1386" s="209"/>
      <c r="C1386" s="210"/>
      <c r="D1386" s="200" t="s">
        <v>195</v>
      </c>
      <c r="E1386" s="211" t="s">
        <v>19</v>
      </c>
      <c r="F1386" s="212" t="s">
        <v>6833</v>
      </c>
      <c r="G1386" s="210"/>
      <c r="H1386" s="213">
        <v>8.64</v>
      </c>
      <c r="I1386" s="214"/>
      <c r="J1386" s="210"/>
      <c r="K1386" s="210"/>
      <c r="L1386" s="215"/>
      <c r="M1386" s="216"/>
      <c r="N1386" s="217"/>
      <c r="O1386" s="217"/>
      <c r="P1386" s="217"/>
      <c r="Q1386" s="217"/>
      <c r="R1386" s="217"/>
      <c r="S1386" s="217"/>
      <c r="T1386" s="218"/>
      <c r="AT1386" s="219" t="s">
        <v>195</v>
      </c>
      <c r="AU1386" s="219" t="s">
        <v>82</v>
      </c>
      <c r="AV1386" s="14" t="s">
        <v>82</v>
      </c>
      <c r="AW1386" s="14" t="s">
        <v>35</v>
      </c>
      <c r="AX1386" s="14" t="s">
        <v>73</v>
      </c>
      <c r="AY1386" s="219" t="s">
        <v>185</v>
      </c>
    </row>
    <row r="1387" spans="1:65" s="14" customFormat="1" ht="11.25">
      <c r="B1387" s="209"/>
      <c r="C1387" s="210"/>
      <c r="D1387" s="200" t="s">
        <v>195</v>
      </c>
      <c r="E1387" s="211" t="s">
        <v>19</v>
      </c>
      <c r="F1387" s="212" t="s">
        <v>6834</v>
      </c>
      <c r="G1387" s="210"/>
      <c r="H1387" s="213">
        <v>-1.44</v>
      </c>
      <c r="I1387" s="214"/>
      <c r="J1387" s="210"/>
      <c r="K1387" s="210"/>
      <c r="L1387" s="215"/>
      <c r="M1387" s="216"/>
      <c r="N1387" s="217"/>
      <c r="O1387" s="217"/>
      <c r="P1387" s="217"/>
      <c r="Q1387" s="217"/>
      <c r="R1387" s="217"/>
      <c r="S1387" s="217"/>
      <c r="T1387" s="218"/>
      <c r="AT1387" s="219" t="s">
        <v>195</v>
      </c>
      <c r="AU1387" s="219" t="s">
        <v>82</v>
      </c>
      <c r="AV1387" s="14" t="s">
        <v>82</v>
      </c>
      <c r="AW1387" s="14" t="s">
        <v>35</v>
      </c>
      <c r="AX1387" s="14" t="s">
        <v>73</v>
      </c>
      <c r="AY1387" s="219" t="s">
        <v>185</v>
      </c>
    </row>
    <row r="1388" spans="1:65" s="15" customFormat="1" ht="11.25">
      <c r="B1388" s="220"/>
      <c r="C1388" s="221"/>
      <c r="D1388" s="200" t="s">
        <v>195</v>
      </c>
      <c r="E1388" s="222" t="s">
        <v>19</v>
      </c>
      <c r="F1388" s="223" t="s">
        <v>226</v>
      </c>
      <c r="G1388" s="221"/>
      <c r="H1388" s="224">
        <v>102.974</v>
      </c>
      <c r="I1388" s="225"/>
      <c r="J1388" s="221"/>
      <c r="K1388" s="221"/>
      <c r="L1388" s="226"/>
      <c r="M1388" s="227"/>
      <c r="N1388" s="228"/>
      <c r="O1388" s="228"/>
      <c r="P1388" s="228"/>
      <c r="Q1388" s="228"/>
      <c r="R1388" s="228"/>
      <c r="S1388" s="228"/>
      <c r="T1388" s="229"/>
      <c r="AT1388" s="230" t="s">
        <v>195</v>
      </c>
      <c r="AU1388" s="230" t="s">
        <v>82</v>
      </c>
      <c r="AV1388" s="15" t="s">
        <v>135</v>
      </c>
      <c r="AW1388" s="15" t="s">
        <v>35</v>
      </c>
      <c r="AX1388" s="15" t="s">
        <v>80</v>
      </c>
      <c r="AY1388" s="230" t="s">
        <v>185</v>
      </c>
    </row>
    <row r="1389" spans="1:65" s="2" customFormat="1" ht="16.5" customHeight="1">
      <c r="A1389" s="36"/>
      <c r="B1389" s="37"/>
      <c r="C1389" s="237" t="s">
        <v>2112</v>
      </c>
      <c r="D1389" s="237" t="s">
        <v>520</v>
      </c>
      <c r="E1389" s="238" t="s">
        <v>2128</v>
      </c>
      <c r="F1389" s="239" t="s">
        <v>2129</v>
      </c>
      <c r="G1389" s="240" t="s">
        <v>240</v>
      </c>
      <c r="H1389" s="241">
        <v>113.271</v>
      </c>
      <c r="I1389" s="242"/>
      <c r="J1389" s="243">
        <f>ROUND(I1389*H1389,2)</f>
        <v>0</v>
      </c>
      <c r="K1389" s="239" t="s">
        <v>191</v>
      </c>
      <c r="L1389" s="244"/>
      <c r="M1389" s="245" t="s">
        <v>19</v>
      </c>
      <c r="N1389" s="246" t="s">
        <v>44</v>
      </c>
      <c r="O1389" s="66"/>
      <c r="P1389" s="189">
        <f>O1389*H1389</f>
        <v>0</v>
      </c>
      <c r="Q1389" s="189">
        <v>1.26E-2</v>
      </c>
      <c r="R1389" s="189">
        <f>Q1389*H1389</f>
        <v>1.4272146000000001</v>
      </c>
      <c r="S1389" s="189">
        <v>0</v>
      </c>
      <c r="T1389" s="190">
        <f>S1389*H1389</f>
        <v>0</v>
      </c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R1389" s="191" t="s">
        <v>627</v>
      </c>
      <c r="AT1389" s="191" t="s">
        <v>520</v>
      </c>
      <c r="AU1389" s="191" t="s">
        <v>82</v>
      </c>
      <c r="AY1389" s="19" t="s">
        <v>185</v>
      </c>
      <c r="BE1389" s="192">
        <f>IF(N1389="základní",J1389,0)</f>
        <v>0</v>
      </c>
      <c r="BF1389" s="192">
        <f>IF(N1389="snížená",J1389,0)</f>
        <v>0</v>
      </c>
      <c r="BG1389" s="192">
        <f>IF(N1389="zákl. přenesená",J1389,0)</f>
        <v>0</v>
      </c>
      <c r="BH1389" s="192">
        <f>IF(N1389="sníž. přenesená",J1389,0)</f>
        <v>0</v>
      </c>
      <c r="BI1389" s="192">
        <f>IF(N1389="nulová",J1389,0)</f>
        <v>0</v>
      </c>
      <c r="BJ1389" s="19" t="s">
        <v>80</v>
      </c>
      <c r="BK1389" s="192">
        <f>ROUND(I1389*H1389,2)</f>
        <v>0</v>
      </c>
      <c r="BL1389" s="19" t="s">
        <v>339</v>
      </c>
      <c r="BM1389" s="191" t="s">
        <v>7172</v>
      </c>
    </row>
    <row r="1390" spans="1:65" s="13" customFormat="1" ht="11.25">
      <c r="B1390" s="198"/>
      <c r="C1390" s="199"/>
      <c r="D1390" s="200" t="s">
        <v>195</v>
      </c>
      <c r="E1390" s="201" t="s">
        <v>19</v>
      </c>
      <c r="F1390" s="202" t="s">
        <v>652</v>
      </c>
      <c r="G1390" s="199"/>
      <c r="H1390" s="201" t="s">
        <v>19</v>
      </c>
      <c r="I1390" s="203"/>
      <c r="J1390" s="199"/>
      <c r="K1390" s="199"/>
      <c r="L1390" s="204"/>
      <c r="M1390" s="205"/>
      <c r="N1390" s="206"/>
      <c r="O1390" s="206"/>
      <c r="P1390" s="206"/>
      <c r="Q1390" s="206"/>
      <c r="R1390" s="206"/>
      <c r="S1390" s="206"/>
      <c r="T1390" s="207"/>
      <c r="AT1390" s="208" t="s">
        <v>195</v>
      </c>
      <c r="AU1390" s="208" t="s">
        <v>82</v>
      </c>
      <c r="AV1390" s="13" t="s">
        <v>80</v>
      </c>
      <c r="AW1390" s="13" t="s">
        <v>35</v>
      </c>
      <c r="AX1390" s="13" t="s">
        <v>73</v>
      </c>
      <c r="AY1390" s="208" t="s">
        <v>185</v>
      </c>
    </row>
    <row r="1391" spans="1:65" s="13" customFormat="1" ht="11.25">
      <c r="B1391" s="198"/>
      <c r="C1391" s="199"/>
      <c r="D1391" s="200" t="s">
        <v>195</v>
      </c>
      <c r="E1391" s="201" t="s">
        <v>19</v>
      </c>
      <c r="F1391" s="202" t="s">
        <v>6733</v>
      </c>
      <c r="G1391" s="199"/>
      <c r="H1391" s="201" t="s">
        <v>19</v>
      </c>
      <c r="I1391" s="203"/>
      <c r="J1391" s="199"/>
      <c r="K1391" s="199"/>
      <c r="L1391" s="204"/>
      <c r="M1391" s="205"/>
      <c r="N1391" s="206"/>
      <c r="O1391" s="206"/>
      <c r="P1391" s="206"/>
      <c r="Q1391" s="206"/>
      <c r="R1391" s="206"/>
      <c r="S1391" s="206"/>
      <c r="T1391" s="207"/>
      <c r="AT1391" s="208" t="s">
        <v>195</v>
      </c>
      <c r="AU1391" s="208" t="s">
        <v>82</v>
      </c>
      <c r="AV1391" s="13" t="s">
        <v>80</v>
      </c>
      <c r="AW1391" s="13" t="s">
        <v>35</v>
      </c>
      <c r="AX1391" s="13" t="s">
        <v>73</v>
      </c>
      <c r="AY1391" s="208" t="s">
        <v>185</v>
      </c>
    </row>
    <row r="1392" spans="1:65" s="14" customFormat="1" ht="11.25">
      <c r="B1392" s="209"/>
      <c r="C1392" s="210"/>
      <c r="D1392" s="200" t="s">
        <v>195</v>
      </c>
      <c r="E1392" s="211" t="s">
        <v>19</v>
      </c>
      <c r="F1392" s="212" t="s">
        <v>7171</v>
      </c>
      <c r="G1392" s="210"/>
      <c r="H1392" s="213">
        <v>16.218</v>
      </c>
      <c r="I1392" s="214"/>
      <c r="J1392" s="210"/>
      <c r="K1392" s="210"/>
      <c r="L1392" s="215"/>
      <c r="M1392" s="216"/>
      <c r="N1392" s="217"/>
      <c r="O1392" s="217"/>
      <c r="P1392" s="217"/>
      <c r="Q1392" s="217"/>
      <c r="R1392" s="217"/>
      <c r="S1392" s="217"/>
      <c r="T1392" s="218"/>
      <c r="AT1392" s="219" t="s">
        <v>195</v>
      </c>
      <c r="AU1392" s="219" t="s">
        <v>82</v>
      </c>
      <c r="AV1392" s="14" t="s">
        <v>82</v>
      </c>
      <c r="AW1392" s="14" t="s">
        <v>35</v>
      </c>
      <c r="AX1392" s="14" t="s">
        <v>73</v>
      </c>
      <c r="AY1392" s="219" t="s">
        <v>185</v>
      </c>
    </row>
    <row r="1393" spans="2:51" s="14" customFormat="1" ht="11.25">
      <c r="B1393" s="209"/>
      <c r="C1393" s="210"/>
      <c r="D1393" s="200" t="s">
        <v>195</v>
      </c>
      <c r="E1393" s="211" t="s">
        <v>19</v>
      </c>
      <c r="F1393" s="212" t="s">
        <v>6822</v>
      </c>
      <c r="G1393" s="210"/>
      <c r="H1393" s="213">
        <v>-3.2040000000000002</v>
      </c>
      <c r="I1393" s="214"/>
      <c r="J1393" s="210"/>
      <c r="K1393" s="210"/>
      <c r="L1393" s="215"/>
      <c r="M1393" s="216"/>
      <c r="N1393" s="217"/>
      <c r="O1393" s="217"/>
      <c r="P1393" s="217"/>
      <c r="Q1393" s="217"/>
      <c r="R1393" s="217"/>
      <c r="S1393" s="217"/>
      <c r="T1393" s="218"/>
      <c r="AT1393" s="219" t="s">
        <v>195</v>
      </c>
      <c r="AU1393" s="219" t="s">
        <v>82</v>
      </c>
      <c r="AV1393" s="14" t="s">
        <v>82</v>
      </c>
      <c r="AW1393" s="14" t="s">
        <v>35</v>
      </c>
      <c r="AX1393" s="14" t="s">
        <v>73</v>
      </c>
      <c r="AY1393" s="219" t="s">
        <v>185</v>
      </c>
    </row>
    <row r="1394" spans="2:51" s="13" customFormat="1" ht="11.25">
      <c r="B1394" s="198"/>
      <c r="C1394" s="199"/>
      <c r="D1394" s="200" t="s">
        <v>195</v>
      </c>
      <c r="E1394" s="201" t="s">
        <v>19</v>
      </c>
      <c r="F1394" s="202" t="s">
        <v>6735</v>
      </c>
      <c r="G1394" s="199"/>
      <c r="H1394" s="201" t="s">
        <v>19</v>
      </c>
      <c r="I1394" s="203"/>
      <c r="J1394" s="199"/>
      <c r="K1394" s="199"/>
      <c r="L1394" s="204"/>
      <c r="M1394" s="205"/>
      <c r="N1394" s="206"/>
      <c r="O1394" s="206"/>
      <c r="P1394" s="206"/>
      <c r="Q1394" s="206"/>
      <c r="R1394" s="206"/>
      <c r="S1394" s="206"/>
      <c r="T1394" s="207"/>
      <c r="AT1394" s="208" t="s">
        <v>195</v>
      </c>
      <c r="AU1394" s="208" t="s">
        <v>82</v>
      </c>
      <c r="AV1394" s="13" t="s">
        <v>80</v>
      </c>
      <c r="AW1394" s="13" t="s">
        <v>35</v>
      </c>
      <c r="AX1394" s="13" t="s">
        <v>73</v>
      </c>
      <c r="AY1394" s="208" t="s">
        <v>185</v>
      </c>
    </row>
    <row r="1395" spans="2:51" s="14" customFormat="1" ht="11.25">
      <c r="B1395" s="209"/>
      <c r="C1395" s="210"/>
      <c r="D1395" s="200" t="s">
        <v>195</v>
      </c>
      <c r="E1395" s="211" t="s">
        <v>19</v>
      </c>
      <c r="F1395" s="212" t="s">
        <v>6823</v>
      </c>
      <c r="G1395" s="210"/>
      <c r="H1395" s="213">
        <v>19.007999999999999</v>
      </c>
      <c r="I1395" s="214"/>
      <c r="J1395" s="210"/>
      <c r="K1395" s="210"/>
      <c r="L1395" s="215"/>
      <c r="M1395" s="216"/>
      <c r="N1395" s="217"/>
      <c r="O1395" s="217"/>
      <c r="P1395" s="217"/>
      <c r="Q1395" s="217"/>
      <c r="R1395" s="217"/>
      <c r="S1395" s="217"/>
      <c r="T1395" s="218"/>
      <c r="AT1395" s="219" t="s">
        <v>195</v>
      </c>
      <c r="AU1395" s="219" t="s">
        <v>82</v>
      </c>
      <c r="AV1395" s="14" t="s">
        <v>82</v>
      </c>
      <c r="AW1395" s="14" t="s">
        <v>35</v>
      </c>
      <c r="AX1395" s="14" t="s">
        <v>73</v>
      </c>
      <c r="AY1395" s="219" t="s">
        <v>185</v>
      </c>
    </row>
    <row r="1396" spans="2:51" s="14" customFormat="1" ht="11.25">
      <c r="B1396" s="209"/>
      <c r="C1396" s="210"/>
      <c r="D1396" s="200" t="s">
        <v>195</v>
      </c>
      <c r="E1396" s="211" t="s">
        <v>19</v>
      </c>
      <c r="F1396" s="212" t="s">
        <v>6822</v>
      </c>
      <c r="G1396" s="210"/>
      <c r="H1396" s="213">
        <v>-3.2040000000000002</v>
      </c>
      <c r="I1396" s="214"/>
      <c r="J1396" s="210"/>
      <c r="K1396" s="210"/>
      <c r="L1396" s="215"/>
      <c r="M1396" s="216"/>
      <c r="N1396" s="217"/>
      <c r="O1396" s="217"/>
      <c r="P1396" s="217"/>
      <c r="Q1396" s="217"/>
      <c r="R1396" s="217"/>
      <c r="S1396" s="217"/>
      <c r="T1396" s="218"/>
      <c r="AT1396" s="219" t="s">
        <v>195</v>
      </c>
      <c r="AU1396" s="219" t="s">
        <v>82</v>
      </c>
      <c r="AV1396" s="14" t="s">
        <v>82</v>
      </c>
      <c r="AW1396" s="14" t="s">
        <v>35</v>
      </c>
      <c r="AX1396" s="14" t="s">
        <v>73</v>
      </c>
      <c r="AY1396" s="219" t="s">
        <v>185</v>
      </c>
    </row>
    <row r="1397" spans="2:51" s="13" customFormat="1" ht="11.25">
      <c r="B1397" s="198"/>
      <c r="C1397" s="199"/>
      <c r="D1397" s="200" t="s">
        <v>195</v>
      </c>
      <c r="E1397" s="201" t="s">
        <v>19</v>
      </c>
      <c r="F1397" s="202" t="s">
        <v>6737</v>
      </c>
      <c r="G1397" s="199"/>
      <c r="H1397" s="201" t="s">
        <v>19</v>
      </c>
      <c r="I1397" s="203"/>
      <c r="J1397" s="199"/>
      <c r="K1397" s="199"/>
      <c r="L1397" s="204"/>
      <c r="M1397" s="205"/>
      <c r="N1397" s="206"/>
      <c r="O1397" s="206"/>
      <c r="P1397" s="206"/>
      <c r="Q1397" s="206"/>
      <c r="R1397" s="206"/>
      <c r="S1397" s="206"/>
      <c r="T1397" s="207"/>
      <c r="AT1397" s="208" t="s">
        <v>195</v>
      </c>
      <c r="AU1397" s="208" t="s">
        <v>82</v>
      </c>
      <c r="AV1397" s="13" t="s">
        <v>80</v>
      </c>
      <c r="AW1397" s="13" t="s">
        <v>35</v>
      </c>
      <c r="AX1397" s="13" t="s">
        <v>73</v>
      </c>
      <c r="AY1397" s="208" t="s">
        <v>185</v>
      </c>
    </row>
    <row r="1398" spans="2:51" s="14" customFormat="1" ht="11.25">
      <c r="B1398" s="209"/>
      <c r="C1398" s="210"/>
      <c r="D1398" s="200" t="s">
        <v>195</v>
      </c>
      <c r="E1398" s="211" t="s">
        <v>19</v>
      </c>
      <c r="F1398" s="212" t="s">
        <v>6824</v>
      </c>
      <c r="G1398" s="210"/>
      <c r="H1398" s="213">
        <v>12.311999999999999</v>
      </c>
      <c r="I1398" s="214"/>
      <c r="J1398" s="210"/>
      <c r="K1398" s="210"/>
      <c r="L1398" s="215"/>
      <c r="M1398" s="216"/>
      <c r="N1398" s="217"/>
      <c r="O1398" s="217"/>
      <c r="P1398" s="217"/>
      <c r="Q1398" s="217"/>
      <c r="R1398" s="217"/>
      <c r="S1398" s="217"/>
      <c r="T1398" s="218"/>
      <c r="AT1398" s="219" t="s">
        <v>195</v>
      </c>
      <c r="AU1398" s="219" t="s">
        <v>82</v>
      </c>
      <c r="AV1398" s="14" t="s">
        <v>82</v>
      </c>
      <c r="AW1398" s="14" t="s">
        <v>35</v>
      </c>
      <c r="AX1398" s="14" t="s">
        <v>73</v>
      </c>
      <c r="AY1398" s="219" t="s">
        <v>185</v>
      </c>
    </row>
    <row r="1399" spans="2:51" s="14" customFormat="1" ht="11.25">
      <c r="B1399" s="209"/>
      <c r="C1399" s="210"/>
      <c r="D1399" s="200" t="s">
        <v>195</v>
      </c>
      <c r="E1399" s="211" t="s">
        <v>19</v>
      </c>
      <c r="F1399" s="212" t="s">
        <v>6825</v>
      </c>
      <c r="G1399" s="210"/>
      <c r="H1399" s="213">
        <v>-1.6020000000000001</v>
      </c>
      <c r="I1399" s="214"/>
      <c r="J1399" s="210"/>
      <c r="K1399" s="210"/>
      <c r="L1399" s="215"/>
      <c r="M1399" s="216"/>
      <c r="N1399" s="217"/>
      <c r="O1399" s="217"/>
      <c r="P1399" s="217"/>
      <c r="Q1399" s="217"/>
      <c r="R1399" s="217"/>
      <c r="S1399" s="217"/>
      <c r="T1399" s="218"/>
      <c r="AT1399" s="219" t="s">
        <v>195</v>
      </c>
      <c r="AU1399" s="219" t="s">
        <v>82</v>
      </c>
      <c r="AV1399" s="14" t="s">
        <v>82</v>
      </c>
      <c r="AW1399" s="14" t="s">
        <v>35</v>
      </c>
      <c r="AX1399" s="14" t="s">
        <v>73</v>
      </c>
      <c r="AY1399" s="219" t="s">
        <v>185</v>
      </c>
    </row>
    <row r="1400" spans="2:51" s="13" customFormat="1" ht="11.25">
      <c r="B1400" s="198"/>
      <c r="C1400" s="199"/>
      <c r="D1400" s="200" t="s">
        <v>195</v>
      </c>
      <c r="E1400" s="201" t="s">
        <v>19</v>
      </c>
      <c r="F1400" s="202" t="s">
        <v>6775</v>
      </c>
      <c r="G1400" s="199"/>
      <c r="H1400" s="201" t="s">
        <v>19</v>
      </c>
      <c r="I1400" s="203"/>
      <c r="J1400" s="199"/>
      <c r="K1400" s="199"/>
      <c r="L1400" s="204"/>
      <c r="M1400" s="205"/>
      <c r="N1400" s="206"/>
      <c r="O1400" s="206"/>
      <c r="P1400" s="206"/>
      <c r="Q1400" s="206"/>
      <c r="R1400" s="206"/>
      <c r="S1400" s="206"/>
      <c r="T1400" s="207"/>
      <c r="AT1400" s="208" t="s">
        <v>195</v>
      </c>
      <c r="AU1400" s="208" t="s">
        <v>82</v>
      </c>
      <c r="AV1400" s="13" t="s">
        <v>80</v>
      </c>
      <c r="AW1400" s="13" t="s">
        <v>35</v>
      </c>
      <c r="AX1400" s="13" t="s">
        <v>73</v>
      </c>
      <c r="AY1400" s="208" t="s">
        <v>185</v>
      </c>
    </row>
    <row r="1401" spans="2:51" s="14" customFormat="1" ht="11.25">
      <c r="B1401" s="209"/>
      <c r="C1401" s="210"/>
      <c r="D1401" s="200" t="s">
        <v>195</v>
      </c>
      <c r="E1401" s="211" t="s">
        <v>19</v>
      </c>
      <c r="F1401" s="212" t="s">
        <v>6826</v>
      </c>
      <c r="G1401" s="210"/>
      <c r="H1401" s="213">
        <v>12.545999999999999</v>
      </c>
      <c r="I1401" s="214"/>
      <c r="J1401" s="210"/>
      <c r="K1401" s="210"/>
      <c r="L1401" s="215"/>
      <c r="M1401" s="216"/>
      <c r="N1401" s="217"/>
      <c r="O1401" s="217"/>
      <c r="P1401" s="217"/>
      <c r="Q1401" s="217"/>
      <c r="R1401" s="217"/>
      <c r="S1401" s="217"/>
      <c r="T1401" s="218"/>
      <c r="AT1401" s="219" t="s">
        <v>195</v>
      </c>
      <c r="AU1401" s="219" t="s">
        <v>82</v>
      </c>
      <c r="AV1401" s="14" t="s">
        <v>82</v>
      </c>
      <c r="AW1401" s="14" t="s">
        <v>35</v>
      </c>
      <c r="AX1401" s="14" t="s">
        <v>73</v>
      </c>
      <c r="AY1401" s="219" t="s">
        <v>185</v>
      </c>
    </row>
    <row r="1402" spans="2:51" s="14" customFormat="1" ht="11.25">
      <c r="B1402" s="209"/>
      <c r="C1402" s="210"/>
      <c r="D1402" s="200" t="s">
        <v>195</v>
      </c>
      <c r="E1402" s="211" t="s">
        <v>19</v>
      </c>
      <c r="F1402" s="212" t="s">
        <v>6827</v>
      </c>
      <c r="G1402" s="210"/>
      <c r="H1402" s="213">
        <v>-1.62</v>
      </c>
      <c r="I1402" s="214"/>
      <c r="J1402" s="210"/>
      <c r="K1402" s="210"/>
      <c r="L1402" s="215"/>
      <c r="M1402" s="216"/>
      <c r="N1402" s="217"/>
      <c r="O1402" s="217"/>
      <c r="P1402" s="217"/>
      <c r="Q1402" s="217"/>
      <c r="R1402" s="217"/>
      <c r="S1402" s="217"/>
      <c r="T1402" s="218"/>
      <c r="AT1402" s="219" t="s">
        <v>195</v>
      </c>
      <c r="AU1402" s="219" t="s">
        <v>82</v>
      </c>
      <c r="AV1402" s="14" t="s">
        <v>82</v>
      </c>
      <c r="AW1402" s="14" t="s">
        <v>35</v>
      </c>
      <c r="AX1402" s="14" t="s">
        <v>73</v>
      </c>
      <c r="AY1402" s="219" t="s">
        <v>185</v>
      </c>
    </row>
    <row r="1403" spans="2:51" s="13" customFormat="1" ht="11.25">
      <c r="B1403" s="198"/>
      <c r="C1403" s="199"/>
      <c r="D1403" s="200" t="s">
        <v>195</v>
      </c>
      <c r="E1403" s="201" t="s">
        <v>19</v>
      </c>
      <c r="F1403" s="202" t="s">
        <v>6691</v>
      </c>
      <c r="G1403" s="199"/>
      <c r="H1403" s="201" t="s">
        <v>19</v>
      </c>
      <c r="I1403" s="203"/>
      <c r="J1403" s="199"/>
      <c r="K1403" s="199"/>
      <c r="L1403" s="204"/>
      <c r="M1403" s="205"/>
      <c r="N1403" s="206"/>
      <c r="O1403" s="206"/>
      <c r="P1403" s="206"/>
      <c r="Q1403" s="206"/>
      <c r="R1403" s="206"/>
      <c r="S1403" s="206"/>
      <c r="T1403" s="207"/>
      <c r="AT1403" s="208" t="s">
        <v>195</v>
      </c>
      <c r="AU1403" s="208" t="s">
        <v>82</v>
      </c>
      <c r="AV1403" s="13" t="s">
        <v>80</v>
      </c>
      <c r="AW1403" s="13" t="s">
        <v>35</v>
      </c>
      <c r="AX1403" s="13" t="s">
        <v>73</v>
      </c>
      <c r="AY1403" s="208" t="s">
        <v>185</v>
      </c>
    </row>
    <row r="1404" spans="2:51" s="14" customFormat="1" ht="11.25">
      <c r="B1404" s="209"/>
      <c r="C1404" s="210"/>
      <c r="D1404" s="200" t="s">
        <v>195</v>
      </c>
      <c r="E1404" s="211" t="s">
        <v>19</v>
      </c>
      <c r="F1404" s="212" t="s">
        <v>2401</v>
      </c>
      <c r="G1404" s="210"/>
      <c r="H1404" s="213">
        <v>12.186</v>
      </c>
      <c r="I1404" s="214"/>
      <c r="J1404" s="210"/>
      <c r="K1404" s="210"/>
      <c r="L1404" s="215"/>
      <c r="M1404" s="216"/>
      <c r="N1404" s="217"/>
      <c r="O1404" s="217"/>
      <c r="P1404" s="217"/>
      <c r="Q1404" s="217"/>
      <c r="R1404" s="217"/>
      <c r="S1404" s="217"/>
      <c r="T1404" s="218"/>
      <c r="AT1404" s="219" t="s">
        <v>195</v>
      </c>
      <c r="AU1404" s="219" t="s">
        <v>82</v>
      </c>
      <c r="AV1404" s="14" t="s">
        <v>82</v>
      </c>
      <c r="AW1404" s="14" t="s">
        <v>35</v>
      </c>
      <c r="AX1404" s="14" t="s">
        <v>73</v>
      </c>
      <c r="AY1404" s="219" t="s">
        <v>185</v>
      </c>
    </row>
    <row r="1405" spans="2:51" s="14" customFormat="1" ht="11.25">
      <c r="B1405" s="209"/>
      <c r="C1405" s="210"/>
      <c r="D1405" s="200" t="s">
        <v>195</v>
      </c>
      <c r="E1405" s="211" t="s">
        <v>19</v>
      </c>
      <c r="F1405" s="212" t="s">
        <v>1733</v>
      </c>
      <c r="G1405" s="210"/>
      <c r="H1405" s="213">
        <v>-3.24</v>
      </c>
      <c r="I1405" s="214"/>
      <c r="J1405" s="210"/>
      <c r="K1405" s="210"/>
      <c r="L1405" s="215"/>
      <c r="M1405" s="216"/>
      <c r="N1405" s="217"/>
      <c r="O1405" s="217"/>
      <c r="P1405" s="217"/>
      <c r="Q1405" s="217"/>
      <c r="R1405" s="217"/>
      <c r="S1405" s="217"/>
      <c r="T1405" s="218"/>
      <c r="AT1405" s="219" t="s">
        <v>195</v>
      </c>
      <c r="AU1405" s="219" t="s">
        <v>82</v>
      </c>
      <c r="AV1405" s="14" t="s">
        <v>82</v>
      </c>
      <c r="AW1405" s="14" t="s">
        <v>35</v>
      </c>
      <c r="AX1405" s="14" t="s">
        <v>73</v>
      </c>
      <c r="AY1405" s="219" t="s">
        <v>185</v>
      </c>
    </row>
    <row r="1406" spans="2:51" s="13" customFormat="1" ht="11.25">
      <c r="B1406" s="198"/>
      <c r="C1406" s="199"/>
      <c r="D1406" s="200" t="s">
        <v>195</v>
      </c>
      <c r="E1406" s="201" t="s">
        <v>19</v>
      </c>
      <c r="F1406" s="202" t="s">
        <v>6692</v>
      </c>
      <c r="G1406" s="199"/>
      <c r="H1406" s="201" t="s">
        <v>19</v>
      </c>
      <c r="I1406" s="203"/>
      <c r="J1406" s="199"/>
      <c r="K1406" s="199"/>
      <c r="L1406" s="204"/>
      <c r="M1406" s="205"/>
      <c r="N1406" s="206"/>
      <c r="O1406" s="206"/>
      <c r="P1406" s="206"/>
      <c r="Q1406" s="206"/>
      <c r="R1406" s="206"/>
      <c r="S1406" s="206"/>
      <c r="T1406" s="207"/>
      <c r="AT1406" s="208" t="s">
        <v>195</v>
      </c>
      <c r="AU1406" s="208" t="s">
        <v>82</v>
      </c>
      <c r="AV1406" s="13" t="s">
        <v>80</v>
      </c>
      <c r="AW1406" s="13" t="s">
        <v>35</v>
      </c>
      <c r="AX1406" s="13" t="s">
        <v>73</v>
      </c>
      <c r="AY1406" s="208" t="s">
        <v>185</v>
      </c>
    </row>
    <row r="1407" spans="2:51" s="14" customFormat="1" ht="11.25">
      <c r="B1407" s="209"/>
      <c r="C1407" s="210"/>
      <c r="D1407" s="200" t="s">
        <v>195</v>
      </c>
      <c r="E1407" s="211" t="s">
        <v>19</v>
      </c>
      <c r="F1407" s="212" t="s">
        <v>6828</v>
      </c>
      <c r="G1407" s="210"/>
      <c r="H1407" s="213">
        <v>23.904</v>
      </c>
      <c r="I1407" s="214"/>
      <c r="J1407" s="210"/>
      <c r="K1407" s="210"/>
      <c r="L1407" s="215"/>
      <c r="M1407" s="216"/>
      <c r="N1407" s="217"/>
      <c r="O1407" s="217"/>
      <c r="P1407" s="217"/>
      <c r="Q1407" s="217"/>
      <c r="R1407" s="217"/>
      <c r="S1407" s="217"/>
      <c r="T1407" s="218"/>
      <c r="AT1407" s="219" t="s">
        <v>195</v>
      </c>
      <c r="AU1407" s="219" t="s">
        <v>82</v>
      </c>
      <c r="AV1407" s="14" t="s">
        <v>82</v>
      </c>
      <c r="AW1407" s="14" t="s">
        <v>35</v>
      </c>
      <c r="AX1407" s="14" t="s">
        <v>73</v>
      </c>
      <c r="AY1407" s="219" t="s">
        <v>185</v>
      </c>
    </row>
    <row r="1408" spans="2:51" s="14" customFormat="1" ht="11.25">
      <c r="B1408" s="209"/>
      <c r="C1408" s="210"/>
      <c r="D1408" s="200" t="s">
        <v>195</v>
      </c>
      <c r="E1408" s="211" t="s">
        <v>19</v>
      </c>
      <c r="F1408" s="212" t="s">
        <v>6827</v>
      </c>
      <c r="G1408" s="210"/>
      <c r="H1408" s="213">
        <v>-1.62</v>
      </c>
      <c r="I1408" s="214"/>
      <c r="J1408" s="210"/>
      <c r="K1408" s="210"/>
      <c r="L1408" s="215"/>
      <c r="M1408" s="216"/>
      <c r="N1408" s="217"/>
      <c r="O1408" s="217"/>
      <c r="P1408" s="217"/>
      <c r="Q1408" s="217"/>
      <c r="R1408" s="217"/>
      <c r="S1408" s="217"/>
      <c r="T1408" s="218"/>
      <c r="AT1408" s="219" t="s">
        <v>195</v>
      </c>
      <c r="AU1408" s="219" t="s">
        <v>82</v>
      </c>
      <c r="AV1408" s="14" t="s">
        <v>82</v>
      </c>
      <c r="AW1408" s="14" t="s">
        <v>35</v>
      </c>
      <c r="AX1408" s="14" t="s">
        <v>73</v>
      </c>
      <c r="AY1408" s="219" t="s">
        <v>185</v>
      </c>
    </row>
    <row r="1409" spans="1:65" s="13" customFormat="1" ht="11.25">
      <c r="B1409" s="198"/>
      <c r="C1409" s="199"/>
      <c r="D1409" s="200" t="s">
        <v>195</v>
      </c>
      <c r="E1409" s="201" t="s">
        <v>19</v>
      </c>
      <c r="F1409" s="202" t="s">
        <v>6782</v>
      </c>
      <c r="G1409" s="199"/>
      <c r="H1409" s="201" t="s">
        <v>19</v>
      </c>
      <c r="I1409" s="203"/>
      <c r="J1409" s="199"/>
      <c r="K1409" s="199"/>
      <c r="L1409" s="204"/>
      <c r="M1409" s="205"/>
      <c r="N1409" s="206"/>
      <c r="O1409" s="206"/>
      <c r="P1409" s="206"/>
      <c r="Q1409" s="206"/>
      <c r="R1409" s="206"/>
      <c r="S1409" s="206"/>
      <c r="T1409" s="207"/>
      <c r="AT1409" s="208" t="s">
        <v>195</v>
      </c>
      <c r="AU1409" s="208" t="s">
        <v>82</v>
      </c>
      <c r="AV1409" s="13" t="s">
        <v>80</v>
      </c>
      <c r="AW1409" s="13" t="s">
        <v>35</v>
      </c>
      <c r="AX1409" s="13" t="s">
        <v>73</v>
      </c>
      <c r="AY1409" s="208" t="s">
        <v>185</v>
      </c>
    </row>
    <row r="1410" spans="1:65" s="14" customFormat="1" ht="11.25">
      <c r="B1410" s="209"/>
      <c r="C1410" s="210"/>
      <c r="D1410" s="200" t="s">
        <v>195</v>
      </c>
      <c r="E1410" s="211" t="s">
        <v>19</v>
      </c>
      <c r="F1410" s="212" t="s">
        <v>6829</v>
      </c>
      <c r="G1410" s="210"/>
      <c r="H1410" s="213">
        <v>12.826000000000001</v>
      </c>
      <c r="I1410" s="214"/>
      <c r="J1410" s="210"/>
      <c r="K1410" s="210"/>
      <c r="L1410" s="215"/>
      <c r="M1410" s="216"/>
      <c r="N1410" s="217"/>
      <c r="O1410" s="217"/>
      <c r="P1410" s="217"/>
      <c r="Q1410" s="217"/>
      <c r="R1410" s="217"/>
      <c r="S1410" s="217"/>
      <c r="T1410" s="218"/>
      <c r="AT1410" s="219" t="s">
        <v>195</v>
      </c>
      <c r="AU1410" s="219" t="s">
        <v>82</v>
      </c>
      <c r="AV1410" s="14" t="s">
        <v>82</v>
      </c>
      <c r="AW1410" s="14" t="s">
        <v>35</v>
      </c>
      <c r="AX1410" s="14" t="s">
        <v>73</v>
      </c>
      <c r="AY1410" s="219" t="s">
        <v>185</v>
      </c>
    </row>
    <row r="1411" spans="1:65" s="14" customFormat="1" ht="11.25">
      <c r="B1411" s="209"/>
      <c r="C1411" s="210"/>
      <c r="D1411" s="200" t="s">
        <v>195</v>
      </c>
      <c r="E1411" s="211" t="s">
        <v>19</v>
      </c>
      <c r="F1411" s="212" t="s">
        <v>6830</v>
      </c>
      <c r="G1411" s="210"/>
      <c r="H1411" s="213">
        <v>-1.6160000000000001</v>
      </c>
      <c r="I1411" s="214"/>
      <c r="J1411" s="210"/>
      <c r="K1411" s="210"/>
      <c r="L1411" s="215"/>
      <c r="M1411" s="216"/>
      <c r="N1411" s="217"/>
      <c r="O1411" s="217"/>
      <c r="P1411" s="217"/>
      <c r="Q1411" s="217"/>
      <c r="R1411" s="217"/>
      <c r="S1411" s="217"/>
      <c r="T1411" s="218"/>
      <c r="AT1411" s="219" t="s">
        <v>195</v>
      </c>
      <c r="AU1411" s="219" t="s">
        <v>82</v>
      </c>
      <c r="AV1411" s="14" t="s">
        <v>82</v>
      </c>
      <c r="AW1411" s="14" t="s">
        <v>35</v>
      </c>
      <c r="AX1411" s="14" t="s">
        <v>73</v>
      </c>
      <c r="AY1411" s="219" t="s">
        <v>185</v>
      </c>
    </row>
    <row r="1412" spans="1:65" s="13" customFormat="1" ht="11.25">
      <c r="B1412" s="198"/>
      <c r="C1412" s="199"/>
      <c r="D1412" s="200" t="s">
        <v>195</v>
      </c>
      <c r="E1412" s="201" t="s">
        <v>19</v>
      </c>
      <c r="F1412" s="202" t="s">
        <v>6784</v>
      </c>
      <c r="G1412" s="199"/>
      <c r="H1412" s="201" t="s">
        <v>19</v>
      </c>
      <c r="I1412" s="203"/>
      <c r="J1412" s="199"/>
      <c r="K1412" s="199"/>
      <c r="L1412" s="204"/>
      <c r="M1412" s="205"/>
      <c r="N1412" s="206"/>
      <c r="O1412" s="206"/>
      <c r="P1412" s="206"/>
      <c r="Q1412" s="206"/>
      <c r="R1412" s="206"/>
      <c r="S1412" s="206"/>
      <c r="T1412" s="207"/>
      <c r="AT1412" s="208" t="s">
        <v>195</v>
      </c>
      <c r="AU1412" s="208" t="s">
        <v>82</v>
      </c>
      <c r="AV1412" s="13" t="s">
        <v>80</v>
      </c>
      <c r="AW1412" s="13" t="s">
        <v>35</v>
      </c>
      <c r="AX1412" s="13" t="s">
        <v>73</v>
      </c>
      <c r="AY1412" s="208" t="s">
        <v>185</v>
      </c>
    </row>
    <row r="1413" spans="1:65" s="14" customFormat="1" ht="11.25">
      <c r="B1413" s="209"/>
      <c r="C1413" s="210"/>
      <c r="D1413" s="200" t="s">
        <v>195</v>
      </c>
      <c r="E1413" s="211" t="s">
        <v>19</v>
      </c>
      <c r="F1413" s="212" t="s">
        <v>6831</v>
      </c>
      <c r="G1413" s="210"/>
      <c r="H1413" s="213">
        <v>7.2</v>
      </c>
      <c r="I1413" s="214"/>
      <c r="J1413" s="210"/>
      <c r="K1413" s="210"/>
      <c r="L1413" s="215"/>
      <c r="M1413" s="216"/>
      <c r="N1413" s="217"/>
      <c r="O1413" s="217"/>
      <c r="P1413" s="217"/>
      <c r="Q1413" s="217"/>
      <c r="R1413" s="217"/>
      <c r="S1413" s="217"/>
      <c r="T1413" s="218"/>
      <c r="AT1413" s="219" t="s">
        <v>195</v>
      </c>
      <c r="AU1413" s="219" t="s">
        <v>82</v>
      </c>
      <c r="AV1413" s="14" t="s">
        <v>82</v>
      </c>
      <c r="AW1413" s="14" t="s">
        <v>35</v>
      </c>
      <c r="AX1413" s="14" t="s">
        <v>73</v>
      </c>
      <c r="AY1413" s="219" t="s">
        <v>185</v>
      </c>
    </row>
    <row r="1414" spans="1:65" s="14" customFormat="1" ht="11.25">
      <c r="B1414" s="209"/>
      <c r="C1414" s="210"/>
      <c r="D1414" s="200" t="s">
        <v>195</v>
      </c>
      <c r="E1414" s="211" t="s">
        <v>19</v>
      </c>
      <c r="F1414" s="212" t="s">
        <v>6832</v>
      </c>
      <c r="G1414" s="210"/>
      <c r="H1414" s="213">
        <v>-4.32</v>
      </c>
      <c r="I1414" s="214"/>
      <c r="J1414" s="210"/>
      <c r="K1414" s="210"/>
      <c r="L1414" s="215"/>
      <c r="M1414" s="216"/>
      <c r="N1414" s="217"/>
      <c r="O1414" s="217"/>
      <c r="P1414" s="217"/>
      <c r="Q1414" s="217"/>
      <c r="R1414" s="217"/>
      <c r="S1414" s="217"/>
      <c r="T1414" s="218"/>
      <c r="AT1414" s="219" t="s">
        <v>195</v>
      </c>
      <c r="AU1414" s="219" t="s">
        <v>82</v>
      </c>
      <c r="AV1414" s="14" t="s">
        <v>82</v>
      </c>
      <c r="AW1414" s="14" t="s">
        <v>35</v>
      </c>
      <c r="AX1414" s="14" t="s">
        <v>73</v>
      </c>
      <c r="AY1414" s="219" t="s">
        <v>185</v>
      </c>
    </row>
    <row r="1415" spans="1:65" s="13" customFormat="1" ht="11.25">
      <c r="B1415" s="198"/>
      <c r="C1415" s="199"/>
      <c r="D1415" s="200" t="s">
        <v>195</v>
      </c>
      <c r="E1415" s="201" t="s">
        <v>19</v>
      </c>
      <c r="F1415" s="202" t="s">
        <v>6786</v>
      </c>
      <c r="G1415" s="199"/>
      <c r="H1415" s="201" t="s">
        <v>19</v>
      </c>
      <c r="I1415" s="203"/>
      <c r="J1415" s="199"/>
      <c r="K1415" s="199"/>
      <c r="L1415" s="204"/>
      <c r="M1415" s="205"/>
      <c r="N1415" s="206"/>
      <c r="O1415" s="206"/>
      <c r="P1415" s="206"/>
      <c r="Q1415" s="206"/>
      <c r="R1415" s="206"/>
      <c r="S1415" s="206"/>
      <c r="T1415" s="207"/>
      <c r="AT1415" s="208" t="s">
        <v>195</v>
      </c>
      <c r="AU1415" s="208" t="s">
        <v>82</v>
      </c>
      <c r="AV1415" s="13" t="s">
        <v>80</v>
      </c>
      <c r="AW1415" s="13" t="s">
        <v>35</v>
      </c>
      <c r="AX1415" s="13" t="s">
        <v>73</v>
      </c>
      <c r="AY1415" s="208" t="s">
        <v>185</v>
      </c>
    </row>
    <row r="1416" spans="1:65" s="14" customFormat="1" ht="11.25">
      <c r="B1416" s="209"/>
      <c r="C1416" s="210"/>
      <c r="D1416" s="200" t="s">
        <v>195</v>
      </c>
      <c r="E1416" s="211" t="s">
        <v>19</v>
      </c>
      <c r="F1416" s="212" t="s">
        <v>6833</v>
      </c>
      <c r="G1416" s="210"/>
      <c r="H1416" s="213">
        <v>8.64</v>
      </c>
      <c r="I1416" s="214"/>
      <c r="J1416" s="210"/>
      <c r="K1416" s="210"/>
      <c r="L1416" s="215"/>
      <c r="M1416" s="216"/>
      <c r="N1416" s="217"/>
      <c r="O1416" s="217"/>
      <c r="P1416" s="217"/>
      <c r="Q1416" s="217"/>
      <c r="R1416" s="217"/>
      <c r="S1416" s="217"/>
      <c r="T1416" s="218"/>
      <c r="AT1416" s="219" t="s">
        <v>195</v>
      </c>
      <c r="AU1416" s="219" t="s">
        <v>82</v>
      </c>
      <c r="AV1416" s="14" t="s">
        <v>82</v>
      </c>
      <c r="AW1416" s="14" t="s">
        <v>35</v>
      </c>
      <c r="AX1416" s="14" t="s">
        <v>73</v>
      </c>
      <c r="AY1416" s="219" t="s">
        <v>185</v>
      </c>
    </row>
    <row r="1417" spans="1:65" s="14" customFormat="1" ht="11.25">
      <c r="B1417" s="209"/>
      <c r="C1417" s="210"/>
      <c r="D1417" s="200" t="s">
        <v>195</v>
      </c>
      <c r="E1417" s="211" t="s">
        <v>19</v>
      </c>
      <c r="F1417" s="212" t="s">
        <v>6834</v>
      </c>
      <c r="G1417" s="210"/>
      <c r="H1417" s="213">
        <v>-1.44</v>
      </c>
      <c r="I1417" s="214"/>
      <c r="J1417" s="210"/>
      <c r="K1417" s="210"/>
      <c r="L1417" s="215"/>
      <c r="M1417" s="216"/>
      <c r="N1417" s="217"/>
      <c r="O1417" s="217"/>
      <c r="P1417" s="217"/>
      <c r="Q1417" s="217"/>
      <c r="R1417" s="217"/>
      <c r="S1417" s="217"/>
      <c r="T1417" s="218"/>
      <c r="AT1417" s="219" t="s">
        <v>195</v>
      </c>
      <c r="AU1417" s="219" t="s">
        <v>82</v>
      </c>
      <c r="AV1417" s="14" t="s">
        <v>82</v>
      </c>
      <c r="AW1417" s="14" t="s">
        <v>35</v>
      </c>
      <c r="AX1417" s="14" t="s">
        <v>73</v>
      </c>
      <c r="AY1417" s="219" t="s">
        <v>185</v>
      </c>
    </row>
    <row r="1418" spans="1:65" s="15" customFormat="1" ht="11.25">
      <c r="B1418" s="220"/>
      <c r="C1418" s="221"/>
      <c r="D1418" s="200" t="s">
        <v>195</v>
      </c>
      <c r="E1418" s="222" t="s">
        <v>19</v>
      </c>
      <c r="F1418" s="223" t="s">
        <v>226</v>
      </c>
      <c r="G1418" s="221"/>
      <c r="H1418" s="224">
        <v>102.974</v>
      </c>
      <c r="I1418" s="225"/>
      <c r="J1418" s="221"/>
      <c r="K1418" s="221"/>
      <c r="L1418" s="226"/>
      <c r="M1418" s="227"/>
      <c r="N1418" s="228"/>
      <c r="O1418" s="228"/>
      <c r="P1418" s="228"/>
      <c r="Q1418" s="228"/>
      <c r="R1418" s="228"/>
      <c r="S1418" s="228"/>
      <c r="T1418" s="229"/>
      <c r="AT1418" s="230" t="s">
        <v>195</v>
      </c>
      <c r="AU1418" s="230" t="s">
        <v>82</v>
      </c>
      <c r="AV1418" s="15" t="s">
        <v>135</v>
      </c>
      <c r="AW1418" s="15" t="s">
        <v>35</v>
      </c>
      <c r="AX1418" s="15" t="s">
        <v>80</v>
      </c>
      <c r="AY1418" s="230" t="s">
        <v>185</v>
      </c>
    </row>
    <row r="1419" spans="1:65" s="14" customFormat="1" ht="11.25">
      <c r="B1419" s="209"/>
      <c r="C1419" s="210"/>
      <c r="D1419" s="200" t="s">
        <v>195</v>
      </c>
      <c r="E1419" s="210"/>
      <c r="F1419" s="212" t="s">
        <v>7173</v>
      </c>
      <c r="G1419" s="210"/>
      <c r="H1419" s="213">
        <v>113.271</v>
      </c>
      <c r="I1419" s="214"/>
      <c r="J1419" s="210"/>
      <c r="K1419" s="210"/>
      <c r="L1419" s="215"/>
      <c r="M1419" s="216"/>
      <c r="N1419" s="217"/>
      <c r="O1419" s="217"/>
      <c r="P1419" s="217"/>
      <c r="Q1419" s="217"/>
      <c r="R1419" s="217"/>
      <c r="S1419" s="217"/>
      <c r="T1419" s="218"/>
      <c r="AT1419" s="219" t="s">
        <v>195</v>
      </c>
      <c r="AU1419" s="219" t="s">
        <v>82</v>
      </c>
      <c r="AV1419" s="14" t="s">
        <v>82</v>
      </c>
      <c r="AW1419" s="14" t="s">
        <v>4</v>
      </c>
      <c r="AX1419" s="14" t="s">
        <v>80</v>
      </c>
      <c r="AY1419" s="219" t="s">
        <v>185</v>
      </c>
    </row>
    <row r="1420" spans="1:65" s="2" customFormat="1" ht="16.5" customHeight="1">
      <c r="A1420" s="36"/>
      <c r="B1420" s="37"/>
      <c r="C1420" s="180" t="s">
        <v>2114</v>
      </c>
      <c r="D1420" s="180" t="s">
        <v>187</v>
      </c>
      <c r="E1420" s="181" t="s">
        <v>2133</v>
      </c>
      <c r="F1420" s="182" t="s">
        <v>2134</v>
      </c>
      <c r="G1420" s="183" t="s">
        <v>240</v>
      </c>
      <c r="H1420" s="184">
        <v>1.4</v>
      </c>
      <c r="I1420" s="185"/>
      <c r="J1420" s="186">
        <f>ROUND(I1420*H1420,2)</f>
        <v>0</v>
      </c>
      <c r="K1420" s="182" t="s">
        <v>191</v>
      </c>
      <c r="L1420" s="41"/>
      <c r="M1420" s="187" t="s">
        <v>19</v>
      </c>
      <c r="N1420" s="188" t="s">
        <v>44</v>
      </c>
      <c r="O1420" s="66"/>
      <c r="P1420" s="189">
        <f>O1420*H1420</f>
        <v>0</v>
      </c>
      <c r="Q1420" s="189">
        <v>6.3000000000000003E-4</v>
      </c>
      <c r="R1420" s="189">
        <f>Q1420*H1420</f>
        <v>8.8199999999999997E-4</v>
      </c>
      <c r="S1420" s="189">
        <v>0</v>
      </c>
      <c r="T1420" s="190">
        <f>S1420*H1420</f>
        <v>0</v>
      </c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R1420" s="191" t="s">
        <v>339</v>
      </c>
      <c r="AT1420" s="191" t="s">
        <v>187</v>
      </c>
      <c r="AU1420" s="191" t="s">
        <v>82</v>
      </c>
      <c r="AY1420" s="19" t="s">
        <v>185</v>
      </c>
      <c r="BE1420" s="192">
        <f>IF(N1420="základní",J1420,0)</f>
        <v>0</v>
      </c>
      <c r="BF1420" s="192">
        <f>IF(N1420="snížená",J1420,0)</f>
        <v>0</v>
      </c>
      <c r="BG1420" s="192">
        <f>IF(N1420="zákl. přenesená",J1420,0)</f>
        <v>0</v>
      </c>
      <c r="BH1420" s="192">
        <f>IF(N1420="sníž. přenesená",J1420,0)</f>
        <v>0</v>
      </c>
      <c r="BI1420" s="192">
        <f>IF(N1420="nulová",J1420,0)</f>
        <v>0</v>
      </c>
      <c r="BJ1420" s="19" t="s">
        <v>80</v>
      </c>
      <c r="BK1420" s="192">
        <f>ROUND(I1420*H1420,2)</f>
        <v>0</v>
      </c>
      <c r="BL1420" s="19" t="s">
        <v>339</v>
      </c>
      <c r="BM1420" s="191" t="s">
        <v>7174</v>
      </c>
    </row>
    <row r="1421" spans="1:65" s="2" customFormat="1" ht="11.25">
      <c r="A1421" s="36"/>
      <c r="B1421" s="37"/>
      <c r="C1421" s="38"/>
      <c r="D1421" s="193" t="s">
        <v>193</v>
      </c>
      <c r="E1421" s="38"/>
      <c r="F1421" s="194" t="s">
        <v>2136</v>
      </c>
      <c r="G1421" s="38"/>
      <c r="H1421" s="38"/>
      <c r="I1421" s="195"/>
      <c r="J1421" s="38"/>
      <c r="K1421" s="38"/>
      <c r="L1421" s="41"/>
      <c r="M1421" s="196"/>
      <c r="N1421" s="197"/>
      <c r="O1421" s="66"/>
      <c r="P1421" s="66"/>
      <c r="Q1421" s="66"/>
      <c r="R1421" s="66"/>
      <c r="S1421" s="66"/>
      <c r="T1421" s="67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T1421" s="19" t="s">
        <v>193</v>
      </c>
      <c r="AU1421" s="19" t="s">
        <v>82</v>
      </c>
    </row>
    <row r="1422" spans="1:65" s="13" customFormat="1" ht="11.25">
      <c r="B1422" s="198"/>
      <c r="C1422" s="199"/>
      <c r="D1422" s="200" t="s">
        <v>195</v>
      </c>
      <c r="E1422" s="201" t="s">
        <v>19</v>
      </c>
      <c r="F1422" s="202" t="s">
        <v>7175</v>
      </c>
      <c r="G1422" s="199"/>
      <c r="H1422" s="201" t="s">
        <v>19</v>
      </c>
      <c r="I1422" s="203"/>
      <c r="J1422" s="199"/>
      <c r="K1422" s="199"/>
      <c r="L1422" s="204"/>
      <c r="M1422" s="205"/>
      <c r="N1422" s="206"/>
      <c r="O1422" s="206"/>
      <c r="P1422" s="206"/>
      <c r="Q1422" s="206"/>
      <c r="R1422" s="206"/>
      <c r="S1422" s="206"/>
      <c r="T1422" s="207"/>
      <c r="AT1422" s="208" t="s">
        <v>195</v>
      </c>
      <c r="AU1422" s="208" t="s">
        <v>82</v>
      </c>
      <c r="AV1422" s="13" t="s">
        <v>80</v>
      </c>
      <c r="AW1422" s="13" t="s">
        <v>35</v>
      </c>
      <c r="AX1422" s="13" t="s">
        <v>73</v>
      </c>
      <c r="AY1422" s="208" t="s">
        <v>185</v>
      </c>
    </row>
    <row r="1423" spans="1:65" s="14" customFormat="1" ht="11.25">
      <c r="B1423" s="209"/>
      <c r="C1423" s="210"/>
      <c r="D1423" s="200" t="s">
        <v>195</v>
      </c>
      <c r="E1423" s="211" t="s">
        <v>19</v>
      </c>
      <c r="F1423" s="212" t="s">
        <v>7176</v>
      </c>
      <c r="G1423" s="210"/>
      <c r="H1423" s="213">
        <v>1.4</v>
      </c>
      <c r="I1423" s="214"/>
      <c r="J1423" s="210"/>
      <c r="K1423" s="210"/>
      <c r="L1423" s="215"/>
      <c r="M1423" s="216"/>
      <c r="N1423" s="217"/>
      <c r="O1423" s="217"/>
      <c r="P1423" s="217"/>
      <c r="Q1423" s="217"/>
      <c r="R1423" s="217"/>
      <c r="S1423" s="217"/>
      <c r="T1423" s="218"/>
      <c r="AT1423" s="219" t="s">
        <v>195</v>
      </c>
      <c r="AU1423" s="219" t="s">
        <v>82</v>
      </c>
      <c r="AV1423" s="14" t="s">
        <v>82</v>
      </c>
      <c r="AW1423" s="14" t="s">
        <v>35</v>
      </c>
      <c r="AX1423" s="14" t="s">
        <v>73</v>
      </c>
      <c r="AY1423" s="219" t="s">
        <v>185</v>
      </c>
    </row>
    <row r="1424" spans="1:65" s="15" customFormat="1" ht="11.25">
      <c r="B1424" s="220"/>
      <c r="C1424" s="221"/>
      <c r="D1424" s="200" t="s">
        <v>195</v>
      </c>
      <c r="E1424" s="222" t="s">
        <v>19</v>
      </c>
      <c r="F1424" s="223" t="s">
        <v>226</v>
      </c>
      <c r="G1424" s="221"/>
      <c r="H1424" s="224">
        <v>1.4</v>
      </c>
      <c r="I1424" s="225"/>
      <c r="J1424" s="221"/>
      <c r="K1424" s="221"/>
      <c r="L1424" s="226"/>
      <c r="M1424" s="227"/>
      <c r="N1424" s="228"/>
      <c r="O1424" s="228"/>
      <c r="P1424" s="228"/>
      <c r="Q1424" s="228"/>
      <c r="R1424" s="228"/>
      <c r="S1424" s="228"/>
      <c r="T1424" s="229"/>
      <c r="AT1424" s="230" t="s">
        <v>195</v>
      </c>
      <c r="AU1424" s="230" t="s">
        <v>82</v>
      </c>
      <c r="AV1424" s="15" t="s">
        <v>135</v>
      </c>
      <c r="AW1424" s="15" t="s">
        <v>35</v>
      </c>
      <c r="AX1424" s="15" t="s">
        <v>80</v>
      </c>
      <c r="AY1424" s="230" t="s">
        <v>185</v>
      </c>
    </row>
    <row r="1425" spans="1:65" s="2" customFormat="1" ht="16.5" customHeight="1">
      <c r="A1425" s="36"/>
      <c r="B1425" s="37"/>
      <c r="C1425" s="237" t="s">
        <v>2116</v>
      </c>
      <c r="D1425" s="237" t="s">
        <v>520</v>
      </c>
      <c r="E1425" s="238" t="s">
        <v>2139</v>
      </c>
      <c r="F1425" s="239" t="s">
        <v>2140</v>
      </c>
      <c r="G1425" s="240" t="s">
        <v>240</v>
      </c>
      <c r="H1425" s="241">
        <v>1.54</v>
      </c>
      <c r="I1425" s="242"/>
      <c r="J1425" s="243">
        <f>ROUND(I1425*H1425,2)</f>
        <v>0</v>
      </c>
      <c r="K1425" s="239" t="s">
        <v>191</v>
      </c>
      <c r="L1425" s="244"/>
      <c r="M1425" s="245" t="s">
        <v>19</v>
      </c>
      <c r="N1425" s="246" t="s">
        <v>44</v>
      </c>
      <c r="O1425" s="66"/>
      <c r="P1425" s="189">
        <f>O1425*H1425</f>
        <v>0</v>
      </c>
      <c r="Q1425" s="189">
        <v>0.01</v>
      </c>
      <c r="R1425" s="189">
        <f>Q1425*H1425</f>
        <v>1.54E-2</v>
      </c>
      <c r="S1425" s="189">
        <v>0</v>
      </c>
      <c r="T1425" s="190">
        <f>S1425*H1425</f>
        <v>0</v>
      </c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R1425" s="191" t="s">
        <v>627</v>
      </c>
      <c r="AT1425" s="191" t="s">
        <v>520</v>
      </c>
      <c r="AU1425" s="191" t="s">
        <v>82</v>
      </c>
      <c r="AY1425" s="19" t="s">
        <v>185</v>
      </c>
      <c r="BE1425" s="192">
        <f>IF(N1425="základní",J1425,0)</f>
        <v>0</v>
      </c>
      <c r="BF1425" s="192">
        <f>IF(N1425="snížená",J1425,0)</f>
        <v>0</v>
      </c>
      <c r="BG1425" s="192">
        <f>IF(N1425="zákl. přenesená",J1425,0)</f>
        <v>0</v>
      </c>
      <c r="BH1425" s="192">
        <f>IF(N1425="sníž. přenesená",J1425,0)</f>
        <v>0</v>
      </c>
      <c r="BI1425" s="192">
        <f>IF(N1425="nulová",J1425,0)</f>
        <v>0</v>
      </c>
      <c r="BJ1425" s="19" t="s">
        <v>80</v>
      </c>
      <c r="BK1425" s="192">
        <f>ROUND(I1425*H1425,2)</f>
        <v>0</v>
      </c>
      <c r="BL1425" s="19" t="s">
        <v>339</v>
      </c>
      <c r="BM1425" s="191" t="s">
        <v>7177</v>
      </c>
    </row>
    <row r="1426" spans="1:65" s="13" customFormat="1" ht="11.25">
      <c r="B1426" s="198"/>
      <c r="C1426" s="199"/>
      <c r="D1426" s="200" t="s">
        <v>195</v>
      </c>
      <c r="E1426" s="201" t="s">
        <v>19</v>
      </c>
      <c r="F1426" s="202" t="s">
        <v>7175</v>
      </c>
      <c r="G1426" s="199"/>
      <c r="H1426" s="201" t="s">
        <v>19</v>
      </c>
      <c r="I1426" s="203"/>
      <c r="J1426" s="199"/>
      <c r="K1426" s="199"/>
      <c r="L1426" s="204"/>
      <c r="M1426" s="205"/>
      <c r="N1426" s="206"/>
      <c r="O1426" s="206"/>
      <c r="P1426" s="206"/>
      <c r="Q1426" s="206"/>
      <c r="R1426" s="206"/>
      <c r="S1426" s="206"/>
      <c r="T1426" s="207"/>
      <c r="AT1426" s="208" t="s">
        <v>195</v>
      </c>
      <c r="AU1426" s="208" t="s">
        <v>82</v>
      </c>
      <c r="AV1426" s="13" t="s">
        <v>80</v>
      </c>
      <c r="AW1426" s="13" t="s">
        <v>35</v>
      </c>
      <c r="AX1426" s="13" t="s">
        <v>73</v>
      </c>
      <c r="AY1426" s="208" t="s">
        <v>185</v>
      </c>
    </row>
    <row r="1427" spans="1:65" s="14" customFormat="1" ht="11.25">
      <c r="B1427" s="209"/>
      <c r="C1427" s="210"/>
      <c r="D1427" s="200" t="s">
        <v>195</v>
      </c>
      <c r="E1427" s="211" t="s">
        <v>19</v>
      </c>
      <c r="F1427" s="212" t="s">
        <v>7176</v>
      </c>
      <c r="G1427" s="210"/>
      <c r="H1427" s="213">
        <v>1.4</v>
      </c>
      <c r="I1427" s="214"/>
      <c r="J1427" s="210"/>
      <c r="K1427" s="210"/>
      <c r="L1427" s="215"/>
      <c r="M1427" s="216"/>
      <c r="N1427" s="217"/>
      <c r="O1427" s="217"/>
      <c r="P1427" s="217"/>
      <c r="Q1427" s="217"/>
      <c r="R1427" s="217"/>
      <c r="S1427" s="217"/>
      <c r="T1427" s="218"/>
      <c r="AT1427" s="219" t="s">
        <v>195</v>
      </c>
      <c r="AU1427" s="219" t="s">
        <v>82</v>
      </c>
      <c r="AV1427" s="14" t="s">
        <v>82</v>
      </c>
      <c r="AW1427" s="14" t="s">
        <v>35</v>
      </c>
      <c r="AX1427" s="14" t="s">
        <v>73</v>
      </c>
      <c r="AY1427" s="219" t="s">
        <v>185</v>
      </c>
    </row>
    <row r="1428" spans="1:65" s="15" customFormat="1" ht="11.25">
      <c r="B1428" s="220"/>
      <c r="C1428" s="221"/>
      <c r="D1428" s="200" t="s">
        <v>195</v>
      </c>
      <c r="E1428" s="222" t="s">
        <v>19</v>
      </c>
      <c r="F1428" s="223" t="s">
        <v>226</v>
      </c>
      <c r="G1428" s="221"/>
      <c r="H1428" s="224">
        <v>1.4</v>
      </c>
      <c r="I1428" s="225"/>
      <c r="J1428" s="221"/>
      <c r="K1428" s="221"/>
      <c r="L1428" s="226"/>
      <c r="M1428" s="227"/>
      <c r="N1428" s="228"/>
      <c r="O1428" s="228"/>
      <c r="P1428" s="228"/>
      <c r="Q1428" s="228"/>
      <c r="R1428" s="228"/>
      <c r="S1428" s="228"/>
      <c r="T1428" s="229"/>
      <c r="AT1428" s="230" t="s">
        <v>195</v>
      </c>
      <c r="AU1428" s="230" t="s">
        <v>82</v>
      </c>
      <c r="AV1428" s="15" t="s">
        <v>135</v>
      </c>
      <c r="AW1428" s="15" t="s">
        <v>35</v>
      </c>
      <c r="AX1428" s="15" t="s">
        <v>80</v>
      </c>
      <c r="AY1428" s="230" t="s">
        <v>185</v>
      </c>
    </row>
    <row r="1429" spans="1:65" s="14" customFormat="1" ht="11.25">
      <c r="B1429" s="209"/>
      <c r="C1429" s="210"/>
      <c r="D1429" s="200" t="s">
        <v>195</v>
      </c>
      <c r="E1429" s="210"/>
      <c r="F1429" s="212" t="s">
        <v>7178</v>
      </c>
      <c r="G1429" s="210"/>
      <c r="H1429" s="213">
        <v>1.54</v>
      </c>
      <c r="I1429" s="214"/>
      <c r="J1429" s="210"/>
      <c r="K1429" s="210"/>
      <c r="L1429" s="215"/>
      <c r="M1429" s="216"/>
      <c r="N1429" s="217"/>
      <c r="O1429" s="217"/>
      <c r="P1429" s="217"/>
      <c r="Q1429" s="217"/>
      <c r="R1429" s="217"/>
      <c r="S1429" s="217"/>
      <c r="T1429" s="218"/>
      <c r="AT1429" s="219" t="s">
        <v>195</v>
      </c>
      <c r="AU1429" s="219" t="s">
        <v>82</v>
      </c>
      <c r="AV1429" s="14" t="s">
        <v>82</v>
      </c>
      <c r="AW1429" s="14" t="s">
        <v>4</v>
      </c>
      <c r="AX1429" s="14" t="s">
        <v>80</v>
      </c>
      <c r="AY1429" s="219" t="s">
        <v>185</v>
      </c>
    </row>
    <row r="1430" spans="1:65" s="2" customFormat="1" ht="16.5" customHeight="1">
      <c r="A1430" s="36"/>
      <c r="B1430" s="37"/>
      <c r="C1430" s="180" t="s">
        <v>2118</v>
      </c>
      <c r="D1430" s="180" t="s">
        <v>187</v>
      </c>
      <c r="E1430" s="181" t="s">
        <v>2770</v>
      </c>
      <c r="F1430" s="182" t="s">
        <v>2771</v>
      </c>
      <c r="G1430" s="183" t="s">
        <v>499</v>
      </c>
      <c r="H1430" s="184">
        <v>1.8</v>
      </c>
      <c r="I1430" s="185"/>
      <c r="J1430" s="186">
        <f>ROUND(I1430*H1430,2)</f>
        <v>0</v>
      </c>
      <c r="K1430" s="182" t="s">
        <v>191</v>
      </c>
      <c r="L1430" s="41"/>
      <c r="M1430" s="187" t="s">
        <v>19</v>
      </c>
      <c r="N1430" s="188" t="s">
        <v>44</v>
      </c>
      <c r="O1430" s="66"/>
      <c r="P1430" s="189">
        <f>O1430*H1430</f>
        <v>0</v>
      </c>
      <c r="Q1430" s="189">
        <v>5.5000000000000003E-4</v>
      </c>
      <c r="R1430" s="189">
        <f>Q1430*H1430</f>
        <v>9.8999999999999999E-4</v>
      </c>
      <c r="S1430" s="189">
        <v>0</v>
      </c>
      <c r="T1430" s="190">
        <f>S1430*H1430</f>
        <v>0</v>
      </c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R1430" s="191" t="s">
        <v>339</v>
      </c>
      <c r="AT1430" s="191" t="s">
        <v>187</v>
      </c>
      <c r="AU1430" s="191" t="s">
        <v>82</v>
      </c>
      <c r="AY1430" s="19" t="s">
        <v>185</v>
      </c>
      <c r="BE1430" s="192">
        <f>IF(N1430="základní",J1430,0)</f>
        <v>0</v>
      </c>
      <c r="BF1430" s="192">
        <f>IF(N1430="snížená",J1430,0)</f>
        <v>0</v>
      </c>
      <c r="BG1430" s="192">
        <f>IF(N1430="zákl. přenesená",J1430,0)</f>
        <v>0</v>
      </c>
      <c r="BH1430" s="192">
        <f>IF(N1430="sníž. přenesená",J1430,0)</f>
        <v>0</v>
      </c>
      <c r="BI1430" s="192">
        <f>IF(N1430="nulová",J1430,0)</f>
        <v>0</v>
      </c>
      <c r="BJ1430" s="19" t="s">
        <v>80</v>
      </c>
      <c r="BK1430" s="192">
        <f>ROUND(I1430*H1430,2)</f>
        <v>0</v>
      </c>
      <c r="BL1430" s="19" t="s">
        <v>339</v>
      </c>
      <c r="BM1430" s="191" t="s">
        <v>7179</v>
      </c>
    </row>
    <row r="1431" spans="1:65" s="2" customFormat="1" ht="11.25">
      <c r="A1431" s="36"/>
      <c r="B1431" s="37"/>
      <c r="C1431" s="38"/>
      <c r="D1431" s="193" t="s">
        <v>193</v>
      </c>
      <c r="E1431" s="38"/>
      <c r="F1431" s="194" t="s">
        <v>2773</v>
      </c>
      <c r="G1431" s="38"/>
      <c r="H1431" s="38"/>
      <c r="I1431" s="195"/>
      <c r="J1431" s="38"/>
      <c r="K1431" s="38"/>
      <c r="L1431" s="41"/>
      <c r="M1431" s="196"/>
      <c r="N1431" s="197"/>
      <c r="O1431" s="66"/>
      <c r="P1431" s="66"/>
      <c r="Q1431" s="66"/>
      <c r="R1431" s="66"/>
      <c r="S1431" s="66"/>
      <c r="T1431" s="67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T1431" s="19" t="s">
        <v>193</v>
      </c>
      <c r="AU1431" s="19" t="s">
        <v>82</v>
      </c>
    </row>
    <row r="1432" spans="1:65" s="13" customFormat="1" ht="11.25">
      <c r="B1432" s="198"/>
      <c r="C1432" s="199"/>
      <c r="D1432" s="200" t="s">
        <v>195</v>
      </c>
      <c r="E1432" s="201" t="s">
        <v>19</v>
      </c>
      <c r="F1432" s="202" t="s">
        <v>652</v>
      </c>
      <c r="G1432" s="199"/>
      <c r="H1432" s="201" t="s">
        <v>19</v>
      </c>
      <c r="I1432" s="203"/>
      <c r="J1432" s="199"/>
      <c r="K1432" s="199"/>
      <c r="L1432" s="204"/>
      <c r="M1432" s="205"/>
      <c r="N1432" s="206"/>
      <c r="O1432" s="206"/>
      <c r="P1432" s="206"/>
      <c r="Q1432" s="206"/>
      <c r="R1432" s="206"/>
      <c r="S1432" s="206"/>
      <c r="T1432" s="207"/>
      <c r="AT1432" s="208" t="s">
        <v>195</v>
      </c>
      <c r="AU1432" s="208" t="s">
        <v>82</v>
      </c>
      <c r="AV1432" s="13" t="s">
        <v>80</v>
      </c>
      <c r="AW1432" s="13" t="s">
        <v>35</v>
      </c>
      <c r="AX1432" s="13" t="s">
        <v>73</v>
      </c>
      <c r="AY1432" s="208" t="s">
        <v>185</v>
      </c>
    </row>
    <row r="1433" spans="1:65" s="13" customFormat="1" ht="11.25">
      <c r="B1433" s="198"/>
      <c r="C1433" s="199"/>
      <c r="D1433" s="200" t="s">
        <v>195</v>
      </c>
      <c r="E1433" s="201" t="s">
        <v>19</v>
      </c>
      <c r="F1433" s="202" t="s">
        <v>6733</v>
      </c>
      <c r="G1433" s="199"/>
      <c r="H1433" s="201" t="s">
        <v>19</v>
      </c>
      <c r="I1433" s="203"/>
      <c r="J1433" s="199"/>
      <c r="K1433" s="199"/>
      <c r="L1433" s="204"/>
      <c r="M1433" s="205"/>
      <c r="N1433" s="206"/>
      <c r="O1433" s="206"/>
      <c r="P1433" s="206"/>
      <c r="Q1433" s="206"/>
      <c r="R1433" s="206"/>
      <c r="S1433" s="206"/>
      <c r="T1433" s="207"/>
      <c r="AT1433" s="208" t="s">
        <v>195</v>
      </c>
      <c r="AU1433" s="208" t="s">
        <v>82</v>
      </c>
      <c r="AV1433" s="13" t="s">
        <v>80</v>
      </c>
      <c r="AW1433" s="13" t="s">
        <v>35</v>
      </c>
      <c r="AX1433" s="13" t="s">
        <v>73</v>
      </c>
      <c r="AY1433" s="208" t="s">
        <v>185</v>
      </c>
    </row>
    <row r="1434" spans="1:65" s="14" customFormat="1" ht="11.25">
      <c r="B1434" s="209"/>
      <c r="C1434" s="210"/>
      <c r="D1434" s="200" t="s">
        <v>195</v>
      </c>
      <c r="E1434" s="211" t="s">
        <v>19</v>
      </c>
      <c r="F1434" s="212" t="s">
        <v>2774</v>
      </c>
      <c r="G1434" s="210"/>
      <c r="H1434" s="213">
        <v>1.8</v>
      </c>
      <c r="I1434" s="214"/>
      <c r="J1434" s="210"/>
      <c r="K1434" s="210"/>
      <c r="L1434" s="215"/>
      <c r="M1434" s="216"/>
      <c r="N1434" s="217"/>
      <c r="O1434" s="217"/>
      <c r="P1434" s="217"/>
      <c r="Q1434" s="217"/>
      <c r="R1434" s="217"/>
      <c r="S1434" s="217"/>
      <c r="T1434" s="218"/>
      <c r="AT1434" s="219" t="s">
        <v>195</v>
      </c>
      <c r="AU1434" s="219" t="s">
        <v>82</v>
      </c>
      <c r="AV1434" s="14" t="s">
        <v>82</v>
      </c>
      <c r="AW1434" s="14" t="s">
        <v>35</v>
      </c>
      <c r="AX1434" s="14" t="s">
        <v>73</v>
      </c>
      <c r="AY1434" s="219" t="s">
        <v>185</v>
      </c>
    </row>
    <row r="1435" spans="1:65" s="15" customFormat="1" ht="11.25">
      <c r="B1435" s="220"/>
      <c r="C1435" s="221"/>
      <c r="D1435" s="200" t="s">
        <v>195</v>
      </c>
      <c r="E1435" s="222" t="s">
        <v>19</v>
      </c>
      <c r="F1435" s="223" t="s">
        <v>226</v>
      </c>
      <c r="G1435" s="221"/>
      <c r="H1435" s="224">
        <v>1.8</v>
      </c>
      <c r="I1435" s="225"/>
      <c r="J1435" s="221"/>
      <c r="K1435" s="221"/>
      <c r="L1435" s="226"/>
      <c r="M1435" s="227"/>
      <c r="N1435" s="228"/>
      <c r="O1435" s="228"/>
      <c r="P1435" s="228"/>
      <c r="Q1435" s="228"/>
      <c r="R1435" s="228"/>
      <c r="S1435" s="228"/>
      <c r="T1435" s="229"/>
      <c r="AT1435" s="230" t="s">
        <v>195</v>
      </c>
      <c r="AU1435" s="230" t="s">
        <v>82</v>
      </c>
      <c r="AV1435" s="15" t="s">
        <v>135</v>
      </c>
      <c r="AW1435" s="15" t="s">
        <v>35</v>
      </c>
      <c r="AX1435" s="15" t="s">
        <v>80</v>
      </c>
      <c r="AY1435" s="230" t="s">
        <v>185</v>
      </c>
    </row>
    <row r="1436" spans="1:65" s="2" customFormat="1" ht="16.5" customHeight="1">
      <c r="A1436" s="36"/>
      <c r="B1436" s="37"/>
      <c r="C1436" s="180" t="s">
        <v>2122</v>
      </c>
      <c r="D1436" s="180" t="s">
        <v>187</v>
      </c>
      <c r="E1436" s="181" t="s">
        <v>2144</v>
      </c>
      <c r="F1436" s="182" t="s">
        <v>2145</v>
      </c>
      <c r="G1436" s="183" t="s">
        <v>499</v>
      </c>
      <c r="H1436" s="184">
        <v>56.06</v>
      </c>
      <c r="I1436" s="185"/>
      <c r="J1436" s="186">
        <f>ROUND(I1436*H1436,2)</f>
        <v>0</v>
      </c>
      <c r="K1436" s="182" t="s">
        <v>191</v>
      </c>
      <c r="L1436" s="41"/>
      <c r="M1436" s="187" t="s">
        <v>19</v>
      </c>
      <c r="N1436" s="188" t="s">
        <v>44</v>
      </c>
      <c r="O1436" s="66"/>
      <c r="P1436" s="189">
        <f>O1436*H1436</f>
        <v>0</v>
      </c>
      <c r="Q1436" s="189">
        <v>5.0000000000000001E-4</v>
      </c>
      <c r="R1436" s="189">
        <f>Q1436*H1436</f>
        <v>2.8030000000000003E-2</v>
      </c>
      <c r="S1436" s="189">
        <v>0</v>
      </c>
      <c r="T1436" s="190">
        <f>S1436*H1436</f>
        <v>0</v>
      </c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R1436" s="191" t="s">
        <v>339</v>
      </c>
      <c r="AT1436" s="191" t="s">
        <v>187</v>
      </c>
      <c r="AU1436" s="191" t="s">
        <v>82</v>
      </c>
      <c r="AY1436" s="19" t="s">
        <v>185</v>
      </c>
      <c r="BE1436" s="192">
        <f>IF(N1436="základní",J1436,0)</f>
        <v>0</v>
      </c>
      <c r="BF1436" s="192">
        <f>IF(N1436="snížená",J1436,0)</f>
        <v>0</v>
      </c>
      <c r="BG1436" s="192">
        <f>IF(N1436="zákl. přenesená",J1436,0)</f>
        <v>0</v>
      </c>
      <c r="BH1436" s="192">
        <f>IF(N1436="sníž. přenesená",J1436,0)</f>
        <v>0</v>
      </c>
      <c r="BI1436" s="192">
        <f>IF(N1436="nulová",J1436,0)</f>
        <v>0</v>
      </c>
      <c r="BJ1436" s="19" t="s">
        <v>80</v>
      </c>
      <c r="BK1436" s="192">
        <f>ROUND(I1436*H1436,2)</f>
        <v>0</v>
      </c>
      <c r="BL1436" s="19" t="s">
        <v>339</v>
      </c>
      <c r="BM1436" s="191" t="s">
        <v>7180</v>
      </c>
    </row>
    <row r="1437" spans="1:65" s="2" customFormat="1" ht="11.25">
      <c r="A1437" s="36"/>
      <c r="B1437" s="37"/>
      <c r="C1437" s="38"/>
      <c r="D1437" s="193" t="s">
        <v>193</v>
      </c>
      <c r="E1437" s="38"/>
      <c r="F1437" s="194" t="s">
        <v>2147</v>
      </c>
      <c r="G1437" s="38"/>
      <c r="H1437" s="38"/>
      <c r="I1437" s="195"/>
      <c r="J1437" s="38"/>
      <c r="K1437" s="38"/>
      <c r="L1437" s="41"/>
      <c r="M1437" s="196"/>
      <c r="N1437" s="197"/>
      <c r="O1437" s="66"/>
      <c r="P1437" s="66"/>
      <c r="Q1437" s="66"/>
      <c r="R1437" s="66"/>
      <c r="S1437" s="66"/>
      <c r="T1437" s="67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T1437" s="19" t="s">
        <v>193</v>
      </c>
      <c r="AU1437" s="19" t="s">
        <v>82</v>
      </c>
    </row>
    <row r="1438" spans="1:65" s="13" customFormat="1" ht="11.25">
      <c r="B1438" s="198"/>
      <c r="C1438" s="199"/>
      <c r="D1438" s="200" t="s">
        <v>195</v>
      </c>
      <c r="E1438" s="201" t="s">
        <v>19</v>
      </c>
      <c r="F1438" s="202" t="s">
        <v>652</v>
      </c>
      <c r="G1438" s="199"/>
      <c r="H1438" s="201" t="s">
        <v>19</v>
      </c>
      <c r="I1438" s="203"/>
      <c r="J1438" s="199"/>
      <c r="K1438" s="199"/>
      <c r="L1438" s="204"/>
      <c r="M1438" s="205"/>
      <c r="N1438" s="206"/>
      <c r="O1438" s="206"/>
      <c r="P1438" s="206"/>
      <c r="Q1438" s="206"/>
      <c r="R1438" s="206"/>
      <c r="S1438" s="206"/>
      <c r="T1438" s="207"/>
      <c r="AT1438" s="208" t="s">
        <v>195</v>
      </c>
      <c r="AU1438" s="208" t="s">
        <v>82</v>
      </c>
      <c r="AV1438" s="13" t="s">
        <v>80</v>
      </c>
      <c r="AW1438" s="13" t="s">
        <v>35</v>
      </c>
      <c r="AX1438" s="13" t="s">
        <v>73</v>
      </c>
      <c r="AY1438" s="208" t="s">
        <v>185</v>
      </c>
    </row>
    <row r="1439" spans="1:65" s="13" customFormat="1" ht="11.25">
      <c r="B1439" s="198"/>
      <c r="C1439" s="199"/>
      <c r="D1439" s="200" t="s">
        <v>195</v>
      </c>
      <c r="E1439" s="201" t="s">
        <v>19</v>
      </c>
      <c r="F1439" s="202" t="s">
        <v>6733</v>
      </c>
      <c r="G1439" s="199"/>
      <c r="H1439" s="201" t="s">
        <v>19</v>
      </c>
      <c r="I1439" s="203"/>
      <c r="J1439" s="199"/>
      <c r="K1439" s="199"/>
      <c r="L1439" s="204"/>
      <c r="M1439" s="205"/>
      <c r="N1439" s="206"/>
      <c r="O1439" s="206"/>
      <c r="P1439" s="206"/>
      <c r="Q1439" s="206"/>
      <c r="R1439" s="206"/>
      <c r="S1439" s="206"/>
      <c r="T1439" s="207"/>
      <c r="AT1439" s="208" t="s">
        <v>195</v>
      </c>
      <c r="AU1439" s="208" t="s">
        <v>82</v>
      </c>
      <c r="AV1439" s="13" t="s">
        <v>80</v>
      </c>
      <c r="AW1439" s="13" t="s">
        <v>35</v>
      </c>
      <c r="AX1439" s="13" t="s">
        <v>73</v>
      </c>
      <c r="AY1439" s="208" t="s">
        <v>185</v>
      </c>
    </row>
    <row r="1440" spans="1:65" s="14" customFormat="1" ht="11.25">
      <c r="B1440" s="209"/>
      <c r="C1440" s="210"/>
      <c r="D1440" s="200" t="s">
        <v>195</v>
      </c>
      <c r="E1440" s="211" t="s">
        <v>19</v>
      </c>
      <c r="F1440" s="212" t="s">
        <v>7181</v>
      </c>
      <c r="G1440" s="210"/>
      <c r="H1440" s="213">
        <v>9.06</v>
      </c>
      <c r="I1440" s="214"/>
      <c r="J1440" s="210"/>
      <c r="K1440" s="210"/>
      <c r="L1440" s="215"/>
      <c r="M1440" s="216"/>
      <c r="N1440" s="217"/>
      <c r="O1440" s="217"/>
      <c r="P1440" s="217"/>
      <c r="Q1440" s="217"/>
      <c r="R1440" s="217"/>
      <c r="S1440" s="217"/>
      <c r="T1440" s="218"/>
      <c r="AT1440" s="219" t="s">
        <v>195</v>
      </c>
      <c r="AU1440" s="219" t="s">
        <v>82</v>
      </c>
      <c r="AV1440" s="14" t="s">
        <v>82</v>
      </c>
      <c r="AW1440" s="14" t="s">
        <v>35</v>
      </c>
      <c r="AX1440" s="14" t="s">
        <v>73</v>
      </c>
      <c r="AY1440" s="219" t="s">
        <v>185</v>
      </c>
    </row>
    <row r="1441" spans="2:51" s="14" customFormat="1" ht="11.25">
      <c r="B1441" s="209"/>
      <c r="C1441" s="210"/>
      <c r="D1441" s="200" t="s">
        <v>195</v>
      </c>
      <c r="E1441" s="211" t="s">
        <v>19</v>
      </c>
      <c r="F1441" s="212" t="s">
        <v>7182</v>
      </c>
      <c r="G1441" s="210"/>
      <c r="H1441" s="213">
        <v>-1.78</v>
      </c>
      <c r="I1441" s="214"/>
      <c r="J1441" s="210"/>
      <c r="K1441" s="210"/>
      <c r="L1441" s="215"/>
      <c r="M1441" s="216"/>
      <c r="N1441" s="217"/>
      <c r="O1441" s="217"/>
      <c r="P1441" s="217"/>
      <c r="Q1441" s="217"/>
      <c r="R1441" s="217"/>
      <c r="S1441" s="217"/>
      <c r="T1441" s="218"/>
      <c r="AT1441" s="219" t="s">
        <v>195</v>
      </c>
      <c r="AU1441" s="219" t="s">
        <v>82</v>
      </c>
      <c r="AV1441" s="14" t="s">
        <v>82</v>
      </c>
      <c r="AW1441" s="14" t="s">
        <v>35</v>
      </c>
      <c r="AX1441" s="14" t="s">
        <v>73</v>
      </c>
      <c r="AY1441" s="219" t="s">
        <v>185</v>
      </c>
    </row>
    <row r="1442" spans="2:51" s="13" customFormat="1" ht="11.25">
      <c r="B1442" s="198"/>
      <c r="C1442" s="199"/>
      <c r="D1442" s="200" t="s">
        <v>195</v>
      </c>
      <c r="E1442" s="201" t="s">
        <v>19</v>
      </c>
      <c r="F1442" s="202" t="s">
        <v>6735</v>
      </c>
      <c r="G1442" s="199"/>
      <c r="H1442" s="201" t="s">
        <v>19</v>
      </c>
      <c r="I1442" s="203"/>
      <c r="J1442" s="199"/>
      <c r="K1442" s="199"/>
      <c r="L1442" s="204"/>
      <c r="M1442" s="205"/>
      <c r="N1442" s="206"/>
      <c r="O1442" s="206"/>
      <c r="P1442" s="206"/>
      <c r="Q1442" s="206"/>
      <c r="R1442" s="206"/>
      <c r="S1442" s="206"/>
      <c r="T1442" s="207"/>
      <c r="AT1442" s="208" t="s">
        <v>195</v>
      </c>
      <c r="AU1442" s="208" t="s">
        <v>82</v>
      </c>
      <c r="AV1442" s="13" t="s">
        <v>80</v>
      </c>
      <c r="AW1442" s="13" t="s">
        <v>35</v>
      </c>
      <c r="AX1442" s="13" t="s">
        <v>73</v>
      </c>
      <c r="AY1442" s="208" t="s">
        <v>185</v>
      </c>
    </row>
    <row r="1443" spans="2:51" s="14" customFormat="1" ht="11.25">
      <c r="B1443" s="209"/>
      <c r="C1443" s="210"/>
      <c r="D1443" s="200" t="s">
        <v>195</v>
      </c>
      <c r="E1443" s="211" t="s">
        <v>19</v>
      </c>
      <c r="F1443" s="212" t="s">
        <v>6773</v>
      </c>
      <c r="G1443" s="210"/>
      <c r="H1443" s="213">
        <v>10.56</v>
      </c>
      <c r="I1443" s="214"/>
      <c r="J1443" s="210"/>
      <c r="K1443" s="210"/>
      <c r="L1443" s="215"/>
      <c r="M1443" s="216"/>
      <c r="N1443" s="217"/>
      <c r="O1443" s="217"/>
      <c r="P1443" s="217"/>
      <c r="Q1443" s="217"/>
      <c r="R1443" s="217"/>
      <c r="S1443" s="217"/>
      <c r="T1443" s="218"/>
      <c r="AT1443" s="219" t="s">
        <v>195</v>
      </c>
      <c r="AU1443" s="219" t="s">
        <v>82</v>
      </c>
      <c r="AV1443" s="14" t="s">
        <v>82</v>
      </c>
      <c r="AW1443" s="14" t="s">
        <v>35</v>
      </c>
      <c r="AX1443" s="14" t="s">
        <v>73</v>
      </c>
      <c r="AY1443" s="219" t="s">
        <v>185</v>
      </c>
    </row>
    <row r="1444" spans="2:51" s="14" customFormat="1" ht="11.25">
      <c r="B1444" s="209"/>
      <c r="C1444" s="210"/>
      <c r="D1444" s="200" t="s">
        <v>195</v>
      </c>
      <c r="E1444" s="211" t="s">
        <v>19</v>
      </c>
      <c r="F1444" s="212" t="s">
        <v>7182</v>
      </c>
      <c r="G1444" s="210"/>
      <c r="H1444" s="213">
        <v>-1.78</v>
      </c>
      <c r="I1444" s="214"/>
      <c r="J1444" s="210"/>
      <c r="K1444" s="210"/>
      <c r="L1444" s="215"/>
      <c r="M1444" s="216"/>
      <c r="N1444" s="217"/>
      <c r="O1444" s="217"/>
      <c r="P1444" s="217"/>
      <c r="Q1444" s="217"/>
      <c r="R1444" s="217"/>
      <c r="S1444" s="217"/>
      <c r="T1444" s="218"/>
      <c r="AT1444" s="219" t="s">
        <v>195</v>
      </c>
      <c r="AU1444" s="219" t="s">
        <v>82</v>
      </c>
      <c r="AV1444" s="14" t="s">
        <v>82</v>
      </c>
      <c r="AW1444" s="14" t="s">
        <v>35</v>
      </c>
      <c r="AX1444" s="14" t="s">
        <v>73</v>
      </c>
      <c r="AY1444" s="219" t="s">
        <v>185</v>
      </c>
    </row>
    <row r="1445" spans="2:51" s="13" customFormat="1" ht="11.25">
      <c r="B1445" s="198"/>
      <c r="C1445" s="199"/>
      <c r="D1445" s="200" t="s">
        <v>195</v>
      </c>
      <c r="E1445" s="201" t="s">
        <v>19</v>
      </c>
      <c r="F1445" s="202" t="s">
        <v>6737</v>
      </c>
      <c r="G1445" s="199"/>
      <c r="H1445" s="201" t="s">
        <v>19</v>
      </c>
      <c r="I1445" s="203"/>
      <c r="J1445" s="199"/>
      <c r="K1445" s="199"/>
      <c r="L1445" s="204"/>
      <c r="M1445" s="205"/>
      <c r="N1445" s="206"/>
      <c r="O1445" s="206"/>
      <c r="P1445" s="206"/>
      <c r="Q1445" s="206"/>
      <c r="R1445" s="206"/>
      <c r="S1445" s="206"/>
      <c r="T1445" s="207"/>
      <c r="AT1445" s="208" t="s">
        <v>195</v>
      </c>
      <c r="AU1445" s="208" t="s">
        <v>82</v>
      </c>
      <c r="AV1445" s="13" t="s">
        <v>80</v>
      </c>
      <c r="AW1445" s="13" t="s">
        <v>35</v>
      </c>
      <c r="AX1445" s="13" t="s">
        <v>73</v>
      </c>
      <c r="AY1445" s="208" t="s">
        <v>185</v>
      </c>
    </row>
    <row r="1446" spans="2:51" s="14" customFormat="1" ht="11.25">
      <c r="B1446" s="209"/>
      <c r="C1446" s="210"/>
      <c r="D1446" s="200" t="s">
        <v>195</v>
      </c>
      <c r="E1446" s="211" t="s">
        <v>19</v>
      </c>
      <c r="F1446" s="212" t="s">
        <v>6774</v>
      </c>
      <c r="G1446" s="210"/>
      <c r="H1446" s="213">
        <v>6.84</v>
      </c>
      <c r="I1446" s="214"/>
      <c r="J1446" s="210"/>
      <c r="K1446" s="210"/>
      <c r="L1446" s="215"/>
      <c r="M1446" s="216"/>
      <c r="N1446" s="217"/>
      <c r="O1446" s="217"/>
      <c r="P1446" s="217"/>
      <c r="Q1446" s="217"/>
      <c r="R1446" s="217"/>
      <c r="S1446" s="217"/>
      <c r="T1446" s="218"/>
      <c r="AT1446" s="219" t="s">
        <v>195</v>
      </c>
      <c r="AU1446" s="219" t="s">
        <v>82</v>
      </c>
      <c r="AV1446" s="14" t="s">
        <v>82</v>
      </c>
      <c r="AW1446" s="14" t="s">
        <v>35</v>
      </c>
      <c r="AX1446" s="14" t="s">
        <v>73</v>
      </c>
      <c r="AY1446" s="219" t="s">
        <v>185</v>
      </c>
    </row>
    <row r="1447" spans="2:51" s="14" customFormat="1" ht="11.25">
      <c r="B1447" s="209"/>
      <c r="C1447" s="210"/>
      <c r="D1447" s="200" t="s">
        <v>195</v>
      </c>
      <c r="E1447" s="211" t="s">
        <v>19</v>
      </c>
      <c r="F1447" s="212" t="s">
        <v>7183</v>
      </c>
      <c r="G1447" s="210"/>
      <c r="H1447" s="213">
        <v>-0.89</v>
      </c>
      <c r="I1447" s="214"/>
      <c r="J1447" s="210"/>
      <c r="K1447" s="210"/>
      <c r="L1447" s="215"/>
      <c r="M1447" s="216"/>
      <c r="N1447" s="217"/>
      <c r="O1447" s="217"/>
      <c r="P1447" s="217"/>
      <c r="Q1447" s="217"/>
      <c r="R1447" s="217"/>
      <c r="S1447" s="217"/>
      <c r="T1447" s="218"/>
      <c r="AT1447" s="219" t="s">
        <v>195</v>
      </c>
      <c r="AU1447" s="219" t="s">
        <v>82</v>
      </c>
      <c r="AV1447" s="14" t="s">
        <v>82</v>
      </c>
      <c r="AW1447" s="14" t="s">
        <v>35</v>
      </c>
      <c r="AX1447" s="14" t="s">
        <v>73</v>
      </c>
      <c r="AY1447" s="219" t="s">
        <v>185</v>
      </c>
    </row>
    <row r="1448" spans="2:51" s="13" customFormat="1" ht="11.25">
      <c r="B1448" s="198"/>
      <c r="C1448" s="199"/>
      <c r="D1448" s="200" t="s">
        <v>195</v>
      </c>
      <c r="E1448" s="201" t="s">
        <v>19</v>
      </c>
      <c r="F1448" s="202" t="s">
        <v>6775</v>
      </c>
      <c r="G1448" s="199"/>
      <c r="H1448" s="201" t="s">
        <v>19</v>
      </c>
      <c r="I1448" s="203"/>
      <c r="J1448" s="199"/>
      <c r="K1448" s="199"/>
      <c r="L1448" s="204"/>
      <c r="M1448" s="205"/>
      <c r="N1448" s="206"/>
      <c r="O1448" s="206"/>
      <c r="P1448" s="206"/>
      <c r="Q1448" s="206"/>
      <c r="R1448" s="206"/>
      <c r="S1448" s="206"/>
      <c r="T1448" s="207"/>
      <c r="AT1448" s="208" t="s">
        <v>195</v>
      </c>
      <c r="AU1448" s="208" t="s">
        <v>82</v>
      </c>
      <c r="AV1448" s="13" t="s">
        <v>80</v>
      </c>
      <c r="AW1448" s="13" t="s">
        <v>35</v>
      </c>
      <c r="AX1448" s="13" t="s">
        <v>73</v>
      </c>
      <c r="AY1448" s="208" t="s">
        <v>185</v>
      </c>
    </row>
    <row r="1449" spans="2:51" s="14" customFormat="1" ht="11.25">
      <c r="B1449" s="209"/>
      <c r="C1449" s="210"/>
      <c r="D1449" s="200" t="s">
        <v>195</v>
      </c>
      <c r="E1449" s="211" t="s">
        <v>19</v>
      </c>
      <c r="F1449" s="212" t="s">
        <v>6776</v>
      </c>
      <c r="G1449" s="210"/>
      <c r="H1449" s="213">
        <v>6.97</v>
      </c>
      <c r="I1449" s="214"/>
      <c r="J1449" s="210"/>
      <c r="K1449" s="210"/>
      <c r="L1449" s="215"/>
      <c r="M1449" s="216"/>
      <c r="N1449" s="217"/>
      <c r="O1449" s="217"/>
      <c r="P1449" s="217"/>
      <c r="Q1449" s="217"/>
      <c r="R1449" s="217"/>
      <c r="S1449" s="217"/>
      <c r="T1449" s="218"/>
      <c r="AT1449" s="219" t="s">
        <v>195</v>
      </c>
      <c r="AU1449" s="219" t="s">
        <v>82</v>
      </c>
      <c r="AV1449" s="14" t="s">
        <v>82</v>
      </c>
      <c r="AW1449" s="14" t="s">
        <v>35</v>
      </c>
      <c r="AX1449" s="14" t="s">
        <v>73</v>
      </c>
      <c r="AY1449" s="219" t="s">
        <v>185</v>
      </c>
    </row>
    <row r="1450" spans="2:51" s="14" customFormat="1" ht="11.25">
      <c r="B1450" s="209"/>
      <c r="C1450" s="210"/>
      <c r="D1450" s="200" t="s">
        <v>195</v>
      </c>
      <c r="E1450" s="211" t="s">
        <v>19</v>
      </c>
      <c r="F1450" s="212" t="s">
        <v>7184</v>
      </c>
      <c r="G1450" s="210"/>
      <c r="H1450" s="213">
        <v>-0.9</v>
      </c>
      <c r="I1450" s="214"/>
      <c r="J1450" s="210"/>
      <c r="K1450" s="210"/>
      <c r="L1450" s="215"/>
      <c r="M1450" s="216"/>
      <c r="N1450" s="217"/>
      <c r="O1450" s="217"/>
      <c r="P1450" s="217"/>
      <c r="Q1450" s="217"/>
      <c r="R1450" s="217"/>
      <c r="S1450" s="217"/>
      <c r="T1450" s="218"/>
      <c r="AT1450" s="219" t="s">
        <v>195</v>
      </c>
      <c r="AU1450" s="219" t="s">
        <v>82</v>
      </c>
      <c r="AV1450" s="14" t="s">
        <v>82</v>
      </c>
      <c r="AW1450" s="14" t="s">
        <v>35</v>
      </c>
      <c r="AX1450" s="14" t="s">
        <v>73</v>
      </c>
      <c r="AY1450" s="219" t="s">
        <v>185</v>
      </c>
    </row>
    <row r="1451" spans="2:51" s="13" customFormat="1" ht="11.25">
      <c r="B1451" s="198"/>
      <c r="C1451" s="199"/>
      <c r="D1451" s="200" t="s">
        <v>195</v>
      </c>
      <c r="E1451" s="201" t="s">
        <v>19</v>
      </c>
      <c r="F1451" s="202" t="s">
        <v>6691</v>
      </c>
      <c r="G1451" s="199"/>
      <c r="H1451" s="201" t="s">
        <v>19</v>
      </c>
      <c r="I1451" s="203"/>
      <c r="J1451" s="199"/>
      <c r="K1451" s="199"/>
      <c r="L1451" s="204"/>
      <c r="M1451" s="205"/>
      <c r="N1451" s="206"/>
      <c r="O1451" s="206"/>
      <c r="P1451" s="206"/>
      <c r="Q1451" s="206"/>
      <c r="R1451" s="206"/>
      <c r="S1451" s="206"/>
      <c r="T1451" s="207"/>
      <c r="AT1451" s="208" t="s">
        <v>195</v>
      </c>
      <c r="AU1451" s="208" t="s">
        <v>82</v>
      </c>
      <c r="AV1451" s="13" t="s">
        <v>80</v>
      </c>
      <c r="AW1451" s="13" t="s">
        <v>35</v>
      </c>
      <c r="AX1451" s="13" t="s">
        <v>73</v>
      </c>
      <c r="AY1451" s="208" t="s">
        <v>185</v>
      </c>
    </row>
    <row r="1452" spans="2:51" s="14" customFormat="1" ht="11.25">
      <c r="B1452" s="209"/>
      <c r="C1452" s="210"/>
      <c r="D1452" s="200" t="s">
        <v>195</v>
      </c>
      <c r="E1452" s="211" t="s">
        <v>19</v>
      </c>
      <c r="F1452" s="212" t="s">
        <v>2780</v>
      </c>
      <c r="G1452" s="210"/>
      <c r="H1452" s="213">
        <v>6.77</v>
      </c>
      <c r="I1452" s="214"/>
      <c r="J1452" s="210"/>
      <c r="K1452" s="210"/>
      <c r="L1452" s="215"/>
      <c r="M1452" s="216"/>
      <c r="N1452" s="217"/>
      <c r="O1452" s="217"/>
      <c r="P1452" s="217"/>
      <c r="Q1452" s="217"/>
      <c r="R1452" s="217"/>
      <c r="S1452" s="217"/>
      <c r="T1452" s="218"/>
      <c r="AT1452" s="219" t="s">
        <v>195</v>
      </c>
      <c r="AU1452" s="219" t="s">
        <v>82</v>
      </c>
      <c r="AV1452" s="14" t="s">
        <v>82</v>
      </c>
      <c r="AW1452" s="14" t="s">
        <v>35</v>
      </c>
      <c r="AX1452" s="14" t="s">
        <v>73</v>
      </c>
      <c r="AY1452" s="219" t="s">
        <v>185</v>
      </c>
    </row>
    <row r="1453" spans="2:51" s="14" customFormat="1" ht="11.25">
      <c r="B1453" s="209"/>
      <c r="C1453" s="210"/>
      <c r="D1453" s="200" t="s">
        <v>195</v>
      </c>
      <c r="E1453" s="211" t="s">
        <v>19</v>
      </c>
      <c r="F1453" s="212" t="s">
        <v>2076</v>
      </c>
      <c r="G1453" s="210"/>
      <c r="H1453" s="213">
        <v>-1.8</v>
      </c>
      <c r="I1453" s="214"/>
      <c r="J1453" s="210"/>
      <c r="K1453" s="210"/>
      <c r="L1453" s="215"/>
      <c r="M1453" s="216"/>
      <c r="N1453" s="217"/>
      <c r="O1453" s="217"/>
      <c r="P1453" s="217"/>
      <c r="Q1453" s="217"/>
      <c r="R1453" s="217"/>
      <c r="S1453" s="217"/>
      <c r="T1453" s="218"/>
      <c r="AT1453" s="219" t="s">
        <v>195</v>
      </c>
      <c r="AU1453" s="219" t="s">
        <v>82</v>
      </c>
      <c r="AV1453" s="14" t="s">
        <v>82</v>
      </c>
      <c r="AW1453" s="14" t="s">
        <v>35</v>
      </c>
      <c r="AX1453" s="14" t="s">
        <v>73</v>
      </c>
      <c r="AY1453" s="219" t="s">
        <v>185</v>
      </c>
    </row>
    <row r="1454" spans="2:51" s="13" customFormat="1" ht="11.25">
      <c r="B1454" s="198"/>
      <c r="C1454" s="199"/>
      <c r="D1454" s="200" t="s">
        <v>195</v>
      </c>
      <c r="E1454" s="201" t="s">
        <v>19</v>
      </c>
      <c r="F1454" s="202" t="s">
        <v>6692</v>
      </c>
      <c r="G1454" s="199"/>
      <c r="H1454" s="201" t="s">
        <v>19</v>
      </c>
      <c r="I1454" s="203"/>
      <c r="J1454" s="199"/>
      <c r="K1454" s="199"/>
      <c r="L1454" s="204"/>
      <c r="M1454" s="205"/>
      <c r="N1454" s="206"/>
      <c r="O1454" s="206"/>
      <c r="P1454" s="206"/>
      <c r="Q1454" s="206"/>
      <c r="R1454" s="206"/>
      <c r="S1454" s="206"/>
      <c r="T1454" s="207"/>
      <c r="AT1454" s="208" t="s">
        <v>195</v>
      </c>
      <c r="AU1454" s="208" t="s">
        <v>82</v>
      </c>
      <c r="AV1454" s="13" t="s">
        <v>80</v>
      </c>
      <c r="AW1454" s="13" t="s">
        <v>35</v>
      </c>
      <c r="AX1454" s="13" t="s">
        <v>73</v>
      </c>
      <c r="AY1454" s="208" t="s">
        <v>185</v>
      </c>
    </row>
    <row r="1455" spans="2:51" s="14" customFormat="1" ht="11.25">
      <c r="B1455" s="209"/>
      <c r="C1455" s="210"/>
      <c r="D1455" s="200" t="s">
        <v>195</v>
      </c>
      <c r="E1455" s="211" t="s">
        <v>19</v>
      </c>
      <c r="F1455" s="212" t="s">
        <v>6777</v>
      </c>
      <c r="G1455" s="210"/>
      <c r="H1455" s="213">
        <v>13.28</v>
      </c>
      <c r="I1455" s="214"/>
      <c r="J1455" s="210"/>
      <c r="K1455" s="210"/>
      <c r="L1455" s="215"/>
      <c r="M1455" s="216"/>
      <c r="N1455" s="217"/>
      <c r="O1455" s="217"/>
      <c r="P1455" s="217"/>
      <c r="Q1455" s="217"/>
      <c r="R1455" s="217"/>
      <c r="S1455" s="217"/>
      <c r="T1455" s="218"/>
      <c r="AT1455" s="219" t="s">
        <v>195</v>
      </c>
      <c r="AU1455" s="219" t="s">
        <v>82</v>
      </c>
      <c r="AV1455" s="14" t="s">
        <v>82</v>
      </c>
      <c r="AW1455" s="14" t="s">
        <v>35</v>
      </c>
      <c r="AX1455" s="14" t="s">
        <v>73</v>
      </c>
      <c r="AY1455" s="219" t="s">
        <v>185</v>
      </c>
    </row>
    <row r="1456" spans="2:51" s="14" customFormat="1" ht="11.25">
      <c r="B1456" s="209"/>
      <c r="C1456" s="210"/>
      <c r="D1456" s="200" t="s">
        <v>195</v>
      </c>
      <c r="E1456" s="211" t="s">
        <v>19</v>
      </c>
      <c r="F1456" s="212" t="s">
        <v>7184</v>
      </c>
      <c r="G1456" s="210"/>
      <c r="H1456" s="213">
        <v>-0.9</v>
      </c>
      <c r="I1456" s="214"/>
      <c r="J1456" s="210"/>
      <c r="K1456" s="210"/>
      <c r="L1456" s="215"/>
      <c r="M1456" s="216"/>
      <c r="N1456" s="217"/>
      <c r="O1456" s="217"/>
      <c r="P1456" s="217"/>
      <c r="Q1456" s="217"/>
      <c r="R1456" s="217"/>
      <c r="S1456" s="217"/>
      <c r="T1456" s="218"/>
      <c r="AT1456" s="219" t="s">
        <v>195</v>
      </c>
      <c r="AU1456" s="219" t="s">
        <v>82</v>
      </c>
      <c r="AV1456" s="14" t="s">
        <v>82</v>
      </c>
      <c r="AW1456" s="14" t="s">
        <v>35</v>
      </c>
      <c r="AX1456" s="14" t="s">
        <v>73</v>
      </c>
      <c r="AY1456" s="219" t="s">
        <v>185</v>
      </c>
    </row>
    <row r="1457" spans="1:65" s="13" customFormat="1" ht="11.25">
      <c r="B1457" s="198"/>
      <c r="C1457" s="199"/>
      <c r="D1457" s="200" t="s">
        <v>195</v>
      </c>
      <c r="E1457" s="201" t="s">
        <v>19</v>
      </c>
      <c r="F1457" s="202" t="s">
        <v>6782</v>
      </c>
      <c r="G1457" s="199"/>
      <c r="H1457" s="201" t="s">
        <v>19</v>
      </c>
      <c r="I1457" s="203"/>
      <c r="J1457" s="199"/>
      <c r="K1457" s="199"/>
      <c r="L1457" s="204"/>
      <c r="M1457" s="205"/>
      <c r="N1457" s="206"/>
      <c r="O1457" s="206"/>
      <c r="P1457" s="206"/>
      <c r="Q1457" s="206"/>
      <c r="R1457" s="206"/>
      <c r="S1457" s="206"/>
      <c r="T1457" s="207"/>
      <c r="AT1457" s="208" t="s">
        <v>195</v>
      </c>
      <c r="AU1457" s="208" t="s">
        <v>82</v>
      </c>
      <c r="AV1457" s="13" t="s">
        <v>80</v>
      </c>
      <c r="AW1457" s="13" t="s">
        <v>35</v>
      </c>
      <c r="AX1457" s="13" t="s">
        <v>73</v>
      </c>
      <c r="AY1457" s="208" t="s">
        <v>185</v>
      </c>
    </row>
    <row r="1458" spans="1:65" s="14" customFormat="1" ht="11.25">
      <c r="B1458" s="209"/>
      <c r="C1458" s="210"/>
      <c r="D1458" s="200" t="s">
        <v>195</v>
      </c>
      <c r="E1458" s="211" t="s">
        <v>19</v>
      </c>
      <c r="F1458" s="212" t="s">
        <v>6783</v>
      </c>
      <c r="G1458" s="210"/>
      <c r="H1458" s="213">
        <v>5.83</v>
      </c>
      <c r="I1458" s="214"/>
      <c r="J1458" s="210"/>
      <c r="K1458" s="210"/>
      <c r="L1458" s="215"/>
      <c r="M1458" s="216"/>
      <c r="N1458" s="217"/>
      <c r="O1458" s="217"/>
      <c r="P1458" s="217"/>
      <c r="Q1458" s="217"/>
      <c r="R1458" s="217"/>
      <c r="S1458" s="217"/>
      <c r="T1458" s="218"/>
      <c r="AT1458" s="219" t="s">
        <v>195</v>
      </c>
      <c r="AU1458" s="219" t="s">
        <v>82</v>
      </c>
      <c r="AV1458" s="14" t="s">
        <v>82</v>
      </c>
      <c r="AW1458" s="14" t="s">
        <v>35</v>
      </c>
      <c r="AX1458" s="14" t="s">
        <v>73</v>
      </c>
      <c r="AY1458" s="219" t="s">
        <v>185</v>
      </c>
    </row>
    <row r="1459" spans="1:65" s="14" customFormat="1" ht="11.25">
      <c r="B1459" s="209"/>
      <c r="C1459" s="210"/>
      <c r="D1459" s="200" t="s">
        <v>195</v>
      </c>
      <c r="E1459" s="211" t="s">
        <v>19</v>
      </c>
      <c r="F1459" s="212" t="s">
        <v>7185</v>
      </c>
      <c r="G1459" s="210"/>
      <c r="H1459" s="213">
        <v>-0.8</v>
      </c>
      <c r="I1459" s="214"/>
      <c r="J1459" s="210"/>
      <c r="K1459" s="210"/>
      <c r="L1459" s="215"/>
      <c r="M1459" s="216"/>
      <c r="N1459" s="217"/>
      <c r="O1459" s="217"/>
      <c r="P1459" s="217"/>
      <c r="Q1459" s="217"/>
      <c r="R1459" s="217"/>
      <c r="S1459" s="217"/>
      <c r="T1459" s="218"/>
      <c r="AT1459" s="219" t="s">
        <v>195</v>
      </c>
      <c r="AU1459" s="219" t="s">
        <v>82</v>
      </c>
      <c r="AV1459" s="14" t="s">
        <v>82</v>
      </c>
      <c r="AW1459" s="14" t="s">
        <v>35</v>
      </c>
      <c r="AX1459" s="14" t="s">
        <v>73</v>
      </c>
      <c r="AY1459" s="219" t="s">
        <v>185</v>
      </c>
    </row>
    <row r="1460" spans="1:65" s="13" customFormat="1" ht="11.25">
      <c r="B1460" s="198"/>
      <c r="C1460" s="199"/>
      <c r="D1460" s="200" t="s">
        <v>195</v>
      </c>
      <c r="E1460" s="201" t="s">
        <v>19</v>
      </c>
      <c r="F1460" s="202" t="s">
        <v>6784</v>
      </c>
      <c r="G1460" s="199"/>
      <c r="H1460" s="201" t="s">
        <v>19</v>
      </c>
      <c r="I1460" s="203"/>
      <c r="J1460" s="199"/>
      <c r="K1460" s="199"/>
      <c r="L1460" s="204"/>
      <c r="M1460" s="205"/>
      <c r="N1460" s="206"/>
      <c r="O1460" s="206"/>
      <c r="P1460" s="206"/>
      <c r="Q1460" s="206"/>
      <c r="R1460" s="206"/>
      <c r="S1460" s="206"/>
      <c r="T1460" s="207"/>
      <c r="AT1460" s="208" t="s">
        <v>195</v>
      </c>
      <c r="AU1460" s="208" t="s">
        <v>82</v>
      </c>
      <c r="AV1460" s="13" t="s">
        <v>80</v>
      </c>
      <c r="AW1460" s="13" t="s">
        <v>35</v>
      </c>
      <c r="AX1460" s="13" t="s">
        <v>73</v>
      </c>
      <c r="AY1460" s="208" t="s">
        <v>185</v>
      </c>
    </row>
    <row r="1461" spans="1:65" s="14" customFormat="1" ht="11.25">
      <c r="B1461" s="209"/>
      <c r="C1461" s="210"/>
      <c r="D1461" s="200" t="s">
        <v>195</v>
      </c>
      <c r="E1461" s="211" t="s">
        <v>19</v>
      </c>
      <c r="F1461" s="212" t="s">
        <v>6785</v>
      </c>
      <c r="G1461" s="210"/>
      <c r="H1461" s="213">
        <v>4</v>
      </c>
      <c r="I1461" s="214"/>
      <c r="J1461" s="210"/>
      <c r="K1461" s="210"/>
      <c r="L1461" s="215"/>
      <c r="M1461" s="216"/>
      <c r="N1461" s="217"/>
      <c r="O1461" s="217"/>
      <c r="P1461" s="217"/>
      <c r="Q1461" s="217"/>
      <c r="R1461" s="217"/>
      <c r="S1461" s="217"/>
      <c r="T1461" s="218"/>
      <c r="AT1461" s="219" t="s">
        <v>195</v>
      </c>
      <c r="AU1461" s="219" t="s">
        <v>82</v>
      </c>
      <c r="AV1461" s="14" t="s">
        <v>82</v>
      </c>
      <c r="AW1461" s="14" t="s">
        <v>35</v>
      </c>
      <c r="AX1461" s="14" t="s">
        <v>73</v>
      </c>
      <c r="AY1461" s="219" t="s">
        <v>185</v>
      </c>
    </row>
    <row r="1462" spans="1:65" s="14" customFormat="1" ht="11.25">
      <c r="B1462" s="209"/>
      <c r="C1462" s="210"/>
      <c r="D1462" s="200" t="s">
        <v>195</v>
      </c>
      <c r="E1462" s="211" t="s">
        <v>19</v>
      </c>
      <c r="F1462" s="212" t="s">
        <v>7186</v>
      </c>
      <c r="G1462" s="210"/>
      <c r="H1462" s="213">
        <v>-2.4</v>
      </c>
      <c r="I1462" s="214"/>
      <c r="J1462" s="210"/>
      <c r="K1462" s="210"/>
      <c r="L1462" s="215"/>
      <c r="M1462" s="216"/>
      <c r="N1462" s="217"/>
      <c r="O1462" s="217"/>
      <c r="P1462" s="217"/>
      <c r="Q1462" s="217"/>
      <c r="R1462" s="217"/>
      <c r="S1462" s="217"/>
      <c r="T1462" s="218"/>
      <c r="AT1462" s="219" t="s">
        <v>195</v>
      </c>
      <c r="AU1462" s="219" t="s">
        <v>82</v>
      </c>
      <c r="AV1462" s="14" t="s">
        <v>82</v>
      </c>
      <c r="AW1462" s="14" t="s">
        <v>35</v>
      </c>
      <c r="AX1462" s="14" t="s">
        <v>73</v>
      </c>
      <c r="AY1462" s="219" t="s">
        <v>185</v>
      </c>
    </row>
    <row r="1463" spans="1:65" s="13" customFormat="1" ht="11.25">
      <c r="B1463" s="198"/>
      <c r="C1463" s="199"/>
      <c r="D1463" s="200" t="s">
        <v>195</v>
      </c>
      <c r="E1463" s="201" t="s">
        <v>19</v>
      </c>
      <c r="F1463" s="202" t="s">
        <v>6786</v>
      </c>
      <c r="G1463" s="199"/>
      <c r="H1463" s="201" t="s">
        <v>19</v>
      </c>
      <c r="I1463" s="203"/>
      <c r="J1463" s="199"/>
      <c r="K1463" s="199"/>
      <c r="L1463" s="204"/>
      <c r="M1463" s="205"/>
      <c r="N1463" s="206"/>
      <c r="O1463" s="206"/>
      <c r="P1463" s="206"/>
      <c r="Q1463" s="206"/>
      <c r="R1463" s="206"/>
      <c r="S1463" s="206"/>
      <c r="T1463" s="207"/>
      <c r="AT1463" s="208" t="s">
        <v>195</v>
      </c>
      <c r="AU1463" s="208" t="s">
        <v>82</v>
      </c>
      <c r="AV1463" s="13" t="s">
        <v>80</v>
      </c>
      <c r="AW1463" s="13" t="s">
        <v>35</v>
      </c>
      <c r="AX1463" s="13" t="s">
        <v>73</v>
      </c>
      <c r="AY1463" s="208" t="s">
        <v>185</v>
      </c>
    </row>
    <row r="1464" spans="1:65" s="14" customFormat="1" ht="11.25">
      <c r="B1464" s="209"/>
      <c r="C1464" s="210"/>
      <c r="D1464" s="200" t="s">
        <v>195</v>
      </c>
      <c r="E1464" s="211" t="s">
        <v>19</v>
      </c>
      <c r="F1464" s="212" t="s">
        <v>6787</v>
      </c>
      <c r="G1464" s="210"/>
      <c r="H1464" s="213">
        <v>4.8</v>
      </c>
      <c r="I1464" s="214"/>
      <c r="J1464" s="210"/>
      <c r="K1464" s="210"/>
      <c r="L1464" s="215"/>
      <c r="M1464" s="216"/>
      <c r="N1464" s="217"/>
      <c r="O1464" s="217"/>
      <c r="P1464" s="217"/>
      <c r="Q1464" s="217"/>
      <c r="R1464" s="217"/>
      <c r="S1464" s="217"/>
      <c r="T1464" s="218"/>
      <c r="AT1464" s="219" t="s">
        <v>195</v>
      </c>
      <c r="AU1464" s="219" t="s">
        <v>82</v>
      </c>
      <c r="AV1464" s="14" t="s">
        <v>82</v>
      </c>
      <c r="AW1464" s="14" t="s">
        <v>35</v>
      </c>
      <c r="AX1464" s="14" t="s">
        <v>73</v>
      </c>
      <c r="AY1464" s="219" t="s">
        <v>185</v>
      </c>
    </row>
    <row r="1465" spans="1:65" s="14" customFormat="1" ht="11.25">
      <c r="B1465" s="209"/>
      <c r="C1465" s="210"/>
      <c r="D1465" s="200" t="s">
        <v>195</v>
      </c>
      <c r="E1465" s="211" t="s">
        <v>19</v>
      </c>
      <c r="F1465" s="212" t="s">
        <v>7185</v>
      </c>
      <c r="G1465" s="210"/>
      <c r="H1465" s="213">
        <v>-0.8</v>
      </c>
      <c r="I1465" s="214"/>
      <c r="J1465" s="210"/>
      <c r="K1465" s="210"/>
      <c r="L1465" s="215"/>
      <c r="M1465" s="216"/>
      <c r="N1465" s="217"/>
      <c r="O1465" s="217"/>
      <c r="P1465" s="217"/>
      <c r="Q1465" s="217"/>
      <c r="R1465" s="217"/>
      <c r="S1465" s="217"/>
      <c r="T1465" s="218"/>
      <c r="AT1465" s="219" t="s">
        <v>195</v>
      </c>
      <c r="AU1465" s="219" t="s">
        <v>82</v>
      </c>
      <c r="AV1465" s="14" t="s">
        <v>82</v>
      </c>
      <c r="AW1465" s="14" t="s">
        <v>35</v>
      </c>
      <c r="AX1465" s="14" t="s">
        <v>73</v>
      </c>
      <c r="AY1465" s="219" t="s">
        <v>185</v>
      </c>
    </row>
    <row r="1466" spans="1:65" s="15" customFormat="1" ht="11.25">
      <c r="B1466" s="220"/>
      <c r="C1466" s="221"/>
      <c r="D1466" s="200" t="s">
        <v>195</v>
      </c>
      <c r="E1466" s="222" t="s">
        <v>19</v>
      </c>
      <c r="F1466" s="223" t="s">
        <v>226</v>
      </c>
      <c r="G1466" s="221"/>
      <c r="H1466" s="224">
        <v>56.06</v>
      </c>
      <c r="I1466" s="225"/>
      <c r="J1466" s="221"/>
      <c r="K1466" s="221"/>
      <c r="L1466" s="226"/>
      <c r="M1466" s="227"/>
      <c r="N1466" s="228"/>
      <c r="O1466" s="228"/>
      <c r="P1466" s="228"/>
      <c r="Q1466" s="228"/>
      <c r="R1466" s="228"/>
      <c r="S1466" s="228"/>
      <c r="T1466" s="229"/>
      <c r="AT1466" s="230" t="s">
        <v>195</v>
      </c>
      <c r="AU1466" s="230" t="s">
        <v>82</v>
      </c>
      <c r="AV1466" s="15" t="s">
        <v>135</v>
      </c>
      <c r="AW1466" s="15" t="s">
        <v>35</v>
      </c>
      <c r="AX1466" s="15" t="s">
        <v>80</v>
      </c>
      <c r="AY1466" s="230" t="s">
        <v>185</v>
      </c>
    </row>
    <row r="1467" spans="1:65" s="2" customFormat="1" ht="24.2" customHeight="1">
      <c r="A1467" s="36"/>
      <c r="B1467" s="37"/>
      <c r="C1467" s="180" t="s">
        <v>2127</v>
      </c>
      <c r="D1467" s="180" t="s">
        <v>187</v>
      </c>
      <c r="E1467" s="181" t="s">
        <v>2154</v>
      </c>
      <c r="F1467" s="182" t="s">
        <v>2155</v>
      </c>
      <c r="G1467" s="183" t="s">
        <v>457</v>
      </c>
      <c r="H1467" s="231"/>
      <c r="I1467" s="185"/>
      <c r="J1467" s="186">
        <f>ROUND(I1467*H1467,2)</f>
        <v>0</v>
      </c>
      <c r="K1467" s="182" t="s">
        <v>191</v>
      </c>
      <c r="L1467" s="41"/>
      <c r="M1467" s="187" t="s">
        <v>19</v>
      </c>
      <c r="N1467" s="188" t="s">
        <v>44</v>
      </c>
      <c r="O1467" s="66"/>
      <c r="P1467" s="189">
        <f>O1467*H1467</f>
        <v>0</v>
      </c>
      <c r="Q1467" s="189">
        <v>0</v>
      </c>
      <c r="R1467" s="189">
        <f>Q1467*H1467</f>
        <v>0</v>
      </c>
      <c r="S1467" s="189">
        <v>0</v>
      </c>
      <c r="T1467" s="190">
        <f>S1467*H1467</f>
        <v>0</v>
      </c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R1467" s="191" t="s">
        <v>339</v>
      </c>
      <c r="AT1467" s="191" t="s">
        <v>187</v>
      </c>
      <c r="AU1467" s="191" t="s">
        <v>82</v>
      </c>
      <c r="AY1467" s="19" t="s">
        <v>185</v>
      </c>
      <c r="BE1467" s="192">
        <f>IF(N1467="základní",J1467,0)</f>
        <v>0</v>
      </c>
      <c r="BF1467" s="192">
        <f>IF(N1467="snížená",J1467,0)</f>
        <v>0</v>
      </c>
      <c r="BG1467" s="192">
        <f>IF(N1467="zákl. přenesená",J1467,0)</f>
        <v>0</v>
      </c>
      <c r="BH1467" s="192">
        <f>IF(N1467="sníž. přenesená",J1467,0)</f>
        <v>0</v>
      </c>
      <c r="BI1467" s="192">
        <f>IF(N1467="nulová",J1467,0)</f>
        <v>0</v>
      </c>
      <c r="BJ1467" s="19" t="s">
        <v>80</v>
      </c>
      <c r="BK1467" s="192">
        <f>ROUND(I1467*H1467,2)</f>
        <v>0</v>
      </c>
      <c r="BL1467" s="19" t="s">
        <v>339</v>
      </c>
      <c r="BM1467" s="191" t="s">
        <v>7187</v>
      </c>
    </row>
    <row r="1468" spans="1:65" s="2" customFormat="1" ht="11.25">
      <c r="A1468" s="36"/>
      <c r="B1468" s="37"/>
      <c r="C1468" s="38"/>
      <c r="D1468" s="193" t="s">
        <v>193</v>
      </c>
      <c r="E1468" s="38"/>
      <c r="F1468" s="194" t="s">
        <v>2157</v>
      </c>
      <c r="G1468" s="38"/>
      <c r="H1468" s="38"/>
      <c r="I1468" s="195"/>
      <c r="J1468" s="38"/>
      <c r="K1468" s="38"/>
      <c r="L1468" s="41"/>
      <c r="M1468" s="196"/>
      <c r="N1468" s="197"/>
      <c r="O1468" s="66"/>
      <c r="P1468" s="66"/>
      <c r="Q1468" s="66"/>
      <c r="R1468" s="66"/>
      <c r="S1468" s="66"/>
      <c r="T1468" s="67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T1468" s="19" t="s">
        <v>193</v>
      </c>
      <c r="AU1468" s="19" t="s">
        <v>82</v>
      </c>
    </row>
    <row r="1469" spans="1:65" s="12" customFormat="1" ht="22.9" customHeight="1">
      <c r="B1469" s="164"/>
      <c r="C1469" s="165"/>
      <c r="D1469" s="166" t="s">
        <v>72</v>
      </c>
      <c r="E1469" s="178" t="s">
        <v>1451</v>
      </c>
      <c r="F1469" s="178" t="s">
        <v>1452</v>
      </c>
      <c r="G1469" s="165"/>
      <c r="H1469" s="165"/>
      <c r="I1469" s="168"/>
      <c r="J1469" s="179">
        <f>BK1469</f>
        <v>0</v>
      </c>
      <c r="K1469" s="165"/>
      <c r="L1469" s="170"/>
      <c r="M1469" s="171"/>
      <c r="N1469" s="172"/>
      <c r="O1469" s="172"/>
      <c r="P1469" s="173">
        <f>SUM(P1470:P1589)</f>
        <v>0</v>
      </c>
      <c r="Q1469" s="172"/>
      <c r="R1469" s="173">
        <f>SUM(R1470:R1589)</f>
        <v>0.27125279999999996</v>
      </c>
      <c r="S1469" s="172"/>
      <c r="T1469" s="174">
        <f>SUM(T1470:T1589)</f>
        <v>0</v>
      </c>
      <c r="AR1469" s="175" t="s">
        <v>82</v>
      </c>
      <c r="AT1469" s="176" t="s">
        <v>72</v>
      </c>
      <c r="AU1469" s="176" t="s">
        <v>80</v>
      </c>
      <c r="AY1469" s="175" t="s">
        <v>185</v>
      </c>
      <c r="BK1469" s="177">
        <f>SUM(BK1470:BK1589)</f>
        <v>0</v>
      </c>
    </row>
    <row r="1470" spans="1:65" s="2" customFormat="1" ht="24.2" customHeight="1">
      <c r="A1470" s="36"/>
      <c r="B1470" s="37"/>
      <c r="C1470" s="180" t="s">
        <v>2132</v>
      </c>
      <c r="D1470" s="180" t="s">
        <v>187</v>
      </c>
      <c r="E1470" s="181" t="s">
        <v>1454</v>
      </c>
      <c r="F1470" s="182" t="s">
        <v>1455</v>
      </c>
      <c r="G1470" s="183" t="s">
        <v>240</v>
      </c>
      <c r="H1470" s="184">
        <v>464.08499999999998</v>
      </c>
      <c r="I1470" s="185"/>
      <c r="J1470" s="186">
        <f>ROUND(I1470*H1470,2)</f>
        <v>0</v>
      </c>
      <c r="K1470" s="182" t="s">
        <v>191</v>
      </c>
      <c r="L1470" s="41"/>
      <c r="M1470" s="187" t="s">
        <v>19</v>
      </c>
      <c r="N1470" s="188" t="s">
        <v>44</v>
      </c>
      <c r="O1470" s="66"/>
      <c r="P1470" s="189">
        <f>O1470*H1470</f>
        <v>0</v>
      </c>
      <c r="Q1470" s="189">
        <v>2.5999999999999998E-4</v>
      </c>
      <c r="R1470" s="189">
        <f>Q1470*H1470</f>
        <v>0.12066209999999998</v>
      </c>
      <c r="S1470" s="189">
        <v>0</v>
      </c>
      <c r="T1470" s="190">
        <f>S1470*H1470</f>
        <v>0</v>
      </c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R1470" s="191" t="s">
        <v>339</v>
      </c>
      <c r="AT1470" s="191" t="s">
        <v>187</v>
      </c>
      <c r="AU1470" s="191" t="s">
        <v>82</v>
      </c>
      <c r="AY1470" s="19" t="s">
        <v>185</v>
      </c>
      <c r="BE1470" s="192">
        <f>IF(N1470="základní",J1470,0)</f>
        <v>0</v>
      </c>
      <c r="BF1470" s="192">
        <f>IF(N1470="snížená",J1470,0)</f>
        <v>0</v>
      </c>
      <c r="BG1470" s="192">
        <f>IF(N1470="zákl. přenesená",J1470,0)</f>
        <v>0</v>
      </c>
      <c r="BH1470" s="192">
        <f>IF(N1470="sníž. přenesená",J1470,0)</f>
        <v>0</v>
      </c>
      <c r="BI1470" s="192">
        <f>IF(N1470="nulová",J1470,0)</f>
        <v>0</v>
      </c>
      <c r="BJ1470" s="19" t="s">
        <v>80</v>
      </c>
      <c r="BK1470" s="192">
        <f>ROUND(I1470*H1470,2)</f>
        <v>0</v>
      </c>
      <c r="BL1470" s="19" t="s">
        <v>339</v>
      </c>
      <c r="BM1470" s="191" t="s">
        <v>7188</v>
      </c>
    </row>
    <row r="1471" spans="1:65" s="2" customFormat="1" ht="11.25">
      <c r="A1471" s="36"/>
      <c r="B1471" s="37"/>
      <c r="C1471" s="38"/>
      <c r="D1471" s="193" t="s">
        <v>193</v>
      </c>
      <c r="E1471" s="38"/>
      <c r="F1471" s="194" t="s">
        <v>1457</v>
      </c>
      <c r="G1471" s="38"/>
      <c r="H1471" s="38"/>
      <c r="I1471" s="195"/>
      <c r="J1471" s="38"/>
      <c r="K1471" s="38"/>
      <c r="L1471" s="41"/>
      <c r="M1471" s="196"/>
      <c r="N1471" s="197"/>
      <c r="O1471" s="66"/>
      <c r="P1471" s="66"/>
      <c r="Q1471" s="66"/>
      <c r="R1471" s="66"/>
      <c r="S1471" s="66"/>
      <c r="T1471" s="67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T1471" s="19" t="s">
        <v>193</v>
      </c>
      <c r="AU1471" s="19" t="s">
        <v>82</v>
      </c>
    </row>
    <row r="1472" spans="1:65" s="13" customFormat="1" ht="11.25">
      <c r="B1472" s="198"/>
      <c r="C1472" s="199"/>
      <c r="D1472" s="200" t="s">
        <v>195</v>
      </c>
      <c r="E1472" s="201" t="s">
        <v>19</v>
      </c>
      <c r="F1472" s="202" t="s">
        <v>652</v>
      </c>
      <c r="G1472" s="199"/>
      <c r="H1472" s="201" t="s">
        <v>19</v>
      </c>
      <c r="I1472" s="203"/>
      <c r="J1472" s="199"/>
      <c r="K1472" s="199"/>
      <c r="L1472" s="204"/>
      <c r="M1472" s="205"/>
      <c r="N1472" s="206"/>
      <c r="O1472" s="206"/>
      <c r="P1472" s="206"/>
      <c r="Q1472" s="206"/>
      <c r="R1472" s="206"/>
      <c r="S1472" s="206"/>
      <c r="T1472" s="207"/>
      <c r="AT1472" s="208" t="s">
        <v>195</v>
      </c>
      <c r="AU1472" s="208" t="s">
        <v>82</v>
      </c>
      <c r="AV1472" s="13" t="s">
        <v>80</v>
      </c>
      <c r="AW1472" s="13" t="s">
        <v>35</v>
      </c>
      <c r="AX1472" s="13" t="s">
        <v>73</v>
      </c>
      <c r="AY1472" s="208" t="s">
        <v>185</v>
      </c>
    </row>
    <row r="1473" spans="2:51" s="13" customFormat="1" ht="11.25">
      <c r="B1473" s="198"/>
      <c r="C1473" s="199"/>
      <c r="D1473" s="200" t="s">
        <v>195</v>
      </c>
      <c r="E1473" s="201" t="s">
        <v>19</v>
      </c>
      <c r="F1473" s="202" t="s">
        <v>6733</v>
      </c>
      <c r="G1473" s="199"/>
      <c r="H1473" s="201" t="s">
        <v>19</v>
      </c>
      <c r="I1473" s="203"/>
      <c r="J1473" s="199"/>
      <c r="K1473" s="199"/>
      <c r="L1473" s="204"/>
      <c r="M1473" s="205"/>
      <c r="N1473" s="206"/>
      <c r="O1473" s="206"/>
      <c r="P1473" s="206"/>
      <c r="Q1473" s="206"/>
      <c r="R1473" s="206"/>
      <c r="S1473" s="206"/>
      <c r="T1473" s="207"/>
      <c r="AT1473" s="208" t="s">
        <v>195</v>
      </c>
      <c r="AU1473" s="208" t="s">
        <v>82</v>
      </c>
      <c r="AV1473" s="13" t="s">
        <v>80</v>
      </c>
      <c r="AW1473" s="13" t="s">
        <v>35</v>
      </c>
      <c r="AX1473" s="13" t="s">
        <v>73</v>
      </c>
      <c r="AY1473" s="208" t="s">
        <v>185</v>
      </c>
    </row>
    <row r="1474" spans="2:51" s="14" customFormat="1" ht="11.25">
      <c r="B1474" s="209"/>
      <c r="C1474" s="210"/>
      <c r="D1474" s="200" t="s">
        <v>195</v>
      </c>
      <c r="E1474" s="211" t="s">
        <v>19</v>
      </c>
      <c r="F1474" s="212" t="s">
        <v>7189</v>
      </c>
      <c r="G1474" s="210"/>
      <c r="H1474" s="213">
        <v>14.416</v>
      </c>
      <c r="I1474" s="214"/>
      <c r="J1474" s="210"/>
      <c r="K1474" s="210"/>
      <c r="L1474" s="215"/>
      <c r="M1474" s="216"/>
      <c r="N1474" s="217"/>
      <c r="O1474" s="217"/>
      <c r="P1474" s="217"/>
      <c r="Q1474" s="217"/>
      <c r="R1474" s="217"/>
      <c r="S1474" s="217"/>
      <c r="T1474" s="218"/>
      <c r="AT1474" s="219" t="s">
        <v>195</v>
      </c>
      <c r="AU1474" s="219" t="s">
        <v>82</v>
      </c>
      <c r="AV1474" s="14" t="s">
        <v>82</v>
      </c>
      <c r="AW1474" s="14" t="s">
        <v>35</v>
      </c>
      <c r="AX1474" s="14" t="s">
        <v>73</v>
      </c>
      <c r="AY1474" s="219" t="s">
        <v>185</v>
      </c>
    </row>
    <row r="1475" spans="2:51" s="14" customFormat="1" ht="11.25">
      <c r="B1475" s="209"/>
      <c r="C1475" s="210"/>
      <c r="D1475" s="200" t="s">
        <v>195</v>
      </c>
      <c r="E1475" s="211" t="s">
        <v>19</v>
      </c>
      <c r="F1475" s="212" t="s">
        <v>2166</v>
      </c>
      <c r="G1475" s="210"/>
      <c r="H1475" s="213">
        <v>-0.39600000000000002</v>
      </c>
      <c r="I1475" s="214"/>
      <c r="J1475" s="210"/>
      <c r="K1475" s="210"/>
      <c r="L1475" s="215"/>
      <c r="M1475" s="216"/>
      <c r="N1475" s="217"/>
      <c r="O1475" s="217"/>
      <c r="P1475" s="217"/>
      <c r="Q1475" s="217"/>
      <c r="R1475" s="217"/>
      <c r="S1475" s="217"/>
      <c r="T1475" s="218"/>
      <c r="AT1475" s="219" t="s">
        <v>195</v>
      </c>
      <c r="AU1475" s="219" t="s">
        <v>82</v>
      </c>
      <c r="AV1475" s="14" t="s">
        <v>82</v>
      </c>
      <c r="AW1475" s="14" t="s">
        <v>35</v>
      </c>
      <c r="AX1475" s="14" t="s">
        <v>73</v>
      </c>
      <c r="AY1475" s="219" t="s">
        <v>185</v>
      </c>
    </row>
    <row r="1476" spans="2:51" s="13" customFormat="1" ht="11.25">
      <c r="B1476" s="198"/>
      <c r="C1476" s="199"/>
      <c r="D1476" s="200" t="s">
        <v>195</v>
      </c>
      <c r="E1476" s="201" t="s">
        <v>19</v>
      </c>
      <c r="F1476" s="202" t="s">
        <v>6735</v>
      </c>
      <c r="G1476" s="199"/>
      <c r="H1476" s="201" t="s">
        <v>19</v>
      </c>
      <c r="I1476" s="203"/>
      <c r="J1476" s="199"/>
      <c r="K1476" s="199"/>
      <c r="L1476" s="204"/>
      <c r="M1476" s="205"/>
      <c r="N1476" s="206"/>
      <c r="O1476" s="206"/>
      <c r="P1476" s="206"/>
      <c r="Q1476" s="206"/>
      <c r="R1476" s="206"/>
      <c r="S1476" s="206"/>
      <c r="T1476" s="207"/>
      <c r="AT1476" s="208" t="s">
        <v>195</v>
      </c>
      <c r="AU1476" s="208" t="s">
        <v>82</v>
      </c>
      <c r="AV1476" s="13" t="s">
        <v>80</v>
      </c>
      <c r="AW1476" s="13" t="s">
        <v>35</v>
      </c>
      <c r="AX1476" s="13" t="s">
        <v>73</v>
      </c>
      <c r="AY1476" s="208" t="s">
        <v>185</v>
      </c>
    </row>
    <row r="1477" spans="2:51" s="14" customFormat="1" ht="11.25">
      <c r="B1477" s="209"/>
      <c r="C1477" s="210"/>
      <c r="D1477" s="200" t="s">
        <v>195</v>
      </c>
      <c r="E1477" s="211" t="s">
        <v>19</v>
      </c>
      <c r="F1477" s="212" t="s">
        <v>7190</v>
      </c>
      <c r="G1477" s="210"/>
      <c r="H1477" s="213">
        <v>16.896000000000001</v>
      </c>
      <c r="I1477" s="214"/>
      <c r="J1477" s="210"/>
      <c r="K1477" s="210"/>
      <c r="L1477" s="215"/>
      <c r="M1477" s="216"/>
      <c r="N1477" s="217"/>
      <c r="O1477" s="217"/>
      <c r="P1477" s="217"/>
      <c r="Q1477" s="217"/>
      <c r="R1477" s="217"/>
      <c r="S1477" s="217"/>
      <c r="T1477" s="218"/>
      <c r="AT1477" s="219" t="s">
        <v>195</v>
      </c>
      <c r="AU1477" s="219" t="s">
        <v>82</v>
      </c>
      <c r="AV1477" s="14" t="s">
        <v>82</v>
      </c>
      <c r="AW1477" s="14" t="s">
        <v>35</v>
      </c>
      <c r="AX1477" s="14" t="s">
        <v>73</v>
      </c>
      <c r="AY1477" s="219" t="s">
        <v>185</v>
      </c>
    </row>
    <row r="1478" spans="2:51" s="14" customFormat="1" ht="11.25">
      <c r="B1478" s="209"/>
      <c r="C1478" s="210"/>
      <c r="D1478" s="200" t="s">
        <v>195</v>
      </c>
      <c r="E1478" s="211" t="s">
        <v>19</v>
      </c>
      <c r="F1478" s="212" t="s">
        <v>2166</v>
      </c>
      <c r="G1478" s="210"/>
      <c r="H1478" s="213">
        <v>-0.39600000000000002</v>
      </c>
      <c r="I1478" s="214"/>
      <c r="J1478" s="210"/>
      <c r="K1478" s="210"/>
      <c r="L1478" s="215"/>
      <c r="M1478" s="216"/>
      <c r="N1478" s="217"/>
      <c r="O1478" s="217"/>
      <c r="P1478" s="217"/>
      <c r="Q1478" s="217"/>
      <c r="R1478" s="217"/>
      <c r="S1478" s="217"/>
      <c r="T1478" s="218"/>
      <c r="AT1478" s="219" t="s">
        <v>195</v>
      </c>
      <c r="AU1478" s="219" t="s">
        <v>82</v>
      </c>
      <c r="AV1478" s="14" t="s">
        <v>82</v>
      </c>
      <c r="AW1478" s="14" t="s">
        <v>35</v>
      </c>
      <c r="AX1478" s="14" t="s">
        <v>73</v>
      </c>
      <c r="AY1478" s="219" t="s">
        <v>185</v>
      </c>
    </row>
    <row r="1479" spans="2:51" s="13" customFormat="1" ht="11.25">
      <c r="B1479" s="198"/>
      <c r="C1479" s="199"/>
      <c r="D1479" s="200" t="s">
        <v>195</v>
      </c>
      <c r="E1479" s="201" t="s">
        <v>19</v>
      </c>
      <c r="F1479" s="202" t="s">
        <v>6737</v>
      </c>
      <c r="G1479" s="199"/>
      <c r="H1479" s="201" t="s">
        <v>19</v>
      </c>
      <c r="I1479" s="203"/>
      <c r="J1479" s="199"/>
      <c r="K1479" s="199"/>
      <c r="L1479" s="204"/>
      <c r="M1479" s="205"/>
      <c r="N1479" s="206"/>
      <c r="O1479" s="206"/>
      <c r="P1479" s="206"/>
      <c r="Q1479" s="206"/>
      <c r="R1479" s="206"/>
      <c r="S1479" s="206"/>
      <c r="T1479" s="207"/>
      <c r="AT1479" s="208" t="s">
        <v>195</v>
      </c>
      <c r="AU1479" s="208" t="s">
        <v>82</v>
      </c>
      <c r="AV1479" s="13" t="s">
        <v>80</v>
      </c>
      <c r="AW1479" s="13" t="s">
        <v>35</v>
      </c>
      <c r="AX1479" s="13" t="s">
        <v>73</v>
      </c>
      <c r="AY1479" s="208" t="s">
        <v>185</v>
      </c>
    </row>
    <row r="1480" spans="2:51" s="14" customFormat="1" ht="11.25">
      <c r="B1480" s="209"/>
      <c r="C1480" s="210"/>
      <c r="D1480" s="200" t="s">
        <v>195</v>
      </c>
      <c r="E1480" s="211" t="s">
        <v>19</v>
      </c>
      <c r="F1480" s="212" t="s">
        <v>7191</v>
      </c>
      <c r="G1480" s="210"/>
      <c r="H1480" s="213">
        <v>10.944000000000001</v>
      </c>
      <c r="I1480" s="214"/>
      <c r="J1480" s="210"/>
      <c r="K1480" s="210"/>
      <c r="L1480" s="215"/>
      <c r="M1480" s="216"/>
      <c r="N1480" s="217"/>
      <c r="O1480" s="217"/>
      <c r="P1480" s="217"/>
      <c r="Q1480" s="217"/>
      <c r="R1480" s="217"/>
      <c r="S1480" s="217"/>
      <c r="T1480" s="218"/>
      <c r="AT1480" s="219" t="s">
        <v>195</v>
      </c>
      <c r="AU1480" s="219" t="s">
        <v>82</v>
      </c>
      <c r="AV1480" s="14" t="s">
        <v>82</v>
      </c>
      <c r="AW1480" s="14" t="s">
        <v>35</v>
      </c>
      <c r="AX1480" s="14" t="s">
        <v>73</v>
      </c>
      <c r="AY1480" s="219" t="s">
        <v>185</v>
      </c>
    </row>
    <row r="1481" spans="2:51" s="14" customFormat="1" ht="11.25">
      <c r="B1481" s="209"/>
      <c r="C1481" s="210"/>
      <c r="D1481" s="200" t="s">
        <v>195</v>
      </c>
      <c r="E1481" s="211" t="s">
        <v>19</v>
      </c>
      <c r="F1481" s="212" t="s">
        <v>2168</v>
      </c>
      <c r="G1481" s="210"/>
      <c r="H1481" s="213">
        <v>-0.19800000000000001</v>
      </c>
      <c r="I1481" s="214"/>
      <c r="J1481" s="210"/>
      <c r="K1481" s="210"/>
      <c r="L1481" s="215"/>
      <c r="M1481" s="216"/>
      <c r="N1481" s="217"/>
      <c r="O1481" s="217"/>
      <c r="P1481" s="217"/>
      <c r="Q1481" s="217"/>
      <c r="R1481" s="217"/>
      <c r="S1481" s="217"/>
      <c r="T1481" s="218"/>
      <c r="AT1481" s="219" t="s">
        <v>195</v>
      </c>
      <c r="AU1481" s="219" t="s">
        <v>82</v>
      </c>
      <c r="AV1481" s="14" t="s">
        <v>82</v>
      </c>
      <c r="AW1481" s="14" t="s">
        <v>35</v>
      </c>
      <c r="AX1481" s="14" t="s">
        <v>73</v>
      </c>
      <c r="AY1481" s="219" t="s">
        <v>185</v>
      </c>
    </row>
    <row r="1482" spans="2:51" s="13" customFormat="1" ht="11.25">
      <c r="B1482" s="198"/>
      <c r="C1482" s="199"/>
      <c r="D1482" s="200" t="s">
        <v>195</v>
      </c>
      <c r="E1482" s="201" t="s">
        <v>19</v>
      </c>
      <c r="F1482" s="202" t="s">
        <v>6775</v>
      </c>
      <c r="G1482" s="199"/>
      <c r="H1482" s="201" t="s">
        <v>19</v>
      </c>
      <c r="I1482" s="203"/>
      <c r="J1482" s="199"/>
      <c r="K1482" s="199"/>
      <c r="L1482" s="204"/>
      <c r="M1482" s="205"/>
      <c r="N1482" s="206"/>
      <c r="O1482" s="206"/>
      <c r="P1482" s="206"/>
      <c r="Q1482" s="206"/>
      <c r="R1482" s="206"/>
      <c r="S1482" s="206"/>
      <c r="T1482" s="207"/>
      <c r="AT1482" s="208" t="s">
        <v>195</v>
      </c>
      <c r="AU1482" s="208" t="s">
        <v>82</v>
      </c>
      <c r="AV1482" s="13" t="s">
        <v>80</v>
      </c>
      <c r="AW1482" s="13" t="s">
        <v>35</v>
      </c>
      <c r="AX1482" s="13" t="s">
        <v>73</v>
      </c>
      <c r="AY1482" s="208" t="s">
        <v>185</v>
      </c>
    </row>
    <row r="1483" spans="2:51" s="14" customFormat="1" ht="11.25">
      <c r="B1483" s="209"/>
      <c r="C1483" s="210"/>
      <c r="D1483" s="200" t="s">
        <v>195</v>
      </c>
      <c r="E1483" s="211" t="s">
        <v>19</v>
      </c>
      <c r="F1483" s="212" t="s">
        <v>7192</v>
      </c>
      <c r="G1483" s="210"/>
      <c r="H1483" s="213">
        <v>11.151999999999999</v>
      </c>
      <c r="I1483" s="214"/>
      <c r="J1483" s="210"/>
      <c r="K1483" s="210"/>
      <c r="L1483" s="215"/>
      <c r="M1483" s="216"/>
      <c r="N1483" s="217"/>
      <c r="O1483" s="217"/>
      <c r="P1483" s="217"/>
      <c r="Q1483" s="217"/>
      <c r="R1483" s="217"/>
      <c r="S1483" s="217"/>
      <c r="T1483" s="218"/>
      <c r="AT1483" s="219" t="s">
        <v>195</v>
      </c>
      <c r="AU1483" s="219" t="s">
        <v>82</v>
      </c>
      <c r="AV1483" s="14" t="s">
        <v>82</v>
      </c>
      <c r="AW1483" s="14" t="s">
        <v>35</v>
      </c>
      <c r="AX1483" s="14" t="s">
        <v>73</v>
      </c>
      <c r="AY1483" s="219" t="s">
        <v>185</v>
      </c>
    </row>
    <row r="1484" spans="2:51" s="14" customFormat="1" ht="11.25">
      <c r="B1484" s="209"/>
      <c r="C1484" s="210"/>
      <c r="D1484" s="200" t="s">
        <v>195</v>
      </c>
      <c r="E1484" s="211" t="s">
        <v>19</v>
      </c>
      <c r="F1484" s="212" t="s">
        <v>2168</v>
      </c>
      <c r="G1484" s="210"/>
      <c r="H1484" s="213">
        <v>-0.19800000000000001</v>
      </c>
      <c r="I1484" s="214"/>
      <c r="J1484" s="210"/>
      <c r="K1484" s="210"/>
      <c r="L1484" s="215"/>
      <c r="M1484" s="216"/>
      <c r="N1484" s="217"/>
      <c r="O1484" s="217"/>
      <c r="P1484" s="217"/>
      <c r="Q1484" s="217"/>
      <c r="R1484" s="217"/>
      <c r="S1484" s="217"/>
      <c r="T1484" s="218"/>
      <c r="AT1484" s="219" t="s">
        <v>195</v>
      </c>
      <c r="AU1484" s="219" t="s">
        <v>82</v>
      </c>
      <c r="AV1484" s="14" t="s">
        <v>82</v>
      </c>
      <c r="AW1484" s="14" t="s">
        <v>35</v>
      </c>
      <c r="AX1484" s="14" t="s">
        <v>73</v>
      </c>
      <c r="AY1484" s="219" t="s">
        <v>185</v>
      </c>
    </row>
    <row r="1485" spans="2:51" s="13" customFormat="1" ht="11.25">
      <c r="B1485" s="198"/>
      <c r="C1485" s="199"/>
      <c r="D1485" s="200" t="s">
        <v>195</v>
      </c>
      <c r="E1485" s="201" t="s">
        <v>19</v>
      </c>
      <c r="F1485" s="202" t="s">
        <v>6691</v>
      </c>
      <c r="G1485" s="199"/>
      <c r="H1485" s="201" t="s">
        <v>19</v>
      </c>
      <c r="I1485" s="203"/>
      <c r="J1485" s="199"/>
      <c r="K1485" s="199"/>
      <c r="L1485" s="204"/>
      <c r="M1485" s="205"/>
      <c r="N1485" s="206"/>
      <c r="O1485" s="206"/>
      <c r="P1485" s="206"/>
      <c r="Q1485" s="206"/>
      <c r="R1485" s="206"/>
      <c r="S1485" s="206"/>
      <c r="T1485" s="207"/>
      <c r="AT1485" s="208" t="s">
        <v>195</v>
      </c>
      <c r="AU1485" s="208" t="s">
        <v>82</v>
      </c>
      <c r="AV1485" s="13" t="s">
        <v>80</v>
      </c>
      <c r="AW1485" s="13" t="s">
        <v>35</v>
      </c>
      <c r="AX1485" s="13" t="s">
        <v>73</v>
      </c>
      <c r="AY1485" s="208" t="s">
        <v>185</v>
      </c>
    </row>
    <row r="1486" spans="2:51" s="14" customFormat="1" ht="11.25">
      <c r="B1486" s="209"/>
      <c r="C1486" s="210"/>
      <c r="D1486" s="200" t="s">
        <v>195</v>
      </c>
      <c r="E1486" s="211" t="s">
        <v>19</v>
      </c>
      <c r="F1486" s="212" t="s">
        <v>7193</v>
      </c>
      <c r="G1486" s="210"/>
      <c r="H1486" s="213">
        <v>10.832000000000001</v>
      </c>
      <c r="I1486" s="214"/>
      <c r="J1486" s="210"/>
      <c r="K1486" s="210"/>
      <c r="L1486" s="215"/>
      <c r="M1486" s="216"/>
      <c r="N1486" s="217"/>
      <c r="O1486" s="217"/>
      <c r="P1486" s="217"/>
      <c r="Q1486" s="217"/>
      <c r="R1486" s="217"/>
      <c r="S1486" s="217"/>
      <c r="T1486" s="218"/>
      <c r="AT1486" s="219" t="s">
        <v>195</v>
      </c>
      <c r="AU1486" s="219" t="s">
        <v>82</v>
      </c>
      <c r="AV1486" s="14" t="s">
        <v>82</v>
      </c>
      <c r="AW1486" s="14" t="s">
        <v>35</v>
      </c>
      <c r="AX1486" s="14" t="s">
        <v>73</v>
      </c>
      <c r="AY1486" s="219" t="s">
        <v>185</v>
      </c>
    </row>
    <row r="1487" spans="2:51" s="14" customFormat="1" ht="11.25">
      <c r="B1487" s="209"/>
      <c r="C1487" s="210"/>
      <c r="D1487" s="200" t="s">
        <v>195</v>
      </c>
      <c r="E1487" s="211" t="s">
        <v>19</v>
      </c>
      <c r="F1487" s="212" t="s">
        <v>2166</v>
      </c>
      <c r="G1487" s="210"/>
      <c r="H1487" s="213">
        <v>-0.39600000000000002</v>
      </c>
      <c r="I1487" s="214"/>
      <c r="J1487" s="210"/>
      <c r="K1487" s="210"/>
      <c r="L1487" s="215"/>
      <c r="M1487" s="216"/>
      <c r="N1487" s="217"/>
      <c r="O1487" s="217"/>
      <c r="P1487" s="217"/>
      <c r="Q1487" s="217"/>
      <c r="R1487" s="217"/>
      <c r="S1487" s="217"/>
      <c r="T1487" s="218"/>
      <c r="AT1487" s="219" t="s">
        <v>195</v>
      </c>
      <c r="AU1487" s="219" t="s">
        <v>82</v>
      </c>
      <c r="AV1487" s="14" t="s">
        <v>82</v>
      </c>
      <c r="AW1487" s="14" t="s">
        <v>35</v>
      </c>
      <c r="AX1487" s="14" t="s">
        <v>73</v>
      </c>
      <c r="AY1487" s="219" t="s">
        <v>185</v>
      </c>
    </row>
    <row r="1488" spans="2:51" s="13" customFormat="1" ht="11.25">
      <c r="B1488" s="198"/>
      <c r="C1488" s="199"/>
      <c r="D1488" s="200" t="s">
        <v>195</v>
      </c>
      <c r="E1488" s="201" t="s">
        <v>19</v>
      </c>
      <c r="F1488" s="202" t="s">
        <v>6692</v>
      </c>
      <c r="G1488" s="199"/>
      <c r="H1488" s="201" t="s">
        <v>19</v>
      </c>
      <c r="I1488" s="203"/>
      <c r="J1488" s="199"/>
      <c r="K1488" s="199"/>
      <c r="L1488" s="204"/>
      <c r="M1488" s="205"/>
      <c r="N1488" s="206"/>
      <c r="O1488" s="206"/>
      <c r="P1488" s="206"/>
      <c r="Q1488" s="206"/>
      <c r="R1488" s="206"/>
      <c r="S1488" s="206"/>
      <c r="T1488" s="207"/>
      <c r="AT1488" s="208" t="s">
        <v>195</v>
      </c>
      <c r="AU1488" s="208" t="s">
        <v>82</v>
      </c>
      <c r="AV1488" s="13" t="s">
        <v>80</v>
      </c>
      <c r="AW1488" s="13" t="s">
        <v>35</v>
      </c>
      <c r="AX1488" s="13" t="s">
        <v>73</v>
      </c>
      <c r="AY1488" s="208" t="s">
        <v>185</v>
      </c>
    </row>
    <row r="1489" spans="2:51" s="14" customFormat="1" ht="11.25">
      <c r="B1489" s="209"/>
      <c r="C1489" s="210"/>
      <c r="D1489" s="200" t="s">
        <v>195</v>
      </c>
      <c r="E1489" s="211" t="s">
        <v>19</v>
      </c>
      <c r="F1489" s="212" t="s">
        <v>7194</v>
      </c>
      <c r="G1489" s="210"/>
      <c r="H1489" s="213">
        <v>21.248000000000001</v>
      </c>
      <c r="I1489" s="214"/>
      <c r="J1489" s="210"/>
      <c r="K1489" s="210"/>
      <c r="L1489" s="215"/>
      <c r="M1489" s="216"/>
      <c r="N1489" s="217"/>
      <c r="O1489" s="217"/>
      <c r="P1489" s="217"/>
      <c r="Q1489" s="217"/>
      <c r="R1489" s="217"/>
      <c r="S1489" s="217"/>
      <c r="T1489" s="218"/>
      <c r="AT1489" s="219" t="s">
        <v>195</v>
      </c>
      <c r="AU1489" s="219" t="s">
        <v>82</v>
      </c>
      <c r="AV1489" s="14" t="s">
        <v>82</v>
      </c>
      <c r="AW1489" s="14" t="s">
        <v>35</v>
      </c>
      <c r="AX1489" s="14" t="s">
        <v>73</v>
      </c>
      <c r="AY1489" s="219" t="s">
        <v>185</v>
      </c>
    </row>
    <row r="1490" spans="2:51" s="14" customFormat="1" ht="11.25">
      <c r="B1490" s="209"/>
      <c r="C1490" s="210"/>
      <c r="D1490" s="200" t="s">
        <v>195</v>
      </c>
      <c r="E1490" s="211" t="s">
        <v>19</v>
      </c>
      <c r="F1490" s="212" t="s">
        <v>2168</v>
      </c>
      <c r="G1490" s="210"/>
      <c r="H1490" s="213">
        <v>-0.19800000000000001</v>
      </c>
      <c r="I1490" s="214"/>
      <c r="J1490" s="210"/>
      <c r="K1490" s="210"/>
      <c r="L1490" s="215"/>
      <c r="M1490" s="216"/>
      <c r="N1490" s="217"/>
      <c r="O1490" s="217"/>
      <c r="P1490" s="217"/>
      <c r="Q1490" s="217"/>
      <c r="R1490" s="217"/>
      <c r="S1490" s="217"/>
      <c r="T1490" s="218"/>
      <c r="AT1490" s="219" t="s">
        <v>195</v>
      </c>
      <c r="AU1490" s="219" t="s">
        <v>82</v>
      </c>
      <c r="AV1490" s="14" t="s">
        <v>82</v>
      </c>
      <c r="AW1490" s="14" t="s">
        <v>35</v>
      </c>
      <c r="AX1490" s="14" t="s">
        <v>73</v>
      </c>
      <c r="AY1490" s="219" t="s">
        <v>185</v>
      </c>
    </row>
    <row r="1491" spans="2:51" s="13" customFormat="1" ht="11.25">
      <c r="B1491" s="198"/>
      <c r="C1491" s="199"/>
      <c r="D1491" s="200" t="s">
        <v>195</v>
      </c>
      <c r="E1491" s="201" t="s">
        <v>19</v>
      </c>
      <c r="F1491" s="202" t="s">
        <v>6741</v>
      </c>
      <c r="G1491" s="199"/>
      <c r="H1491" s="201" t="s">
        <v>19</v>
      </c>
      <c r="I1491" s="203"/>
      <c r="J1491" s="199"/>
      <c r="K1491" s="199"/>
      <c r="L1491" s="204"/>
      <c r="M1491" s="205"/>
      <c r="N1491" s="206"/>
      <c r="O1491" s="206"/>
      <c r="P1491" s="206"/>
      <c r="Q1491" s="206"/>
      <c r="R1491" s="206"/>
      <c r="S1491" s="206"/>
      <c r="T1491" s="207"/>
      <c r="AT1491" s="208" t="s">
        <v>195</v>
      </c>
      <c r="AU1491" s="208" t="s">
        <v>82</v>
      </c>
      <c r="AV1491" s="13" t="s">
        <v>80</v>
      </c>
      <c r="AW1491" s="13" t="s">
        <v>35</v>
      </c>
      <c r="AX1491" s="13" t="s">
        <v>73</v>
      </c>
      <c r="AY1491" s="208" t="s">
        <v>185</v>
      </c>
    </row>
    <row r="1492" spans="2:51" s="14" customFormat="1" ht="11.25">
      <c r="B1492" s="209"/>
      <c r="C1492" s="210"/>
      <c r="D1492" s="200" t="s">
        <v>195</v>
      </c>
      <c r="E1492" s="211" t="s">
        <v>19</v>
      </c>
      <c r="F1492" s="212" t="s">
        <v>7195</v>
      </c>
      <c r="G1492" s="210"/>
      <c r="H1492" s="213">
        <v>55.42</v>
      </c>
      <c r="I1492" s="214"/>
      <c r="J1492" s="210"/>
      <c r="K1492" s="210"/>
      <c r="L1492" s="215"/>
      <c r="M1492" s="216"/>
      <c r="N1492" s="217"/>
      <c r="O1492" s="217"/>
      <c r="P1492" s="217"/>
      <c r="Q1492" s="217"/>
      <c r="R1492" s="217"/>
      <c r="S1492" s="217"/>
      <c r="T1492" s="218"/>
      <c r="AT1492" s="219" t="s">
        <v>195</v>
      </c>
      <c r="AU1492" s="219" t="s">
        <v>82</v>
      </c>
      <c r="AV1492" s="14" t="s">
        <v>82</v>
      </c>
      <c r="AW1492" s="14" t="s">
        <v>35</v>
      </c>
      <c r="AX1492" s="14" t="s">
        <v>73</v>
      </c>
      <c r="AY1492" s="219" t="s">
        <v>185</v>
      </c>
    </row>
    <row r="1493" spans="2:51" s="14" customFormat="1" ht="11.25">
      <c r="B1493" s="209"/>
      <c r="C1493" s="210"/>
      <c r="D1493" s="200" t="s">
        <v>195</v>
      </c>
      <c r="E1493" s="211" t="s">
        <v>19</v>
      </c>
      <c r="F1493" s="212" t="s">
        <v>7196</v>
      </c>
      <c r="G1493" s="210"/>
      <c r="H1493" s="213">
        <v>1.26</v>
      </c>
      <c r="I1493" s="214"/>
      <c r="J1493" s="210"/>
      <c r="K1493" s="210"/>
      <c r="L1493" s="215"/>
      <c r="M1493" s="216"/>
      <c r="N1493" s="217"/>
      <c r="O1493" s="217"/>
      <c r="P1493" s="217"/>
      <c r="Q1493" s="217"/>
      <c r="R1493" s="217"/>
      <c r="S1493" s="217"/>
      <c r="T1493" s="218"/>
      <c r="AT1493" s="219" t="s">
        <v>195</v>
      </c>
      <c r="AU1493" s="219" t="s">
        <v>82</v>
      </c>
      <c r="AV1493" s="14" t="s">
        <v>82</v>
      </c>
      <c r="AW1493" s="14" t="s">
        <v>35</v>
      </c>
      <c r="AX1493" s="14" t="s">
        <v>73</v>
      </c>
      <c r="AY1493" s="219" t="s">
        <v>185</v>
      </c>
    </row>
    <row r="1494" spans="2:51" s="14" customFormat="1" ht="11.25">
      <c r="B1494" s="209"/>
      <c r="C1494" s="210"/>
      <c r="D1494" s="200" t="s">
        <v>195</v>
      </c>
      <c r="E1494" s="211" t="s">
        <v>19</v>
      </c>
      <c r="F1494" s="212" t="s">
        <v>7197</v>
      </c>
      <c r="G1494" s="210"/>
      <c r="H1494" s="213">
        <v>-5.8179999999999996</v>
      </c>
      <c r="I1494" s="214"/>
      <c r="J1494" s="210"/>
      <c r="K1494" s="210"/>
      <c r="L1494" s="215"/>
      <c r="M1494" s="216"/>
      <c r="N1494" s="217"/>
      <c r="O1494" s="217"/>
      <c r="P1494" s="217"/>
      <c r="Q1494" s="217"/>
      <c r="R1494" s="217"/>
      <c r="S1494" s="217"/>
      <c r="T1494" s="218"/>
      <c r="AT1494" s="219" t="s">
        <v>195</v>
      </c>
      <c r="AU1494" s="219" t="s">
        <v>82</v>
      </c>
      <c r="AV1494" s="14" t="s">
        <v>82</v>
      </c>
      <c r="AW1494" s="14" t="s">
        <v>35</v>
      </c>
      <c r="AX1494" s="14" t="s">
        <v>73</v>
      </c>
      <c r="AY1494" s="219" t="s">
        <v>185</v>
      </c>
    </row>
    <row r="1495" spans="2:51" s="13" customFormat="1" ht="11.25">
      <c r="B1495" s="198"/>
      <c r="C1495" s="199"/>
      <c r="D1495" s="200" t="s">
        <v>195</v>
      </c>
      <c r="E1495" s="201" t="s">
        <v>19</v>
      </c>
      <c r="F1495" s="202" t="s">
        <v>6745</v>
      </c>
      <c r="G1495" s="199"/>
      <c r="H1495" s="201" t="s">
        <v>19</v>
      </c>
      <c r="I1495" s="203"/>
      <c r="J1495" s="199"/>
      <c r="K1495" s="199"/>
      <c r="L1495" s="204"/>
      <c r="M1495" s="205"/>
      <c r="N1495" s="206"/>
      <c r="O1495" s="206"/>
      <c r="P1495" s="206"/>
      <c r="Q1495" s="206"/>
      <c r="R1495" s="206"/>
      <c r="S1495" s="206"/>
      <c r="T1495" s="207"/>
      <c r="AT1495" s="208" t="s">
        <v>195</v>
      </c>
      <c r="AU1495" s="208" t="s">
        <v>82</v>
      </c>
      <c r="AV1495" s="13" t="s">
        <v>80</v>
      </c>
      <c r="AW1495" s="13" t="s">
        <v>35</v>
      </c>
      <c r="AX1495" s="13" t="s">
        <v>73</v>
      </c>
      <c r="AY1495" s="208" t="s">
        <v>185</v>
      </c>
    </row>
    <row r="1496" spans="2:51" s="14" customFormat="1" ht="11.25">
      <c r="B1496" s="209"/>
      <c r="C1496" s="210"/>
      <c r="D1496" s="200" t="s">
        <v>195</v>
      </c>
      <c r="E1496" s="211" t="s">
        <v>19</v>
      </c>
      <c r="F1496" s="212" t="s">
        <v>7198</v>
      </c>
      <c r="G1496" s="210"/>
      <c r="H1496" s="213">
        <v>50.32</v>
      </c>
      <c r="I1496" s="214"/>
      <c r="J1496" s="210"/>
      <c r="K1496" s="210"/>
      <c r="L1496" s="215"/>
      <c r="M1496" s="216"/>
      <c r="N1496" s="217"/>
      <c r="O1496" s="217"/>
      <c r="P1496" s="217"/>
      <c r="Q1496" s="217"/>
      <c r="R1496" s="217"/>
      <c r="S1496" s="217"/>
      <c r="T1496" s="218"/>
      <c r="AT1496" s="219" t="s">
        <v>195</v>
      </c>
      <c r="AU1496" s="219" t="s">
        <v>82</v>
      </c>
      <c r="AV1496" s="14" t="s">
        <v>82</v>
      </c>
      <c r="AW1496" s="14" t="s">
        <v>35</v>
      </c>
      <c r="AX1496" s="14" t="s">
        <v>73</v>
      </c>
      <c r="AY1496" s="219" t="s">
        <v>185</v>
      </c>
    </row>
    <row r="1497" spans="2:51" s="14" customFormat="1" ht="11.25">
      <c r="B1497" s="209"/>
      <c r="C1497" s="210"/>
      <c r="D1497" s="200" t="s">
        <v>195</v>
      </c>
      <c r="E1497" s="211" t="s">
        <v>19</v>
      </c>
      <c r="F1497" s="212" t="s">
        <v>6747</v>
      </c>
      <c r="G1497" s="210"/>
      <c r="H1497" s="213">
        <v>3.18</v>
      </c>
      <c r="I1497" s="214"/>
      <c r="J1497" s="210"/>
      <c r="K1497" s="210"/>
      <c r="L1497" s="215"/>
      <c r="M1497" s="216"/>
      <c r="N1497" s="217"/>
      <c r="O1497" s="217"/>
      <c r="P1497" s="217"/>
      <c r="Q1497" s="217"/>
      <c r="R1497" s="217"/>
      <c r="S1497" s="217"/>
      <c r="T1497" s="218"/>
      <c r="AT1497" s="219" t="s">
        <v>195</v>
      </c>
      <c r="AU1497" s="219" t="s">
        <v>82</v>
      </c>
      <c r="AV1497" s="14" t="s">
        <v>82</v>
      </c>
      <c r="AW1497" s="14" t="s">
        <v>35</v>
      </c>
      <c r="AX1497" s="14" t="s">
        <v>73</v>
      </c>
      <c r="AY1497" s="219" t="s">
        <v>185</v>
      </c>
    </row>
    <row r="1498" spans="2:51" s="14" customFormat="1" ht="11.25">
      <c r="B1498" s="209"/>
      <c r="C1498" s="210"/>
      <c r="D1498" s="200" t="s">
        <v>195</v>
      </c>
      <c r="E1498" s="211" t="s">
        <v>19</v>
      </c>
      <c r="F1498" s="212" t="s">
        <v>7199</v>
      </c>
      <c r="G1498" s="210"/>
      <c r="H1498" s="213">
        <v>-8.218</v>
      </c>
      <c r="I1498" s="214"/>
      <c r="J1498" s="210"/>
      <c r="K1498" s="210"/>
      <c r="L1498" s="215"/>
      <c r="M1498" s="216"/>
      <c r="N1498" s="217"/>
      <c r="O1498" s="217"/>
      <c r="P1498" s="217"/>
      <c r="Q1498" s="217"/>
      <c r="R1498" s="217"/>
      <c r="S1498" s="217"/>
      <c r="T1498" s="218"/>
      <c r="AT1498" s="219" t="s">
        <v>195</v>
      </c>
      <c r="AU1498" s="219" t="s">
        <v>82</v>
      </c>
      <c r="AV1498" s="14" t="s">
        <v>82</v>
      </c>
      <c r="AW1498" s="14" t="s">
        <v>35</v>
      </c>
      <c r="AX1498" s="14" t="s">
        <v>73</v>
      </c>
      <c r="AY1498" s="219" t="s">
        <v>185</v>
      </c>
    </row>
    <row r="1499" spans="2:51" s="13" customFormat="1" ht="11.25">
      <c r="B1499" s="198"/>
      <c r="C1499" s="199"/>
      <c r="D1499" s="200" t="s">
        <v>195</v>
      </c>
      <c r="E1499" s="201" t="s">
        <v>19</v>
      </c>
      <c r="F1499" s="202" t="s">
        <v>6749</v>
      </c>
      <c r="G1499" s="199"/>
      <c r="H1499" s="201" t="s">
        <v>19</v>
      </c>
      <c r="I1499" s="203"/>
      <c r="J1499" s="199"/>
      <c r="K1499" s="199"/>
      <c r="L1499" s="204"/>
      <c r="M1499" s="205"/>
      <c r="N1499" s="206"/>
      <c r="O1499" s="206"/>
      <c r="P1499" s="206"/>
      <c r="Q1499" s="206"/>
      <c r="R1499" s="206"/>
      <c r="S1499" s="206"/>
      <c r="T1499" s="207"/>
      <c r="AT1499" s="208" t="s">
        <v>195</v>
      </c>
      <c r="AU1499" s="208" t="s">
        <v>82</v>
      </c>
      <c r="AV1499" s="13" t="s">
        <v>80</v>
      </c>
      <c r="AW1499" s="13" t="s">
        <v>35</v>
      </c>
      <c r="AX1499" s="13" t="s">
        <v>73</v>
      </c>
      <c r="AY1499" s="208" t="s">
        <v>185</v>
      </c>
    </row>
    <row r="1500" spans="2:51" s="14" customFormat="1" ht="11.25">
      <c r="B1500" s="209"/>
      <c r="C1500" s="210"/>
      <c r="D1500" s="200" t="s">
        <v>195</v>
      </c>
      <c r="E1500" s="211" t="s">
        <v>19</v>
      </c>
      <c r="F1500" s="212" t="s">
        <v>7200</v>
      </c>
      <c r="G1500" s="210"/>
      <c r="H1500" s="213">
        <v>110.00700000000001</v>
      </c>
      <c r="I1500" s="214"/>
      <c r="J1500" s="210"/>
      <c r="K1500" s="210"/>
      <c r="L1500" s="215"/>
      <c r="M1500" s="216"/>
      <c r="N1500" s="217"/>
      <c r="O1500" s="217"/>
      <c r="P1500" s="217"/>
      <c r="Q1500" s="217"/>
      <c r="R1500" s="217"/>
      <c r="S1500" s="217"/>
      <c r="T1500" s="218"/>
      <c r="AT1500" s="219" t="s">
        <v>195</v>
      </c>
      <c r="AU1500" s="219" t="s">
        <v>82</v>
      </c>
      <c r="AV1500" s="14" t="s">
        <v>82</v>
      </c>
      <c r="AW1500" s="14" t="s">
        <v>35</v>
      </c>
      <c r="AX1500" s="14" t="s">
        <v>73</v>
      </c>
      <c r="AY1500" s="219" t="s">
        <v>185</v>
      </c>
    </row>
    <row r="1501" spans="2:51" s="14" customFormat="1" ht="11.25">
      <c r="B1501" s="209"/>
      <c r="C1501" s="210"/>
      <c r="D1501" s="200" t="s">
        <v>195</v>
      </c>
      <c r="E1501" s="211" t="s">
        <v>19</v>
      </c>
      <c r="F1501" s="212" t="s">
        <v>6751</v>
      </c>
      <c r="G1501" s="210"/>
      <c r="H1501" s="213">
        <v>4.4400000000000004</v>
      </c>
      <c r="I1501" s="214"/>
      <c r="J1501" s="210"/>
      <c r="K1501" s="210"/>
      <c r="L1501" s="215"/>
      <c r="M1501" s="216"/>
      <c r="N1501" s="217"/>
      <c r="O1501" s="217"/>
      <c r="P1501" s="217"/>
      <c r="Q1501" s="217"/>
      <c r="R1501" s="217"/>
      <c r="S1501" s="217"/>
      <c r="T1501" s="218"/>
      <c r="AT1501" s="219" t="s">
        <v>195</v>
      </c>
      <c r="AU1501" s="219" t="s">
        <v>82</v>
      </c>
      <c r="AV1501" s="14" t="s">
        <v>82</v>
      </c>
      <c r="AW1501" s="14" t="s">
        <v>35</v>
      </c>
      <c r="AX1501" s="14" t="s">
        <v>73</v>
      </c>
      <c r="AY1501" s="219" t="s">
        <v>185</v>
      </c>
    </row>
    <row r="1502" spans="2:51" s="14" customFormat="1" ht="11.25">
      <c r="B1502" s="209"/>
      <c r="C1502" s="210"/>
      <c r="D1502" s="200" t="s">
        <v>195</v>
      </c>
      <c r="E1502" s="211" t="s">
        <v>19</v>
      </c>
      <c r="F1502" s="212" t="s">
        <v>7201</v>
      </c>
      <c r="G1502" s="210"/>
      <c r="H1502" s="213">
        <v>-16.475999999999999</v>
      </c>
      <c r="I1502" s="214"/>
      <c r="J1502" s="210"/>
      <c r="K1502" s="210"/>
      <c r="L1502" s="215"/>
      <c r="M1502" s="216"/>
      <c r="N1502" s="217"/>
      <c r="O1502" s="217"/>
      <c r="P1502" s="217"/>
      <c r="Q1502" s="217"/>
      <c r="R1502" s="217"/>
      <c r="S1502" s="217"/>
      <c r="T1502" s="218"/>
      <c r="AT1502" s="219" t="s">
        <v>195</v>
      </c>
      <c r="AU1502" s="219" t="s">
        <v>82</v>
      </c>
      <c r="AV1502" s="14" t="s">
        <v>82</v>
      </c>
      <c r="AW1502" s="14" t="s">
        <v>35</v>
      </c>
      <c r="AX1502" s="14" t="s">
        <v>73</v>
      </c>
      <c r="AY1502" s="219" t="s">
        <v>185</v>
      </c>
    </row>
    <row r="1503" spans="2:51" s="13" customFormat="1" ht="11.25">
      <c r="B1503" s="198"/>
      <c r="C1503" s="199"/>
      <c r="D1503" s="200" t="s">
        <v>195</v>
      </c>
      <c r="E1503" s="201" t="s">
        <v>19</v>
      </c>
      <c r="F1503" s="202" t="s">
        <v>6753</v>
      </c>
      <c r="G1503" s="199"/>
      <c r="H1503" s="201" t="s">
        <v>19</v>
      </c>
      <c r="I1503" s="203"/>
      <c r="J1503" s="199"/>
      <c r="K1503" s="199"/>
      <c r="L1503" s="204"/>
      <c r="M1503" s="205"/>
      <c r="N1503" s="206"/>
      <c r="O1503" s="206"/>
      <c r="P1503" s="206"/>
      <c r="Q1503" s="206"/>
      <c r="R1503" s="206"/>
      <c r="S1503" s="206"/>
      <c r="T1503" s="207"/>
      <c r="AT1503" s="208" t="s">
        <v>195</v>
      </c>
      <c r="AU1503" s="208" t="s">
        <v>82</v>
      </c>
      <c r="AV1503" s="13" t="s">
        <v>80</v>
      </c>
      <c r="AW1503" s="13" t="s">
        <v>35</v>
      </c>
      <c r="AX1503" s="13" t="s">
        <v>73</v>
      </c>
      <c r="AY1503" s="208" t="s">
        <v>185</v>
      </c>
    </row>
    <row r="1504" spans="2:51" s="14" customFormat="1" ht="11.25">
      <c r="B1504" s="209"/>
      <c r="C1504" s="210"/>
      <c r="D1504" s="200" t="s">
        <v>195</v>
      </c>
      <c r="E1504" s="211" t="s">
        <v>19</v>
      </c>
      <c r="F1504" s="212" t="s">
        <v>7202</v>
      </c>
      <c r="G1504" s="210"/>
      <c r="H1504" s="213">
        <v>53.448</v>
      </c>
      <c r="I1504" s="214"/>
      <c r="J1504" s="210"/>
      <c r="K1504" s="210"/>
      <c r="L1504" s="215"/>
      <c r="M1504" s="216"/>
      <c r="N1504" s="217"/>
      <c r="O1504" s="217"/>
      <c r="P1504" s="217"/>
      <c r="Q1504" s="217"/>
      <c r="R1504" s="217"/>
      <c r="S1504" s="217"/>
      <c r="T1504" s="218"/>
      <c r="AT1504" s="219" t="s">
        <v>195</v>
      </c>
      <c r="AU1504" s="219" t="s">
        <v>82</v>
      </c>
      <c r="AV1504" s="14" t="s">
        <v>82</v>
      </c>
      <c r="AW1504" s="14" t="s">
        <v>35</v>
      </c>
      <c r="AX1504" s="14" t="s">
        <v>73</v>
      </c>
      <c r="AY1504" s="219" t="s">
        <v>185</v>
      </c>
    </row>
    <row r="1505" spans="2:51" s="14" customFormat="1" ht="11.25">
      <c r="B1505" s="209"/>
      <c r="C1505" s="210"/>
      <c r="D1505" s="200" t="s">
        <v>195</v>
      </c>
      <c r="E1505" s="211" t="s">
        <v>19</v>
      </c>
      <c r="F1505" s="212" t="s">
        <v>6755</v>
      </c>
      <c r="G1505" s="210"/>
      <c r="H1505" s="213">
        <v>1.5</v>
      </c>
      <c r="I1505" s="214"/>
      <c r="J1505" s="210"/>
      <c r="K1505" s="210"/>
      <c r="L1505" s="215"/>
      <c r="M1505" s="216"/>
      <c r="N1505" s="217"/>
      <c r="O1505" s="217"/>
      <c r="P1505" s="217"/>
      <c r="Q1505" s="217"/>
      <c r="R1505" s="217"/>
      <c r="S1505" s="217"/>
      <c r="T1505" s="218"/>
      <c r="AT1505" s="219" t="s">
        <v>195</v>
      </c>
      <c r="AU1505" s="219" t="s">
        <v>82</v>
      </c>
      <c r="AV1505" s="14" t="s">
        <v>82</v>
      </c>
      <c r="AW1505" s="14" t="s">
        <v>35</v>
      </c>
      <c r="AX1505" s="14" t="s">
        <v>73</v>
      </c>
      <c r="AY1505" s="219" t="s">
        <v>185</v>
      </c>
    </row>
    <row r="1506" spans="2:51" s="14" customFormat="1" ht="11.25">
      <c r="B1506" s="209"/>
      <c r="C1506" s="210"/>
      <c r="D1506" s="200" t="s">
        <v>195</v>
      </c>
      <c r="E1506" s="211" t="s">
        <v>19</v>
      </c>
      <c r="F1506" s="212" t="s">
        <v>7203</v>
      </c>
      <c r="G1506" s="210"/>
      <c r="H1506" s="213">
        <v>-3.8180000000000001</v>
      </c>
      <c r="I1506" s="214"/>
      <c r="J1506" s="210"/>
      <c r="K1506" s="210"/>
      <c r="L1506" s="215"/>
      <c r="M1506" s="216"/>
      <c r="N1506" s="217"/>
      <c r="O1506" s="217"/>
      <c r="P1506" s="217"/>
      <c r="Q1506" s="217"/>
      <c r="R1506" s="217"/>
      <c r="S1506" s="217"/>
      <c r="T1506" s="218"/>
      <c r="AT1506" s="219" t="s">
        <v>195</v>
      </c>
      <c r="AU1506" s="219" t="s">
        <v>82</v>
      </c>
      <c r="AV1506" s="14" t="s">
        <v>82</v>
      </c>
      <c r="AW1506" s="14" t="s">
        <v>35</v>
      </c>
      <c r="AX1506" s="14" t="s">
        <v>73</v>
      </c>
      <c r="AY1506" s="219" t="s">
        <v>185</v>
      </c>
    </row>
    <row r="1507" spans="2:51" s="13" customFormat="1" ht="11.25">
      <c r="B1507" s="198"/>
      <c r="C1507" s="199"/>
      <c r="D1507" s="200" t="s">
        <v>195</v>
      </c>
      <c r="E1507" s="201" t="s">
        <v>19</v>
      </c>
      <c r="F1507" s="202" t="s">
        <v>6782</v>
      </c>
      <c r="G1507" s="199"/>
      <c r="H1507" s="201" t="s">
        <v>19</v>
      </c>
      <c r="I1507" s="203"/>
      <c r="J1507" s="199"/>
      <c r="K1507" s="199"/>
      <c r="L1507" s="204"/>
      <c r="M1507" s="205"/>
      <c r="N1507" s="206"/>
      <c r="O1507" s="206"/>
      <c r="P1507" s="206"/>
      <c r="Q1507" s="206"/>
      <c r="R1507" s="206"/>
      <c r="S1507" s="206"/>
      <c r="T1507" s="207"/>
      <c r="AT1507" s="208" t="s">
        <v>195</v>
      </c>
      <c r="AU1507" s="208" t="s">
        <v>82</v>
      </c>
      <c r="AV1507" s="13" t="s">
        <v>80</v>
      </c>
      <c r="AW1507" s="13" t="s">
        <v>35</v>
      </c>
      <c r="AX1507" s="13" t="s">
        <v>73</v>
      </c>
      <c r="AY1507" s="208" t="s">
        <v>185</v>
      </c>
    </row>
    <row r="1508" spans="2:51" s="14" customFormat="1" ht="11.25">
      <c r="B1508" s="209"/>
      <c r="C1508" s="210"/>
      <c r="D1508" s="200" t="s">
        <v>195</v>
      </c>
      <c r="E1508" s="211" t="s">
        <v>19</v>
      </c>
      <c r="F1508" s="212" t="s">
        <v>7204</v>
      </c>
      <c r="G1508" s="210"/>
      <c r="H1508" s="213">
        <v>6.9960000000000004</v>
      </c>
      <c r="I1508" s="214"/>
      <c r="J1508" s="210"/>
      <c r="K1508" s="210"/>
      <c r="L1508" s="215"/>
      <c r="M1508" s="216"/>
      <c r="N1508" s="217"/>
      <c r="O1508" s="217"/>
      <c r="P1508" s="217"/>
      <c r="Q1508" s="217"/>
      <c r="R1508" s="217"/>
      <c r="S1508" s="217"/>
      <c r="T1508" s="218"/>
      <c r="AT1508" s="219" t="s">
        <v>195</v>
      </c>
      <c r="AU1508" s="219" t="s">
        <v>82</v>
      </c>
      <c r="AV1508" s="14" t="s">
        <v>82</v>
      </c>
      <c r="AW1508" s="14" t="s">
        <v>35</v>
      </c>
      <c r="AX1508" s="14" t="s">
        <v>73</v>
      </c>
      <c r="AY1508" s="219" t="s">
        <v>185</v>
      </c>
    </row>
    <row r="1509" spans="2:51" s="13" customFormat="1" ht="11.25">
      <c r="B1509" s="198"/>
      <c r="C1509" s="199"/>
      <c r="D1509" s="200" t="s">
        <v>195</v>
      </c>
      <c r="E1509" s="201" t="s">
        <v>19</v>
      </c>
      <c r="F1509" s="202" t="s">
        <v>6784</v>
      </c>
      <c r="G1509" s="199"/>
      <c r="H1509" s="201" t="s">
        <v>19</v>
      </c>
      <c r="I1509" s="203"/>
      <c r="J1509" s="199"/>
      <c r="K1509" s="199"/>
      <c r="L1509" s="204"/>
      <c r="M1509" s="205"/>
      <c r="N1509" s="206"/>
      <c r="O1509" s="206"/>
      <c r="P1509" s="206"/>
      <c r="Q1509" s="206"/>
      <c r="R1509" s="206"/>
      <c r="S1509" s="206"/>
      <c r="T1509" s="207"/>
      <c r="AT1509" s="208" t="s">
        <v>195</v>
      </c>
      <c r="AU1509" s="208" t="s">
        <v>82</v>
      </c>
      <c r="AV1509" s="13" t="s">
        <v>80</v>
      </c>
      <c r="AW1509" s="13" t="s">
        <v>35</v>
      </c>
      <c r="AX1509" s="13" t="s">
        <v>73</v>
      </c>
      <c r="AY1509" s="208" t="s">
        <v>185</v>
      </c>
    </row>
    <row r="1510" spans="2:51" s="14" customFormat="1" ht="11.25">
      <c r="B1510" s="209"/>
      <c r="C1510" s="210"/>
      <c r="D1510" s="200" t="s">
        <v>195</v>
      </c>
      <c r="E1510" s="211" t="s">
        <v>19</v>
      </c>
      <c r="F1510" s="212" t="s">
        <v>7205</v>
      </c>
      <c r="G1510" s="210"/>
      <c r="H1510" s="213">
        <v>6.4</v>
      </c>
      <c r="I1510" s="214"/>
      <c r="J1510" s="210"/>
      <c r="K1510" s="210"/>
      <c r="L1510" s="215"/>
      <c r="M1510" s="216"/>
      <c r="N1510" s="217"/>
      <c r="O1510" s="217"/>
      <c r="P1510" s="217"/>
      <c r="Q1510" s="217"/>
      <c r="R1510" s="217"/>
      <c r="S1510" s="217"/>
      <c r="T1510" s="218"/>
      <c r="AT1510" s="219" t="s">
        <v>195</v>
      </c>
      <c r="AU1510" s="219" t="s">
        <v>82</v>
      </c>
      <c r="AV1510" s="14" t="s">
        <v>82</v>
      </c>
      <c r="AW1510" s="14" t="s">
        <v>35</v>
      </c>
      <c r="AX1510" s="14" t="s">
        <v>73</v>
      </c>
      <c r="AY1510" s="219" t="s">
        <v>185</v>
      </c>
    </row>
    <row r="1511" spans="2:51" s="14" customFormat="1" ht="11.25">
      <c r="B1511" s="209"/>
      <c r="C1511" s="210"/>
      <c r="D1511" s="200" t="s">
        <v>195</v>
      </c>
      <c r="E1511" s="211" t="s">
        <v>19</v>
      </c>
      <c r="F1511" s="212" t="s">
        <v>7206</v>
      </c>
      <c r="G1511" s="210"/>
      <c r="H1511" s="213">
        <v>-0.48</v>
      </c>
      <c r="I1511" s="214"/>
      <c r="J1511" s="210"/>
      <c r="K1511" s="210"/>
      <c r="L1511" s="215"/>
      <c r="M1511" s="216"/>
      <c r="N1511" s="217"/>
      <c r="O1511" s="217"/>
      <c r="P1511" s="217"/>
      <c r="Q1511" s="217"/>
      <c r="R1511" s="217"/>
      <c r="S1511" s="217"/>
      <c r="T1511" s="218"/>
      <c r="AT1511" s="219" t="s">
        <v>195</v>
      </c>
      <c r="AU1511" s="219" t="s">
        <v>82</v>
      </c>
      <c r="AV1511" s="14" t="s">
        <v>82</v>
      </c>
      <c r="AW1511" s="14" t="s">
        <v>35</v>
      </c>
      <c r="AX1511" s="14" t="s">
        <v>73</v>
      </c>
      <c r="AY1511" s="219" t="s">
        <v>185</v>
      </c>
    </row>
    <row r="1512" spans="2:51" s="13" customFormat="1" ht="11.25">
      <c r="B1512" s="198"/>
      <c r="C1512" s="199"/>
      <c r="D1512" s="200" t="s">
        <v>195</v>
      </c>
      <c r="E1512" s="201" t="s">
        <v>19</v>
      </c>
      <c r="F1512" s="202" t="s">
        <v>6786</v>
      </c>
      <c r="G1512" s="199"/>
      <c r="H1512" s="201" t="s">
        <v>19</v>
      </c>
      <c r="I1512" s="203"/>
      <c r="J1512" s="199"/>
      <c r="K1512" s="199"/>
      <c r="L1512" s="204"/>
      <c r="M1512" s="205"/>
      <c r="N1512" s="206"/>
      <c r="O1512" s="206"/>
      <c r="P1512" s="206"/>
      <c r="Q1512" s="206"/>
      <c r="R1512" s="206"/>
      <c r="S1512" s="206"/>
      <c r="T1512" s="207"/>
      <c r="AT1512" s="208" t="s">
        <v>195</v>
      </c>
      <c r="AU1512" s="208" t="s">
        <v>82</v>
      </c>
      <c r="AV1512" s="13" t="s">
        <v>80</v>
      </c>
      <c r="AW1512" s="13" t="s">
        <v>35</v>
      </c>
      <c r="AX1512" s="13" t="s">
        <v>73</v>
      </c>
      <c r="AY1512" s="208" t="s">
        <v>185</v>
      </c>
    </row>
    <row r="1513" spans="2:51" s="14" customFormat="1" ht="11.25">
      <c r="B1513" s="209"/>
      <c r="C1513" s="210"/>
      <c r="D1513" s="200" t="s">
        <v>195</v>
      </c>
      <c r="E1513" s="211" t="s">
        <v>19</v>
      </c>
      <c r="F1513" s="212" t="s">
        <v>7207</v>
      </c>
      <c r="G1513" s="210"/>
      <c r="H1513" s="213">
        <v>7.68</v>
      </c>
      <c r="I1513" s="214"/>
      <c r="J1513" s="210"/>
      <c r="K1513" s="210"/>
      <c r="L1513" s="215"/>
      <c r="M1513" s="216"/>
      <c r="N1513" s="217"/>
      <c r="O1513" s="217"/>
      <c r="P1513" s="217"/>
      <c r="Q1513" s="217"/>
      <c r="R1513" s="217"/>
      <c r="S1513" s="217"/>
      <c r="T1513" s="218"/>
      <c r="AT1513" s="219" t="s">
        <v>195</v>
      </c>
      <c r="AU1513" s="219" t="s">
        <v>82</v>
      </c>
      <c r="AV1513" s="14" t="s">
        <v>82</v>
      </c>
      <c r="AW1513" s="14" t="s">
        <v>35</v>
      </c>
      <c r="AX1513" s="14" t="s">
        <v>73</v>
      </c>
      <c r="AY1513" s="219" t="s">
        <v>185</v>
      </c>
    </row>
    <row r="1514" spans="2:51" s="14" customFormat="1" ht="11.25">
      <c r="B1514" s="209"/>
      <c r="C1514" s="210"/>
      <c r="D1514" s="200" t="s">
        <v>195</v>
      </c>
      <c r="E1514" s="211" t="s">
        <v>19</v>
      </c>
      <c r="F1514" s="212" t="s">
        <v>7208</v>
      </c>
      <c r="G1514" s="210"/>
      <c r="H1514" s="213">
        <v>-0.16</v>
      </c>
      <c r="I1514" s="214"/>
      <c r="J1514" s="210"/>
      <c r="K1514" s="210"/>
      <c r="L1514" s="215"/>
      <c r="M1514" s="216"/>
      <c r="N1514" s="217"/>
      <c r="O1514" s="217"/>
      <c r="P1514" s="217"/>
      <c r="Q1514" s="217"/>
      <c r="R1514" s="217"/>
      <c r="S1514" s="217"/>
      <c r="T1514" s="218"/>
      <c r="AT1514" s="219" t="s">
        <v>195</v>
      </c>
      <c r="AU1514" s="219" t="s">
        <v>82</v>
      </c>
      <c r="AV1514" s="14" t="s">
        <v>82</v>
      </c>
      <c r="AW1514" s="14" t="s">
        <v>35</v>
      </c>
      <c r="AX1514" s="14" t="s">
        <v>73</v>
      </c>
      <c r="AY1514" s="219" t="s">
        <v>185</v>
      </c>
    </row>
    <row r="1515" spans="2:51" s="13" customFormat="1" ht="11.25">
      <c r="B1515" s="198"/>
      <c r="C1515" s="199"/>
      <c r="D1515" s="200" t="s">
        <v>195</v>
      </c>
      <c r="E1515" s="201" t="s">
        <v>19</v>
      </c>
      <c r="F1515" s="202" t="s">
        <v>6757</v>
      </c>
      <c r="G1515" s="199"/>
      <c r="H1515" s="201" t="s">
        <v>19</v>
      </c>
      <c r="I1515" s="203"/>
      <c r="J1515" s="199"/>
      <c r="K1515" s="199"/>
      <c r="L1515" s="204"/>
      <c r="M1515" s="205"/>
      <c r="N1515" s="206"/>
      <c r="O1515" s="206"/>
      <c r="P1515" s="206"/>
      <c r="Q1515" s="206"/>
      <c r="R1515" s="206"/>
      <c r="S1515" s="206"/>
      <c r="T1515" s="207"/>
      <c r="AT1515" s="208" t="s">
        <v>195</v>
      </c>
      <c r="AU1515" s="208" t="s">
        <v>82</v>
      </c>
      <c r="AV1515" s="13" t="s">
        <v>80</v>
      </c>
      <c r="AW1515" s="13" t="s">
        <v>35</v>
      </c>
      <c r="AX1515" s="13" t="s">
        <v>73</v>
      </c>
      <c r="AY1515" s="208" t="s">
        <v>185</v>
      </c>
    </row>
    <row r="1516" spans="2:51" s="14" customFormat="1" ht="11.25">
      <c r="B1516" s="209"/>
      <c r="C1516" s="210"/>
      <c r="D1516" s="200" t="s">
        <v>195</v>
      </c>
      <c r="E1516" s="211" t="s">
        <v>19</v>
      </c>
      <c r="F1516" s="212" t="s">
        <v>7209</v>
      </c>
      <c r="G1516" s="210"/>
      <c r="H1516" s="213">
        <v>21.76</v>
      </c>
      <c r="I1516" s="214"/>
      <c r="J1516" s="210"/>
      <c r="K1516" s="210"/>
      <c r="L1516" s="215"/>
      <c r="M1516" s="216"/>
      <c r="N1516" s="217"/>
      <c r="O1516" s="217"/>
      <c r="P1516" s="217"/>
      <c r="Q1516" s="217"/>
      <c r="R1516" s="217"/>
      <c r="S1516" s="217"/>
      <c r="T1516" s="218"/>
      <c r="AT1516" s="219" t="s">
        <v>195</v>
      </c>
      <c r="AU1516" s="219" t="s">
        <v>82</v>
      </c>
      <c r="AV1516" s="14" t="s">
        <v>82</v>
      </c>
      <c r="AW1516" s="14" t="s">
        <v>35</v>
      </c>
      <c r="AX1516" s="14" t="s">
        <v>73</v>
      </c>
      <c r="AY1516" s="219" t="s">
        <v>185</v>
      </c>
    </row>
    <row r="1517" spans="2:51" s="14" customFormat="1" ht="11.25">
      <c r="B1517" s="209"/>
      <c r="C1517" s="210"/>
      <c r="D1517" s="200" t="s">
        <v>195</v>
      </c>
      <c r="E1517" s="211" t="s">
        <v>19</v>
      </c>
      <c r="F1517" s="212" t="s">
        <v>7210</v>
      </c>
      <c r="G1517" s="210"/>
      <c r="H1517" s="213">
        <v>-3.6360000000000001</v>
      </c>
      <c r="I1517" s="214"/>
      <c r="J1517" s="210"/>
      <c r="K1517" s="210"/>
      <c r="L1517" s="215"/>
      <c r="M1517" s="216"/>
      <c r="N1517" s="217"/>
      <c r="O1517" s="217"/>
      <c r="P1517" s="217"/>
      <c r="Q1517" s="217"/>
      <c r="R1517" s="217"/>
      <c r="S1517" s="217"/>
      <c r="T1517" s="218"/>
      <c r="AT1517" s="219" t="s">
        <v>195</v>
      </c>
      <c r="AU1517" s="219" t="s">
        <v>82</v>
      </c>
      <c r="AV1517" s="14" t="s">
        <v>82</v>
      </c>
      <c r="AW1517" s="14" t="s">
        <v>35</v>
      </c>
      <c r="AX1517" s="14" t="s">
        <v>73</v>
      </c>
      <c r="AY1517" s="219" t="s">
        <v>185</v>
      </c>
    </row>
    <row r="1518" spans="2:51" s="13" customFormat="1" ht="11.25">
      <c r="B1518" s="198"/>
      <c r="C1518" s="199"/>
      <c r="D1518" s="200" t="s">
        <v>195</v>
      </c>
      <c r="E1518" s="201" t="s">
        <v>19</v>
      </c>
      <c r="F1518" s="202" t="s">
        <v>6759</v>
      </c>
      <c r="G1518" s="199"/>
      <c r="H1518" s="201" t="s">
        <v>19</v>
      </c>
      <c r="I1518" s="203"/>
      <c r="J1518" s="199"/>
      <c r="K1518" s="199"/>
      <c r="L1518" s="204"/>
      <c r="M1518" s="205"/>
      <c r="N1518" s="206"/>
      <c r="O1518" s="206"/>
      <c r="P1518" s="206"/>
      <c r="Q1518" s="206"/>
      <c r="R1518" s="206"/>
      <c r="S1518" s="206"/>
      <c r="T1518" s="207"/>
      <c r="AT1518" s="208" t="s">
        <v>195</v>
      </c>
      <c r="AU1518" s="208" t="s">
        <v>82</v>
      </c>
      <c r="AV1518" s="13" t="s">
        <v>80</v>
      </c>
      <c r="AW1518" s="13" t="s">
        <v>35</v>
      </c>
      <c r="AX1518" s="13" t="s">
        <v>73</v>
      </c>
      <c r="AY1518" s="208" t="s">
        <v>185</v>
      </c>
    </row>
    <row r="1519" spans="2:51" s="14" customFormat="1" ht="11.25">
      <c r="B1519" s="209"/>
      <c r="C1519" s="210"/>
      <c r="D1519" s="200" t="s">
        <v>195</v>
      </c>
      <c r="E1519" s="211" t="s">
        <v>19</v>
      </c>
      <c r="F1519" s="212" t="s">
        <v>7211</v>
      </c>
      <c r="G1519" s="210"/>
      <c r="H1519" s="213">
        <v>43.247999999999998</v>
      </c>
      <c r="I1519" s="214"/>
      <c r="J1519" s="210"/>
      <c r="K1519" s="210"/>
      <c r="L1519" s="215"/>
      <c r="M1519" s="216"/>
      <c r="N1519" s="217"/>
      <c r="O1519" s="217"/>
      <c r="P1519" s="217"/>
      <c r="Q1519" s="217"/>
      <c r="R1519" s="217"/>
      <c r="S1519" s="217"/>
      <c r="T1519" s="218"/>
      <c r="AT1519" s="219" t="s">
        <v>195</v>
      </c>
      <c r="AU1519" s="219" t="s">
        <v>82</v>
      </c>
      <c r="AV1519" s="14" t="s">
        <v>82</v>
      </c>
      <c r="AW1519" s="14" t="s">
        <v>35</v>
      </c>
      <c r="AX1519" s="14" t="s">
        <v>73</v>
      </c>
      <c r="AY1519" s="219" t="s">
        <v>185</v>
      </c>
    </row>
    <row r="1520" spans="2:51" s="14" customFormat="1" ht="11.25">
      <c r="B1520" s="209"/>
      <c r="C1520" s="210"/>
      <c r="D1520" s="200" t="s">
        <v>195</v>
      </c>
      <c r="E1520" s="211" t="s">
        <v>19</v>
      </c>
      <c r="F1520" s="212" t="s">
        <v>1788</v>
      </c>
      <c r="G1520" s="210"/>
      <c r="H1520" s="213">
        <v>-3.6360000000000001</v>
      </c>
      <c r="I1520" s="214"/>
      <c r="J1520" s="210"/>
      <c r="K1520" s="210"/>
      <c r="L1520" s="215"/>
      <c r="M1520" s="216"/>
      <c r="N1520" s="217"/>
      <c r="O1520" s="217"/>
      <c r="P1520" s="217"/>
      <c r="Q1520" s="217"/>
      <c r="R1520" s="217"/>
      <c r="S1520" s="217"/>
      <c r="T1520" s="218"/>
      <c r="AT1520" s="219" t="s">
        <v>195</v>
      </c>
      <c r="AU1520" s="219" t="s">
        <v>82</v>
      </c>
      <c r="AV1520" s="14" t="s">
        <v>82</v>
      </c>
      <c r="AW1520" s="14" t="s">
        <v>35</v>
      </c>
      <c r="AX1520" s="14" t="s">
        <v>73</v>
      </c>
      <c r="AY1520" s="219" t="s">
        <v>185</v>
      </c>
    </row>
    <row r="1521" spans="1:65" s="13" customFormat="1" ht="11.25">
      <c r="B1521" s="198"/>
      <c r="C1521" s="199"/>
      <c r="D1521" s="200" t="s">
        <v>195</v>
      </c>
      <c r="E1521" s="201" t="s">
        <v>19</v>
      </c>
      <c r="F1521" s="202" t="s">
        <v>6790</v>
      </c>
      <c r="G1521" s="199"/>
      <c r="H1521" s="201" t="s">
        <v>19</v>
      </c>
      <c r="I1521" s="203"/>
      <c r="J1521" s="199"/>
      <c r="K1521" s="199"/>
      <c r="L1521" s="204"/>
      <c r="M1521" s="205"/>
      <c r="N1521" s="206"/>
      <c r="O1521" s="206"/>
      <c r="P1521" s="206"/>
      <c r="Q1521" s="206"/>
      <c r="R1521" s="206"/>
      <c r="S1521" s="206"/>
      <c r="T1521" s="207"/>
      <c r="AT1521" s="208" t="s">
        <v>195</v>
      </c>
      <c r="AU1521" s="208" t="s">
        <v>82</v>
      </c>
      <c r="AV1521" s="13" t="s">
        <v>80</v>
      </c>
      <c r="AW1521" s="13" t="s">
        <v>35</v>
      </c>
      <c r="AX1521" s="13" t="s">
        <v>73</v>
      </c>
      <c r="AY1521" s="208" t="s">
        <v>185</v>
      </c>
    </row>
    <row r="1522" spans="1:65" s="14" customFormat="1" ht="11.25">
      <c r="B1522" s="209"/>
      <c r="C1522" s="210"/>
      <c r="D1522" s="200" t="s">
        <v>195</v>
      </c>
      <c r="E1522" s="211" t="s">
        <v>19</v>
      </c>
      <c r="F1522" s="212" t="s">
        <v>7212</v>
      </c>
      <c r="G1522" s="210"/>
      <c r="H1522" s="213">
        <v>60.18</v>
      </c>
      <c r="I1522" s="214"/>
      <c r="J1522" s="210"/>
      <c r="K1522" s="210"/>
      <c r="L1522" s="215"/>
      <c r="M1522" s="216"/>
      <c r="N1522" s="217"/>
      <c r="O1522" s="217"/>
      <c r="P1522" s="217"/>
      <c r="Q1522" s="217"/>
      <c r="R1522" s="217"/>
      <c r="S1522" s="217"/>
      <c r="T1522" s="218"/>
      <c r="AT1522" s="219" t="s">
        <v>195</v>
      </c>
      <c r="AU1522" s="219" t="s">
        <v>82</v>
      </c>
      <c r="AV1522" s="14" t="s">
        <v>82</v>
      </c>
      <c r="AW1522" s="14" t="s">
        <v>35</v>
      </c>
      <c r="AX1522" s="14" t="s">
        <v>73</v>
      </c>
      <c r="AY1522" s="219" t="s">
        <v>185</v>
      </c>
    </row>
    <row r="1523" spans="1:65" s="14" customFormat="1" ht="11.25">
      <c r="B1523" s="209"/>
      <c r="C1523" s="210"/>
      <c r="D1523" s="200" t="s">
        <v>195</v>
      </c>
      <c r="E1523" s="211" t="s">
        <v>19</v>
      </c>
      <c r="F1523" s="212" t="s">
        <v>7213</v>
      </c>
      <c r="G1523" s="210"/>
      <c r="H1523" s="213">
        <v>-10.398</v>
      </c>
      <c r="I1523" s="214"/>
      <c r="J1523" s="210"/>
      <c r="K1523" s="210"/>
      <c r="L1523" s="215"/>
      <c r="M1523" s="216"/>
      <c r="N1523" s="217"/>
      <c r="O1523" s="217"/>
      <c r="P1523" s="217"/>
      <c r="Q1523" s="217"/>
      <c r="R1523" s="217"/>
      <c r="S1523" s="217"/>
      <c r="T1523" s="218"/>
      <c r="AT1523" s="219" t="s">
        <v>195</v>
      </c>
      <c r="AU1523" s="219" t="s">
        <v>82</v>
      </c>
      <c r="AV1523" s="14" t="s">
        <v>82</v>
      </c>
      <c r="AW1523" s="14" t="s">
        <v>35</v>
      </c>
      <c r="AX1523" s="14" t="s">
        <v>73</v>
      </c>
      <c r="AY1523" s="219" t="s">
        <v>185</v>
      </c>
    </row>
    <row r="1524" spans="1:65" s="14" customFormat="1" ht="11.25">
      <c r="B1524" s="209"/>
      <c r="C1524" s="210"/>
      <c r="D1524" s="200" t="s">
        <v>195</v>
      </c>
      <c r="E1524" s="211" t="s">
        <v>19</v>
      </c>
      <c r="F1524" s="212" t="s">
        <v>7214</v>
      </c>
      <c r="G1524" s="210"/>
      <c r="H1524" s="213">
        <v>11.22</v>
      </c>
      <c r="I1524" s="214"/>
      <c r="J1524" s="210"/>
      <c r="K1524" s="210"/>
      <c r="L1524" s="215"/>
      <c r="M1524" s="216"/>
      <c r="N1524" s="217"/>
      <c r="O1524" s="217"/>
      <c r="P1524" s="217"/>
      <c r="Q1524" s="217"/>
      <c r="R1524" s="217"/>
      <c r="S1524" s="217"/>
      <c r="T1524" s="218"/>
      <c r="AT1524" s="219" t="s">
        <v>195</v>
      </c>
      <c r="AU1524" s="219" t="s">
        <v>82</v>
      </c>
      <c r="AV1524" s="14" t="s">
        <v>82</v>
      </c>
      <c r="AW1524" s="14" t="s">
        <v>35</v>
      </c>
      <c r="AX1524" s="14" t="s">
        <v>73</v>
      </c>
      <c r="AY1524" s="219" t="s">
        <v>185</v>
      </c>
    </row>
    <row r="1525" spans="1:65" s="14" customFormat="1" ht="11.25">
      <c r="B1525" s="209"/>
      <c r="C1525" s="210"/>
      <c r="D1525" s="200" t="s">
        <v>195</v>
      </c>
      <c r="E1525" s="211" t="s">
        <v>19</v>
      </c>
      <c r="F1525" s="212" t="s">
        <v>7215</v>
      </c>
      <c r="G1525" s="210"/>
      <c r="H1525" s="213">
        <v>-4.04</v>
      </c>
      <c r="I1525" s="214"/>
      <c r="J1525" s="210"/>
      <c r="K1525" s="210"/>
      <c r="L1525" s="215"/>
      <c r="M1525" s="216"/>
      <c r="N1525" s="217"/>
      <c r="O1525" s="217"/>
      <c r="P1525" s="217"/>
      <c r="Q1525" s="217"/>
      <c r="R1525" s="217"/>
      <c r="S1525" s="217"/>
      <c r="T1525" s="218"/>
      <c r="AT1525" s="219" t="s">
        <v>195</v>
      </c>
      <c r="AU1525" s="219" t="s">
        <v>82</v>
      </c>
      <c r="AV1525" s="14" t="s">
        <v>82</v>
      </c>
      <c r="AW1525" s="14" t="s">
        <v>35</v>
      </c>
      <c r="AX1525" s="14" t="s">
        <v>73</v>
      </c>
      <c r="AY1525" s="219" t="s">
        <v>185</v>
      </c>
    </row>
    <row r="1526" spans="1:65" s="15" customFormat="1" ht="11.25">
      <c r="B1526" s="220"/>
      <c r="C1526" s="221"/>
      <c r="D1526" s="200" t="s">
        <v>195</v>
      </c>
      <c r="E1526" s="222" t="s">
        <v>19</v>
      </c>
      <c r="F1526" s="223" t="s">
        <v>226</v>
      </c>
      <c r="G1526" s="221"/>
      <c r="H1526" s="224">
        <v>464.08499999999981</v>
      </c>
      <c r="I1526" s="225"/>
      <c r="J1526" s="221"/>
      <c r="K1526" s="221"/>
      <c r="L1526" s="226"/>
      <c r="M1526" s="227"/>
      <c r="N1526" s="228"/>
      <c r="O1526" s="228"/>
      <c r="P1526" s="228"/>
      <c r="Q1526" s="228"/>
      <c r="R1526" s="228"/>
      <c r="S1526" s="228"/>
      <c r="T1526" s="229"/>
      <c r="AT1526" s="230" t="s">
        <v>195</v>
      </c>
      <c r="AU1526" s="230" t="s">
        <v>82</v>
      </c>
      <c r="AV1526" s="15" t="s">
        <v>135</v>
      </c>
      <c r="AW1526" s="15" t="s">
        <v>35</v>
      </c>
      <c r="AX1526" s="15" t="s">
        <v>80</v>
      </c>
      <c r="AY1526" s="230" t="s">
        <v>185</v>
      </c>
    </row>
    <row r="1527" spans="1:65" s="2" customFormat="1" ht="24.2" customHeight="1">
      <c r="A1527" s="36"/>
      <c r="B1527" s="37"/>
      <c r="C1527" s="180" t="s">
        <v>2138</v>
      </c>
      <c r="D1527" s="180" t="s">
        <v>187</v>
      </c>
      <c r="E1527" s="181" t="s">
        <v>7216</v>
      </c>
      <c r="F1527" s="182" t="s">
        <v>7217</v>
      </c>
      <c r="G1527" s="183" t="s">
        <v>240</v>
      </c>
      <c r="H1527" s="184">
        <v>521.49099999999999</v>
      </c>
      <c r="I1527" s="185"/>
      <c r="J1527" s="186">
        <f>ROUND(I1527*H1527,2)</f>
        <v>0</v>
      </c>
      <c r="K1527" s="182" t="s">
        <v>191</v>
      </c>
      <c r="L1527" s="41"/>
      <c r="M1527" s="187" t="s">
        <v>19</v>
      </c>
      <c r="N1527" s="188" t="s">
        <v>44</v>
      </c>
      <c r="O1527" s="66"/>
      <c r="P1527" s="189">
        <f>O1527*H1527</f>
        <v>0</v>
      </c>
      <c r="Q1527" s="189">
        <v>2.5999999999999998E-4</v>
      </c>
      <c r="R1527" s="189">
        <f>Q1527*H1527</f>
        <v>0.13558765999999997</v>
      </c>
      <c r="S1527" s="189">
        <v>0</v>
      </c>
      <c r="T1527" s="190">
        <f>S1527*H1527</f>
        <v>0</v>
      </c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R1527" s="191" t="s">
        <v>339</v>
      </c>
      <c r="AT1527" s="191" t="s">
        <v>187</v>
      </c>
      <c r="AU1527" s="191" t="s">
        <v>82</v>
      </c>
      <c r="AY1527" s="19" t="s">
        <v>185</v>
      </c>
      <c r="BE1527" s="192">
        <f>IF(N1527="základní",J1527,0)</f>
        <v>0</v>
      </c>
      <c r="BF1527" s="192">
        <f>IF(N1527="snížená",J1527,0)</f>
        <v>0</v>
      </c>
      <c r="BG1527" s="192">
        <f>IF(N1527="zákl. přenesená",J1527,0)</f>
        <v>0</v>
      </c>
      <c r="BH1527" s="192">
        <f>IF(N1527="sníž. přenesená",J1527,0)</f>
        <v>0</v>
      </c>
      <c r="BI1527" s="192">
        <f>IF(N1527="nulová",J1527,0)</f>
        <v>0</v>
      </c>
      <c r="BJ1527" s="19" t="s">
        <v>80</v>
      </c>
      <c r="BK1527" s="192">
        <f>ROUND(I1527*H1527,2)</f>
        <v>0</v>
      </c>
      <c r="BL1527" s="19" t="s">
        <v>339</v>
      </c>
      <c r="BM1527" s="191" t="s">
        <v>7218</v>
      </c>
    </row>
    <row r="1528" spans="1:65" s="2" customFormat="1" ht="11.25">
      <c r="A1528" s="36"/>
      <c r="B1528" s="37"/>
      <c r="C1528" s="38"/>
      <c r="D1528" s="193" t="s">
        <v>193</v>
      </c>
      <c r="E1528" s="38"/>
      <c r="F1528" s="194" t="s">
        <v>7219</v>
      </c>
      <c r="G1528" s="38"/>
      <c r="H1528" s="38"/>
      <c r="I1528" s="195"/>
      <c r="J1528" s="38"/>
      <c r="K1528" s="38"/>
      <c r="L1528" s="41"/>
      <c r="M1528" s="196"/>
      <c r="N1528" s="197"/>
      <c r="O1528" s="66"/>
      <c r="P1528" s="66"/>
      <c r="Q1528" s="66"/>
      <c r="R1528" s="66"/>
      <c r="S1528" s="66"/>
      <c r="T1528" s="67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T1528" s="19" t="s">
        <v>193</v>
      </c>
      <c r="AU1528" s="19" t="s">
        <v>82</v>
      </c>
    </row>
    <row r="1529" spans="1:65" s="13" customFormat="1" ht="11.25">
      <c r="B1529" s="198"/>
      <c r="C1529" s="199"/>
      <c r="D1529" s="200" t="s">
        <v>195</v>
      </c>
      <c r="E1529" s="201" t="s">
        <v>19</v>
      </c>
      <c r="F1529" s="202" t="s">
        <v>652</v>
      </c>
      <c r="G1529" s="199"/>
      <c r="H1529" s="201" t="s">
        <v>19</v>
      </c>
      <c r="I1529" s="203"/>
      <c r="J1529" s="199"/>
      <c r="K1529" s="199"/>
      <c r="L1529" s="204"/>
      <c r="M1529" s="205"/>
      <c r="N1529" s="206"/>
      <c r="O1529" s="206"/>
      <c r="P1529" s="206"/>
      <c r="Q1529" s="206"/>
      <c r="R1529" s="206"/>
      <c r="S1529" s="206"/>
      <c r="T1529" s="207"/>
      <c r="AT1529" s="208" t="s">
        <v>195</v>
      </c>
      <c r="AU1529" s="208" t="s">
        <v>82</v>
      </c>
      <c r="AV1529" s="13" t="s">
        <v>80</v>
      </c>
      <c r="AW1529" s="13" t="s">
        <v>35</v>
      </c>
      <c r="AX1529" s="13" t="s">
        <v>73</v>
      </c>
      <c r="AY1529" s="208" t="s">
        <v>185</v>
      </c>
    </row>
    <row r="1530" spans="1:65" s="13" customFormat="1" ht="11.25">
      <c r="B1530" s="198"/>
      <c r="C1530" s="199"/>
      <c r="D1530" s="200" t="s">
        <v>195</v>
      </c>
      <c r="E1530" s="201" t="s">
        <v>19</v>
      </c>
      <c r="F1530" s="202" t="s">
        <v>6685</v>
      </c>
      <c r="G1530" s="199"/>
      <c r="H1530" s="201" t="s">
        <v>19</v>
      </c>
      <c r="I1530" s="203"/>
      <c r="J1530" s="199"/>
      <c r="K1530" s="199"/>
      <c r="L1530" s="204"/>
      <c r="M1530" s="205"/>
      <c r="N1530" s="206"/>
      <c r="O1530" s="206"/>
      <c r="P1530" s="206"/>
      <c r="Q1530" s="206"/>
      <c r="R1530" s="206"/>
      <c r="S1530" s="206"/>
      <c r="T1530" s="207"/>
      <c r="AT1530" s="208" t="s">
        <v>195</v>
      </c>
      <c r="AU1530" s="208" t="s">
        <v>82</v>
      </c>
      <c r="AV1530" s="13" t="s">
        <v>80</v>
      </c>
      <c r="AW1530" s="13" t="s">
        <v>35</v>
      </c>
      <c r="AX1530" s="13" t="s">
        <v>73</v>
      </c>
      <c r="AY1530" s="208" t="s">
        <v>185</v>
      </c>
    </row>
    <row r="1531" spans="1:65" s="14" customFormat="1" ht="11.25">
      <c r="B1531" s="209"/>
      <c r="C1531" s="210"/>
      <c r="D1531" s="200" t="s">
        <v>195</v>
      </c>
      <c r="E1531" s="211" t="s">
        <v>19</v>
      </c>
      <c r="F1531" s="212" t="s">
        <v>6702</v>
      </c>
      <c r="G1531" s="210"/>
      <c r="H1531" s="213">
        <v>257.27999999999997</v>
      </c>
      <c r="I1531" s="214"/>
      <c r="J1531" s="210"/>
      <c r="K1531" s="210"/>
      <c r="L1531" s="215"/>
      <c r="M1531" s="216"/>
      <c r="N1531" s="217"/>
      <c r="O1531" s="217"/>
      <c r="P1531" s="217"/>
      <c r="Q1531" s="217"/>
      <c r="R1531" s="217"/>
      <c r="S1531" s="217"/>
      <c r="T1531" s="218"/>
      <c r="AT1531" s="219" t="s">
        <v>195</v>
      </c>
      <c r="AU1531" s="219" t="s">
        <v>82</v>
      </c>
      <c r="AV1531" s="14" t="s">
        <v>82</v>
      </c>
      <c r="AW1531" s="14" t="s">
        <v>35</v>
      </c>
      <c r="AX1531" s="14" t="s">
        <v>73</v>
      </c>
      <c r="AY1531" s="219" t="s">
        <v>185</v>
      </c>
    </row>
    <row r="1532" spans="1:65" s="14" customFormat="1" ht="11.25">
      <c r="B1532" s="209"/>
      <c r="C1532" s="210"/>
      <c r="D1532" s="200" t="s">
        <v>195</v>
      </c>
      <c r="E1532" s="211" t="s">
        <v>19</v>
      </c>
      <c r="F1532" s="212" t="s">
        <v>6703</v>
      </c>
      <c r="G1532" s="210"/>
      <c r="H1532" s="213">
        <v>-80.831000000000003</v>
      </c>
      <c r="I1532" s="214"/>
      <c r="J1532" s="210"/>
      <c r="K1532" s="210"/>
      <c r="L1532" s="215"/>
      <c r="M1532" s="216"/>
      <c r="N1532" s="217"/>
      <c r="O1532" s="217"/>
      <c r="P1532" s="217"/>
      <c r="Q1532" s="217"/>
      <c r="R1532" s="217"/>
      <c r="S1532" s="217"/>
      <c r="T1532" s="218"/>
      <c r="AT1532" s="219" t="s">
        <v>195</v>
      </c>
      <c r="AU1532" s="219" t="s">
        <v>82</v>
      </c>
      <c r="AV1532" s="14" t="s">
        <v>82</v>
      </c>
      <c r="AW1532" s="14" t="s">
        <v>35</v>
      </c>
      <c r="AX1532" s="14" t="s">
        <v>73</v>
      </c>
      <c r="AY1532" s="219" t="s">
        <v>185</v>
      </c>
    </row>
    <row r="1533" spans="1:65" s="14" customFormat="1" ht="11.25">
      <c r="B1533" s="209"/>
      <c r="C1533" s="210"/>
      <c r="D1533" s="200" t="s">
        <v>195</v>
      </c>
      <c r="E1533" s="211" t="s">
        <v>19</v>
      </c>
      <c r="F1533" s="212" t="s">
        <v>6704</v>
      </c>
      <c r="G1533" s="210"/>
      <c r="H1533" s="213">
        <v>3.4</v>
      </c>
      <c r="I1533" s="214"/>
      <c r="J1533" s="210"/>
      <c r="K1533" s="210"/>
      <c r="L1533" s="215"/>
      <c r="M1533" s="216"/>
      <c r="N1533" s="217"/>
      <c r="O1533" s="217"/>
      <c r="P1533" s="217"/>
      <c r="Q1533" s="217"/>
      <c r="R1533" s="217"/>
      <c r="S1533" s="217"/>
      <c r="T1533" s="218"/>
      <c r="AT1533" s="219" t="s">
        <v>195</v>
      </c>
      <c r="AU1533" s="219" t="s">
        <v>82</v>
      </c>
      <c r="AV1533" s="14" t="s">
        <v>82</v>
      </c>
      <c r="AW1533" s="14" t="s">
        <v>35</v>
      </c>
      <c r="AX1533" s="14" t="s">
        <v>73</v>
      </c>
      <c r="AY1533" s="219" t="s">
        <v>185</v>
      </c>
    </row>
    <row r="1534" spans="1:65" s="14" customFormat="1" ht="11.25">
      <c r="B1534" s="209"/>
      <c r="C1534" s="210"/>
      <c r="D1534" s="200" t="s">
        <v>195</v>
      </c>
      <c r="E1534" s="211" t="s">
        <v>19</v>
      </c>
      <c r="F1534" s="212" t="s">
        <v>6705</v>
      </c>
      <c r="G1534" s="210"/>
      <c r="H1534" s="213">
        <v>1.02</v>
      </c>
      <c r="I1534" s="214"/>
      <c r="J1534" s="210"/>
      <c r="K1534" s="210"/>
      <c r="L1534" s="215"/>
      <c r="M1534" s="216"/>
      <c r="N1534" s="217"/>
      <c r="O1534" s="217"/>
      <c r="P1534" s="217"/>
      <c r="Q1534" s="217"/>
      <c r="R1534" s="217"/>
      <c r="S1534" s="217"/>
      <c r="T1534" s="218"/>
      <c r="AT1534" s="219" t="s">
        <v>195</v>
      </c>
      <c r="AU1534" s="219" t="s">
        <v>82</v>
      </c>
      <c r="AV1534" s="14" t="s">
        <v>82</v>
      </c>
      <c r="AW1534" s="14" t="s">
        <v>35</v>
      </c>
      <c r="AX1534" s="14" t="s">
        <v>73</v>
      </c>
      <c r="AY1534" s="219" t="s">
        <v>185</v>
      </c>
    </row>
    <row r="1535" spans="1:65" s="13" customFormat="1" ht="11.25">
      <c r="B1535" s="198"/>
      <c r="C1535" s="199"/>
      <c r="D1535" s="200" t="s">
        <v>195</v>
      </c>
      <c r="E1535" s="201" t="s">
        <v>19</v>
      </c>
      <c r="F1535" s="202" t="s">
        <v>767</v>
      </c>
      <c r="G1535" s="199"/>
      <c r="H1535" s="201" t="s">
        <v>19</v>
      </c>
      <c r="I1535" s="203"/>
      <c r="J1535" s="199"/>
      <c r="K1535" s="199"/>
      <c r="L1535" s="204"/>
      <c r="M1535" s="205"/>
      <c r="N1535" s="206"/>
      <c r="O1535" s="206"/>
      <c r="P1535" s="206"/>
      <c r="Q1535" s="206"/>
      <c r="R1535" s="206"/>
      <c r="S1535" s="206"/>
      <c r="T1535" s="207"/>
      <c r="AT1535" s="208" t="s">
        <v>195</v>
      </c>
      <c r="AU1535" s="208" t="s">
        <v>82</v>
      </c>
      <c r="AV1535" s="13" t="s">
        <v>80</v>
      </c>
      <c r="AW1535" s="13" t="s">
        <v>35</v>
      </c>
      <c r="AX1535" s="13" t="s">
        <v>73</v>
      </c>
      <c r="AY1535" s="208" t="s">
        <v>185</v>
      </c>
    </row>
    <row r="1536" spans="1:65" s="14" customFormat="1" ht="11.25">
      <c r="B1536" s="209"/>
      <c r="C1536" s="210"/>
      <c r="D1536" s="200" t="s">
        <v>195</v>
      </c>
      <c r="E1536" s="211" t="s">
        <v>19</v>
      </c>
      <c r="F1536" s="212" t="s">
        <v>768</v>
      </c>
      <c r="G1536" s="210"/>
      <c r="H1536" s="213">
        <v>1.21</v>
      </c>
      <c r="I1536" s="214"/>
      <c r="J1536" s="210"/>
      <c r="K1536" s="210"/>
      <c r="L1536" s="215"/>
      <c r="M1536" s="216"/>
      <c r="N1536" s="217"/>
      <c r="O1536" s="217"/>
      <c r="P1536" s="217"/>
      <c r="Q1536" s="217"/>
      <c r="R1536" s="217"/>
      <c r="S1536" s="217"/>
      <c r="T1536" s="218"/>
      <c r="AT1536" s="219" t="s">
        <v>195</v>
      </c>
      <c r="AU1536" s="219" t="s">
        <v>82</v>
      </c>
      <c r="AV1536" s="14" t="s">
        <v>82</v>
      </c>
      <c r="AW1536" s="14" t="s">
        <v>35</v>
      </c>
      <c r="AX1536" s="14" t="s">
        <v>73</v>
      </c>
      <c r="AY1536" s="219" t="s">
        <v>185</v>
      </c>
    </row>
    <row r="1537" spans="2:51" s="14" customFormat="1" ht="11.25">
      <c r="B1537" s="209"/>
      <c r="C1537" s="210"/>
      <c r="D1537" s="200" t="s">
        <v>195</v>
      </c>
      <c r="E1537" s="211" t="s">
        <v>19</v>
      </c>
      <c r="F1537" s="212" t="s">
        <v>769</v>
      </c>
      <c r="G1537" s="210"/>
      <c r="H1537" s="213">
        <v>0.44</v>
      </c>
      <c r="I1537" s="214"/>
      <c r="J1537" s="210"/>
      <c r="K1537" s="210"/>
      <c r="L1537" s="215"/>
      <c r="M1537" s="216"/>
      <c r="N1537" s="217"/>
      <c r="O1537" s="217"/>
      <c r="P1537" s="217"/>
      <c r="Q1537" s="217"/>
      <c r="R1537" s="217"/>
      <c r="S1537" s="217"/>
      <c r="T1537" s="218"/>
      <c r="AT1537" s="219" t="s">
        <v>195</v>
      </c>
      <c r="AU1537" s="219" t="s">
        <v>82</v>
      </c>
      <c r="AV1537" s="14" t="s">
        <v>82</v>
      </c>
      <c r="AW1537" s="14" t="s">
        <v>35</v>
      </c>
      <c r="AX1537" s="14" t="s">
        <v>73</v>
      </c>
      <c r="AY1537" s="219" t="s">
        <v>185</v>
      </c>
    </row>
    <row r="1538" spans="2:51" s="14" customFormat="1" ht="11.25">
      <c r="B1538" s="209"/>
      <c r="C1538" s="210"/>
      <c r="D1538" s="200" t="s">
        <v>195</v>
      </c>
      <c r="E1538" s="211" t="s">
        <v>19</v>
      </c>
      <c r="F1538" s="212" t="s">
        <v>770</v>
      </c>
      <c r="G1538" s="210"/>
      <c r="H1538" s="213">
        <v>0.9</v>
      </c>
      <c r="I1538" s="214"/>
      <c r="J1538" s="210"/>
      <c r="K1538" s="210"/>
      <c r="L1538" s="215"/>
      <c r="M1538" s="216"/>
      <c r="N1538" s="217"/>
      <c r="O1538" s="217"/>
      <c r="P1538" s="217"/>
      <c r="Q1538" s="217"/>
      <c r="R1538" s="217"/>
      <c r="S1538" s="217"/>
      <c r="T1538" s="218"/>
      <c r="AT1538" s="219" t="s">
        <v>195</v>
      </c>
      <c r="AU1538" s="219" t="s">
        <v>82</v>
      </c>
      <c r="AV1538" s="14" t="s">
        <v>82</v>
      </c>
      <c r="AW1538" s="14" t="s">
        <v>35</v>
      </c>
      <c r="AX1538" s="14" t="s">
        <v>73</v>
      </c>
      <c r="AY1538" s="219" t="s">
        <v>185</v>
      </c>
    </row>
    <row r="1539" spans="2:51" s="14" customFormat="1" ht="11.25">
      <c r="B1539" s="209"/>
      <c r="C1539" s="210"/>
      <c r="D1539" s="200" t="s">
        <v>195</v>
      </c>
      <c r="E1539" s="211" t="s">
        <v>19</v>
      </c>
      <c r="F1539" s="212" t="s">
        <v>771</v>
      </c>
      <c r="G1539" s="210"/>
      <c r="H1539" s="213">
        <v>0.56000000000000005</v>
      </c>
      <c r="I1539" s="214"/>
      <c r="J1539" s="210"/>
      <c r="K1539" s="210"/>
      <c r="L1539" s="215"/>
      <c r="M1539" s="216"/>
      <c r="N1539" s="217"/>
      <c r="O1539" s="217"/>
      <c r="P1539" s="217"/>
      <c r="Q1539" s="217"/>
      <c r="R1539" s="217"/>
      <c r="S1539" s="217"/>
      <c r="T1539" s="218"/>
      <c r="AT1539" s="219" t="s">
        <v>195</v>
      </c>
      <c r="AU1539" s="219" t="s">
        <v>82</v>
      </c>
      <c r="AV1539" s="14" t="s">
        <v>82</v>
      </c>
      <c r="AW1539" s="14" t="s">
        <v>35</v>
      </c>
      <c r="AX1539" s="14" t="s">
        <v>73</v>
      </c>
      <c r="AY1539" s="219" t="s">
        <v>185</v>
      </c>
    </row>
    <row r="1540" spans="2:51" s="14" customFormat="1" ht="11.25">
      <c r="B1540" s="209"/>
      <c r="C1540" s="210"/>
      <c r="D1540" s="200" t="s">
        <v>195</v>
      </c>
      <c r="E1540" s="211" t="s">
        <v>19</v>
      </c>
      <c r="F1540" s="212" t="s">
        <v>772</v>
      </c>
      <c r="G1540" s="210"/>
      <c r="H1540" s="213">
        <v>0.77</v>
      </c>
      <c r="I1540" s="214"/>
      <c r="J1540" s="210"/>
      <c r="K1540" s="210"/>
      <c r="L1540" s="215"/>
      <c r="M1540" s="216"/>
      <c r="N1540" s="217"/>
      <c r="O1540" s="217"/>
      <c r="P1540" s="217"/>
      <c r="Q1540" s="217"/>
      <c r="R1540" s="217"/>
      <c r="S1540" s="217"/>
      <c r="T1540" s="218"/>
      <c r="AT1540" s="219" t="s">
        <v>195</v>
      </c>
      <c r="AU1540" s="219" t="s">
        <v>82</v>
      </c>
      <c r="AV1540" s="14" t="s">
        <v>82</v>
      </c>
      <c r="AW1540" s="14" t="s">
        <v>35</v>
      </c>
      <c r="AX1540" s="14" t="s">
        <v>73</v>
      </c>
      <c r="AY1540" s="219" t="s">
        <v>185</v>
      </c>
    </row>
    <row r="1541" spans="2:51" s="14" customFormat="1" ht="11.25">
      <c r="B1541" s="209"/>
      <c r="C1541" s="210"/>
      <c r="D1541" s="200" t="s">
        <v>195</v>
      </c>
      <c r="E1541" s="211" t="s">
        <v>19</v>
      </c>
      <c r="F1541" s="212" t="s">
        <v>6706</v>
      </c>
      <c r="G1541" s="210"/>
      <c r="H1541" s="213">
        <v>1.0780000000000001</v>
      </c>
      <c r="I1541" s="214"/>
      <c r="J1541" s="210"/>
      <c r="K1541" s="210"/>
      <c r="L1541" s="215"/>
      <c r="M1541" s="216"/>
      <c r="N1541" s="217"/>
      <c r="O1541" s="217"/>
      <c r="P1541" s="217"/>
      <c r="Q1541" s="217"/>
      <c r="R1541" s="217"/>
      <c r="S1541" s="217"/>
      <c r="T1541" s="218"/>
      <c r="AT1541" s="219" t="s">
        <v>195</v>
      </c>
      <c r="AU1541" s="219" t="s">
        <v>82</v>
      </c>
      <c r="AV1541" s="14" t="s">
        <v>82</v>
      </c>
      <c r="AW1541" s="14" t="s">
        <v>35</v>
      </c>
      <c r="AX1541" s="14" t="s">
        <v>73</v>
      </c>
      <c r="AY1541" s="219" t="s">
        <v>185</v>
      </c>
    </row>
    <row r="1542" spans="2:51" s="14" customFormat="1" ht="11.25">
      <c r="B1542" s="209"/>
      <c r="C1542" s="210"/>
      <c r="D1542" s="200" t="s">
        <v>195</v>
      </c>
      <c r="E1542" s="211" t="s">
        <v>19</v>
      </c>
      <c r="F1542" s="212" t="s">
        <v>6707</v>
      </c>
      <c r="G1542" s="210"/>
      <c r="H1542" s="213">
        <v>0.308</v>
      </c>
      <c r="I1542" s="214"/>
      <c r="J1542" s="210"/>
      <c r="K1542" s="210"/>
      <c r="L1542" s="215"/>
      <c r="M1542" s="216"/>
      <c r="N1542" s="217"/>
      <c r="O1542" s="217"/>
      <c r="P1542" s="217"/>
      <c r="Q1542" s="217"/>
      <c r="R1542" s="217"/>
      <c r="S1542" s="217"/>
      <c r="T1542" s="218"/>
      <c r="AT1542" s="219" t="s">
        <v>195</v>
      </c>
      <c r="AU1542" s="219" t="s">
        <v>82</v>
      </c>
      <c r="AV1542" s="14" t="s">
        <v>82</v>
      </c>
      <c r="AW1542" s="14" t="s">
        <v>35</v>
      </c>
      <c r="AX1542" s="14" t="s">
        <v>73</v>
      </c>
      <c r="AY1542" s="219" t="s">
        <v>185</v>
      </c>
    </row>
    <row r="1543" spans="2:51" s="14" customFormat="1" ht="11.25">
      <c r="B1543" s="209"/>
      <c r="C1543" s="210"/>
      <c r="D1543" s="200" t="s">
        <v>195</v>
      </c>
      <c r="E1543" s="211" t="s">
        <v>19</v>
      </c>
      <c r="F1543" s="212" t="s">
        <v>770</v>
      </c>
      <c r="G1543" s="210"/>
      <c r="H1543" s="213">
        <v>0.9</v>
      </c>
      <c r="I1543" s="214"/>
      <c r="J1543" s="210"/>
      <c r="K1543" s="210"/>
      <c r="L1543" s="215"/>
      <c r="M1543" s="216"/>
      <c r="N1543" s="217"/>
      <c r="O1543" s="217"/>
      <c r="P1543" s="217"/>
      <c r="Q1543" s="217"/>
      <c r="R1543" s="217"/>
      <c r="S1543" s="217"/>
      <c r="T1543" s="218"/>
      <c r="AT1543" s="219" t="s">
        <v>195</v>
      </c>
      <c r="AU1543" s="219" t="s">
        <v>82</v>
      </c>
      <c r="AV1543" s="14" t="s">
        <v>82</v>
      </c>
      <c r="AW1543" s="14" t="s">
        <v>35</v>
      </c>
      <c r="AX1543" s="14" t="s">
        <v>73</v>
      </c>
      <c r="AY1543" s="219" t="s">
        <v>185</v>
      </c>
    </row>
    <row r="1544" spans="2:51" s="14" customFormat="1" ht="11.25">
      <c r="B1544" s="209"/>
      <c r="C1544" s="210"/>
      <c r="D1544" s="200" t="s">
        <v>195</v>
      </c>
      <c r="E1544" s="211" t="s">
        <v>19</v>
      </c>
      <c r="F1544" s="212" t="s">
        <v>6708</v>
      </c>
      <c r="G1544" s="210"/>
      <c r="H1544" s="213">
        <v>0.47599999999999998</v>
      </c>
      <c r="I1544" s="214"/>
      <c r="J1544" s="210"/>
      <c r="K1544" s="210"/>
      <c r="L1544" s="215"/>
      <c r="M1544" s="216"/>
      <c r="N1544" s="217"/>
      <c r="O1544" s="217"/>
      <c r="P1544" s="217"/>
      <c r="Q1544" s="217"/>
      <c r="R1544" s="217"/>
      <c r="S1544" s="217"/>
      <c r="T1544" s="218"/>
      <c r="AT1544" s="219" t="s">
        <v>195</v>
      </c>
      <c r="AU1544" s="219" t="s">
        <v>82</v>
      </c>
      <c r="AV1544" s="14" t="s">
        <v>82</v>
      </c>
      <c r="AW1544" s="14" t="s">
        <v>35</v>
      </c>
      <c r="AX1544" s="14" t="s">
        <v>73</v>
      </c>
      <c r="AY1544" s="219" t="s">
        <v>185</v>
      </c>
    </row>
    <row r="1545" spans="2:51" s="14" customFormat="1" ht="11.25">
      <c r="B1545" s="209"/>
      <c r="C1545" s="210"/>
      <c r="D1545" s="200" t="s">
        <v>195</v>
      </c>
      <c r="E1545" s="211" t="s">
        <v>19</v>
      </c>
      <c r="F1545" s="212" t="s">
        <v>6709</v>
      </c>
      <c r="G1545" s="210"/>
      <c r="H1545" s="213">
        <v>0.68600000000000005</v>
      </c>
      <c r="I1545" s="214"/>
      <c r="J1545" s="210"/>
      <c r="K1545" s="210"/>
      <c r="L1545" s="215"/>
      <c r="M1545" s="216"/>
      <c r="N1545" s="217"/>
      <c r="O1545" s="217"/>
      <c r="P1545" s="217"/>
      <c r="Q1545" s="217"/>
      <c r="R1545" s="217"/>
      <c r="S1545" s="217"/>
      <c r="T1545" s="218"/>
      <c r="AT1545" s="219" t="s">
        <v>195</v>
      </c>
      <c r="AU1545" s="219" t="s">
        <v>82</v>
      </c>
      <c r="AV1545" s="14" t="s">
        <v>82</v>
      </c>
      <c r="AW1545" s="14" t="s">
        <v>35</v>
      </c>
      <c r="AX1545" s="14" t="s">
        <v>73</v>
      </c>
      <c r="AY1545" s="219" t="s">
        <v>185</v>
      </c>
    </row>
    <row r="1546" spans="2:51" s="14" customFormat="1" ht="11.25">
      <c r="B1546" s="209"/>
      <c r="C1546" s="210"/>
      <c r="D1546" s="200" t="s">
        <v>195</v>
      </c>
      <c r="E1546" s="211" t="s">
        <v>19</v>
      </c>
      <c r="F1546" s="212" t="s">
        <v>6710</v>
      </c>
      <c r="G1546" s="210"/>
      <c r="H1546" s="213">
        <v>0.44400000000000001</v>
      </c>
      <c r="I1546" s="214"/>
      <c r="J1546" s="210"/>
      <c r="K1546" s="210"/>
      <c r="L1546" s="215"/>
      <c r="M1546" s="216"/>
      <c r="N1546" s="217"/>
      <c r="O1546" s="217"/>
      <c r="P1546" s="217"/>
      <c r="Q1546" s="217"/>
      <c r="R1546" s="217"/>
      <c r="S1546" s="217"/>
      <c r="T1546" s="218"/>
      <c r="AT1546" s="219" t="s">
        <v>195</v>
      </c>
      <c r="AU1546" s="219" t="s">
        <v>82</v>
      </c>
      <c r="AV1546" s="14" t="s">
        <v>82</v>
      </c>
      <c r="AW1546" s="14" t="s">
        <v>35</v>
      </c>
      <c r="AX1546" s="14" t="s">
        <v>73</v>
      </c>
      <c r="AY1546" s="219" t="s">
        <v>185</v>
      </c>
    </row>
    <row r="1547" spans="2:51" s="16" customFormat="1" ht="11.25">
      <c r="B1547" s="247"/>
      <c r="C1547" s="248"/>
      <c r="D1547" s="200" t="s">
        <v>195</v>
      </c>
      <c r="E1547" s="249" t="s">
        <v>19</v>
      </c>
      <c r="F1547" s="250" t="s">
        <v>727</v>
      </c>
      <c r="G1547" s="248"/>
      <c r="H1547" s="251">
        <v>188.64099999999999</v>
      </c>
      <c r="I1547" s="252"/>
      <c r="J1547" s="248"/>
      <c r="K1547" s="248"/>
      <c r="L1547" s="253"/>
      <c r="M1547" s="254"/>
      <c r="N1547" s="255"/>
      <c r="O1547" s="255"/>
      <c r="P1547" s="255"/>
      <c r="Q1547" s="255"/>
      <c r="R1547" s="255"/>
      <c r="S1547" s="255"/>
      <c r="T1547" s="256"/>
      <c r="AT1547" s="257" t="s">
        <v>195</v>
      </c>
      <c r="AU1547" s="257" t="s">
        <v>82</v>
      </c>
      <c r="AV1547" s="16" t="s">
        <v>129</v>
      </c>
      <c r="AW1547" s="16" t="s">
        <v>35</v>
      </c>
      <c r="AX1547" s="16" t="s">
        <v>73</v>
      </c>
      <c r="AY1547" s="257" t="s">
        <v>185</v>
      </c>
    </row>
    <row r="1548" spans="2:51" s="13" customFormat="1" ht="11.25">
      <c r="B1548" s="198"/>
      <c r="C1548" s="199"/>
      <c r="D1548" s="200" t="s">
        <v>195</v>
      </c>
      <c r="E1548" s="201" t="s">
        <v>19</v>
      </c>
      <c r="F1548" s="202" t="s">
        <v>732</v>
      </c>
      <c r="G1548" s="199"/>
      <c r="H1548" s="201" t="s">
        <v>19</v>
      </c>
      <c r="I1548" s="203"/>
      <c r="J1548" s="199"/>
      <c r="K1548" s="199"/>
      <c r="L1548" s="204"/>
      <c r="M1548" s="205"/>
      <c r="N1548" s="206"/>
      <c r="O1548" s="206"/>
      <c r="P1548" s="206"/>
      <c r="Q1548" s="206"/>
      <c r="R1548" s="206"/>
      <c r="S1548" s="206"/>
      <c r="T1548" s="207"/>
      <c r="AT1548" s="208" t="s">
        <v>195</v>
      </c>
      <c r="AU1548" s="208" t="s">
        <v>82</v>
      </c>
      <c r="AV1548" s="13" t="s">
        <v>80</v>
      </c>
      <c r="AW1548" s="13" t="s">
        <v>35</v>
      </c>
      <c r="AX1548" s="13" t="s">
        <v>73</v>
      </c>
      <c r="AY1548" s="208" t="s">
        <v>185</v>
      </c>
    </row>
    <row r="1549" spans="2:51" s="14" customFormat="1" ht="11.25">
      <c r="B1549" s="209"/>
      <c r="C1549" s="210"/>
      <c r="D1549" s="200" t="s">
        <v>195</v>
      </c>
      <c r="E1549" s="211" t="s">
        <v>19</v>
      </c>
      <c r="F1549" s="212" t="s">
        <v>6716</v>
      </c>
      <c r="G1549" s="210"/>
      <c r="H1549" s="213">
        <v>123.52</v>
      </c>
      <c r="I1549" s="214"/>
      <c r="J1549" s="210"/>
      <c r="K1549" s="210"/>
      <c r="L1549" s="215"/>
      <c r="M1549" s="216"/>
      <c r="N1549" s="217"/>
      <c r="O1549" s="217"/>
      <c r="P1549" s="217"/>
      <c r="Q1549" s="217"/>
      <c r="R1549" s="217"/>
      <c r="S1549" s="217"/>
      <c r="T1549" s="218"/>
      <c r="AT1549" s="219" t="s">
        <v>195</v>
      </c>
      <c r="AU1549" s="219" t="s">
        <v>82</v>
      </c>
      <c r="AV1549" s="14" t="s">
        <v>82</v>
      </c>
      <c r="AW1549" s="14" t="s">
        <v>35</v>
      </c>
      <c r="AX1549" s="14" t="s">
        <v>73</v>
      </c>
      <c r="AY1549" s="219" t="s">
        <v>185</v>
      </c>
    </row>
    <row r="1550" spans="2:51" s="14" customFormat="1" ht="11.25">
      <c r="B1550" s="209"/>
      <c r="C1550" s="210"/>
      <c r="D1550" s="200" t="s">
        <v>195</v>
      </c>
      <c r="E1550" s="211" t="s">
        <v>19</v>
      </c>
      <c r="F1550" s="212" t="s">
        <v>6717</v>
      </c>
      <c r="G1550" s="210"/>
      <c r="H1550" s="213">
        <v>4.0599999999999996</v>
      </c>
      <c r="I1550" s="214"/>
      <c r="J1550" s="210"/>
      <c r="K1550" s="210"/>
      <c r="L1550" s="215"/>
      <c r="M1550" s="216"/>
      <c r="N1550" s="217"/>
      <c r="O1550" s="217"/>
      <c r="P1550" s="217"/>
      <c r="Q1550" s="217"/>
      <c r="R1550" s="217"/>
      <c r="S1550" s="217"/>
      <c r="T1550" s="218"/>
      <c r="AT1550" s="219" t="s">
        <v>195</v>
      </c>
      <c r="AU1550" s="219" t="s">
        <v>82</v>
      </c>
      <c r="AV1550" s="14" t="s">
        <v>82</v>
      </c>
      <c r="AW1550" s="14" t="s">
        <v>35</v>
      </c>
      <c r="AX1550" s="14" t="s">
        <v>73</v>
      </c>
      <c r="AY1550" s="219" t="s">
        <v>185</v>
      </c>
    </row>
    <row r="1551" spans="2:51" s="14" customFormat="1" ht="11.25">
      <c r="B1551" s="209"/>
      <c r="C1551" s="210"/>
      <c r="D1551" s="200" t="s">
        <v>195</v>
      </c>
      <c r="E1551" s="211" t="s">
        <v>19</v>
      </c>
      <c r="F1551" s="212" t="s">
        <v>6718</v>
      </c>
      <c r="G1551" s="210"/>
      <c r="H1551" s="213">
        <v>2.3199999999999998</v>
      </c>
      <c r="I1551" s="214"/>
      <c r="J1551" s="210"/>
      <c r="K1551" s="210"/>
      <c r="L1551" s="215"/>
      <c r="M1551" s="216"/>
      <c r="N1551" s="217"/>
      <c r="O1551" s="217"/>
      <c r="P1551" s="217"/>
      <c r="Q1551" s="217"/>
      <c r="R1551" s="217"/>
      <c r="S1551" s="217"/>
      <c r="T1551" s="218"/>
      <c r="AT1551" s="219" t="s">
        <v>195</v>
      </c>
      <c r="AU1551" s="219" t="s">
        <v>82</v>
      </c>
      <c r="AV1551" s="14" t="s">
        <v>82</v>
      </c>
      <c r="AW1551" s="14" t="s">
        <v>35</v>
      </c>
      <c r="AX1551" s="14" t="s">
        <v>73</v>
      </c>
      <c r="AY1551" s="219" t="s">
        <v>185</v>
      </c>
    </row>
    <row r="1552" spans="2:51" s="14" customFormat="1" ht="11.25">
      <c r="B1552" s="209"/>
      <c r="C1552" s="210"/>
      <c r="D1552" s="200" t="s">
        <v>195</v>
      </c>
      <c r="E1552" s="211" t="s">
        <v>19</v>
      </c>
      <c r="F1552" s="212" t="s">
        <v>6719</v>
      </c>
      <c r="G1552" s="210"/>
      <c r="H1552" s="213">
        <v>3.48</v>
      </c>
      <c r="I1552" s="214"/>
      <c r="J1552" s="210"/>
      <c r="K1552" s="210"/>
      <c r="L1552" s="215"/>
      <c r="M1552" s="216"/>
      <c r="N1552" s="217"/>
      <c r="O1552" s="217"/>
      <c r="P1552" s="217"/>
      <c r="Q1552" s="217"/>
      <c r="R1552" s="217"/>
      <c r="S1552" s="217"/>
      <c r="T1552" s="218"/>
      <c r="AT1552" s="219" t="s">
        <v>195</v>
      </c>
      <c r="AU1552" s="219" t="s">
        <v>82</v>
      </c>
      <c r="AV1552" s="14" t="s">
        <v>82</v>
      </c>
      <c r="AW1552" s="14" t="s">
        <v>35</v>
      </c>
      <c r="AX1552" s="14" t="s">
        <v>73</v>
      </c>
      <c r="AY1552" s="219" t="s">
        <v>185</v>
      </c>
    </row>
    <row r="1553" spans="2:51" s="14" customFormat="1" ht="11.25">
      <c r="B1553" s="209"/>
      <c r="C1553" s="210"/>
      <c r="D1553" s="200" t="s">
        <v>195</v>
      </c>
      <c r="E1553" s="211" t="s">
        <v>19</v>
      </c>
      <c r="F1553" s="212" t="s">
        <v>6718</v>
      </c>
      <c r="G1553" s="210"/>
      <c r="H1553" s="213">
        <v>2.3199999999999998</v>
      </c>
      <c r="I1553" s="214"/>
      <c r="J1553" s="210"/>
      <c r="K1553" s="210"/>
      <c r="L1553" s="215"/>
      <c r="M1553" s="216"/>
      <c r="N1553" s="217"/>
      <c r="O1553" s="217"/>
      <c r="P1553" s="217"/>
      <c r="Q1553" s="217"/>
      <c r="R1553" s="217"/>
      <c r="S1553" s="217"/>
      <c r="T1553" s="218"/>
      <c r="AT1553" s="219" t="s">
        <v>195</v>
      </c>
      <c r="AU1553" s="219" t="s">
        <v>82</v>
      </c>
      <c r="AV1553" s="14" t="s">
        <v>82</v>
      </c>
      <c r="AW1553" s="14" t="s">
        <v>35</v>
      </c>
      <c r="AX1553" s="14" t="s">
        <v>73</v>
      </c>
      <c r="AY1553" s="219" t="s">
        <v>185</v>
      </c>
    </row>
    <row r="1554" spans="2:51" s="14" customFormat="1" ht="11.25">
      <c r="B1554" s="209"/>
      <c r="C1554" s="210"/>
      <c r="D1554" s="200" t="s">
        <v>195</v>
      </c>
      <c r="E1554" s="211" t="s">
        <v>19</v>
      </c>
      <c r="F1554" s="212" t="s">
        <v>6720</v>
      </c>
      <c r="G1554" s="210"/>
      <c r="H1554" s="213">
        <v>4.0599999999999996</v>
      </c>
      <c r="I1554" s="214"/>
      <c r="J1554" s="210"/>
      <c r="K1554" s="210"/>
      <c r="L1554" s="215"/>
      <c r="M1554" s="216"/>
      <c r="N1554" s="217"/>
      <c r="O1554" s="217"/>
      <c r="P1554" s="217"/>
      <c r="Q1554" s="217"/>
      <c r="R1554" s="217"/>
      <c r="S1554" s="217"/>
      <c r="T1554" s="218"/>
      <c r="AT1554" s="219" t="s">
        <v>195</v>
      </c>
      <c r="AU1554" s="219" t="s">
        <v>82</v>
      </c>
      <c r="AV1554" s="14" t="s">
        <v>82</v>
      </c>
      <c r="AW1554" s="14" t="s">
        <v>35</v>
      </c>
      <c r="AX1554" s="14" t="s">
        <v>73</v>
      </c>
      <c r="AY1554" s="219" t="s">
        <v>185</v>
      </c>
    </row>
    <row r="1555" spans="2:51" s="14" customFormat="1" ht="11.25">
      <c r="B1555" s="209"/>
      <c r="C1555" s="210"/>
      <c r="D1555" s="200" t="s">
        <v>195</v>
      </c>
      <c r="E1555" s="211" t="s">
        <v>19</v>
      </c>
      <c r="F1555" s="212" t="s">
        <v>6721</v>
      </c>
      <c r="G1555" s="210"/>
      <c r="H1555" s="213">
        <v>6.9</v>
      </c>
      <c r="I1555" s="214"/>
      <c r="J1555" s="210"/>
      <c r="K1555" s="210"/>
      <c r="L1555" s="215"/>
      <c r="M1555" s="216"/>
      <c r="N1555" s="217"/>
      <c r="O1555" s="217"/>
      <c r="P1555" s="217"/>
      <c r="Q1555" s="217"/>
      <c r="R1555" s="217"/>
      <c r="S1555" s="217"/>
      <c r="T1555" s="218"/>
      <c r="AT1555" s="219" t="s">
        <v>195</v>
      </c>
      <c r="AU1555" s="219" t="s">
        <v>82</v>
      </c>
      <c r="AV1555" s="14" t="s">
        <v>82</v>
      </c>
      <c r="AW1555" s="14" t="s">
        <v>35</v>
      </c>
      <c r="AX1555" s="14" t="s">
        <v>73</v>
      </c>
      <c r="AY1555" s="219" t="s">
        <v>185</v>
      </c>
    </row>
    <row r="1556" spans="2:51" s="14" customFormat="1" ht="11.25">
      <c r="B1556" s="209"/>
      <c r="C1556" s="210"/>
      <c r="D1556" s="200" t="s">
        <v>195</v>
      </c>
      <c r="E1556" s="211" t="s">
        <v>19</v>
      </c>
      <c r="F1556" s="212" t="s">
        <v>6722</v>
      </c>
      <c r="G1556" s="210"/>
      <c r="H1556" s="213">
        <v>23.56</v>
      </c>
      <c r="I1556" s="214"/>
      <c r="J1556" s="210"/>
      <c r="K1556" s="210"/>
      <c r="L1556" s="215"/>
      <c r="M1556" s="216"/>
      <c r="N1556" s="217"/>
      <c r="O1556" s="217"/>
      <c r="P1556" s="217"/>
      <c r="Q1556" s="217"/>
      <c r="R1556" s="217"/>
      <c r="S1556" s="217"/>
      <c r="T1556" s="218"/>
      <c r="AT1556" s="219" t="s">
        <v>195</v>
      </c>
      <c r="AU1556" s="219" t="s">
        <v>82</v>
      </c>
      <c r="AV1556" s="14" t="s">
        <v>82</v>
      </c>
      <c r="AW1556" s="14" t="s">
        <v>35</v>
      </c>
      <c r="AX1556" s="14" t="s">
        <v>73</v>
      </c>
      <c r="AY1556" s="219" t="s">
        <v>185</v>
      </c>
    </row>
    <row r="1557" spans="2:51" s="14" customFormat="1" ht="11.25">
      <c r="B1557" s="209"/>
      <c r="C1557" s="210"/>
      <c r="D1557" s="200" t="s">
        <v>195</v>
      </c>
      <c r="E1557" s="211" t="s">
        <v>19</v>
      </c>
      <c r="F1557" s="212" t="s">
        <v>6722</v>
      </c>
      <c r="G1557" s="210"/>
      <c r="H1557" s="213">
        <v>23.56</v>
      </c>
      <c r="I1557" s="214"/>
      <c r="J1557" s="210"/>
      <c r="K1557" s="210"/>
      <c r="L1557" s="215"/>
      <c r="M1557" s="216"/>
      <c r="N1557" s="217"/>
      <c r="O1557" s="217"/>
      <c r="P1557" s="217"/>
      <c r="Q1557" s="217"/>
      <c r="R1557" s="217"/>
      <c r="S1557" s="217"/>
      <c r="T1557" s="218"/>
      <c r="AT1557" s="219" t="s">
        <v>195</v>
      </c>
      <c r="AU1557" s="219" t="s">
        <v>82</v>
      </c>
      <c r="AV1557" s="14" t="s">
        <v>82</v>
      </c>
      <c r="AW1557" s="14" t="s">
        <v>35</v>
      </c>
      <c r="AX1557" s="14" t="s">
        <v>73</v>
      </c>
      <c r="AY1557" s="219" t="s">
        <v>185</v>
      </c>
    </row>
    <row r="1558" spans="2:51" s="14" customFormat="1" ht="11.25">
      <c r="B1558" s="209"/>
      <c r="C1558" s="210"/>
      <c r="D1558" s="200" t="s">
        <v>195</v>
      </c>
      <c r="E1558" s="211" t="s">
        <v>19</v>
      </c>
      <c r="F1558" s="212" t="s">
        <v>6723</v>
      </c>
      <c r="G1558" s="210"/>
      <c r="H1558" s="213">
        <v>3.71</v>
      </c>
      <c r="I1558" s="214"/>
      <c r="J1558" s="210"/>
      <c r="K1558" s="210"/>
      <c r="L1558" s="215"/>
      <c r="M1558" s="216"/>
      <c r="N1558" s="217"/>
      <c r="O1558" s="217"/>
      <c r="P1558" s="217"/>
      <c r="Q1558" s="217"/>
      <c r="R1558" s="217"/>
      <c r="S1558" s="217"/>
      <c r="T1558" s="218"/>
      <c r="AT1558" s="219" t="s">
        <v>195</v>
      </c>
      <c r="AU1558" s="219" t="s">
        <v>82</v>
      </c>
      <c r="AV1558" s="14" t="s">
        <v>82</v>
      </c>
      <c r="AW1558" s="14" t="s">
        <v>35</v>
      </c>
      <c r="AX1558" s="14" t="s">
        <v>73</v>
      </c>
      <c r="AY1558" s="219" t="s">
        <v>185</v>
      </c>
    </row>
    <row r="1559" spans="2:51" s="14" customFormat="1" ht="11.25">
      <c r="B1559" s="209"/>
      <c r="C1559" s="210"/>
      <c r="D1559" s="200" t="s">
        <v>195</v>
      </c>
      <c r="E1559" s="211" t="s">
        <v>19</v>
      </c>
      <c r="F1559" s="212" t="s">
        <v>6724</v>
      </c>
      <c r="G1559" s="210"/>
      <c r="H1559" s="213">
        <v>1.1599999999999999</v>
      </c>
      <c r="I1559" s="214"/>
      <c r="J1559" s="210"/>
      <c r="K1559" s="210"/>
      <c r="L1559" s="215"/>
      <c r="M1559" s="216"/>
      <c r="N1559" s="217"/>
      <c r="O1559" s="217"/>
      <c r="P1559" s="217"/>
      <c r="Q1559" s="217"/>
      <c r="R1559" s="217"/>
      <c r="S1559" s="217"/>
      <c r="T1559" s="218"/>
      <c r="AT1559" s="219" t="s">
        <v>195</v>
      </c>
      <c r="AU1559" s="219" t="s">
        <v>82</v>
      </c>
      <c r="AV1559" s="14" t="s">
        <v>82</v>
      </c>
      <c r="AW1559" s="14" t="s">
        <v>35</v>
      </c>
      <c r="AX1559" s="14" t="s">
        <v>73</v>
      </c>
      <c r="AY1559" s="219" t="s">
        <v>185</v>
      </c>
    </row>
    <row r="1560" spans="2:51" s="14" customFormat="1" ht="11.25">
      <c r="B1560" s="209"/>
      <c r="C1560" s="210"/>
      <c r="D1560" s="200" t="s">
        <v>195</v>
      </c>
      <c r="E1560" s="211" t="s">
        <v>19</v>
      </c>
      <c r="F1560" s="212" t="s">
        <v>6724</v>
      </c>
      <c r="G1560" s="210"/>
      <c r="H1560" s="213">
        <v>1.1599999999999999</v>
      </c>
      <c r="I1560" s="214"/>
      <c r="J1560" s="210"/>
      <c r="K1560" s="210"/>
      <c r="L1560" s="215"/>
      <c r="M1560" s="216"/>
      <c r="N1560" s="217"/>
      <c r="O1560" s="217"/>
      <c r="P1560" s="217"/>
      <c r="Q1560" s="217"/>
      <c r="R1560" s="217"/>
      <c r="S1560" s="217"/>
      <c r="T1560" s="218"/>
      <c r="AT1560" s="219" t="s">
        <v>195</v>
      </c>
      <c r="AU1560" s="219" t="s">
        <v>82</v>
      </c>
      <c r="AV1560" s="14" t="s">
        <v>82</v>
      </c>
      <c r="AW1560" s="14" t="s">
        <v>35</v>
      </c>
      <c r="AX1560" s="14" t="s">
        <v>73</v>
      </c>
      <c r="AY1560" s="219" t="s">
        <v>185</v>
      </c>
    </row>
    <row r="1561" spans="2:51" s="14" customFormat="1" ht="11.25">
      <c r="B1561" s="209"/>
      <c r="C1561" s="210"/>
      <c r="D1561" s="200" t="s">
        <v>195</v>
      </c>
      <c r="E1561" s="211" t="s">
        <v>19</v>
      </c>
      <c r="F1561" s="212" t="s">
        <v>6725</v>
      </c>
      <c r="G1561" s="210"/>
      <c r="H1561" s="213">
        <v>3.71</v>
      </c>
      <c r="I1561" s="214"/>
      <c r="J1561" s="210"/>
      <c r="K1561" s="210"/>
      <c r="L1561" s="215"/>
      <c r="M1561" s="216"/>
      <c r="N1561" s="217"/>
      <c r="O1561" s="217"/>
      <c r="P1561" s="217"/>
      <c r="Q1561" s="217"/>
      <c r="R1561" s="217"/>
      <c r="S1561" s="217"/>
      <c r="T1561" s="218"/>
      <c r="AT1561" s="219" t="s">
        <v>195</v>
      </c>
      <c r="AU1561" s="219" t="s">
        <v>82</v>
      </c>
      <c r="AV1561" s="14" t="s">
        <v>82</v>
      </c>
      <c r="AW1561" s="14" t="s">
        <v>35</v>
      </c>
      <c r="AX1561" s="14" t="s">
        <v>73</v>
      </c>
      <c r="AY1561" s="219" t="s">
        <v>185</v>
      </c>
    </row>
    <row r="1562" spans="2:51" s="14" customFormat="1" ht="11.25">
      <c r="B1562" s="209"/>
      <c r="C1562" s="210"/>
      <c r="D1562" s="200" t="s">
        <v>195</v>
      </c>
      <c r="E1562" s="211" t="s">
        <v>19</v>
      </c>
      <c r="F1562" s="212" t="s">
        <v>6726</v>
      </c>
      <c r="G1562" s="210"/>
      <c r="H1562" s="213">
        <v>13.8</v>
      </c>
      <c r="I1562" s="214"/>
      <c r="J1562" s="210"/>
      <c r="K1562" s="210"/>
      <c r="L1562" s="215"/>
      <c r="M1562" s="216"/>
      <c r="N1562" s="217"/>
      <c r="O1562" s="217"/>
      <c r="P1562" s="217"/>
      <c r="Q1562" s="217"/>
      <c r="R1562" s="217"/>
      <c r="S1562" s="217"/>
      <c r="T1562" s="218"/>
      <c r="AT1562" s="219" t="s">
        <v>195</v>
      </c>
      <c r="AU1562" s="219" t="s">
        <v>82</v>
      </c>
      <c r="AV1562" s="14" t="s">
        <v>82</v>
      </c>
      <c r="AW1562" s="14" t="s">
        <v>35</v>
      </c>
      <c r="AX1562" s="14" t="s">
        <v>73</v>
      </c>
      <c r="AY1562" s="219" t="s">
        <v>185</v>
      </c>
    </row>
    <row r="1563" spans="2:51" s="14" customFormat="1" ht="11.25">
      <c r="B1563" s="209"/>
      <c r="C1563" s="210"/>
      <c r="D1563" s="200" t="s">
        <v>195</v>
      </c>
      <c r="E1563" s="211" t="s">
        <v>19</v>
      </c>
      <c r="F1563" s="212" t="s">
        <v>6727</v>
      </c>
      <c r="G1563" s="210"/>
      <c r="H1563" s="213">
        <v>21.45</v>
      </c>
      <c r="I1563" s="214"/>
      <c r="J1563" s="210"/>
      <c r="K1563" s="210"/>
      <c r="L1563" s="215"/>
      <c r="M1563" s="216"/>
      <c r="N1563" s="217"/>
      <c r="O1563" s="217"/>
      <c r="P1563" s="217"/>
      <c r="Q1563" s="217"/>
      <c r="R1563" s="217"/>
      <c r="S1563" s="217"/>
      <c r="T1563" s="218"/>
      <c r="AT1563" s="219" t="s">
        <v>195</v>
      </c>
      <c r="AU1563" s="219" t="s">
        <v>82</v>
      </c>
      <c r="AV1563" s="14" t="s">
        <v>82</v>
      </c>
      <c r="AW1563" s="14" t="s">
        <v>35</v>
      </c>
      <c r="AX1563" s="14" t="s">
        <v>73</v>
      </c>
      <c r="AY1563" s="219" t="s">
        <v>185</v>
      </c>
    </row>
    <row r="1564" spans="2:51" s="14" customFormat="1" ht="11.25">
      <c r="B1564" s="209"/>
      <c r="C1564" s="210"/>
      <c r="D1564" s="200" t="s">
        <v>195</v>
      </c>
      <c r="E1564" s="211" t="s">
        <v>19</v>
      </c>
      <c r="F1564" s="212" t="s">
        <v>6727</v>
      </c>
      <c r="G1564" s="210"/>
      <c r="H1564" s="213">
        <v>21.45</v>
      </c>
      <c r="I1564" s="214"/>
      <c r="J1564" s="210"/>
      <c r="K1564" s="210"/>
      <c r="L1564" s="215"/>
      <c r="M1564" s="216"/>
      <c r="N1564" s="217"/>
      <c r="O1564" s="217"/>
      <c r="P1564" s="217"/>
      <c r="Q1564" s="217"/>
      <c r="R1564" s="217"/>
      <c r="S1564" s="217"/>
      <c r="T1564" s="218"/>
      <c r="AT1564" s="219" t="s">
        <v>195</v>
      </c>
      <c r="AU1564" s="219" t="s">
        <v>82</v>
      </c>
      <c r="AV1564" s="14" t="s">
        <v>82</v>
      </c>
      <c r="AW1564" s="14" t="s">
        <v>35</v>
      </c>
      <c r="AX1564" s="14" t="s">
        <v>73</v>
      </c>
      <c r="AY1564" s="219" t="s">
        <v>185</v>
      </c>
    </row>
    <row r="1565" spans="2:51" s="14" customFormat="1" ht="11.25">
      <c r="B1565" s="209"/>
      <c r="C1565" s="210"/>
      <c r="D1565" s="200" t="s">
        <v>195</v>
      </c>
      <c r="E1565" s="211" t="s">
        <v>19</v>
      </c>
      <c r="F1565" s="212" t="s">
        <v>6728</v>
      </c>
      <c r="G1565" s="210"/>
      <c r="H1565" s="213">
        <v>3.22</v>
      </c>
      <c r="I1565" s="214"/>
      <c r="J1565" s="210"/>
      <c r="K1565" s="210"/>
      <c r="L1565" s="215"/>
      <c r="M1565" s="216"/>
      <c r="N1565" s="217"/>
      <c r="O1565" s="217"/>
      <c r="P1565" s="217"/>
      <c r="Q1565" s="217"/>
      <c r="R1565" s="217"/>
      <c r="S1565" s="217"/>
      <c r="T1565" s="218"/>
      <c r="AT1565" s="219" t="s">
        <v>195</v>
      </c>
      <c r="AU1565" s="219" t="s">
        <v>82</v>
      </c>
      <c r="AV1565" s="14" t="s">
        <v>82</v>
      </c>
      <c r="AW1565" s="14" t="s">
        <v>35</v>
      </c>
      <c r="AX1565" s="14" t="s">
        <v>73</v>
      </c>
      <c r="AY1565" s="219" t="s">
        <v>185</v>
      </c>
    </row>
    <row r="1566" spans="2:51" s="14" customFormat="1" ht="11.25">
      <c r="B1566" s="209"/>
      <c r="C1566" s="210"/>
      <c r="D1566" s="200" t="s">
        <v>195</v>
      </c>
      <c r="E1566" s="211" t="s">
        <v>19</v>
      </c>
      <c r="F1566" s="212" t="s">
        <v>6729</v>
      </c>
      <c r="G1566" s="210"/>
      <c r="H1566" s="213">
        <v>1</v>
      </c>
      <c r="I1566" s="214"/>
      <c r="J1566" s="210"/>
      <c r="K1566" s="210"/>
      <c r="L1566" s="215"/>
      <c r="M1566" s="216"/>
      <c r="N1566" s="217"/>
      <c r="O1566" s="217"/>
      <c r="P1566" s="217"/>
      <c r="Q1566" s="217"/>
      <c r="R1566" s="217"/>
      <c r="S1566" s="217"/>
      <c r="T1566" s="218"/>
      <c r="AT1566" s="219" t="s">
        <v>195</v>
      </c>
      <c r="AU1566" s="219" t="s">
        <v>82</v>
      </c>
      <c r="AV1566" s="14" t="s">
        <v>82</v>
      </c>
      <c r="AW1566" s="14" t="s">
        <v>35</v>
      </c>
      <c r="AX1566" s="14" t="s">
        <v>73</v>
      </c>
      <c r="AY1566" s="219" t="s">
        <v>185</v>
      </c>
    </row>
    <row r="1567" spans="2:51" s="14" customFormat="1" ht="11.25">
      <c r="B1567" s="209"/>
      <c r="C1567" s="210"/>
      <c r="D1567" s="200" t="s">
        <v>195</v>
      </c>
      <c r="E1567" s="211" t="s">
        <v>19</v>
      </c>
      <c r="F1567" s="212" t="s">
        <v>6729</v>
      </c>
      <c r="G1567" s="210"/>
      <c r="H1567" s="213">
        <v>1</v>
      </c>
      <c r="I1567" s="214"/>
      <c r="J1567" s="210"/>
      <c r="K1567" s="210"/>
      <c r="L1567" s="215"/>
      <c r="M1567" s="216"/>
      <c r="N1567" s="217"/>
      <c r="O1567" s="217"/>
      <c r="P1567" s="217"/>
      <c r="Q1567" s="217"/>
      <c r="R1567" s="217"/>
      <c r="S1567" s="217"/>
      <c r="T1567" s="218"/>
      <c r="AT1567" s="219" t="s">
        <v>195</v>
      </c>
      <c r="AU1567" s="219" t="s">
        <v>82</v>
      </c>
      <c r="AV1567" s="14" t="s">
        <v>82</v>
      </c>
      <c r="AW1567" s="14" t="s">
        <v>35</v>
      </c>
      <c r="AX1567" s="14" t="s">
        <v>73</v>
      </c>
      <c r="AY1567" s="219" t="s">
        <v>185</v>
      </c>
    </row>
    <row r="1568" spans="2:51" s="14" customFormat="1" ht="11.25">
      <c r="B1568" s="209"/>
      <c r="C1568" s="210"/>
      <c r="D1568" s="200" t="s">
        <v>195</v>
      </c>
      <c r="E1568" s="211" t="s">
        <v>19</v>
      </c>
      <c r="F1568" s="212" t="s">
        <v>6728</v>
      </c>
      <c r="G1568" s="210"/>
      <c r="H1568" s="213">
        <v>3.22</v>
      </c>
      <c r="I1568" s="214"/>
      <c r="J1568" s="210"/>
      <c r="K1568" s="210"/>
      <c r="L1568" s="215"/>
      <c r="M1568" s="216"/>
      <c r="N1568" s="217"/>
      <c r="O1568" s="217"/>
      <c r="P1568" s="217"/>
      <c r="Q1568" s="217"/>
      <c r="R1568" s="217"/>
      <c r="S1568" s="217"/>
      <c r="T1568" s="218"/>
      <c r="AT1568" s="219" t="s">
        <v>195</v>
      </c>
      <c r="AU1568" s="219" t="s">
        <v>82</v>
      </c>
      <c r="AV1568" s="14" t="s">
        <v>82</v>
      </c>
      <c r="AW1568" s="14" t="s">
        <v>35</v>
      </c>
      <c r="AX1568" s="14" t="s">
        <v>73</v>
      </c>
      <c r="AY1568" s="219" t="s">
        <v>185</v>
      </c>
    </row>
    <row r="1569" spans="1:65" s="14" customFormat="1" ht="11.25">
      <c r="B1569" s="209"/>
      <c r="C1569" s="210"/>
      <c r="D1569" s="200" t="s">
        <v>195</v>
      </c>
      <c r="E1569" s="211" t="s">
        <v>19</v>
      </c>
      <c r="F1569" s="212" t="s">
        <v>6726</v>
      </c>
      <c r="G1569" s="210"/>
      <c r="H1569" s="213">
        <v>13.8</v>
      </c>
      <c r="I1569" s="214"/>
      <c r="J1569" s="210"/>
      <c r="K1569" s="210"/>
      <c r="L1569" s="215"/>
      <c r="M1569" s="216"/>
      <c r="N1569" s="217"/>
      <c r="O1569" s="217"/>
      <c r="P1569" s="217"/>
      <c r="Q1569" s="217"/>
      <c r="R1569" s="217"/>
      <c r="S1569" s="217"/>
      <c r="T1569" s="218"/>
      <c r="AT1569" s="219" t="s">
        <v>195</v>
      </c>
      <c r="AU1569" s="219" t="s">
        <v>82</v>
      </c>
      <c r="AV1569" s="14" t="s">
        <v>82</v>
      </c>
      <c r="AW1569" s="14" t="s">
        <v>35</v>
      </c>
      <c r="AX1569" s="14" t="s">
        <v>73</v>
      </c>
      <c r="AY1569" s="219" t="s">
        <v>185</v>
      </c>
    </row>
    <row r="1570" spans="1:65" s="14" customFormat="1" ht="11.25">
      <c r="B1570" s="209"/>
      <c r="C1570" s="210"/>
      <c r="D1570" s="200" t="s">
        <v>195</v>
      </c>
      <c r="E1570" s="211" t="s">
        <v>19</v>
      </c>
      <c r="F1570" s="212" t="s">
        <v>6730</v>
      </c>
      <c r="G1570" s="210"/>
      <c r="H1570" s="213">
        <v>14.6</v>
      </c>
      <c r="I1570" s="214"/>
      <c r="J1570" s="210"/>
      <c r="K1570" s="210"/>
      <c r="L1570" s="215"/>
      <c r="M1570" s="216"/>
      <c r="N1570" s="217"/>
      <c r="O1570" s="217"/>
      <c r="P1570" s="217"/>
      <c r="Q1570" s="217"/>
      <c r="R1570" s="217"/>
      <c r="S1570" s="217"/>
      <c r="T1570" s="218"/>
      <c r="AT1570" s="219" t="s">
        <v>195</v>
      </c>
      <c r="AU1570" s="219" t="s">
        <v>82</v>
      </c>
      <c r="AV1570" s="14" t="s">
        <v>82</v>
      </c>
      <c r="AW1570" s="14" t="s">
        <v>35</v>
      </c>
      <c r="AX1570" s="14" t="s">
        <v>73</v>
      </c>
      <c r="AY1570" s="219" t="s">
        <v>185</v>
      </c>
    </row>
    <row r="1571" spans="1:65" s="14" customFormat="1" ht="11.25">
      <c r="B1571" s="209"/>
      <c r="C1571" s="210"/>
      <c r="D1571" s="200" t="s">
        <v>195</v>
      </c>
      <c r="E1571" s="211" t="s">
        <v>19</v>
      </c>
      <c r="F1571" s="212" t="s">
        <v>6730</v>
      </c>
      <c r="G1571" s="210"/>
      <c r="H1571" s="213">
        <v>14.6</v>
      </c>
      <c r="I1571" s="214"/>
      <c r="J1571" s="210"/>
      <c r="K1571" s="210"/>
      <c r="L1571" s="215"/>
      <c r="M1571" s="216"/>
      <c r="N1571" s="217"/>
      <c r="O1571" s="217"/>
      <c r="P1571" s="217"/>
      <c r="Q1571" s="217"/>
      <c r="R1571" s="217"/>
      <c r="S1571" s="217"/>
      <c r="T1571" s="218"/>
      <c r="AT1571" s="219" t="s">
        <v>195</v>
      </c>
      <c r="AU1571" s="219" t="s">
        <v>82</v>
      </c>
      <c r="AV1571" s="14" t="s">
        <v>82</v>
      </c>
      <c r="AW1571" s="14" t="s">
        <v>35</v>
      </c>
      <c r="AX1571" s="14" t="s">
        <v>73</v>
      </c>
      <c r="AY1571" s="219" t="s">
        <v>185</v>
      </c>
    </row>
    <row r="1572" spans="1:65" s="14" customFormat="1" ht="11.25">
      <c r="B1572" s="209"/>
      <c r="C1572" s="210"/>
      <c r="D1572" s="200" t="s">
        <v>195</v>
      </c>
      <c r="E1572" s="211" t="s">
        <v>19</v>
      </c>
      <c r="F1572" s="212" t="s">
        <v>6731</v>
      </c>
      <c r="G1572" s="210"/>
      <c r="H1572" s="213">
        <v>36.89</v>
      </c>
      <c r="I1572" s="214"/>
      <c r="J1572" s="210"/>
      <c r="K1572" s="210"/>
      <c r="L1572" s="215"/>
      <c r="M1572" s="216"/>
      <c r="N1572" s="217"/>
      <c r="O1572" s="217"/>
      <c r="P1572" s="217"/>
      <c r="Q1572" s="217"/>
      <c r="R1572" s="217"/>
      <c r="S1572" s="217"/>
      <c r="T1572" s="218"/>
      <c r="AT1572" s="219" t="s">
        <v>195</v>
      </c>
      <c r="AU1572" s="219" t="s">
        <v>82</v>
      </c>
      <c r="AV1572" s="14" t="s">
        <v>82</v>
      </c>
      <c r="AW1572" s="14" t="s">
        <v>35</v>
      </c>
      <c r="AX1572" s="14" t="s">
        <v>73</v>
      </c>
      <c r="AY1572" s="219" t="s">
        <v>185</v>
      </c>
    </row>
    <row r="1573" spans="1:65" s="14" customFormat="1" ht="11.25">
      <c r="B1573" s="209"/>
      <c r="C1573" s="210"/>
      <c r="D1573" s="200" t="s">
        <v>195</v>
      </c>
      <c r="E1573" s="211" t="s">
        <v>19</v>
      </c>
      <c r="F1573" s="212" t="s">
        <v>6732</v>
      </c>
      <c r="G1573" s="210"/>
      <c r="H1573" s="213">
        <v>0.84</v>
      </c>
      <c r="I1573" s="214"/>
      <c r="J1573" s="210"/>
      <c r="K1573" s="210"/>
      <c r="L1573" s="215"/>
      <c r="M1573" s="216"/>
      <c r="N1573" s="217"/>
      <c r="O1573" s="217"/>
      <c r="P1573" s="217"/>
      <c r="Q1573" s="217"/>
      <c r="R1573" s="217"/>
      <c r="S1573" s="217"/>
      <c r="T1573" s="218"/>
      <c r="AT1573" s="219" t="s">
        <v>195</v>
      </c>
      <c r="AU1573" s="219" t="s">
        <v>82</v>
      </c>
      <c r="AV1573" s="14" t="s">
        <v>82</v>
      </c>
      <c r="AW1573" s="14" t="s">
        <v>35</v>
      </c>
      <c r="AX1573" s="14" t="s">
        <v>73</v>
      </c>
      <c r="AY1573" s="219" t="s">
        <v>185</v>
      </c>
    </row>
    <row r="1574" spans="1:65" s="14" customFormat="1" ht="11.25">
      <c r="B1574" s="209"/>
      <c r="C1574" s="210"/>
      <c r="D1574" s="200" t="s">
        <v>195</v>
      </c>
      <c r="E1574" s="211" t="s">
        <v>19</v>
      </c>
      <c r="F1574" s="212" t="s">
        <v>6732</v>
      </c>
      <c r="G1574" s="210"/>
      <c r="H1574" s="213">
        <v>0.84</v>
      </c>
      <c r="I1574" s="214"/>
      <c r="J1574" s="210"/>
      <c r="K1574" s="210"/>
      <c r="L1574" s="215"/>
      <c r="M1574" s="216"/>
      <c r="N1574" s="217"/>
      <c r="O1574" s="217"/>
      <c r="P1574" s="217"/>
      <c r="Q1574" s="217"/>
      <c r="R1574" s="217"/>
      <c r="S1574" s="217"/>
      <c r="T1574" s="218"/>
      <c r="AT1574" s="219" t="s">
        <v>195</v>
      </c>
      <c r="AU1574" s="219" t="s">
        <v>82</v>
      </c>
      <c r="AV1574" s="14" t="s">
        <v>82</v>
      </c>
      <c r="AW1574" s="14" t="s">
        <v>35</v>
      </c>
      <c r="AX1574" s="14" t="s">
        <v>73</v>
      </c>
      <c r="AY1574" s="219" t="s">
        <v>185</v>
      </c>
    </row>
    <row r="1575" spans="1:65" s="14" customFormat="1" ht="11.25">
      <c r="B1575" s="209"/>
      <c r="C1575" s="210"/>
      <c r="D1575" s="200" t="s">
        <v>195</v>
      </c>
      <c r="E1575" s="211" t="s">
        <v>19</v>
      </c>
      <c r="F1575" s="212" t="s">
        <v>658</v>
      </c>
      <c r="G1575" s="210"/>
      <c r="H1575" s="213">
        <v>-7.3319999999999999</v>
      </c>
      <c r="I1575" s="214"/>
      <c r="J1575" s="210"/>
      <c r="K1575" s="210"/>
      <c r="L1575" s="215"/>
      <c r="M1575" s="216"/>
      <c r="N1575" s="217"/>
      <c r="O1575" s="217"/>
      <c r="P1575" s="217"/>
      <c r="Q1575" s="217"/>
      <c r="R1575" s="217"/>
      <c r="S1575" s="217"/>
      <c r="T1575" s="218"/>
      <c r="AT1575" s="219" t="s">
        <v>195</v>
      </c>
      <c r="AU1575" s="219" t="s">
        <v>82</v>
      </c>
      <c r="AV1575" s="14" t="s">
        <v>82</v>
      </c>
      <c r="AW1575" s="14" t="s">
        <v>35</v>
      </c>
      <c r="AX1575" s="14" t="s">
        <v>73</v>
      </c>
      <c r="AY1575" s="219" t="s">
        <v>185</v>
      </c>
    </row>
    <row r="1576" spans="1:65" s="14" customFormat="1" ht="11.25">
      <c r="B1576" s="209"/>
      <c r="C1576" s="210"/>
      <c r="D1576" s="200" t="s">
        <v>195</v>
      </c>
      <c r="E1576" s="211" t="s">
        <v>19</v>
      </c>
      <c r="F1576" s="212" t="s">
        <v>659</v>
      </c>
      <c r="G1576" s="210"/>
      <c r="H1576" s="213">
        <v>-3.391</v>
      </c>
      <c r="I1576" s="214"/>
      <c r="J1576" s="210"/>
      <c r="K1576" s="210"/>
      <c r="L1576" s="215"/>
      <c r="M1576" s="216"/>
      <c r="N1576" s="217"/>
      <c r="O1576" s="217"/>
      <c r="P1576" s="217"/>
      <c r="Q1576" s="217"/>
      <c r="R1576" s="217"/>
      <c r="S1576" s="217"/>
      <c r="T1576" s="218"/>
      <c r="AT1576" s="219" t="s">
        <v>195</v>
      </c>
      <c r="AU1576" s="219" t="s">
        <v>82</v>
      </c>
      <c r="AV1576" s="14" t="s">
        <v>82</v>
      </c>
      <c r="AW1576" s="14" t="s">
        <v>35</v>
      </c>
      <c r="AX1576" s="14" t="s">
        <v>73</v>
      </c>
      <c r="AY1576" s="219" t="s">
        <v>185</v>
      </c>
    </row>
    <row r="1577" spans="1:65" s="14" customFormat="1" ht="11.25">
      <c r="B1577" s="209"/>
      <c r="C1577" s="210"/>
      <c r="D1577" s="200" t="s">
        <v>195</v>
      </c>
      <c r="E1577" s="211" t="s">
        <v>19</v>
      </c>
      <c r="F1577" s="212" t="s">
        <v>660</v>
      </c>
      <c r="G1577" s="210"/>
      <c r="H1577" s="213">
        <v>-5.0869999999999997</v>
      </c>
      <c r="I1577" s="214"/>
      <c r="J1577" s="210"/>
      <c r="K1577" s="210"/>
      <c r="L1577" s="215"/>
      <c r="M1577" s="216"/>
      <c r="N1577" s="217"/>
      <c r="O1577" s="217"/>
      <c r="P1577" s="217"/>
      <c r="Q1577" s="217"/>
      <c r="R1577" s="217"/>
      <c r="S1577" s="217"/>
      <c r="T1577" s="218"/>
      <c r="AT1577" s="219" t="s">
        <v>195</v>
      </c>
      <c r="AU1577" s="219" t="s">
        <v>82</v>
      </c>
      <c r="AV1577" s="14" t="s">
        <v>82</v>
      </c>
      <c r="AW1577" s="14" t="s">
        <v>35</v>
      </c>
      <c r="AX1577" s="14" t="s">
        <v>73</v>
      </c>
      <c r="AY1577" s="219" t="s">
        <v>185</v>
      </c>
    </row>
    <row r="1578" spans="1:65" s="14" customFormat="1" ht="11.25">
      <c r="B1578" s="209"/>
      <c r="C1578" s="210"/>
      <c r="D1578" s="200" t="s">
        <v>195</v>
      </c>
      <c r="E1578" s="211" t="s">
        <v>19</v>
      </c>
      <c r="F1578" s="212" t="s">
        <v>661</v>
      </c>
      <c r="G1578" s="210"/>
      <c r="H1578" s="213">
        <v>-1.57</v>
      </c>
      <c r="I1578" s="214"/>
      <c r="J1578" s="210"/>
      <c r="K1578" s="210"/>
      <c r="L1578" s="215"/>
      <c r="M1578" s="216"/>
      <c r="N1578" s="217"/>
      <c r="O1578" s="217"/>
      <c r="P1578" s="217"/>
      <c r="Q1578" s="217"/>
      <c r="R1578" s="217"/>
      <c r="S1578" s="217"/>
      <c r="T1578" s="218"/>
      <c r="AT1578" s="219" t="s">
        <v>195</v>
      </c>
      <c r="AU1578" s="219" t="s">
        <v>82</v>
      </c>
      <c r="AV1578" s="14" t="s">
        <v>82</v>
      </c>
      <c r="AW1578" s="14" t="s">
        <v>35</v>
      </c>
      <c r="AX1578" s="14" t="s">
        <v>73</v>
      </c>
      <c r="AY1578" s="219" t="s">
        <v>185</v>
      </c>
    </row>
    <row r="1579" spans="1:65" s="16" customFormat="1" ht="11.25">
      <c r="B1579" s="247"/>
      <c r="C1579" s="248"/>
      <c r="D1579" s="200" t="s">
        <v>195</v>
      </c>
      <c r="E1579" s="249" t="s">
        <v>19</v>
      </c>
      <c r="F1579" s="250" t="s">
        <v>727</v>
      </c>
      <c r="G1579" s="248"/>
      <c r="H1579" s="251">
        <v>332.85000000000008</v>
      </c>
      <c r="I1579" s="252"/>
      <c r="J1579" s="248"/>
      <c r="K1579" s="248"/>
      <c r="L1579" s="253"/>
      <c r="M1579" s="254"/>
      <c r="N1579" s="255"/>
      <c r="O1579" s="255"/>
      <c r="P1579" s="255"/>
      <c r="Q1579" s="255"/>
      <c r="R1579" s="255"/>
      <c r="S1579" s="255"/>
      <c r="T1579" s="256"/>
      <c r="AT1579" s="257" t="s">
        <v>195</v>
      </c>
      <c r="AU1579" s="257" t="s">
        <v>82</v>
      </c>
      <c r="AV1579" s="16" t="s">
        <v>129</v>
      </c>
      <c r="AW1579" s="16" t="s">
        <v>35</v>
      </c>
      <c r="AX1579" s="16" t="s">
        <v>73</v>
      </c>
      <c r="AY1579" s="257" t="s">
        <v>185</v>
      </c>
    </row>
    <row r="1580" spans="1:65" s="15" customFormat="1" ht="11.25">
      <c r="B1580" s="220"/>
      <c r="C1580" s="221"/>
      <c r="D1580" s="200" t="s">
        <v>195</v>
      </c>
      <c r="E1580" s="222" t="s">
        <v>19</v>
      </c>
      <c r="F1580" s="223" t="s">
        <v>226</v>
      </c>
      <c r="G1580" s="221"/>
      <c r="H1580" s="224">
        <v>521.49100000000021</v>
      </c>
      <c r="I1580" s="225"/>
      <c r="J1580" s="221"/>
      <c r="K1580" s="221"/>
      <c r="L1580" s="226"/>
      <c r="M1580" s="227"/>
      <c r="N1580" s="228"/>
      <c r="O1580" s="228"/>
      <c r="P1580" s="228"/>
      <c r="Q1580" s="228"/>
      <c r="R1580" s="228"/>
      <c r="S1580" s="228"/>
      <c r="T1580" s="229"/>
      <c r="AT1580" s="230" t="s">
        <v>195</v>
      </c>
      <c r="AU1580" s="230" t="s">
        <v>82</v>
      </c>
      <c r="AV1580" s="15" t="s">
        <v>135</v>
      </c>
      <c r="AW1580" s="15" t="s">
        <v>35</v>
      </c>
      <c r="AX1580" s="15" t="s">
        <v>80</v>
      </c>
      <c r="AY1580" s="230" t="s">
        <v>185</v>
      </c>
    </row>
    <row r="1581" spans="1:65" s="2" customFormat="1" ht="24.2" customHeight="1">
      <c r="A1581" s="36"/>
      <c r="B1581" s="37"/>
      <c r="C1581" s="180" t="s">
        <v>2143</v>
      </c>
      <c r="D1581" s="180" t="s">
        <v>187</v>
      </c>
      <c r="E1581" s="181" t="s">
        <v>2199</v>
      </c>
      <c r="F1581" s="182" t="s">
        <v>2200</v>
      </c>
      <c r="G1581" s="183" t="s">
        <v>240</v>
      </c>
      <c r="H1581" s="184">
        <v>57.704000000000001</v>
      </c>
      <c r="I1581" s="185"/>
      <c r="J1581" s="186">
        <f>ROUND(I1581*H1581,2)</f>
        <v>0</v>
      </c>
      <c r="K1581" s="182" t="s">
        <v>191</v>
      </c>
      <c r="L1581" s="41"/>
      <c r="M1581" s="187" t="s">
        <v>19</v>
      </c>
      <c r="N1581" s="188" t="s">
        <v>44</v>
      </c>
      <c r="O1581" s="66"/>
      <c r="P1581" s="189">
        <f>O1581*H1581</f>
        <v>0</v>
      </c>
      <c r="Q1581" s="189">
        <v>2.5999999999999998E-4</v>
      </c>
      <c r="R1581" s="189">
        <f>Q1581*H1581</f>
        <v>1.5003039999999999E-2</v>
      </c>
      <c r="S1581" s="189">
        <v>0</v>
      </c>
      <c r="T1581" s="190">
        <f>S1581*H1581</f>
        <v>0</v>
      </c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R1581" s="191" t="s">
        <v>339</v>
      </c>
      <c r="AT1581" s="191" t="s">
        <v>187</v>
      </c>
      <c r="AU1581" s="191" t="s">
        <v>82</v>
      </c>
      <c r="AY1581" s="19" t="s">
        <v>185</v>
      </c>
      <c r="BE1581" s="192">
        <f>IF(N1581="základní",J1581,0)</f>
        <v>0</v>
      </c>
      <c r="BF1581" s="192">
        <f>IF(N1581="snížená",J1581,0)</f>
        <v>0</v>
      </c>
      <c r="BG1581" s="192">
        <f>IF(N1581="zákl. přenesená",J1581,0)</f>
        <v>0</v>
      </c>
      <c r="BH1581" s="192">
        <f>IF(N1581="sníž. přenesená",J1581,0)</f>
        <v>0</v>
      </c>
      <c r="BI1581" s="192">
        <f>IF(N1581="nulová",J1581,0)</f>
        <v>0</v>
      </c>
      <c r="BJ1581" s="19" t="s">
        <v>80</v>
      </c>
      <c r="BK1581" s="192">
        <f>ROUND(I1581*H1581,2)</f>
        <v>0</v>
      </c>
      <c r="BL1581" s="19" t="s">
        <v>339</v>
      </c>
      <c r="BM1581" s="191" t="s">
        <v>7220</v>
      </c>
    </row>
    <row r="1582" spans="1:65" s="2" customFormat="1" ht="11.25">
      <c r="A1582" s="36"/>
      <c r="B1582" s="37"/>
      <c r="C1582" s="38"/>
      <c r="D1582" s="193" t="s">
        <v>193</v>
      </c>
      <c r="E1582" s="38"/>
      <c r="F1582" s="194" t="s">
        <v>2202</v>
      </c>
      <c r="G1582" s="38"/>
      <c r="H1582" s="38"/>
      <c r="I1582" s="195"/>
      <c r="J1582" s="38"/>
      <c r="K1582" s="38"/>
      <c r="L1582" s="41"/>
      <c r="M1582" s="196"/>
      <c r="N1582" s="197"/>
      <c r="O1582" s="66"/>
      <c r="P1582" s="66"/>
      <c r="Q1582" s="66"/>
      <c r="R1582" s="66"/>
      <c r="S1582" s="66"/>
      <c r="T1582" s="67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T1582" s="19" t="s">
        <v>193</v>
      </c>
      <c r="AU1582" s="19" t="s">
        <v>82</v>
      </c>
    </row>
    <row r="1583" spans="1:65" s="13" customFormat="1" ht="11.25">
      <c r="B1583" s="198"/>
      <c r="C1583" s="199"/>
      <c r="D1583" s="200" t="s">
        <v>195</v>
      </c>
      <c r="E1583" s="201" t="s">
        <v>19</v>
      </c>
      <c r="F1583" s="202" t="s">
        <v>909</v>
      </c>
      <c r="G1583" s="199"/>
      <c r="H1583" s="201" t="s">
        <v>19</v>
      </c>
      <c r="I1583" s="203"/>
      <c r="J1583" s="199"/>
      <c r="K1583" s="199"/>
      <c r="L1583" s="204"/>
      <c r="M1583" s="205"/>
      <c r="N1583" s="206"/>
      <c r="O1583" s="206"/>
      <c r="P1583" s="206"/>
      <c r="Q1583" s="206"/>
      <c r="R1583" s="206"/>
      <c r="S1583" s="206"/>
      <c r="T1583" s="207"/>
      <c r="AT1583" s="208" t="s">
        <v>195</v>
      </c>
      <c r="AU1583" s="208" t="s">
        <v>82</v>
      </c>
      <c r="AV1583" s="13" t="s">
        <v>80</v>
      </c>
      <c r="AW1583" s="13" t="s">
        <v>35</v>
      </c>
      <c r="AX1583" s="13" t="s">
        <v>73</v>
      </c>
      <c r="AY1583" s="208" t="s">
        <v>185</v>
      </c>
    </row>
    <row r="1584" spans="1:65" s="14" customFormat="1" ht="11.25">
      <c r="B1584" s="209"/>
      <c r="C1584" s="210"/>
      <c r="D1584" s="200" t="s">
        <v>195</v>
      </c>
      <c r="E1584" s="211" t="s">
        <v>19</v>
      </c>
      <c r="F1584" s="212" t="s">
        <v>941</v>
      </c>
      <c r="G1584" s="210"/>
      <c r="H1584" s="213">
        <v>3.6579999999999999</v>
      </c>
      <c r="I1584" s="214"/>
      <c r="J1584" s="210"/>
      <c r="K1584" s="210"/>
      <c r="L1584" s="215"/>
      <c r="M1584" s="216"/>
      <c r="N1584" s="217"/>
      <c r="O1584" s="217"/>
      <c r="P1584" s="217"/>
      <c r="Q1584" s="217"/>
      <c r="R1584" s="217"/>
      <c r="S1584" s="217"/>
      <c r="T1584" s="218"/>
      <c r="AT1584" s="219" t="s">
        <v>195</v>
      </c>
      <c r="AU1584" s="219" t="s">
        <v>82</v>
      </c>
      <c r="AV1584" s="14" t="s">
        <v>82</v>
      </c>
      <c r="AW1584" s="14" t="s">
        <v>35</v>
      </c>
      <c r="AX1584" s="14" t="s">
        <v>73</v>
      </c>
      <c r="AY1584" s="219" t="s">
        <v>185</v>
      </c>
    </row>
    <row r="1585" spans="1:65" s="14" customFormat="1" ht="11.25">
      <c r="B1585" s="209"/>
      <c r="C1585" s="210"/>
      <c r="D1585" s="200" t="s">
        <v>195</v>
      </c>
      <c r="E1585" s="211" t="s">
        <v>19</v>
      </c>
      <c r="F1585" s="212" t="s">
        <v>1595</v>
      </c>
      <c r="G1585" s="210"/>
      <c r="H1585" s="213">
        <v>2.585</v>
      </c>
      <c r="I1585" s="214"/>
      <c r="J1585" s="210"/>
      <c r="K1585" s="210"/>
      <c r="L1585" s="215"/>
      <c r="M1585" s="216"/>
      <c r="N1585" s="217"/>
      <c r="O1585" s="217"/>
      <c r="P1585" s="217"/>
      <c r="Q1585" s="217"/>
      <c r="R1585" s="217"/>
      <c r="S1585" s="217"/>
      <c r="T1585" s="218"/>
      <c r="AT1585" s="219" t="s">
        <v>195</v>
      </c>
      <c r="AU1585" s="219" t="s">
        <v>82</v>
      </c>
      <c r="AV1585" s="14" t="s">
        <v>82</v>
      </c>
      <c r="AW1585" s="14" t="s">
        <v>35</v>
      </c>
      <c r="AX1585" s="14" t="s">
        <v>73</v>
      </c>
      <c r="AY1585" s="219" t="s">
        <v>185</v>
      </c>
    </row>
    <row r="1586" spans="1:65" s="14" customFormat="1" ht="11.25">
      <c r="B1586" s="209"/>
      <c r="C1586" s="210"/>
      <c r="D1586" s="200" t="s">
        <v>195</v>
      </c>
      <c r="E1586" s="211" t="s">
        <v>19</v>
      </c>
      <c r="F1586" s="212" t="s">
        <v>943</v>
      </c>
      <c r="G1586" s="210"/>
      <c r="H1586" s="213">
        <v>3.8940000000000001</v>
      </c>
      <c r="I1586" s="214"/>
      <c r="J1586" s="210"/>
      <c r="K1586" s="210"/>
      <c r="L1586" s="215"/>
      <c r="M1586" s="216"/>
      <c r="N1586" s="217"/>
      <c r="O1586" s="217"/>
      <c r="P1586" s="217"/>
      <c r="Q1586" s="217"/>
      <c r="R1586" s="217"/>
      <c r="S1586" s="217"/>
      <c r="T1586" s="218"/>
      <c r="AT1586" s="219" t="s">
        <v>195</v>
      </c>
      <c r="AU1586" s="219" t="s">
        <v>82</v>
      </c>
      <c r="AV1586" s="14" t="s">
        <v>82</v>
      </c>
      <c r="AW1586" s="14" t="s">
        <v>35</v>
      </c>
      <c r="AX1586" s="14" t="s">
        <v>73</v>
      </c>
      <c r="AY1586" s="219" t="s">
        <v>185</v>
      </c>
    </row>
    <row r="1587" spans="1:65" s="14" customFormat="1" ht="11.25">
      <c r="B1587" s="209"/>
      <c r="C1587" s="210"/>
      <c r="D1587" s="200" t="s">
        <v>195</v>
      </c>
      <c r="E1587" s="211" t="s">
        <v>19</v>
      </c>
      <c r="F1587" s="212" t="s">
        <v>7221</v>
      </c>
      <c r="G1587" s="210"/>
      <c r="H1587" s="213">
        <v>50.295000000000002</v>
      </c>
      <c r="I1587" s="214"/>
      <c r="J1587" s="210"/>
      <c r="K1587" s="210"/>
      <c r="L1587" s="215"/>
      <c r="M1587" s="216"/>
      <c r="N1587" s="217"/>
      <c r="O1587" s="217"/>
      <c r="P1587" s="217"/>
      <c r="Q1587" s="217"/>
      <c r="R1587" s="217"/>
      <c r="S1587" s="217"/>
      <c r="T1587" s="218"/>
      <c r="AT1587" s="219" t="s">
        <v>195</v>
      </c>
      <c r="AU1587" s="219" t="s">
        <v>82</v>
      </c>
      <c r="AV1587" s="14" t="s">
        <v>82</v>
      </c>
      <c r="AW1587" s="14" t="s">
        <v>35</v>
      </c>
      <c r="AX1587" s="14" t="s">
        <v>73</v>
      </c>
      <c r="AY1587" s="219" t="s">
        <v>185</v>
      </c>
    </row>
    <row r="1588" spans="1:65" s="14" customFormat="1" ht="11.25">
      <c r="B1588" s="209"/>
      <c r="C1588" s="210"/>
      <c r="D1588" s="200" t="s">
        <v>195</v>
      </c>
      <c r="E1588" s="211" t="s">
        <v>19</v>
      </c>
      <c r="F1588" s="212" t="s">
        <v>7222</v>
      </c>
      <c r="G1588" s="210"/>
      <c r="H1588" s="213">
        <v>-2.7280000000000002</v>
      </c>
      <c r="I1588" s="214"/>
      <c r="J1588" s="210"/>
      <c r="K1588" s="210"/>
      <c r="L1588" s="215"/>
      <c r="M1588" s="216"/>
      <c r="N1588" s="217"/>
      <c r="O1588" s="217"/>
      <c r="P1588" s="217"/>
      <c r="Q1588" s="217"/>
      <c r="R1588" s="217"/>
      <c r="S1588" s="217"/>
      <c r="T1588" s="218"/>
      <c r="AT1588" s="219" t="s">
        <v>195</v>
      </c>
      <c r="AU1588" s="219" t="s">
        <v>82</v>
      </c>
      <c r="AV1588" s="14" t="s">
        <v>82</v>
      </c>
      <c r="AW1588" s="14" t="s">
        <v>35</v>
      </c>
      <c r="AX1588" s="14" t="s">
        <v>73</v>
      </c>
      <c r="AY1588" s="219" t="s">
        <v>185</v>
      </c>
    </row>
    <row r="1589" spans="1:65" s="15" customFormat="1" ht="11.25">
      <c r="B1589" s="220"/>
      <c r="C1589" s="221"/>
      <c r="D1589" s="200" t="s">
        <v>195</v>
      </c>
      <c r="E1589" s="222" t="s">
        <v>19</v>
      </c>
      <c r="F1589" s="223" t="s">
        <v>226</v>
      </c>
      <c r="G1589" s="221"/>
      <c r="H1589" s="224">
        <v>57.704000000000001</v>
      </c>
      <c r="I1589" s="225"/>
      <c r="J1589" s="221"/>
      <c r="K1589" s="221"/>
      <c r="L1589" s="226"/>
      <c r="M1589" s="227"/>
      <c r="N1589" s="228"/>
      <c r="O1589" s="228"/>
      <c r="P1589" s="228"/>
      <c r="Q1589" s="228"/>
      <c r="R1589" s="228"/>
      <c r="S1589" s="228"/>
      <c r="T1589" s="229"/>
      <c r="AT1589" s="230" t="s">
        <v>195</v>
      </c>
      <c r="AU1589" s="230" t="s">
        <v>82</v>
      </c>
      <c r="AV1589" s="15" t="s">
        <v>135</v>
      </c>
      <c r="AW1589" s="15" t="s">
        <v>35</v>
      </c>
      <c r="AX1589" s="15" t="s">
        <v>80</v>
      </c>
      <c r="AY1589" s="230" t="s">
        <v>185</v>
      </c>
    </row>
    <row r="1590" spans="1:65" s="12" customFormat="1" ht="22.9" customHeight="1">
      <c r="B1590" s="164"/>
      <c r="C1590" s="165"/>
      <c r="D1590" s="166" t="s">
        <v>72</v>
      </c>
      <c r="E1590" s="178" t="s">
        <v>7223</v>
      </c>
      <c r="F1590" s="178" t="s">
        <v>7224</v>
      </c>
      <c r="G1590" s="165"/>
      <c r="H1590" s="165"/>
      <c r="I1590" s="168"/>
      <c r="J1590" s="179">
        <f>BK1590</f>
        <v>0</v>
      </c>
      <c r="K1590" s="165"/>
      <c r="L1590" s="170"/>
      <c r="M1590" s="171"/>
      <c r="N1590" s="172"/>
      <c r="O1590" s="172"/>
      <c r="P1590" s="173">
        <f>SUM(P1591:P1604)</f>
        <v>0</v>
      </c>
      <c r="Q1590" s="172"/>
      <c r="R1590" s="173">
        <f>SUM(R1591:R1604)</f>
        <v>0</v>
      </c>
      <c r="S1590" s="172"/>
      <c r="T1590" s="174">
        <f>SUM(T1591:T1604)</f>
        <v>0</v>
      </c>
      <c r="AR1590" s="175" t="s">
        <v>82</v>
      </c>
      <c r="AT1590" s="176" t="s">
        <v>72</v>
      </c>
      <c r="AU1590" s="176" t="s">
        <v>80</v>
      </c>
      <c r="AY1590" s="175" t="s">
        <v>185</v>
      </c>
      <c r="BK1590" s="177">
        <f>SUM(BK1591:BK1604)</f>
        <v>0</v>
      </c>
    </row>
    <row r="1591" spans="1:65" s="2" customFormat="1" ht="16.5" customHeight="1">
      <c r="A1591" s="36"/>
      <c r="B1591" s="37"/>
      <c r="C1591" s="180" t="s">
        <v>2153</v>
      </c>
      <c r="D1591" s="180" t="s">
        <v>187</v>
      </c>
      <c r="E1591" s="181" t="s">
        <v>7225</v>
      </c>
      <c r="F1591" s="182" t="s">
        <v>7226</v>
      </c>
      <c r="G1591" s="183" t="s">
        <v>240</v>
      </c>
      <c r="H1591" s="184">
        <v>55.5</v>
      </c>
      <c r="I1591" s="185"/>
      <c r="J1591" s="186">
        <f>ROUND(I1591*H1591,2)</f>
        <v>0</v>
      </c>
      <c r="K1591" s="182" t="s">
        <v>449</v>
      </c>
      <c r="L1591" s="41"/>
      <c r="M1591" s="187" t="s">
        <v>19</v>
      </c>
      <c r="N1591" s="188" t="s">
        <v>44</v>
      </c>
      <c r="O1591" s="66"/>
      <c r="P1591" s="189">
        <f>O1591*H1591</f>
        <v>0</v>
      </c>
      <c r="Q1591" s="189">
        <v>0</v>
      </c>
      <c r="R1591" s="189">
        <f>Q1591*H1591</f>
        <v>0</v>
      </c>
      <c r="S1591" s="189">
        <v>0</v>
      </c>
      <c r="T1591" s="190">
        <f>S1591*H1591</f>
        <v>0</v>
      </c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R1591" s="191" t="s">
        <v>339</v>
      </c>
      <c r="AT1591" s="191" t="s">
        <v>187</v>
      </c>
      <c r="AU1591" s="191" t="s">
        <v>82</v>
      </c>
      <c r="AY1591" s="19" t="s">
        <v>185</v>
      </c>
      <c r="BE1591" s="192">
        <f>IF(N1591="základní",J1591,0)</f>
        <v>0</v>
      </c>
      <c r="BF1591" s="192">
        <f>IF(N1591="snížená",J1591,0)</f>
        <v>0</v>
      </c>
      <c r="BG1591" s="192">
        <f>IF(N1591="zákl. přenesená",J1591,0)</f>
        <v>0</v>
      </c>
      <c r="BH1591" s="192">
        <f>IF(N1591="sníž. přenesená",J1591,0)</f>
        <v>0</v>
      </c>
      <c r="BI1591" s="192">
        <f>IF(N1591="nulová",J1591,0)</f>
        <v>0</v>
      </c>
      <c r="BJ1591" s="19" t="s">
        <v>80</v>
      </c>
      <c r="BK1591" s="192">
        <f>ROUND(I1591*H1591,2)</f>
        <v>0</v>
      </c>
      <c r="BL1591" s="19" t="s">
        <v>339</v>
      </c>
      <c r="BM1591" s="191" t="s">
        <v>7227</v>
      </c>
    </row>
    <row r="1592" spans="1:65" s="13" customFormat="1" ht="11.25">
      <c r="B1592" s="198"/>
      <c r="C1592" s="199"/>
      <c r="D1592" s="200" t="s">
        <v>195</v>
      </c>
      <c r="E1592" s="201" t="s">
        <v>19</v>
      </c>
      <c r="F1592" s="202" t="s">
        <v>6984</v>
      </c>
      <c r="G1592" s="199"/>
      <c r="H1592" s="201" t="s">
        <v>19</v>
      </c>
      <c r="I1592" s="203"/>
      <c r="J1592" s="199"/>
      <c r="K1592" s="199"/>
      <c r="L1592" s="204"/>
      <c r="M1592" s="205"/>
      <c r="N1592" s="206"/>
      <c r="O1592" s="206"/>
      <c r="P1592" s="206"/>
      <c r="Q1592" s="206"/>
      <c r="R1592" s="206"/>
      <c r="S1592" s="206"/>
      <c r="T1592" s="207"/>
      <c r="AT1592" s="208" t="s">
        <v>195</v>
      </c>
      <c r="AU1592" s="208" t="s">
        <v>82</v>
      </c>
      <c r="AV1592" s="13" t="s">
        <v>80</v>
      </c>
      <c r="AW1592" s="13" t="s">
        <v>35</v>
      </c>
      <c r="AX1592" s="13" t="s">
        <v>73</v>
      </c>
      <c r="AY1592" s="208" t="s">
        <v>185</v>
      </c>
    </row>
    <row r="1593" spans="1:65" s="13" customFormat="1" ht="11.25">
      <c r="B1593" s="198"/>
      <c r="C1593" s="199"/>
      <c r="D1593" s="200" t="s">
        <v>195</v>
      </c>
      <c r="E1593" s="201" t="s">
        <v>19</v>
      </c>
      <c r="F1593" s="202" t="s">
        <v>732</v>
      </c>
      <c r="G1593" s="199"/>
      <c r="H1593" s="201" t="s">
        <v>19</v>
      </c>
      <c r="I1593" s="203"/>
      <c r="J1593" s="199"/>
      <c r="K1593" s="199"/>
      <c r="L1593" s="204"/>
      <c r="M1593" s="205"/>
      <c r="N1593" s="206"/>
      <c r="O1593" s="206"/>
      <c r="P1593" s="206"/>
      <c r="Q1593" s="206"/>
      <c r="R1593" s="206"/>
      <c r="S1593" s="206"/>
      <c r="T1593" s="207"/>
      <c r="AT1593" s="208" t="s">
        <v>195</v>
      </c>
      <c r="AU1593" s="208" t="s">
        <v>82</v>
      </c>
      <c r="AV1593" s="13" t="s">
        <v>80</v>
      </c>
      <c r="AW1593" s="13" t="s">
        <v>35</v>
      </c>
      <c r="AX1593" s="13" t="s">
        <v>73</v>
      </c>
      <c r="AY1593" s="208" t="s">
        <v>185</v>
      </c>
    </row>
    <row r="1594" spans="1:65" s="14" customFormat="1" ht="11.25">
      <c r="B1594" s="209"/>
      <c r="C1594" s="210"/>
      <c r="D1594" s="200" t="s">
        <v>195</v>
      </c>
      <c r="E1594" s="211" t="s">
        <v>19</v>
      </c>
      <c r="F1594" s="212" t="s">
        <v>7228</v>
      </c>
      <c r="G1594" s="210"/>
      <c r="H1594" s="213">
        <v>36</v>
      </c>
      <c r="I1594" s="214"/>
      <c r="J1594" s="210"/>
      <c r="K1594" s="210"/>
      <c r="L1594" s="215"/>
      <c r="M1594" s="216"/>
      <c r="N1594" s="217"/>
      <c r="O1594" s="217"/>
      <c r="P1594" s="217"/>
      <c r="Q1594" s="217"/>
      <c r="R1594" s="217"/>
      <c r="S1594" s="217"/>
      <c r="T1594" s="218"/>
      <c r="AT1594" s="219" t="s">
        <v>195</v>
      </c>
      <c r="AU1594" s="219" t="s">
        <v>82</v>
      </c>
      <c r="AV1594" s="14" t="s">
        <v>82</v>
      </c>
      <c r="AW1594" s="14" t="s">
        <v>35</v>
      </c>
      <c r="AX1594" s="14" t="s">
        <v>73</v>
      </c>
      <c r="AY1594" s="219" t="s">
        <v>185</v>
      </c>
    </row>
    <row r="1595" spans="1:65" s="14" customFormat="1" ht="11.25">
      <c r="B1595" s="209"/>
      <c r="C1595" s="210"/>
      <c r="D1595" s="200" t="s">
        <v>195</v>
      </c>
      <c r="E1595" s="211" t="s">
        <v>19</v>
      </c>
      <c r="F1595" s="212" t="s">
        <v>7229</v>
      </c>
      <c r="G1595" s="210"/>
      <c r="H1595" s="213">
        <v>19.5</v>
      </c>
      <c r="I1595" s="214"/>
      <c r="J1595" s="210"/>
      <c r="K1595" s="210"/>
      <c r="L1595" s="215"/>
      <c r="M1595" s="216"/>
      <c r="N1595" s="217"/>
      <c r="O1595" s="217"/>
      <c r="P1595" s="217"/>
      <c r="Q1595" s="217"/>
      <c r="R1595" s="217"/>
      <c r="S1595" s="217"/>
      <c r="T1595" s="218"/>
      <c r="AT1595" s="219" t="s">
        <v>195</v>
      </c>
      <c r="AU1595" s="219" t="s">
        <v>82</v>
      </c>
      <c r="AV1595" s="14" t="s">
        <v>82</v>
      </c>
      <c r="AW1595" s="14" t="s">
        <v>35</v>
      </c>
      <c r="AX1595" s="14" t="s">
        <v>73</v>
      </c>
      <c r="AY1595" s="219" t="s">
        <v>185</v>
      </c>
    </row>
    <row r="1596" spans="1:65" s="15" customFormat="1" ht="11.25">
      <c r="B1596" s="220"/>
      <c r="C1596" s="221"/>
      <c r="D1596" s="200" t="s">
        <v>195</v>
      </c>
      <c r="E1596" s="222" t="s">
        <v>19</v>
      </c>
      <c r="F1596" s="223" t="s">
        <v>226</v>
      </c>
      <c r="G1596" s="221"/>
      <c r="H1596" s="224">
        <v>55.5</v>
      </c>
      <c r="I1596" s="225"/>
      <c r="J1596" s="221"/>
      <c r="K1596" s="221"/>
      <c r="L1596" s="226"/>
      <c r="M1596" s="227"/>
      <c r="N1596" s="228"/>
      <c r="O1596" s="228"/>
      <c r="P1596" s="228"/>
      <c r="Q1596" s="228"/>
      <c r="R1596" s="228"/>
      <c r="S1596" s="228"/>
      <c r="T1596" s="229"/>
      <c r="AT1596" s="230" t="s">
        <v>195</v>
      </c>
      <c r="AU1596" s="230" t="s">
        <v>82</v>
      </c>
      <c r="AV1596" s="15" t="s">
        <v>135</v>
      </c>
      <c r="AW1596" s="15" t="s">
        <v>35</v>
      </c>
      <c r="AX1596" s="15" t="s">
        <v>80</v>
      </c>
      <c r="AY1596" s="230" t="s">
        <v>185</v>
      </c>
    </row>
    <row r="1597" spans="1:65" s="2" customFormat="1" ht="16.5" customHeight="1">
      <c r="A1597" s="36"/>
      <c r="B1597" s="37"/>
      <c r="C1597" s="237" t="s">
        <v>2158</v>
      </c>
      <c r="D1597" s="237" t="s">
        <v>520</v>
      </c>
      <c r="E1597" s="238" t="s">
        <v>7230</v>
      </c>
      <c r="F1597" s="239" t="s">
        <v>7231</v>
      </c>
      <c r="G1597" s="240" t="s">
        <v>240</v>
      </c>
      <c r="H1597" s="241">
        <v>55.5</v>
      </c>
      <c r="I1597" s="242"/>
      <c r="J1597" s="243">
        <f>ROUND(I1597*H1597,2)</f>
        <v>0</v>
      </c>
      <c r="K1597" s="239" t="s">
        <v>449</v>
      </c>
      <c r="L1597" s="244"/>
      <c r="M1597" s="245" t="s">
        <v>19</v>
      </c>
      <c r="N1597" s="246" t="s">
        <v>44</v>
      </c>
      <c r="O1597" s="66"/>
      <c r="P1597" s="189">
        <f>O1597*H1597</f>
        <v>0</v>
      </c>
      <c r="Q1597" s="189">
        <v>0</v>
      </c>
      <c r="R1597" s="189">
        <f>Q1597*H1597</f>
        <v>0</v>
      </c>
      <c r="S1597" s="189">
        <v>0</v>
      </c>
      <c r="T1597" s="190">
        <f>S1597*H1597</f>
        <v>0</v>
      </c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R1597" s="191" t="s">
        <v>627</v>
      </c>
      <c r="AT1597" s="191" t="s">
        <v>520</v>
      </c>
      <c r="AU1597" s="191" t="s">
        <v>82</v>
      </c>
      <c r="AY1597" s="19" t="s">
        <v>185</v>
      </c>
      <c r="BE1597" s="192">
        <f>IF(N1597="základní",J1597,0)</f>
        <v>0</v>
      </c>
      <c r="BF1597" s="192">
        <f>IF(N1597="snížená",J1597,0)</f>
        <v>0</v>
      </c>
      <c r="BG1597" s="192">
        <f>IF(N1597="zákl. přenesená",J1597,0)</f>
        <v>0</v>
      </c>
      <c r="BH1597" s="192">
        <f>IF(N1597="sníž. přenesená",J1597,0)</f>
        <v>0</v>
      </c>
      <c r="BI1597" s="192">
        <f>IF(N1597="nulová",J1597,0)</f>
        <v>0</v>
      </c>
      <c r="BJ1597" s="19" t="s">
        <v>80</v>
      </c>
      <c r="BK1597" s="192">
        <f>ROUND(I1597*H1597,2)</f>
        <v>0</v>
      </c>
      <c r="BL1597" s="19" t="s">
        <v>339</v>
      </c>
      <c r="BM1597" s="191" t="s">
        <v>7232</v>
      </c>
    </row>
    <row r="1598" spans="1:65" s="13" customFormat="1" ht="11.25">
      <c r="B1598" s="198"/>
      <c r="C1598" s="199"/>
      <c r="D1598" s="200" t="s">
        <v>195</v>
      </c>
      <c r="E1598" s="201" t="s">
        <v>19</v>
      </c>
      <c r="F1598" s="202" t="s">
        <v>6984</v>
      </c>
      <c r="G1598" s="199"/>
      <c r="H1598" s="201" t="s">
        <v>19</v>
      </c>
      <c r="I1598" s="203"/>
      <c r="J1598" s="199"/>
      <c r="K1598" s="199"/>
      <c r="L1598" s="204"/>
      <c r="M1598" s="205"/>
      <c r="N1598" s="206"/>
      <c r="O1598" s="206"/>
      <c r="P1598" s="206"/>
      <c r="Q1598" s="206"/>
      <c r="R1598" s="206"/>
      <c r="S1598" s="206"/>
      <c r="T1598" s="207"/>
      <c r="AT1598" s="208" t="s">
        <v>195</v>
      </c>
      <c r="AU1598" s="208" t="s">
        <v>82</v>
      </c>
      <c r="AV1598" s="13" t="s">
        <v>80</v>
      </c>
      <c r="AW1598" s="13" t="s">
        <v>35</v>
      </c>
      <c r="AX1598" s="13" t="s">
        <v>73</v>
      </c>
      <c r="AY1598" s="208" t="s">
        <v>185</v>
      </c>
    </row>
    <row r="1599" spans="1:65" s="13" customFormat="1" ht="11.25">
      <c r="B1599" s="198"/>
      <c r="C1599" s="199"/>
      <c r="D1599" s="200" t="s">
        <v>195</v>
      </c>
      <c r="E1599" s="201" t="s">
        <v>19</v>
      </c>
      <c r="F1599" s="202" t="s">
        <v>732</v>
      </c>
      <c r="G1599" s="199"/>
      <c r="H1599" s="201" t="s">
        <v>19</v>
      </c>
      <c r="I1599" s="203"/>
      <c r="J1599" s="199"/>
      <c r="K1599" s="199"/>
      <c r="L1599" s="204"/>
      <c r="M1599" s="205"/>
      <c r="N1599" s="206"/>
      <c r="O1599" s="206"/>
      <c r="P1599" s="206"/>
      <c r="Q1599" s="206"/>
      <c r="R1599" s="206"/>
      <c r="S1599" s="206"/>
      <c r="T1599" s="207"/>
      <c r="AT1599" s="208" t="s">
        <v>195</v>
      </c>
      <c r="AU1599" s="208" t="s">
        <v>82</v>
      </c>
      <c r="AV1599" s="13" t="s">
        <v>80</v>
      </c>
      <c r="AW1599" s="13" t="s">
        <v>35</v>
      </c>
      <c r="AX1599" s="13" t="s">
        <v>73</v>
      </c>
      <c r="AY1599" s="208" t="s">
        <v>185</v>
      </c>
    </row>
    <row r="1600" spans="1:65" s="14" customFormat="1" ht="11.25">
      <c r="B1600" s="209"/>
      <c r="C1600" s="210"/>
      <c r="D1600" s="200" t="s">
        <v>195</v>
      </c>
      <c r="E1600" s="211" t="s">
        <v>19</v>
      </c>
      <c r="F1600" s="212" t="s">
        <v>7228</v>
      </c>
      <c r="G1600" s="210"/>
      <c r="H1600" s="213">
        <v>36</v>
      </c>
      <c r="I1600" s="214"/>
      <c r="J1600" s="210"/>
      <c r="K1600" s="210"/>
      <c r="L1600" s="215"/>
      <c r="M1600" s="216"/>
      <c r="N1600" s="217"/>
      <c r="O1600" s="217"/>
      <c r="P1600" s="217"/>
      <c r="Q1600" s="217"/>
      <c r="R1600" s="217"/>
      <c r="S1600" s="217"/>
      <c r="T1600" s="218"/>
      <c r="AT1600" s="219" t="s">
        <v>195</v>
      </c>
      <c r="AU1600" s="219" t="s">
        <v>82</v>
      </c>
      <c r="AV1600" s="14" t="s">
        <v>82</v>
      </c>
      <c r="AW1600" s="14" t="s">
        <v>35</v>
      </c>
      <c r="AX1600" s="14" t="s">
        <v>73</v>
      </c>
      <c r="AY1600" s="219" t="s">
        <v>185</v>
      </c>
    </row>
    <row r="1601" spans="1:65" s="14" customFormat="1" ht="11.25">
      <c r="B1601" s="209"/>
      <c r="C1601" s="210"/>
      <c r="D1601" s="200" t="s">
        <v>195</v>
      </c>
      <c r="E1601" s="211" t="s">
        <v>19</v>
      </c>
      <c r="F1601" s="212" t="s">
        <v>7229</v>
      </c>
      <c r="G1601" s="210"/>
      <c r="H1601" s="213">
        <v>19.5</v>
      </c>
      <c r="I1601" s="214"/>
      <c r="J1601" s="210"/>
      <c r="K1601" s="210"/>
      <c r="L1601" s="215"/>
      <c r="M1601" s="216"/>
      <c r="N1601" s="217"/>
      <c r="O1601" s="217"/>
      <c r="P1601" s="217"/>
      <c r="Q1601" s="217"/>
      <c r="R1601" s="217"/>
      <c r="S1601" s="217"/>
      <c r="T1601" s="218"/>
      <c r="AT1601" s="219" t="s">
        <v>195</v>
      </c>
      <c r="AU1601" s="219" t="s">
        <v>82</v>
      </c>
      <c r="AV1601" s="14" t="s">
        <v>82</v>
      </c>
      <c r="AW1601" s="14" t="s">
        <v>35</v>
      </c>
      <c r="AX1601" s="14" t="s">
        <v>73</v>
      </c>
      <c r="AY1601" s="219" t="s">
        <v>185</v>
      </c>
    </row>
    <row r="1602" spans="1:65" s="15" customFormat="1" ht="11.25">
      <c r="B1602" s="220"/>
      <c r="C1602" s="221"/>
      <c r="D1602" s="200" t="s">
        <v>195</v>
      </c>
      <c r="E1602" s="222" t="s">
        <v>19</v>
      </c>
      <c r="F1602" s="223" t="s">
        <v>226</v>
      </c>
      <c r="G1602" s="221"/>
      <c r="H1602" s="224">
        <v>55.5</v>
      </c>
      <c r="I1602" s="225"/>
      <c r="J1602" s="221"/>
      <c r="K1602" s="221"/>
      <c r="L1602" s="226"/>
      <c r="M1602" s="227"/>
      <c r="N1602" s="228"/>
      <c r="O1602" s="228"/>
      <c r="P1602" s="228"/>
      <c r="Q1602" s="228"/>
      <c r="R1602" s="228"/>
      <c r="S1602" s="228"/>
      <c r="T1602" s="229"/>
      <c r="AT1602" s="230" t="s">
        <v>195</v>
      </c>
      <c r="AU1602" s="230" t="s">
        <v>82</v>
      </c>
      <c r="AV1602" s="15" t="s">
        <v>135</v>
      </c>
      <c r="AW1602" s="15" t="s">
        <v>35</v>
      </c>
      <c r="AX1602" s="15" t="s">
        <v>80</v>
      </c>
      <c r="AY1602" s="230" t="s">
        <v>185</v>
      </c>
    </row>
    <row r="1603" spans="1:65" s="2" customFormat="1" ht="24.2" customHeight="1">
      <c r="A1603" s="36"/>
      <c r="B1603" s="37"/>
      <c r="C1603" s="180" t="s">
        <v>2198</v>
      </c>
      <c r="D1603" s="180" t="s">
        <v>187</v>
      </c>
      <c r="E1603" s="181" t="s">
        <v>7233</v>
      </c>
      <c r="F1603" s="182" t="s">
        <v>7234</v>
      </c>
      <c r="G1603" s="183" t="s">
        <v>457</v>
      </c>
      <c r="H1603" s="231"/>
      <c r="I1603" s="185"/>
      <c r="J1603" s="186">
        <f>ROUND(I1603*H1603,2)</f>
        <v>0</v>
      </c>
      <c r="K1603" s="182" t="s">
        <v>191</v>
      </c>
      <c r="L1603" s="41"/>
      <c r="M1603" s="187" t="s">
        <v>19</v>
      </c>
      <c r="N1603" s="188" t="s">
        <v>44</v>
      </c>
      <c r="O1603" s="66"/>
      <c r="P1603" s="189">
        <f>O1603*H1603</f>
        <v>0</v>
      </c>
      <c r="Q1603" s="189">
        <v>0</v>
      </c>
      <c r="R1603" s="189">
        <f>Q1603*H1603</f>
        <v>0</v>
      </c>
      <c r="S1603" s="189">
        <v>0</v>
      </c>
      <c r="T1603" s="190">
        <f>S1603*H1603</f>
        <v>0</v>
      </c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R1603" s="191" t="s">
        <v>339</v>
      </c>
      <c r="AT1603" s="191" t="s">
        <v>187</v>
      </c>
      <c r="AU1603" s="191" t="s">
        <v>82</v>
      </c>
      <c r="AY1603" s="19" t="s">
        <v>185</v>
      </c>
      <c r="BE1603" s="192">
        <f>IF(N1603="základní",J1603,0)</f>
        <v>0</v>
      </c>
      <c r="BF1603" s="192">
        <f>IF(N1603="snížená",J1603,0)</f>
        <v>0</v>
      </c>
      <c r="BG1603" s="192">
        <f>IF(N1603="zákl. přenesená",J1603,0)</f>
        <v>0</v>
      </c>
      <c r="BH1603" s="192">
        <f>IF(N1603="sníž. přenesená",J1603,0)</f>
        <v>0</v>
      </c>
      <c r="BI1603" s="192">
        <f>IF(N1603="nulová",J1603,0)</f>
        <v>0</v>
      </c>
      <c r="BJ1603" s="19" t="s">
        <v>80</v>
      </c>
      <c r="BK1603" s="192">
        <f>ROUND(I1603*H1603,2)</f>
        <v>0</v>
      </c>
      <c r="BL1603" s="19" t="s">
        <v>339</v>
      </c>
      <c r="BM1603" s="191" t="s">
        <v>7235</v>
      </c>
    </row>
    <row r="1604" spans="1:65" s="2" customFormat="1" ht="11.25">
      <c r="A1604" s="36"/>
      <c r="B1604" s="37"/>
      <c r="C1604" s="38"/>
      <c r="D1604" s="193" t="s">
        <v>193</v>
      </c>
      <c r="E1604" s="38"/>
      <c r="F1604" s="194" t="s">
        <v>7236</v>
      </c>
      <c r="G1604" s="38"/>
      <c r="H1604" s="38"/>
      <c r="I1604" s="195"/>
      <c r="J1604" s="38"/>
      <c r="K1604" s="38"/>
      <c r="L1604" s="41"/>
      <c r="M1604" s="196"/>
      <c r="N1604" s="197"/>
      <c r="O1604" s="66"/>
      <c r="P1604" s="66"/>
      <c r="Q1604" s="66"/>
      <c r="R1604" s="66"/>
      <c r="S1604" s="66"/>
      <c r="T1604" s="67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T1604" s="19" t="s">
        <v>193</v>
      </c>
      <c r="AU1604" s="19" t="s">
        <v>82</v>
      </c>
    </row>
    <row r="1605" spans="1:65" s="12" customFormat="1" ht="25.9" customHeight="1">
      <c r="B1605" s="164"/>
      <c r="C1605" s="165"/>
      <c r="D1605" s="166" t="s">
        <v>72</v>
      </c>
      <c r="E1605" s="167" t="s">
        <v>520</v>
      </c>
      <c r="F1605" s="167" t="s">
        <v>7237</v>
      </c>
      <c r="G1605" s="165"/>
      <c r="H1605" s="165"/>
      <c r="I1605" s="168"/>
      <c r="J1605" s="169">
        <f>BK1605</f>
        <v>0</v>
      </c>
      <c r="K1605" s="165"/>
      <c r="L1605" s="170"/>
      <c r="M1605" s="171"/>
      <c r="N1605" s="172"/>
      <c r="O1605" s="172"/>
      <c r="P1605" s="173">
        <f>P1606</f>
        <v>0</v>
      </c>
      <c r="Q1605" s="172"/>
      <c r="R1605" s="173">
        <f>R1606</f>
        <v>0</v>
      </c>
      <c r="S1605" s="172"/>
      <c r="T1605" s="174">
        <f>T1606</f>
        <v>0</v>
      </c>
      <c r="AR1605" s="175" t="s">
        <v>129</v>
      </c>
      <c r="AT1605" s="176" t="s">
        <v>72</v>
      </c>
      <c r="AU1605" s="176" t="s">
        <v>73</v>
      </c>
      <c r="AY1605" s="175" t="s">
        <v>185</v>
      </c>
      <c r="BK1605" s="177">
        <f>BK1606</f>
        <v>0</v>
      </c>
    </row>
    <row r="1606" spans="1:65" s="12" customFormat="1" ht="22.9" customHeight="1">
      <c r="B1606" s="164"/>
      <c r="C1606" s="165"/>
      <c r="D1606" s="166" t="s">
        <v>72</v>
      </c>
      <c r="E1606" s="178" t="s">
        <v>7238</v>
      </c>
      <c r="F1606" s="178" t="s">
        <v>7239</v>
      </c>
      <c r="G1606" s="165"/>
      <c r="H1606" s="165"/>
      <c r="I1606" s="168"/>
      <c r="J1606" s="179">
        <f>BK1606</f>
        <v>0</v>
      </c>
      <c r="K1606" s="165"/>
      <c r="L1606" s="170"/>
      <c r="M1606" s="171"/>
      <c r="N1606" s="172"/>
      <c r="O1606" s="172"/>
      <c r="P1606" s="173">
        <f>SUM(P1607:P1627)</f>
        <v>0</v>
      </c>
      <c r="Q1606" s="172"/>
      <c r="R1606" s="173">
        <f>SUM(R1607:R1627)</f>
        <v>0</v>
      </c>
      <c r="S1606" s="172"/>
      <c r="T1606" s="174">
        <f>SUM(T1607:T1627)</f>
        <v>0</v>
      </c>
      <c r="AR1606" s="175" t="s">
        <v>129</v>
      </c>
      <c r="AT1606" s="176" t="s">
        <v>72</v>
      </c>
      <c r="AU1606" s="176" t="s">
        <v>80</v>
      </c>
      <c r="AY1606" s="175" t="s">
        <v>185</v>
      </c>
      <c r="BK1606" s="177">
        <f>SUM(BK1607:BK1627)</f>
        <v>0</v>
      </c>
    </row>
    <row r="1607" spans="1:65" s="2" customFormat="1" ht="16.5" customHeight="1">
      <c r="A1607" s="36"/>
      <c r="B1607" s="37"/>
      <c r="C1607" s="180" t="s">
        <v>2685</v>
      </c>
      <c r="D1607" s="180" t="s">
        <v>187</v>
      </c>
      <c r="E1607" s="181" t="s">
        <v>7240</v>
      </c>
      <c r="F1607" s="182" t="s">
        <v>7241</v>
      </c>
      <c r="G1607" s="183" t="s">
        <v>1314</v>
      </c>
      <c r="H1607" s="184">
        <v>1</v>
      </c>
      <c r="I1607" s="185"/>
      <c r="J1607" s="186">
        <f>ROUND(I1607*H1607,2)</f>
        <v>0</v>
      </c>
      <c r="K1607" s="182" t="s">
        <v>449</v>
      </c>
      <c r="L1607" s="41"/>
      <c r="M1607" s="187" t="s">
        <v>19</v>
      </c>
      <c r="N1607" s="188" t="s">
        <v>44</v>
      </c>
      <c r="O1607" s="66"/>
      <c r="P1607" s="189">
        <f>O1607*H1607</f>
        <v>0</v>
      </c>
      <c r="Q1607" s="189">
        <v>0</v>
      </c>
      <c r="R1607" s="189">
        <f>Q1607*H1607</f>
        <v>0</v>
      </c>
      <c r="S1607" s="189">
        <v>0</v>
      </c>
      <c r="T1607" s="190">
        <f>S1607*H1607</f>
        <v>0</v>
      </c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R1607" s="191" t="s">
        <v>1307</v>
      </c>
      <c r="AT1607" s="191" t="s">
        <v>187</v>
      </c>
      <c r="AU1607" s="191" t="s">
        <v>82</v>
      </c>
      <c r="AY1607" s="19" t="s">
        <v>185</v>
      </c>
      <c r="BE1607" s="192">
        <f>IF(N1607="základní",J1607,0)</f>
        <v>0</v>
      </c>
      <c r="BF1607" s="192">
        <f>IF(N1607="snížená",J1607,0)</f>
        <v>0</v>
      </c>
      <c r="BG1607" s="192">
        <f>IF(N1607="zákl. přenesená",J1607,0)</f>
        <v>0</v>
      </c>
      <c r="BH1607" s="192">
        <f>IF(N1607="sníž. přenesená",J1607,0)</f>
        <v>0</v>
      </c>
      <c r="BI1607" s="192">
        <f>IF(N1607="nulová",J1607,0)</f>
        <v>0</v>
      </c>
      <c r="BJ1607" s="19" t="s">
        <v>80</v>
      </c>
      <c r="BK1607" s="192">
        <f>ROUND(I1607*H1607,2)</f>
        <v>0</v>
      </c>
      <c r="BL1607" s="19" t="s">
        <v>1307</v>
      </c>
      <c r="BM1607" s="191" t="s">
        <v>7242</v>
      </c>
    </row>
    <row r="1608" spans="1:65" s="14" customFormat="1" ht="11.25">
      <c r="B1608" s="209"/>
      <c r="C1608" s="210"/>
      <c r="D1608" s="200" t="s">
        <v>195</v>
      </c>
      <c r="E1608" s="211" t="s">
        <v>19</v>
      </c>
      <c r="F1608" s="212" t="s">
        <v>80</v>
      </c>
      <c r="G1608" s="210"/>
      <c r="H1608" s="213">
        <v>1</v>
      </c>
      <c r="I1608" s="214"/>
      <c r="J1608" s="210"/>
      <c r="K1608" s="210"/>
      <c r="L1608" s="215"/>
      <c r="M1608" s="216"/>
      <c r="N1608" s="217"/>
      <c r="O1608" s="217"/>
      <c r="P1608" s="217"/>
      <c r="Q1608" s="217"/>
      <c r="R1608" s="217"/>
      <c r="S1608" s="217"/>
      <c r="T1608" s="218"/>
      <c r="AT1608" s="219" t="s">
        <v>195</v>
      </c>
      <c r="AU1608" s="219" t="s">
        <v>82</v>
      </c>
      <c r="AV1608" s="14" t="s">
        <v>82</v>
      </c>
      <c r="AW1608" s="14" t="s">
        <v>35</v>
      </c>
      <c r="AX1608" s="14" t="s">
        <v>73</v>
      </c>
      <c r="AY1608" s="219" t="s">
        <v>185</v>
      </c>
    </row>
    <row r="1609" spans="1:65" s="15" customFormat="1" ht="11.25">
      <c r="B1609" s="220"/>
      <c r="C1609" s="221"/>
      <c r="D1609" s="200" t="s">
        <v>195</v>
      </c>
      <c r="E1609" s="222" t="s">
        <v>19</v>
      </c>
      <c r="F1609" s="223" t="s">
        <v>226</v>
      </c>
      <c r="G1609" s="221"/>
      <c r="H1609" s="224">
        <v>1</v>
      </c>
      <c r="I1609" s="225"/>
      <c r="J1609" s="221"/>
      <c r="K1609" s="221"/>
      <c r="L1609" s="226"/>
      <c r="M1609" s="227"/>
      <c r="N1609" s="228"/>
      <c r="O1609" s="228"/>
      <c r="P1609" s="228"/>
      <c r="Q1609" s="228"/>
      <c r="R1609" s="228"/>
      <c r="S1609" s="228"/>
      <c r="T1609" s="229"/>
      <c r="AT1609" s="230" t="s">
        <v>195</v>
      </c>
      <c r="AU1609" s="230" t="s">
        <v>82</v>
      </c>
      <c r="AV1609" s="15" t="s">
        <v>135</v>
      </c>
      <c r="AW1609" s="15" t="s">
        <v>35</v>
      </c>
      <c r="AX1609" s="15" t="s">
        <v>80</v>
      </c>
      <c r="AY1609" s="230" t="s">
        <v>185</v>
      </c>
    </row>
    <row r="1610" spans="1:65" s="2" customFormat="1" ht="37.9" customHeight="1">
      <c r="A1610" s="36"/>
      <c r="B1610" s="37"/>
      <c r="C1610" s="237" t="s">
        <v>2689</v>
      </c>
      <c r="D1610" s="237" t="s">
        <v>520</v>
      </c>
      <c r="E1610" s="238" t="s">
        <v>7243</v>
      </c>
      <c r="F1610" s="239" t="s">
        <v>7244</v>
      </c>
      <c r="G1610" s="240" t="s">
        <v>1314</v>
      </c>
      <c r="H1610" s="241">
        <v>1</v>
      </c>
      <c r="I1610" s="242"/>
      <c r="J1610" s="243">
        <f>ROUND(I1610*H1610,2)</f>
        <v>0</v>
      </c>
      <c r="K1610" s="239" t="s">
        <v>449</v>
      </c>
      <c r="L1610" s="244"/>
      <c r="M1610" s="245" t="s">
        <v>19</v>
      </c>
      <c r="N1610" s="246" t="s">
        <v>44</v>
      </c>
      <c r="O1610" s="66"/>
      <c r="P1610" s="189">
        <f>O1610*H1610</f>
        <v>0</v>
      </c>
      <c r="Q1610" s="189">
        <v>0</v>
      </c>
      <c r="R1610" s="189">
        <f>Q1610*H1610</f>
        <v>0</v>
      </c>
      <c r="S1610" s="189">
        <v>0</v>
      </c>
      <c r="T1610" s="190">
        <f>S1610*H1610</f>
        <v>0</v>
      </c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R1610" s="191" t="s">
        <v>3711</v>
      </c>
      <c r="AT1610" s="191" t="s">
        <v>520</v>
      </c>
      <c r="AU1610" s="191" t="s">
        <v>82</v>
      </c>
      <c r="AY1610" s="19" t="s">
        <v>185</v>
      </c>
      <c r="BE1610" s="192">
        <f>IF(N1610="základní",J1610,0)</f>
        <v>0</v>
      </c>
      <c r="BF1610" s="192">
        <f>IF(N1610="snížená",J1610,0)</f>
        <v>0</v>
      </c>
      <c r="BG1610" s="192">
        <f>IF(N1610="zákl. přenesená",J1610,0)</f>
        <v>0</v>
      </c>
      <c r="BH1610" s="192">
        <f>IF(N1610="sníž. přenesená",J1610,0)</f>
        <v>0</v>
      </c>
      <c r="BI1610" s="192">
        <f>IF(N1610="nulová",J1610,0)</f>
        <v>0</v>
      </c>
      <c r="BJ1610" s="19" t="s">
        <v>80</v>
      </c>
      <c r="BK1610" s="192">
        <f>ROUND(I1610*H1610,2)</f>
        <v>0</v>
      </c>
      <c r="BL1610" s="19" t="s">
        <v>1307</v>
      </c>
      <c r="BM1610" s="191" t="s">
        <v>7245</v>
      </c>
    </row>
    <row r="1611" spans="1:65" s="14" customFormat="1" ht="11.25">
      <c r="B1611" s="209"/>
      <c r="C1611" s="210"/>
      <c r="D1611" s="200" t="s">
        <v>195</v>
      </c>
      <c r="E1611" s="211" t="s">
        <v>19</v>
      </c>
      <c r="F1611" s="212" t="s">
        <v>80</v>
      </c>
      <c r="G1611" s="210"/>
      <c r="H1611" s="213">
        <v>1</v>
      </c>
      <c r="I1611" s="214"/>
      <c r="J1611" s="210"/>
      <c r="K1611" s="210"/>
      <c r="L1611" s="215"/>
      <c r="M1611" s="216"/>
      <c r="N1611" s="217"/>
      <c r="O1611" s="217"/>
      <c r="P1611" s="217"/>
      <c r="Q1611" s="217"/>
      <c r="R1611" s="217"/>
      <c r="S1611" s="217"/>
      <c r="T1611" s="218"/>
      <c r="AT1611" s="219" t="s">
        <v>195</v>
      </c>
      <c r="AU1611" s="219" t="s">
        <v>82</v>
      </c>
      <c r="AV1611" s="14" t="s">
        <v>82</v>
      </c>
      <c r="AW1611" s="14" t="s">
        <v>35</v>
      </c>
      <c r="AX1611" s="14" t="s">
        <v>73</v>
      </c>
      <c r="AY1611" s="219" t="s">
        <v>185</v>
      </c>
    </row>
    <row r="1612" spans="1:65" s="15" customFormat="1" ht="11.25">
      <c r="B1612" s="220"/>
      <c r="C1612" s="221"/>
      <c r="D1612" s="200" t="s">
        <v>195</v>
      </c>
      <c r="E1612" s="222" t="s">
        <v>19</v>
      </c>
      <c r="F1612" s="223" t="s">
        <v>226</v>
      </c>
      <c r="G1612" s="221"/>
      <c r="H1612" s="224">
        <v>1</v>
      </c>
      <c r="I1612" s="225"/>
      <c r="J1612" s="221"/>
      <c r="K1612" s="221"/>
      <c r="L1612" s="226"/>
      <c r="M1612" s="227"/>
      <c r="N1612" s="228"/>
      <c r="O1612" s="228"/>
      <c r="P1612" s="228"/>
      <c r="Q1612" s="228"/>
      <c r="R1612" s="228"/>
      <c r="S1612" s="228"/>
      <c r="T1612" s="229"/>
      <c r="AT1612" s="230" t="s">
        <v>195</v>
      </c>
      <c r="AU1612" s="230" t="s">
        <v>82</v>
      </c>
      <c r="AV1612" s="15" t="s">
        <v>135</v>
      </c>
      <c r="AW1612" s="15" t="s">
        <v>35</v>
      </c>
      <c r="AX1612" s="15" t="s">
        <v>80</v>
      </c>
      <c r="AY1612" s="230" t="s">
        <v>185</v>
      </c>
    </row>
    <row r="1613" spans="1:65" s="2" customFormat="1" ht="16.5" customHeight="1">
      <c r="A1613" s="36"/>
      <c r="B1613" s="37"/>
      <c r="C1613" s="180" t="s">
        <v>2691</v>
      </c>
      <c r="D1613" s="180" t="s">
        <v>187</v>
      </c>
      <c r="E1613" s="181" t="s">
        <v>7246</v>
      </c>
      <c r="F1613" s="182" t="s">
        <v>7247</v>
      </c>
      <c r="G1613" s="183" t="s">
        <v>3536</v>
      </c>
      <c r="H1613" s="184">
        <v>1</v>
      </c>
      <c r="I1613" s="185"/>
      <c r="J1613" s="186">
        <f>ROUND(I1613*H1613,2)</f>
        <v>0</v>
      </c>
      <c r="K1613" s="182" t="s">
        <v>449</v>
      </c>
      <c r="L1613" s="41"/>
      <c r="M1613" s="187" t="s">
        <v>19</v>
      </c>
      <c r="N1613" s="188" t="s">
        <v>44</v>
      </c>
      <c r="O1613" s="66"/>
      <c r="P1613" s="189">
        <f>O1613*H1613</f>
        <v>0</v>
      </c>
      <c r="Q1613" s="189">
        <v>0</v>
      </c>
      <c r="R1613" s="189">
        <f>Q1613*H1613</f>
        <v>0</v>
      </c>
      <c r="S1613" s="189">
        <v>0</v>
      </c>
      <c r="T1613" s="190">
        <f>S1613*H1613</f>
        <v>0</v>
      </c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R1613" s="191" t="s">
        <v>1307</v>
      </c>
      <c r="AT1613" s="191" t="s">
        <v>187</v>
      </c>
      <c r="AU1613" s="191" t="s">
        <v>82</v>
      </c>
      <c r="AY1613" s="19" t="s">
        <v>185</v>
      </c>
      <c r="BE1613" s="192">
        <f>IF(N1613="základní",J1613,0)</f>
        <v>0</v>
      </c>
      <c r="BF1613" s="192">
        <f>IF(N1613="snížená",J1613,0)</f>
        <v>0</v>
      </c>
      <c r="BG1613" s="192">
        <f>IF(N1613="zákl. přenesená",J1613,0)</f>
        <v>0</v>
      </c>
      <c r="BH1613" s="192">
        <f>IF(N1613="sníž. přenesená",J1613,0)</f>
        <v>0</v>
      </c>
      <c r="BI1613" s="192">
        <f>IF(N1613="nulová",J1613,0)</f>
        <v>0</v>
      </c>
      <c r="BJ1613" s="19" t="s">
        <v>80</v>
      </c>
      <c r="BK1613" s="192">
        <f>ROUND(I1613*H1613,2)</f>
        <v>0</v>
      </c>
      <c r="BL1613" s="19" t="s">
        <v>1307</v>
      </c>
      <c r="BM1613" s="191" t="s">
        <v>7248</v>
      </c>
    </row>
    <row r="1614" spans="1:65" s="14" customFormat="1" ht="11.25">
      <c r="B1614" s="209"/>
      <c r="C1614" s="210"/>
      <c r="D1614" s="200" t="s">
        <v>195</v>
      </c>
      <c r="E1614" s="211" t="s">
        <v>19</v>
      </c>
      <c r="F1614" s="212" t="s">
        <v>80</v>
      </c>
      <c r="G1614" s="210"/>
      <c r="H1614" s="213">
        <v>1</v>
      </c>
      <c r="I1614" s="214"/>
      <c r="J1614" s="210"/>
      <c r="K1614" s="210"/>
      <c r="L1614" s="215"/>
      <c r="M1614" s="216"/>
      <c r="N1614" s="217"/>
      <c r="O1614" s="217"/>
      <c r="P1614" s="217"/>
      <c r="Q1614" s="217"/>
      <c r="R1614" s="217"/>
      <c r="S1614" s="217"/>
      <c r="T1614" s="218"/>
      <c r="AT1614" s="219" t="s">
        <v>195</v>
      </c>
      <c r="AU1614" s="219" t="s">
        <v>82</v>
      </c>
      <c r="AV1614" s="14" t="s">
        <v>82</v>
      </c>
      <c r="AW1614" s="14" t="s">
        <v>35</v>
      </c>
      <c r="AX1614" s="14" t="s">
        <v>73</v>
      </c>
      <c r="AY1614" s="219" t="s">
        <v>185</v>
      </c>
    </row>
    <row r="1615" spans="1:65" s="15" customFormat="1" ht="11.25">
      <c r="B1615" s="220"/>
      <c r="C1615" s="221"/>
      <c r="D1615" s="200" t="s">
        <v>195</v>
      </c>
      <c r="E1615" s="222" t="s">
        <v>19</v>
      </c>
      <c r="F1615" s="223" t="s">
        <v>226</v>
      </c>
      <c r="G1615" s="221"/>
      <c r="H1615" s="224">
        <v>1</v>
      </c>
      <c r="I1615" s="225"/>
      <c r="J1615" s="221"/>
      <c r="K1615" s="221"/>
      <c r="L1615" s="226"/>
      <c r="M1615" s="227"/>
      <c r="N1615" s="228"/>
      <c r="O1615" s="228"/>
      <c r="P1615" s="228"/>
      <c r="Q1615" s="228"/>
      <c r="R1615" s="228"/>
      <c r="S1615" s="228"/>
      <c r="T1615" s="229"/>
      <c r="AT1615" s="230" t="s">
        <v>195</v>
      </c>
      <c r="AU1615" s="230" t="s">
        <v>82</v>
      </c>
      <c r="AV1615" s="15" t="s">
        <v>135</v>
      </c>
      <c r="AW1615" s="15" t="s">
        <v>35</v>
      </c>
      <c r="AX1615" s="15" t="s">
        <v>80</v>
      </c>
      <c r="AY1615" s="230" t="s">
        <v>185</v>
      </c>
    </row>
    <row r="1616" spans="1:65" s="2" customFormat="1" ht="16.5" customHeight="1">
      <c r="A1616" s="36"/>
      <c r="B1616" s="37"/>
      <c r="C1616" s="180" t="s">
        <v>2693</v>
      </c>
      <c r="D1616" s="180" t="s">
        <v>187</v>
      </c>
      <c r="E1616" s="181" t="s">
        <v>7249</v>
      </c>
      <c r="F1616" s="182" t="s">
        <v>7250</v>
      </c>
      <c r="G1616" s="183" t="s">
        <v>3536</v>
      </c>
      <c r="H1616" s="184">
        <v>1</v>
      </c>
      <c r="I1616" s="185"/>
      <c r="J1616" s="186">
        <f>ROUND(I1616*H1616,2)</f>
        <v>0</v>
      </c>
      <c r="K1616" s="182" t="s">
        <v>449</v>
      </c>
      <c r="L1616" s="41"/>
      <c r="M1616" s="187" t="s">
        <v>19</v>
      </c>
      <c r="N1616" s="188" t="s">
        <v>44</v>
      </c>
      <c r="O1616" s="66"/>
      <c r="P1616" s="189">
        <f>O1616*H1616</f>
        <v>0</v>
      </c>
      <c r="Q1616" s="189">
        <v>0</v>
      </c>
      <c r="R1616" s="189">
        <f>Q1616*H1616</f>
        <v>0</v>
      </c>
      <c r="S1616" s="189">
        <v>0</v>
      </c>
      <c r="T1616" s="190">
        <f>S1616*H1616</f>
        <v>0</v>
      </c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R1616" s="191" t="s">
        <v>1307</v>
      </c>
      <c r="AT1616" s="191" t="s">
        <v>187</v>
      </c>
      <c r="AU1616" s="191" t="s">
        <v>82</v>
      </c>
      <c r="AY1616" s="19" t="s">
        <v>185</v>
      </c>
      <c r="BE1616" s="192">
        <f>IF(N1616="základní",J1616,0)</f>
        <v>0</v>
      </c>
      <c r="BF1616" s="192">
        <f>IF(N1616="snížená",J1616,0)</f>
        <v>0</v>
      </c>
      <c r="BG1616" s="192">
        <f>IF(N1616="zákl. přenesená",J1616,0)</f>
        <v>0</v>
      </c>
      <c r="BH1616" s="192">
        <f>IF(N1616="sníž. přenesená",J1616,0)</f>
        <v>0</v>
      </c>
      <c r="BI1616" s="192">
        <f>IF(N1616="nulová",J1616,0)</f>
        <v>0</v>
      </c>
      <c r="BJ1616" s="19" t="s">
        <v>80</v>
      </c>
      <c r="BK1616" s="192">
        <f>ROUND(I1616*H1616,2)</f>
        <v>0</v>
      </c>
      <c r="BL1616" s="19" t="s">
        <v>1307</v>
      </c>
      <c r="BM1616" s="191" t="s">
        <v>7251</v>
      </c>
    </row>
    <row r="1617" spans="1:65" s="14" customFormat="1" ht="11.25">
      <c r="B1617" s="209"/>
      <c r="C1617" s="210"/>
      <c r="D1617" s="200" t="s">
        <v>195</v>
      </c>
      <c r="E1617" s="211" t="s">
        <v>19</v>
      </c>
      <c r="F1617" s="212" t="s">
        <v>80</v>
      </c>
      <c r="G1617" s="210"/>
      <c r="H1617" s="213">
        <v>1</v>
      </c>
      <c r="I1617" s="214"/>
      <c r="J1617" s="210"/>
      <c r="K1617" s="210"/>
      <c r="L1617" s="215"/>
      <c r="M1617" s="216"/>
      <c r="N1617" s="217"/>
      <c r="O1617" s="217"/>
      <c r="P1617" s="217"/>
      <c r="Q1617" s="217"/>
      <c r="R1617" s="217"/>
      <c r="S1617" s="217"/>
      <c r="T1617" s="218"/>
      <c r="AT1617" s="219" t="s">
        <v>195</v>
      </c>
      <c r="AU1617" s="219" t="s">
        <v>82</v>
      </c>
      <c r="AV1617" s="14" t="s">
        <v>82</v>
      </c>
      <c r="AW1617" s="14" t="s">
        <v>35</v>
      </c>
      <c r="AX1617" s="14" t="s">
        <v>73</v>
      </c>
      <c r="AY1617" s="219" t="s">
        <v>185</v>
      </c>
    </row>
    <row r="1618" spans="1:65" s="15" customFormat="1" ht="11.25">
      <c r="B1618" s="220"/>
      <c r="C1618" s="221"/>
      <c r="D1618" s="200" t="s">
        <v>195</v>
      </c>
      <c r="E1618" s="222" t="s">
        <v>19</v>
      </c>
      <c r="F1618" s="223" t="s">
        <v>226</v>
      </c>
      <c r="G1618" s="221"/>
      <c r="H1618" s="224">
        <v>1</v>
      </c>
      <c r="I1618" s="225"/>
      <c r="J1618" s="221"/>
      <c r="K1618" s="221"/>
      <c r="L1618" s="226"/>
      <c r="M1618" s="227"/>
      <c r="N1618" s="228"/>
      <c r="O1618" s="228"/>
      <c r="P1618" s="228"/>
      <c r="Q1618" s="228"/>
      <c r="R1618" s="228"/>
      <c r="S1618" s="228"/>
      <c r="T1618" s="229"/>
      <c r="AT1618" s="230" t="s">
        <v>195</v>
      </c>
      <c r="AU1618" s="230" t="s">
        <v>82</v>
      </c>
      <c r="AV1618" s="15" t="s">
        <v>135</v>
      </c>
      <c r="AW1618" s="15" t="s">
        <v>35</v>
      </c>
      <c r="AX1618" s="15" t="s">
        <v>80</v>
      </c>
      <c r="AY1618" s="230" t="s">
        <v>185</v>
      </c>
    </row>
    <row r="1619" spans="1:65" s="2" customFormat="1" ht="16.5" customHeight="1">
      <c r="A1619" s="36"/>
      <c r="B1619" s="37"/>
      <c r="C1619" s="180" t="s">
        <v>2696</v>
      </c>
      <c r="D1619" s="180" t="s">
        <v>187</v>
      </c>
      <c r="E1619" s="181" t="s">
        <v>7252</v>
      </c>
      <c r="F1619" s="182" t="s">
        <v>7253</v>
      </c>
      <c r="G1619" s="183" t="s">
        <v>3536</v>
      </c>
      <c r="H1619" s="184">
        <v>1</v>
      </c>
      <c r="I1619" s="185"/>
      <c r="J1619" s="186">
        <f>ROUND(I1619*H1619,2)</f>
        <v>0</v>
      </c>
      <c r="K1619" s="182" t="s">
        <v>449</v>
      </c>
      <c r="L1619" s="41"/>
      <c r="M1619" s="187" t="s">
        <v>19</v>
      </c>
      <c r="N1619" s="188" t="s">
        <v>44</v>
      </c>
      <c r="O1619" s="66"/>
      <c r="P1619" s="189">
        <f>O1619*H1619</f>
        <v>0</v>
      </c>
      <c r="Q1619" s="189">
        <v>0</v>
      </c>
      <c r="R1619" s="189">
        <f>Q1619*H1619</f>
        <v>0</v>
      </c>
      <c r="S1619" s="189">
        <v>0</v>
      </c>
      <c r="T1619" s="190">
        <f>S1619*H1619</f>
        <v>0</v>
      </c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R1619" s="191" t="s">
        <v>1307</v>
      </c>
      <c r="AT1619" s="191" t="s">
        <v>187</v>
      </c>
      <c r="AU1619" s="191" t="s">
        <v>82</v>
      </c>
      <c r="AY1619" s="19" t="s">
        <v>185</v>
      </c>
      <c r="BE1619" s="192">
        <f>IF(N1619="základní",J1619,0)</f>
        <v>0</v>
      </c>
      <c r="BF1619" s="192">
        <f>IF(N1619="snížená",J1619,0)</f>
        <v>0</v>
      </c>
      <c r="BG1619" s="192">
        <f>IF(N1619="zákl. přenesená",J1619,0)</f>
        <v>0</v>
      </c>
      <c r="BH1619" s="192">
        <f>IF(N1619="sníž. přenesená",J1619,0)</f>
        <v>0</v>
      </c>
      <c r="BI1619" s="192">
        <f>IF(N1619="nulová",J1619,0)</f>
        <v>0</v>
      </c>
      <c r="BJ1619" s="19" t="s">
        <v>80</v>
      </c>
      <c r="BK1619" s="192">
        <f>ROUND(I1619*H1619,2)</f>
        <v>0</v>
      </c>
      <c r="BL1619" s="19" t="s">
        <v>1307</v>
      </c>
      <c r="BM1619" s="191" t="s">
        <v>7254</v>
      </c>
    </row>
    <row r="1620" spans="1:65" s="14" customFormat="1" ht="11.25">
      <c r="B1620" s="209"/>
      <c r="C1620" s="210"/>
      <c r="D1620" s="200" t="s">
        <v>195</v>
      </c>
      <c r="E1620" s="211" t="s">
        <v>19</v>
      </c>
      <c r="F1620" s="212" t="s">
        <v>80</v>
      </c>
      <c r="G1620" s="210"/>
      <c r="H1620" s="213">
        <v>1</v>
      </c>
      <c r="I1620" s="214"/>
      <c r="J1620" s="210"/>
      <c r="K1620" s="210"/>
      <c r="L1620" s="215"/>
      <c r="M1620" s="216"/>
      <c r="N1620" s="217"/>
      <c r="O1620" s="217"/>
      <c r="P1620" s="217"/>
      <c r="Q1620" s="217"/>
      <c r="R1620" s="217"/>
      <c r="S1620" s="217"/>
      <c r="T1620" s="218"/>
      <c r="AT1620" s="219" t="s">
        <v>195</v>
      </c>
      <c r="AU1620" s="219" t="s">
        <v>82</v>
      </c>
      <c r="AV1620" s="14" t="s">
        <v>82</v>
      </c>
      <c r="AW1620" s="14" t="s">
        <v>35</v>
      </c>
      <c r="AX1620" s="14" t="s">
        <v>73</v>
      </c>
      <c r="AY1620" s="219" t="s">
        <v>185</v>
      </c>
    </row>
    <row r="1621" spans="1:65" s="15" customFormat="1" ht="11.25">
      <c r="B1621" s="220"/>
      <c r="C1621" s="221"/>
      <c r="D1621" s="200" t="s">
        <v>195</v>
      </c>
      <c r="E1621" s="222" t="s">
        <v>19</v>
      </c>
      <c r="F1621" s="223" t="s">
        <v>226</v>
      </c>
      <c r="G1621" s="221"/>
      <c r="H1621" s="224">
        <v>1</v>
      </c>
      <c r="I1621" s="225"/>
      <c r="J1621" s="221"/>
      <c r="K1621" s="221"/>
      <c r="L1621" s="226"/>
      <c r="M1621" s="227"/>
      <c r="N1621" s="228"/>
      <c r="O1621" s="228"/>
      <c r="P1621" s="228"/>
      <c r="Q1621" s="228"/>
      <c r="R1621" s="228"/>
      <c r="S1621" s="228"/>
      <c r="T1621" s="229"/>
      <c r="AT1621" s="230" t="s">
        <v>195</v>
      </c>
      <c r="AU1621" s="230" t="s">
        <v>82</v>
      </c>
      <c r="AV1621" s="15" t="s">
        <v>135</v>
      </c>
      <c r="AW1621" s="15" t="s">
        <v>35</v>
      </c>
      <c r="AX1621" s="15" t="s">
        <v>80</v>
      </c>
      <c r="AY1621" s="230" t="s">
        <v>185</v>
      </c>
    </row>
    <row r="1622" spans="1:65" s="2" customFormat="1" ht="16.5" customHeight="1">
      <c r="A1622" s="36"/>
      <c r="B1622" s="37"/>
      <c r="C1622" s="180" t="s">
        <v>2699</v>
      </c>
      <c r="D1622" s="180" t="s">
        <v>187</v>
      </c>
      <c r="E1622" s="181" t="s">
        <v>7255</v>
      </c>
      <c r="F1622" s="182" t="s">
        <v>7256</v>
      </c>
      <c r="G1622" s="183" t="s">
        <v>1314</v>
      </c>
      <c r="H1622" s="184">
        <v>1</v>
      </c>
      <c r="I1622" s="185"/>
      <c r="J1622" s="186">
        <f>ROUND(I1622*H1622,2)</f>
        <v>0</v>
      </c>
      <c r="K1622" s="182" t="s">
        <v>449</v>
      </c>
      <c r="L1622" s="41"/>
      <c r="M1622" s="187" t="s">
        <v>19</v>
      </c>
      <c r="N1622" s="188" t="s">
        <v>44</v>
      </c>
      <c r="O1622" s="66"/>
      <c r="P1622" s="189">
        <f>O1622*H1622</f>
        <v>0</v>
      </c>
      <c r="Q1622" s="189">
        <v>0</v>
      </c>
      <c r="R1622" s="189">
        <f>Q1622*H1622</f>
        <v>0</v>
      </c>
      <c r="S1622" s="189">
        <v>0</v>
      </c>
      <c r="T1622" s="190">
        <f>S1622*H1622</f>
        <v>0</v>
      </c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R1622" s="191" t="s">
        <v>1307</v>
      </c>
      <c r="AT1622" s="191" t="s">
        <v>187</v>
      </c>
      <c r="AU1622" s="191" t="s">
        <v>82</v>
      </c>
      <c r="AY1622" s="19" t="s">
        <v>185</v>
      </c>
      <c r="BE1622" s="192">
        <f>IF(N1622="základní",J1622,0)</f>
        <v>0</v>
      </c>
      <c r="BF1622" s="192">
        <f>IF(N1622="snížená",J1622,0)</f>
        <v>0</v>
      </c>
      <c r="BG1622" s="192">
        <f>IF(N1622="zákl. přenesená",J1622,0)</f>
        <v>0</v>
      </c>
      <c r="BH1622" s="192">
        <f>IF(N1622="sníž. přenesená",J1622,0)</f>
        <v>0</v>
      </c>
      <c r="BI1622" s="192">
        <f>IF(N1622="nulová",J1622,0)</f>
        <v>0</v>
      </c>
      <c r="BJ1622" s="19" t="s">
        <v>80</v>
      </c>
      <c r="BK1622" s="192">
        <f>ROUND(I1622*H1622,2)</f>
        <v>0</v>
      </c>
      <c r="BL1622" s="19" t="s">
        <v>1307</v>
      </c>
      <c r="BM1622" s="191" t="s">
        <v>7257</v>
      </c>
    </row>
    <row r="1623" spans="1:65" s="14" customFormat="1" ht="11.25">
      <c r="B1623" s="209"/>
      <c r="C1623" s="210"/>
      <c r="D1623" s="200" t="s">
        <v>195</v>
      </c>
      <c r="E1623" s="211" t="s">
        <v>19</v>
      </c>
      <c r="F1623" s="212" t="s">
        <v>80</v>
      </c>
      <c r="G1623" s="210"/>
      <c r="H1623" s="213">
        <v>1</v>
      </c>
      <c r="I1623" s="214"/>
      <c r="J1623" s="210"/>
      <c r="K1623" s="210"/>
      <c r="L1623" s="215"/>
      <c r="M1623" s="216"/>
      <c r="N1623" s="217"/>
      <c r="O1623" s="217"/>
      <c r="P1623" s="217"/>
      <c r="Q1623" s="217"/>
      <c r="R1623" s="217"/>
      <c r="S1623" s="217"/>
      <c r="T1623" s="218"/>
      <c r="AT1623" s="219" t="s">
        <v>195</v>
      </c>
      <c r="AU1623" s="219" t="s">
        <v>82</v>
      </c>
      <c r="AV1623" s="14" t="s">
        <v>82</v>
      </c>
      <c r="AW1623" s="14" t="s">
        <v>35</v>
      </c>
      <c r="AX1623" s="14" t="s">
        <v>73</v>
      </c>
      <c r="AY1623" s="219" t="s">
        <v>185</v>
      </c>
    </row>
    <row r="1624" spans="1:65" s="15" customFormat="1" ht="11.25">
      <c r="B1624" s="220"/>
      <c r="C1624" s="221"/>
      <c r="D1624" s="200" t="s">
        <v>195</v>
      </c>
      <c r="E1624" s="222" t="s">
        <v>19</v>
      </c>
      <c r="F1624" s="223" t="s">
        <v>226</v>
      </c>
      <c r="G1624" s="221"/>
      <c r="H1624" s="224">
        <v>1</v>
      </c>
      <c r="I1624" s="225"/>
      <c r="J1624" s="221"/>
      <c r="K1624" s="221"/>
      <c r="L1624" s="226"/>
      <c r="M1624" s="227"/>
      <c r="N1624" s="228"/>
      <c r="O1624" s="228"/>
      <c r="P1624" s="228"/>
      <c r="Q1624" s="228"/>
      <c r="R1624" s="228"/>
      <c r="S1624" s="228"/>
      <c r="T1624" s="229"/>
      <c r="AT1624" s="230" t="s">
        <v>195</v>
      </c>
      <c r="AU1624" s="230" t="s">
        <v>82</v>
      </c>
      <c r="AV1624" s="15" t="s">
        <v>135</v>
      </c>
      <c r="AW1624" s="15" t="s">
        <v>35</v>
      </c>
      <c r="AX1624" s="15" t="s">
        <v>80</v>
      </c>
      <c r="AY1624" s="230" t="s">
        <v>185</v>
      </c>
    </row>
    <row r="1625" spans="1:65" s="2" customFormat="1" ht="16.5" customHeight="1">
      <c r="A1625" s="36"/>
      <c r="B1625" s="37"/>
      <c r="C1625" s="180" t="s">
        <v>2701</v>
      </c>
      <c r="D1625" s="180" t="s">
        <v>187</v>
      </c>
      <c r="E1625" s="181" t="s">
        <v>7258</v>
      </c>
      <c r="F1625" s="182" t="s">
        <v>7259</v>
      </c>
      <c r="G1625" s="183" t="s">
        <v>1314</v>
      </c>
      <c r="H1625" s="184">
        <v>1</v>
      </c>
      <c r="I1625" s="185"/>
      <c r="J1625" s="186">
        <f>ROUND(I1625*H1625,2)</f>
        <v>0</v>
      </c>
      <c r="K1625" s="182" t="s">
        <v>449</v>
      </c>
      <c r="L1625" s="41"/>
      <c r="M1625" s="187" t="s">
        <v>19</v>
      </c>
      <c r="N1625" s="188" t="s">
        <v>44</v>
      </c>
      <c r="O1625" s="66"/>
      <c r="P1625" s="189">
        <f>O1625*H1625</f>
        <v>0</v>
      </c>
      <c r="Q1625" s="189">
        <v>0</v>
      </c>
      <c r="R1625" s="189">
        <f>Q1625*H1625</f>
        <v>0</v>
      </c>
      <c r="S1625" s="189">
        <v>0</v>
      </c>
      <c r="T1625" s="190">
        <f>S1625*H1625</f>
        <v>0</v>
      </c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R1625" s="191" t="s">
        <v>1307</v>
      </c>
      <c r="AT1625" s="191" t="s">
        <v>187</v>
      </c>
      <c r="AU1625" s="191" t="s">
        <v>82</v>
      </c>
      <c r="AY1625" s="19" t="s">
        <v>185</v>
      </c>
      <c r="BE1625" s="192">
        <f>IF(N1625="základní",J1625,0)</f>
        <v>0</v>
      </c>
      <c r="BF1625" s="192">
        <f>IF(N1625="snížená",J1625,0)</f>
        <v>0</v>
      </c>
      <c r="BG1625" s="192">
        <f>IF(N1625="zákl. přenesená",J1625,0)</f>
        <v>0</v>
      </c>
      <c r="BH1625" s="192">
        <f>IF(N1625="sníž. přenesená",J1625,0)</f>
        <v>0</v>
      </c>
      <c r="BI1625" s="192">
        <f>IF(N1625="nulová",J1625,0)</f>
        <v>0</v>
      </c>
      <c r="BJ1625" s="19" t="s">
        <v>80</v>
      </c>
      <c r="BK1625" s="192">
        <f>ROUND(I1625*H1625,2)</f>
        <v>0</v>
      </c>
      <c r="BL1625" s="19" t="s">
        <v>1307</v>
      </c>
      <c r="BM1625" s="191" t="s">
        <v>7260</v>
      </c>
    </row>
    <row r="1626" spans="1:65" s="14" customFormat="1" ht="11.25">
      <c r="B1626" s="209"/>
      <c r="C1626" s="210"/>
      <c r="D1626" s="200" t="s">
        <v>195</v>
      </c>
      <c r="E1626" s="211" t="s">
        <v>19</v>
      </c>
      <c r="F1626" s="212" t="s">
        <v>80</v>
      </c>
      <c r="G1626" s="210"/>
      <c r="H1626" s="213">
        <v>1</v>
      </c>
      <c r="I1626" s="214"/>
      <c r="J1626" s="210"/>
      <c r="K1626" s="210"/>
      <c r="L1626" s="215"/>
      <c r="M1626" s="216"/>
      <c r="N1626" s="217"/>
      <c r="O1626" s="217"/>
      <c r="P1626" s="217"/>
      <c r="Q1626" s="217"/>
      <c r="R1626" s="217"/>
      <c r="S1626" s="217"/>
      <c r="T1626" s="218"/>
      <c r="AT1626" s="219" t="s">
        <v>195</v>
      </c>
      <c r="AU1626" s="219" t="s">
        <v>82</v>
      </c>
      <c r="AV1626" s="14" t="s">
        <v>82</v>
      </c>
      <c r="AW1626" s="14" t="s">
        <v>35</v>
      </c>
      <c r="AX1626" s="14" t="s">
        <v>73</v>
      </c>
      <c r="AY1626" s="219" t="s">
        <v>185</v>
      </c>
    </row>
    <row r="1627" spans="1:65" s="15" customFormat="1" ht="11.25">
      <c r="B1627" s="220"/>
      <c r="C1627" s="221"/>
      <c r="D1627" s="200" t="s">
        <v>195</v>
      </c>
      <c r="E1627" s="222" t="s">
        <v>19</v>
      </c>
      <c r="F1627" s="223" t="s">
        <v>226</v>
      </c>
      <c r="G1627" s="221"/>
      <c r="H1627" s="224">
        <v>1</v>
      </c>
      <c r="I1627" s="225"/>
      <c r="J1627" s="221"/>
      <c r="K1627" s="221"/>
      <c r="L1627" s="226"/>
      <c r="M1627" s="227"/>
      <c r="N1627" s="228"/>
      <c r="O1627" s="228"/>
      <c r="P1627" s="228"/>
      <c r="Q1627" s="228"/>
      <c r="R1627" s="228"/>
      <c r="S1627" s="228"/>
      <c r="T1627" s="229"/>
      <c r="AT1627" s="230" t="s">
        <v>195</v>
      </c>
      <c r="AU1627" s="230" t="s">
        <v>82</v>
      </c>
      <c r="AV1627" s="15" t="s">
        <v>135</v>
      </c>
      <c r="AW1627" s="15" t="s">
        <v>35</v>
      </c>
      <c r="AX1627" s="15" t="s">
        <v>80</v>
      </c>
      <c r="AY1627" s="230" t="s">
        <v>185</v>
      </c>
    </row>
    <row r="1628" spans="1:65" s="12" customFormat="1" ht="25.9" customHeight="1">
      <c r="B1628" s="164"/>
      <c r="C1628" s="165"/>
      <c r="D1628" s="166" t="s">
        <v>72</v>
      </c>
      <c r="E1628" s="167" t="s">
        <v>452</v>
      </c>
      <c r="F1628" s="167" t="s">
        <v>453</v>
      </c>
      <c r="G1628" s="165"/>
      <c r="H1628" s="165"/>
      <c r="I1628" s="168"/>
      <c r="J1628" s="169">
        <f>BK1628</f>
        <v>0</v>
      </c>
      <c r="K1628" s="165"/>
      <c r="L1628" s="170"/>
      <c r="M1628" s="171"/>
      <c r="N1628" s="172"/>
      <c r="O1628" s="172"/>
      <c r="P1628" s="173">
        <f>P1629</f>
        <v>0</v>
      </c>
      <c r="Q1628" s="172"/>
      <c r="R1628" s="173">
        <f>R1629</f>
        <v>0</v>
      </c>
      <c r="S1628" s="172"/>
      <c r="T1628" s="174">
        <f>T1629</f>
        <v>0</v>
      </c>
      <c r="AR1628" s="175" t="s">
        <v>250</v>
      </c>
      <c r="AT1628" s="176" t="s">
        <v>72</v>
      </c>
      <c r="AU1628" s="176" t="s">
        <v>73</v>
      </c>
      <c r="AY1628" s="175" t="s">
        <v>185</v>
      </c>
      <c r="BK1628" s="177">
        <f>BK1629</f>
        <v>0</v>
      </c>
    </row>
    <row r="1629" spans="1:65" s="2" customFormat="1" ht="16.5" customHeight="1">
      <c r="A1629" s="36"/>
      <c r="B1629" s="37"/>
      <c r="C1629" s="180" t="s">
        <v>2204</v>
      </c>
      <c r="D1629" s="180" t="s">
        <v>187</v>
      </c>
      <c r="E1629" s="181" t="s">
        <v>455</v>
      </c>
      <c r="F1629" s="182" t="s">
        <v>456</v>
      </c>
      <c r="G1629" s="183" t="s">
        <v>457</v>
      </c>
      <c r="H1629" s="231"/>
      <c r="I1629" s="185"/>
      <c r="J1629" s="186">
        <f>ROUND(I1629*H1629,2)</f>
        <v>0</v>
      </c>
      <c r="K1629" s="182" t="s">
        <v>19</v>
      </c>
      <c r="L1629" s="41"/>
      <c r="M1629" s="232" t="s">
        <v>19</v>
      </c>
      <c r="N1629" s="233" t="s">
        <v>44</v>
      </c>
      <c r="O1629" s="234"/>
      <c r="P1629" s="235">
        <f>O1629*H1629</f>
        <v>0</v>
      </c>
      <c r="Q1629" s="235">
        <v>0</v>
      </c>
      <c r="R1629" s="235">
        <f>Q1629*H1629</f>
        <v>0</v>
      </c>
      <c r="S1629" s="235">
        <v>0</v>
      </c>
      <c r="T1629" s="236">
        <f>S1629*H1629</f>
        <v>0</v>
      </c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R1629" s="191" t="s">
        <v>135</v>
      </c>
      <c r="AT1629" s="191" t="s">
        <v>187</v>
      </c>
      <c r="AU1629" s="191" t="s">
        <v>80</v>
      </c>
      <c r="AY1629" s="19" t="s">
        <v>185</v>
      </c>
      <c r="BE1629" s="192">
        <f>IF(N1629="základní",J1629,0)</f>
        <v>0</v>
      </c>
      <c r="BF1629" s="192">
        <f>IF(N1629="snížená",J1629,0)</f>
        <v>0</v>
      </c>
      <c r="BG1629" s="192">
        <f>IF(N1629="zákl. přenesená",J1629,0)</f>
        <v>0</v>
      </c>
      <c r="BH1629" s="192">
        <f>IF(N1629="sníž. přenesená",J1629,0)</f>
        <v>0</v>
      </c>
      <c r="BI1629" s="192">
        <f>IF(N1629="nulová",J1629,0)</f>
        <v>0</v>
      </c>
      <c r="BJ1629" s="19" t="s">
        <v>80</v>
      </c>
      <c r="BK1629" s="192">
        <f>ROUND(I1629*H1629,2)</f>
        <v>0</v>
      </c>
      <c r="BL1629" s="19" t="s">
        <v>135</v>
      </c>
      <c r="BM1629" s="191" t="s">
        <v>1033</v>
      </c>
    </row>
    <row r="1630" spans="1:65" s="2" customFormat="1" ht="6.95" customHeight="1">
      <c r="A1630" s="36"/>
      <c r="B1630" s="49"/>
      <c r="C1630" s="50"/>
      <c r="D1630" s="50"/>
      <c r="E1630" s="50"/>
      <c r="F1630" s="50"/>
      <c r="G1630" s="50"/>
      <c r="H1630" s="50"/>
      <c r="I1630" s="50"/>
      <c r="J1630" s="50"/>
      <c r="K1630" s="50"/>
      <c r="L1630" s="41"/>
      <c r="M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</row>
  </sheetData>
  <sheetProtection algorithmName="SHA-512" hashValue="nsS4lTRfWeJM/REpeFeGmC/3B9EEQMA6augCntQa3xkA1YF31ThyFLI3yGKhA8n8SOzN+kOtpdC/OXZ8QWEp7g==" saltValue="NAZAuSdU8PVBP31/3Z9EJYCUN/oqn0hDHOOtjbjWj+oYM+uwlF/p0Bbc0ZlS2LTi80+VM/UdZPFBkfmvNYx2aw==" spinCount="100000" sheet="1" objects="1" scenarios="1" formatColumns="0" formatRows="0" autoFilter="0"/>
  <autoFilter ref="C105:K1629"/>
  <mergeCells count="12">
    <mergeCell ref="E98:H98"/>
    <mergeCell ref="L2:V2"/>
    <mergeCell ref="E50:H50"/>
    <mergeCell ref="E52:H52"/>
    <mergeCell ref="E54:H54"/>
    <mergeCell ref="E94:H94"/>
    <mergeCell ref="E96:H96"/>
    <mergeCell ref="E7:H7"/>
    <mergeCell ref="E9:H9"/>
    <mergeCell ref="E11:H11"/>
    <mergeCell ref="E20:H20"/>
    <mergeCell ref="E29:H29"/>
  </mergeCells>
  <hyperlinks>
    <hyperlink ref="F110" r:id="rId1"/>
    <hyperlink ref="F126" r:id="rId2"/>
    <hyperlink ref="F138" r:id="rId3"/>
    <hyperlink ref="F158" r:id="rId4"/>
    <hyperlink ref="F174" r:id="rId5"/>
    <hyperlink ref="F186" r:id="rId6"/>
    <hyperlink ref="F274" r:id="rId7"/>
    <hyperlink ref="F371" r:id="rId8"/>
    <hyperlink ref="F465" r:id="rId9"/>
    <hyperlink ref="F470" r:id="rId10"/>
    <hyperlink ref="F475" r:id="rId11"/>
    <hyperlink ref="F516" r:id="rId12"/>
    <hyperlink ref="F572" r:id="rId13"/>
    <hyperlink ref="F578" r:id="rId14"/>
    <hyperlink ref="F582" r:id="rId15"/>
    <hyperlink ref="F587" r:id="rId16"/>
    <hyperlink ref="F618" r:id="rId17"/>
    <hyperlink ref="F621" r:id="rId18"/>
    <hyperlink ref="F631" r:id="rId19"/>
    <hyperlink ref="F642" r:id="rId20"/>
    <hyperlink ref="F647" r:id="rId21"/>
    <hyperlink ref="F652" r:id="rId22"/>
    <hyperlink ref="F669" r:id="rId23"/>
    <hyperlink ref="F672" r:id="rId24"/>
    <hyperlink ref="F684" r:id="rId25"/>
    <hyperlink ref="F714" r:id="rId26"/>
    <hyperlink ref="F721" r:id="rId27"/>
    <hyperlink ref="F728" r:id="rId28"/>
    <hyperlink ref="F735" r:id="rId29"/>
    <hyperlink ref="F740" r:id="rId30"/>
    <hyperlink ref="F746" r:id="rId31"/>
    <hyperlink ref="F755" r:id="rId32"/>
    <hyperlink ref="F764" r:id="rId33"/>
    <hyperlink ref="F776" r:id="rId34"/>
    <hyperlink ref="F797" r:id="rId35"/>
    <hyperlink ref="F807" r:id="rId36"/>
    <hyperlink ref="F810" r:id="rId37"/>
    <hyperlink ref="F821" r:id="rId38"/>
    <hyperlink ref="F833" r:id="rId39"/>
    <hyperlink ref="F849" r:id="rId40"/>
    <hyperlink ref="F867" r:id="rId41"/>
    <hyperlink ref="F885" r:id="rId42"/>
    <hyperlink ref="F896" r:id="rId43"/>
    <hyperlink ref="F914" r:id="rId44"/>
    <hyperlink ref="F930" r:id="rId45"/>
    <hyperlink ref="F946" r:id="rId46"/>
    <hyperlink ref="F957" r:id="rId47"/>
    <hyperlink ref="F968" r:id="rId48"/>
    <hyperlink ref="F977" r:id="rId49"/>
    <hyperlink ref="F1004" r:id="rId50"/>
    <hyperlink ref="F1060" r:id="rId51"/>
    <hyperlink ref="F1075" r:id="rId52"/>
    <hyperlink ref="F1086" r:id="rId53"/>
    <hyperlink ref="F1105" r:id="rId54"/>
    <hyperlink ref="F1114" r:id="rId55"/>
    <hyperlink ref="F1127" r:id="rId56"/>
    <hyperlink ref="F1157" r:id="rId57"/>
    <hyperlink ref="F1173" r:id="rId58"/>
    <hyperlink ref="F1176" r:id="rId59"/>
    <hyperlink ref="F1181" r:id="rId60"/>
    <hyperlink ref="F1191" r:id="rId61"/>
    <hyperlink ref="F1196" r:id="rId62"/>
    <hyperlink ref="F1199" r:id="rId63"/>
    <hyperlink ref="F1204" r:id="rId64"/>
    <hyperlink ref="F1214" r:id="rId65"/>
    <hyperlink ref="F1224" r:id="rId66"/>
    <hyperlink ref="F1294" r:id="rId67"/>
    <hyperlink ref="F1299" r:id="rId68"/>
    <hyperlink ref="F1302" r:id="rId69"/>
    <hyperlink ref="F1316" r:id="rId70"/>
    <hyperlink ref="F1324" r:id="rId71"/>
    <hyperlink ref="F1336" r:id="rId72"/>
    <hyperlink ref="F1344" r:id="rId73"/>
    <hyperlink ref="F1356" r:id="rId74"/>
    <hyperlink ref="F1359" r:id="rId75"/>
    <hyperlink ref="F1421" r:id="rId76"/>
    <hyperlink ref="F1431" r:id="rId77"/>
    <hyperlink ref="F1437" r:id="rId78"/>
    <hyperlink ref="F1468" r:id="rId79"/>
    <hyperlink ref="F1471" r:id="rId80"/>
    <hyperlink ref="F1528" r:id="rId81"/>
    <hyperlink ref="F1582" r:id="rId82"/>
    <hyperlink ref="F1604" r:id="rId83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136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ht="12.75">
      <c r="B8" s="22"/>
      <c r="D8" s="114" t="s">
        <v>150</v>
      </c>
      <c r="L8" s="22"/>
    </row>
    <row r="9" spans="1:46" s="1" customFormat="1" ht="16.5" customHeight="1">
      <c r="B9" s="22"/>
      <c r="E9" s="385" t="s">
        <v>6679</v>
      </c>
      <c r="F9" s="383"/>
      <c r="G9" s="383"/>
      <c r="H9" s="383"/>
      <c r="L9" s="22"/>
    </row>
    <row r="10" spans="1:46" s="1" customFormat="1" ht="12" customHeight="1">
      <c r="B10" s="22"/>
      <c r="D10" s="114" t="s">
        <v>152</v>
      </c>
      <c r="L10" s="22"/>
    </row>
    <row r="11" spans="1:46" s="2" customFormat="1" ht="16.5" customHeight="1">
      <c r="A11" s="36"/>
      <c r="B11" s="41"/>
      <c r="C11" s="36"/>
      <c r="D11" s="36"/>
      <c r="E11" s="395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7261</v>
      </c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388" t="s">
        <v>7262</v>
      </c>
      <c r="F13" s="387"/>
      <c r="G13" s="387"/>
      <c r="H13" s="387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36"/>
      <c r="J14" s="36"/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4" t="s">
        <v>18</v>
      </c>
      <c r="E15" s="36"/>
      <c r="F15" s="105" t="s">
        <v>19</v>
      </c>
      <c r="G15" s="36"/>
      <c r="H15" s="36"/>
      <c r="I15" s="114" t="s">
        <v>20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21</v>
      </c>
      <c r="E16" s="36"/>
      <c r="F16" s="105" t="s">
        <v>22</v>
      </c>
      <c r="G16" s="36"/>
      <c r="H16" s="36"/>
      <c r="I16" s="114" t="s">
        <v>23</v>
      </c>
      <c r="J16" s="116" t="str">
        <f>'Rekapitulace stavby'!AN8</f>
        <v>16. 9. 2021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36"/>
      <c r="J17" s="36"/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4" t="s">
        <v>25</v>
      </c>
      <c r="E18" s="36"/>
      <c r="F18" s="36"/>
      <c r="G18" s="36"/>
      <c r="H18" s="36"/>
      <c r="I18" s="114" t="s">
        <v>26</v>
      </c>
      <c r="J18" s="105" t="str">
        <f>IF('Rekapitulace stavby'!AN10="","",'Rekapitulace stavby'!AN10)</f>
        <v>61988987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tr">
        <f>IF('Rekapitulace stavby'!E11="","",'Rekapitulace stavby'!E11)</f>
        <v>Ostravská univerzita, Dvořákova 138/7, Ostrava</v>
      </c>
      <c r="F19" s="36"/>
      <c r="G19" s="36"/>
      <c r="H19" s="36"/>
      <c r="I19" s="114" t="s">
        <v>29</v>
      </c>
      <c r="J19" s="105" t="str">
        <f>IF('Rekapitulace stavby'!AN11="","",'Rekapitulace stavby'!AN11)</f>
        <v/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36"/>
      <c r="J20" s="36"/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4" t="s">
        <v>30</v>
      </c>
      <c r="E21" s="36"/>
      <c r="F21" s="36"/>
      <c r="G21" s="36"/>
      <c r="H21" s="36"/>
      <c r="I21" s="114" t="s">
        <v>26</v>
      </c>
      <c r="J21" s="32" t="str">
        <f>'Rekapitulace stavby'!AN13</f>
        <v>Vyplň údaj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389" t="str">
        <f>'Rekapitulace stavby'!E14</f>
        <v>Vyplň údaj</v>
      </c>
      <c r="F22" s="390"/>
      <c r="G22" s="390"/>
      <c r="H22" s="390"/>
      <c r="I22" s="114" t="s">
        <v>29</v>
      </c>
      <c r="J22" s="32" t="str">
        <f>'Rekapitulace stavby'!AN14</f>
        <v>Vyplň údaj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36"/>
      <c r="J23" s="36"/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4" t="s">
        <v>32</v>
      </c>
      <c r="E24" s="36"/>
      <c r="F24" s="36"/>
      <c r="G24" s="36"/>
      <c r="H24" s="36"/>
      <c r="I24" s="114" t="s">
        <v>26</v>
      </c>
      <c r="J24" s="105" t="str">
        <f>IF('Rekapitulace stavby'!AN16="","",'Rekapitulace stavby'!AN16)</f>
        <v>60766859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tr">
        <f>IF('Rekapitulace stavby'!E17="","",'Rekapitulace stavby'!E17)</f>
        <v>Ing.arch.Martin Janda,Lomná 1895, Frenštát p.R.</v>
      </c>
      <c r="F25" s="36"/>
      <c r="G25" s="36"/>
      <c r="H25" s="36"/>
      <c r="I25" s="114" t="s">
        <v>29</v>
      </c>
      <c r="J25" s="105" t="str">
        <f>IF('Rekapitulace stavby'!AN17="","",'Rekapitulace stavby'!AN17)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4" t="s">
        <v>36</v>
      </c>
      <c r="E27" s="36"/>
      <c r="F27" s="36"/>
      <c r="G27" s="36"/>
      <c r="H27" s="36"/>
      <c r="I27" s="114" t="s">
        <v>26</v>
      </c>
      <c r="J27" s="105" t="str">
        <f>IF('Rekapitulace stavby'!AN19="","",'Rekapitulace stavby'!AN19)</f>
        <v/>
      </c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tr">
        <f>IF('Rekapitulace stavby'!E20="","",'Rekapitulace stavby'!E20)</f>
        <v xml:space="preserve"> </v>
      </c>
      <c r="F28" s="36"/>
      <c r="G28" s="36"/>
      <c r="H28" s="36"/>
      <c r="I28" s="114" t="s">
        <v>29</v>
      </c>
      <c r="J28" s="105" t="str">
        <f>IF('Rekapitulace stavby'!AN20="","",'Rekapitulace stavby'!AN20)</f>
        <v/>
      </c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36"/>
      <c r="J29" s="36"/>
      <c r="K29" s="36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4" t="s">
        <v>37</v>
      </c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17"/>
      <c r="B31" s="118"/>
      <c r="C31" s="117"/>
      <c r="D31" s="117"/>
      <c r="E31" s="391" t="s">
        <v>19</v>
      </c>
      <c r="F31" s="391"/>
      <c r="G31" s="391"/>
      <c r="H31" s="391"/>
      <c r="I31" s="117"/>
      <c r="J31" s="117"/>
      <c r="K31" s="117"/>
      <c r="L31" s="119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36"/>
      <c r="J32" s="36"/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1" t="s">
        <v>39</v>
      </c>
      <c r="E34" s="36"/>
      <c r="F34" s="36"/>
      <c r="G34" s="36"/>
      <c r="H34" s="36"/>
      <c r="I34" s="36"/>
      <c r="J34" s="122">
        <f>ROUND(J96,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0"/>
      <c r="E35" s="120"/>
      <c r="F35" s="120"/>
      <c r="G35" s="120"/>
      <c r="H35" s="120"/>
      <c r="I35" s="120"/>
      <c r="J35" s="120"/>
      <c r="K35" s="120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3" t="s">
        <v>41</v>
      </c>
      <c r="G36" s="36"/>
      <c r="H36" s="36"/>
      <c r="I36" s="123" t="s">
        <v>40</v>
      </c>
      <c r="J36" s="123" t="s">
        <v>42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24" t="s">
        <v>43</v>
      </c>
      <c r="E37" s="114" t="s">
        <v>44</v>
      </c>
      <c r="F37" s="125">
        <f>ROUND((SUM(BE96:BE148)),  2)</f>
        <v>0</v>
      </c>
      <c r="G37" s="36"/>
      <c r="H37" s="36"/>
      <c r="I37" s="126">
        <v>0.21</v>
      </c>
      <c r="J37" s="125">
        <f>ROUND(((SUM(BE96:BE148))*I37),  2)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4" t="s">
        <v>45</v>
      </c>
      <c r="F38" s="125">
        <f>ROUND((SUM(BF96:BF148)),  2)</f>
        <v>0</v>
      </c>
      <c r="G38" s="36"/>
      <c r="H38" s="36"/>
      <c r="I38" s="126">
        <v>0.15</v>
      </c>
      <c r="J38" s="125">
        <f>ROUND(((SUM(BF96:BF148))*I38),  2)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46</v>
      </c>
      <c r="F39" s="125">
        <f>ROUND((SUM(BG96:BG148)),  2)</f>
        <v>0</v>
      </c>
      <c r="G39" s="36"/>
      <c r="H39" s="36"/>
      <c r="I39" s="126">
        <v>0.21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4" t="s">
        <v>47</v>
      </c>
      <c r="F40" s="125">
        <f>ROUND((SUM(BH96:BH148)),  2)</f>
        <v>0</v>
      </c>
      <c r="G40" s="36"/>
      <c r="H40" s="36"/>
      <c r="I40" s="126">
        <v>0.15</v>
      </c>
      <c r="J40" s="125">
        <f>0</f>
        <v>0</v>
      </c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4" t="s">
        <v>48</v>
      </c>
      <c r="F41" s="125">
        <f>ROUND((SUM(BI96:BI148)),  2)</f>
        <v>0</v>
      </c>
      <c r="G41" s="36"/>
      <c r="H41" s="36"/>
      <c r="I41" s="126">
        <v>0</v>
      </c>
      <c r="J41" s="125">
        <f>0</f>
        <v>0</v>
      </c>
      <c r="K41" s="36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36"/>
      <c r="J42" s="36"/>
      <c r="K42" s="36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27"/>
      <c r="D43" s="128" t="s">
        <v>49</v>
      </c>
      <c r="E43" s="129"/>
      <c r="F43" s="129"/>
      <c r="G43" s="130" t="s">
        <v>50</v>
      </c>
      <c r="H43" s="131" t="s">
        <v>51</v>
      </c>
      <c r="I43" s="129"/>
      <c r="J43" s="132">
        <f>SUM(J34:J41)</f>
        <v>0</v>
      </c>
      <c r="K43" s="133"/>
      <c r="L43" s="115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34"/>
      <c r="C44" s="135"/>
      <c r="D44" s="135"/>
      <c r="E44" s="135"/>
      <c r="F44" s="135"/>
      <c r="G44" s="135"/>
      <c r="H44" s="135"/>
      <c r="I44" s="135"/>
      <c r="J44" s="135"/>
      <c r="K44" s="135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154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392" t="str">
        <f>E7</f>
        <v>OU - stavební úpravy objektu ZW - děkanát Lékařské fakulty</v>
      </c>
      <c r="F52" s="393"/>
      <c r="G52" s="393"/>
      <c r="H52" s="393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150</v>
      </c>
      <c r="D53" s="24"/>
      <c r="E53" s="24"/>
      <c r="F53" s="24"/>
      <c r="G53" s="24"/>
      <c r="H53" s="24"/>
      <c r="I53" s="24"/>
      <c r="J53" s="24"/>
      <c r="K53" s="24"/>
      <c r="L53" s="22"/>
    </row>
    <row r="54" spans="1:31" s="1" customFormat="1" ht="16.5" customHeight="1">
      <c r="B54" s="23"/>
      <c r="C54" s="24"/>
      <c r="D54" s="24"/>
      <c r="E54" s="392" t="s">
        <v>6679</v>
      </c>
      <c r="F54" s="368"/>
      <c r="G54" s="368"/>
      <c r="H54" s="368"/>
      <c r="I54" s="24"/>
      <c r="J54" s="24"/>
      <c r="K54" s="24"/>
      <c r="L54" s="22"/>
    </row>
    <row r="55" spans="1:31" s="1" customFormat="1" ht="12" customHeight="1">
      <c r="B55" s="23"/>
      <c r="C55" s="31" t="s">
        <v>152</v>
      </c>
      <c r="D55" s="24"/>
      <c r="E55" s="24"/>
      <c r="F55" s="24"/>
      <c r="G55" s="24"/>
      <c r="H55" s="24"/>
      <c r="I55" s="24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396" t="s">
        <v>6680</v>
      </c>
      <c r="F56" s="394"/>
      <c r="G56" s="394"/>
      <c r="H56" s="394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7261</v>
      </c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40" t="str">
        <f>E13</f>
        <v>0101 - Elektrická požární signalizace</v>
      </c>
      <c r="F58" s="394"/>
      <c r="G58" s="394"/>
      <c r="H58" s="394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 xml:space="preserve"> </v>
      </c>
      <c r="G60" s="38"/>
      <c r="H60" s="38"/>
      <c r="I60" s="31" t="s">
        <v>23</v>
      </c>
      <c r="J60" s="61" t="str">
        <f>IF(J16="","",J16)</f>
        <v>16. 9. 2021</v>
      </c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40.15" customHeight="1">
      <c r="A62" s="36"/>
      <c r="B62" s="37"/>
      <c r="C62" s="31" t="s">
        <v>25</v>
      </c>
      <c r="D62" s="38"/>
      <c r="E62" s="38"/>
      <c r="F62" s="29" t="str">
        <f>E19</f>
        <v>Ostravská univerzita, Dvořákova 138/7, Ostrava</v>
      </c>
      <c r="G62" s="38"/>
      <c r="H62" s="38"/>
      <c r="I62" s="31" t="s">
        <v>32</v>
      </c>
      <c r="J62" s="34" t="str">
        <f>E25</f>
        <v>Ing.arch.Martin Janda,Lomná 1895, Frenštát p.R.</v>
      </c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15.2" customHeight="1">
      <c r="A63" s="36"/>
      <c r="B63" s="37"/>
      <c r="C63" s="31" t="s">
        <v>30</v>
      </c>
      <c r="D63" s="38"/>
      <c r="E63" s="38"/>
      <c r="F63" s="29" t="str">
        <f>IF(E22="","",E22)</f>
        <v>Vyplň údaj</v>
      </c>
      <c r="G63" s="38"/>
      <c r="H63" s="38"/>
      <c r="I63" s="31" t="s">
        <v>36</v>
      </c>
      <c r="J63" s="34" t="str">
        <f>E28</f>
        <v xml:space="preserve"> 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15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38" t="s">
        <v>155</v>
      </c>
      <c r="D65" s="139"/>
      <c r="E65" s="139"/>
      <c r="F65" s="139"/>
      <c r="G65" s="139"/>
      <c r="H65" s="139"/>
      <c r="I65" s="139"/>
      <c r="J65" s="140" t="s">
        <v>156</v>
      </c>
      <c r="K65" s="139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41" t="s">
        <v>71</v>
      </c>
      <c r="D67" s="38"/>
      <c r="E67" s="38"/>
      <c r="F67" s="38"/>
      <c r="G67" s="38"/>
      <c r="H67" s="38"/>
      <c r="I67" s="38"/>
      <c r="J67" s="79">
        <f>J96</f>
        <v>0</v>
      </c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157</v>
      </c>
    </row>
    <row r="68" spans="1:47" s="9" customFormat="1" ht="24.95" customHeight="1">
      <c r="B68" s="142"/>
      <c r="C68" s="143"/>
      <c r="D68" s="144" t="s">
        <v>7263</v>
      </c>
      <c r="E68" s="145"/>
      <c r="F68" s="145"/>
      <c r="G68" s="145"/>
      <c r="H68" s="145"/>
      <c r="I68" s="145"/>
      <c r="J68" s="146">
        <f>J97</f>
        <v>0</v>
      </c>
      <c r="K68" s="143"/>
      <c r="L68" s="147"/>
    </row>
    <row r="69" spans="1:47" s="9" customFormat="1" ht="24.95" customHeight="1">
      <c r="B69" s="142"/>
      <c r="C69" s="143"/>
      <c r="D69" s="144" t="s">
        <v>7264</v>
      </c>
      <c r="E69" s="145"/>
      <c r="F69" s="145"/>
      <c r="G69" s="145"/>
      <c r="H69" s="145"/>
      <c r="I69" s="145"/>
      <c r="J69" s="146">
        <f>J128</f>
        <v>0</v>
      </c>
      <c r="K69" s="143"/>
      <c r="L69" s="147"/>
    </row>
    <row r="70" spans="1:47" s="9" customFormat="1" ht="24.95" customHeight="1">
      <c r="B70" s="142"/>
      <c r="C70" s="143"/>
      <c r="D70" s="144" t="s">
        <v>7265</v>
      </c>
      <c r="E70" s="145"/>
      <c r="F70" s="145"/>
      <c r="G70" s="145"/>
      <c r="H70" s="145"/>
      <c r="I70" s="145"/>
      <c r="J70" s="146">
        <f>J133</f>
        <v>0</v>
      </c>
      <c r="K70" s="143"/>
      <c r="L70" s="147"/>
    </row>
    <row r="71" spans="1:47" s="9" customFormat="1" ht="24.95" customHeight="1">
      <c r="B71" s="142"/>
      <c r="C71" s="143"/>
      <c r="D71" s="144" t="s">
        <v>7266</v>
      </c>
      <c r="E71" s="145"/>
      <c r="F71" s="145"/>
      <c r="G71" s="145"/>
      <c r="H71" s="145"/>
      <c r="I71" s="145"/>
      <c r="J71" s="146">
        <f>J135</f>
        <v>0</v>
      </c>
      <c r="K71" s="143"/>
      <c r="L71" s="147"/>
    </row>
    <row r="72" spans="1:47" s="9" customFormat="1" ht="24.95" customHeight="1">
      <c r="B72" s="142"/>
      <c r="C72" s="143"/>
      <c r="D72" s="144" t="s">
        <v>7267</v>
      </c>
      <c r="E72" s="145"/>
      <c r="F72" s="145"/>
      <c r="G72" s="145"/>
      <c r="H72" s="145"/>
      <c r="I72" s="145"/>
      <c r="J72" s="146">
        <f>J143</f>
        <v>0</v>
      </c>
      <c r="K72" s="143"/>
      <c r="L72" s="147"/>
    </row>
    <row r="73" spans="1:47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47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47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24.95" customHeight="1">
      <c r="A79" s="36"/>
      <c r="B79" s="37"/>
      <c r="C79" s="25" t="s">
        <v>170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6.5" customHeight="1">
      <c r="A82" s="36"/>
      <c r="B82" s="37"/>
      <c r="C82" s="38"/>
      <c r="D82" s="38"/>
      <c r="E82" s="392" t="str">
        <f>E7</f>
        <v>OU - stavební úpravy objektu ZW - děkanát Lékařské fakulty</v>
      </c>
      <c r="F82" s="393"/>
      <c r="G82" s="393"/>
      <c r="H82" s="393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1" customFormat="1" ht="12" customHeight="1">
      <c r="B83" s="23"/>
      <c r="C83" s="31" t="s">
        <v>150</v>
      </c>
      <c r="D83" s="24"/>
      <c r="E83" s="24"/>
      <c r="F83" s="24"/>
      <c r="G83" s="24"/>
      <c r="H83" s="24"/>
      <c r="I83" s="24"/>
      <c r="J83" s="24"/>
      <c r="K83" s="24"/>
      <c r="L83" s="22"/>
    </row>
    <row r="84" spans="1:63" s="1" customFormat="1" ht="16.5" customHeight="1">
      <c r="B84" s="23"/>
      <c r="C84" s="24"/>
      <c r="D84" s="24"/>
      <c r="E84" s="392" t="s">
        <v>6679</v>
      </c>
      <c r="F84" s="368"/>
      <c r="G84" s="368"/>
      <c r="H84" s="368"/>
      <c r="I84" s="24"/>
      <c r="J84" s="24"/>
      <c r="K84" s="24"/>
      <c r="L84" s="22"/>
    </row>
    <row r="85" spans="1:63" s="1" customFormat="1" ht="12" customHeight="1">
      <c r="B85" s="23"/>
      <c r="C85" s="31" t="s">
        <v>152</v>
      </c>
      <c r="D85" s="24"/>
      <c r="E85" s="24"/>
      <c r="F85" s="24"/>
      <c r="G85" s="24"/>
      <c r="H85" s="24"/>
      <c r="I85" s="24"/>
      <c r="J85" s="24"/>
      <c r="K85" s="24"/>
      <c r="L85" s="22"/>
    </row>
    <row r="86" spans="1:63" s="2" customFormat="1" ht="16.5" customHeight="1">
      <c r="A86" s="36"/>
      <c r="B86" s="37"/>
      <c r="C86" s="38"/>
      <c r="D86" s="38"/>
      <c r="E86" s="396" t="s">
        <v>6680</v>
      </c>
      <c r="F86" s="394"/>
      <c r="G86" s="394"/>
      <c r="H86" s="394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7261</v>
      </c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40" t="str">
        <f>E13</f>
        <v>0101 - Elektrická požární signalizace</v>
      </c>
      <c r="F88" s="394"/>
      <c r="G88" s="394"/>
      <c r="H88" s="394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F16</f>
        <v xml:space="preserve"> </v>
      </c>
      <c r="G90" s="38"/>
      <c r="H90" s="38"/>
      <c r="I90" s="31" t="s">
        <v>23</v>
      </c>
      <c r="J90" s="61" t="str">
        <f>IF(J16="","",J16)</f>
        <v>16. 9. 2021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40.15" customHeight="1">
      <c r="A92" s="36"/>
      <c r="B92" s="37"/>
      <c r="C92" s="31" t="s">
        <v>25</v>
      </c>
      <c r="D92" s="38"/>
      <c r="E92" s="38"/>
      <c r="F92" s="29" t="str">
        <f>E19</f>
        <v>Ostravská univerzita, Dvořákova 138/7, Ostrava</v>
      </c>
      <c r="G92" s="38"/>
      <c r="H92" s="38"/>
      <c r="I92" s="31" t="s">
        <v>32</v>
      </c>
      <c r="J92" s="34" t="str">
        <f>E25</f>
        <v>Ing.arch.Martin Janda,Lomná 1895, Frenštát p.R.</v>
      </c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5.2" customHeight="1">
      <c r="A93" s="36"/>
      <c r="B93" s="37"/>
      <c r="C93" s="31" t="s">
        <v>30</v>
      </c>
      <c r="D93" s="38"/>
      <c r="E93" s="38"/>
      <c r="F93" s="29" t="str">
        <f>IF(E22="","",E22)</f>
        <v>Vyplň údaj</v>
      </c>
      <c r="G93" s="38"/>
      <c r="H93" s="38"/>
      <c r="I93" s="31" t="s">
        <v>36</v>
      </c>
      <c r="J93" s="34" t="str">
        <f>E28</f>
        <v xml:space="preserve"> </v>
      </c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53"/>
      <c r="B95" s="154"/>
      <c r="C95" s="155" t="s">
        <v>171</v>
      </c>
      <c r="D95" s="156" t="s">
        <v>58</v>
      </c>
      <c r="E95" s="156" t="s">
        <v>54</v>
      </c>
      <c r="F95" s="156" t="s">
        <v>55</v>
      </c>
      <c r="G95" s="156" t="s">
        <v>172</v>
      </c>
      <c r="H95" s="156" t="s">
        <v>173</v>
      </c>
      <c r="I95" s="156" t="s">
        <v>174</v>
      </c>
      <c r="J95" s="156" t="s">
        <v>156</v>
      </c>
      <c r="K95" s="157" t="s">
        <v>175</v>
      </c>
      <c r="L95" s="158"/>
      <c r="M95" s="70" t="s">
        <v>19</v>
      </c>
      <c r="N95" s="71" t="s">
        <v>43</v>
      </c>
      <c r="O95" s="71" t="s">
        <v>176</v>
      </c>
      <c r="P95" s="71" t="s">
        <v>177</v>
      </c>
      <c r="Q95" s="71" t="s">
        <v>178</v>
      </c>
      <c r="R95" s="71" t="s">
        <v>179</v>
      </c>
      <c r="S95" s="71" t="s">
        <v>180</v>
      </c>
      <c r="T95" s="72" t="s">
        <v>181</v>
      </c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</row>
    <row r="96" spans="1:63" s="2" customFormat="1" ht="22.9" customHeight="1">
      <c r="A96" s="36"/>
      <c r="B96" s="37"/>
      <c r="C96" s="77" t="s">
        <v>182</v>
      </c>
      <c r="D96" s="38"/>
      <c r="E96" s="38"/>
      <c r="F96" s="38"/>
      <c r="G96" s="38"/>
      <c r="H96" s="38"/>
      <c r="I96" s="38"/>
      <c r="J96" s="159">
        <f>BK96</f>
        <v>0</v>
      </c>
      <c r="K96" s="38"/>
      <c r="L96" s="41"/>
      <c r="M96" s="73"/>
      <c r="N96" s="160"/>
      <c r="O96" s="74"/>
      <c r="P96" s="161">
        <f>P97+P128+P133+P135+P143</f>
        <v>0</v>
      </c>
      <c r="Q96" s="74"/>
      <c r="R96" s="161">
        <f>R97+R128+R133+R135+R143</f>
        <v>0</v>
      </c>
      <c r="S96" s="74"/>
      <c r="T96" s="162">
        <f>T97+T128+T133+T135+T143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72</v>
      </c>
      <c r="AU96" s="19" t="s">
        <v>157</v>
      </c>
      <c r="BK96" s="163">
        <f>BK97+BK128+BK133+BK135+BK143</f>
        <v>0</v>
      </c>
    </row>
    <row r="97" spans="1:65" s="12" customFormat="1" ht="25.9" customHeight="1">
      <c r="B97" s="164"/>
      <c r="C97" s="165"/>
      <c r="D97" s="166" t="s">
        <v>72</v>
      </c>
      <c r="E97" s="167" t="s">
        <v>5007</v>
      </c>
      <c r="F97" s="167" t="s">
        <v>7268</v>
      </c>
      <c r="G97" s="165"/>
      <c r="H97" s="165"/>
      <c r="I97" s="168"/>
      <c r="J97" s="169">
        <f>BK97</f>
        <v>0</v>
      </c>
      <c r="K97" s="165"/>
      <c r="L97" s="170"/>
      <c r="M97" s="171"/>
      <c r="N97" s="172"/>
      <c r="O97" s="172"/>
      <c r="P97" s="173">
        <f>SUM(P98:P127)</f>
        <v>0</v>
      </c>
      <c r="Q97" s="172"/>
      <c r="R97" s="173">
        <f>SUM(R98:R127)</f>
        <v>0</v>
      </c>
      <c r="S97" s="172"/>
      <c r="T97" s="174">
        <f>SUM(T98:T127)</f>
        <v>0</v>
      </c>
      <c r="AR97" s="175" t="s">
        <v>80</v>
      </c>
      <c r="AT97" s="176" t="s">
        <v>72</v>
      </c>
      <c r="AU97" s="176" t="s">
        <v>73</v>
      </c>
      <c r="AY97" s="175" t="s">
        <v>185</v>
      </c>
      <c r="BK97" s="177">
        <f>SUM(BK98:BK127)</f>
        <v>0</v>
      </c>
    </row>
    <row r="98" spans="1:65" s="2" customFormat="1" ht="16.5" customHeight="1">
      <c r="A98" s="36"/>
      <c r="B98" s="37"/>
      <c r="C98" s="180" t="s">
        <v>73</v>
      </c>
      <c r="D98" s="180" t="s">
        <v>187</v>
      </c>
      <c r="E98" s="181" t="s">
        <v>7269</v>
      </c>
      <c r="F98" s="182" t="s">
        <v>7270</v>
      </c>
      <c r="G98" s="183" t="s">
        <v>1314</v>
      </c>
      <c r="H98" s="184">
        <v>1</v>
      </c>
      <c r="I98" s="185"/>
      <c r="J98" s="186">
        <f t="shared" ref="J98:J127" si="0">ROUND(I98*H98,2)</f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ref="P98:P127" si="1">O98*H98</f>
        <v>0</v>
      </c>
      <c r="Q98" s="189">
        <v>0</v>
      </c>
      <c r="R98" s="189">
        <f t="shared" ref="R98:R127" si="2">Q98*H98</f>
        <v>0</v>
      </c>
      <c r="S98" s="189">
        <v>0</v>
      </c>
      <c r="T98" s="190">
        <f t="shared" ref="T98:T127" si="3"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ref="BE98:BE127" si="4">IF(N98="základní",J98,0)</f>
        <v>0</v>
      </c>
      <c r="BF98" s="192">
        <f t="shared" ref="BF98:BF127" si="5">IF(N98="snížená",J98,0)</f>
        <v>0</v>
      </c>
      <c r="BG98" s="192">
        <f t="shared" ref="BG98:BG127" si="6">IF(N98="zákl. přenesená",J98,0)</f>
        <v>0</v>
      </c>
      <c r="BH98" s="192">
        <f t="shared" ref="BH98:BH127" si="7">IF(N98="sníž. přenesená",J98,0)</f>
        <v>0</v>
      </c>
      <c r="BI98" s="192">
        <f t="shared" ref="BI98:BI127" si="8">IF(N98="nulová",J98,0)</f>
        <v>0</v>
      </c>
      <c r="BJ98" s="19" t="s">
        <v>80</v>
      </c>
      <c r="BK98" s="192">
        <f t="shared" ref="BK98:BK127" si="9">ROUND(I98*H98,2)</f>
        <v>0</v>
      </c>
      <c r="BL98" s="19" t="s">
        <v>135</v>
      </c>
      <c r="BM98" s="191" t="s">
        <v>82</v>
      </c>
    </row>
    <row r="99" spans="1:65" s="2" customFormat="1" ht="16.5" customHeight="1">
      <c r="A99" s="36"/>
      <c r="B99" s="37"/>
      <c r="C99" s="180" t="s">
        <v>73</v>
      </c>
      <c r="D99" s="180" t="s">
        <v>187</v>
      </c>
      <c r="E99" s="181" t="s">
        <v>7271</v>
      </c>
      <c r="F99" s="182" t="s">
        <v>7272</v>
      </c>
      <c r="G99" s="183" t="s">
        <v>1314</v>
      </c>
      <c r="H99" s="184">
        <v>2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135</v>
      </c>
    </row>
    <row r="100" spans="1:65" s="2" customFormat="1" ht="16.5" customHeight="1">
      <c r="A100" s="36"/>
      <c r="B100" s="37"/>
      <c r="C100" s="180" t="s">
        <v>73</v>
      </c>
      <c r="D100" s="180" t="s">
        <v>187</v>
      </c>
      <c r="E100" s="181" t="s">
        <v>7273</v>
      </c>
      <c r="F100" s="182" t="s">
        <v>7274</v>
      </c>
      <c r="G100" s="183" t="s">
        <v>1314</v>
      </c>
      <c r="H100" s="184">
        <v>1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255</v>
      </c>
    </row>
    <row r="101" spans="1:65" s="2" customFormat="1" ht="16.5" customHeight="1">
      <c r="A101" s="36"/>
      <c r="B101" s="37"/>
      <c r="C101" s="180" t="s">
        <v>73</v>
      </c>
      <c r="D101" s="180" t="s">
        <v>187</v>
      </c>
      <c r="E101" s="181" t="s">
        <v>7275</v>
      </c>
      <c r="F101" s="182" t="s">
        <v>7276</v>
      </c>
      <c r="G101" s="183" t="s">
        <v>1314</v>
      </c>
      <c r="H101" s="184">
        <v>1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265</v>
      </c>
    </row>
    <row r="102" spans="1:65" s="2" customFormat="1" ht="16.5" customHeight="1">
      <c r="A102" s="36"/>
      <c r="B102" s="37"/>
      <c r="C102" s="180" t="s">
        <v>73</v>
      </c>
      <c r="D102" s="180" t="s">
        <v>187</v>
      </c>
      <c r="E102" s="181" t="s">
        <v>7277</v>
      </c>
      <c r="F102" s="182" t="s">
        <v>7278</v>
      </c>
      <c r="G102" s="183" t="s">
        <v>1314</v>
      </c>
      <c r="H102" s="184">
        <v>1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283</v>
      </c>
    </row>
    <row r="103" spans="1:65" s="2" customFormat="1" ht="16.5" customHeight="1">
      <c r="A103" s="36"/>
      <c r="B103" s="37"/>
      <c r="C103" s="180" t="s">
        <v>73</v>
      </c>
      <c r="D103" s="180" t="s">
        <v>187</v>
      </c>
      <c r="E103" s="181" t="s">
        <v>7279</v>
      </c>
      <c r="F103" s="182" t="s">
        <v>7280</v>
      </c>
      <c r="G103" s="183" t="s">
        <v>1314</v>
      </c>
      <c r="H103" s="184">
        <v>1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302</v>
      </c>
    </row>
    <row r="104" spans="1:65" s="2" customFormat="1" ht="16.5" customHeight="1">
      <c r="A104" s="36"/>
      <c r="B104" s="37"/>
      <c r="C104" s="180" t="s">
        <v>73</v>
      </c>
      <c r="D104" s="180" t="s">
        <v>187</v>
      </c>
      <c r="E104" s="181" t="s">
        <v>7281</v>
      </c>
      <c r="F104" s="182" t="s">
        <v>7282</v>
      </c>
      <c r="G104" s="183" t="s">
        <v>1314</v>
      </c>
      <c r="H104" s="184">
        <v>1</v>
      </c>
      <c r="I104" s="185"/>
      <c r="J104" s="186">
        <f t="shared" si="0"/>
        <v>0</v>
      </c>
      <c r="K104" s="182" t="s">
        <v>19</v>
      </c>
      <c r="L104" s="41"/>
      <c r="M104" s="187" t="s">
        <v>19</v>
      </c>
      <c r="N104" s="188" t="s">
        <v>44</v>
      </c>
      <c r="O104" s="66"/>
      <c r="P104" s="189">
        <f t="shared" si="1"/>
        <v>0</v>
      </c>
      <c r="Q104" s="189">
        <v>0</v>
      </c>
      <c r="R104" s="189">
        <f t="shared" si="2"/>
        <v>0</v>
      </c>
      <c r="S104" s="189">
        <v>0</v>
      </c>
      <c r="T104" s="190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80</v>
      </c>
      <c r="AY104" s="19" t="s">
        <v>185</v>
      </c>
      <c r="BE104" s="192">
        <f t="shared" si="4"/>
        <v>0</v>
      </c>
      <c r="BF104" s="192">
        <f t="shared" si="5"/>
        <v>0</v>
      </c>
      <c r="BG104" s="192">
        <f t="shared" si="6"/>
        <v>0</v>
      </c>
      <c r="BH104" s="192">
        <f t="shared" si="7"/>
        <v>0</v>
      </c>
      <c r="BI104" s="192">
        <f t="shared" si="8"/>
        <v>0</v>
      </c>
      <c r="BJ104" s="19" t="s">
        <v>80</v>
      </c>
      <c r="BK104" s="192">
        <f t="shared" si="9"/>
        <v>0</v>
      </c>
      <c r="BL104" s="19" t="s">
        <v>135</v>
      </c>
      <c r="BM104" s="191" t="s">
        <v>318</v>
      </c>
    </row>
    <row r="105" spans="1:65" s="2" customFormat="1" ht="16.5" customHeight="1">
      <c r="A105" s="36"/>
      <c r="B105" s="37"/>
      <c r="C105" s="180" t="s">
        <v>73</v>
      </c>
      <c r="D105" s="180" t="s">
        <v>187</v>
      </c>
      <c r="E105" s="181" t="s">
        <v>7283</v>
      </c>
      <c r="F105" s="182" t="s">
        <v>7284</v>
      </c>
      <c r="G105" s="183" t="s">
        <v>1314</v>
      </c>
      <c r="H105" s="184">
        <v>1</v>
      </c>
      <c r="I105" s="185"/>
      <c r="J105" s="186">
        <f t="shared" si="0"/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 t="shared" si="1"/>
        <v>0</v>
      </c>
      <c r="Q105" s="189">
        <v>0</v>
      </c>
      <c r="R105" s="189">
        <f t="shared" si="2"/>
        <v>0</v>
      </c>
      <c r="S105" s="189">
        <v>0</v>
      </c>
      <c r="T105" s="190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 t="shared" si="4"/>
        <v>0</v>
      </c>
      <c r="BF105" s="192">
        <f t="shared" si="5"/>
        <v>0</v>
      </c>
      <c r="BG105" s="192">
        <f t="shared" si="6"/>
        <v>0</v>
      </c>
      <c r="BH105" s="192">
        <f t="shared" si="7"/>
        <v>0</v>
      </c>
      <c r="BI105" s="192">
        <f t="shared" si="8"/>
        <v>0</v>
      </c>
      <c r="BJ105" s="19" t="s">
        <v>80</v>
      </c>
      <c r="BK105" s="192">
        <f t="shared" si="9"/>
        <v>0</v>
      </c>
      <c r="BL105" s="19" t="s">
        <v>135</v>
      </c>
      <c r="BM105" s="191" t="s">
        <v>339</v>
      </c>
    </row>
    <row r="106" spans="1:65" s="2" customFormat="1" ht="16.5" customHeight="1">
      <c r="A106" s="36"/>
      <c r="B106" s="37"/>
      <c r="C106" s="180" t="s">
        <v>73</v>
      </c>
      <c r="D106" s="180" t="s">
        <v>187</v>
      </c>
      <c r="E106" s="181" t="s">
        <v>7285</v>
      </c>
      <c r="F106" s="182" t="s">
        <v>7286</v>
      </c>
      <c r="G106" s="183" t="s">
        <v>1314</v>
      </c>
      <c r="H106" s="184">
        <v>1</v>
      </c>
      <c r="I106" s="185"/>
      <c r="J106" s="186">
        <f t="shared" si="0"/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 t="shared" si="1"/>
        <v>0</v>
      </c>
      <c r="Q106" s="189">
        <v>0</v>
      </c>
      <c r="R106" s="189">
        <f t="shared" si="2"/>
        <v>0</v>
      </c>
      <c r="S106" s="189">
        <v>0</v>
      </c>
      <c r="T106" s="190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 t="shared" si="4"/>
        <v>0</v>
      </c>
      <c r="BF106" s="192">
        <f t="shared" si="5"/>
        <v>0</v>
      </c>
      <c r="BG106" s="192">
        <f t="shared" si="6"/>
        <v>0</v>
      </c>
      <c r="BH106" s="192">
        <f t="shared" si="7"/>
        <v>0</v>
      </c>
      <c r="BI106" s="192">
        <f t="shared" si="8"/>
        <v>0</v>
      </c>
      <c r="BJ106" s="19" t="s">
        <v>80</v>
      </c>
      <c r="BK106" s="192">
        <f t="shared" si="9"/>
        <v>0</v>
      </c>
      <c r="BL106" s="19" t="s">
        <v>135</v>
      </c>
      <c r="BM106" s="191" t="s">
        <v>352</v>
      </c>
    </row>
    <row r="107" spans="1:65" s="2" customFormat="1" ht="16.5" customHeight="1">
      <c r="A107" s="36"/>
      <c r="B107" s="37"/>
      <c r="C107" s="180" t="s">
        <v>73</v>
      </c>
      <c r="D107" s="180" t="s">
        <v>187</v>
      </c>
      <c r="E107" s="181" t="s">
        <v>7287</v>
      </c>
      <c r="F107" s="182" t="s">
        <v>7288</v>
      </c>
      <c r="G107" s="183" t="s">
        <v>1314</v>
      </c>
      <c r="H107" s="184">
        <v>1</v>
      </c>
      <c r="I107" s="185"/>
      <c r="J107" s="186">
        <f t="shared" si="0"/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 t="shared" si="1"/>
        <v>0</v>
      </c>
      <c r="Q107" s="189">
        <v>0</v>
      </c>
      <c r="R107" s="189">
        <f t="shared" si="2"/>
        <v>0</v>
      </c>
      <c r="S107" s="189">
        <v>0</v>
      </c>
      <c r="T107" s="190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80</v>
      </c>
      <c r="AY107" s="19" t="s">
        <v>185</v>
      </c>
      <c r="BE107" s="192">
        <f t="shared" si="4"/>
        <v>0</v>
      </c>
      <c r="BF107" s="192">
        <f t="shared" si="5"/>
        <v>0</v>
      </c>
      <c r="BG107" s="192">
        <f t="shared" si="6"/>
        <v>0</v>
      </c>
      <c r="BH107" s="192">
        <f t="shared" si="7"/>
        <v>0</v>
      </c>
      <c r="BI107" s="192">
        <f t="shared" si="8"/>
        <v>0</v>
      </c>
      <c r="BJ107" s="19" t="s">
        <v>80</v>
      </c>
      <c r="BK107" s="192">
        <f t="shared" si="9"/>
        <v>0</v>
      </c>
      <c r="BL107" s="19" t="s">
        <v>135</v>
      </c>
      <c r="BM107" s="191" t="s">
        <v>372</v>
      </c>
    </row>
    <row r="108" spans="1:65" s="2" customFormat="1" ht="16.5" customHeight="1">
      <c r="A108" s="36"/>
      <c r="B108" s="37"/>
      <c r="C108" s="180" t="s">
        <v>73</v>
      </c>
      <c r="D108" s="180" t="s">
        <v>187</v>
      </c>
      <c r="E108" s="181" t="s">
        <v>7289</v>
      </c>
      <c r="F108" s="182" t="s">
        <v>7290</v>
      </c>
      <c r="G108" s="183" t="s">
        <v>1314</v>
      </c>
      <c r="H108" s="184">
        <v>1</v>
      </c>
      <c r="I108" s="185"/>
      <c r="J108" s="186">
        <f t="shared" si="0"/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si="1"/>
        <v>0</v>
      </c>
      <c r="Q108" s="189">
        <v>0</v>
      </c>
      <c r="R108" s="189">
        <f t="shared" si="2"/>
        <v>0</v>
      </c>
      <c r="S108" s="189">
        <v>0</v>
      </c>
      <c r="T108" s="190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80</v>
      </c>
      <c r="AY108" s="19" t="s">
        <v>185</v>
      </c>
      <c r="BE108" s="192">
        <f t="shared" si="4"/>
        <v>0</v>
      </c>
      <c r="BF108" s="192">
        <f t="shared" si="5"/>
        <v>0</v>
      </c>
      <c r="BG108" s="192">
        <f t="shared" si="6"/>
        <v>0</v>
      </c>
      <c r="BH108" s="192">
        <f t="shared" si="7"/>
        <v>0</v>
      </c>
      <c r="BI108" s="192">
        <f t="shared" si="8"/>
        <v>0</v>
      </c>
      <c r="BJ108" s="19" t="s">
        <v>80</v>
      </c>
      <c r="BK108" s="192">
        <f t="shared" si="9"/>
        <v>0</v>
      </c>
      <c r="BL108" s="19" t="s">
        <v>135</v>
      </c>
      <c r="BM108" s="191" t="s">
        <v>386</v>
      </c>
    </row>
    <row r="109" spans="1:65" s="2" customFormat="1" ht="16.5" customHeight="1">
      <c r="A109" s="36"/>
      <c r="B109" s="37"/>
      <c r="C109" s="180" t="s">
        <v>73</v>
      </c>
      <c r="D109" s="180" t="s">
        <v>187</v>
      </c>
      <c r="E109" s="181" t="s">
        <v>7291</v>
      </c>
      <c r="F109" s="182" t="s">
        <v>7292</v>
      </c>
      <c r="G109" s="183" t="s">
        <v>1314</v>
      </c>
      <c r="H109" s="184">
        <v>2</v>
      </c>
      <c r="I109" s="185"/>
      <c r="J109" s="186">
        <f t="shared" si="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"/>
        <v>0</v>
      </c>
      <c r="Q109" s="189">
        <v>0</v>
      </c>
      <c r="R109" s="189">
        <f t="shared" si="2"/>
        <v>0</v>
      </c>
      <c r="S109" s="189">
        <v>0</v>
      </c>
      <c r="T109" s="190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80</v>
      </c>
      <c r="AY109" s="19" t="s">
        <v>185</v>
      </c>
      <c r="BE109" s="192">
        <f t="shared" si="4"/>
        <v>0</v>
      </c>
      <c r="BF109" s="192">
        <f t="shared" si="5"/>
        <v>0</v>
      </c>
      <c r="BG109" s="192">
        <f t="shared" si="6"/>
        <v>0</v>
      </c>
      <c r="BH109" s="192">
        <f t="shared" si="7"/>
        <v>0</v>
      </c>
      <c r="BI109" s="192">
        <f t="shared" si="8"/>
        <v>0</v>
      </c>
      <c r="BJ109" s="19" t="s">
        <v>80</v>
      </c>
      <c r="BK109" s="192">
        <f t="shared" si="9"/>
        <v>0</v>
      </c>
      <c r="BL109" s="19" t="s">
        <v>135</v>
      </c>
      <c r="BM109" s="191" t="s">
        <v>400</v>
      </c>
    </row>
    <row r="110" spans="1:65" s="2" customFormat="1" ht="16.5" customHeight="1">
      <c r="A110" s="36"/>
      <c r="B110" s="37"/>
      <c r="C110" s="180" t="s">
        <v>73</v>
      </c>
      <c r="D110" s="180" t="s">
        <v>187</v>
      </c>
      <c r="E110" s="181" t="s">
        <v>7293</v>
      </c>
      <c r="F110" s="182" t="s">
        <v>7274</v>
      </c>
      <c r="G110" s="183" t="s">
        <v>1314</v>
      </c>
      <c r="H110" s="184">
        <v>1</v>
      </c>
      <c r="I110" s="185"/>
      <c r="J110" s="186">
        <f t="shared" si="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"/>
        <v>0</v>
      </c>
      <c r="Q110" s="189">
        <v>0</v>
      </c>
      <c r="R110" s="189">
        <f t="shared" si="2"/>
        <v>0</v>
      </c>
      <c r="S110" s="189">
        <v>0</v>
      </c>
      <c r="T110" s="190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 t="shared" si="4"/>
        <v>0</v>
      </c>
      <c r="BF110" s="192">
        <f t="shared" si="5"/>
        <v>0</v>
      </c>
      <c r="BG110" s="192">
        <f t="shared" si="6"/>
        <v>0</v>
      </c>
      <c r="BH110" s="192">
        <f t="shared" si="7"/>
        <v>0</v>
      </c>
      <c r="BI110" s="192">
        <f t="shared" si="8"/>
        <v>0</v>
      </c>
      <c r="BJ110" s="19" t="s">
        <v>80</v>
      </c>
      <c r="BK110" s="192">
        <f t="shared" si="9"/>
        <v>0</v>
      </c>
      <c r="BL110" s="19" t="s">
        <v>135</v>
      </c>
      <c r="BM110" s="191" t="s">
        <v>417</v>
      </c>
    </row>
    <row r="111" spans="1:65" s="2" customFormat="1" ht="16.5" customHeight="1">
      <c r="A111" s="36"/>
      <c r="B111" s="37"/>
      <c r="C111" s="180" t="s">
        <v>73</v>
      </c>
      <c r="D111" s="180" t="s">
        <v>187</v>
      </c>
      <c r="E111" s="181" t="s">
        <v>7294</v>
      </c>
      <c r="F111" s="182" t="s">
        <v>7282</v>
      </c>
      <c r="G111" s="183" t="s">
        <v>1314</v>
      </c>
      <c r="H111" s="184">
        <v>1</v>
      </c>
      <c r="I111" s="185"/>
      <c r="J111" s="186">
        <f t="shared" si="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"/>
        <v>0</v>
      </c>
      <c r="Q111" s="189">
        <v>0</v>
      </c>
      <c r="R111" s="189">
        <f t="shared" si="2"/>
        <v>0</v>
      </c>
      <c r="S111" s="189">
        <v>0</v>
      </c>
      <c r="T111" s="190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 t="shared" si="4"/>
        <v>0</v>
      </c>
      <c r="BF111" s="192">
        <f t="shared" si="5"/>
        <v>0</v>
      </c>
      <c r="BG111" s="192">
        <f t="shared" si="6"/>
        <v>0</v>
      </c>
      <c r="BH111" s="192">
        <f t="shared" si="7"/>
        <v>0</v>
      </c>
      <c r="BI111" s="192">
        <f t="shared" si="8"/>
        <v>0</v>
      </c>
      <c r="BJ111" s="19" t="s">
        <v>80</v>
      </c>
      <c r="BK111" s="192">
        <f t="shared" si="9"/>
        <v>0</v>
      </c>
      <c r="BL111" s="19" t="s">
        <v>135</v>
      </c>
      <c r="BM111" s="191" t="s">
        <v>445</v>
      </c>
    </row>
    <row r="112" spans="1:65" s="2" customFormat="1" ht="16.5" customHeight="1">
      <c r="A112" s="36"/>
      <c r="B112" s="37"/>
      <c r="C112" s="180" t="s">
        <v>73</v>
      </c>
      <c r="D112" s="180" t="s">
        <v>187</v>
      </c>
      <c r="E112" s="181" t="s">
        <v>7295</v>
      </c>
      <c r="F112" s="182" t="s">
        <v>7296</v>
      </c>
      <c r="G112" s="183" t="s">
        <v>1314</v>
      </c>
      <c r="H112" s="184">
        <v>58</v>
      </c>
      <c r="I112" s="185"/>
      <c r="J112" s="186">
        <f t="shared" si="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"/>
        <v>0</v>
      </c>
      <c r="Q112" s="189">
        <v>0</v>
      </c>
      <c r="R112" s="189">
        <f t="shared" si="2"/>
        <v>0</v>
      </c>
      <c r="S112" s="189">
        <v>0</v>
      </c>
      <c r="T112" s="190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80</v>
      </c>
      <c r="AY112" s="19" t="s">
        <v>185</v>
      </c>
      <c r="BE112" s="192">
        <f t="shared" si="4"/>
        <v>0</v>
      </c>
      <c r="BF112" s="192">
        <f t="shared" si="5"/>
        <v>0</v>
      </c>
      <c r="BG112" s="192">
        <f t="shared" si="6"/>
        <v>0</v>
      </c>
      <c r="BH112" s="192">
        <f t="shared" si="7"/>
        <v>0</v>
      </c>
      <c r="BI112" s="192">
        <f t="shared" si="8"/>
        <v>0</v>
      </c>
      <c r="BJ112" s="19" t="s">
        <v>80</v>
      </c>
      <c r="BK112" s="192">
        <f t="shared" si="9"/>
        <v>0</v>
      </c>
      <c r="BL112" s="19" t="s">
        <v>135</v>
      </c>
      <c r="BM112" s="191" t="s">
        <v>630</v>
      </c>
    </row>
    <row r="113" spans="1:65" s="2" customFormat="1" ht="16.5" customHeight="1">
      <c r="A113" s="36"/>
      <c r="B113" s="37"/>
      <c r="C113" s="180" t="s">
        <v>73</v>
      </c>
      <c r="D113" s="180" t="s">
        <v>187</v>
      </c>
      <c r="E113" s="181" t="s">
        <v>7297</v>
      </c>
      <c r="F113" s="182" t="s">
        <v>7298</v>
      </c>
      <c r="G113" s="183" t="s">
        <v>1314</v>
      </c>
      <c r="H113" s="184">
        <v>6</v>
      </c>
      <c r="I113" s="185"/>
      <c r="J113" s="186">
        <f t="shared" si="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"/>
        <v>0</v>
      </c>
      <c r="Q113" s="189">
        <v>0</v>
      </c>
      <c r="R113" s="189">
        <f t="shared" si="2"/>
        <v>0</v>
      </c>
      <c r="S113" s="189">
        <v>0</v>
      </c>
      <c r="T113" s="190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si="4"/>
        <v>0</v>
      </c>
      <c r="BF113" s="192">
        <f t="shared" si="5"/>
        <v>0</v>
      </c>
      <c r="BG113" s="192">
        <f t="shared" si="6"/>
        <v>0</v>
      </c>
      <c r="BH113" s="192">
        <f t="shared" si="7"/>
        <v>0</v>
      </c>
      <c r="BI113" s="192">
        <f t="shared" si="8"/>
        <v>0</v>
      </c>
      <c r="BJ113" s="19" t="s">
        <v>80</v>
      </c>
      <c r="BK113" s="192">
        <f t="shared" si="9"/>
        <v>0</v>
      </c>
      <c r="BL113" s="19" t="s">
        <v>135</v>
      </c>
      <c r="BM113" s="191" t="s">
        <v>627</v>
      </c>
    </row>
    <row r="114" spans="1:65" s="2" customFormat="1" ht="16.5" customHeight="1">
      <c r="A114" s="36"/>
      <c r="B114" s="37"/>
      <c r="C114" s="180" t="s">
        <v>73</v>
      </c>
      <c r="D114" s="180" t="s">
        <v>187</v>
      </c>
      <c r="E114" s="181" t="s">
        <v>7299</v>
      </c>
      <c r="F114" s="182" t="s">
        <v>7300</v>
      </c>
      <c r="G114" s="183" t="s">
        <v>1314</v>
      </c>
      <c r="H114" s="184">
        <v>64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888</v>
      </c>
    </row>
    <row r="115" spans="1:65" s="2" customFormat="1" ht="16.5" customHeight="1">
      <c r="A115" s="36"/>
      <c r="B115" s="37"/>
      <c r="C115" s="180" t="s">
        <v>73</v>
      </c>
      <c r="D115" s="180" t="s">
        <v>187</v>
      </c>
      <c r="E115" s="181" t="s">
        <v>7301</v>
      </c>
      <c r="F115" s="182" t="s">
        <v>7302</v>
      </c>
      <c r="G115" s="183" t="s">
        <v>1314</v>
      </c>
      <c r="H115" s="184">
        <v>9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898</v>
      </c>
    </row>
    <row r="116" spans="1:65" s="2" customFormat="1" ht="16.5" customHeight="1">
      <c r="A116" s="36"/>
      <c r="B116" s="37"/>
      <c r="C116" s="180" t="s">
        <v>73</v>
      </c>
      <c r="D116" s="180" t="s">
        <v>187</v>
      </c>
      <c r="E116" s="181" t="s">
        <v>7303</v>
      </c>
      <c r="F116" s="182" t="s">
        <v>7304</v>
      </c>
      <c r="G116" s="183" t="s">
        <v>1314</v>
      </c>
      <c r="H116" s="184">
        <v>9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913</v>
      </c>
    </row>
    <row r="117" spans="1:65" s="2" customFormat="1" ht="16.5" customHeight="1">
      <c r="A117" s="36"/>
      <c r="B117" s="37"/>
      <c r="C117" s="180" t="s">
        <v>73</v>
      </c>
      <c r="D117" s="180" t="s">
        <v>187</v>
      </c>
      <c r="E117" s="181" t="s">
        <v>7305</v>
      </c>
      <c r="F117" s="182" t="s">
        <v>7306</v>
      </c>
      <c r="G117" s="183" t="s">
        <v>1314</v>
      </c>
      <c r="H117" s="184">
        <v>1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935</v>
      </c>
    </row>
    <row r="118" spans="1:65" s="2" customFormat="1" ht="16.5" customHeight="1">
      <c r="A118" s="36"/>
      <c r="B118" s="37"/>
      <c r="C118" s="180" t="s">
        <v>73</v>
      </c>
      <c r="D118" s="180" t="s">
        <v>187</v>
      </c>
      <c r="E118" s="181" t="s">
        <v>7307</v>
      </c>
      <c r="F118" s="182" t="s">
        <v>7308</v>
      </c>
      <c r="G118" s="183" t="s">
        <v>1314</v>
      </c>
      <c r="H118" s="184">
        <v>2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949</v>
      </c>
    </row>
    <row r="119" spans="1:65" s="2" customFormat="1" ht="16.5" customHeight="1">
      <c r="A119" s="36"/>
      <c r="B119" s="37"/>
      <c r="C119" s="180" t="s">
        <v>73</v>
      </c>
      <c r="D119" s="180" t="s">
        <v>187</v>
      </c>
      <c r="E119" s="181" t="s">
        <v>7309</v>
      </c>
      <c r="F119" s="182" t="s">
        <v>7310</v>
      </c>
      <c r="G119" s="183" t="s">
        <v>1314</v>
      </c>
      <c r="H119" s="184">
        <v>3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968</v>
      </c>
    </row>
    <row r="120" spans="1:65" s="2" customFormat="1" ht="16.5" customHeight="1">
      <c r="A120" s="36"/>
      <c r="B120" s="37"/>
      <c r="C120" s="180" t="s">
        <v>73</v>
      </c>
      <c r="D120" s="180" t="s">
        <v>187</v>
      </c>
      <c r="E120" s="181" t="s">
        <v>7311</v>
      </c>
      <c r="F120" s="182" t="s">
        <v>7312</v>
      </c>
      <c r="G120" s="183" t="s">
        <v>1314</v>
      </c>
      <c r="H120" s="184">
        <v>12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980</v>
      </c>
    </row>
    <row r="121" spans="1:65" s="2" customFormat="1" ht="16.5" customHeight="1">
      <c r="A121" s="36"/>
      <c r="B121" s="37"/>
      <c r="C121" s="180" t="s">
        <v>73</v>
      </c>
      <c r="D121" s="180" t="s">
        <v>187</v>
      </c>
      <c r="E121" s="181" t="s">
        <v>7313</v>
      </c>
      <c r="F121" s="182" t="s">
        <v>7314</v>
      </c>
      <c r="G121" s="183" t="s">
        <v>1314</v>
      </c>
      <c r="H121" s="184">
        <v>1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987</v>
      </c>
    </row>
    <row r="122" spans="1:65" s="2" customFormat="1" ht="16.5" customHeight="1">
      <c r="A122" s="36"/>
      <c r="B122" s="37"/>
      <c r="C122" s="180" t="s">
        <v>73</v>
      </c>
      <c r="D122" s="180" t="s">
        <v>187</v>
      </c>
      <c r="E122" s="181" t="s">
        <v>7315</v>
      </c>
      <c r="F122" s="182" t="s">
        <v>7316</v>
      </c>
      <c r="G122" s="183" t="s">
        <v>1314</v>
      </c>
      <c r="H122" s="184">
        <v>1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996</v>
      </c>
    </row>
    <row r="123" spans="1:65" s="2" customFormat="1" ht="16.5" customHeight="1">
      <c r="A123" s="36"/>
      <c r="B123" s="37"/>
      <c r="C123" s="180" t="s">
        <v>73</v>
      </c>
      <c r="D123" s="180" t="s">
        <v>187</v>
      </c>
      <c r="E123" s="181" t="s">
        <v>7317</v>
      </c>
      <c r="F123" s="182" t="s">
        <v>7318</v>
      </c>
      <c r="G123" s="183" t="s">
        <v>1314</v>
      </c>
      <c r="H123" s="184">
        <v>1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1007</v>
      </c>
    </row>
    <row r="124" spans="1:65" s="2" customFormat="1" ht="16.5" customHeight="1">
      <c r="A124" s="36"/>
      <c r="B124" s="37"/>
      <c r="C124" s="180" t="s">
        <v>73</v>
      </c>
      <c r="D124" s="180" t="s">
        <v>187</v>
      </c>
      <c r="E124" s="181" t="s">
        <v>7319</v>
      </c>
      <c r="F124" s="182" t="s">
        <v>7320</v>
      </c>
      <c r="G124" s="183" t="s">
        <v>1314</v>
      </c>
      <c r="H124" s="184">
        <v>2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1012</v>
      </c>
    </row>
    <row r="125" spans="1:65" s="2" customFormat="1" ht="16.5" customHeight="1">
      <c r="A125" s="36"/>
      <c r="B125" s="37"/>
      <c r="C125" s="180" t="s">
        <v>73</v>
      </c>
      <c r="D125" s="180" t="s">
        <v>187</v>
      </c>
      <c r="E125" s="181" t="s">
        <v>7321</v>
      </c>
      <c r="F125" s="182" t="s">
        <v>7322</v>
      </c>
      <c r="G125" s="183" t="s">
        <v>1314</v>
      </c>
      <c r="H125" s="184">
        <v>1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80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1020</v>
      </c>
    </row>
    <row r="126" spans="1:65" s="2" customFormat="1" ht="24.2" customHeight="1">
      <c r="A126" s="36"/>
      <c r="B126" s="37"/>
      <c r="C126" s="180" t="s">
        <v>73</v>
      </c>
      <c r="D126" s="180" t="s">
        <v>187</v>
      </c>
      <c r="E126" s="181" t="s">
        <v>7323</v>
      </c>
      <c r="F126" s="182" t="s">
        <v>7324</v>
      </c>
      <c r="G126" s="183" t="s">
        <v>7325</v>
      </c>
      <c r="H126" s="184">
        <v>1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80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1030</v>
      </c>
    </row>
    <row r="127" spans="1:65" s="2" customFormat="1" ht="16.5" customHeight="1">
      <c r="A127" s="36"/>
      <c r="B127" s="37"/>
      <c r="C127" s="180" t="s">
        <v>73</v>
      </c>
      <c r="D127" s="180" t="s">
        <v>187</v>
      </c>
      <c r="E127" s="181" t="s">
        <v>7326</v>
      </c>
      <c r="F127" s="182" t="s">
        <v>7327</v>
      </c>
      <c r="G127" s="183" t="s">
        <v>7325</v>
      </c>
      <c r="H127" s="184">
        <v>1</v>
      </c>
      <c r="I127" s="185"/>
      <c r="J127" s="186">
        <f t="shared" si="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"/>
        <v>0</v>
      </c>
      <c r="Q127" s="189">
        <v>0</v>
      </c>
      <c r="R127" s="189">
        <f t="shared" si="2"/>
        <v>0</v>
      </c>
      <c r="S127" s="189">
        <v>0</v>
      </c>
      <c r="T127" s="190">
        <f t="shared" si="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80</v>
      </c>
      <c r="AY127" s="19" t="s">
        <v>185</v>
      </c>
      <c r="BE127" s="192">
        <f t="shared" si="4"/>
        <v>0</v>
      </c>
      <c r="BF127" s="192">
        <f t="shared" si="5"/>
        <v>0</v>
      </c>
      <c r="BG127" s="192">
        <f t="shared" si="6"/>
        <v>0</v>
      </c>
      <c r="BH127" s="192">
        <f t="shared" si="7"/>
        <v>0</v>
      </c>
      <c r="BI127" s="192">
        <f t="shared" si="8"/>
        <v>0</v>
      </c>
      <c r="BJ127" s="19" t="s">
        <v>80</v>
      </c>
      <c r="BK127" s="192">
        <f t="shared" si="9"/>
        <v>0</v>
      </c>
      <c r="BL127" s="19" t="s">
        <v>135</v>
      </c>
      <c r="BM127" s="191" t="s">
        <v>1279</v>
      </c>
    </row>
    <row r="128" spans="1:65" s="12" customFormat="1" ht="25.9" customHeight="1">
      <c r="B128" s="164"/>
      <c r="C128" s="165"/>
      <c r="D128" s="166" t="s">
        <v>72</v>
      </c>
      <c r="E128" s="167" t="s">
        <v>7328</v>
      </c>
      <c r="F128" s="167" t="s">
        <v>7329</v>
      </c>
      <c r="G128" s="165"/>
      <c r="H128" s="165"/>
      <c r="I128" s="168"/>
      <c r="J128" s="169">
        <f>BK128</f>
        <v>0</v>
      </c>
      <c r="K128" s="165"/>
      <c r="L128" s="170"/>
      <c r="M128" s="171"/>
      <c r="N128" s="172"/>
      <c r="O128" s="172"/>
      <c r="P128" s="173">
        <f>SUM(P129:P132)</f>
        <v>0</v>
      </c>
      <c r="Q128" s="172"/>
      <c r="R128" s="173">
        <f>SUM(R129:R132)</f>
        <v>0</v>
      </c>
      <c r="S128" s="172"/>
      <c r="T128" s="174">
        <f>SUM(T129:T132)</f>
        <v>0</v>
      </c>
      <c r="AR128" s="175" t="s">
        <v>80</v>
      </c>
      <c r="AT128" s="176" t="s">
        <v>72</v>
      </c>
      <c r="AU128" s="176" t="s">
        <v>73</v>
      </c>
      <c r="AY128" s="175" t="s">
        <v>185</v>
      </c>
      <c r="BK128" s="177">
        <f>SUM(BK129:BK132)</f>
        <v>0</v>
      </c>
    </row>
    <row r="129" spans="1:65" s="2" customFormat="1" ht="16.5" customHeight="1">
      <c r="A129" s="36"/>
      <c r="B129" s="37"/>
      <c r="C129" s="180" t="s">
        <v>73</v>
      </c>
      <c r="D129" s="180" t="s">
        <v>187</v>
      </c>
      <c r="E129" s="181" t="s">
        <v>7330</v>
      </c>
      <c r="F129" s="182" t="s">
        <v>7331</v>
      </c>
      <c r="G129" s="183" t="s">
        <v>1314</v>
      </c>
      <c r="H129" s="184">
        <v>4</v>
      </c>
      <c r="I129" s="185"/>
      <c r="J129" s="186">
        <f>ROUND(I129*H129,2)</f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80</v>
      </c>
      <c r="AY129" s="19" t="s">
        <v>185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80</v>
      </c>
      <c r="BK129" s="192">
        <f>ROUND(I129*H129,2)</f>
        <v>0</v>
      </c>
      <c r="BL129" s="19" t="s">
        <v>135</v>
      </c>
      <c r="BM129" s="191" t="s">
        <v>1294</v>
      </c>
    </row>
    <row r="130" spans="1:65" s="2" customFormat="1" ht="16.5" customHeight="1">
      <c r="A130" s="36"/>
      <c r="B130" s="37"/>
      <c r="C130" s="180" t="s">
        <v>73</v>
      </c>
      <c r="D130" s="180" t="s">
        <v>187</v>
      </c>
      <c r="E130" s="181" t="s">
        <v>7332</v>
      </c>
      <c r="F130" s="182" t="s">
        <v>7333</v>
      </c>
      <c r="G130" s="183" t="s">
        <v>1314</v>
      </c>
      <c r="H130" s="184">
        <v>2</v>
      </c>
      <c r="I130" s="185"/>
      <c r="J130" s="186">
        <f>ROUND(I130*H130,2)</f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80</v>
      </c>
      <c r="AY130" s="19" t="s">
        <v>185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80</v>
      </c>
      <c r="BK130" s="192">
        <f>ROUND(I130*H130,2)</f>
        <v>0</v>
      </c>
      <c r="BL130" s="19" t="s">
        <v>135</v>
      </c>
      <c r="BM130" s="191" t="s">
        <v>1307</v>
      </c>
    </row>
    <row r="131" spans="1:65" s="2" customFormat="1" ht="16.5" customHeight="1">
      <c r="A131" s="36"/>
      <c r="B131" s="37"/>
      <c r="C131" s="180" t="s">
        <v>73</v>
      </c>
      <c r="D131" s="180" t="s">
        <v>187</v>
      </c>
      <c r="E131" s="181" t="s">
        <v>7334</v>
      </c>
      <c r="F131" s="182" t="s">
        <v>7335</v>
      </c>
      <c r="G131" s="183" t="s">
        <v>1314</v>
      </c>
      <c r="H131" s="184">
        <v>100</v>
      </c>
      <c r="I131" s="185"/>
      <c r="J131" s="186">
        <f>ROUND(I131*H131,2)</f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80</v>
      </c>
      <c r="AY131" s="19" t="s">
        <v>185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80</v>
      </c>
      <c r="BK131" s="192">
        <f>ROUND(I131*H131,2)</f>
        <v>0</v>
      </c>
      <c r="BL131" s="19" t="s">
        <v>135</v>
      </c>
      <c r="BM131" s="191" t="s">
        <v>1317</v>
      </c>
    </row>
    <row r="132" spans="1:65" s="2" customFormat="1" ht="16.5" customHeight="1">
      <c r="A132" s="36"/>
      <c r="B132" s="37"/>
      <c r="C132" s="180" t="s">
        <v>73</v>
      </c>
      <c r="D132" s="180" t="s">
        <v>187</v>
      </c>
      <c r="E132" s="181" t="s">
        <v>7336</v>
      </c>
      <c r="F132" s="182" t="s">
        <v>7337</v>
      </c>
      <c r="G132" s="183" t="s">
        <v>1314</v>
      </c>
      <c r="H132" s="184">
        <v>100</v>
      </c>
      <c r="I132" s="185"/>
      <c r="J132" s="186">
        <f>ROUND(I132*H132,2)</f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80</v>
      </c>
      <c r="AY132" s="19" t="s">
        <v>185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80</v>
      </c>
      <c r="BK132" s="192">
        <f>ROUND(I132*H132,2)</f>
        <v>0</v>
      </c>
      <c r="BL132" s="19" t="s">
        <v>135</v>
      </c>
      <c r="BM132" s="191" t="s">
        <v>1326</v>
      </c>
    </row>
    <row r="133" spans="1:65" s="12" customFormat="1" ht="25.9" customHeight="1">
      <c r="B133" s="164"/>
      <c r="C133" s="165"/>
      <c r="D133" s="166" t="s">
        <v>72</v>
      </c>
      <c r="E133" s="167" t="s">
        <v>7338</v>
      </c>
      <c r="F133" s="167" t="s">
        <v>7339</v>
      </c>
      <c r="G133" s="165"/>
      <c r="H133" s="165"/>
      <c r="I133" s="168"/>
      <c r="J133" s="169">
        <f>BK133</f>
        <v>0</v>
      </c>
      <c r="K133" s="165"/>
      <c r="L133" s="170"/>
      <c r="M133" s="171"/>
      <c r="N133" s="172"/>
      <c r="O133" s="172"/>
      <c r="P133" s="173">
        <f>P134</f>
        <v>0</v>
      </c>
      <c r="Q133" s="172"/>
      <c r="R133" s="173">
        <f>R134</f>
        <v>0</v>
      </c>
      <c r="S133" s="172"/>
      <c r="T133" s="174">
        <f>T134</f>
        <v>0</v>
      </c>
      <c r="AR133" s="175" t="s">
        <v>80</v>
      </c>
      <c r="AT133" s="176" t="s">
        <v>72</v>
      </c>
      <c r="AU133" s="176" t="s">
        <v>73</v>
      </c>
      <c r="AY133" s="175" t="s">
        <v>185</v>
      </c>
      <c r="BK133" s="177">
        <f>BK134</f>
        <v>0</v>
      </c>
    </row>
    <row r="134" spans="1:65" s="2" customFormat="1" ht="16.5" customHeight="1">
      <c r="A134" s="36"/>
      <c r="B134" s="37"/>
      <c r="C134" s="180" t="s">
        <v>73</v>
      </c>
      <c r="D134" s="180" t="s">
        <v>187</v>
      </c>
      <c r="E134" s="181" t="s">
        <v>7340</v>
      </c>
      <c r="F134" s="182" t="s">
        <v>7341</v>
      </c>
      <c r="G134" s="183" t="s">
        <v>499</v>
      </c>
      <c r="H134" s="184">
        <v>1240</v>
      </c>
      <c r="I134" s="185"/>
      <c r="J134" s="186">
        <f>ROUND(I134*H134,2)</f>
        <v>0</v>
      </c>
      <c r="K134" s="182" t="s">
        <v>19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80</v>
      </c>
      <c r="AY134" s="19" t="s">
        <v>185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80</v>
      </c>
      <c r="BK134" s="192">
        <f>ROUND(I134*H134,2)</f>
        <v>0</v>
      </c>
      <c r="BL134" s="19" t="s">
        <v>135</v>
      </c>
      <c r="BM134" s="191" t="s">
        <v>1335</v>
      </c>
    </row>
    <row r="135" spans="1:65" s="12" customFormat="1" ht="25.9" customHeight="1">
      <c r="B135" s="164"/>
      <c r="C135" s="165"/>
      <c r="D135" s="166" t="s">
        <v>72</v>
      </c>
      <c r="E135" s="167" t="s">
        <v>7342</v>
      </c>
      <c r="F135" s="167" t="s">
        <v>7343</v>
      </c>
      <c r="G135" s="165"/>
      <c r="H135" s="165"/>
      <c r="I135" s="168"/>
      <c r="J135" s="169">
        <f>BK135</f>
        <v>0</v>
      </c>
      <c r="K135" s="165"/>
      <c r="L135" s="170"/>
      <c r="M135" s="171"/>
      <c r="N135" s="172"/>
      <c r="O135" s="172"/>
      <c r="P135" s="173">
        <f>SUM(P136:P142)</f>
        <v>0</v>
      </c>
      <c r="Q135" s="172"/>
      <c r="R135" s="173">
        <f>SUM(R136:R142)</f>
        <v>0</v>
      </c>
      <c r="S135" s="172"/>
      <c r="T135" s="174">
        <f>SUM(T136:T142)</f>
        <v>0</v>
      </c>
      <c r="AR135" s="175" t="s">
        <v>80</v>
      </c>
      <c r="AT135" s="176" t="s">
        <v>72</v>
      </c>
      <c r="AU135" s="176" t="s">
        <v>73</v>
      </c>
      <c r="AY135" s="175" t="s">
        <v>185</v>
      </c>
      <c r="BK135" s="177">
        <f>SUM(BK136:BK142)</f>
        <v>0</v>
      </c>
    </row>
    <row r="136" spans="1:65" s="2" customFormat="1" ht="24.2" customHeight="1">
      <c r="A136" s="36"/>
      <c r="B136" s="37"/>
      <c r="C136" s="180" t="s">
        <v>73</v>
      </c>
      <c r="D136" s="180" t="s">
        <v>187</v>
      </c>
      <c r="E136" s="181" t="s">
        <v>7344</v>
      </c>
      <c r="F136" s="182" t="s">
        <v>7345</v>
      </c>
      <c r="G136" s="183" t="s">
        <v>499</v>
      </c>
      <c r="H136" s="184">
        <v>320</v>
      </c>
      <c r="I136" s="185"/>
      <c r="J136" s="186">
        <f t="shared" ref="J136:J142" si="10">ROUND(I136*H136,2)</f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ref="P136:P142" si="11">O136*H136</f>
        <v>0</v>
      </c>
      <c r="Q136" s="189">
        <v>0</v>
      </c>
      <c r="R136" s="189">
        <f t="shared" ref="R136:R142" si="12">Q136*H136</f>
        <v>0</v>
      </c>
      <c r="S136" s="189">
        <v>0</v>
      </c>
      <c r="T136" s="190">
        <f t="shared" ref="T136:T142" si="13"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80</v>
      </c>
      <c r="AY136" s="19" t="s">
        <v>185</v>
      </c>
      <c r="BE136" s="192">
        <f t="shared" ref="BE136:BE142" si="14">IF(N136="základní",J136,0)</f>
        <v>0</v>
      </c>
      <c r="BF136" s="192">
        <f t="shared" ref="BF136:BF142" si="15">IF(N136="snížená",J136,0)</f>
        <v>0</v>
      </c>
      <c r="BG136" s="192">
        <f t="shared" ref="BG136:BG142" si="16">IF(N136="zákl. přenesená",J136,0)</f>
        <v>0</v>
      </c>
      <c r="BH136" s="192">
        <f t="shared" ref="BH136:BH142" si="17">IF(N136="sníž. přenesená",J136,0)</f>
        <v>0</v>
      </c>
      <c r="BI136" s="192">
        <f t="shared" ref="BI136:BI142" si="18">IF(N136="nulová",J136,0)</f>
        <v>0</v>
      </c>
      <c r="BJ136" s="19" t="s">
        <v>80</v>
      </c>
      <c r="BK136" s="192">
        <f t="shared" ref="BK136:BK142" si="19">ROUND(I136*H136,2)</f>
        <v>0</v>
      </c>
      <c r="BL136" s="19" t="s">
        <v>135</v>
      </c>
      <c r="BM136" s="191" t="s">
        <v>1351</v>
      </c>
    </row>
    <row r="137" spans="1:65" s="2" customFormat="1" ht="24.2" customHeight="1">
      <c r="A137" s="36"/>
      <c r="B137" s="37"/>
      <c r="C137" s="180" t="s">
        <v>73</v>
      </c>
      <c r="D137" s="180" t="s">
        <v>187</v>
      </c>
      <c r="E137" s="181" t="s">
        <v>7346</v>
      </c>
      <c r="F137" s="182" t="s">
        <v>7347</v>
      </c>
      <c r="G137" s="183" t="s">
        <v>499</v>
      </c>
      <c r="H137" s="184">
        <v>210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80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1369</v>
      </c>
    </row>
    <row r="138" spans="1:65" s="2" customFormat="1" ht="24.2" customHeight="1">
      <c r="A138" s="36"/>
      <c r="B138" s="37"/>
      <c r="C138" s="180" t="s">
        <v>73</v>
      </c>
      <c r="D138" s="180" t="s">
        <v>187</v>
      </c>
      <c r="E138" s="181" t="s">
        <v>7348</v>
      </c>
      <c r="F138" s="182" t="s">
        <v>7349</v>
      </c>
      <c r="G138" s="183" t="s">
        <v>499</v>
      </c>
      <c r="H138" s="184">
        <v>40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80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1379</v>
      </c>
    </row>
    <row r="139" spans="1:65" s="2" customFormat="1" ht="24.2" customHeight="1">
      <c r="A139" s="36"/>
      <c r="B139" s="37"/>
      <c r="C139" s="180" t="s">
        <v>73</v>
      </c>
      <c r="D139" s="180" t="s">
        <v>187</v>
      </c>
      <c r="E139" s="181" t="s">
        <v>7350</v>
      </c>
      <c r="F139" s="182" t="s">
        <v>7351</v>
      </c>
      <c r="G139" s="183" t="s">
        <v>499</v>
      </c>
      <c r="H139" s="184">
        <v>60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80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1391</v>
      </c>
    </row>
    <row r="140" spans="1:65" s="2" customFormat="1" ht="24.2" customHeight="1">
      <c r="A140" s="36"/>
      <c r="B140" s="37"/>
      <c r="C140" s="180" t="s">
        <v>73</v>
      </c>
      <c r="D140" s="180" t="s">
        <v>187</v>
      </c>
      <c r="E140" s="181" t="s">
        <v>7352</v>
      </c>
      <c r="F140" s="182" t="s">
        <v>7353</v>
      </c>
      <c r="G140" s="183" t="s">
        <v>499</v>
      </c>
      <c r="H140" s="184">
        <v>40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80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1403</v>
      </c>
    </row>
    <row r="141" spans="1:65" s="2" customFormat="1" ht="21.75" customHeight="1">
      <c r="A141" s="36"/>
      <c r="B141" s="37"/>
      <c r="C141" s="180" t="s">
        <v>73</v>
      </c>
      <c r="D141" s="180" t="s">
        <v>187</v>
      </c>
      <c r="E141" s="181" t="s">
        <v>7354</v>
      </c>
      <c r="F141" s="182" t="s">
        <v>7355</v>
      </c>
      <c r="G141" s="183" t="s">
        <v>1314</v>
      </c>
      <c r="H141" s="184">
        <v>250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80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1419</v>
      </c>
    </row>
    <row r="142" spans="1:65" s="2" customFormat="1" ht="16.5" customHeight="1">
      <c r="A142" s="36"/>
      <c r="B142" s="37"/>
      <c r="C142" s="180" t="s">
        <v>73</v>
      </c>
      <c r="D142" s="180" t="s">
        <v>187</v>
      </c>
      <c r="E142" s="181" t="s">
        <v>7356</v>
      </c>
      <c r="F142" s="182" t="s">
        <v>7357</v>
      </c>
      <c r="G142" s="183" t="s">
        <v>499</v>
      </c>
      <c r="H142" s="184">
        <v>120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80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1429</v>
      </c>
    </row>
    <row r="143" spans="1:65" s="12" customFormat="1" ht="25.9" customHeight="1">
      <c r="B143" s="164"/>
      <c r="C143" s="165"/>
      <c r="D143" s="166" t="s">
        <v>72</v>
      </c>
      <c r="E143" s="167" t="s">
        <v>7358</v>
      </c>
      <c r="F143" s="167" t="s">
        <v>7359</v>
      </c>
      <c r="G143" s="165"/>
      <c r="H143" s="165"/>
      <c r="I143" s="168"/>
      <c r="J143" s="169">
        <f>BK143</f>
        <v>0</v>
      </c>
      <c r="K143" s="165"/>
      <c r="L143" s="170"/>
      <c r="M143" s="171"/>
      <c r="N143" s="172"/>
      <c r="O143" s="172"/>
      <c r="P143" s="173">
        <f>SUM(P144:P148)</f>
        <v>0</v>
      </c>
      <c r="Q143" s="172"/>
      <c r="R143" s="173">
        <f>SUM(R144:R148)</f>
        <v>0</v>
      </c>
      <c r="S143" s="172"/>
      <c r="T143" s="174">
        <f>SUM(T144:T148)</f>
        <v>0</v>
      </c>
      <c r="AR143" s="175" t="s">
        <v>80</v>
      </c>
      <c r="AT143" s="176" t="s">
        <v>72</v>
      </c>
      <c r="AU143" s="176" t="s">
        <v>73</v>
      </c>
      <c r="AY143" s="175" t="s">
        <v>185</v>
      </c>
      <c r="BK143" s="177">
        <f>SUM(BK144:BK148)</f>
        <v>0</v>
      </c>
    </row>
    <row r="144" spans="1:65" s="2" customFormat="1" ht="16.5" customHeight="1">
      <c r="A144" s="36"/>
      <c r="B144" s="37"/>
      <c r="C144" s="180" t="s">
        <v>73</v>
      </c>
      <c r="D144" s="180" t="s">
        <v>187</v>
      </c>
      <c r="E144" s="181" t="s">
        <v>7360</v>
      </c>
      <c r="F144" s="182" t="s">
        <v>5153</v>
      </c>
      <c r="G144" s="183" t="s">
        <v>448</v>
      </c>
      <c r="H144" s="184">
        <v>16</v>
      </c>
      <c r="I144" s="185"/>
      <c r="J144" s="186">
        <f>ROUND(I144*H144,2)</f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135</v>
      </c>
      <c r="AT144" s="191" t="s">
        <v>187</v>
      </c>
      <c r="AU144" s="191" t="s">
        <v>80</v>
      </c>
      <c r="AY144" s="19" t="s">
        <v>185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80</v>
      </c>
      <c r="BK144" s="192">
        <f>ROUND(I144*H144,2)</f>
        <v>0</v>
      </c>
      <c r="BL144" s="19" t="s">
        <v>135</v>
      </c>
      <c r="BM144" s="191" t="s">
        <v>1441</v>
      </c>
    </row>
    <row r="145" spans="1:65" s="2" customFormat="1" ht="16.5" customHeight="1">
      <c r="A145" s="36"/>
      <c r="B145" s="37"/>
      <c r="C145" s="180" t="s">
        <v>73</v>
      </c>
      <c r="D145" s="180" t="s">
        <v>187</v>
      </c>
      <c r="E145" s="181" t="s">
        <v>7361</v>
      </c>
      <c r="F145" s="182" t="s">
        <v>7362</v>
      </c>
      <c r="G145" s="183" t="s">
        <v>448</v>
      </c>
      <c r="H145" s="184">
        <v>12</v>
      </c>
      <c r="I145" s="185"/>
      <c r="J145" s="186">
        <f>ROUND(I145*H145,2)</f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80</v>
      </c>
      <c r="AY145" s="19" t="s">
        <v>185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80</v>
      </c>
      <c r="BK145" s="192">
        <f>ROUND(I145*H145,2)</f>
        <v>0</v>
      </c>
      <c r="BL145" s="19" t="s">
        <v>135</v>
      </c>
      <c r="BM145" s="191" t="s">
        <v>1453</v>
      </c>
    </row>
    <row r="146" spans="1:65" s="2" customFormat="1" ht="16.5" customHeight="1">
      <c r="A146" s="36"/>
      <c r="B146" s="37"/>
      <c r="C146" s="180" t="s">
        <v>73</v>
      </c>
      <c r="D146" s="180" t="s">
        <v>187</v>
      </c>
      <c r="E146" s="181" t="s">
        <v>7363</v>
      </c>
      <c r="F146" s="182" t="s">
        <v>7364</v>
      </c>
      <c r="G146" s="183" t="s">
        <v>448</v>
      </c>
      <c r="H146" s="184">
        <v>16</v>
      </c>
      <c r="I146" s="185"/>
      <c r="J146" s="186">
        <f>ROUND(I146*H146,2)</f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80</v>
      </c>
      <c r="AY146" s="19" t="s">
        <v>185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19" t="s">
        <v>80</v>
      </c>
      <c r="BK146" s="192">
        <f>ROUND(I146*H146,2)</f>
        <v>0</v>
      </c>
      <c r="BL146" s="19" t="s">
        <v>135</v>
      </c>
      <c r="BM146" s="191" t="s">
        <v>1473</v>
      </c>
    </row>
    <row r="147" spans="1:65" s="2" customFormat="1" ht="16.5" customHeight="1">
      <c r="A147" s="36"/>
      <c r="B147" s="37"/>
      <c r="C147" s="180" t="s">
        <v>73</v>
      </c>
      <c r="D147" s="180" t="s">
        <v>187</v>
      </c>
      <c r="E147" s="181" t="s">
        <v>7365</v>
      </c>
      <c r="F147" s="182" t="s">
        <v>7366</v>
      </c>
      <c r="G147" s="183" t="s">
        <v>448</v>
      </c>
      <c r="H147" s="184">
        <v>16</v>
      </c>
      <c r="I147" s="185"/>
      <c r="J147" s="186">
        <f>ROUND(I147*H147,2)</f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80</v>
      </c>
      <c r="AY147" s="19" t="s">
        <v>185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80</v>
      </c>
      <c r="BK147" s="192">
        <f>ROUND(I147*H147,2)</f>
        <v>0</v>
      </c>
      <c r="BL147" s="19" t="s">
        <v>135</v>
      </c>
      <c r="BM147" s="191" t="s">
        <v>1883</v>
      </c>
    </row>
    <row r="148" spans="1:65" s="2" customFormat="1" ht="16.5" customHeight="1">
      <c r="A148" s="36"/>
      <c r="B148" s="37"/>
      <c r="C148" s="180" t="s">
        <v>73</v>
      </c>
      <c r="D148" s="180" t="s">
        <v>187</v>
      </c>
      <c r="E148" s="181" t="s">
        <v>7367</v>
      </c>
      <c r="F148" s="182" t="s">
        <v>7368</v>
      </c>
      <c r="G148" s="183" t="s">
        <v>448</v>
      </c>
      <c r="H148" s="184">
        <v>16</v>
      </c>
      <c r="I148" s="185"/>
      <c r="J148" s="186">
        <f>ROUND(I148*H148,2)</f>
        <v>0</v>
      </c>
      <c r="K148" s="182" t="s">
        <v>19</v>
      </c>
      <c r="L148" s="41"/>
      <c r="M148" s="232" t="s">
        <v>19</v>
      </c>
      <c r="N148" s="233" t="s">
        <v>44</v>
      </c>
      <c r="O148" s="234"/>
      <c r="P148" s="235">
        <f>O148*H148</f>
        <v>0</v>
      </c>
      <c r="Q148" s="235">
        <v>0</v>
      </c>
      <c r="R148" s="235">
        <f>Q148*H148</f>
        <v>0</v>
      </c>
      <c r="S148" s="235">
        <v>0</v>
      </c>
      <c r="T148" s="236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80</v>
      </c>
      <c r="AY148" s="19" t="s">
        <v>185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19" t="s">
        <v>80</v>
      </c>
      <c r="BK148" s="192">
        <f>ROUND(I148*H148,2)</f>
        <v>0</v>
      </c>
      <c r="BL148" s="19" t="s">
        <v>135</v>
      </c>
      <c r="BM148" s="191" t="s">
        <v>1891</v>
      </c>
    </row>
    <row r="149" spans="1:65" s="2" customFormat="1" ht="6.95" customHeight="1">
      <c r="A149" s="36"/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41"/>
      <c r="M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</sheetData>
  <sheetProtection algorithmName="SHA-512" hashValue="aAVBAr32Jq8s/0KsWLkif4GJHsktYR0gLiCj13WlCoijp5wjVBAnxInxjdCv9U0tBzPYQIAk+klvPA03aSI3NQ==" saltValue="5oCUAekMDugvdWIYVI+tckIclqPGFdUB4UmiDFYHCpRfyvO2YtPO58mE+Hynrx7wjltwursvCSsvrBucHp1heg==" spinCount="100000" sheet="1" objects="1" scenarios="1" formatColumns="0" formatRows="0" autoFilter="0"/>
  <autoFilter ref="C95:K148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2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139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ht="12.75">
      <c r="B8" s="22"/>
      <c r="D8" s="114" t="s">
        <v>150</v>
      </c>
      <c r="L8" s="22"/>
    </row>
    <row r="9" spans="1:46" s="1" customFormat="1" ht="16.5" customHeight="1">
      <c r="B9" s="22"/>
      <c r="E9" s="385" t="s">
        <v>6679</v>
      </c>
      <c r="F9" s="383"/>
      <c r="G9" s="383"/>
      <c r="H9" s="383"/>
      <c r="L9" s="22"/>
    </row>
    <row r="10" spans="1:46" s="1" customFormat="1" ht="12" customHeight="1">
      <c r="B10" s="22"/>
      <c r="D10" s="114" t="s">
        <v>152</v>
      </c>
      <c r="L10" s="22"/>
    </row>
    <row r="11" spans="1:46" s="2" customFormat="1" ht="16.5" customHeight="1">
      <c r="A11" s="36"/>
      <c r="B11" s="41"/>
      <c r="C11" s="36"/>
      <c r="D11" s="36"/>
      <c r="E11" s="395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7261</v>
      </c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388" t="s">
        <v>7369</v>
      </c>
      <c r="F13" s="387"/>
      <c r="G13" s="387"/>
      <c r="H13" s="387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36"/>
      <c r="J14" s="36"/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4" t="s">
        <v>18</v>
      </c>
      <c r="E15" s="36"/>
      <c r="F15" s="105" t="s">
        <v>19</v>
      </c>
      <c r="G15" s="36"/>
      <c r="H15" s="36"/>
      <c r="I15" s="114" t="s">
        <v>20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21</v>
      </c>
      <c r="E16" s="36"/>
      <c r="F16" s="105" t="s">
        <v>22</v>
      </c>
      <c r="G16" s="36"/>
      <c r="H16" s="36"/>
      <c r="I16" s="114" t="s">
        <v>23</v>
      </c>
      <c r="J16" s="116" t="str">
        <f>'Rekapitulace stavby'!AN8</f>
        <v>16. 9. 2021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36"/>
      <c r="J17" s="36"/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4" t="s">
        <v>25</v>
      </c>
      <c r="E18" s="36"/>
      <c r="F18" s="36"/>
      <c r="G18" s="36"/>
      <c r="H18" s="36"/>
      <c r="I18" s="114" t="s">
        <v>26</v>
      </c>
      <c r="J18" s="105" t="str">
        <f>IF('Rekapitulace stavby'!AN10="","",'Rekapitulace stavby'!AN10)</f>
        <v>61988987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tr">
        <f>IF('Rekapitulace stavby'!E11="","",'Rekapitulace stavby'!E11)</f>
        <v>Ostravská univerzita, Dvořákova 138/7, Ostrava</v>
      </c>
      <c r="F19" s="36"/>
      <c r="G19" s="36"/>
      <c r="H19" s="36"/>
      <c r="I19" s="114" t="s">
        <v>29</v>
      </c>
      <c r="J19" s="105" t="str">
        <f>IF('Rekapitulace stavby'!AN11="","",'Rekapitulace stavby'!AN11)</f>
        <v/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36"/>
      <c r="J20" s="36"/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4" t="s">
        <v>30</v>
      </c>
      <c r="E21" s="36"/>
      <c r="F21" s="36"/>
      <c r="G21" s="36"/>
      <c r="H21" s="36"/>
      <c r="I21" s="114" t="s">
        <v>26</v>
      </c>
      <c r="J21" s="32" t="str">
        <f>'Rekapitulace stavby'!AN13</f>
        <v>Vyplň údaj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389" t="str">
        <f>'Rekapitulace stavby'!E14</f>
        <v>Vyplň údaj</v>
      </c>
      <c r="F22" s="390"/>
      <c r="G22" s="390"/>
      <c r="H22" s="390"/>
      <c r="I22" s="114" t="s">
        <v>29</v>
      </c>
      <c r="J22" s="32" t="str">
        <f>'Rekapitulace stavby'!AN14</f>
        <v>Vyplň údaj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36"/>
      <c r="J23" s="36"/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4" t="s">
        <v>32</v>
      </c>
      <c r="E24" s="36"/>
      <c r="F24" s="36"/>
      <c r="G24" s="36"/>
      <c r="H24" s="36"/>
      <c r="I24" s="114" t="s">
        <v>26</v>
      </c>
      <c r="J24" s="105" t="str">
        <f>IF('Rekapitulace stavby'!AN16="","",'Rekapitulace stavby'!AN16)</f>
        <v>60766859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tr">
        <f>IF('Rekapitulace stavby'!E17="","",'Rekapitulace stavby'!E17)</f>
        <v>Ing.arch.Martin Janda,Lomná 1895, Frenštát p.R.</v>
      </c>
      <c r="F25" s="36"/>
      <c r="G25" s="36"/>
      <c r="H25" s="36"/>
      <c r="I25" s="114" t="s">
        <v>29</v>
      </c>
      <c r="J25" s="105" t="str">
        <f>IF('Rekapitulace stavby'!AN17="","",'Rekapitulace stavby'!AN17)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4" t="s">
        <v>36</v>
      </c>
      <c r="E27" s="36"/>
      <c r="F27" s="36"/>
      <c r="G27" s="36"/>
      <c r="H27" s="36"/>
      <c r="I27" s="114" t="s">
        <v>26</v>
      </c>
      <c r="J27" s="105" t="str">
        <f>IF('Rekapitulace stavby'!AN19="","",'Rekapitulace stavby'!AN19)</f>
        <v/>
      </c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tr">
        <f>IF('Rekapitulace stavby'!E20="","",'Rekapitulace stavby'!E20)</f>
        <v xml:space="preserve"> </v>
      </c>
      <c r="F28" s="36"/>
      <c r="G28" s="36"/>
      <c r="H28" s="36"/>
      <c r="I28" s="114" t="s">
        <v>29</v>
      </c>
      <c r="J28" s="105" t="str">
        <f>IF('Rekapitulace stavby'!AN20="","",'Rekapitulace stavby'!AN20)</f>
        <v/>
      </c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36"/>
      <c r="J29" s="36"/>
      <c r="K29" s="36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4" t="s">
        <v>37</v>
      </c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17"/>
      <c r="B31" s="118"/>
      <c r="C31" s="117"/>
      <c r="D31" s="117"/>
      <c r="E31" s="391" t="s">
        <v>19</v>
      </c>
      <c r="F31" s="391"/>
      <c r="G31" s="391"/>
      <c r="H31" s="391"/>
      <c r="I31" s="117"/>
      <c r="J31" s="117"/>
      <c r="K31" s="117"/>
      <c r="L31" s="119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36"/>
      <c r="J32" s="36"/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1" t="s">
        <v>39</v>
      </c>
      <c r="E34" s="36"/>
      <c r="F34" s="36"/>
      <c r="G34" s="36"/>
      <c r="H34" s="36"/>
      <c r="I34" s="36"/>
      <c r="J34" s="122">
        <f>ROUND(J92,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0"/>
      <c r="E35" s="120"/>
      <c r="F35" s="120"/>
      <c r="G35" s="120"/>
      <c r="H35" s="120"/>
      <c r="I35" s="120"/>
      <c r="J35" s="120"/>
      <c r="K35" s="120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3" t="s">
        <v>41</v>
      </c>
      <c r="G36" s="36"/>
      <c r="H36" s="36"/>
      <c r="I36" s="123" t="s">
        <v>40</v>
      </c>
      <c r="J36" s="123" t="s">
        <v>42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24" t="s">
        <v>43</v>
      </c>
      <c r="E37" s="114" t="s">
        <v>44</v>
      </c>
      <c r="F37" s="125">
        <f>ROUND((SUM(BE92:BE124)),  2)</f>
        <v>0</v>
      </c>
      <c r="G37" s="36"/>
      <c r="H37" s="36"/>
      <c r="I37" s="126">
        <v>0.21</v>
      </c>
      <c r="J37" s="125">
        <f>ROUND(((SUM(BE92:BE124))*I37),  2)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4" t="s">
        <v>45</v>
      </c>
      <c r="F38" s="125">
        <f>ROUND((SUM(BF92:BF124)),  2)</f>
        <v>0</v>
      </c>
      <c r="G38" s="36"/>
      <c r="H38" s="36"/>
      <c r="I38" s="126">
        <v>0.15</v>
      </c>
      <c r="J38" s="125">
        <f>ROUND(((SUM(BF92:BF124))*I38),  2)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46</v>
      </c>
      <c r="F39" s="125">
        <f>ROUND((SUM(BG92:BG124)),  2)</f>
        <v>0</v>
      </c>
      <c r="G39" s="36"/>
      <c r="H39" s="36"/>
      <c r="I39" s="126">
        <v>0.21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4" t="s">
        <v>47</v>
      </c>
      <c r="F40" s="125">
        <f>ROUND((SUM(BH92:BH124)),  2)</f>
        <v>0</v>
      </c>
      <c r="G40" s="36"/>
      <c r="H40" s="36"/>
      <c r="I40" s="126">
        <v>0.15</v>
      </c>
      <c r="J40" s="125">
        <f>0</f>
        <v>0</v>
      </c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4" t="s">
        <v>48</v>
      </c>
      <c r="F41" s="125">
        <f>ROUND((SUM(BI92:BI124)),  2)</f>
        <v>0</v>
      </c>
      <c r="G41" s="36"/>
      <c r="H41" s="36"/>
      <c r="I41" s="126">
        <v>0</v>
      </c>
      <c r="J41" s="125">
        <f>0</f>
        <v>0</v>
      </c>
      <c r="K41" s="36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36"/>
      <c r="J42" s="36"/>
      <c r="K42" s="36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27"/>
      <c r="D43" s="128" t="s">
        <v>49</v>
      </c>
      <c r="E43" s="129"/>
      <c r="F43" s="129"/>
      <c r="G43" s="130" t="s">
        <v>50</v>
      </c>
      <c r="H43" s="131" t="s">
        <v>51</v>
      </c>
      <c r="I43" s="129"/>
      <c r="J43" s="132">
        <f>SUM(J34:J41)</f>
        <v>0</v>
      </c>
      <c r="K43" s="133"/>
      <c r="L43" s="115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34"/>
      <c r="C44" s="135"/>
      <c r="D44" s="135"/>
      <c r="E44" s="135"/>
      <c r="F44" s="135"/>
      <c r="G44" s="135"/>
      <c r="H44" s="135"/>
      <c r="I44" s="135"/>
      <c r="J44" s="135"/>
      <c r="K44" s="135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154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392" t="str">
        <f>E7</f>
        <v>OU - stavební úpravy objektu ZW - děkanát Lékařské fakulty</v>
      </c>
      <c r="F52" s="393"/>
      <c r="G52" s="393"/>
      <c r="H52" s="393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150</v>
      </c>
      <c r="D53" s="24"/>
      <c r="E53" s="24"/>
      <c r="F53" s="24"/>
      <c r="G53" s="24"/>
      <c r="H53" s="24"/>
      <c r="I53" s="24"/>
      <c r="J53" s="24"/>
      <c r="K53" s="24"/>
      <c r="L53" s="22"/>
    </row>
    <row r="54" spans="1:31" s="1" customFormat="1" ht="16.5" customHeight="1">
      <c r="B54" s="23"/>
      <c r="C54" s="24"/>
      <c r="D54" s="24"/>
      <c r="E54" s="392" t="s">
        <v>6679</v>
      </c>
      <c r="F54" s="368"/>
      <c r="G54" s="368"/>
      <c r="H54" s="368"/>
      <c r="I54" s="24"/>
      <c r="J54" s="24"/>
      <c r="K54" s="24"/>
      <c r="L54" s="22"/>
    </row>
    <row r="55" spans="1:31" s="1" customFormat="1" ht="12" customHeight="1">
      <c r="B55" s="23"/>
      <c r="C55" s="31" t="s">
        <v>152</v>
      </c>
      <c r="D55" s="24"/>
      <c r="E55" s="24"/>
      <c r="F55" s="24"/>
      <c r="G55" s="24"/>
      <c r="H55" s="24"/>
      <c r="I55" s="24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396" t="s">
        <v>6680</v>
      </c>
      <c r="F56" s="394"/>
      <c r="G56" s="394"/>
      <c r="H56" s="394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7261</v>
      </c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40" t="str">
        <f>E13</f>
        <v>0102 - Kabelové trasy</v>
      </c>
      <c r="F58" s="394"/>
      <c r="G58" s="394"/>
      <c r="H58" s="394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 xml:space="preserve"> </v>
      </c>
      <c r="G60" s="38"/>
      <c r="H60" s="38"/>
      <c r="I60" s="31" t="s">
        <v>23</v>
      </c>
      <c r="J60" s="61" t="str">
        <f>IF(J16="","",J16)</f>
        <v>16. 9. 2021</v>
      </c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40.15" customHeight="1">
      <c r="A62" s="36"/>
      <c r="B62" s="37"/>
      <c r="C62" s="31" t="s">
        <v>25</v>
      </c>
      <c r="D62" s="38"/>
      <c r="E62" s="38"/>
      <c r="F62" s="29" t="str">
        <f>E19</f>
        <v>Ostravská univerzita, Dvořákova 138/7, Ostrava</v>
      </c>
      <c r="G62" s="38"/>
      <c r="H62" s="38"/>
      <c r="I62" s="31" t="s">
        <v>32</v>
      </c>
      <c r="J62" s="34" t="str">
        <f>E25</f>
        <v>Ing.arch.Martin Janda,Lomná 1895, Frenštát p.R.</v>
      </c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15.2" customHeight="1">
      <c r="A63" s="36"/>
      <c r="B63" s="37"/>
      <c r="C63" s="31" t="s">
        <v>30</v>
      </c>
      <c r="D63" s="38"/>
      <c r="E63" s="38"/>
      <c r="F63" s="29" t="str">
        <f>IF(E22="","",E22)</f>
        <v>Vyplň údaj</v>
      </c>
      <c r="G63" s="38"/>
      <c r="H63" s="38"/>
      <c r="I63" s="31" t="s">
        <v>36</v>
      </c>
      <c r="J63" s="34" t="str">
        <f>E28</f>
        <v xml:space="preserve"> 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15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38" t="s">
        <v>155</v>
      </c>
      <c r="D65" s="139"/>
      <c r="E65" s="139"/>
      <c r="F65" s="139"/>
      <c r="G65" s="139"/>
      <c r="H65" s="139"/>
      <c r="I65" s="139"/>
      <c r="J65" s="140" t="s">
        <v>156</v>
      </c>
      <c r="K65" s="139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41" t="s">
        <v>71</v>
      </c>
      <c r="D67" s="38"/>
      <c r="E67" s="38"/>
      <c r="F67" s="38"/>
      <c r="G67" s="38"/>
      <c r="H67" s="38"/>
      <c r="I67" s="38"/>
      <c r="J67" s="79">
        <f>J92</f>
        <v>0</v>
      </c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157</v>
      </c>
    </row>
    <row r="68" spans="1:47" s="9" customFormat="1" ht="24.95" customHeight="1">
      <c r="B68" s="142"/>
      <c r="C68" s="143"/>
      <c r="D68" s="144" t="s">
        <v>7370</v>
      </c>
      <c r="E68" s="145"/>
      <c r="F68" s="145"/>
      <c r="G68" s="145"/>
      <c r="H68" s="145"/>
      <c r="I68" s="145"/>
      <c r="J68" s="146">
        <f>J93</f>
        <v>0</v>
      </c>
      <c r="K68" s="143"/>
      <c r="L68" s="147"/>
    </row>
    <row r="69" spans="1:47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47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47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24.95" customHeight="1">
      <c r="A75" s="36"/>
      <c r="B75" s="37"/>
      <c r="C75" s="25" t="s">
        <v>170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16.5" customHeight="1">
      <c r="A78" s="36"/>
      <c r="B78" s="37"/>
      <c r="C78" s="38"/>
      <c r="D78" s="38"/>
      <c r="E78" s="392" t="str">
        <f>E7</f>
        <v>OU - stavební úpravy objektu ZW - děkanát Lékařské fakulty</v>
      </c>
      <c r="F78" s="393"/>
      <c r="G78" s="393"/>
      <c r="H78" s="393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1" customFormat="1" ht="12" customHeight="1">
      <c r="B79" s="23"/>
      <c r="C79" s="31" t="s">
        <v>150</v>
      </c>
      <c r="D79" s="24"/>
      <c r="E79" s="24"/>
      <c r="F79" s="24"/>
      <c r="G79" s="24"/>
      <c r="H79" s="24"/>
      <c r="I79" s="24"/>
      <c r="J79" s="24"/>
      <c r="K79" s="24"/>
      <c r="L79" s="22"/>
    </row>
    <row r="80" spans="1:47" s="1" customFormat="1" ht="16.5" customHeight="1">
      <c r="B80" s="23"/>
      <c r="C80" s="24"/>
      <c r="D80" s="24"/>
      <c r="E80" s="392" t="s">
        <v>6679</v>
      </c>
      <c r="F80" s="368"/>
      <c r="G80" s="368"/>
      <c r="H80" s="368"/>
      <c r="I80" s="24"/>
      <c r="J80" s="24"/>
      <c r="K80" s="24"/>
      <c r="L80" s="22"/>
    </row>
    <row r="81" spans="1:65" s="1" customFormat="1" ht="12" customHeight="1">
      <c r="B81" s="23"/>
      <c r="C81" s="31" t="s">
        <v>152</v>
      </c>
      <c r="D81" s="24"/>
      <c r="E81" s="24"/>
      <c r="F81" s="24"/>
      <c r="G81" s="24"/>
      <c r="H81" s="24"/>
      <c r="I81" s="24"/>
      <c r="J81" s="24"/>
      <c r="K81" s="24"/>
      <c r="L81" s="22"/>
    </row>
    <row r="82" spans="1:65" s="2" customFormat="1" ht="16.5" customHeight="1">
      <c r="A82" s="36"/>
      <c r="B82" s="37"/>
      <c r="C82" s="38"/>
      <c r="D82" s="38"/>
      <c r="E82" s="396" t="s">
        <v>6680</v>
      </c>
      <c r="F82" s="394"/>
      <c r="G82" s="394"/>
      <c r="H82" s="394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7261</v>
      </c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40" t="str">
        <f>E13</f>
        <v>0102 - Kabelové trasy</v>
      </c>
      <c r="F84" s="394"/>
      <c r="G84" s="394"/>
      <c r="H84" s="394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F16</f>
        <v xml:space="preserve"> </v>
      </c>
      <c r="G86" s="38"/>
      <c r="H86" s="38"/>
      <c r="I86" s="31" t="s">
        <v>23</v>
      </c>
      <c r="J86" s="61" t="str">
        <f>IF(J16="","",J16)</f>
        <v>16. 9. 2021</v>
      </c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40.15" customHeight="1">
      <c r="A88" s="36"/>
      <c r="B88" s="37"/>
      <c r="C88" s="31" t="s">
        <v>25</v>
      </c>
      <c r="D88" s="38"/>
      <c r="E88" s="38"/>
      <c r="F88" s="29" t="str">
        <f>E19</f>
        <v>Ostravská univerzita, Dvořákova 138/7, Ostrava</v>
      </c>
      <c r="G88" s="38"/>
      <c r="H88" s="38"/>
      <c r="I88" s="31" t="s">
        <v>32</v>
      </c>
      <c r="J88" s="34" t="str">
        <f>E25</f>
        <v>Ing.arch.Martin Janda,Lomná 1895, Frenštát p.R.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30</v>
      </c>
      <c r="D89" s="38"/>
      <c r="E89" s="38"/>
      <c r="F89" s="29" t="str">
        <f>IF(E22="","",E22)</f>
        <v>Vyplň údaj</v>
      </c>
      <c r="G89" s="38"/>
      <c r="H89" s="38"/>
      <c r="I89" s="31" t="s">
        <v>36</v>
      </c>
      <c r="J89" s="34" t="str">
        <f>E28</f>
        <v xml:space="preserve"> 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53"/>
      <c r="B91" s="154"/>
      <c r="C91" s="155" t="s">
        <v>171</v>
      </c>
      <c r="D91" s="156" t="s">
        <v>58</v>
      </c>
      <c r="E91" s="156" t="s">
        <v>54</v>
      </c>
      <c r="F91" s="156" t="s">
        <v>55</v>
      </c>
      <c r="G91" s="156" t="s">
        <v>172</v>
      </c>
      <c r="H91" s="156" t="s">
        <v>173</v>
      </c>
      <c r="I91" s="156" t="s">
        <v>174</v>
      </c>
      <c r="J91" s="156" t="s">
        <v>156</v>
      </c>
      <c r="K91" s="157" t="s">
        <v>175</v>
      </c>
      <c r="L91" s="158"/>
      <c r="M91" s="70" t="s">
        <v>19</v>
      </c>
      <c r="N91" s="71" t="s">
        <v>43</v>
      </c>
      <c r="O91" s="71" t="s">
        <v>176</v>
      </c>
      <c r="P91" s="71" t="s">
        <v>177</v>
      </c>
      <c r="Q91" s="71" t="s">
        <v>178</v>
      </c>
      <c r="R91" s="71" t="s">
        <v>179</v>
      </c>
      <c r="S91" s="71" t="s">
        <v>180</v>
      </c>
      <c r="T91" s="72" t="s">
        <v>181</v>
      </c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</row>
    <row r="92" spans="1:65" s="2" customFormat="1" ht="22.9" customHeight="1">
      <c r="A92" s="36"/>
      <c r="B92" s="37"/>
      <c r="C92" s="77" t="s">
        <v>182</v>
      </c>
      <c r="D92" s="38"/>
      <c r="E92" s="38"/>
      <c r="F92" s="38"/>
      <c r="G92" s="38"/>
      <c r="H92" s="38"/>
      <c r="I92" s="38"/>
      <c r="J92" s="159">
        <f>BK92</f>
        <v>0</v>
      </c>
      <c r="K92" s="38"/>
      <c r="L92" s="41"/>
      <c r="M92" s="73"/>
      <c r="N92" s="160"/>
      <c r="O92" s="74"/>
      <c r="P92" s="161">
        <f>P93</f>
        <v>0</v>
      </c>
      <c r="Q92" s="74"/>
      <c r="R92" s="161">
        <f>R93</f>
        <v>0</v>
      </c>
      <c r="S92" s="74"/>
      <c r="T92" s="162">
        <f>T93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72</v>
      </c>
      <c r="AU92" s="19" t="s">
        <v>157</v>
      </c>
      <c r="BK92" s="163">
        <f>BK93</f>
        <v>0</v>
      </c>
    </row>
    <row r="93" spans="1:65" s="12" customFormat="1" ht="25.9" customHeight="1">
      <c r="B93" s="164"/>
      <c r="C93" s="165"/>
      <c r="D93" s="166" t="s">
        <v>72</v>
      </c>
      <c r="E93" s="167" t="s">
        <v>5007</v>
      </c>
      <c r="F93" s="167" t="s">
        <v>7371</v>
      </c>
      <c r="G93" s="165"/>
      <c r="H93" s="165"/>
      <c r="I93" s="168"/>
      <c r="J93" s="169">
        <f>BK93</f>
        <v>0</v>
      </c>
      <c r="K93" s="165"/>
      <c r="L93" s="170"/>
      <c r="M93" s="171"/>
      <c r="N93" s="172"/>
      <c r="O93" s="172"/>
      <c r="P93" s="173">
        <f>SUM(P94:P124)</f>
        <v>0</v>
      </c>
      <c r="Q93" s="172"/>
      <c r="R93" s="173">
        <f>SUM(R94:R124)</f>
        <v>0</v>
      </c>
      <c r="S93" s="172"/>
      <c r="T93" s="174">
        <f>SUM(T94:T124)</f>
        <v>0</v>
      </c>
      <c r="AR93" s="175" t="s">
        <v>80</v>
      </c>
      <c r="AT93" s="176" t="s">
        <v>72</v>
      </c>
      <c r="AU93" s="176" t="s">
        <v>73</v>
      </c>
      <c r="AY93" s="175" t="s">
        <v>185</v>
      </c>
      <c r="BK93" s="177">
        <f>SUM(BK94:BK124)</f>
        <v>0</v>
      </c>
    </row>
    <row r="94" spans="1:65" s="2" customFormat="1" ht="16.5" customHeight="1">
      <c r="A94" s="36"/>
      <c r="B94" s="37"/>
      <c r="C94" s="180" t="s">
        <v>73</v>
      </c>
      <c r="D94" s="180" t="s">
        <v>187</v>
      </c>
      <c r="E94" s="181" t="s">
        <v>7269</v>
      </c>
      <c r="F94" s="182" t="s">
        <v>7372</v>
      </c>
      <c r="G94" s="183" t="s">
        <v>499</v>
      </c>
      <c r="H94" s="184">
        <v>250</v>
      </c>
      <c r="I94" s="185"/>
      <c r="J94" s="186">
        <f t="shared" ref="J94:J124" si="0">ROUND(I94*H94,2)</f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 t="shared" ref="P94:P124" si="1">O94*H94</f>
        <v>0</v>
      </c>
      <c r="Q94" s="189">
        <v>0</v>
      </c>
      <c r="R94" s="189">
        <f t="shared" ref="R94:R124" si="2">Q94*H94</f>
        <v>0</v>
      </c>
      <c r="S94" s="189">
        <v>0</v>
      </c>
      <c r="T94" s="190">
        <f t="shared" ref="T94:T124" si="3"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135</v>
      </c>
      <c r="AT94" s="191" t="s">
        <v>187</v>
      </c>
      <c r="AU94" s="191" t="s">
        <v>80</v>
      </c>
      <c r="AY94" s="19" t="s">
        <v>185</v>
      </c>
      <c r="BE94" s="192">
        <f t="shared" ref="BE94:BE124" si="4">IF(N94="základní",J94,0)</f>
        <v>0</v>
      </c>
      <c r="BF94" s="192">
        <f t="shared" ref="BF94:BF124" si="5">IF(N94="snížená",J94,0)</f>
        <v>0</v>
      </c>
      <c r="BG94" s="192">
        <f t="shared" ref="BG94:BG124" si="6">IF(N94="zákl. přenesená",J94,0)</f>
        <v>0</v>
      </c>
      <c r="BH94" s="192">
        <f t="shared" ref="BH94:BH124" si="7">IF(N94="sníž. přenesená",J94,0)</f>
        <v>0</v>
      </c>
      <c r="BI94" s="192">
        <f t="shared" ref="BI94:BI124" si="8">IF(N94="nulová",J94,0)</f>
        <v>0</v>
      </c>
      <c r="BJ94" s="19" t="s">
        <v>80</v>
      </c>
      <c r="BK94" s="192">
        <f t="shared" ref="BK94:BK124" si="9">ROUND(I94*H94,2)</f>
        <v>0</v>
      </c>
      <c r="BL94" s="19" t="s">
        <v>135</v>
      </c>
      <c r="BM94" s="191" t="s">
        <v>82</v>
      </c>
    </row>
    <row r="95" spans="1:65" s="2" customFormat="1" ht="16.5" customHeight="1">
      <c r="A95" s="36"/>
      <c r="B95" s="37"/>
      <c r="C95" s="180" t="s">
        <v>73</v>
      </c>
      <c r="D95" s="180" t="s">
        <v>187</v>
      </c>
      <c r="E95" s="181" t="s">
        <v>7271</v>
      </c>
      <c r="F95" s="182" t="s">
        <v>7373</v>
      </c>
      <c r="G95" s="183" t="s">
        <v>499</v>
      </c>
      <c r="H95" s="184">
        <v>140</v>
      </c>
      <c r="I95" s="185"/>
      <c r="J95" s="186">
        <f t="shared" si="0"/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si="1"/>
        <v>0</v>
      </c>
      <c r="Q95" s="189">
        <v>0</v>
      </c>
      <c r="R95" s="189">
        <f t="shared" si="2"/>
        <v>0</v>
      </c>
      <c r="S95" s="189">
        <v>0</v>
      </c>
      <c r="T95" s="190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135</v>
      </c>
      <c r="AT95" s="191" t="s">
        <v>187</v>
      </c>
      <c r="AU95" s="191" t="s">
        <v>80</v>
      </c>
      <c r="AY95" s="19" t="s">
        <v>185</v>
      </c>
      <c r="BE95" s="192">
        <f t="shared" si="4"/>
        <v>0</v>
      </c>
      <c r="BF95" s="192">
        <f t="shared" si="5"/>
        <v>0</v>
      </c>
      <c r="BG95" s="192">
        <f t="shared" si="6"/>
        <v>0</v>
      </c>
      <c r="BH95" s="192">
        <f t="shared" si="7"/>
        <v>0</v>
      </c>
      <c r="BI95" s="192">
        <f t="shared" si="8"/>
        <v>0</v>
      </c>
      <c r="BJ95" s="19" t="s">
        <v>80</v>
      </c>
      <c r="BK95" s="192">
        <f t="shared" si="9"/>
        <v>0</v>
      </c>
      <c r="BL95" s="19" t="s">
        <v>135</v>
      </c>
      <c r="BM95" s="191" t="s">
        <v>135</v>
      </c>
    </row>
    <row r="96" spans="1:65" s="2" customFormat="1" ht="16.5" customHeight="1">
      <c r="A96" s="36"/>
      <c r="B96" s="37"/>
      <c r="C96" s="180" t="s">
        <v>73</v>
      </c>
      <c r="D96" s="180" t="s">
        <v>187</v>
      </c>
      <c r="E96" s="181" t="s">
        <v>7273</v>
      </c>
      <c r="F96" s="182" t="s">
        <v>7374</v>
      </c>
      <c r="G96" s="183" t="s">
        <v>499</v>
      </c>
      <c r="H96" s="184">
        <v>35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135</v>
      </c>
      <c r="AT96" s="191" t="s">
        <v>187</v>
      </c>
      <c r="AU96" s="191" t="s">
        <v>80</v>
      </c>
      <c r="AY96" s="19" t="s">
        <v>185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80</v>
      </c>
      <c r="BK96" s="192">
        <f t="shared" si="9"/>
        <v>0</v>
      </c>
      <c r="BL96" s="19" t="s">
        <v>135</v>
      </c>
      <c r="BM96" s="191" t="s">
        <v>255</v>
      </c>
    </row>
    <row r="97" spans="1:65" s="2" customFormat="1" ht="16.5" customHeight="1">
      <c r="A97" s="36"/>
      <c r="B97" s="37"/>
      <c r="C97" s="180" t="s">
        <v>73</v>
      </c>
      <c r="D97" s="180" t="s">
        <v>187</v>
      </c>
      <c r="E97" s="181" t="s">
        <v>7275</v>
      </c>
      <c r="F97" s="182" t="s">
        <v>7375</v>
      </c>
      <c r="G97" s="183" t="s">
        <v>499</v>
      </c>
      <c r="H97" s="184">
        <v>16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80</v>
      </c>
      <c r="AY97" s="19" t="s">
        <v>185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80</v>
      </c>
      <c r="BK97" s="192">
        <f t="shared" si="9"/>
        <v>0</v>
      </c>
      <c r="BL97" s="19" t="s">
        <v>135</v>
      </c>
      <c r="BM97" s="191" t="s">
        <v>265</v>
      </c>
    </row>
    <row r="98" spans="1:65" s="2" customFormat="1" ht="16.5" customHeight="1">
      <c r="A98" s="36"/>
      <c r="B98" s="37"/>
      <c r="C98" s="180" t="s">
        <v>73</v>
      </c>
      <c r="D98" s="180" t="s">
        <v>187</v>
      </c>
      <c r="E98" s="181" t="s">
        <v>7277</v>
      </c>
      <c r="F98" s="182" t="s">
        <v>7376</v>
      </c>
      <c r="G98" s="183" t="s">
        <v>1314</v>
      </c>
      <c r="H98" s="184">
        <v>10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80</v>
      </c>
      <c r="BK98" s="192">
        <f t="shared" si="9"/>
        <v>0</v>
      </c>
      <c r="BL98" s="19" t="s">
        <v>135</v>
      </c>
      <c r="BM98" s="191" t="s">
        <v>283</v>
      </c>
    </row>
    <row r="99" spans="1:65" s="2" customFormat="1" ht="16.5" customHeight="1">
      <c r="A99" s="36"/>
      <c r="B99" s="37"/>
      <c r="C99" s="180" t="s">
        <v>73</v>
      </c>
      <c r="D99" s="180" t="s">
        <v>187</v>
      </c>
      <c r="E99" s="181" t="s">
        <v>7279</v>
      </c>
      <c r="F99" s="182" t="s">
        <v>7377</v>
      </c>
      <c r="G99" s="183" t="s">
        <v>1314</v>
      </c>
      <c r="H99" s="184">
        <v>10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302</v>
      </c>
    </row>
    <row r="100" spans="1:65" s="2" customFormat="1" ht="16.5" customHeight="1">
      <c r="A100" s="36"/>
      <c r="B100" s="37"/>
      <c r="C100" s="180" t="s">
        <v>73</v>
      </c>
      <c r="D100" s="180" t="s">
        <v>187</v>
      </c>
      <c r="E100" s="181" t="s">
        <v>7281</v>
      </c>
      <c r="F100" s="182" t="s">
        <v>7378</v>
      </c>
      <c r="G100" s="183" t="s">
        <v>1314</v>
      </c>
      <c r="H100" s="184">
        <v>12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318</v>
      </c>
    </row>
    <row r="101" spans="1:65" s="2" customFormat="1" ht="16.5" customHeight="1">
      <c r="A101" s="36"/>
      <c r="B101" s="37"/>
      <c r="C101" s="180" t="s">
        <v>73</v>
      </c>
      <c r="D101" s="180" t="s">
        <v>187</v>
      </c>
      <c r="E101" s="181" t="s">
        <v>7283</v>
      </c>
      <c r="F101" s="182" t="s">
        <v>7379</v>
      </c>
      <c r="G101" s="183" t="s">
        <v>1314</v>
      </c>
      <c r="H101" s="184">
        <v>100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339</v>
      </c>
    </row>
    <row r="102" spans="1:65" s="2" customFormat="1" ht="16.5" customHeight="1">
      <c r="A102" s="36"/>
      <c r="B102" s="37"/>
      <c r="C102" s="180" t="s">
        <v>73</v>
      </c>
      <c r="D102" s="180" t="s">
        <v>187</v>
      </c>
      <c r="E102" s="181" t="s">
        <v>7285</v>
      </c>
      <c r="F102" s="182" t="s">
        <v>7380</v>
      </c>
      <c r="G102" s="183" t="s">
        <v>1314</v>
      </c>
      <c r="H102" s="184">
        <v>450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352</v>
      </c>
    </row>
    <row r="103" spans="1:65" s="2" customFormat="1" ht="16.5" customHeight="1">
      <c r="A103" s="36"/>
      <c r="B103" s="37"/>
      <c r="C103" s="180" t="s">
        <v>73</v>
      </c>
      <c r="D103" s="180" t="s">
        <v>187</v>
      </c>
      <c r="E103" s="181" t="s">
        <v>7287</v>
      </c>
      <c r="F103" s="182" t="s">
        <v>7381</v>
      </c>
      <c r="G103" s="183" t="s">
        <v>1314</v>
      </c>
      <c r="H103" s="184">
        <v>320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372</v>
      </c>
    </row>
    <row r="104" spans="1:65" s="2" customFormat="1" ht="16.5" customHeight="1">
      <c r="A104" s="36"/>
      <c r="B104" s="37"/>
      <c r="C104" s="180" t="s">
        <v>73</v>
      </c>
      <c r="D104" s="180" t="s">
        <v>187</v>
      </c>
      <c r="E104" s="181" t="s">
        <v>7289</v>
      </c>
      <c r="F104" s="182" t="s">
        <v>7382</v>
      </c>
      <c r="G104" s="183" t="s">
        <v>1314</v>
      </c>
      <c r="H104" s="184">
        <v>60</v>
      </c>
      <c r="I104" s="185"/>
      <c r="J104" s="186">
        <f t="shared" si="0"/>
        <v>0</v>
      </c>
      <c r="K104" s="182" t="s">
        <v>19</v>
      </c>
      <c r="L104" s="41"/>
      <c r="M104" s="187" t="s">
        <v>19</v>
      </c>
      <c r="N104" s="188" t="s">
        <v>44</v>
      </c>
      <c r="O104" s="66"/>
      <c r="P104" s="189">
        <f t="shared" si="1"/>
        <v>0</v>
      </c>
      <c r="Q104" s="189">
        <v>0</v>
      </c>
      <c r="R104" s="189">
        <f t="shared" si="2"/>
        <v>0</v>
      </c>
      <c r="S104" s="189">
        <v>0</v>
      </c>
      <c r="T104" s="190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80</v>
      </c>
      <c r="AY104" s="19" t="s">
        <v>185</v>
      </c>
      <c r="BE104" s="192">
        <f t="shared" si="4"/>
        <v>0</v>
      </c>
      <c r="BF104" s="192">
        <f t="shared" si="5"/>
        <v>0</v>
      </c>
      <c r="BG104" s="192">
        <f t="shared" si="6"/>
        <v>0</v>
      </c>
      <c r="BH104" s="192">
        <f t="shared" si="7"/>
        <v>0</v>
      </c>
      <c r="BI104" s="192">
        <f t="shared" si="8"/>
        <v>0</v>
      </c>
      <c r="BJ104" s="19" t="s">
        <v>80</v>
      </c>
      <c r="BK104" s="192">
        <f t="shared" si="9"/>
        <v>0</v>
      </c>
      <c r="BL104" s="19" t="s">
        <v>135</v>
      </c>
      <c r="BM104" s="191" t="s">
        <v>386</v>
      </c>
    </row>
    <row r="105" spans="1:65" s="2" customFormat="1" ht="16.5" customHeight="1">
      <c r="A105" s="36"/>
      <c r="B105" s="37"/>
      <c r="C105" s="180" t="s">
        <v>73</v>
      </c>
      <c r="D105" s="180" t="s">
        <v>187</v>
      </c>
      <c r="E105" s="181" t="s">
        <v>7291</v>
      </c>
      <c r="F105" s="182" t="s">
        <v>7383</v>
      </c>
      <c r="G105" s="183" t="s">
        <v>1314</v>
      </c>
      <c r="H105" s="184">
        <v>25</v>
      </c>
      <c r="I105" s="185"/>
      <c r="J105" s="186">
        <f t="shared" si="0"/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 t="shared" si="1"/>
        <v>0</v>
      </c>
      <c r="Q105" s="189">
        <v>0</v>
      </c>
      <c r="R105" s="189">
        <f t="shared" si="2"/>
        <v>0</v>
      </c>
      <c r="S105" s="189">
        <v>0</v>
      </c>
      <c r="T105" s="190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 t="shared" si="4"/>
        <v>0</v>
      </c>
      <c r="BF105" s="192">
        <f t="shared" si="5"/>
        <v>0</v>
      </c>
      <c r="BG105" s="192">
        <f t="shared" si="6"/>
        <v>0</v>
      </c>
      <c r="BH105" s="192">
        <f t="shared" si="7"/>
        <v>0</v>
      </c>
      <c r="BI105" s="192">
        <f t="shared" si="8"/>
        <v>0</v>
      </c>
      <c r="BJ105" s="19" t="s">
        <v>80</v>
      </c>
      <c r="BK105" s="192">
        <f t="shared" si="9"/>
        <v>0</v>
      </c>
      <c r="BL105" s="19" t="s">
        <v>135</v>
      </c>
      <c r="BM105" s="191" t="s">
        <v>400</v>
      </c>
    </row>
    <row r="106" spans="1:65" s="2" customFormat="1" ht="16.5" customHeight="1">
      <c r="A106" s="36"/>
      <c r="B106" s="37"/>
      <c r="C106" s="180" t="s">
        <v>73</v>
      </c>
      <c r="D106" s="180" t="s">
        <v>187</v>
      </c>
      <c r="E106" s="181" t="s">
        <v>7293</v>
      </c>
      <c r="F106" s="182" t="s">
        <v>7384</v>
      </c>
      <c r="G106" s="183" t="s">
        <v>1314</v>
      </c>
      <c r="H106" s="184">
        <v>4</v>
      </c>
      <c r="I106" s="185"/>
      <c r="J106" s="186">
        <f t="shared" si="0"/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 t="shared" si="1"/>
        <v>0</v>
      </c>
      <c r="Q106" s="189">
        <v>0</v>
      </c>
      <c r="R106" s="189">
        <f t="shared" si="2"/>
        <v>0</v>
      </c>
      <c r="S106" s="189">
        <v>0</v>
      </c>
      <c r="T106" s="190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 t="shared" si="4"/>
        <v>0</v>
      </c>
      <c r="BF106" s="192">
        <f t="shared" si="5"/>
        <v>0</v>
      </c>
      <c r="BG106" s="192">
        <f t="shared" si="6"/>
        <v>0</v>
      </c>
      <c r="BH106" s="192">
        <f t="shared" si="7"/>
        <v>0</v>
      </c>
      <c r="BI106" s="192">
        <f t="shared" si="8"/>
        <v>0</v>
      </c>
      <c r="BJ106" s="19" t="s">
        <v>80</v>
      </c>
      <c r="BK106" s="192">
        <f t="shared" si="9"/>
        <v>0</v>
      </c>
      <c r="BL106" s="19" t="s">
        <v>135</v>
      </c>
      <c r="BM106" s="191" t="s">
        <v>417</v>
      </c>
    </row>
    <row r="107" spans="1:65" s="2" customFormat="1" ht="16.5" customHeight="1">
      <c r="A107" s="36"/>
      <c r="B107" s="37"/>
      <c r="C107" s="180" t="s">
        <v>73</v>
      </c>
      <c r="D107" s="180" t="s">
        <v>187</v>
      </c>
      <c r="E107" s="181" t="s">
        <v>7294</v>
      </c>
      <c r="F107" s="182" t="s">
        <v>7385</v>
      </c>
      <c r="G107" s="183" t="s">
        <v>1314</v>
      </c>
      <c r="H107" s="184">
        <v>2</v>
      </c>
      <c r="I107" s="185"/>
      <c r="J107" s="186">
        <f t="shared" si="0"/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 t="shared" si="1"/>
        <v>0</v>
      </c>
      <c r="Q107" s="189">
        <v>0</v>
      </c>
      <c r="R107" s="189">
        <f t="shared" si="2"/>
        <v>0</v>
      </c>
      <c r="S107" s="189">
        <v>0</v>
      </c>
      <c r="T107" s="190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80</v>
      </c>
      <c r="AY107" s="19" t="s">
        <v>185</v>
      </c>
      <c r="BE107" s="192">
        <f t="shared" si="4"/>
        <v>0</v>
      </c>
      <c r="BF107" s="192">
        <f t="shared" si="5"/>
        <v>0</v>
      </c>
      <c r="BG107" s="192">
        <f t="shared" si="6"/>
        <v>0</v>
      </c>
      <c r="BH107" s="192">
        <f t="shared" si="7"/>
        <v>0</v>
      </c>
      <c r="BI107" s="192">
        <f t="shared" si="8"/>
        <v>0</v>
      </c>
      <c r="BJ107" s="19" t="s">
        <v>80</v>
      </c>
      <c r="BK107" s="192">
        <f t="shared" si="9"/>
        <v>0</v>
      </c>
      <c r="BL107" s="19" t="s">
        <v>135</v>
      </c>
      <c r="BM107" s="191" t="s">
        <v>445</v>
      </c>
    </row>
    <row r="108" spans="1:65" s="2" customFormat="1" ht="16.5" customHeight="1">
      <c r="A108" s="36"/>
      <c r="B108" s="37"/>
      <c r="C108" s="180" t="s">
        <v>73</v>
      </c>
      <c r="D108" s="180" t="s">
        <v>187</v>
      </c>
      <c r="E108" s="181" t="s">
        <v>7295</v>
      </c>
      <c r="F108" s="182" t="s">
        <v>7386</v>
      </c>
      <c r="G108" s="183" t="s">
        <v>1314</v>
      </c>
      <c r="H108" s="184">
        <v>31</v>
      </c>
      <c r="I108" s="185"/>
      <c r="J108" s="186">
        <f t="shared" si="0"/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si="1"/>
        <v>0</v>
      </c>
      <c r="Q108" s="189">
        <v>0</v>
      </c>
      <c r="R108" s="189">
        <f t="shared" si="2"/>
        <v>0</v>
      </c>
      <c r="S108" s="189">
        <v>0</v>
      </c>
      <c r="T108" s="190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80</v>
      </c>
      <c r="AY108" s="19" t="s">
        <v>185</v>
      </c>
      <c r="BE108" s="192">
        <f t="shared" si="4"/>
        <v>0</v>
      </c>
      <c r="BF108" s="192">
        <f t="shared" si="5"/>
        <v>0</v>
      </c>
      <c r="BG108" s="192">
        <f t="shared" si="6"/>
        <v>0</v>
      </c>
      <c r="BH108" s="192">
        <f t="shared" si="7"/>
        <v>0</v>
      </c>
      <c r="BI108" s="192">
        <f t="shared" si="8"/>
        <v>0</v>
      </c>
      <c r="BJ108" s="19" t="s">
        <v>80</v>
      </c>
      <c r="BK108" s="192">
        <f t="shared" si="9"/>
        <v>0</v>
      </c>
      <c r="BL108" s="19" t="s">
        <v>135</v>
      </c>
      <c r="BM108" s="191" t="s">
        <v>630</v>
      </c>
    </row>
    <row r="109" spans="1:65" s="2" customFormat="1" ht="16.5" customHeight="1">
      <c r="A109" s="36"/>
      <c r="B109" s="37"/>
      <c r="C109" s="180" t="s">
        <v>73</v>
      </c>
      <c r="D109" s="180" t="s">
        <v>187</v>
      </c>
      <c r="E109" s="181" t="s">
        <v>7297</v>
      </c>
      <c r="F109" s="182" t="s">
        <v>7387</v>
      </c>
      <c r="G109" s="183" t="s">
        <v>499</v>
      </c>
      <c r="H109" s="184">
        <v>441</v>
      </c>
      <c r="I109" s="185"/>
      <c r="J109" s="186">
        <f t="shared" si="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"/>
        <v>0</v>
      </c>
      <c r="Q109" s="189">
        <v>0</v>
      </c>
      <c r="R109" s="189">
        <f t="shared" si="2"/>
        <v>0</v>
      </c>
      <c r="S109" s="189">
        <v>0</v>
      </c>
      <c r="T109" s="190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80</v>
      </c>
      <c r="AY109" s="19" t="s">
        <v>185</v>
      </c>
      <c r="BE109" s="192">
        <f t="shared" si="4"/>
        <v>0</v>
      </c>
      <c r="BF109" s="192">
        <f t="shared" si="5"/>
        <v>0</v>
      </c>
      <c r="BG109" s="192">
        <f t="shared" si="6"/>
        <v>0</v>
      </c>
      <c r="BH109" s="192">
        <f t="shared" si="7"/>
        <v>0</v>
      </c>
      <c r="BI109" s="192">
        <f t="shared" si="8"/>
        <v>0</v>
      </c>
      <c r="BJ109" s="19" t="s">
        <v>80</v>
      </c>
      <c r="BK109" s="192">
        <f t="shared" si="9"/>
        <v>0</v>
      </c>
      <c r="BL109" s="19" t="s">
        <v>135</v>
      </c>
      <c r="BM109" s="191" t="s">
        <v>627</v>
      </c>
    </row>
    <row r="110" spans="1:65" s="2" customFormat="1" ht="16.5" customHeight="1">
      <c r="A110" s="36"/>
      <c r="B110" s="37"/>
      <c r="C110" s="180" t="s">
        <v>73</v>
      </c>
      <c r="D110" s="180" t="s">
        <v>187</v>
      </c>
      <c r="E110" s="181" t="s">
        <v>7299</v>
      </c>
      <c r="F110" s="182" t="s">
        <v>7388</v>
      </c>
      <c r="G110" s="183" t="s">
        <v>1314</v>
      </c>
      <c r="H110" s="184">
        <v>20</v>
      </c>
      <c r="I110" s="185"/>
      <c r="J110" s="186">
        <f t="shared" si="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"/>
        <v>0</v>
      </c>
      <c r="Q110" s="189">
        <v>0</v>
      </c>
      <c r="R110" s="189">
        <f t="shared" si="2"/>
        <v>0</v>
      </c>
      <c r="S110" s="189">
        <v>0</v>
      </c>
      <c r="T110" s="190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 t="shared" si="4"/>
        <v>0</v>
      </c>
      <c r="BF110" s="192">
        <f t="shared" si="5"/>
        <v>0</v>
      </c>
      <c r="BG110" s="192">
        <f t="shared" si="6"/>
        <v>0</v>
      </c>
      <c r="BH110" s="192">
        <f t="shared" si="7"/>
        <v>0</v>
      </c>
      <c r="BI110" s="192">
        <f t="shared" si="8"/>
        <v>0</v>
      </c>
      <c r="BJ110" s="19" t="s">
        <v>80</v>
      </c>
      <c r="BK110" s="192">
        <f t="shared" si="9"/>
        <v>0</v>
      </c>
      <c r="BL110" s="19" t="s">
        <v>135</v>
      </c>
      <c r="BM110" s="191" t="s">
        <v>888</v>
      </c>
    </row>
    <row r="111" spans="1:65" s="2" customFormat="1" ht="16.5" customHeight="1">
      <c r="A111" s="36"/>
      <c r="B111" s="37"/>
      <c r="C111" s="180" t="s">
        <v>73</v>
      </c>
      <c r="D111" s="180" t="s">
        <v>187</v>
      </c>
      <c r="E111" s="181" t="s">
        <v>7301</v>
      </c>
      <c r="F111" s="182" t="s">
        <v>7389</v>
      </c>
      <c r="G111" s="183" t="s">
        <v>1314</v>
      </c>
      <c r="H111" s="184">
        <v>12</v>
      </c>
      <c r="I111" s="185"/>
      <c r="J111" s="186">
        <f t="shared" si="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"/>
        <v>0</v>
      </c>
      <c r="Q111" s="189">
        <v>0</v>
      </c>
      <c r="R111" s="189">
        <f t="shared" si="2"/>
        <v>0</v>
      </c>
      <c r="S111" s="189">
        <v>0</v>
      </c>
      <c r="T111" s="190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 t="shared" si="4"/>
        <v>0</v>
      </c>
      <c r="BF111" s="192">
        <f t="shared" si="5"/>
        <v>0</v>
      </c>
      <c r="BG111" s="192">
        <f t="shared" si="6"/>
        <v>0</v>
      </c>
      <c r="BH111" s="192">
        <f t="shared" si="7"/>
        <v>0</v>
      </c>
      <c r="BI111" s="192">
        <f t="shared" si="8"/>
        <v>0</v>
      </c>
      <c r="BJ111" s="19" t="s">
        <v>80</v>
      </c>
      <c r="BK111" s="192">
        <f t="shared" si="9"/>
        <v>0</v>
      </c>
      <c r="BL111" s="19" t="s">
        <v>135</v>
      </c>
      <c r="BM111" s="191" t="s">
        <v>898</v>
      </c>
    </row>
    <row r="112" spans="1:65" s="2" customFormat="1" ht="16.5" customHeight="1">
      <c r="A112" s="36"/>
      <c r="B112" s="37"/>
      <c r="C112" s="180" t="s">
        <v>73</v>
      </c>
      <c r="D112" s="180" t="s">
        <v>187</v>
      </c>
      <c r="E112" s="181" t="s">
        <v>7303</v>
      </c>
      <c r="F112" s="182" t="s">
        <v>7390</v>
      </c>
      <c r="G112" s="183" t="s">
        <v>499</v>
      </c>
      <c r="H112" s="184">
        <v>125</v>
      </c>
      <c r="I112" s="185"/>
      <c r="J112" s="186">
        <f t="shared" si="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"/>
        <v>0</v>
      </c>
      <c r="Q112" s="189">
        <v>0</v>
      </c>
      <c r="R112" s="189">
        <f t="shared" si="2"/>
        <v>0</v>
      </c>
      <c r="S112" s="189">
        <v>0</v>
      </c>
      <c r="T112" s="190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80</v>
      </c>
      <c r="AY112" s="19" t="s">
        <v>185</v>
      </c>
      <c r="BE112" s="192">
        <f t="shared" si="4"/>
        <v>0</v>
      </c>
      <c r="BF112" s="192">
        <f t="shared" si="5"/>
        <v>0</v>
      </c>
      <c r="BG112" s="192">
        <f t="shared" si="6"/>
        <v>0</v>
      </c>
      <c r="BH112" s="192">
        <f t="shared" si="7"/>
        <v>0</v>
      </c>
      <c r="BI112" s="192">
        <f t="shared" si="8"/>
        <v>0</v>
      </c>
      <c r="BJ112" s="19" t="s">
        <v>80</v>
      </c>
      <c r="BK112" s="192">
        <f t="shared" si="9"/>
        <v>0</v>
      </c>
      <c r="BL112" s="19" t="s">
        <v>135</v>
      </c>
      <c r="BM112" s="191" t="s">
        <v>913</v>
      </c>
    </row>
    <row r="113" spans="1:65" s="2" customFormat="1" ht="16.5" customHeight="1">
      <c r="A113" s="36"/>
      <c r="B113" s="37"/>
      <c r="C113" s="180" t="s">
        <v>73</v>
      </c>
      <c r="D113" s="180" t="s">
        <v>187</v>
      </c>
      <c r="E113" s="181" t="s">
        <v>7305</v>
      </c>
      <c r="F113" s="182" t="s">
        <v>7391</v>
      </c>
      <c r="G113" s="183" t="s">
        <v>499</v>
      </c>
      <c r="H113" s="184">
        <v>120</v>
      </c>
      <c r="I113" s="185"/>
      <c r="J113" s="186">
        <f t="shared" si="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"/>
        <v>0</v>
      </c>
      <c r="Q113" s="189">
        <v>0</v>
      </c>
      <c r="R113" s="189">
        <f t="shared" si="2"/>
        <v>0</v>
      </c>
      <c r="S113" s="189">
        <v>0</v>
      </c>
      <c r="T113" s="190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si="4"/>
        <v>0</v>
      </c>
      <c r="BF113" s="192">
        <f t="shared" si="5"/>
        <v>0</v>
      </c>
      <c r="BG113" s="192">
        <f t="shared" si="6"/>
        <v>0</v>
      </c>
      <c r="BH113" s="192">
        <f t="shared" si="7"/>
        <v>0</v>
      </c>
      <c r="BI113" s="192">
        <f t="shared" si="8"/>
        <v>0</v>
      </c>
      <c r="BJ113" s="19" t="s">
        <v>80</v>
      </c>
      <c r="BK113" s="192">
        <f t="shared" si="9"/>
        <v>0</v>
      </c>
      <c r="BL113" s="19" t="s">
        <v>135</v>
      </c>
      <c r="BM113" s="191" t="s">
        <v>935</v>
      </c>
    </row>
    <row r="114" spans="1:65" s="2" customFormat="1" ht="16.5" customHeight="1">
      <c r="A114" s="36"/>
      <c r="B114" s="37"/>
      <c r="C114" s="180" t="s">
        <v>73</v>
      </c>
      <c r="D114" s="180" t="s">
        <v>187</v>
      </c>
      <c r="E114" s="181" t="s">
        <v>7307</v>
      </c>
      <c r="F114" s="182" t="s">
        <v>7392</v>
      </c>
      <c r="G114" s="183" t="s">
        <v>1314</v>
      </c>
      <c r="H114" s="184">
        <v>20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949</v>
      </c>
    </row>
    <row r="115" spans="1:65" s="2" customFormat="1" ht="16.5" customHeight="1">
      <c r="A115" s="36"/>
      <c r="B115" s="37"/>
      <c r="C115" s="180" t="s">
        <v>73</v>
      </c>
      <c r="D115" s="180" t="s">
        <v>187</v>
      </c>
      <c r="E115" s="181" t="s">
        <v>7309</v>
      </c>
      <c r="F115" s="182" t="s">
        <v>7393</v>
      </c>
      <c r="G115" s="183" t="s">
        <v>499</v>
      </c>
      <c r="H115" s="184">
        <v>245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968</v>
      </c>
    </row>
    <row r="116" spans="1:65" s="2" customFormat="1" ht="16.5" customHeight="1">
      <c r="A116" s="36"/>
      <c r="B116" s="37"/>
      <c r="C116" s="180" t="s">
        <v>73</v>
      </c>
      <c r="D116" s="180" t="s">
        <v>187</v>
      </c>
      <c r="E116" s="181" t="s">
        <v>7311</v>
      </c>
      <c r="F116" s="182" t="s">
        <v>7394</v>
      </c>
      <c r="G116" s="183" t="s">
        <v>499</v>
      </c>
      <c r="H116" s="184">
        <v>20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980</v>
      </c>
    </row>
    <row r="117" spans="1:65" s="2" customFormat="1" ht="16.5" customHeight="1">
      <c r="A117" s="36"/>
      <c r="B117" s="37"/>
      <c r="C117" s="180" t="s">
        <v>73</v>
      </c>
      <c r="D117" s="180" t="s">
        <v>187</v>
      </c>
      <c r="E117" s="181" t="s">
        <v>7313</v>
      </c>
      <c r="F117" s="182" t="s">
        <v>7395</v>
      </c>
      <c r="G117" s="183" t="s">
        <v>448</v>
      </c>
      <c r="H117" s="184">
        <v>16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987</v>
      </c>
    </row>
    <row r="118" spans="1:65" s="2" customFormat="1" ht="16.5" customHeight="1">
      <c r="A118" s="36"/>
      <c r="B118" s="37"/>
      <c r="C118" s="180" t="s">
        <v>73</v>
      </c>
      <c r="D118" s="180" t="s">
        <v>187</v>
      </c>
      <c r="E118" s="181" t="s">
        <v>7315</v>
      </c>
      <c r="F118" s="182" t="s">
        <v>5153</v>
      </c>
      <c r="G118" s="183" t="s">
        <v>448</v>
      </c>
      <c r="H118" s="184">
        <v>40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996</v>
      </c>
    </row>
    <row r="119" spans="1:65" s="2" customFormat="1" ht="16.5" customHeight="1">
      <c r="A119" s="36"/>
      <c r="B119" s="37"/>
      <c r="C119" s="180" t="s">
        <v>73</v>
      </c>
      <c r="D119" s="180" t="s">
        <v>187</v>
      </c>
      <c r="E119" s="181" t="s">
        <v>7317</v>
      </c>
      <c r="F119" s="182" t="s">
        <v>7396</v>
      </c>
      <c r="G119" s="183" t="s">
        <v>1314</v>
      </c>
      <c r="H119" s="184">
        <v>12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1007</v>
      </c>
    </row>
    <row r="120" spans="1:65" s="2" customFormat="1" ht="16.5" customHeight="1">
      <c r="A120" s="36"/>
      <c r="B120" s="37"/>
      <c r="C120" s="180" t="s">
        <v>73</v>
      </c>
      <c r="D120" s="180" t="s">
        <v>187</v>
      </c>
      <c r="E120" s="181" t="s">
        <v>7319</v>
      </c>
      <c r="F120" s="182" t="s">
        <v>7397</v>
      </c>
      <c r="G120" s="183" t="s">
        <v>448</v>
      </c>
      <c r="H120" s="184">
        <v>12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1012</v>
      </c>
    </row>
    <row r="121" spans="1:65" s="2" customFormat="1" ht="16.5" customHeight="1">
      <c r="A121" s="36"/>
      <c r="B121" s="37"/>
      <c r="C121" s="180" t="s">
        <v>73</v>
      </c>
      <c r="D121" s="180" t="s">
        <v>187</v>
      </c>
      <c r="E121" s="181" t="s">
        <v>7321</v>
      </c>
      <c r="F121" s="182" t="s">
        <v>7398</v>
      </c>
      <c r="G121" s="183" t="s">
        <v>342</v>
      </c>
      <c r="H121" s="184">
        <v>3.2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1020</v>
      </c>
    </row>
    <row r="122" spans="1:65" s="2" customFormat="1" ht="16.5" customHeight="1">
      <c r="A122" s="36"/>
      <c r="B122" s="37"/>
      <c r="C122" s="180" t="s">
        <v>73</v>
      </c>
      <c r="D122" s="180" t="s">
        <v>187</v>
      </c>
      <c r="E122" s="181" t="s">
        <v>7323</v>
      </c>
      <c r="F122" s="182" t="s">
        <v>7399</v>
      </c>
      <c r="G122" s="183" t="s">
        <v>342</v>
      </c>
      <c r="H122" s="184">
        <v>3.2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1030</v>
      </c>
    </row>
    <row r="123" spans="1:65" s="2" customFormat="1" ht="16.5" customHeight="1">
      <c r="A123" s="36"/>
      <c r="B123" s="37"/>
      <c r="C123" s="180" t="s">
        <v>73</v>
      </c>
      <c r="D123" s="180" t="s">
        <v>187</v>
      </c>
      <c r="E123" s="181" t="s">
        <v>7326</v>
      </c>
      <c r="F123" s="182" t="s">
        <v>7400</v>
      </c>
      <c r="G123" s="183" t="s">
        <v>342</v>
      </c>
      <c r="H123" s="184">
        <v>3.2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1279</v>
      </c>
    </row>
    <row r="124" spans="1:65" s="2" customFormat="1" ht="16.5" customHeight="1">
      <c r="A124" s="36"/>
      <c r="B124" s="37"/>
      <c r="C124" s="180" t="s">
        <v>73</v>
      </c>
      <c r="D124" s="180" t="s">
        <v>187</v>
      </c>
      <c r="E124" s="181" t="s">
        <v>7401</v>
      </c>
      <c r="F124" s="182" t="s">
        <v>7402</v>
      </c>
      <c r="G124" s="183" t="s">
        <v>7403</v>
      </c>
      <c r="H124" s="184">
        <v>40</v>
      </c>
      <c r="I124" s="185"/>
      <c r="J124" s="186">
        <f t="shared" si="0"/>
        <v>0</v>
      </c>
      <c r="K124" s="182" t="s">
        <v>19</v>
      </c>
      <c r="L124" s="41"/>
      <c r="M124" s="232" t="s">
        <v>19</v>
      </c>
      <c r="N124" s="233" t="s">
        <v>44</v>
      </c>
      <c r="O124" s="234"/>
      <c r="P124" s="235">
        <f t="shared" si="1"/>
        <v>0</v>
      </c>
      <c r="Q124" s="235">
        <v>0</v>
      </c>
      <c r="R124" s="235">
        <f t="shared" si="2"/>
        <v>0</v>
      </c>
      <c r="S124" s="235">
        <v>0</v>
      </c>
      <c r="T124" s="236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1294</v>
      </c>
    </row>
    <row r="125" spans="1:65" s="2" customFormat="1" ht="6.95" customHeight="1">
      <c r="A125" s="36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1"/>
      <c r="M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</sheetData>
  <sheetProtection algorithmName="SHA-512" hashValue="eN4uj0G11bMYeld7gZFXlD5D9U1Oy60RHSOeEQ70ADGvoS9KE4FSLVsO9Lq7dI+05AXEBDfMxPY9Som7/Sl7ew==" saltValue="R0QJSDl5L09STL0NgodiYdgrCfHk42d+jNvUvls1qAWs4z/IIf8IYcxyNyQDLmK8zIldVHw78nN4W9Id4q0L8Q==" spinCount="100000" sheet="1" objects="1" scenarios="1" formatColumns="0" formatRows="0" autoFilter="0"/>
  <autoFilter ref="C91:K124"/>
  <mergeCells count="15">
    <mergeCell ref="E78:H78"/>
    <mergeCell ref="E82:H82"/>
    <mergeCell ref="E80:H80"/>
    <mergeCell ref="E84:H8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142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ht="12.75">
      <c r="B8" s="22"/>
      <c r="D8" s="114" t="s">
        <v>150</v>
      </c>
      <c r="L8" s="22"/>
    </row>
    <row r="9" spans="1:46" s="1" customFormat="1" ht="16.5" customHeight="1">
      <c r="B9" s="22"/>
      <c r="E9" s="385" t="s">
        <v>6679</v>
      </c>
      <c r="F9" s="383"/>
      <c r="G9" s="383"/>
      <c r="H9" s="383"/>
      <c r="L9" s="22"/>
    </row>
    <row r="10" spans="1:46" s="1" customFormat="1" ht="12" customHeight="1">
      <c r="B10" s="22"/>
      <c r="D10" s="114" t="s">
        <v>152</v>
      </c>
      <c r="L10" s="22"/>
    </row>
    <row r="11" spans="1:46" s="2" customFormat="1" ht="16.5" customHeight="1">
      <c r="A11" s="36"/>
      <c r="B11" s="41"/>
      <c r="C11" s="36"/>
      <c r="D11" s="36"/>
      <c r="E11" s="395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7261</v>
      </c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388" t="s">
        <v>7404</v>
      </c>
      <c r="F13" s="387"/>
      <c r="G13" s="387"/>
      <c r="H13" s="387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36"/>
      <c r="J14" s="36"/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4" t="s">
        <v>18</v>
      </c>
      <c r="E15" s="36"/>
      <c r="F15" s="105" t="s">
        <v>19</v>
      </c>
      <c r="G15" s="36"/>
      <c r="H15" s="36"/>
      <c r="I15" s="114" t="s">
        <v>20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21</v>
      </c>
      <c r="E16" s="36"/>
      <c r="F16" s="105" t="s">
        <v>22</v>
      </c>
      <c r="G16" s="36"/>
      <c r="H16" s="36"/>
      <c r="I16" s="114" t="s">
        <v>23</v>
      </c>
      <c r="J16" s="116" t="str">
        <f>'Rekapitulace stavby'!AN8</f>
        <v>16. 9. 2021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36"/>
      <c r="J17" s="36"/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4" t="s">
        <v>25</v>
      </c>
      <c r="E18" s="36"/>
      <c r="F18" s="36"/>
      <c r="G18" s="36"/>
      <c r="H18" s="36"/>
      <c r="I18" s="114" t="s">
        <v>26</v>
      </c>
      <c r="J18" s="105" t="s">
        <v>27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28</v>
      </c>
      <c r="F19" s="36"/>
      <c r="G19" s="36"/>
      <c r="H19" s="36"/>
      <c r="I19" s="114" t="s">
        <v>29</v>
      </c>
      <c r="J19" s="105" t="s">
        <v>19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36"/>
      <c r="J20" s="36"/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4" t="s">
        <v>30</v>
      </c>
      <c r="E21" s="36"/>
      <c r="F21" s="36"/>
      <c r="G21" s="36"/>
      <c r="H21" s="36"/>
      <c r="I21" s="114" t="s">
        <v>26</v>
      </c>
      <c r="J21" s="32" t="str">
        <f>'Rekapitulace stavby'!AN13</f>
        <v>Vyplň údaj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389" t="str">
        <f>'Rekapitulace stavby'!E14</f>
        <v>Vyplň údaj</v>
      </c>
      <c r="F22" s="390"/>
      <c r="G22" s="390"/>
      <c r="H22" s="390"/>
      <c r="I22" s="114" t="s">
        <v>29</v>
      </c>
      <c r="J22" s="32" t="str">
        <f>'Rekapitulace stavby'!AN14</f>
        <v>Vyplň údaj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36"/>
      <c r="J23" s="36"/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4" t="s">
        <v>32</v>
      </c>
      <c r="E24" s="36"/>
      <c r="F24" s="36"/>
      <c r="G24" s="36"/>
      <c r="H24" s="36"/>
      <c r="I24" s="114" t="s">
        <v>26</v>
      </c>
      <c r="J24" s="105" t="s">
        <v>33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34</v>
      </c>
      <c r="F25" s="36"/>
      <c r="G25" s="36"/>
      <c r="H25" s="36"/>
      <c r="I25" s="114" t="s">
        <v>29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4" t="s">
        <v>36</v>
      </c>
      <c r="E27" s="36"/>
      <c r="F27" s="36"/>
      <c r="G27" s="36"/>
      <c r="H27" s="36"/>
      <c r="I27" s="114" t="s">
        <v>26</v>
      </c>
      <c r="J27" s="105" t="str">
        <f>IF('Rekapitulace stavby'!AN19="","",'Rekapitulace stavby'!AN19)</f>
        <v/>
      </c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tr">
        <f>IF('Rekapitulace stavby'!E20="","",'Rekapitulace stavby'!E20)</f>
        <v xml:space="preserve"> </v>
      </c>
      <c r="F28" s="36"/>
      <c r="G28" s="36"/>
      <c r="H28" s="36"/>
      <c r="I28" s="114" t="s">
        <v>29</v>
      </c>
      <c r="J28" s="105" t="str">
        <f>IF('Rekapitulace stavby'!AN20="","",'Rekapitulace stavby'!AN20)</f>
        <v/>
      </c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36"/>
      <c r="J29" s="36"/>
      <c r="K29" s="36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4" t="s">
        <v>37</v>
      </c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17"/>
      <c r="B31" s="118"/>
      <c r="C31" s="117"/>
      <c r="D31" s="117"/>
      <c r="E31" s="391" t="s">
        <v>19</v>
      </c>
      <c r="F31" s="391"/>
      <c r="G31" s="391"/>
      <c r="H31" s="391"/>
      <c r="I31" s="117"/>
      <c r="J31" s="117"/>
      <c r="K31" s="117"/>
      <c r="L31" s="119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36"/>
      <c r="J32" s="36"/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1" t="s">
        <v>39</v>
      </c>
      <c r="E34" s="36"/>
      <c r="F34" s="36"/>
      <c r="G34" s="36"/>
      <c r="H34" s="36"/>
      <c r="I34" s="36"/>
      <c r="J34" s="122">
        <f>ROUND(J92,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0"/>
      <c r="E35" s="120"/>
      <c r="F35" s="120"/>
      <c r="G35" s="120"/>
      <c r="H35" s="120"/>
      <c r="I35" s="120"/>
      <c r="J35" s="120"/>
      <c r="K35" s="120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3" t="s">
        <v>41</v>
      </c>
      <c r="G36" s="36"/>
      <c r="H36" s="36"/>
      <c r="I36" s="123" t="s">
        <v>40</v>
      </c>
      <c r="J36" s="123" t="s">
        <v>42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24" t="s">
        <v>43</v>
      </c>
      <c r="E37" s="114" t="s">
        <v>44</v>
      </c>
      <c r="F37" s="125">
        <f>ROUND((SUM(BE92:BE97)),  2)</f>
        <v>0</v>
      </c>
      <c r="G37" s="36"/>
      <c r="H37" s="36"/>
      <c r="I37" s="126">
        <v>0.21</v>
      </c>
      <c r="J37" s="125">
        <f>ROUND(((SUM(BE92:BE97))*I37),  2)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4" t="s">
        <v>45</v>
      </c>
      <c r="F38" s="125">
        <f>ROUND((SUM(BF92:BF97)),  2)</f>
        <v>0</v>
      </c>
      <c r="G38" s="36"/>
      <c r="H38" s="36"/>
      <c r="I38" s="126">
        <v>0.15</v>
      </c>
      <c r="J38" s="125">
        <f>ROUND(((SUM(BF92:BF97))*I38),  2)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46</v>
      </c>
      <c r="F39" s="125">
        <f>ROUND((SUM(BG92:BG97)),  2)</f>
        <v>0</v>
      </c>
      <c r="G39" s="36"/>
      <c r="H39" s="36"/>
      <c r="I39" s="126">
        <v>0.21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4" t="s">
        <v>47</v>
      </c>
      <c r="F40" s="125">
        <f>ROUND((SUM(BH92:BH97)),  2)</f>
        <v>0</v>
      </c>
      <c r="G40" s="36"/>
      <c r="H40" s="36"/>
      <c r="I40" s="126">
        <v>0.15</v>
      </c>
      <c r="J40" s="125">
        <f>0</f>
        <v>0</v>
      </c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4" t="s">
        <v>48</v>
      </c>
      <c r="F41" s="125">
        <f>ROUND((SUM(BI92:BI97)),  2)</f>
        <v>0</v>
      </c>
      <c r="G41" s="36"/>
      <c r="H41" s="36"/>
      <c r="I41" s="126">
        <v>0</v>
      </c>
      <c r="J41" s="125">
        <f>0</f>
        <v>0</v>
      </c>
      <c r="K41" s="36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36"/>
      <c r="J42" s="36"/>
      <c r="K42" s="36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27"/>
      <c r="D43" s="128" t="s">
        <v>49</v>
      </c>
      <c r="E43" s="129"/>
      <c r="F43" s="129"/>
      <c r="G43" s="130" t="s">
        <v>50</v>
      </c>
      <c r="H43" s="131" t="s">
        <v>51</v>
      </c>
      <c r="I43" s="129"/>
      <c r="J43" s="132">
        <f>SUM(J34:J41)</f>
        <v>0</v>
      </c>
      <c r="K43" s="133"/>
      <c r="L43" s="115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34"/>
      <c r="C44" s="135"/>
      <c r="D44" s="135"/>
      <c r="E44" s="135"/>
      <c r="F44" s="135"/>
      <c r="G44" s="135"/>
      <c r="H44" s="135"/>
      <c r="I44" s="135"/>
      <c r="J44" s="135"/>
      <c r="K44" s="135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154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392" t="str">
        <f>E7</f>
        <v>OU - stavební úpravy objektu ZW - děkanát Lékařské fakulty</v>
      </c>
      <c r="F52" s="393"/>
      <c r="G52" s="393"/>
      <c r="H52" s="393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150</v>
      </c>
      <c r="D53" s="24"/>
      <c r="E53" s="24"/>
      <c r="F53" s="24"/>
      <c r="G53" s="24"/>
      <c r="H53" s="24"/>
      <c r="I53" s="24"/>
      <c r="J53" s="24"/>
      <c r="K53" s="24"/>
      <c r="L53" s="22"/>
    </row>
    <row r="54" spans="1:31" s="1" customFormat="1" ht="16.5" customHeight="1">
      <c r="B54" s="23"/>
      <c r="C54" s="24"/>
      <c r="D54" s="24"/>
      <c r="E54" s="392" t="s">
        <v>6679</v>
      </c>
      <c r="F54" s="368"/>
      <c r="G54" s="368"/>
      <c r="H54" s="368"/>
      <c r="I54" s="24"/>
      <c r="J54" s="24"/>
      <c r="K54" s="24"/>
      <c r="L54" s="22"/>
    </row>
    <row r="55" spans="1:31" s="1" customFormat="1" ht="12" customHeight="1">
      <c r="B55" s="23"/>
      <c r="C55" s="31" t="s">
        <v>152</v>
      </c>
      <c r="D55" s="24"/>
      <c r="E55" s="24"/>
      <c r="F55" s="24"/>
      <c r="G55" s="24"/>
      <c r="H55" s="24"/>
      <c r="I55" s="24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396" t="s">
        <v>6680</v>
      </c>
      <c r="F56" s="394"/>
      <c r="G56" s="394"/>
      <c r="H56" s="394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7261</v>
      </c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40" t="str">
        <f>E13</f>
        <v>0103 - EPS - ostatní</v>
      </c>
      <c r="F58" s="394"/>
      <c r="G58" s="394"/>
      <c r="H58" s="394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 xml:space="preserve"> </v>
      </c>
      <c r="G60" s="38"/>
      <c r="H60" s="38"/>
      <c r="I60" s="31" t="s">
        <v>23</v>
      </c>
      <c r="J60" s="61" t="str">
        <f>IF(J16="","",J16)</f>
        <v>16. 9. 2021</v>
      </c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40.15" customHeight="1">
      <c r="A62" s="36"/>
      <c r="B62" s="37"/>
      <c r="C62" s="31" t="s">
        <v>25</v>
      </c>
      <c r="D62" s="38"/>
      <c r="E62" s="38"/>
      <c r="F62" s="29" t="str">
        <f>E19</f>
        <v>Ostravská univerzita, Dvořákova 138/7, Ostrava</v>
      </c>
      <c r="G62" s="38"/>
      <c r="H62" s="38"/>
      <c r="I62" s="31" t="s">
        <v>32</v>
      </c>
      <c r="J62" s="34" t="str">
        <f>E25</f>
        <v>Ing.arch.Martin Janda,Lomná 1895, Frenštát p.R.</v>
      </c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15.2" customHeight="1">
      <c r="A63" s="36"/>
      <c r="B63" s="37"/>
      <c r="C63" s="31" t="s">
        <v>30</v>
      </c>
      <c r="D63" s="38"/>
      <c r="E63" s="38"/>
      <c r="F63" s="29" t="str">
        <f>IF(E22="","",E22)</f>
        <v>Vyplň údaj</v>
      </c>
      <c r="G63" s="38"/>
      <c r="H63" s="38"/>
      <c r="I63" s="31" t="s">
        <v>36</v>
      </c>
      <c r="J63" s="34" t="str">
        <f>E28</f>
        <v xml:space="preserve"> 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15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38" t="s">
        <v>155</v>
      </c>
      <c r="D65" s="139"/>
      <c r="E65" s="139"/>
      <c r="F65" s="139"/>
      <c r="G65" s="139"/>
      <c r="H65" s="139"/>
      <c r="I65" s="139"/>
      <c r="J65" s="140" t="s">
        <v>156</v>
      </c>
      <c r="K65" s="139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41" t="s">
        <v>71</v>
      </c>
      <c r="D67" s="38"/>
      <c r="E67" s="38"/>
      <c r="F67" s="38"/>
      <c r="G67" s="38"/>
      <c r="H67" s="38"/>
      <c r="I67" s="38"/>
      <c r="J67" s="79">
        <f>J92</f>
        <v>0</v>
      </c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157</v>
      </c>
    </row>
    <row r="68" spans="1:47" s="9" customFormat="1" ht="24.95" customHeight="1">
      <c r="B68" s="142"/>
      <c r="C68" s="143"/>
      <c r="D68" s="144" t="s">
        <v>7405</v>
      </c>
      <c r="E68" s="145"/>
      <c r="F68" s="145"/>
      <c r="G68" s="145"/>
      <c r="H68" s="145"/>
      <c r="I68" s="145"/>
      <c r="J68" s="146">
        <f>J93</f>
        <v>0</v>
      </c>
      <c r="K68" s="143"/>
      <c r="L68" s="147"/>
    </row>
    <row r="69" spans="1:47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47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47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24.95" customHeight="1">
      <c r="A75" s="36"/>
      <c r="B75" s="37"/>
      <c r="C75" s="25" t="s">
        <v>170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16.5" customHeight="1">
      <c r="A78" s="36"/>
      <c r="B78" s="37"/>
      <c r="C78" s="38"/>
      <c r="D78" s="38"/>
      <c r="E78" s="392" t="str">
        <f>E7</f>
        <v>OU - stavební úpravy objektu ZW - děkanát Lékařské fakulty</v>
      </c>
      <c r="F78" s="393"/>
      <c r="G78" s="393"/>
      <c r="H78" s="393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1" customFormat="1" ht="12" customHeight="1">
      <c r="B79" s="23"/>
      <c r="C79" s="31" t="s">
        <v>150</v>
      </c>
      <c r="D79" s="24"/>
      <c r="E79" s="24"/>
      <c r="F79" s="24"/>
      <c r="G79" s="24"/>
      <c r="H79" s="24"/>
      <c r="I79" s="24"/>
      <c r="J79" s="24"/>
      <c r="K79" s="24"/>
      <c r="L79" s="22"/>
    </row>
    <row r="80" spans="1:47" s="1" customFormat="1" ht="16.5" customHeight="1">
      <c r="B80" s="23"/>
      <c r="C80" s="24"/>
      <c r="D80" s="24"/>
      <c r="E80" s="392" t="s">
        <v>6679</v>
      </c>
      <c r="F80" s="368"/>
      <c r="G80" s="368"/>
      <c r="H80" s="368"/>
      <c r="I80" s="24"/>
      <c r="J80" s="24"/>
      <c r="K80" s="24"/>
      <c r="L80" s="22"/>
    </row>
    <row r="81" spans="1:65" s="1" customFormat="1" ht="12" customHeight="1">
      <c r="B81" s="23"/>
      <c r="C81" s="31" t="s">
        <v>152</v>
      </c>
      <c r="D81" s="24"/>
      <c r="E81" s="24"/>
      <c r="F81" s="24"/>
      <c r="G81" s="24"/>
      <c r="H81" s="24"/>
      <c r="I81" s="24"/>
      <c r="J81" s="24"/>
      <c r="K81" s="24"/>
      <c r="L81" s="22"/>
    </row>
    <row r="82" spans="1:65" s="2" customFormat="1" ht="16.5" customHeight="1">
      <c r="A82" s="36"/>
      <c r="B82" s="37"/>
      <c r="C82" s="38"/>
      <c r="D82" s="38"/>
      <c r="E82" s="396" t="s">
        <v>6680</v>
      </c>
      <c r="F82" s="394"/>
      <c r="G82" s="394"/>
      <c r="H82" s="394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7261</v>
      </c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40" t="str">
        <f>E13</f>
        <v>0103 - EPS - ostatní</v>
      </c>
      <c r="F84" s="394"/>
      <c r="G84" s="394"/>
      <c r="H84" s="394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F16</f>
        <v xml:space="preserve"> </v>
      </c>
      <c r="G86" s="38"/>
      <c r="H86" s="38"/>
      <c r="I86" s="31" t="s">
        <v>23</v>
      </c>
      <c r="J86" s="61" t="str">
        <f>IF(J16="","",J16)</f>
        <v>16. 9. 2021</v>
      </c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40.15" customHeight="1">
      <c r="A88" s="36"/>
      <c r="B88" s="37"/>
      <c r="C88" s="31" t="s">
        <v>25</v>
      </c>
      <c r="D88" s="38"/>
      <c r="E88" s="38"/>
      <c r="F88" s="29" t="str">
        <f>E19</f>
        <v>Ostravská univerzita, Dvořákova 138/7, Ostrava</v>
      </c>
      <c r="G88" s="38"/>
      <c r="H88" s="38"/>
      <c r="I88" s="31" t="s">
        <v>32</v>
      </c>
      <c r="J88" s="34" t="str">
        <f>E25</f>
        <v>Ing.arch.Martin Janda,Lomná 1895, Frenštát p.R.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30</v>
      </c>
      <c r="D89" s="38"/>
      <c r="E89" s="38"/>
      <c r="F89" s="29" t="str">
        <f>IF(E22="","",E22)</f>
        <v>Vyplň údaj</v>
      </c>
      <c r="G89" s="38"/>
      <c r="H89" s="38"/>
      <c r="I89" s="31" t="s">
        <v>36</v>
      </c>
      <c r="J89" s="34" t="str">
        <f>E28</f>
        <v xml:space="preserve"> 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53"/>
      <c r="B91" s="154"/>
      <c r="C91" s="155" t="s">
        <v>171</v>
      </c>
      <c r="D91" s="156" t="s">
        <v>58</v>
      </c>
      <c r="E91" s="156" t="s">
        <v>54</v>
      </c>
      <c r="F91" s="156" t="s">
        <v>55</v>
      </c>
      <c r="G91" s="156" t="s">
        <v>172</v>
      </c>
      <c r="H91" s="156" t="s">
        <v>173</v>
      </c>
      <c r="I91" s="156" t="s">
        <v>174</v>
      </c>
      <c r="J91" s="156" t="s">
        <v>156</v>
      </c>
      <c r="K91" s="157" t="s">
        <v>175</v>
      </c>
      <c r="L91" s="158"/>
      <c r="M91" s="70" t="s">
        <v>19</v>
      </c>
      <c r="N91" s="71" t="s">
        <v>43</v>
      </c>
      <c r="O91" s="71" t="s">
        <v>176</v>
      </c>
      <c r="P91" s="71" t="s">
        <v>177</v>
      </c>
      <c r="Q91" s="71" t="s">
        <v>178</v>
      </c>
      <c r="R91" s="71" t="s">
        <v>179</v>
      </c>
      <c r="S91" s="71" t="s">
        <v>180</v>
      </c>
      <c r="T91" s="72" t="s">
        <v>181</v>
      </c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</row>
    <row r="92" spans="1:65" s="2" customFormat="1" ht="22.9" customHeight="1">
      <c r="A92" s="36"/>
      <c r="B92" s="37"/>
      <c r="C92" s="77" t="s">
        <v>182</v>
      </c>
      <c r="D92" s="38"/>
      <c r="E92" s="38"/>
      <c r="F92" s="38"/>
      <c r="G92" s="38"/>
      <c r="H92" s="38"/>
      <c r="I92" s="38"/>
      <c r="J92" s="159">
        <f>BK92</f>
        <v>0</v>
      </c>
      <c r="K92" s="38"/>
      <c r="L92" s="41"/>
      <c r="M92" s="73"/>
      <c r="N92" s="160"/>
      <c r="O92" s="74"/>
      <c r="P92" s="161">
        <f>P93</f>
        <v>0</v>
      </c>
      <c r="Q92" s="74"/>
      <c r="R92" s="161">
        <f>R93</f>
        <v>0</v>
      </c>
      <c r="S92" s="74"/>
      <c r="T92" s="162">
        <f>T93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72</v>
      </c>
      <c r="AU92" s="19" t="s">
        <v>157</v>
      </c>
      <c r="BK92" s="163">
        <f>BK93</f>
        <v>0</v>
      </c>
    </row>
    <row r="93" spans="1:65" s="12" customFormat="1" ht="25.9" customHeight="1">
      <c r="B93" s="164"/>
      <c r="C93" s="165"/>
      <c r="D93" s="166" t="s">
        <v>72</v>
      </c>
      <c r="E93" s="167" t="s">
        <v>443</v>
      </c>
      <c r="F93" s="167" t="s">
        <v>7406</v>
      </c>
      <c r="G93" s="165"/>
      <c r="H93" s="165"/>
      <c r="I93" s="168"/>
      <c r="J93" s="169">
        <f>BK93</f>
        <v>0</v>
      </c>
      <c r="K93" s="165"/>
      <c r="L93" s="170"/>
      <c r="M93" s="171"/>
      <c r="N93" s="172"/>
      <c r="O93" s="172"/>
      <c r="P93" s="173">
        <f>SUM(P94:P97)</f>
        <v>0</v>
      </c>
      <c r="Q93" s="172"/>
      <c r="R93" s="173">
        <f>SUM(R94:R97)</f>
        <v>0</v>
      </c>
      <c r="S93" s="172"/>
      <c r="T93" s="174">
        <f>SUM(T94:T97)</f>
        <v>0</v>
      </c>
      <c r="AR93" s="175" t="s">
        <v>135</v>
      </c>
      <c r="AT93" s="176" t="s">
        <v>72</v>
      </c>
      <c r="AU93" s="176" t="s">
        <v>73</v>
      </c>
      <c r="AY93" s="175" t="s">
        <v>185</v>
      </c>
      <c r="BK93" s="177">
        <f>SUM(BK94:BK97)</f>
        <v>0</v>
      </c>
    </row>
    <row r="94" spans="1:65" s="2" customFormat="1" ht="16.5" customHeight="1">
      <c r="A94" s="36"/>
      <c r="B94" s="37"/>
      <c r="C94" s="180" t="s">
        <v>80</v>
      </c>
      <c r="D94" s="180" t="s">
        <v>187</v>
      </c>
      <c r="E94" s="181" t="s">
        <v>7407</v>
      </c>
      <c r="F94" s="182" t="s">
        <v>7408</v>
      </c>
      <c r="G94" s="183" t="s">
        <v>3536</v>
      </c>
      <c r="H94" s="184">
        <v>1</v>
      </c>
      <c r="I94" s="185"/>
      <c r="J94" s="186">
        <f>ROUND(I94*H94,2)</f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450</v>
      </c>
      <c r="AT94" s="191" t="s">
        <v>187</v>
      </c>
      <c r="AU94" s="191" t="s">
        <v>80</v>
      </c>
      <c r="AY94" s="19" t="s">
        <v>185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80</v>
      </c>
      <c r="BK94" s="192">
        <f>ROUND(I94*H94,2)</f>
        <v>0</v>
      </c>
      <c r="BL94" s="19" t="s">
        <v>450</v>
      </c>
      <c r="BM94" s="191" t="s">
        <v>7409</v>
      </c>
    </row>
    <row r="95" spans="1:65" s="2" customFormat="1" ht="16.5" customHeight="1">
      <c r="A95" s="36"/>
      <c r="B95" s="37"/>
      <c r="C95" s="180" t="s">
        <v>82</v>
      </c>
      <c r="D95" s="180" t="s">
        <v>187</v>
      </c>
      <c r="E95" s="181" t="s">
        <v>7410</v>
      </c>
      <c r="F95" s="182" t="s">
        <v>3905</v>
      </c>
      <c r="G95" s="183" t="s">
        <v>3536</v>
      </c>
      <c r="H95" s="184">
        <v>1</v>
      </c>
      <c r="I95" s="185"/>
      <c r="J95" s="186">
        <f>ROUND(I95*H95,2)</f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450</v>
      </c>
      <c r="AT95" s="191" t="s">
        <v>187</v>
      </c>
      <c r="AU95" s="191" t="s">
        <v>80</v>
      </c>
      <c r="AY95" s="19" t="s">
        <v>185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19" t="s">
        <v>80</v>
      </c>
      <c r="BK95" s="192">
        <f>ROUND(I95*H95,2)</f>
        <v>0</v>
      </c>
      <c r="BL95" s="19" t="s">
        <v>450</v>
      </c>
      <c r="BM95" s="191" t="s">
        <v>7411</v>
      </c>
    </row>
    <row r="96" spans="1:65" s="2" customFormat="1" ht="16.5" customHeight="1">
      <c r="A96" s="36"/>
      <c r="B96" s="37"/>
      <c r="C96" s="180" t="s">
        <v>129</v>
      </c>
      <c r="D96" s="180" t="s">
        <v>187</v>
      </c>
      <c r="E96" s="181" t="s">
        <v>7412</v>
      </c>
      <c r="F96" s="182" t="s">
        <v>7413</v>
      </c>
      <c r="G96" s="183" t="s">
        <v>3536</v>
      </c>
      <c r="H96" s="184">
        <v>1</v>
      </c>
      <c r="I96" s="185"/>
      <c r="J96" s="186">
        <f>ROUND(I96*H96,2)</f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450</v>
      </c>
      <c r="AT96" s="191" t="s">
        <v>187</v>
      </c>
      <c r="AU96" s="191" t="s">
        <v>80</v>
      </c>
      <c r="AY96" s="19" t="s">
        <v>185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80</v>
      </c>
      <c r="BK96" s="192">
        <f>ROUND(I96*H96,2)</f>
        <v>0</v>
      </c>
      <c r="BL96" s="19" t="s">
        <v>450</v>
      </c>
      <c r="BM96" s="191" t="s">
        <v>7414</v>
      </c>
    </row>
    <row r="97" spans="1:65" s="2" customFormat="1" ht="16.5" customHeight="1">
      <c r="A97" s="36"/>
      <c r="B97" s="37"/>
      <c r="C97" s="180" t="s">
        <v>135</v>
      </c>
      <c r="D97" s="180" t="s">
        <v>187</v>
      </c>
      <c r="E97" s="181" t="s">
        <v>7415</v>
      </c>
      <c r="F97" s="182" t="s">
        <v>7416</v>
      </c>
      <c r="G97" s="183" t="s">
        <v>3536</v>
      </c>
      <c r="H97" s="184">
        <v>1</v>
      </c>
      <c r="I97" s="185"/>
      <c r="J97" s="186">
        <f>ROUND(I97*H97,2)</f>
        <v>0</v>
      </c>
      <c r="K97" s="182" t="s">
        <v>19</v>
      </c>
      <c r="L97" s="41"/>
      <c r="M97" s="232" t="s">
        <v>19</v>
      </c>
      <c r="N97" s="233" t="s">
        <v>44</v>
      </c>
      <c r="O97" s="234"/>
      <c r="P97" s="235">
        <f>O97*H97</f>
        <v>0</v>
      </c>
      <c r="Q97" s="235">
        <v>0</v>
      </c>
      <c r="R97" s="235">
        <f>Q97*H97</f>
        <v>0</v>
      </c>
      <c r="S97" s="235">
        <v>0</v>
      </c>
      <c r="T97" s="236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450</v>
      </c>
      <c r="AT97" s="191" t="s">
        <v>187</v>
      </c>
      <c r="AU97" s="191" t="s">
        <v>80</v>
      </c>
      <c r="AY97" s="19" t="s">
        <v>185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80</v>
      </c>
      <c r="BK97" s="192">
        <f>ROUND(I97*H97,2)</f>
        <v>0</v>
      </c>
      <c r="BL97" s="19" t="s">
        <v>450</v>
      </c>
      <c r="BM97" s="191" t="s">
        <v>7417</v>
      </c>
    </row>
    <row r="98" spans="1:65" s="2" customFormat="1" ht="6.95" customHeight="1">
      <c r="A98" s="36"/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41"/>
      <c r="M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</sheetData>
  <sheetProtection algorithmName="SHA-512" hashValue="e0VojnPBjA4SRwQjtNS8hBTNidYWs1UpRuIvq4sSFSee8LTjkxsbMt50IUxjIM5qwbcvDMLkpaZJXiHN79jjsg==" saltValue="EF+9aYXU7l6mG4NG5x/e4lA6ssKXTN9+m7b+HTP6Fok8tlvJyW2K7ApQu8MJk511ovEWwYb+pTICy0cW0aAS4w==" spinCount="100000" sheet="1" objects="1" scenarios="1" formatColumns="0" formatRows="0" autoFilter="0"/>
  <autoFilter ref="C91:K97"/>
  <mergeCells count="15">
    <mergeCell ref="E78:H78"/>
    <mergeCell ref="E82:H82"/>
    <mergeCell ref="E80:H80"/>
    <mergeCell ref="E84:H8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143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ht="12.75">
      <c r="B8" s="22"/>
      <c r="D8" s="114" t="s">
        <v>150</v>
      </c>
      <c r="L8" s="22"/>
    </row>
    <row r="9" spans="1:46" s="1" customFormat="1" ht="16.5" customHeight="1">
      <c r="B9" s="22"/>
      <c r="E9" s="385" t="s">
        <v>6679</v>
      </c>
      <c r="F9" s="383"/>
      <c r="G9" s="383"/>
      <c r="H9" s="383"/>
      <c r="L9" s="22"/>
    </row>
    <row r="10" spans="1:46" s="1" customFormat="1" ht="12" customHeight="1">
      <c r="B10" s="22"/>
      <c r="D10" s="114" t="s">
        <v>152</v>
      </c>
      <c r="L10" s="22"/>
    </row>
    <row r="11" spans="1:46" s="2" customFormat="1" ht="16.5" customHeight="1">
      <c r="A11" s="36"/>
      <c r="B11" s="41"/>
      <c r="C11" s="36"/>
      <c r="D11" s="36"/>
      <c r="E11" s="395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7418</v>
      </c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388" t="s">
        <v>5155</v>
      </c>
      <c r="F13" s="387"/>
      <c r="G13" s="387"/>
      <c r="H13" s="387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36"/>
      <c r="J14" s="36"/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4" t="s">
        <v>18</v>
      </c>
      <c r="E15" s="36"/>
      <c r="F15" s="105" t="s">
        <v>19</v>
      </c>
      <c r="G15" s="36"/>
      <c r="H15" s="36"/>
      <c r="I15" s="114" t="s">
        <v>20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21</v>
      </c>
      <c r="E16" s="36"/>
      <c r="F16" s="105" t="s">
        <v>22</v>
      </c>
      <c r="G16" s="36"/>
      <c r="H16" s="36"/>
      <c r="I16" s="114" t="s">
        <v>23</v>
      </c>
      <c r="J16" s="116" t="str">
        <f>'Rekapitulace stavby'!AN8</f>
        <v>16. 9. 2021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36"/>
      <c r="J17" s="36"/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4" t="s">
        <v>25</v>
      </c>
      <c r="E18" s="36"/>
      <c r="F18" s="36"/>
      <c r="G18" s="36"/>
      <c r="H18" s="36"/>
      <c r="I18" s="114" t="s">
        <v>26</v>
      </c>
      <c r="J18" s="105" t="str">
        <f>IF('Rekapitulace stavby'!AN10="","",'Rekapitulace stavby'!AN10)</f>
        <v>61988987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tr">
        <f>IF('Rekapitulace stavby'!E11="","",'Rekapitulace stavby'!E11)</f>
        <v>Ostravská univerzita, Dvořákova 138/7, Ostrava</v>
      </c>
      <c r="F19" s="36"/>
      <c r="G19" s="36"/>
      <c r="H19" s="36"/>
      <c r="I19" s="114" t="s">
        <v>29</v>
      </c>
      <c r="J19" s="105" t="str">
        <f>IF('Rekapitulace stavby'!AN11="","",'Rekapitulace stavby'!AN11)</f>
        <v/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36"/>
      <c r="J20" s="36"/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4" t="s">
        <v>30</v>
      </c>
      <c r="E21" s="36"/>
      <c r="F21" s="36"/>
      <c r="G21" s="36"/>
      <c r="H21" s="36"/>
      <c r="I21" s="114" t="s">
        <v>26</v>
      </c>
      <c r="J21" s="32" t="str">
        <f>'Rekapitulace stavby'!AN13</f>
        <v>Vyplň údaj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389" t="str">
        <f>'Rekapitulace stavby'!E14</f>
        <v>Vyplň údaj</v>
      </c>
      <c r="F22" s="390"/>
      <c r="G22" s="390"/>
      <c r="H22" s="390"/>
      <c r="I22" s="114" t="s">
        <v>29</v>
      </c>
      <c r="J22" s="32" t="str">
        <f>'Rekapitulace stavby'!AN14</f>
        <v>Vyplň údaj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36"/>
      <c r="J23" s="36"/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4" t="s">
        <v>32</v>
      </c>
      <c r="E24" s="36"/>
      <c r="F24" s="36"/>
      <c r="G24" s="36"/>
      <c r="H24" s="36"/>
      <c r="I24" s="114" t="s">
        <v>26</v>
      </c>
      <c r="J24" s="105" t="str">
        <f>IF('Rekapitulace stavby'!AN16="","",'Rekapitulace stavby'!AN16)</f>
        <v>60766859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tr">
        <f>IF('Rekapitulace stavby'!E17="","",'Rekapitulace stavby'!E17)</f>
        <v>Ing.arch.Martin Janda,Lomná 1895, Frenštát p.R.</v>
      </c>
      <c r="F25" s="36"/>
      <c r="G25" s="36"/>
      <c r="H25" s="36"/>
      <c r="I25" s="114" t="s">
        <v>29</v>
      </c>
      <c r="J25" s="105" t="str">
        <f>IF('Rekapitulace stavby'!AN17="","",'Rekapitulace stavby'!AN17)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4" t="s">
        <v>36</v>
      </c>
      <c r="E27" s="36"/>
      <c r="F27" s="36"/>
      <c r="G27" s="36"/>
      <c r="H27" s="36"/>
      <c r="I27" s="114" t="s">
        <v>26</v>
      </c>
      <c r="J27" s="105" t="str">
        <f>IF('Rekapitulace stavby'!AN19="","",'Rekapitulace stavby'!AN19)</f>
        <v/>
      </c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tr">
        <f>IF('Rekapitulace stavby'!E20="","",'Rekapitulace stavby'!E20)</f>
        <v xml:space="preserve"> </v>
      </c>
      <c r="F28" s="36"/>
      <c r="G28" s="36"/>
      <c r="H28" s="36"/>
      <c r="I28" s="114" t="s">
        <v>29</v>
      </c>
      <c r="J28" s="105" t="str">
        <f>IF('Rekapitulace stavby'!AN20="","",'Rekapitulace stavby'!AN20)</f>
        <v/>
      </c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36"/>
      <c r="J29" s="36"/>
      <c r="K29" s="36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4" t="s">
        <v>37</v>
      </c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17"/>
      <c r="B31" s="118"/>
      <c r="C31" s="117"/>
      <c r="D31" s="117"/>
      <c r="E31" s="391" t="s">
        <v>19</v>
      </c>
      <c r="F31" s="391"/>
      <c r="G31" s="391"/>
      <c r="H31" s="391"/>
      <c r="I31" s="117"/>
      <c r="J31" s="117"/>
      <c r="K31" s="117"/>
      <c r="L31" s="119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36"/>
      <c r="J32" s="36"/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1" t="s">
        <v>39</v>
      </c>
      <c r="E34" s="36"/>
      <c r="F34" s="36"/>
      <c r="G34" s="36"/>
      <c r="H34" s="36"/>
      <c r="I34" s="36"/>
      <c r="J34" s="122">
        <f>ROUND(J94,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0"/>
      <c r="E35" s="120"/>
      <c r="F35" s="120"/>
      <c r="G35" s="120"/>
      <c r="H35" s="120"/>
      <c r="I35" s="120"/>
      <c r="J35" s="120"/>
      <c r="K35" s="120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3" t="s">
        <v>41</v>
      </c>
      <c r="G36" s="36"/>
      <c r="H36" s="36"/>
      <c r="I36" s="123" t="s">
        <v>40</v>
      </c>
      <c r="J36" s="123" t="s">
        <v>42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24" t="s">
        <v>43</v>
      </c>
      <c r="E37" s="114" t="s">
        <v>44</v>
      </c>
      <c r="F37" s="125">
        <f>ROUND((SUM(BE94:BE290)),  2)</f>
        <v>0</v>
      </c>
      <c r="G37" s="36"/>
      <c r="H37" s="36"/>
      <c r="I37" s="126">
        <v>0.21</v>
      </c>
      <c r="J37" s="125">
        <f>ROUND(((SUM(BE94:BE290))*I37),  2)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4" t="s">
        <v>45</v>
      </c>
      <c r="F38" s="125">
        <f>ROUND((SUM(BF94:BF290)),  2)</f>
        <v>0</v>
      </c>
      <c r="G38" s="36"/>
      <c r="H38" s="36"/>
      <c r="I38" s="126">
        <v>0.15</v>
      </c>
      <c r="J38" s="125">
        <f>ROUND(((SUM(BF94:BF290))*I38),  2)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46</v>
      </c>
      <c r="F39" s="125">
        <f>ROUND((SUM(BG94:BG290)),  2)</f>
        <v>0</v>
      </c>
      <c r="G39" s="36"/>
      <c r="H39" s="36"/>
      <c r="I39" s="126">
        <v>0.21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4" t="s">
        <v>47</v>
      </c>
      <c r="F40" s="125">
        <f>ROUND((SUM(BH94:BH290)),  2)</f>
        <v>0</v>
      </c>
      <c r="G40" s="36"/>
      <c r="H40" s="36"/>
      <c r="I40" s="126">
        <v>0.15</v>
      </c>
      <c r="J40" s="125">
        <f>0</f>
        <v>0</v>
      </c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4" t="s">
        <v>48</v>
      </c>
      <c r="F41" s="125">
        <f>ROUND((SUM(BI94:BI290)),  2)</f>
        <v>0</v>
      </c>
      <c r="G41" s="36"/>
      <c r="H41" s="36"/>
      <c r="I41" s="126">
        <v>0</v>
      </c>
      <c r="J41" s="125">
        <f>0</f>
        <v>0</v>
      </c>
      <c r="K41" s="36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36"/>
      <c r="J42" s="36"/>
      <c r="K42" s="36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27"/>
      <c r="D43" s="128" t="s">
        <v>49</v>
      </c>
      <c r="E43" s="129"/>
      <c r="F43" s="129"/>
      <c r="G43" s="130" t="s">
        <v>50</v>
      </c>
      <c r="H43" s="131" t="s">
        <v>51</v>
      </c>
      <c r="I43" s="129"/>
      <c r="J43" s="132">
        <f>SUM(J34:J41)</f>
        <v>0</v>
      </c>
      <c r="K43" s="133"/>
      <c r="L43" s="115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34"/>
      <c r="C44" s="135"/>
      <c r="D44" s="135"/>
      <c r="E44" s="135"/>
      <c r="F44" s="135"/>
      <c r="G44" s="135"/>
      <c r="H44" s="135"/>
      <c r="I44" s="135"/>
      <c r="J44" s="135"/>
      <c r="K44" s="135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154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392" t="str">
        <f>E7</f>
        <v>OU - stavební úpravy objektu ZW - děkanát Lékařské fakulty</v>
      </c>
      <c r="F52" s="393"/>
      <c r="G52" s="393"/>
      <c r="H52" s="393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150</v>
      </c>
      <c r="D53" s="24"/>
      <c r="E53" s="24"/>
      <c r="F53" s="24"/>
      <c r="G53" s="24"/>
      <c r="H53" s="24"/>
      <c r="I53" s="24"/>
      <c r="J53" s="24"/>
      <c r="K53" s="24"/>
      <c r="L53" s="22"/>
    </row>
    <row r="54" spans="1:31" s="1" customFormat="1" ht="16.5" customHeight="1">
      <c r="B54" s="23"/>
      <c r="C54" s="24"/>
      <c r="D54" s="24"/>
      <c r="E54" s="392" t="s">
        <v>6679</v>
      </c>
      <c r="F54" s="368"/>
      <c r="G54" s="368"/>
      <c r="H54" s="368"/>
      <c r="I54" s="24"/>
      <c r="J54" s="24"/>
      <c r="K54" s="24"/>
      <c r="L54" s="22"/>
    </row>
    <row r="55" spans="1:31" s="1" customFormat="1" ht="12" customHeight="1">
      <c r="B55" s="23"/>
      <c r="C55" s="31" t="s">
        <v>152</v>
      </c>
      <c r="D55" s="24"/>
      <c r="E55" s="24"/>
      <c r="F55" s="24"/>
      <c r="G55" s="24"/>
      <c r="H55" s="24"/>
      <c r="I55" s="24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396" t="s">
        <v>6680</v>
      </c>
      <c r="F56" s="394"/>
      <c r="G56" s="394"/>
      <c r="H56" s="394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7418</v>
      </c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40" t="str">
        <f>E13</f>
        <v>014 - Vzduchotechnika</v>
      </c>
      <c r="F58" s="394"/>
      <c r="G58" s="394"/>
      <c r="H58" s="394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 xml:space="preserve"> </v>
      </c>
      <c r="G60" s="38"/>
      <c r="H60" s="38"/>
      <c r="I60" s="31" t="s">
        <v>23</v>
      </c>
      <c r="J60" s="61" t="str">
        <f>IF(J16="","",J16)</f>
        <v>16. 9. 2021</v>
      </c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40.15" customHeight="1">
      <c r="A62" s="36"/>
      <c r="B62" s="37"/>
      <c r="C62" s="31" t="s">
        <v>25</v>
      </c>
      <c r="D62" s="38"/>
      <c r="E62" s="38"/>
      <c r="F62" s="29" t="str">
        <f>E19</f>
        <v>Ostravská univerzita, Dvořákova 138/7, Ostrava</v>
      </c>
      <c r="G62" s="38"/>
      <c r="H62" s="38"/>
      <c r="I62" s="31" t="s">
        <v>32</v>
      </c>
      <c r="J62" s="34" t="str">
        <f>E25</f>
        <v>Ing.arch.Martin Janda,Lomná 1895, Frenštát p.R.</v>
      </c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15.2" customHeight="1">
      <c r="A63" s="36"/>
      <c r="B63" s="37"/>
      <c r="C63" s="31" t="s">
        <v>30</v>
      </c>
      <c r="D63" s="38"/>
      <c r="E63" s="38"/>
      <c r="F63" s="29" t="str">
        <f>IF(E22="","",E22)</f>
        <v>Vyplň údaj</v>
      </c>
      <c r="G63" s="38"/>
      <c r="H63" s="38"/>
      <c r="I63" s="31" t="s">
        <v>36</v>
      </c>
      <c r="J63" s="34" t="str">
        <f>E28</f>
        <v xml:space="preserve"> 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15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38" t="s">
        <v>155</v>
      </c>
      <c r="D65" s="139"/>
      <c r="E65" s="139"/>
      <c r="F65" s="139"/>
      <c r="G65" s="139"/>
      <c r="H65" s="139"/>
      <c r="I65" s="139"/>
      <c r="J65" s="140" t="s">
        <v>156</v>
      </c>
      <c r="K65" s="139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41" t="s">
        <v>71</v>
      </c>
      <c r="D67" s="38"/>
      <c r="E67" s="38"/>
      <c r="F67" s="38"/>
      <c r="G67" s="38"/>
      <c r="H67" s="38"/>
      <c r="I67" s="38"/>
      <c r="J67" s="79">
        <f>J94</f>
        <v>0</v>
      </c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157</v>
      </c>
    </row>
    <row r="68" spans="1:47" s="9" customFormat="1" ht="24.95" customHeight="1">
      <c r="B68" s="142"/>
      <c r="C68" s="143"/>
      <c r="D68" s="144" t="s">
        <v>7419</v>
      </c>
      <c r="E68" s="145"/>
      <c r="F68" s="145"/>
      <c r="G68" s="145"/>
      <c r="H68" s="145"/>
      <c r="I68" s="145"/>
      <c r="J68" s="146">
        <f>J95</f>
        <v>0</v>
      </c>
      <c r="K68" s="143"/>
      <c r="L68" s="147"/>
    </row>
    <row r="69" spans="1:47" s="9" customFormat="1" ht="24.95" customHeight="1">
      <c r="B69" s="142"/>
      <c r="C69" s="143"/>
      <c r="D69" s="144" t="s">
        <v>7420</v>
      </c>
      <c r="E69" s="145"/>
      <c r="F69" s="145"/>
      <c r="G69" s="145"/>
      <c r="H69" s="145"/>
      <c r="I69" s="145"/>
      <c r="J69" s="146">
        <f>J216</f>
        <v>0</v>
      </c>
      <c r="K69" s="143"/>
      <c r="L69" s="147"/>
    </row>
    <row r="70" spans="1:47" s="9" customFormat="1" ht="24.95" customHeight="1">
      <c r="B70" s="142"/>
      <c r="C70" s="143"/>
      <c r="D70" s="144" t="s">
        <v>5163</v>
      </c>
      <c r="E70" s="145"/>
      <c r="F70" s="145"/>
      <c r="G70" s="145"/>
      <c r="H70" s="145"/>
      <c r="I70" s="145"/>
      <c r="J70" s="146">
        <f>J281</f>
        <v>0</v>
      </c>
      <c r="K70" s="143"/>
      <c r="L70" s="147"/>
    </row>
    <row r="71" spans="1:47" s="2" customFormat="1" ht="21.75" customHeight="1">
      <c r="A71" s="36"/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47" s="2" customFormat="1" ht="6.95" customHeight="1">
      <c r="A72" s="36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6" spans="1:47" s="2" customFormat="1" ht="6.95" customHeight="1">
      <c r="A76" s="36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24.95" customHeight="1">
      <c r="A77" s="36"/>
      <c r="B77" s="37"/>
      <c r="C77" s="25" t="s">
        <v>170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12" customHeight="1">
      <c r="A79" s="36"/>
      <c r="B79" s="37"/>
      <c r="C79" s="31" t="s">
        <v>16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6.5" customHeight="1">
      <c r="A80" s="36"/>
      <c r="B80" s="37"/>
      <c r="C80" s="38"/>
      <c r="D80" s="38"/>
      <c r="E80" s="392" t="str">
        <f>E7</f>
        <v>OU - stavební úpravy objektu ZW - děkanát Lékařské fakulty</v>
      </c>
      <c r="F80" s="393"/>
      <c r="G80" s="393"/>
      <c r="H80" s="393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1" customFormat="1" ht="12" customHeight="1">
      <c r="B81" s="23"/>
      <c r="C81" s="31" t="s">
        <v>150</v>
      </c>
      <c r="D81" s="24"/>
      <c r="E81" s="24"/>
      <c r="F81" s="24"/>
      <c r="G81" s="24"/>
      <c r="H81" s="24"/>
      <c r="I81" s="24"/>
      <c r="J81" s="24"/>
      <c r="K81" s="24"/>
      <c r="L81" s="22"/>
    </row>
    <row r="82" spans="1:65" s="1" customFormat="1" ht="16.5" customHeight="1">
      <c r="B82" s="23"/>
      <c r="C82" s="24"/>
      <c r="D82" s="24"/>
      <c r="E82" s="392" t="s">
        <v>6679</v>
      </c>
      <c r="F82" s="368"/>
      <c r="G82" s="368"/>
      <c r="H82" s="368"/>
      <c r="I82" s="24"/>
      <c r="J82" s="24"/>
      <c r="K82" s="24"/>
      <c r="L82" s="22"/>
    </row>
    <row r="83" spans="1:65" s="1" customFormat="1" ht="12" customHeight="1">
      <c r="B83" s="23"/>
      <c r="C83" s="31" t="s">
        <v>152</v>
      </c>
      <c r="D83" s="24"/>
      <c r="E83" s="24"/>
      <c r="F83" s="24"/>
      <c r="G83" s="24"/>
      <c r="H83" s="24"/>
      <c r="I83" s="24"/>
      <c r="J83" s="24"/>
      <c r="K83" s="24"/>
      <c r="L83" s="22"/>
    </row>
    <row r="84" spans="1:65" s="2" customFormat="1" ht="16.5" customHeight="1">
      <c r="A84" s="36"/>
      <c r="B84" s="37"/>
      <c r="C84" s="38"/>
      <c r="D84" s="38"/>
      <c r="E84" s="396" t="s">
        <v>6680</v>
      </c>
      <c r="F84" s="394"/>
      <c r="G84" s="394"/>
      <c r="H84" s="394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7418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6.5" customHeight="1">
      <c r="A86" s="36"/>
      <c r="B86" s="37"/>
      <c r="C86" s="38"/>
      <c r="D86" s="38"/>
      <c r="E86" s="340" t="str">
        <f>E13</f>
        <v>014 - Vzduchotechnika</v>
      </c>
      <c r="F86" s="394"/>
      <c r="G86" s="394"/>
      <c r="H86" s="394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2" customHeight="1">
      <c r="A88" s="36"/>
      <c r="B88" s="37"/>
      <c r="C88" s="31" t="s">
        <v>21</v>
      </c>
      <c r="D88" s="38"/>
      <c r="E88" s="38"/>
      <c r="F88" s="29" t="str">
        <f>F16</f>
        <v xml:space="preserve"> </v>
      </c>
      <c r="G88" s="38"/>
      <c r="H88" s="38"/>
      <c r="I88" s="31" t="s">
        <v>23</v>
      </c>
      <c r="J88" s="61" t="str">
        <f>IF(J16="","",J16)</f>
        <v>16. 9. 2021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40.15" customHeight="1">
      <c r="A90" s="36"/>
      <c r="B90" s="37"/>
      <c r="C90" s="31" t="s">
        <v>25</v>
      </c>
      <c r="D90" s="38"/>
      <c r="E90" s="38"/>
      <c r="F90" s="29" t="str">
        <f>E19</f>
        <v>Ostravská univerzita, Dvořákova 138/7, Ostrava</v>
      </c>
      <c r="G90" s="38"/>
      <c r="H90" s="38"/>
      <c r="I90" s="31" t="s">
        <v>32</v>
      </c>
      <c r="J90" s="34" t="str">
        <f>E25</f>
        <v>Ing.arch.Martin Janda,Lomná 1895, Frenštát p.R.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2" customFormat="1" ht="15.2" customHeight="1">
      <c r="A91" s="36"/>
      <c r="B91" s="37"/>
      <c r="C91" s="31" t="s">
        <v>30</v>
      </c>
      <c r="D91" s="38"/>
      <c r="E91" s="38"/>
      <c r="F91" s="29" t="str">
        <f>IF(E22="","",E22)</f>
        <v>Vyplň údaj</v>
      </c>
      <c r="G91" s="38"/>
      <c r="H91" s="38"/>
      <c r="I91" s="31" t="s">
        <v>36</v>
      </c>
      <c r="J91" s="34" t="str">
        <f>E28</f>
        <v xml:space="preserve"> 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5" s="2" customFormat="1" ht="10.3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5" s="11" customFormat="1" ht="29.25" customHeight="1">
      <c r="A93" s="153"/>
      <c r="B93" s="154"/>
      <c r="C93" s="155" t="s">
        <v>171</v>
      </c>
      <c r="D93" s="156" t="s">
        <v>58</v>
      </c>
      <c r="E93" s="156" t="s">
        <v>54</v>
      </c>
      <c r="F93" s="156" t="s">
        <v>55</v>
      </c>
      <c r="G93" s="156" t="s">
        <v>172</v>
      </c>
      <c r="H93" s="156" t="s">
        <v>173</v>
      </c>
      <c r="I93" s="156" t="s">
        <v>174</v>
      </c>
      <c r="J93" s="156" t="s">
        <v>156</v>
      </c>
      <c r="K93" s="157" t="s">
        <v>175</v>
      </c>
      <c r="L93" s="158"/>
      <c r="M93" s="70" t="s">
        <v>19</v>
      </c>
      <c r="N93" s="71" t="s">
        <v>43</v>
      </c>
      <c r="O93" s="71" t="s">
        <v>176</v>
      </c>
      <c r="P93" s="71" t="s">
        <v>177</v>
      </c>
      <c r="Q93" s="71" t="s">
        <v>178</v>
      </c>
      <c r="R93" s="71" t="s">
        <v>179</v>
      </c>
      <c r="S93" s="71" t="s">
        <v>180</v>
      </c>
      <c r="T93" s="72" t="s">
        <v>181</v>
      </c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</row>
    <row r="94" spans="1:65" s="2" customFormat="1" ht="22.9" customHeight="1">
      <c r="A94" s="36"/>
      <c r="B94" s="37"/>
      <c r="C94" s="77" t="s">
        <v>182</v>
      </c>
      <c r="D94" s="38"/>
      <c r="E94" s="38"/>
      <c r="F94" s="38"/>
      <c r="G94" s="38"/>
      <c r="H94" s="38"/>
      <c r="I94" s="38"/>
      <c r="J94" s="159">
        <f>BK94</f>
        <v>0</v>
      </c>
      <c r="K94" s="38"/>
      <c r="L94" s="41"/>
      <c r="M94" s="73"/>
      <c r="N94" s="160"/>
      <c r="O94" s="74"/>
      <c r="P94" s="161">
        <f>P95+P216+P281</f>
        <v>0</v>
      </c>
      <c r="Q94" s="74"/>
      <c r="R94" s="161">
        <f>R95+R216+R281</f>
        <v>0</v>
      </c>
      <c r="S94" s="74"/>
      <c r="T94" s="162">
        <f>T95+T216+T281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72</v>
      </c>
      <c r="AU94" s="19" t="s">
        <v>157</v>
      </c>
      <c r="BK94" s="163">
        <f>BK95+BK216+BK281</f>
        <v>0</v>
      </c>
    </row>
    <row r="95" spans="1:65" s="12" customFormat="1" ht="25.9" customHeight="1">
      <c r="B95" s="164"/>
      <c r="C95" s="165"/>
      <c r="D95" s="166" t="s">
        <v>72</v>
      </c>
      <c r="E95" s="167" t="s">
        <v>129</v>
      </c>
      <c r="F95" s="167" t="s">
        <v>7421</v>
      </c>
      <c r="G95" s="165"/>
      <c r="H95" s="165"/>
      <c r="I95" s="168"/>
      <c r="J95" s="169">
        <f>BK95</f>
        <v>0</v>
      </c>
      <c r="K95" s="165"/>
      <c r="L95" s="170"/>
      <c r="M95" s="171"/>
      <c r="N95" s="172"/>
      <c r="O95" s="172"/>
      <c r="P95" s="173">
        <f>SUM(P96:P215)</f>
        <v>0</v>
      </c>
      <c r="Q95" s="172"/>
      <c r="R95" s="173">
        <f>SUM(R96:R215)</f>
        <v>0</v>
      </c>
      <c r="S95" s="172"/>
      <c r="T95" s="174">
        <f>SUM(T96:T215)</f>
        <v>0</v>
      </c>
      <c r="AR95" s="175" t="s">
        <v>80</v>
      </c>
      <c r="AT95" s="176" t="s">
        <v>72</v>
      </c>
      <c r="AU95" s="176" t="s">
        <v>73</v>
      </c>
      <c r="AY95" s="175" t="s">
        <v>185</v>
      </c>
      <c r="BK95" s="177">
        <f>SUM(BK96:BK215)</f>
        <v>0</v>
      </c>
    </row>
    <row r="96" spans="1:65" s="2" customFormat="1" ht="66.75" customHeight="1">
      <c r="A96" s="36"/>
      <c r="B96" s="37"/>
      <c r="C96" s="180" t="s">
        <v>80</v>
      </c>
      <c r="D96" s="180" t="s">
        <v>187</v>
      </c>
      <c r="E96" s="181" t="s">
        <v>7422</v>
      </c>
      <c r="F96" s="182" t="s">
        <v>7423</v>
      </c>
      <c r="G96" s="183" t="s">
        <v>3536</v>
      </c>
      <c r="H96" s="184">
        <v>1</v>
      </c>
      <c r="I96" s="185"/>
      <c r="J96" s="186">
        <f t="shared" ref="J96:J127" si="0">ROUND(I96*H96,2)</f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ref="P96:P127" si="1">O96*H96</f>
        <v>0</v>
      </c>
      <c r="Q96" s="189">
        <v>0</v>
      </c>
      <c r="R96" s="189">
        <f t="shared" ref="R96:R127" si="2">Q96*H96</f>
        <v>0</v>
      </c>
      <c r="S96" s="189">
        <v>0</v>
      </c>
      <c r="T96" s="190">
        <f t="shared" ref="T96:T127" si="3"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135</v>
      </c>
      <c r="AT96" s="191" t="s">
        <v>187</v>
      </c>
      <c r="AU96" s="191" t="s">
        <v>80</v>
      </c>
      <c r="AY96" s="19" t="s">
        <v>185</v>
      </c>
      <c r="BE96" s="192">
        <f t="shared" ref="BE96:BE127" si="4">IF(N96="základní",J96,0)</f>
        <v>0</v>
      </c>
      <c r="BF96" s="192">
        <f t="shared" ref="BF96:BF127" si="5">IF(N96="snížená",J96,0)</f>
        <v>0</v>
      </c>
      <c r="BG96" s="192">
        <f t="shared" ref="BG96:BG127" si="6">IF(N96="zákl. přenesená",J96,0)</f>
        <v>0</v>
      </c>
      <c r="BH96" s="192">
        <f t="shared" ref="BH96:BH127" si="7">IF(N96="sníž. přenesená",J96,0)</f>
        <v>0</v>
      </c>
      <c r="BI96" s="192">
        <f t="shared" ref="BI96:BI127" si="8">IF(N96="nulová",J96,0)</f>
        <v>0</v>
      </c>
      <c r="BJ96" s="19" t="s">
        <v>80</v>
      </c>
      <c r="BK96" s="192">
        <f t="shared" ref="BK96:BK127" si="9">ROUND(I96*H96,2)</f>
        <v>0</v>
      </c>
      <c r="BL96" s="19" t="s">
        <v>135</v>
      </c>
      <c r="BM96" s="191" t="s">
        <v>6663</v>
      </c>
    </row>
    <row r="97" spans="1:65" s="2" customFormat="1" ht="24.2" customHeight="1">
      <c r="A97" s="36"/>
      <c r="B97" s="37"/>
      <c r="C97" s="180" t="s">
        <v>82</v>
      </c>
      <c r="D97" s="180" t="s">
        <v>187</v>
      </c>
      <c r="E97" s="181" t="s">
        <v>5347</v>
      </c>
      <c r="F97" s="182" t="s">
        <v>5348</v>
      </c>
      <c r="G97" s="183" t="s">
        <v>1314</v>
      </c>
      <c r="H97" s="184">
        <v>3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80</v>
      </c>
      <c r="AY97" s="19" t="s">
        <v>185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80</v>
      </c>
      <c r="BK97" s="192">
        <f t="shared" si="9"/>
        <v>0</v>
      </c>
      <c r="BL97" s="19" t="s">
        <v>135</v>
      </c>
      <c r="BM97" s="191" t="s">
        <v>6669</v>
      </c>
    </row>
    <row r="98" spans="1:65" s="2" customFormat="1" ht="16.5" customHeight="1">
      <c r="A98" s="36"/>
      <c r="B98" s="37"/>
      <c r="C98" s="180" t="s">
        <v>129</v>
      </c>
      <c r="D98" s="180" t="s">
        <v>187</v>
      </c>
      <c r="E98" s="181" t="s">
        <v>5349</v>
      </c>
      <c r="F98" s="182" t="s">
        <v>5350</v>
      </c>
      <c r="G98" s="183" t="s">
        <v>1314</v>
      </c>
      <c r="H98" s="184">
        <v>3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135</v>
      </c>
      <c r="AT98" s="191" t="s">
        <v>187</v>
      </c>
      <c r="AU98" s="191" t="s">
        <v>80</v>
      </c>
      <c r="AY98" s="19" t="s">
        <v>185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80</v>
      </c>
      <c r="BK98" s="192">
        <f t="shared" si="9"/>
        <v>0</v>
      </c>
      <c r="BL98" s="19" t="s">
        <v>135</v>
      </c>
      <c r="BM98" s="191" t="s">
        <v>6676</v>
      </c>
    </row>
    <row r="99" spans="1:65" s="2" customFormat="1" ht="16.5" customHeight="1">
      <c r="A99" s="36"/>
      <c r="B99" s="37"/>
      <c r="C99" s="180" t="s">
        <v>135</v>
      </c>
      <c r="D99" s="180" t="s">
        <v>187</v>
      </c>
      <c r="E99" s="181" t="s">
        <v>5351</v>
      </c>
      <c r="F99" s="182" t="s">
        <v>5352</v>
      </c>
      <c r="G99" s="183" t="s">
        <v>1314</v>
      </c>
      <c r="H99" s="184">
        <v>1</v>
      </c>
      <c r="I99" s="185"/>
      <c r="J99" s="186">
        <f t="shared" si="0"/>
        <v>0</v>
      </c>
      <c r="K99" s="182" t="s">
        <v>19</v>
      </c>
      <c r="L99" s="41"/>
      <c r="M99" s="187" t="s">
        <v>19</v>
      </c>
      <c r="N99" s="188" t="s">
        <v>44</v>
      </c>
      <c r="O99" s="66"/>
      <c r="P99" s="189">
        <f t="shared" si="1"/>
        <v>0</v>
      </c>
      <c r="Q99" s="189">
        <v>0</v>
      </c>
      <c r="R99" s="189">
        <f t="shared" si="2"/>
        <v>0</v>
      </c>
      <c r="S99" s="189">
        <v>0</v>
      </c>
      <c r="T99" s="190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80</v>
      </c>
      <c r="AY99" s="19" t="s">
        <v>185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80</v>
      </c>
      <c r="BK99" s="192">
        <f t="shared" si="9"/>
        <v>0</v>
      </c>
      <c r="BL99" s="19" t="s">
        <v>135</v>
      </c>
      <c r="BM99" s="191" t="s">
        <v>7424</v>
      </c>
    </row>
    <row r="100" spans="1:65" s="2" customFormat="1" ht="16.5" customHeight="1">
      <c r="A100" s="36"/>
      <c r="B100" s="37"/>
      <c r="C100" s="180" t="s">
        <v>250</v>
      </c>
      <c r="D100" s="180" t="s">
        <v>187</v>
      </c>
      <c r="E100" s="181" t="s">
        <v>5353</v>
      </c>
      <c r="F100" s="182" t="s">
        <v>5354</v>
      </c>
      <c r="G100" s="183" t="s">
        <v>3536</v>
      </c>
      <c r="H100" s="184">
        <v>1</v>
      </c>
      <c r="I100" s="185"/>
      <c r="J100" s="186">
        <f t="shared" si="0"/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 t="shared" si="1"/>
        <v>0</v>
      </c>
      <c r="Q100" s="189">
        <v>0</v>
      </c>
      <c r="R100" s="189">
        <f t="shared" si="2"/>
        <v>0</v>
      </c>
      <c r="S100" s="189">
        <v>0</v>
      </c>
      <c r="T100" s="190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80</v>
      </c>
      <c r="AY100" s="19" t="s">
        <v>185</v>
      </c>
      <c r="BE100" s="192">
        <f t="shared" si="4"/>
        <v>0</v>
      </c>
      <c r="BF100" s="192">
        <f t="shared" si="5"/>
        <v>0</v>
      </c>
      <c r="BG100" s="192">
        <f t="shared" si="6"/>
        <v>0</v>
      </c>
      <c r="BH100" s="192">
        <f t="shared" si="7"/>
        <v>0</v>
      </c>
      <c r="BI100" s="192">
        <f t="shared" si="8"/>
        <v>0</v>
      </c>
      <c r="BJ100" s="19" t="s">
        <v>80</v>
      </c>
      <c r="BK100" s="192">
        <f t="shared" si="9"/>
        <v>0</v>
      </c>
      <c r="BL100" s="19" t="s">
        <v>135</v>
      </c>
      <c r="BM100" s="191" t="s">
        <v>7425</v>
      </c>
    </row>
    <row r="101" spans="1:65" s="2" customFormat="1" ht="16.5" customHeight="1">
      <c r="A101" s="36"/>
      <c r="B101" s="37"/>
      <c r="C101" s="180" t="s">
        <v>255</v>
      </c>
      <c r="D101" s="180" t="s">
        <v>187</v>
      </c>
      <c r="E101" s="181" t="s">
        <v>5169</v>
      </c>
      <c r="F101" s="182" t="s">
        <v>5170</v>
      </c>
      <c r="G101" s="183" t="s">
        <v>448</v>
      </c>
      <c r="H101" s="184">
        <v>3</v>
      </c>
      <c r="I101" s="185"/>
      <c r="J101" s="186">
        <f t="shared" si="0"/>
        <v>0</v>
      </c>
      <c r="K101" s="182" t="s">
        <v>19</v>
      </c>
      <c r="L101" s="41"/>
      <c r="M101" s="187" t="s">
        <v>19</v>
      </c>
      <c r="N101" s="188" t="s">
        <v>44</v>
      </c>
      <c r="O101" s="66"/>
      <c r="P101" s="189">
        <f t="shared" si="1"/>
        <v>0</v>
      </c>
      <c r="Q101" s="189">
        <v>0</v>
      </c>
      <c r="R101" s="189">
        <f t="shared" si="2"/>
        <v>0</v>
      </c>
      <c r="S101" s="189">
        <v>0</v>
      </c>
      <c r="T101" s="190">
        <f t="shared" si="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80</v>
      </c>
      <c r="AY101" s="19" t="s">
        <v>185</v>
      </c>
      <c r="BE101" s="192">
        <f t="shared" si="4"/>
        <v>0</v>
      </c>
      <c r="BF101" s="192">
        <f t="shared" si="5"/>
        <v>0</v>
      </c>
      <c r="BG101" s="192">
        <f t="shared" si="6"/>
        <v>0</v>
      </c>
      <c r="BH101" s="192">
        <f t="shared" si="7"/>
        <v>0</v>
      </c>
      <c r="BI101" s="192">
        <f t="shared" si="8"/>
        <v>0</v>
      </c>
      <c r="BJ101" s="19" t="s">
        <v>80</v>
      </c>
      <c r="BK101" s="192">
        <f t="shared" si="9"/>
        <v>0</v>
      </c>
      <c r="BL101" s="19" t="s">
        <v>135</v>
      </c>
      <c r="BM101" s="191" t="s">
        <v>7426</v>
      </c>
    </row>
    <row r="102" spans="1:65" s="2" customFormat="1" ht="16.5" customHeight="1">
      <c r="A102" s="36"/>
      <c r="B102" s="37"/>
      <c r="C102" s="180" t="s">
        <v>260</v>
      </c>
      <c r="D102" s="180" t="s">
        <v>187</v>
      </c>
      <c r="E102" s="181" t="s">
        <v>5171</v>
      </c>
      <c r="F102" s="182" t="s">
        <v>5172</v>
      </c>
      <c r="G102" s="183" t="s">
        <v>5173</v>
      </c>
      <c r="H102" s="184">
        <v>1.5</v>
      </c>
      <c r="I102" s="185"/>
      <c r="J102" s="186">
        <f t="shared" si="0"/>
        <v>0</v>
      </c>
      <c r="K102" s="182" t="s">
        <v>19</v>
      </c>
      <c r="L102" s="41"/>
      <c r="M102" s="187" t="s">
        <v>19</v>
      </c>
      <c r="N102" s="188" t="s">
        <v>44</v>
      </c>
      <c r="O102" s="66"/>
      <c r="P102" s="189">
        <f t="shared" si="1"/>
        <v>0</v>
      </c>
      <c r="Q102" s="189">
        <v>0</v>
      </c>
      <c r="R102" s="189">
        <f t="shared" si="2"/>
        <v>0</v>
      </c>
      <c r="S102" s="189">
        <v>0</v>
      </c>
      <c r="T102" s="190">
        <f t="shared" si="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135</v>
      </c>
      <c r="AT102" s="191" t="s">
        <v>187</v>
      </c>
      <c r="AU102" s="191" t="s">
        <v>80</v>
      </c>
      <c r="AY102" s="19" t="s">
        <v>185</v>
      </c>
      <c r="BE102" s="192">
        <f t="shared" si="4"/>
        <v>0</v>
      </c>
      <c r="BF102" s="192">
        <f t="shared" si="5"/>
        <v>0</v>
      </c>
      <c r="BG102" s="192">
        <f t="shared" si="6"/>
        <v>0</v>
      </c>
      <c r="BH102" s="192">
        <f t="shared" si="7"/>
        <v>0</v>
      </c>
      <c r="BI102" s="192">
        <f t="shared" si="8"/>
        <v>0</v>
      </c>
      <c r="BJ102" s="19" t="s">
        <v>80</v>
      </c>
      <c r="BK102" s="192">
        <f t="shared" si="9"/>
        <v>0</v>
      </c>
      <c r="BL102" s="19" t="s">
        <v>135</v>
      </c>
      <c r="BM102" s="191" t="s">
        <v>7427</v>
      </c>
    </row>
    <row r="103" spans="1:65" s="2" customFormat="1" ht="66.75" customHeight="1">
      <c r="A103" s="36"/>
      <c r="B103" s="37"/>
      <c r="C103" s="180" t="s">
        <v>265</v>
      </c>
      <c r="D103" s="180" t="s">
        <v>187</v>
      </c>
      <c r="E103" s="181" t="s">
        <v>7428</v>
      </c>
      <c r="F103" s="182" t="s">
        <v>7429</v>
      </c>
      <c r="G103" s="183" t="s">
        <v>1314</v>
      </c>
      <c r="H103" s="184">
        <v>1</v>
      </c>
      <c r="I103" s="185"/>
      <c r="J103" s="186">
        <f t="shared" si="0"/>
        <v>0</v>
      </c>
      <c r="K103" s="182" t="s">
        <v>19</v>
      </c>
      <c r="L103" s="41"/>
      <c r="M103" s="187" t="s">
        <v>19</v>
      </c>
      <c r="N103" s="188" t="s">
        <v>44</v>
      </c>
      <c r="O103" s="66"/>
      <c r="P103" s="189">
        <f t="shared" si="1"/>
        <v>0</v>
      </c>
      <c r="Q103" s="189">
        <v>0</v>
      </c>
      <c r="R103" s="189">
        <f t="shared" si="2"/>
        <v>0</v>
      </c>
      <c r="S103" s="189">
        <v>0</v>
      </c>
      <c r="T103" s="190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80</v>
      </c>
      <c r="AY103" s="19" t="s">
        <v>185</v>
      </c>
      <c r="BE103" s="192">
        <f t="shared" si="4"/>
        <v>0</v>
      </c>
      <c r="BF103" s="192">
        <f t="shared" si="5"/>
        <v>0</v>
      </c>
      <c r="BG103" s="192">
        <f t="shared" si="6"/>
        <v>0</v>
      </c>
      <c r="BH103" s="192">
        <f t="shared" si="7"/>
        <v>0</v>
      </c>
      <c r="BI103" s="192">
        <f t="shared" si="8"/>
        <v>0</v>
      </c>
      <c r="BJ103" s="19" t="s">
        <v>80</v>
      </c>
      <c r="BK103" s="192">
        <f t="shared" si="9"/>
        <v>0</v>
      </c>
      <c r="BL103" s="19" t="s">
        <v>135</v>
      </c>
      <c r="BM103" s="191" t="s">
        <v>7430</v>
      </c>
    </row>
    <row r="104" spans="1:65" s="2" customFormat="1" ht="66.75" customHeight="1">
      <c r="A104" s="36"/>
      <c r="B104" s="37"/>
      <c r="C104" s="180" t="s">
        <v>236</v>
      </c>
      <c r="D104" s="180" t="s">
        <v>187</v>
      </c>
      <c r="E104" s="181" t="s">
        <v>7431</v>
      </c>
      <c r="F104" s="182" t="s">
        <v>7432</v>
      </c>
      <c r="G104" s="183" t="s">
        <v>1314</v>
      </c>
      <c r="H104" s="184">
        <v>1</v>
      </c>
      <c r="I104" s="185"/>
      <c r="J104" s="186">
        <f t="shared" si="0"/>
        <v>0</v>
      </c>
      <c r="K104" s="182" t="s">
        <v>19</v>
      </c>
      <c r="L104" s="41"/>
      <c r="M104" s="187" t="s">
        <v>19</v>
      </c>
      <c r="N104" s="188" t="s">
        <v>44</v>
      </c>
      <c r="O104" s="66"/>
      <c r="P104" s="189">
        <f t="shared" si="1"/>
        <v>0</v>
      </c>
      <c r="Q104" s="189">
        <v>0</v>
      </c>
      <c r="R104" s="189">
        <f t="shared" si="2"/>
        <v>0</v>
      </c>
      <c r="S104" s="189">
        <v>0</v>
      </c>
      <c r="T104" s="190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80</v>
      </c>
      <c r="AY104" s="19" t="s">
        <v>185</v>
      </c>
      <c r="BE104" s="192">
        <f t="shared" si="4"/>
        <v>0</v>
      </c>
      <c r="BF104" s="192">
        <f t="shared" si="5"/>
        <v>0</v>
      </c>
      <c r="BG104" s="192">
        <f t="shared" si="6"/>
        <v>0</v>
      </c>
      <c r="BH104" s="192">
        <f t="shared" si="7"/>
        <v>0</v>
      </c>
      <c r="BI104" s="192">
        <f t="shared" si="8"/>
        <v>0</v>
      </c>
      <c r="BJ104" s="19" t="s">
        <v>80</v>
      </c>
      <c r="BK104" s="192">
        <f t="shared" si="9"/>
        <v>0</v>
      </c>
      <c r="BL104" s="19" t="s">
        <v>135</v>
      </c>
      <c r="BM104" s="191" t="s">
        <v>7433</v>
      </c>
    </row>
    <row r="105" spans="1:65" s="2" customFormat="1" ht="76.349999999999994" customHeight="1">
      <c r="A105" s="36"/>
      <c r="B105" s="37"/>
      <c r="C105" s="180" t="s">
        <v>283</v>
      </c>
      <c r="D105" s="180" t="s">
        <v>187</v>
      </c>
      <c r="E105" s="181" t="s">
        <v>7434</v>
      </c>
      <c r="F105" s="182" t="s">
        <v>7435</v>
      </c>
      <c r="G105" s="183" t="s">
        <v>1314</v>
      </c>
      <c r="H105" s="184">
        <v>1</v>
      </c>
      <c r="I105" s="185"/>
      <c r="J105" s="186">
        <f t="shared" si="0"/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 t="shared" si="1"/>
        <v>0</v>
      </c>
      <c r="Q105" s="189">
        <v>0</v>
      </c>
      <c r="R105" s="189">
        <f t="shared" si="2"/>
        <v>0</v>
      </c>
      <c r="S105" s="189">
        <v>0</v>
      </c>
      <c r="T105" s="190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80</v>
      </c>
      <c r="AY105" s="19" t="s">
        <v>185</v>
      </c>
      <c r="BE105" s="192">
        <f t="shared" si="4"/>
        <v>0</v>
      </c>
      <c r="BF105" s="192">
        <f t="shared" si="5"/>
        <v>0</v>
      </c>
      <c r="BG105" s="192">
        <f t="shared" si="6"/>
        <v>0</v>
      </c>
      <c r="BH105" s="192">
        <f t="shared" si="7"/>
        <v>0</v>
      </c>
      <c r="BI105" s="192">
        <f t="shared" si="8"/>
        <v>0</v>
      </c>
      <c r="BJ105" s="19" t="s">
        <v>80</v>
      </c>
      <c r="BK105" s="192">
        <f t="shared" si="9"/>
        <v>0</v>
      </c>
      <c r="BL105" s="19" t="s">
        <v>135</v>
      </c>
      <c r="BM105" s="191" t="s">
        <v>7436</v>
      </c>
    </row>
    <row r="106" spans="1:65" s="2" customFormat="1" ht="66.75" customHeight="1">
      <c r="A106" s="36"/>
      <c r="B106" s="37"/>
      <c r="C106" s="180" t="s">
        <v>293</v>
      </c>
      <c r="D106" s="180" t="s">
        <v>187</v>
      </c>
      <c r="E106" s="181" t="s">
        <v>7437</v>
      </c>
      <c r="F106" s="182" t="s">
        <v>7438</v>
      </c>
      <c r="G106" s="183" t="s">
        <v>1314</v>
      </c>
      <c r="H106" s="184">
        <v>1</v>
      </c>
      <c r="I106" s="185"/>
      <c r="J106" s="186">
        <f t="shared" si="0"/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 t="shared" si="1"/>
        <v>0</v>
      </c>
      <c r="Q106" s="189">
        <v>0</v>
      </c>
      <c r="R106" s="189">
        <f t="shared" si="2"/>
        <v>0</v>
      </c>
      <c r="S106" s="189">
        <v>0</v>
      </c>
      <c r="T106" s="190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80</v>
      </c>
      <c r="AY106" s="19" t="s">
        <v>185</v>
      </c>
      <c r="BE106" s="192">
        <f t="shared" si="4"/>
        <v>0</v>
      </c>
      <c r="BF106" s="192">
        <f t="shared" si="5"/>
        <v>0</v>
      </c>
      <c r="BG106" s="192">
        <f t="shared" si="6"/>
        <v>0</v>
      </c>
      <c r="BH106" s="192">
        <f t="shared" si="7"/>
        <v>0</v>
      </c>
      <c r="BI106" s="192">
        <f t="shared" si="8"/>
        <v>0</v>
      </c>
      <c r="BJ106" s="19" t="s">
        <v>80</v>
      </c>
      <c r="BK106" s="192">
        <f t="shared" si="9"/>
        <v>0</v>
      </c>
      <c r="BL106" s="19" t="s">
        <v>135</v>
      </c>
      <c r="BM106" s="191" t="s">
        <v>7439</v>
      </c>
    </row>
    <row r="107" spans="1:65" s="2" customFormat="1" ht="66.75" customHeight="1">
      <c r="A107" s="36"/>
      <c r="B107" s="37"/>
      <c r="C107" s="180" t="s">
        <v>302</v>
      </c>
      <c r="D107" s="180" t="s">
        <v>187</v>
      </c>
      <c r="E107" s="181" t="s">
        <v>7440</v>
      </c>
      <c r="F107" s="182" t="s">
        <v>7441</v>
      </c>
      <c r="G107" s="183" t="s">
        <v>1314</v>
      </c>
      <c r="H107" s="184">
        <v>1</v>
      </c>
      <c r="I107" s="185"/>
      <c r="J107" s="186">
        <f t="shared" si="0"/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 t="shared" si="1"/>
        <v>0</v>
      </c>
      <c r="Q107" s="189">
        <v>0</v>
      </c>
      <c r="R107" s="189">
        <f t="shared" si="2"/>
        <v>0</v>
      </c>
      <c r="S107" s="189">
        <v>0</v>
      </c>
      <c r="T107" s="190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80</v>
      </c>
      <c r="AY107" s="19" t="s">
        <v>185</v>
      </c>
      <c r="BE107" s="192">
        <f t="shared" si="4"/>
        <v>0</v>
      </c>
      <c r="BF107" s="192">
        <f t="shared" si="5"/>
        <v>0</v>
      </c>
      <c r="BG107" s="192">
        <f t="shared" si="6"/>
        <v>0</v>
      </c>
      <c r="BH107" s="192">
        <f t="shared" si="7"/>
        <v>0</v>
      </c>
      <c r="BI107" s="192">
        <f t="shared" si="8"/>
        <v>0</v>
      </c>
      <c r="BJ107" s="19" t="s">
        <v>80</v>
      </c>
      <c r="BK107" s="192">
        <f t="shared" si="9"/>
        <v>0</v>
      </c>
      <c r="BL107" s="19" t="s">
        <v>135</v>
      </c>
      <c r="BM107" s="191" t="s">
        <v>7442</v>
      </c>
    </row>
    <row r="108" spans="1:65" s="2" customFormat="1" ht="76.349999999999994" customHeight="1">
      <c r="A108" s="36"/>
      <c r="B108" s="37"/>
      <c r="C108" s="180" t="s">
        <v>309</v>
      </c>
      <c r="D108" s="180" t="s">
        <v>187</v>
      </c>
      <c r="E108" s="181" t="s">
        <v>7443</v>
      </c>
      <c r="F108" s="182" t="s">
        <v>7444</v>
      </c>
      <c r="G108" s="183" t="s">
        <v>1314</v>
      </c>
      <c r="H108" s="184">
        <v>1</v>
      </c>
      <c r="I108" s="185"/>
      <c r="J108" s="186">
        <f t="shared" si="0"/>
        <v>0</v>
      </c>
      <c r="K108" s="182" t="s">
        <v>19</v>
      </c>
      <c r="L108" s="41"/>
      <c r="M108" s="187" t="s">
        <v>19</v>
      </c>
      <c r="N108" s="188" t="s">
        <v>44</v>
      </c>
      <c r="O108" s="66"/>
      <c r="P108" s="189">
        <f t="shared" si="1"/>
        <v>0</v>
      </c>
      <c r="Q108" s="189">
        <v>0</v>
      </c>
      <c r="R108" s="189">
        <f t="shared" si="2"/>
        <v>0</v>
      </c>
      <c r="S108" s="189">
        <v>0</v>
      </c>
      <c r="T108" s="190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80</v>
      </c>
      <c r="AY108" s="19" t="s">
        <v>185</v>
      </c>
      <c r="BE108" s="192">
        <f t="shared" si="4"/>
        <v>0</v>
      </c>
      <c r="BF108" s="192">
        <f t="shared" si="5"/>
        <v>0</v>
      </c>
      <c r="BG108" s="192">
        <f t="shared" si="6"/>
        <v>0</v>
      </c>
      <c r="BH108" s="192">
        <f t="shared" si="7"/>
        <v>0</v>
      </c>
      <c r="BI108" s="192">
        <f t="shared" si="8"/>
        <v>0</v>
      </c>
      <c r="BJ108" s="19" t="s">
        <v>80</v>
      </c>
      <c r="BK108" s="192">
        <f t="shared" si="9"/>
        <v>0</v>
      </c>
      <c r="BL108" s="19" t="s">
        <v>135</v>
      </c>
      <c r="BM108" s="191" t="s">
        <v>7445</v>
      </c>
    </row>
    <row r="109" spans="1:65" s="2" customFormat="1" ht="66.75" customHeight="1">
      <c r="A109" s="36"/>
      <c r="B109" s="37"/>
      <c r="C109" s="180" t="s">
        <v>318</v>
      </c>
      <c r="D109" s="180" t="s">
        <v>187</v>
      </c>
      <c r="E109" s="181" t="s">
        <v>7446</v>
      </c>
      <c r="F109" s="182" t="s">
        <v>7447</v>
      </c>
      <c r="G109" s="183" t="s">
        <v>1314</v>
      </c>
      <c r="H109" s="184">
        <v>1</v>
      </c>
      <c r="I109" s="185"/>
      <c r="J109" s="186">
        <f t="shared" si="0"/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 t="shared" si="1"/>
        <v>0</v>
      </c>
      <c r="Q109" s="189">
        <v>0</v>
      </c>
      <c r="R109" s="189">
        <f t="shared" si="2"/>
        <v>0</v>
      </c>
      <c r="S109" s="189">
        <v>0</v>
      </c>
      <c r="T109" s="190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80</v>
      </c>
      <c r="AY109" s="19" t="s">
        <v>185</v>
      </c>
      <c r="BE109" s="192">
        <f t="shared" si="4"/>
        <v>0</v>
      </c>
      <c r="BF109" s="192">
        <f t="shared" si="5"/>
        <v>0</v>
      </c>
      <c r="BG109" s="192">
        <f t="shared" si="6"/>
        <v>0</v>
      </c>
      <c r="BH109" s="192">
        <f t="shared" si="7"/>
        <v>0</v>
      </c>
      <c r="BI109" s="192">
        <f t="shared" si="8"/>
        <v>0</v>
      </c>
      <c r="BJ109" s="19" t="s">
        <v>80</v>
      </c>
      <c r="BK109" s="192">
        <f t="shared" si="9"/>
        <v>0</v>
      </c>
      <c r="BL109" s="19" t="s">
        <v>135</v>
      </c>
      <c r="BM109" s="191" t="s">
        <v>407</v>
      </c>
    </row>
    <row r="110" spans="1:65" s="2" customFormat="1" ht="66.75" customHeight="1">
      <c r="A110" s="36"/>
      <c r="B110" s="37"/>
      <c r="C110" s="180" t="s">
        <v>8</v>
      </c>
      <c r="D110" s="180" t="s">
        <v>187</v>
      </c>
      <c r="E110" s="181" t="s">
        <v>7428</v>
      </c>
      <c r="F110" s="182" t="s">
        <v>7429</v>
      </c>
      <c r="G110" s="183" t="s">
        <v>1314</v>
      </c>
      <c r="H110" s="184">
        <v>1</v>
      </c>
      <c r="I110" s="185"/>
      <c r="J110" s="186">
        <f t="shared" si="0"/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 t="shared" si="1"/>
        <v>0</v>
      </c>
      <c r="Q110" s="189">
        <v>0</v>
      </c>
      <c r="R110" s="189">
        <f t="shared" si="2"/>
        <v>0</v>
      </c>
      <c r="S110" s="189">
        <v>0</v>
      </c>
      <c r="T110" s="190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80</v>
      </c>
      <c r="AY110" s="19" t="s">
        <v>185</v>
      </c>
      <c r="BE110" s="192">
        <f t="shared" si="4"/>
        <v>0</v>
      </c>
      <c r="BF110" s="192">
        <f t="shared" si="5"/>
        <v>0</v>
      </c>
      <c r="BG110" s="192">
        <f t="shared" si="6"/>
        <v>0</v>
      </c>
      <c r="BH110" s="192">
        <f t="shared" si="7"/>
        <v>0</v>
      </c>
      <c r="BI110" s="192">
        <f t="shared" si="8"/>
        <v>0</v>
      </c>
      <c r="BJ110" s="19" t="s">
        <v>80</v>
      </c>
      <c r="BK110" s="192">
        <f t="shared" si="9"/>
        <v>0</v>
      </c>
      <c r="BL110" s="19" t="s">
        <v>135</v>
      </c>
      <c r="BM110" s="191" t="s">
        <v>7448</v>
      </c>
    </row>
    <row r="111" spans="1:65" s="2" customFormat="1" ht="66.75" customHeight="1">
      <c r="A111" s="36"/>
      <c r="B111" s="37"/>
      <c r="C111" s="180" t="s">
        <v>339</v>
      </c>
      <c r="D111" s="180" t="s">
        <v>187</v>
      </c>
      <c r="E111" s="181" t="s">
        <v>7428</v>
      </c>
      <c r="F111" s="182" t="s">
        <v>7429</v>
      </c>
      <c r="G111" s="183" t="s">
        <v>1314</v>
      </c>
      <c r="H111" s="184">
        <v>1</v>
      </c>
      <c r="I111" s="185"/>
      <c r="J111" s="186">
        <f t="shared" si="0"/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 t="shared" si="1"/>
        <v>0</v>
      </c>
      <c r="Q111" s="189">
        <v>0</v>
      </c>
      <c r="R111" s="189">
        <f t="shared" si="2"/>
        <v>0</v>
      </c>
      <c r="S111" s="189">
        <v>0</v>
      </c>
      <c r="T111" s="190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80</v>
      </c>
      <c r="AY111" s="19" t="s">
        <v>185</v>
      </c>
      <c r="BE111" s="192">
        <f t="shared" si="4"/>
        <v>0</v>
      </c>
      <c r="BF111" s="192">
        <f t="shared" si="5"/>
        <v>0</v>
      </c>
      <c r="BG111" s="192">
        <f t="shared" si="6"/>
        <v>0</v>
      </c>
      <c r="BH111" s="192">
        <f t="shared" si="7"/>
        <v>0</v>
      </c>
      <c r="BI111" s="192">
        <f t="shared" si="8"/>
        <v>0</v>
      </c>
      <c r="BJ111" s="19" t="s">
        <v>80</v>
      </c>
      <c r="BK111" s="192">
        <f t="shared" si="9"/>
        <v>0</v>
      </c>
      <c r="BL111" s="19" t="s">
        <v>135</v>
      </c>
      <c r="BM111" s="191" t="s">
        <v>7449</v>
      </c>
    </row>
    <row r="112" spans="1:65" s="2" customFormat="1" ht="16.5" customHeight="1">
      <c r="A112" s="36"/>
      <c r="B112" s="37"/>
      <c r="C112" s="180" t="s">
        <v>345</v>
      </c>
      <c r="D112" s="180" t="s">
        <v>187</v>
      </c>
      <c r="E112" s="181" t="s">
        <v>7450</v>
      </c>
      <c r="F112" s="182" t="s">
        <v>7451</v>
      </c>
      <c r="G112" s="183" t="s">
        <v>1314</v>
      </c>
      <c r="H112" s="184">
        <v>9</v>
      </c>
      <c r="I112" s="185"/>
      <c r="J112" s="186">
        <f t="shared" si="0"/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 t="shared" si="1"/>
        <v>0</v>
      </c>
      <c r="Q112" s="189">
        <v>0</v>
      </c>
      <c r="R112" s="189">
        <f t="shared" si="2"/>
        <v>0</v>
      </c>
      <c r="S112" s="189">
        <v>0</v>
      </c>
      <c r="T112" s="190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80</v>
      </c>
      <c r="AY112" s="19" t="s">
        <v>185</v>
      </c>
      <c r="BE112" s="192">
        <f t="shared" si="4"/>
        <v>0</v>
      </c>
      <c r="BF112" s="192">
        <f t="shared" si="5"/>
        <v>0</v>
      </c>
      <c r="BG112" s="192">
        <f t="shared" si="6"/>
        <v>0</v>
      </c>
      <c r="BH112" s="192">
        <f t="shared" si="7"/>
        <v>0</v>
      </c>
      <c r="BI112" s="192">
        <f t="shared" si="8"/>
        <v>0</v>
      </c>
      <c r="BJ112" s="19" t="s">
        <v>80</v>
      </c>
      <c r="BK112" s="192">
        <f t="shared" si="9"/>
        <v>0</v>
      </c>
      <c r="BL112" s="19" t="s">
        <v>135</v>
      </c>
      <c r="BM112" s="191" t="s">
        <v>7452</v>
      </c>
    </row>
    <row r="113" spans="1:65" s="2" customFormat="1" ht="24.2" customHeight="1">
      <c r="A113" s="36"/>
      <c r="B113" s="37"/>
      <c r="C113" s="180" t="s">
        <v>352</v>
      </c>
      <c r="D113" s="180" t="s">
        <v>187</v>
      </c>
      <c r="E113" s="181" t="s">
        <v>7453</v>
      </c>
      <c r="F113" s="182" t="s">
        <v>7454</v>
      </c>
      <c r="G113" s="183" t="s">
        <v>1314</v>
      </c>
      <c r="H113" s="184">
        <v>2</v>
      </c>
      <c r="I113" s="185"/>
      <c r="J113" s="186">
        <f t="shared" si="0"/>
        <v>0</v>
      </c>
      <c r="K113" s="182" t="s">
        <v>19</v>
      </c>
      <c r="L113" s="41"/>
      <c r="M113" s="187" t="s">
        <v>19</v>
      </c>
      <c r="N113" s="188" t="s">
        <v>44</v>
      </c>
      <c r="O113" s="66"/>
      <c r="P113" s="189">
        <f t="shared" si="1"/>
        <v>0</v>
      </c>
      <c r="Q113" s="189">
        <v>0</v>
      </c>
      <c r="R113" s="189">
        <f t="shared" si="2"/>
        <v>0</v>
      </c>
      <c r="S113" s="189">
        <v>0</v>
      </c>
      <c r="T113" s="190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80</v>
      </c>
      <c r="AY113" s="19" t="s">
        <v>185</v>
      </c>
      <c r="BE113" s="192">
        <f t="shared" si="4"/>
        <v>0</v>
      </c>
      <c r="BF113" s="192">
        <f t="shared" si="5"/>
        <v>0</v>
      </c>
      <c r="BG113" s="192">
        <f t="shared" si="6"/>
        <v>0</v>
      </c>
      <c r="BH113" s="192">
        <f t="shared" si="7"/>
        <v>0</v>
      </c>
      <c r="BI113" s="192">
        <f t="shared" si="8"/>
        <v>0</v>
      </c>
      <c r="BJ113" s="19" t="s">
        <v>80</v>
      </c>
      <c r="BK113" s="192">
        <f t="shared" si="9"/>
        <v>0</v>
      </c>
      <c r="BL113" s="19" t="s">
        <v>135</v>
      </c>
      <c r="BM113" s="191" t="s">
        <v>7455</v>
      </c>
    </row>
    <row r="114" spans="1:65" s="2" customFormat="1" ht="16.5" customHeight="1">
      <c r="A114" s="36"/>
      <c r="B114" s="37"/>
      <c r="C114" s="180" t="s">
        <v>358</v>
      </c>
      <c r="D114" s="180" t="s">
        <v>187</v>
      </c>
      <c r="E114" s="181" t="s">
        <v>7456</v>
      </c>
      <c r="F114" s="182" t="s">
        <v>7457</v>
      </c>
      <c r="G114" s="183" t="s">
        <v>1314</v>
      </c>
      <c r="H114" s="184">
        <v>2</v>
      </c>
      <c r="I114" s="185"/>
      <c r="J114" s="186">
        <f t="shared" si="0"/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si="1"/>
        <v>0</v>
      </c>
      <c r="Q114" s="189">
        <v>0</v>
      </c>
      <c r="R114" s="189">
        <f t="shared" si="2"/>
        <v>0</v>
      </c>
      <c r="S114" s="189">
        <v>0</v>
      </c>
      <c r="T114" s="190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80</v>
      </c>
      <c r="AY114" s="19" t="s">
        <v>185</v>
      </c>
      <c r="BE114" s="192">
        <f t="shared" si="4"/>
        <v>0</v>
      </c>
      <c r="BF114" s="192">
        <f t="shared" si="5"/>
        <v>0</v>
      </c>
      <c r="BG114" s="192">
        <f t="shared" si="6"/>
        <v>0</v>
      </c>
      <c r="BH114" s="192">
        <f t="shared" si="7"/>
        <v>0</v>
      </c>
      <c r="BI114" s="192">
        <f t="shared" si="8"/>
        <v>0</v>
      </c>
      <c r="BJ114" s="19" t="s">
        <v>80</v>
      </c>
      <c r="BK114" s="192">
        <f t="shared" si="9"/>
        <v>0</v>
      </c>
      <c r="BL114" s="19" t="s">
        <v>135</v>
      </c>
      <c r="BM114" s="191" t="s">
        <v>3996</v>
      </c>
    </row>
    <row r="115" spans="1:65" s="2" customFormat="1" ht="24.2" customHeight="1">
      <c r="A115" s="36"/>
      <c r="B115" s="37"/>
      <c r="C115" s="180" t="s">
        <v>372</v>
      </c>
      <c r="D115" s="180" t="s">
        <v>187</v>
      </c>
      <c r="E115" s="181" t="s">
        <v>7458</v>
      </c>
      <c r="F115" s="182" t="s">
        <v>7459</v>
      </c>
      <c r="G115" s="183" t="s">
        <v>3485</v>
      </c>
      <c r="H115" s="184">
        <v>2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80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7460</v>
      </c>
    </row>
    <row r="116" spans="1:65" s="2" customFormat="1" ht="16.5" customHeight="1">
      <c r="A116" s="36"/>
      <c r="B116" s="37"/>
      <c r="C116" s="180" t="s">
        <v>7</v>
      </c>
      <c r="D116" s="180" t="s">
        <v>187</v>
      </c>
      <c r="E116" s="181" t="s">
        <v>5402</v>
      </c>
      <c r="F116" s="182" t="s">
        <v>5403</v>
      </c>
      <c r="G116" s="183" t="s">
        <v>1761</v>
      </c>
      <c r="H116" s="184">
        <v>2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80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7461</v>
      </c>
    </row>
    <row r="117" spans="1:65" s="2" customFormat="1" ht="16.5" customHeight="1">
      <c r="A117" s="36"/>
      <c r="B117" s="37"/>
      <c r="C117" s="180" t="s">
        <v>386</v>
      </c>
      <c r="D117" s="180" t="s">
        <v>187</v>
      </c>
      <c r="E117" s="181" t="s">
        <v>5404</v>
      </c>
      <c r="F117" s="182" t="s">
        <v>5405</v>
      </c>
      <c r="G117" s="183" t="s">
        <v>1761</v>
      </c>
      <c r="H117" s="184">
        <v>2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80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7462</v>
      </c>
    </row>
    <row r="118" spans="1:65" s="2" customFormat="1" ht="16.5" customHeight="1">
      <c r="A118" s="36"/>
      <c r="B118" s="37"/>
      <c r="C118" s="180" t="s">
        <v>393</v>
      </c>
      <c r="D118" s="180" t="s">
        <v>187</v>
      </c>
      <c r="E118" s="181" t="s">
        <v>7463</v>
      </c>
      <c r="F118" s="182" t="s">
        <v>7464</v>
      </c>
      <c r="G118" s="183" t="s">
        <v>1314</v>
      </c>
      <c r="H118" s="184">
        <v>2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80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7465</v>
      </c>
    </row>
    <row r="119" spans="1:65" s="2" customFormat="1" ht="24.2" customHeight="1">
      <c r="A119" s="36"/>
      <c r="B119" s="37"/>
      <c r="C119" s="180" t="s">
        <v>400</v>
      </c>
      <c r="D119" s="180" t="s">
        <v>187</v>
      </c>
      <c r="E119" s="181" t="s">
        <v>7466</v>
      </c>
      <c r="F119" s="182" t="s">
        <v>7467</v>
      </c>
      <c r="G119" s="183" t="s">
        <v>1314</v>
      </c>
      <c r="H119" s="184">
        <v>1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80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7468</v>
      </c>
    </row>
    <row r="120" spans="1:65" s="2" customFormat="1" ht="16.5" customHeight="1">
      <c r="A120" s="36"/>
      <c r="B120" s="37"/>
      <c r="C120" s="180" t="s">
        <v>409</v>
      </c>
      <c r="D120" s="180" t="s">
        <v>187</v>
      </c>
      <c r="E120" s="181" t="s">
        <v>7469</v>
      </c>
      <c r="F120" s="182" t="s">
        <v>7470</v>
      </c>
      <c r="G120" s="183" t="s">
        <v>1314</v>
      </c>
      <c r="H120" s="184">
        <v>1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80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7471</v>
      </c>
    </row>
    <row r="121" spans="1:65" s="2" customFormat="1" ht="24.2" customHeight="1">
      <c r="A121" s="36"/>
      <c r="B121" s="37"/>
      <c r="C121" s="180" t="s">
        <v>417</v>
      </c>
      <c r="D121" s="180" t="s">
        <v>187</v>
      </c>
      <c r="E121" s="181" t="s">
        <v>7472</v>
      </c>
      <c r="F121" s="182" t="s">
        <v>7459</v>
      </c>
      <c r="G121" s="183" t="s">
        <v>3485</v>
      </c>
      <c r="H121" s="184">
        <v>1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80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7473</v>
      </c>
    </row>
    <row r="122" spans="1:65" s="2" customFormat="1" ht="16.5" customHeight="1">
      <c r="A122" s="36"/>
      <c r="B122" s="37"/>
      <c r="C122" s="180" t="s">
        <v>436</v>
      </c>
      <c r="D122" s="180" t="s">
        <v>187</v>
      </c>
      <c r="E122" s="181" t="s">
        <v>5402</v>
      </c>
      <c r="F122" s="182" t="s">
        <v>5403</v>
      </c>
      <c r="G122" s="183" t="s">
        <v>1761</v>
      </c>
      <c r="H122" s="184">
        <v>1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80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7474</v>
      </c>
    </row>
    <row r="123" spans="1:65" s="2" customFormat="1" ht="16.5" customHeight="1">
      <c r="A123" s="36"/>
      <c r="B123" s="37"/>
      <c r="C123" s="180" t="s">
        <v>445</v>
      </c>
      <c r="D123" s="180" t="s">
        <v>187</v>
      </c>
      <c r="E123" s="181" t="s">
        <v>5404</v>
      </c>
      <c r="F123" s="182" t="s">
        <v>5405</v>
      </c>
      <c r="G123" s="183" t="s">
        <v>1761</v>
      </c>
      <c r="H123" s="184">
        <v>1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80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7475</v>
      </c>
    </row>
    <row r="124" spans="1:65" s="2" customFormat="1" ht="21.75" customHeight="1">
      <c r="A124" s="36"/>
      <c r="B124" s="37"/>
      <c r="C124" s="180" t="s">
        <v>454</v>
      </c>
      <c r="D124" s="180" t="s">
        <v>187</v>
      </c>
      <c r="E124" s="181" t="s">
        <v>7476</v>
      </c>
      <c r="F124" s="182" t="s">
        <v>7477</v>
      </c>
      <c r="G124" s="183" t="s">
        <v>1314</v>
      </c>
      <c r="H124" s="184">
        <v>1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80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7478</v>
      </c>
    </row>
    <row r="125" spans="1:65" s="2" customFormat="1" ht="24.2" customHeight="1">
      <c r="A125" s="36"/>
      <c r="B125" s="37"/>
      <c r="C125" s="180" t="s">
        <v>630</v>
      </c>
      <c r="D125" s="180" t="s">
        <v>187</v>
      </c>
      <c r="E125" s="181" t="s">
        <v>7479</v>
      </c>
      <c r="F125" s="182" t="s">
        <v>7480</v>
      </c>
      <c r="G125" s="183" t="s">
        <v>1314</v>
      </c>
      <c r="H125" s="184">
        <v>1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80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7481</v>
      </c>
    </row>
    <row r="126" spans="1:65" s="2" customFormat="1" ht="16.5" customHeight="1">
      <c r="A126" s="36"/>
      <c r="B126" s="37"/>
      <c r="C126" s="180" t="s">
        <v>635</v>
      </c>
      <c r="D126" s="180" t="s">
        <v>187</v>
      </c>
      <c r="E126" s="181" t="s">
        <v>7469</v>
      </c>
      <c r="F126" s="182" t="s">
        <v>7470</v>
      </c>
      <c r="G126" s="183" t="s">
        <v>1314</v>
      </c>
      <c r="H126" s="184">
        <v>1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80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7482</v>
      </c>
    </row>
    <row r="127" spans="1:65" s="2" customFormat="1" ht="24.2" customHeight="1">
      <c r="A127" s="36"/>
      <c r="B127" s="37"/>
      <c r="C127" s="180" t="s">
        <v>627</v>
      </c>
      <c r="D127" s="180" t="s">
        <v>187</v>
      </c>
      <c r="E127" s="181" t="s">
        <v>7472</v>
      </c>
      <c r="F127" s="182" t="s">
        <v>7459</v>
      </c>
      <c r="G127" s="183" t="s">
        <v>3485</v>
      </c>
      <c r="H127" s="184">
        <v>1</v>
      </c>
      <c r="I127" s="185"/>
      <c r="J127" s="186">
        <f t="shared" si="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"/>
        <v>0</v>
      </c>
      <c r="Q127" s="189">
        <v>0</v>
      </c>
      <c r="R127" s="189">
        <f t="shared" si="2"/>
        <v>0</v>
      </c>
      <c r="S127" s="189">
        <v>0</v>
      </c>
      <c r="T127" s="190">
        <f t="shared" si="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80</v>
      </c>
      <c r="AY127" s="19" t="s">
        <v>185</v>
      </c>
      <c r="BE127" s="192">
        <f t="shared" si="4"/>
        <v>0</v>
      </c>
      <c r="BF127" s="192">
        <f t="shared" si="5"/>
        <v>0</v>
      </c>
      <c r="BG127" s="192">
        <f t="shared" si="6"/>
        <v>0</v>
      </c>
      <c r="BH127" s="192">
        <f t="shared" si="7"/>
        <v>0</v>
      </c>
      <c r="BI127" s="192">
        <f t="shared" si="8"/>
        <v>0</v>
      </c>
      <c r="BJ127" s="19" t="s">
        <v>80</v>
      </c>
      <c r="BK127" s="192">
        <f t="shared" si="9"/>
        <v>0</v>
      </c>
      <c r="BL127" s="19" t="s">
        <v>135</v>
      </c>
      <c r="BM127" s="191" t="s">
        <v>7483</v>
      </c>
    </row>
    <row r="128" spans="1:65" s="2" customFormat="1" ht="16.5" customHeight="1">
      <c r="A128" s="36"/>
      <c r="B128" s="37"/>
      <c r="C128" s="180" t="s">
        <v>644</v>
      </c>
      <c r="D128" s="180" t="s">
        <v>187</v>
      </c>
      <c r="E128" s="181" t="s">
        <v>5402</v>
      </c>
      <c r="F128" s="182" t="s">
        <v>5403</v>
      </c>
      <c r="G128" s="183" t="s">
        <v>1761</v>
      </c>
      <c r="H128" s="184">
        <v>1</v>
      </c>
      <c r="I128" s="185"/>
      <c r="J128" s="186">
        <f t="shared" ref="J128:J159" si="10">ROUND(I128*H128,2)</f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ref="P128:P159" si="11">O128*H128</f>
        <v>0</v>
      </c>
      <c r="Q128" s="189">
        <v>0</v>
      </c>
      <c r="R128" s="189">
        <f t="shared" ref="R128:R159" si="12">Q128*H128</f>
        <v>0</v>
      </c>
      <c r="S128" s="189">
        <v>0</v>
      </c>
      <c r="T128" s="190">
        <f t="shared" ref="T128:T159" si="13"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80</v>
      </c>
      <c r="AY128" s="19" t="s">
        <v>185</v>
      </c>
      <c r="BE128" s="192">
        <f t="shared" ref="BE128:BE159" si="14">IF(N128="základní",J128,0)</f>
        <v>0</v>
      </c>
      <c r="BF128" s="192">
        <f t="shared" ref="BF128:BF159" si="15">IF(N128="snížená",J128,0)</f>
        <v>0</v>
      </c>
      <c r="BG128" s="192">
        <f t="shared" ref="BG128:BG159" si="16">IF(N128="zákl. přenesená",J128,0)</f>
        <v>0</v>
      </c>
      <c r="BH128" s="192">
        <f t="shared" ref="BH128:BH159" si="17">IF(N128="sníž. přenesená",J128,0)</f>
        <v>0</v>
      </c>
      <c r="BI128" s="192">
        <f t="shared" ref="BI128:BI159" si="18">IF(N128="nulová",J128,0)</f>
        <v>0</v>
      </c>
      <c r="BJ128" s="19" t="s">
        <v>80</v>
      </c>
      <c r="BK128" s="192">
        <f t="shared" ref="BK128:BK159" si="19">ROUND(I128*H128,2)</f>
        <v>0</v>
      </c>
      <c r="BL128" s="19" t="s">
        <v>135</v>
      </c>
      <c r="BM128" s="191" t="s">
        <v>7484</v>
      </c>
    </row>
    <row r="129" spans="1:65" s="2" customFormat="1" ht="16.5" customHeight="1">
      <c r="A129" s="36"/>
      <c r="B129" s="37"/>
      <c r="C129" s="180" t="s">
        <v>888</v>
      </c>
      <c r="D129" s="180" t="s">
        <v>187</v>
      </c>
      <c r="E129" s="181" t="s">
        <v>5404</v>
      </c>
      <c r="F129" s="182" t="s">
        <v>5405</v>
      </c>
      <c r="G129" s="183" t="s">
        <v>1761</v>
      </c>
      <c r="H129" s="184">
        <v>1</v>
      </c>
      <c r="I129" s="185"/>
      <c r="J129" s="186">
        <f t="shared" si="1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1"/>
        <v>0</v>
      </c>
      <c r="Q129" s="189">
        <v>0</v>
      </c>
      <c r="R129" s="189">
        <f t="shared" si="12"/>
        <v>0</v>
      </c>
      <c r="S129" s="189">
        <v>0</v>
      </c>
      <c r="T129" s="190">
        <f t="shared" si="1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80</v>
      </c>
      <c r="AY129" s="19" t="s">
        <v>185</v>
      </c>
      <c r="BE129" s="192">
        <f t="shared" si="14"/>
        <v>0</v>
      </c>
      <c r="BF129" s="192">
        <f t="shared" si="15"/>
        <v>0</v>
      </c>
      <c r="BG129" s="192">
        <f t="shared" si="16"/>
        <v>0</v>
      </c>
      <c r="BH129" s="192">
        <f t="shared" si="17"/>
        <v>0</v>
      </c>
      <c r="BI129" s="192">
        <f t="shared" si="18"/>
        <v>0</v>
      </c>
      <c r="BJ129" s="19" t="s">
        <v>80</v>
      </c>
      <c r="BK129" s="192">
        <f t="shared" si="19"/>
        <v>0</v>
      </c>
      <c r="BL129" s="19" t="s">
        <v>135</v>
      </c>
      <c r="BM129" s="191" t="s">
        <v>7485</v>
      </c>
    </row>
    <row r="130" spans="1:65" s="2" customFormat="1" ht="21.75" customHeight="1">
      <c r="A130" s="36"/>
      <c r="B130" s="37"/>
      <c r="C130" s="180" t="s">
        <v>893</v>
      </c>
      <c r="D130" s="180" t="s">
        <v>187</v>
      </c>
      <c r="E130" s="181" t="s">
        <v>7476</v>
      </c>
      <c r="F130" s="182" t="s">
        <v>7477</v>
      </c>
      <c r="G130" s="183" t="s">
        <v>1314</v>
      </c>
      <c r="H130" s="184">
        <v>1</v>
      </c>
      <c r="I130" s="185"/>
      <c r="J130" s="186">
        <f t="shared" si="10"/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 t="shared" si="11"/>
        <v>0</v>
      </c>
      <c r="Q130" s="189">
        <v>0</v>
      </c>
      <c r="R130" s="189">
        <f t="shared" si="12"/>
        <v>0</v>
      </c>
      <c r="S130" s="189">
        <v>0</v>
      </c>
      <c r="T130" s="190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80</v>
      </c>
      <c r="AY130" s="19" t="s">
        <v>185</v>
      </c>
      <c r="BE130" s="192">
        <f t="shared" si="14"/>
        <v>0</v>
      </c>
      <c r="BF130" s="192">
        <f t="shared" si="15"/>
        <v>0</v>
      </c>
      <c r="BG130" s="192">
        <f t="shared" si="16"/>
        <v>0</v>
      </c>
      <c r="BH130" s="192">
        <f t="shared" si="17"/>
        <v>0</v>
      </c>
      <c r="BI130" s="192">
        <f t="shared" si="18"/>
        <v>0</v>
      </c>
      <c r="BJ130" s="19" t="s">
        <v>80</v>
      </c>
      <c r="BK130" s="192">
        <f t="shared" si="19"/>
        <v>0</v>
      </c>
      <c r="BL130" s="19" t="s">
        <v>135</v>
      </c>
      <c r="BM130" s="191" t="s">
        <v>7486</v>
      </c>
    </row>
    <row r="131" spans="1:65" s="2" customFormat="1" ht="153.4" customHeight="1">
      <c r="A131" s="36"/>
      <c r="B131" s="37"/>
      <c r="C131" s="180" t="s">
        <v>898</v>
      </c>
      <c r="D131" s="180" t="s">
        <v>187</v>
      </c>
      <c r="E131" s="181" t="s">
        <v>7487</v>
      </c>
      <c r="F131" s="182" t="s">
        <v>7488</v>
      </c>
      <c r="G131" s="183" t="s">
        <v>1314</v>
      </c>
      <c r="H131" s="184">
        <v>2</v>
      </c>
      <c r="I131" s="185"/>
      <c r="J131" s="186">
        <f t="shared" si="10"/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si="11"/>
        <v>0</v>
      </c>
      <c r="Q131" s="189">
        <v>0</v>
      </c>
      <c r="R131" s="189">
        <f t="shared" si="12"/>
        <v>0</v>
      </c>
      <c r="S131" s="189">
        <v>0</v>
      </c>
      <c r="T131" s="190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80</v>
      </c>
      <c r="AY131" s="19" t="s">
        <v>185</v>
      </c>
      <c r="BE131" s="192">
        <f t="shared" si="14"/>
        <v>0</v>
      </c>
      <c r="BF131" s="192">
        <f t="shared" si="15"/>
        <v>0</v>
      </c>
      <c r="BG131" s="192">
        <f t="shared" si="16"/>
        <v>0</v>
      </c>
      <c r="BH131" s="192">
        <f t="shared" si="17"/>
        <v>0</v>
      </c>
      <c r="BI131" s="192">
        <f t="shared" si="18"/>
        <v>0</v>
      </c>
      <c r="BJ131" s="19" t="s">
        <v>80</v>
      </c>
      <c r="BK131" s="192">
        <f t="shared" si="19"/>
        <v>0</v>
      </c>
      <c r="BL131" s="19" t="s">
        <v>135</v>
      </c>
      <c r="BM131" s="191" t="s">
        <v>7489</v>
      </c>
    </row>
    <row r="132" spans="1:65" s="2" customFormat="1" ht="16.5" customHeight="1">
      <c r="A132" s="36"/>
      <c r="B132" s="37"/>
      <c r="C132" s="180" t="s">
        <v>904</v>
      </c>
      <c r="D132" s="180" t="s">
        <v>187</v>
      </c>
      <c r="E132" s="181" t="s">
        <v>7490</v>
      </c>
      <c r="F132" s="182" t="s">
        <v>7491</v>
      </c>
      <c r="G132" s="183" t="s">
        <v>499</v>
      </c>
      <c r="H132" s="184">
        <v>19</v>
      </c>
      <c r="I132" s="185"/>
      <c r="J132" s="186">
        <f t="shared" si="1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1"/>
        <v>0</v>
      </c>
      <c r="Q132" s="189">
        <v>0</v>
      </c>
      <c r="R132" s="189">
        <f t="shared" si="12"/>
        <v>0</v>
      </c>
      <c r="S132" s="189">
        <v>0</v>
      </c>
      <c r="T132" s="190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80</v>
      </c>
      <c r="AY132" s="19" t="s">
        <v>185</v>
      </c>
      <c r="BE132" s="192">
        <f t="shared" si="14"/>
        <v>0</v>
      </c>
      <c r="BF132" s="192">
        <f t="shared" si="15"/>
        <v>0</v>
      </c>
      <c r="BG132" s="192">
        <f t="shared" si="16"/>
        <v>0</v>
      </c>
      <c r="BH132" s="192">
        <f t="shared" si="17"/>
        <v>0</v>
      </c>
      <c r="BI132" s="192">
        <f t="shared" si="18"/>
        <v>0</v>
      </c>
      <c r="BJ132" s="19" t="s">
        <v>80</v>
      </c>
      <c r="BK132" s="192">
        <f t="shared" si="19"/>
        <v>0</v>
      </c>
      <c r="BL132" s="19" t="s">
        <v>135</v>
      </c>
      <c r="BM132" s="191" t="s">
        <v>7492</v>
      </c>
    </row>
    <row r="133" spans="1:65" s="2" customFormat="1" ht="21.75" customHeight="1">
      <c r="A133" s="36"/>
      <c r="B133" s="37"/>
      <c r="C133" s="180" t="s">
        <v>913</v>
      </c>
      <c r="D133" s="180" t="s">
        <v>187</v>
      </c>
      <c r="E133" s="181" t="s">
        <v>7493</v>
      </c>
      <c r="F133" s="182" t="s">
        <v>7494</v>
      </c>
      <c r="G133" s="183" t="s">
        <v>1314</v>
      </c>
      <c r="H133" s="184">
        <v>1</v>
      </c>
      <c r="I133" s="185"/>
      <c r="J133" s="186">
        <f t="shared" si="1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1"/>
        <v>0</v>
      </c>
      <c r="Q133" s="189">
        <v>0</v>
      </c>
      <c r="R133" s="189">
        <f t="shared" si="12"/>
        <v>0</v>
      </c>
      <c r="S133" s="189">
        <v>0</v>
      </c>
      <c r="T133" s="190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80</v>
      </c>
      <c r="AY133" s="19" t="s">
        <v>185</v>
      </c>
      <c r="BE133" s="192">
        <f t="shared" si="14"/>
        <v>0</v>
      </c>
      <c r="BF133" s="192">
        <f t="shared" si="15"/>
        <v>0</v>
      </c>
      <c r="BG133" s="192">
        <f t="shared" si="16"/>
        <v>0</v>
      </c>
      <c r="BH133" s="192">
        <f t="shared" si="17"/>
        <v>0</v>
      </c>
      <c r="BI133" s="192">
        <f t="shared" si="18"/>
        <v>0</v>
      </c>
      <c r="BJ133" s="19" t="s">
        <v>80</v>
      </c>
      <c r="BK133" s="192">
        <f t="shared" si="19"/>
        <v>0</v>
      </c>
      <c r="BL133" s="19" t="s">
        <v>135</v>
      </c>
      <c r="BM133" s="191" t="s">
        <v>7495</v>
      </c>
    </row>
    <row r="134" spans="1:65" s="2" customFormat="1" ht="21.75" customHeight="1">
      <c r="A134" s="36"/>
      <c r="B134" s="37"/>
      <c r="C134" s="180" t="s">
        <v>929</v>
      </c>
      <c r="D134" s="180" t="s">
        <v>187</v>
      </c>
      <c r="E134" s="181" t="s">
        <v>7496</v>
      </c>
      <c r="F134" s="182" t="s">
        <v>7497</v>
      </c>
      <c r="G134" s="183" t="s">
        <v>1314</v>
      </c>
      <c r="H134" s="184">
        <v>1</v>
      </c>
      <c r="I134" s="185"/>
      <c r="J134" s="186">
        <f t="shared" si="10"/>
        <v>0</v>
      </c>
      <c r="K134" s="182" t="s">
        <v>19</v>
      </c>
      <c r="L134" s="41"/>
      <c r="M134" s="187" t="s">
        <v>19</v>
      </c>
      <c r="N134" s="188" t="s">
        <v>44</v>
      </c>
      <c r="O134" s="66"/>
      <c r="P134" s="189">
        <f t="shared" si="11"/>
        <v>0</v>
      </c>
      <c r="Q134" s="189">
        <v>0</v>
      </c>
      <c r="R134" s="189">
        <f t="shared" si="12"/>
        <v>0</v>
      </c>
      <c r="S134" s="189">
        <v>0</v>
      </c>
      <c r="T134" s="190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80</v>
      </c>
      <c r="AY134" s="19" t="s">
        <v>185</v>
      </c>
      <c r="BE134" s="192">
        <f t="shared" si="14"/>
        <v>0</v>
      </c>
      <c r="BF134" s="192">
        <f t="shared" si="15"/>
        <v>0</v>
      </c>
      <c r="BG134" s="192">
        <f t="shared" si="16"/>
        <v>0</v>
      </c>
      <c r="BH134" s="192">
        <f t="shared" si="17"/>
        <v>0</v>
      </c>
      <c r="BI134" s="192">
        <f t="shared" si="18"/>
        <v>0</v>
      </c>
      <c r="BJ134" s="19" t="s">
        <v>80</v>
      </c>
      <c r="BK134" s="192">
        <f t="shared" si="19"/>
        <v>0</v>
      </c>
      <c r="BL134" s="19" t="s">
        <v>135</v>
      </c>
      <c r="BM134" s="191" t="s">
        <v>3006</v>
      </c>
    </row>
    <row r="135" spans="1:65" s="2" customFormat="1" ht="16.5" customHeight="1">
      <c r="A135" s="36"/>
      <c r="B135" s="37"/>
      <c r="C135" s="180" t="s">
        <v>935</v>
      </c>
      <c r="D135" s="180" t="s">
        <v>187</v>
      </c>
      <c r="E135" s="181" t="s">
        <v>7498</v>
      </c>
      <c r="F135" s="182" t="s">
        <v>7499</v>
      </c>
      <c r="G135" s="183" t="s">
        <v>1314</v>
      </c>
      <c r="H135" s="184">
        <v>2</v>
      </c>
      <c r="I135" s="185"/>
      <c r="J135" s="186">
        <f t="shared" si="10"/>
        <v>0</v>
      </c>
      <c r="K135" s="182" t="s">
        <v>19</v>
      </c>
      <c r="L135" s="41"/>
      <c r="M135" s="187" t="s">
        <v>19</v>
      </c>
      <c r="N135" s="188" t="s">
        <v>44</v>
      </c>
      <c r="O135" s="66"/>
      <c r="P135" s="189">
        <f t="shared" si="11"/>
        <v>0</v>
      </c>
      <c r="Q135" s="189">
        <v>0</v>
      </c>
      <c r="R135" s="189">
        <f t="shared" si="12"/>
        <v>0</v>
      </c>
      <c r="S135" s="189">
        <v>0</v>
      </c>
      <c r="T135" s="190">
        <f t="shared" si="1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80</v>
      </c>
      <c r="AY135" s="19" t="s">
        <v>185</v>
      </c>
      <c r="BE135" s="192">
        <f t="shared" si="14"/>
        <v>0</v>
      </c>
      <c r="BF135" s="192">
        <f t="shared" si="15"/>
        <v>0</v>
      </c>
      <c r="BG135" s="192">
        <f t="shared" si="16"/>
        <v>0</v>
      </c>
      <c r="BH135" s="192">
        <f t="shared" si="17"/>
        <v>0</v>
      </c>
      <c r="BI135" s="192">
        <f t="shared" si="18"/>
        <v>0</v>
      </c>
      <c r="BJ135" s="19" t="s">
        <v>80</v>
      </c>
      <c r="BK135" s="192">
        <f t="shared" si="19"/>
        <v>0</v>
      </c>
      <c r="BL135" s="19" t="s">
        <v>135</v>
      </c>
      <c r="BM135" s="191" t="s">
        <v>1260</v>
      </c>
    </row>
    <row r="136" spans="1:65" s="2" customFormat="1" ht="16.5" customHeight="1">
      <c r="A136" s="36"/>
      <c r="B136" s="37"/>
      <c r="C136" s="180" t="s">
        <v>944</v>
      </c>
      <c r="D136" s="180" t="s">
        <v>187</v>
      </c>
      <c r="E136" s="181" t="s">
        <v>7500</v>
      </c>
      <c r="F136" s="182" t="s">
        <v>7501</v>
      </c>
      <c r="G136" s="183" t="s">
        <v>1314</v>
      </c>
      <c r="H136" s="184">
        <v>4</v>
      </c>
      <c r="I136" s="185"/>
      <c r="J136" s="186">
        <f t="shared" si="10"/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si="11"/>
        <v>0</v>
      </c>
      <c r="Q136" s="189">
        <v>0</v>
      </c>
      <c r="R136" s="189">
        <f t="shared" si="12"/>
        <v>0</v>
      </c>
      <c r="S136" s="189">
        <v>0</v>
      </c>
      <c r="T136" s="190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80</v>
      </c>
      <c r="AY136" s="19" t="s">
        <v>185</v>
      </c>
      <c r="BE136" s="192">
        <f t="shared" si="14"/>
        <v>0</v>
      </c>
      <c r="BF136" s="192">
        <f t="shared" si="15"/>
        <v>0</v>
      </c>
      <c r="BG136" s="192">
        <f t="shared" si="16"/>
        <v>0</v>
      </c>
      <c r="BH136" s="192">
        <f t="shared" si="17"/>
        <v>0</v>
      </c>
      <c r="BI136" s="192">
        <f t="shared" si="18"/>
        <v>0</v>
      </c>
      <c r="BJ136" s="19" t="s">
        <v>80</v>
      </c>
      <c r="BK136" s="192">
        <f t="shared" si="19"/>
        <v>0</v>
      </c>
      <c r="BL136" s="19" t="s">
        <v>135</v>
      </c>
      <c r="BM136" s="191" t="s">
        <v>434</v>
      </c>
    </row>
    <row r="137" spans="1:65" s="2" customFormat="1" ht="16.5" customHeight="1">
      <c r="A137" s="36"/>
      <c r="B137" s="37"/>
      <c r="C137" s="180" t="s">
        <v>949</v>
      </c>
      <c r="D137" s="180" t="s">
        <v>187</v>
      </c>
      <c r="E137" s="181" t="s">
        <v>7502</v>
      </c>
      <c r="F137" s="182" t="s">
        <v>7503</v>
      </c>
      <c r="G137" s="183" t="s">
        <v>1314</v>
      </c>
      <c r="H137" s="184">
        <v>4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80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7504</v>
      </c>
    </row>
    <row r="138" spans="1:65" s="2" customFormat="1" ht="37.9" customHeight="1">
      <c r="A138" s="36"/>
      <c r="B138" s="37"/>
      <c r="C138" s="180" t="s">
        <v>963</v>
      </c>
      <c r="D138" s="180" t="s">
        <v>187</v>
      </c>
      <c r="E138" s="181" t="s">
        <v>7505</v>
      </c>
      <c r="F138" s="182" t="s">
        <v>7506</v>
      </c>
      <c r="G138" s="183" t="s">
        <v>1314</v>
      </c>
      <c r="H138" s="184">
        <v>4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80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7507</v>
      </c>
    </row>
    <row r="139" spans="1:65" s="2" customFormat="1" ht="16.5" customHeight="1">
      <c r="A139" s="36"/>
      <c r="B139" s="37"/>
      <c r="C139" s="180" t="s">
        <v>968</v>
      </c>
      <c r="D139" s="180" t="s">
        <v>187</v>
      </c>
      <c r="E139" s="181" t="s">
        <v>7508</v>
      </c>
      <c r="F139" s="182" t="s">
        <v>7509</v>
      </c>
      <c r="G139" s="183" t="s">
        <v>1314</v>
      </c>
      <c r="H139" s="184">
        <v>4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80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7510</v>
      </c>
    </row>
    <row r="140" spans="1:65" s="2" customFormat="1" ht="16.5" customHeight="1">
      <c r="A140" s="36"/>
      <c r="B140" s="37"/>
      <c r="C140" s="180" t="s">
        <v>975</v>
      </c>
      <c r="D140" s="180" t="s">
        <v>187</v>
      </c>
      <c r="E140" s="181" t="s">
        <v>7511</v>
      </c>
      <c r="F140" s="182" t="s">
        <v>7512</v>
      </c>
      <c r="G140" s="183" t="s">
        <v>1314</v>
      </c>
      <c r="H140" s="184">
        <v>1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80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7513</v>
      </c>
    </row>
    <row r="141" spans="1:65" s="2" customFormat="1" ht="16.5" customHeight="1">
      <c r="A141" s="36"/>
      <c r="B141" s="37"/>
      <c r="C141" s="180" t="s">
        <v>980</v>
      </c>
      <c r="D141" s="180" t="s">
        <v>187</v>
      </c>
      <c r="E141" s="181" t="s">
        <v>7514</v>
      </c>
      <c r="F141" s="182" t="s">
        <v>7515</v>
      </c>
      <c r="G141" s="183" t="s">
        <v>1314</v>
      </c>
      <c r="H141" s="184">
        <v>1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80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2039</v>
      </c>
    </row>
    <row r="142" spans="1:65" s="2" customFormat="1" ht="16.5" customHeight="1">
      <c r="A142" s="36"/>
      <c r="B142" s="37"/>
      <c r="C142" s="180" t="s">
        <v>984</v>
      </c>
      <c r="D142" s="180" t="s">
        <v>187</v>
      </c>
      <c r="E142" s="181" t="s">
        <v>7516</v>
      </c>
      <c r="F142" s="182" t="s">
        <v>7517</v>
      </c>
      <c r="G142" s="183" t="s">
        <v>1314</v>
      </c>
      <c r="H142" s="184">
        <v>3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80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7518</v>
      </c>
    </row>
    <row r="143" spans="1:65" s="2" customFormat="1" ht="16.5" customHeight="1">
      <c r="A143" s="36"/>
      <c r="B143" s="37"/>
      <c r="C143" s="180" t="s">
        <v>987</v>
      </c>
      <c r="D143" s="180" t="s">
        <v>187</v>
      </c>
      <c r="E143" s="181" t="s">
        <v>7519</v>
      </c>
      <c r="F143" s="182" t="s">
        <v>7520</v>
      </c>
      <c r="G143" s="183" t="s">
        <v>1314</v>
      </c>
      <c r="H143" s="184">
        <v>1</v>
      </c>
      <c r="I143" s="185"/>
      <c r="J143" s="186">
        <f t="shared" si="1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11"/>
        <v>0</v>
      </c>
      <c r="Q143" s="189">
        <v>0</v>
      </c>
      <c r="R143" s="189">
        <f t="shared" si="12"/>
        <v>0</v>
      </c>
      <c r="S143" s="189">
        <v>0</v>
      </c>
      <c r="T143" s="190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135</v>
      </c>
      <c r="AT143" s="191" t="s">
        <v>187</v>
      </c>
      <c r="AU143" s="191" t="s">
        <v>80</v>
      </c>
      <c r="AY143" s="19" t="s">
        <v>185</v>
      </c>
      <c r="BE143" s="192">
        <f t="shared" si="14"/>
        <v>0</v>
      </c>
      <c r="BF143" s="192">
        <f t="shared" si="15"/>
        <v>0</v>
      </c>
      <c r="BG143" s="192">
        <f t="shared" si="16"/>
        <v>0</v>
      </c>
      <c r="BH143" s="192">
        <f t="shared" si="17"/>
        <v>0</v>
      </c>
      <c r="BI143" s="192">
        <f t="shared" si="18"/>
        <v>0</v>
      </c>
      <c r="BJ143" s="19" t="s">
        <v>80</v>
      </c>
      <c r="BK143" s="192">
        <f t="shared" si="19"/>
        <v>0</v>
      </c>
      <c r="BL143" s="19" t="s">
        <v>135</v>
      </c>
      <c r="BM143" s="191" t="s">
        <v>7521</v>
      </c>
    </row>
    <row r="144" spans="1:65" s="2" customFormat="1" ht="16.5" customHeight="1">
      <c r="A144" s="36"/>
      <c r="B144" s="37"/>
      <c r="C144" s="180" t="s">
        <v>989</v>
      </c>
      <c r="D144" s="180" t="s">
        <v>187</v>
      </c>
      <c r="E144" s="181" t="s">
        <v>7522</v>
      </c>
      <c r="F144" s="182" t="s">
        <v>7523</v>
      </c>
      <c r="G144" s="183" t="s">
        <v>1314</v>
      </c>
      <c r="H144" s="184">
        <v>3</v>
      </c>
      <c r="I144" s="185"/>
      <c r="J144" s="186">
        <f t="shared" si="10"/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 t="shared" si="11"/>
        <v>0</v>
      </c>
      <c r="Q144" s="189">
        <v>0</v>
      </c>
      <c r="R144" s="189">
        <f t="shared" si="12"/>
        <v>0</v>
      </c>
      <c r="S144" s="189">
        <v>0</v>
      </c>
      <c r="T144" s="190">
        <f t="shared" si="1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135</v>
      </c>
      <c r="AT144" s="191" t="s">
        <v>187</v>
      </c>
      <c r="AU144" s="191" t="s">
        <v>80</v>
      </c>
      <c r="AY144" s="19" t="s">
        <v>185</v>
      </c>
      <c r="BE144" s="192">
        <f t="shared" si="14"/>
        <v>0</v>
      </c>
      <c r="BF144" s="192">
        <f t="shared" si="15"/>
        <v>0</v>
      </c>
      <c r="BG144" s="192">
        <f t="shared" si="16"/>
        <v>0</v>
      </c>
      <c r="BH144" s="192">
        <f t="shared" si="17"/>
        <v>0</v>
      </c>
      <c r="BI144" s="192">
        <f t="shared" si="18"/>
        <v>0</v>
      </c>
      <c r="BJ144" s="19" t="s">
        <v>80</v>
      </c>
      <c r="BK144" s="192">
        <f t="shared" si="19"/>
        <v>0</v>
      </c>
      <c r="BL144" s="19" t="s">
        <v>135</v>
      </c>
      <c r="BM144" s="191" t="s">
        <v>7524</v>
      </c>
    </row>
    <row r="145" spans="1:65" s="2" customFormat="1" ht="16.5" customHeight="1">
      <c r="A145" s="36"/>
      <c r="B145" s="37"/>
      <c r="C145" s="180" t="s">
        <v>996</v>
      </c>
      <c r="D145" s="180" t="s">
        <v>187</v>
      </c>
      <c r="E145" s="181" t="s">
        <v>7525</v>
      </c>
      <c r="F145" s="182" t="s">
        <v>7526</v>
      </c>
      <c r="G145" s="183" t="s">
        <v>1314</v>
      </c>
      <c r="H145" s="184">
        <v>1</v>
      </c>
      <c r="I145" s="185"/>
      <c r="J145" s="186">
        <f t="shared" si="10"/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si="11"/>
        <v>0</v>
      </c>
      <c r="Q145" s="189">
        <v>0</v>
      </c>
      <c r="R145" s="189">
        <f t="shared" si="12"/>
        <v>0</v>
      </c>
      <c r="S145" s="189">
        <v>0</v>
      </c>
      <c r="T145" s="190">
        <f t="shared" si="1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80</v>
      </c>
      <c r="AY145" s="19" t="s">
        <v>185</v>
      </c>
      <c r="BE145" s="192">
        <f t="shared" si="14"/>
        <v>0</v>
      </c>
      <c r="BF145" s="192">
        <f t="shared" si="15"/>
        <v>0</v>
      </c>
      <c r="BG145" s="192">
        <f t="shared" si="16"/>
        <v>0</v>
      </c>
      <c r="BH145" s="192">
        <f t="shared" si="17"/>
        <v>0</v>
      </c>
      <c r="BI145" s="192">
        <f t="shared" si="18"/>
        <v>0</v>
      </c>
      <c r="BJ145" s="19" t="s">
        <v>80</v>
      </c>
      <c r="BK145" s="192">
        <f t="shared" si="19"/>
        <v>0</v>
      </c>
      <c r="BL145" s="19" t="s">
        <v>135</v>
      </c>
      <c r="BM145" s="191" t="s">
        <v>1451</v>
      </c>
    </row>
    <row r="146" spans="1:65" s="2" customFormat="1" ht="16.5" customHeight="1">
      <c r="A146" s="36"/>
      <c r="B146" s="37"/>
      <c r="C146" s="180" t="s">
        <v>1002</v>
      </c>
      <c r="D146" s="180" t="s">
        <v>187</v>
      </c>
      <c r="E146" s="181" t="s">
        <v>7527</v>
      </c>
      <c r="F146" s="182" t="s">
        <v>7528</v>
      </c>
      <c r="G146" s="183" t="s">
        <v>1314</v>
      </c>
      <c r="H146" s="184">
        <v>2</v>
      </c>
      <c r="I146" s="185"/>
      <c r="J146" s="186">
        <f t="shared" si="10"/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 t="shared" si="11"/>
        <v>0</v>
      </c>
      <c r="Q146" s="189">
        <v>0</v>
      </c>
      <c r="R146" s="189">
        <f t="shared" si="12"/>
        <v>0</v>
      </c>
      <c r="S146" s="189">
        <v>0</v>
      </c>
      <c r="T146" s="190">
        <f t="shared" si="1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80</v>
      </c>
      <c r="AY146" s="19" t="s">
        <v>185</v>
      </c>
      <c r="BE146" s="192">
        <f t="shared" si="14"/>
        <v>0</v>
      </c>
      <c r="BF146" s="192">
        <f t="shared" si="15"/>
        <v>0</v>
      </c>
      <c r="BG146" s="192">
        <f t="shared" si="16"/>
        <v>0</v>
      </c>
      <c r="BH146" s="192">
        <f t="shared" si="17"/>
        <v>0</v>
      </c>
      <c r="BI146" s="192">
        <f t="shared" si="18"/>
        <v>0</v>
      </c>
      <c r="BJ146" s="19" t="s">
        <v>80</v>
      </c>
      <c r="BK146" s="192">
        <f t="shared" si="19"/>
        <v>0</v>
      </c>
      <c r="BL146" s="19" t="s">
        <v>135</v>
      </c>
      <c r="BM146" s="191" t="s">
        <v>7223</v>
      </c>
    </row>
    <row r="147" spans="1:65" s="2" customFormat="1" ht="16.5" customHeight="1">
      <c r="A147" s="36"/>
      <c r="B147" s="37"/>
      <c r="C147" s="180" t="s">
        <v>1007</v>
      </c>
      <c r="D147" s="180" t="s">
        <v>187</v>
      </c>
      <c r="E147" s="181" t="s">
        <v>7529</v>
      </c>
      <c r="F147" s="182" t="s">
        <v>7530</v>
      </c>
      <c r="G147" s="183" t="s">
        <v>1314</v>
      </c>
      <c r="H147" s="184">
        <v>2</v>
      </c>
      <c r="I147" s="185"/>
      <c r="J147" s="186">
        <f t="shared" si="10"/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si="11"/>
        <v>0</v>
      </c>
      <c r="Q147" s="189">
        <v>0</v>
      </c>
      <c r="R147" s="189">
        <f t="shared" si="12"/>
        <v>0</v>
      </c>
      <c r="S147" s="189">
        <v>0</v>
      </c>
      <c r="T147" s="190">
        <f t="shared" si="1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80</v>
      </c>
      <c r="AY147" s="19" t="s">
        <v>185</v>
      </c>
      <c r="BE147" s="192">
        <f t="shared" si="14"/>
        <v>0</v>
      </c>
      <c r="BF147" s="192">
        <f t="shared" si="15"/>
        <v>0</v>
      </c>
      <c r="BG147" s="192">
        <f t="shared" si="16"/>
        <v>0</v>
      </c>
      <c r="BH147" s="192">
        <f t="shared" si="17"/>
        <v>0</v>
      </c>
      <c r="BI147" s="192">
        <f t="shared" si="18"/>
        <v>0</v>
      </c>
      <c r="BJ147" s="19" t="s">
        <v>80</v>
      </c>
      <c r="BK147" s="192">
        <f t="shared" si="19"/>
        <v>0</v>
      </c>
      <c r="BL147" s="19" t="s">
        <v>135</v>
      </c>
      <c r="BM147" s="191" t="s">
        <v>7531</v>
      </c>
    </row>
    <row r="148" spans="1:65" s="2" customFormat="1" ht="16.5" customHeight="1">
      <c r="A148" s="36"/>
      <c r="B148" s="37"/>
      <c r="C148" s="180" t="s">
        <v>1009</v>
      </c>
      <c r="D148" s="180" t="s">
        <v>187</v>
      </c>
      <c r="E148" s="181" t="s">
        <v>7532</v>
      </c>
      <c r="F148" s="182" t="s">
        <v>7533</v>
      </c>
      <c r="G148" s="183" t="s">
        <v>499</v>
      </c>
      <c r="H148" s="184">
        <v>25</v>
      </c>
      <c r="I148" s="185"/>
      <c r="J148" s="186">
        <f t="shared" si="1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11"/>
        <v>0</v>
      </c>
      <c r="Q148" s="189">
        <v>0</v>
      </c>
      <c r="R148" s="189">
        <f t="shared" si="12"/>
        <v>0</v>
      </c>
      <c r="S148" s="189">
        <v>0</v>
      </c>
      <c r="T148" s="190">
        <f t="shared" si="1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80</v>
      </c>
      <c r="AY148" s="19" t="s">
        <v>185</v>
      </c>
      <c r="BE148" s="192">
        <f t="shared" si="14"/>
        <v>0</v>
      </c>
      <c r="BF148" s="192">
        <f t="shared" si="15"/>
        <v>0</v>
      </c>
      <c r="BG148" s="192">
        <f t="shared" si="16"/>
        <v>0</v>
      </c>
      <c r="BH148" s="192">
        <f t="shared" si="17"/>
        <v>0</v>
      </c>
      <c r="BI148" s="192">
        <f t="shared" si="18"/>
        <v>0</v>
      </c>
      <c r="BJ148" s="19" t="s">
        <v>80</v>
      </c>
      <c r="BK148" s="192">
        <f t="shared" si="19"/>
        <v>0</v>
      </c>
      <c r="BL148" s="19" t="s">
        <v>135</v>
      </c>
      <c r="BM148" s="191" t="s">
        <v>7534</v>
      </c>
    </row>
    <row r="149" spans="1:65" s="2" customFormat="1" ht="16.5" customHeight="1">
      <c r="A149" s="36"/>
      <c r="B149" s="37"/>
      <c r="C149" s="180" t="s">
        <v>1012</v>
      </c>
      <c r="D149" s="180" t="s">
        <v>187</v>
      </c>
      <c r="E149" s="181" t="s">
        <v>7535</v>
      </c>
      <c r="F149" s="182" t="s">
        <v>7536</v>
      </c>
      <c r="G149" s="183" t="s">
        <v>1314</v>
      </c>
      <c r="H149" s="184">
        <v>13</v>
      </c>
      <c r="I149" s="185"/>
      <c r="J149" s="186">
        <f t="shared" si="1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11"/>
        <v>0</v>
      </c>
      <c r="Q149" s="189">
        <v>0</v>
      </c>
      <c r="R149" s="189">
        <f t="shared" si="12"/>
        <v>0</v>
      </c>
      <c r="S149" s="189">
        <v>0</v>
      </c>
      <c r="T149" s="190">
        <f t="shared" si="1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135</v>
      </c>
      <c r="AT149" s="191" t="s">
        <v>187</v>
      </c>
      <c r="AU149" s="191" t="s">
        <v>80</v>
      </c>
      <c r="AY149" s="19" t="s">
        <v>185</v>
      </c>
      <c r="BE149" s="192">
        <f t="shared" si="14"/>
        <v>0</v>
      </c>
      <c r="BF149" s="192">
        <f t="shared" si="15"/>
        <v>0</v>
      </c>
      <c r="BG149" s="192">
        <f t="shared" si="16"/>
        <v>0</v>
      </c>
      <c r="BH149" s="192">
        <f t="shared" si="17"/>
        <v>0</v>
      </c>
      <c r="BI149" s="192">
        <f t="shared" si="18"/>
        <v>0</v>
      </c>
      <c r="BJ149" s="19" t="s">
        <v>80</v>
      </c>
      <c r="BK149" s="192">
        <f t="shared" si="19"/>
        <v>0</v>
      </c>
      <c r="BL149" s="19" t="s">
        <v>135</v>
      </c>
      <c r="BM149" s="191" t="s">
        <v>7537</v>
      </c>
    </row>
    <row r="150" spans="1:65" s="2" customFormat="1" ht="16.5" customHeight="1">
      <c r="A150" s="36"/>
      <c r="B150" s="37"/>
      <c r="C150" s="180" t="s">
        <v>1014</v>
      </c>
      <c r="D150" s="180" t="s">
        <v>187</v>
      </c>
      <c r="E150" s="181" t="s">
        <v>7538</v>
      </c>
      <c r="F150" s="182" t="s">
        <v>7539</v>
      </c>
      <c r="G150" s="183" t="s">
        <v>1314</v>
      </c>
      <c r="H150" s="184">
        <v>1</v>
      </c>
      <c r="I150" s="185"/>
      <c r="J150" s="186">
        <f t="shared" si="1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11"/>
        <v>0</v>
      </c>
      <c r="Q150" s="189">
        <v>0</v>
      </c>
      <c r="R150" s="189">
        <f t="shared" si="12"/>
        <v>0</v>
      </c>
      <c r="S150" s="189">
        <v>0</v>
      </c>
      <c r="T150" s="190">
        <f t="shared" si="1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80</v>
      </c>
      <c r="AY150" s="19" t="s">
        <v>185</v>
      </c>
      <c r="BE150" s="192">
        <f t="shared" si="14"/>
        <v>0</v>
      </c>
      <c r="BF150" s="192">
        <f t="shared" si="15"/>
        <v>0</v>
      </c>
      <c r="BG150" s="192">
        <f t="shared" si="16"/>
        <v>0</v>
      </c>
      <c r="BH150" s="192">
        <f t="shared" si="17"/>
        <v>0</v>
      </c>
      <c r="BI150" s="192">
        <f t="shared" si="18"/>
        <v>0</v>
      </c>
      <c r="BJ150" s="19" t="s">
        <v>80</v>
      </c>
      <c r="BK150" s="192">
        <f t="shared" si="19"/>
        <v>0</v>
      </c>
      <c r="BL150" s="19" t="s">
        <v>135</v>
      </c>
      <c r="BM150" s="191" t="s">
        <v>7540</v>
      </c>
    </row>
    <row r="151" spans="1:65" s="2" customFormat="1" ht="16.5" customHeight="1">
      <c r="A151" s="36"/>
      <c r="B151" s="37"/>
      <c r="C151" s="180" t="s">
        <v>1020</v>
      </c>
      <c r="D151" s="180" t="s">
        <v>187</v>
      </c>
      <c r="E151" s="181" t="s">
        <v>7541</v>
      </c>
      <c r="F151" s="182" t="s">
        <v>7542</v>
      </c>
      <c r="G151" s="183" t="s">
        <v>1314</v>
      </c>
      <c r="H151" s="184">
        <v>1</v>
      </c>
      <c r="I151" s="185"/>
      <c r="J151" s="186">
        <f t="shared" si="1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11"/>
        <v>0</v>
      </c>
      <c r="Q151" s="189">
        <v>0</v>
      </c>
      <c r="R151" s="189">
        <f t="shared" si="12"/>
        <v>0</v>
      </c>
      <c r="S151" s="189">
        <v>0</v>
      </c>
      <c r="T151" s="190">
        <f t="shared" si="1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80</v>
      </c>
      <c r="AY151" s="19" t="s">
        <v>185</v>
      </c>
      <c r="BE151" s="192">
        <f t="shared" si="14"/>
        <v>0</v>
      </c>
      <c r="BF151" s="192">
        <f t="shared" si="15"/>
        <v>0</v>
      </c>
      <c r="BG151" s="192">
        <f t="shared" si="16"/>
        <v>0</v>
      </c>
      <c r="BH151" s="192">
        <f t="shared" si="17"/>
        <v>0</v>
      </c>
      <c r="BI151" s="192">
        <f t="shared" si="18"/>
        <v>0</v>
      </c>
      <c r="BJ151" s="19" t="s">
        <v>80</v>
      </c>
      <c r="BK151" s="192">
        <f t="shared" si="19"/>
        <v>0</v>
      </c>
      <c r="BL151" s="19" t="s">
        <v>135</v>
      </c>
      <c r="BM151" s="191" t="s">
        <v>7543</v>
      </c>
    </row>
    <row r="152" spans="1:65" s="2" customFormat="1" ht="16.5" customHeight="1">
      <c r="A152" s="36"/>
      <c r="B152" s="37"/>
      <c r="C152" s="180" t="s">
        <v>1026</v>
      </c>
      <c r="D152" s="180" t="s">
        <v>187</v>
      </c>
      <c r="E152" s="181" t="s">
        <v>7544</v>
      </c>
      <c r="F152" s="182" t="s">
        <v>7545</v>
      </c>
      <c r="G152" s="183" t="s">
        <v>1314</v>
      </c>
      <c r="H152" s="184">
        <v>1</v>
      </c>
      <c r="I152" s="185"/>
      <c r="J152" s="186">
        <f t="shared" si="1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11"/>
        <v>0</v>
      </c>
      <c r="Q152" s="189">
        <v>0</v>
      </c>
      <c r="R152" s="189">
        <f t="shared" si="12"/>
        <v>0</v>
      </c>
      <c r="S152" s="189">
        <v>0</v>
      </c>
      <c r="T152" s="190">
        <f t="shared" si="1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135</v>
      </c>
      <c r="AT152" s="191" t="s">
        <v>187</v>
      </c>
      <c r="AU152" s="191" t="s">
        <v>80</v>
      </c>
      <c r="AY152" s="19" t="s">
        <v>185</v>
      </c>
      <c r="BE152" s="192">
        <f t="shared" si="14"/>
        <v>0</v>
      </c>
      <c r="BF152" s="192">
        <f t="shared" si="15"/>
        <v>0</v>
      </c>
      <c r="BG152" s="192">
        <f t="shared" si="16"/>
        <v>0</v>
      </c>
      <c r="BH152" s="192">
        <f t="shared" si="17"/>
        <v>0</v>
      </c>
      <c r="BI152" s="192">
        <f t="shared" si="18"/>
        <v>0</v>
      </c>
      <c r="BJ152" s="19" t="s">
        <v>80</v>
      </c>
      <c r="BK152" s="192">
        <f t="shared" si="19"/>
        <v>0</v>
      </c>
      <c r="BL152" s="19" t="s">
        <v>135</v>
      </c>
      <c r="BM152" s="191" t="s">
        <v>7546</v>
      </c>
    </row>
    <row r="153" spans="1:65" s="2" customFormat="1" ht="16.5" customHeight="1">
      <c r="A153" s="36"/>
      <c r="B153" s="37"/>
      <c r="C153" s="180" t="s">
        <v>1030</v>
      </c>
      <c r="D153" s="180" t="s">
        <v>187</v>
      </c>
      <c r="E153" s="181" t="s">
        <v>7547</v>
      </c>
      <c r="F153" s="182" t="s">
        <v>7548</v>
      </c>
      <c r="G153" s="183" t="s">
        <v>1314</v>
      </c>
      <c r="H153" s="184">
        <v>1</v>
      </c>
      <c r="I153" s="185"/>
      <c r="J153" s="186">
        <f t="shared" si="1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11"/>
        <v>0</v>
      </c>
      <c r="Q153" s="189">
        <v>0</v>
      </c>
      <c r="R153" s="189">
        <f t="shared" si="12"/>
        <v>0</v>
      </c>
      <c r="S153" s="189">
        <v>0</v>
      </c>
      <c r="T153" s="190">
        <f t="shared" si="1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135</v>
      </c>
      <c r="AT153" s="191" t="s">
        <v>187</v>
      </c>
      <c r="AU153" s="191" t="s">
        <v>80</v>
      </c>
      <c r="AY153" s="19" t="s">
        <v>185</v>
      </c>
      <c r="BE153" s="192">
        <f t="shared" si="14"/>
        <v>0</v>
      </c>
      <c r="BF153" s="192">
        <f t="shared" si="15"/>
        <v>0</v>
      </c>
      <c r="BG153" s="192">
        <f t="shared" si="16"/>
        <v>0</v>
      </c>
      <c r="BH153" s="192">
        <f t="shared" si="17"/>
        <v>0</v>
      </c>
      <c r="BI153" s="192">
        <f t="shared" si="18"/>
        <v>0</v>
      </c>
      <c r="BJ153" s="19" t="s">
        <v>80</v>
      </c>
      <c r="BK153" s="192">
        <f t="shared" si="19"/>
        <v>0</v>
      </c>
      <c r="BL153" s="19" t="s">
        <v>135</v>
      </c>
      <c r="BM153" s="191" t="s">
        <v>7549</v>
      </c>
    </row>
    <row r="154" spans="1:65" s="2" customFormat="1" ht="16.5" customHeight="1">
      <c r="A154" s="36"/>
      <c r="B154" s="37"/>
      <c r="C154" s="180" t="s">
        <v>1032</v>
      </c>
      <c r="D154" s="180" t="s">
        <v>187</v>
      </c>
      <c r="E154" s="181" t="s">
        <v>7550</v>
      </c>
      <c r="F154" s="182" t="s">
        <v>7551</v>
      </c>
      <c r="G154" s="183" t="s">
        <v>1314</v>
      </c>
      <c r="H154" s="184">
        <v>1</v>
      </c>
      <c r="I154" s="185"/>
      <c r="J154" s="186">
        <f t="shared" si="1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11"/>
        <v>0</v>
      </c>
      <c r="Q154" s="189">
        <v>0</v>
      </c>
      <c r="R154" s="189">
        <f t="shared" si="12"/>
        <v>0</v>
      </c>
      <c r="S154" s="189">
        <v>0</v>
      </c>
      <c r="T154" s="190">
        <f t="shared" si="1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80</v>
      </c>
      <c r="AY154" s="19" t="s">
        <v>185</v>
      </c>
      <c r="BE154" s="192">
        <f t="shared" si="14"/>
        <v>0</v>
      </c>
      <c r="BF154" s="192">
        <f t="shared" si="15"/>
        <v>0</v>
      </c>
      <c r="BG154" s="192">
        <f t="shared" si="16"/>
        <v>0</v>
      </c>
      <c r="BH154" s="192">
        <f t="shared" si="17"/>
        <v>0</v>
      </c>
      <c r="BI154" s="192">
        <f t="shared" si="18"/>
        <v>0</v>
      </c>
      <c r="BJ154" s="19" t="s">
        <v>80</v>
      </c>
      <c r="BK154" s="192">
        <f t="shared" si="19"/>
        <v>0</v>
      </c>
      <c r="BL154" s="19" t="s">
        <v>135</v>
      </c>
      <c r="BM154" s="191" t="s">
        <v>7552</v>
      </c>
    </row>
    <row r="155" spans="1:65" s="2" customFormat="1" ht="16.5" customHeight="1">
      <c r="A155" s="36"/>
      <c r="B155" s="37"/>
      <c r="C155" s="180" t="s">
        <v>1279</v>
      </c>
      <c r="D155" s="180" t="s">
        <v>187</v>
      </c>
      <c r="E155" s="181" t="s">
        <v>7553</v>
      </c>
      <c r="F155" s="182" t="s">
        <v>7554</v>
      </c>
      <c r="G155" s="183" t="s">
        <v>1314</v>
      </c>
      <c r="H155" s="184">
        <v>1</v>
      </c>
      <c r="I155" s="185"/>
      <c r="J155" s="186">
        <f t="shared" si="10"/>
        <v>0</v>
      </c>
      <c r="K155" s="182" t="s">
        <v>19</v>
      </c>
      <c r="L155" s="41"/>
      <c r="M155" s="187" t="s">
        <v>19</v>
      </c>
      <c r="N155" s="188" t="s">
        <v>44</v>
      </c>
      <c r="O155" s="66"/>
      <c r="P155" s="189">
        <f t="shared" si="11"/>
        <v>0</v>
      </c>
      <c r="Q155" s="189">
        <v>0</v>
      </c>
      <c r="R155" s="189">
        <f t="shared" si="12"/>
        <v>0</v>
      </c>
      <c r="S155" s="189">
        <v>0</v>
      </c>
      <c r="T155" s="190">
        <f t="shared" si="1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135</v>
      </c>
      <c r="AT155" s="191" t="s">
        <v>187</v>
      </c>
      <c r="AU155" s="191" t="s">
        <v>80</v>
      </c>
      <c r="AY155" s="19" t="s">
        <v>185</v>
      </c>
      <c r="BE155" s="192">
        <f t="shared" si="14"/>
        <v>0</v>
      </c>
      <c r="BF155" s="192">
        <f t="shared" si="15"/>
        <v>0</v>
      </c>
      <c r="BG155" s="192">
        <f t="shared" si="16"/>
        <v>0</v>
      </c>
      <c r="BH155" s="192">
        <f t="shared" si="17"/>
        <v>0</v>
      </c>
      <c r="BI155" s="192">
        <f t="shared" si="18"/>
        <v>0</v>
      </c>
      <c r="BJ155" s="19" t="s">
        <v>80</v>
      </c>
      <c r="BK155" s="192">
        <f t="shared" si="19"/>
        <v>0</v>
      </c>
      <c r="BL155" s="19" t="s">
        <v>135</v>
      </c>
      <c r="BM155" s="191" t="s">
        <v>7555</v>
      </c>
    </row>
    <row r="156" spans="1:65" s="2" customFormat="1" ht="16.5" customHeight="1">
      <c r="A156" s="36"/>
      <c r="B156" s="37"/>
      <c r="C156" s="180" t="s">
        <v>1289</v>
      </c>
      <c r="D156" s="180" t="s">
        <v>187</v>
      </c>
      <c r="E156" s="181" t="s">
        <v>7556</v>
      </c>
      <c r="F156" s="182" t="s">
        <v>7557</v>
      </c>
      <c r="G156" s="183" t="s">
        <v>1314</v>
      </c>
      <c r="H156" s="184">
        <v>1</v>
      </c>
      <c r="I156" s="185"/>
      <c r="J156" s="186">
        <f t="shared" si="10"/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 t="shared" si="11"/>
        <v>0</v>
      </c>
      <c r="Q156" s="189">
        <v>0</v>
      </c>
      <c r="R156" s="189">
        <f t="shared" si="12"/>
        <v>0</v>
      </c>
      <c r="S156" s="189">
        <v>0</v>
      </c>
      <c r="T156" s="190">
        <f t="shared" si="1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80</v>
      </c>
      <c r="AY156" s="19" t="s">
        <v>185</v>
      </c>
      <c r="BE156" s="192">
        <f t="shared" si="14"/>
        <v>0</v>
      </c>
      <c r="BF156" s="192">
        <f t="shared" si="15"/>
        <v>0</v>
      </c>
      <c r="BG156" s="192">
        <f t="shared" si="16"/>
        <v>0</v>
      </c>
      <c r="BH156" s="192">
        <f t="shared" si="17"/>
        <v>0</v>
      </c>
      <c r="BI156" s="192">
        <f t="shared" si="18"/>
        <v>0</v>
      </c>
      <c r="BJ156" s="19" t="s">
        <v>80</v>
      </c>
      <c r="BK156" s="192">
        <f t="shared" si="19"/>
        <v>0</v>
      </c>
      <c r="BL156" s="19" t="s">
        <v>135</v>
      </c>
      <c r="BM156" s="191" t="s">
        <v>7558</v>
      </c>
    </row>
    <row r="157" spans="1:65" s="2" customFormat="1" ht="16.5" customHeight="1">
      <c r="A157" s="36"/>
      <c r="B157" s="37"/>
      <c r="C157" s="180" t="s">
        <v>1294</v>
      </c>
      <c r="D157" s="180" t="s">
        <v>187</v>
      </c>
      <c r="E157" s="181" t="s">
        <v>7559</v>
      </c>
      <c r="F157" s="182" t="s">
        <v>7560</v>
      </c>
      <c r="G157" s="183" t="s">
        <v>1314</v>
      </c>
      <c r="H157" s="184">
        <v>1</v>
      </c>
      <c r="I157" s="185"/>
      <c r="J157" s="186">
        <f t="shared" si="10"/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 t="shared" si="11"/>
        <v>0</v>
      </c>
      <c r="Q157" s="189">
        <v>0</v>
      </c>
      <c r="R157" s="189">
        <f t="shared" si="12"/>
        <v>0</v>
      </c>
      <c r="S157" s="189">
        <v>0</v>
      </c>
      <c r="T157" s="190">
        <f t="shared" si="1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80</v>
      </c>
      <c r="AY157" s="19" t="s">
        <v>185</v>
      </c>
      <c r="BE157" s="192">
        <f t="shared" si="14"/>
        <v>0</v>
      </c>
      <c r="BF157" s="192">
        <f t="shared" si="15"/>
        <v>0</v>
      </c>
      <c r="BG157" s="192">
        <f t="shared" si="16"/>
        <v>0</v>
      </c>
      <c r="BH157" s="192">
        <f t="shared" si="17"/>
        <v>0</v>
      </c>
      <c r="BI157" s="192">
        <f t="shared" si="18"/>
        <v>0</v>
      </c>
      <c r="BJ157" s="19" t="s">
        <v>80</v>
      </c>
      <c r="BK157" s="192">
        <f t="shared" si="19"/>
        <v>0</v>
      </c>
      <c r="BL157" s="19" t="s">
        <v>135</v>
      </c>
      <c r="BM157" s="191" t="s">
        <v>7561</v>
      </c>
    </row>
    <row r="158" spans="1:65" s="2" customFormat="1" ht="16.5" customHeight="1">
      <c r="A158" s="36"/>
      <c r="B158" s="37"/>
      <c r="C158" s="180" t="s">
        <v>1299</v>
      </c>
      <c r="D158" s="180" t="s">
        <v>187</v>
      </c>
      <c r="E158" s="181" t="s">
        <v>7562</v>
      </c>
      <c r="F158" s="182" t="s">
        <v>7563</v>
      </c>
      <c r="G158" s="183" t="s">
        <v>1314</v>
      </c>
      <c r="H158" s="184">
        <v>1</v>
      </c>
      <c r="I158" s="185"/>
      <c r="J158" s="186">
        <f t="shared" si="10"/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 t="shared" si="11"/>
        <v>0</v>
      </c>
      <c r="Q158" s="189">
        <v>0</v>
      </c>
      <c r="R158" s="189">
        <f t="shared" si="12"/>
        <v>0</v>
      </c>
      <c r="S158" s="189">
        <v>0</v>
      </c>
      <c r="T158" s="190">
        <f t="shared" si="1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135</v>
      </c>
      <c r="AT158" s="191" t="s">
        <v>187</v>
      </c>
      <c r="AU158" s="191" t="s">
        <v>80</v>
      </c>
      <c r="AY158" s="19" t="s">
        <v>185</v>
      </c>
      <c r="BE158" s="192">
        <f t="shared" si="14"/>
        <v>0</v>
      </c>
      <c r="BF158" s="192">
        <f t="shared" si="15"/>
        <v>0</v>
      </c>
      <c r="BG158" s="192">
        <f t="shared" si="16"/>
        <v>0</v>
      </c>
      <c r="BH158" s="192">
        <f t="shared" si="17"/>
        <v>0</v>
      </c>
      <c r="BI158" s="192">
        <f t="shared" si="18"/>
        <v>0</v>
      </c>
      <c r="BJ158" s="19" t="s">
        <v>80</v>
      </c>
      <c r="BK158" s="192">
        <f t="shared" si="19"/>
        <v>0</v>
      </c>
      <c r="BL158" s="19" t="s">
        <v>135</v>
      </c>
      <c r="BM158" s="191" t="s">
        <v>7564</v>
      </c>
    </row>
    <row r="159" spans="1:65" s="2" customFormat="1" ht="16.5" customHeight="1">
      <c r="A159" s="36"/>
      <c r="B159" s="37"/>
      <c r="C159" s="180" t="s">
        <v>1307</v>
      </c>
      <c r="D159" s="180" t="s">
        <v>187</v>
      </c>
      <c r="E159" s="181" t="s">
        <v>7565</v>
      </c>
      <c r="F159" s="182" t="s">
        <v>7566</v>
      </c>
      <c r="G159" s="183" t="s">
        <v>1314</v>
      </c>
      <c r="H159" s="184">
        <v>1</v>
      </c>
      <c r="I159" s="185"/>
      <c r="J159" s="186">
        <f t="shared" si="10"/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 t="shared" si="11"/>
        <v>0</v>
      </c>
      <c r="Q159" s="189">
        <v>0</v>
      </c>
      <c r="R159" s="189">
        <f t="shared" si="12"/>
        <v>0</v>
      </c>
      <c r="S159" s="189">
        <v>0</v>
      </c>
      <c r="T159" s="190">
        <f t="shared" si="1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80</v>
      </c>
      <c r="AY159" s="19" t="s">
        <v>185</v>
      </c>
      <c r="BE159" s="192">
        <f t="shared" si="14"/>
        <v>0</v>
      </c>
      <c r="BF159" s="192">
        <f t="shared" si="15"/>
        <v>0</v>
      </c>
      <c r="BG159" s="192">
        <f t="shared" si="16"/>
        <v>0</v>
      </c>
      <c r="BH159" s="192">
        <f t="shared" si="17"/>
        <v>0</v>
      </c>
      <c r="BI159" s="192">
        <f t="shared" si="18"/>
        <v>0</v>
      </c>
      <c r="BJ159" s="19" t="s">
        <v>80</v>
      </c>
      <c r="BK159" s="192">
        <f t="shared" si="19"/>
        <v>0</v>
      </c>
      <c r="BL159" s="19" t="s">
        <v>135</v>
      </c>
      <c r="BM159" s="191" t="s">
        <v>7567</v>
      </c>
    </row>
    <row r="160" spans="1:65" s="2" customFormat="1" ht="16.5" customHeight="1">
      <c r="A160" s="36"/>
      <c r="B160" s="37"/>
      <c r="C160" s="180" t="s">
        <v>1311</v>
      </c>
      <c r="D160" s="180" t="s">
        <v>187</v>
      </c>
      <c r="E160" s="181" t="s">
        <v>7568</v>
      </c>
      <c r="F160" s="182" t="s">
        <v>7569</v>
      </c>
      <c r="G160" s="183" t="s">
        <v>1314</v>
      </c>
      <c r="H160" s="184">
        <v>1</v>
      </c>
      <c r="I160" s="185"/>
      <c r="J160" s="186">
        <f t="shared" ref="J160:J191" si="20">ROUND(I160*H160,2)</f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 t="shared" ref="P160:P191" si="21">O160*H160</f>
        <v>0</v>
      </c>
      <c r="Q160" s="189">
        <v>0</v>
      </c>
      <c r="R160" s="189">
        <f t="shared" ref="R160:R191" si="22">Q160*H160</f>
        <v>0</v>
      </c>
      <c r="S160" s="189">
        <v>0</v>
      </c>
      <c r="T160" s="190">
        <f t="shared" ref="T160:T191" si="23"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80</v>
      </c>
      <c r="AY160" s="19" t="s">
        <v>185</v>
      </c>
      <c r="BE160" s="192">
        <f t="shared" ref="BE160:BE191" si="24">IF(N160="základní",J160,0)</f>
        <v>0</v>
      </c>
      <c r="BF160" s="192">
        <f t="shared" ref="BF160:BF191" si="25">IF(N160="snížená",J160,0)</f>
        <v>0</v>
      </c>
      <c r="BG160" s="192">
        <f t="shared" ref="BG160:BG191" si="26">IF(N160="zákl. přenesená",J160,0)</f>
        <v>0</v>
      </c>
      <c r="BH160" s="192">
        <f t="shared" ref="BH160:BH191" si="27">IF(N160="sníž. přenesená",J160,0)</f>
        <v>0</v>
      </c>
      <c r="BI160" s="192">
        <f t="shared" ref="BI160:BI191" si="28">IF(N160="nulová",J160,0)</f>
        <v>0</v>
      </c>
      <c r="BJ160" s="19" t="s">
        <v>80</v>
      </c>
      <c r="BK160" s="192">
        <f t="shared" ref="BK160:BK191" si="29">ROUND(I160*H160,2)</f>
        <v>0</v>
      </c>
      <c r="BL160" s="19" t="s">
        <v>135</v>
      </c>
      <c r="BM160" s="191" t="s">
        <v>7570</v>
      </c>
    </row>
    <row r="161" spans="1:65" s="2" customFormat="1" ht="16.5" customHeight="1">
      <c r="A161" s="36"/>
      <c r="B161" s="37"/>
      <c r="C161" s="180" t="s">
        <v>1317</v>
      </c>
      <c r="D161" s="180" t="s">
        <v>187</v>
      </c>
      <c r="E161" s="181" t="s">
        <v>7571</v>
      </c>
      <c r="F161" s="182" t="s">
        <v>7572</v>
      </c>
      <c r="G161" s="183" t="s">
        <v>1314</v>
      </c>
      <c r="H161" s="184">
        <v>1</v>
      </c>
      <c r="I161" s="185"/>
      <c r="J161" s="186">
        <f t="shared" si="20"/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 t="shared" si="21"/>
        <v>0</v>
      </c>
      <c r="Q161" s="189">
        <v>0</v>
      </c>
      <c r="R161" s="189">
        <f t="shared" si="22"/>
        <v>0</v>
      </c>
      <c r="S161" s="189">
        <v>0</v>
      </c>
      <c r="T161" s="190">
        <f t="shared" si="2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80</v>
      </c>
      <c r="AY161" s="19" t="s">
        <v>185</v>
      </c>
      <c r="BE161" s="192">
        <f t="shared" si="24"/>
        <v>0</v>
      </c>
      <c r="BF161" s="192">
        <f t="shared" si="25"/>
        <v>0</v>
      </c>
      <c r="BG161" s="192">
        <f t="shared" si="26"/>
        <v>0</v>
      </c>
      <c r="BH161" s="192">
        <f t="shared" si="27"/>
        <v>0</v>
      </c>
      <c r="BI161" s="192">
        <f t="shared" si="28"/>
        <v>0</v>
      </c>
      <c r="BJ161" s="19" t="s">
        <v>80</v>
      </c>
      <c r="BK161" s="192">
        <f t="shared" si="29"/>
        <v>0</v>
      </c>
      <c r="BL161" s="19" t="s">
        <v>135</v>
      </c>
      <c r="BM161" s="191" t="s">
        <v>7573</v>
      </c>
    </row>
    <row r="162" spans="1:65" s="2" customFormat="1" ht="16.5" customHeight="1">
      <c r="A162" s="36"/>
      <c r="B162" s="37"/>
      <c r="C162" s="180" t="s">
        <v>1322</v>
      </c>
      <c r="D162" s="180" t="s">
        <v>187</v>
      </c>
      <c r="E162" s="181" t="s">
        <v>7565</v>
      </c>
      <c r="F162" s="182" t="s">
        <v>7566</v>
      </c>
      <c r="G162" s="183" t="s">
        <v>1314</v>
      </c>
      <c r="H162" s="184">
        <v>1</v>
      </c>
      <c r="I162" s="185"/>
      <c r="J162" s="186">
        <f t="shared" si="20"/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 t="shared" si="21"/>
        <v>0</v>
      </c>
      <c r="Q162" s="189">
        <v>0</v>
      </c>
      <c r="R162" s="189">
        <f t="shared" si="22"/>
        <v>0</v>
      </c>
      <c r="S162" s="189">
        <v>0</v>
      </c>
      <c r="T162" s="190">
        <f t="shared" si="2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80</v>
      </c>
      <c r="AY162" s="19" t="s">
        <v>185</v>
      </c>
      <c r="BE162" s="192">
        <f t="shared" si="24"/>
        <v>0</v>
      </c>
      <c r="BF162" s="192">
        <f t="shared" si="25"/>
        <v>0</v>
      </c>
      <c r="BG162" s="192">
        <f t="shared" si="26"/>
        <v>0</v>
      </c>
      <c r="BH162" s="192">
        <f t="shared" si="27"/>
        <v>0</v>
      </c>
      <c r="BI162" s="192">
        <f t="shared" si="28"/>
        <v>0</v>
      </c>
      <c r="BJ162" s="19" t="s">
        <v>80</v>
      </c>
      <c r="BK162" s="192">
        <f t="shared" si="29"/>
        <v>0</v>
      </c>
      <c r="BL162" s="19" t="s">
        <v>135</v>
      </c>
      <c r="BM162" s="191" t="s">
        <v>7574</v>
      </c>
    </row>
    <row r="163" spans="1:65" s="2" customFormat="1" ht="16.5" customHeight="1">
      <c r="A163" s="36"/>
      <c r="B163" s="37"/>
      <c r="C163" s="180" t="s">
        <v>1326</v>
      </c>
      <c r="D163" s="180" t="s">
        <v>187</v>
      </c>
      <c r="E163" s="181" t="s">
        <v>7575</v>
      </c>
      <c r="F163" s="182" t="s">
        <v>7576</v>
      </c>
      <c r="G163" s="183" t="s">
        <v>1314</v>
      </c>
      <c r="H163" s="184">
        <v>1</v>
      </c>
      <c r="I163" s="185"/>
      <c r="J163" s="186">
        <f t="shared" si="20"/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 t="shared" si="21"/>
        <v>0</v>
      </c>
      <c r="Q163" s="189">
        <v>0</v>
      </c>
      <c r="R163" s="189">
        <f t="shared" si="22"/>
        <v>0</v>
      </c>
      <c r="S163" s="189">
        <v>0</v>
      </c>
      <c r="T163" s="190">
        <f t="shared" si="2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135</v>
      </c>
      <c r="AT163" s="191" t="s">
        <v>187</v>
      </c>
      <c r="AU163" s="191" t="s">
        <v>80</v>
      </c>
      <c r="AY163" s="19" t="s">
        <v>185</v>
      </c>
      <c r="BE163" s="192">
        <f t="shared" si="24"/>
        <v>0</v>
      </c>
      <c r="BF163" s="192">
        <f t="shared" si="25"/>
        <v>0</v>
      </c>
      <c r="BG163" s="192">
        <f t="shared" si="26"/>
        <v>0</v>
      </c>
      <c r="BH163" s="192">
        <f t="shared" si="27"/>
        <v>0</v>
      </c>
      <c r="BI163" s="192">
        <f t="shared" si="28"/>
        <v>0</v>
      </c>
      <c r="BJ163" s="19" t="s">
        <v>80</v>
      </c>
      <c r="BK163" s="192">
        <f t="shared" si="29"/>
        <v>0</v>
      </c>
      <c r="BL163" s="19" t="s">
        <v>135</v>
      </c>
      <c r="BM163" s="191" t="s">
        <v>7577</v>
      </c>
    </row>
    <row r="164" spans="1:65" s="2" customFormat="1" ht="16.5" customHeight="1">
      <c r="A164" s="36"/>
      <c r="B164" s="37"/>
      <c r="C164" s="180" t="s">
        <v>1331</v>
      </c>
      <c r="D164" s="180" t="s">
        <v>187</v>
      </c>
      <c r="E164" s="181" t="s">
        <v>7565</v>
      </c>
      <c r="F164" s="182" t="s">
        <v>7566</v>
      </c>
      <c r="G164" s="183" t="s">
        <v>1314</v>
      </c>
      <c r="H164" s="184">
        <v>1</v>
      </c>
      <c r="I164" s="185"/>
      <c r="J164" s="186">
        <f t="shared" si="20"/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 t="shared" si="21"/>
        <v>0</v>
      </c>
      <c r="Q164" s="189">
        <v>0</v>
      </c>
      <c r="R164" s="189">
        <f t="shared" si="22"/>
        <v>0</v>
      </c>
      <c r="S164" s="189">
        <v>0</v>
      </c>
      <c r="T164" s="190">
        <f t="shared" si="2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80</v>
      </c>
      <c r="AY164" s="19" t="s">
        <v>185</v>
      </c>
      <c r="BE164" s="192">
        <f t="shared" si="24"/>
        <v>0</v>
      </c>
      <c r="BF164" s="192">
        <f t="shared" si="25"/>
        <v>0</v>
      </c>
      <c r="BG164" s="192">
        <f t="shared" si="26"/>
        <v>0</v>
      </c>
      <c r="BH164" s="192">
        <f t="shared" si="27"/>
        <v>0</v>
      </c>
      <c r="BI164" s="192">
        <f t="shared" si="28"/>
        <v>0</v>
      </c>
      <c r="BJ164" s="19" t="s">
        <v>80</v>
      </c>
      <c r="BK164" s="192">
        <f t="shared" si="29"/>
        <v>0</v>
      </c>
      <c r="BL164" s="19" t="s">
        <v>135</v>
      </c>
      <c r="BM164" s="191" t="s">
        <v>7578</v>
      </c>
    </row>
    <row r="165" spans="1:65" s="2" customFormat="1" ht="16.5" customHeight="1">
      <c r="A165" s="36"/>
      <c r="B165" s="37"/>
      <c r="C165" s="180" t="s">
        <v>1335</v>
      </c>
      <c r="D165" s="180" t="s">
        <v>187</v>
      </c>
      <c r="E165" s="181" t="s">
        <v>7579</v>
      </c>
      <c r="F165" s="182" t="s">
        <v>7580</v>
      </c>
      <c r="G165" s="183" t="s">
        <v>1314</v>
      </c>
      <c r="H165" s="184">
        <v>1</v>
      </c>
      <c r="I165" s="185"/>
      <c r="J165" s="186">
        <f t="shared" si="20"/>
        <v>0</v>
      </c>
      <c r="K165" s="182" t="s">
        <v>19</v>
      </c>
      <c r="L165" s="41"/>
      <c r="M165" s="187" t="s">
        <v>19</v>
      </c>
      <c r="N165" s="188" t="s">
        <v>44</v>
      </c>
      <c r="O165" s="66"/>
      <c r="P165" s="189">
        <f t="shared" si="21"/>
        <v>0</v>
      </c>
      <c r="Q165" s="189">
        <v>0</v>
      </c>
      <c r="R165" s="189">
        <f t="shared" si="22"/>
        <v>0</v>
      </c>
      <c r="S165" s="189">
        <v>0</v>
      </c>
      <c r="T165" s="190">
        <f t="shared" si="2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135</v>
      </c>
      <c r="AT165" s="191" t="s">
        <v>187</v>
      </c>
      <c r="AU165" s="191" t="s">
        <v>80</v>
      </c>
      <c r="AY165" s="19" t="s">
        <v>185</v>
      </c>
      <c r="BE165" s="192">
        <f t="shared" si="24"/>
        <v>0</v>
      </c>
      <c r="BF165" s="192">
        <f t="shared" si="25"/>
        <v>0</v>
      </c>
      <c r="BG165" s="192">
        <f t="shared" si="26"/>
        <v>0</v>
      </c>
      <c r="BH165" s="192">
        <f t="shared" si="27"/>
        <v>0</v>
      </c>
      <c r="BI165" s="192">
        <f t="shared" si="28"/>
        <v>0</v>
      </c>
      <c r="BJ165" s="19" t="s">
        <v>80</v>
      </c>
      <c r="BK165" s="192">
        <f t="shared" si="29"/>
        <v>0</v>
      </c>
      <c r="BL165" s="19" t="s">
        <v>135</v>
      </c>
      <c r="BM165" s="191" t="s">
        <v>7581</v>
      </c>
    </row>
    <row r="166" spans="1:65" s="2" customFormat="1" ht="16.5" customHeight="1">
      <c r="A166" s="36"/>
      <c r="B166" s="37"/>
      <c r="C166" s="180" t="s">
        <v>1342</v>
      </c>
      <c r="D166" s="180" t="s">
        <v>187</v>
      </c>
      <c r="E166" s="181" t="s">
        <v>7582</v>
      </c>
      <c r="F166" s="182" t="s">
        <v>7583</v>
      </c>
      <c r="G166" s="183" t="s">
        <v>1314</v>
      </c>
      <c r="H166" s="184">
        <v>1</v>
      </c>
      <c r="I166" s="185"/>
      <c r="J166" s="186">
        <f t="shared" si="20"/>
        <v>0</v>
      </c>
      <c r="K166" s="182" t="s">
        <v>19</v>
      </c>
      <c r="L166" s="41"/>
      <c r="M166" s="187" t="s">
        <v>19</v>
      </c>
      <c r="N166" s="188" t="s">
        <v>44</v>
      </c>
      <c r="O166" s="66"/>
      <c r="P166" s="189">
        <f t="shared" si="21"/>
        <v>0</v>
      </c>
      <c r="Q166" s="189">
        <v>0</v>
      </c>
      <c r="R166" s="189">
        <f t="shared" si="22"/>
        <v>0</v>
      </c>
      <c r="S166" s="189">
        <v>0</v>
      </c>
      <c r="T166" s="190">
        <f t="shared" si="2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135</v>
      </c>
      <c r="AT166" s="191" t="s">
        <v>187</v>
      </c>
      <c r="AU166" s="191" t="s">
        <v>80</v>
      </c>
      <c r="AY166" s="19" t="s">
        <v>185</v>
      </c>
      <c r="BE166" s="192">
        <f t="shared" si="24"/>
        <v>0</v>
      </c>
      <c r="BF166" s="192">
        <f t="shared" si="25"/>
        <v>0</v>
      </c>
      <c r="BG166" s="192">
        <f t="shared" si="26"/>
        <v>0</v>
      </c>
      <c r="BH166" s="192">
        <f t="shared" si="27"/>
        <v>0</v>
      </c>
      <c r="BI166" s="192">
        <f t="shared" si="28"/>
        <v>0</v>
      </c>
      <c r="BJ166" s="19" t="s">
        <v>80</v>
      </c>
      <c r="BK166" s="192">
        <f t="shared" si="29"/>
        <v>0</v>
      </c>
      <c r="BL166" s="19" t="s">
        <v>135</v>
      </c>
      <c r="BM166" s="191" t="s">
        <v>7584</v>
      </c>
    </row>
    <row r="167" spans="1:65" s="2" customFormat="1" ht="16.5" customHeight="1">
      <c r="A167" s="36"/>
      <c r="B167" s="37"/>
      <c r="C167" s="180" t="s">
        <v>1351</v>
      </c>
      <c r="D167" s="180" t="s">
        <v>187</v>
      </c>
      <c r="E167" s="181" t="s">
        <v>7565</v>
      </c>
      <c r="F167" s="182" t="s">
        <v>7566</v>
      </c>
      <c r="G167" s="183" t="s">
        <v>1314</v>
      </c>
      <c r="H167" s="184">
        <v>1</v>
      </c>
      <c r="I167" s="185"/>
      <c r="J167" s="186">
        <f t="shared" si="20"/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 t="shared" si="21"/>
        <v>0</v>
      </c>
      <c r="Q167" s="189">
        <v>0</v>
      </c>
      <c r="R167" s="189">
        <f t="shared" si="22"/>
        <v>0</v>
      </c>
      <c r="S167" s="189">
        <v>0</v>
      </c>
      <c r="T167" s="190">
        <f t="shared" si="2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135</v>
      </c>
      <c r="AT167" s="191" t="s">
        <v>187</v>
      </c>
      <c r="AU167" s="191" t="s">
        <v>80</v>
      </c>
      <c r="AY167" s="19" t="s">
        <v>185</v>
      </c>
      <c r="BE167" s="192">
        <f t="shared" si="24"/>
        <v>0</v>
      </c>
      <c r="BF167" s="192">
        <f t="shared" si="25"/>
        <v>0</v>
      </c>
      <c r="BG167" s="192">
        <f t="shared" si="26"/>
        <v>0</v>
      </c>
      <c r="BH167" s="192">
        <f t="shared" si="27"/>
        <v>0</v>
      </c>
      <c r="BI167" s="192">
        <f t="shared" si="28"/>
        <v>0</v>
      </c>
      <c r="BJ167" s="19" t="s">
        <v>80</v>
      </c>
      <c r="BK167" s="192">
        <f t="shared" si="29"/>
        <v>0</v>
      </c>
      <c r="BL167" s="19" t="s">
        <v>135</v>
      </c>
      <c r="BM167" s="191" t="s">
        <v>7585</v>
      </c>
    </row>
    <row r="168" spans="1:65" s="2" customFormat="1" ht="16.5" customHeight="1">
      <c r="A168" s="36"/>
      <c r="B168" s="37"/>
      <c r="C168" s="180" t="s">
        <v>1355</v>
      </c>
      <c r="D168" s="180" t="s">
        <v>187</v>
      </c>
      <c r="E168" s="181" t="s">
        <v>7575</v>
      </c>
      <c r="F168" s="182" t="s">
        <v>7576</v>
      </c>
      <c r="G168" s="183" t="s">
        <v>1314</v>
      </c>
      <c r="H168" s="184">
        <v>1</v>
      </c>
      <c r="I168" s="185"/>
      <c r="J168" s="186">
        <f t="shared" si="20"/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si="21"/>
        <v>0</v>
      </c>
      <c r="Q168" s="189">
        <v>0</v>
      </c>
      <c r="R168" s="189">
        <f t="shared" si="22"/>
        <v>0</v>
      </c>
      <c r="S168" s="189">
        <v>0</v>
      </c>
      <c r="T168" s="190">
        <f t="shared" si="2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80</v>
      </c>
      <c r="AY168" s="19" t="s">
        <v>185</v>
      </c>
      <c r="BE168" s="192">
        <f t="shared" si="24"/>
        <v>0</v>
      </c>
      <c r="BF168" s="192">
        <f t="shared" si="25"/>
        <v>0</v>
      </c>
      <c r="BG168" s="192">
        <f t="shared" si="26"/>
        <v>0</v>
      </c>
      <c r="BH168" s="192">
        <f t="shared" si="27"/>
        <v>0</v>
      </c>
      <c r="BI168" s="192">
        <f t="shared" si="28"/>
        <v>0</v>
      </c>
      <c r="BJ168" s="19" t="s">
        <v>80</v>
      </c>
      <c r="BK168" s="192">
        <f t="shared" si="29"/>
        <v>0</v>
      </c>
      <c r="BL168" s="19" t="s">
        <v>135</v>
      </c>
      <c r="BM168" s="191" t="s">
        <v>7586</v>
      </c>
    </row>
    <row r="169" spans="1:65" s="2" customFormat="1" ht="16.5" customHeight="1">
      <c r="A169" s="36"/>
      <c r="B169" s="37"/>
      <c r="C169" s="180" t="s">
        <v>1369</v>
      </c>
      <c r="D169" s="180" t="s">
        <v>187</v>
      </c>
      <c r="E169" s="181" t="s">
        <v>7587</v>
      </c>
      <c r="F169" s="182" t="s">
        <v>7588</v>
      </c>
      <c r="G169" s="183" t="s">
        <v>1314</v>
      </c>
      <c r="H169" s="184">
        <v>1</v>
      </c>
      <c r="I169" s="185"/>
      <c r="J169" s="186">
        <f t="shared" si="2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21"/>
        <v>0</v>
      </c>
      <c r="Q169" s="189">
        <v>0</v>
      </c>
      <c r="R169" s="189">
        <f t="shared" si="22"/>
        <v>0</v>
      </c>
      <c r="S169" s="189">
        <v>0</v>
      </c>
      <c r="T169" s="190">
        <f t="shared" si="2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80</v>
      </c>
      <c r="AY169" s="19" t="s">
        <v>185</v>
      </c>
      <c r="BE169" s="192">
        <f t="shared" si="24"/>
        <v>0</v>
      </c>
      <c r="BF169" s="192">
        <f t="shared" si="25"/>
        <v>0</v>
      </c>
      <c r="BG169" s="192">
        <f t="shared" si="26"/>
        <v>0</v>
      </c>
      <c r="BH169" s="192">
        <f t="shared" si="27"/>
        <v>0</v>
      </c>
      <c r="BI169" s="192">
        <f t="shared" si="28"/>
        <v>0</v>
      </c>
      <c r="BJ169" s="19" t="s">
        <v>80</v>
      </c>
      <c r="BK169" s="192">
        <f t="shared" si="29"/>
        <v>0</v>
      </c>
      <c r="BL169" s="19" t="s">
        <v>135</v>
      </c>
      <c r="BM169" s="191" t="s">
        <v>7589</v>
      </c>
    </row>
    <row r="170" spans="1:65" s="2" customFormat="1" ht="16.5" customHeight="1">
      <c r="A170" s="36"/>
      <c r="B170" s="37"/>
      <c r="C170" s="180" t="s">
        <v>1374</v>
      </c>
      <c r="D170" s="180" t="s">
        <v>187</v>
      </c>
      <c r="E170" s="181" t="s">
        <v>7590</v>
      </c>
      <c r="F170" s="182" t="s">
        <v>7591</v>
      </c>
      <c r="G170" s="183" t="s">
        <v>1314</v>
      </c>
      <c r="H170" s="184">
        <v>1</v>
      </c>
      <c r="I170" s="185"/>
      <c r="J170" s="186">
        <f t="shared" si="2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21"/>
        <v>0</v>
      </c>
      <c r="Q170" s="189">
        <v>0</v>
      </c>
      <c r="R170" s="189">
        <f t="shared" si="22"/>
        <v>0</v>
      </c>
      <c r="S170" s="189">
        <v>0</v>
      </c>
      <c r="T170" s="190">
        <f t="shared" si="2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80</v>
      </c>
      <c r="AY170" s="19" t="s">
        <v>185</v>
      </c>
      <c r="BE170" s="192">
        <f t="shared" si="24"/>
        <v>0</v>
      </c>
      <c r="BF170" s="192">
        <f t="shared" si="25"/>
        <v>0</v>
      </c>
      <c r="BG170" s="192">
        <f t="shared" si="26"/>
        <v>0</v>
      </c>
      <c r="BH170" s="192">
        <f t="shared" si="27"/>
        <v>0</v>
      </c>
      <c r="BI170" s="192">
        <f t="shared" si="28"/>
        <v>0</v>
      </c>
      <c r="BJ170" s="19" t="s">
        <v>80</v>
      </c>
      <c r="BK170" s="192">
        <f t="shared" si="29"/>
        <v>0</v>
      </c>
      <c r="BL170" s="19" t="s">
        <v>135</v>
      </c>
      <c r="BM170" s="191" t="s">
        <v>7592</v>
      </c>
    </row>
    <row r="171" spans="1:65" s="2" customFormat="1" ht="16.5" customHeight="1">
      <c r="A171" s="36"/>
      <c r="B171" s="37"/>
      <c r="C171" s="180" t="s">
        <v>1379</v>
      </c>
      <c r="D171" s="180" t="s">
        <v>187</v>
      </c>
      <c r="E171" s="181" t="s">
        <v>7593</v>
      </c>
      <c r="F171" s="182" t="s">
        <v>7594</v>
      </c>
      <c r="G171" s="183" t="s">
        <v>1314</v>
      </c>
      <c r="H171" s="184">
        <v>1</v>
      </c>
      <c r="I171" s="185"/>
      <c r="J171" s="186">
        <f t="shared" si="2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21"/>
        <v>0</v>
      </c>
      <c r="Q171" s="189">
        <v>0</v>
      </c>
      <c r="R171" s="189">
        <f t="shared" si="22"/>
        <v>0</v>
      </c>
      <c r="S171" s="189">
        <v>0</v>
      </c>
      <c r="T171" s="190">
        <f t="shared" si="2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135</v>
      </c>
      <c r="AT171" s="191" t="s">
        <v>187</v>
      </c>
      <c r="AU171" s="191" t="s">
        <v>80</v>
      </c>
      <c r="AY171" s="19" t="s">
        <v>185</v>
      </c>
      <c r="BE171" s="192">
        <f t="shared" si="24"/>
        <v>0</v>
      </c>
      <c r="BF171" s="192">
        <f t="shared" si="25"/>
        <v>0</v>
      </c>
      <c r="BG171" s="192">
        <f t="shared" si="26"/>
        <v>0</v>
      </c>
      <c r="BH171" s="192">
        <f t="shared" si="27"/>
        <v>0</v>
      </c>
      <c r="BI171" s="192">
        <f t="shared" si="28"/>
        <v>0</v>
      </c>
      <c r="BJ171" s="19" t="s">
        <v>80</v>
      </c>
      <c r="BK171" s="192">
        <f t="shared" si="29"/>
        <v>0</v>
      </c>
      <c r="BL171" s="19" t="s">
        <v>135</v>
      </c>
      <c r="BM171" s="191" t="s">
        <v>7595</v>
      </c>
    </row>
    <row r="172" spans="1:65" s="2" customFormat="1" ht="16.5" customHeight="1">
      <c r="A172" s="36"/>
      <c r="B172" s="37"/>
      <c r="C172" s="180" t="s">
        <v>1384</v>
      </c>
      <c r="D172" s="180" t="s">
        <v>187</v>
      </c>
      <c r="E172" s="181" t="s">
        <v>7596</v>
      </c>
      <c r="F172" s="182" t="s">
        <v>7597</v>
      </c>
      <c r="G172" s="183" t="s">
        <v>1314</v>
      </c>
      <c r="H172" s="184">
        <v>1</v>
      </c>
      <c r="I172" s="185"/>
      <c r="J172" s="186">
        <f t="shared" si="2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21"/>
        <v>0</v>
      </c>
      <c r="Q172" s="189">
        <v>0</v>
      </c>
      <c r="R172" s="189">
        <f t="shared" si="22"/>
        <v>0</v>
      </c>
      <c r="S172" s="189">
        <v>0</v>
      </c>
      <c r="T172" s="190">
        <f t="shared" si="2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80</v>
      </c>
      <c r="AY172" s="19" t="s">
        <v>185</v>
      </c>
      <c r="BE172" s="192">
        <f t="shared" si="24"/>
        <v>0</v>
      </c>
      <c r="BF172" s="192">
        <f t="shared" si="25"/>
        <v>0</v>
      </c>
      <c r="BG172" s="192">
        <f t="shared" si="26"/>
        <v>0</v>
      </c>
      <c r="BH172" s="192">
        <f t="shared" si="27"/>
        <v>0</v>
      </c>
      <c r="BI172" s="192">
        <f t="shared" si="28"/>
        <v>0</v>
      </c>
      <c r="BJ172" s="19" t="s">
        <v>80</v>
      </c>
      <c r="BK172" s="192">
        <f t="shared" si="29"/>
        <v>0</v>
      </c>
      <c r="BL172" s="19" t="s">
        <v>135</v>
      </c>
      <c r="BM172" s="191" t="s">
        <v>7598</v>
      </c>
    </row>
    <row r="173" spans="1:65" s="2" customFormat="1" ht="16.5" customHeight="1">
      <c r="A173" s="36"/>
      <c r="B173" s="37"/>
      <c r="C173" s="180" t="s">
        <v>1391</v>
      </c>
      <c r="D173" s="180" t="s">
        <v>187</v>
      </c>
      <c r="E173" s="181" t="s">
        <v>7599</v>
      </c>
      <c r="F173" s="182" t="s">
        <v>7600</v>
      </c>
      <c r="G173" s="183" t="s">
        <v>1314</v>
      </c>
      <c r="H173" s="184">
        <v>2</v>
      </c>
      <c r="I173" s="185"/>
      <c r="J173" s="186">
        <f t="shared" si="2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21"/>
        <v>0</v>
      </c>
      <c r="Q173" s="189">
        <v>0</v>
      </c>
      <c r="R173" s="189">
        <f t="shared" si="22"/>
        <v>0</v>
      </c>
      <c r="S173" s="189">
        <v>0</v>
      </c>
      <c r="T173" s="190">
        <f t="shared" si="2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80</v>
      </c>
      <c r="AY173" s="19" t="s">
        <v>185</v>
      </c>
      <c r="BE173" s="192">
        <f t="shared" si="24"/>
        <v>0</v>
      </c>
      <c r="BF173" s="192">
        <f t="shared" si="25"/>
        <v>0</v>
      </c>
      <c r="BG173" s="192">
        <f t="shared" si="26"/>
        <v>0</v>
      </c>
      <c r="BH173" s="192">
        <f t="shared" si="27"/>
        <v>0</v>
      </c>
      <c r="BI173" s="192">
        <f t="shared" si="28"/>
        <v>0</v>
      </c>
      <c r="BJ173" s="19" t="s">
        <v>80</v>
      </c>
      <c r="BK173" s="192">
        <f t="shared" si="29"/>
        <v>0</v>
      </c>
      <c r="BL173" s="19" t="s">
        <v>135</v>
      </c>
      <c r="BM173" s="191" t="s">
        <v>7601</v>
      </c>
    </row>
    <row r="174" spans="1:65" s="2" customFormat="1" ht="16.5" customHeight="1">
      <c r="A174" s="36"/>
      <c r="B174" s="37"/>
      <c r="C174" s="180" t="s">
        <v>1396</v>
      </c>
      <c r="D174" s="180" t="s">
        <v>187</v>
      </c>
      <c r="E174" s="181" t="s">
        <v>7602</v>
      </c>
      <c r="F174" s="182" t="s">
        <v>7603</v>
      </c>
      <c r="G174" s="183" t="s">
        <v>1314</v>
      </c>
      <c r="H174" s="184">
        <v>1</v>
      </c>
      <c r="I174" s="185"/>
      <c r="J174" s="186">
        <f t="shared" si="20"/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 t="shared" si="21"/>
        <v>0</v>
      </c>
      <c r="Q174" s="189">
        <v>0</v>
      </c>
      <c r="R174" s="189">
        <f t="shared" si="22"/>
        <v>0</v>
      </c>
      <c r="S174" s="189">
        <v>0</v>
      </c>
      <c r="T174" s="190">
        <f t="shared" si="2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135</v>
      </c>
      <c r="AT174" s="191" t="s">
        <v>187</v>
      </c>
      <c r="AU174" s="191" t="s">
        <v>80</v>
      </c>
      <c r="AY174" s="19" t="s">
        <v>185</v>
      </c>
      <c r="BE174" s="192">
        <f t="shared" si="24"/>
        <v>0</v>
      </c>
      <c r="BF174" s="192">
        <f t="shared" si="25"/>
        <v>0</v>
      </c>
      <c r="BG174" s="192">
        <f t="shared" si="26"/>
        <v>0</v>
      </c>
      <c r="BH174" s="192">
        <f t="shared" si="27"/>
        <v>0</v>
      </c>
      <c r="BI174" s="192">
        <f t="shared" si="28"/>
        <v>0</v>
      </c>
      <c r="BJ174" s="19" t="s">
        <v>80</v>
      </c>
      <c r="BK174" s="192">
        <f t="shared" si="29"/>
        <v>0</v>
      </c>
      <c r="BL174" s="19" t="s">
        <v>135</v>
      </c>
      <c r="BM174" s="191" t="s">
        <v>7604</v>
      </c>
    </row>
    <row r="175" spans="1:65" s="2" customFormat="1" ht="16.5" customHeight="1">
      <c r="A175" s="36"/>
      <c r="B175" s="37"/>
      <c r="C175" s="180" t="s">
        <v>1403</v>
      </c>
      <c r="D175" s="180" t="s">
        <v>187</v>
      </c>
      <c r="E175" s="181" t="s">
        <v>7605</v>
      </c>
      <c r="F175" s="182" t="s">
        <v>7606</v>
      </c>
      <c r="G175" s="183" t="s">
        <v>1314</v>
      </c>
      <c r="H175" s="184">
        <v>1</v>
      </c>
      <c r="I175" s="185"/>
      <c r="J175" s="186">
        <f t="shared" si="20"/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si="21"/>
        <v>0</v>
      </c>
      <c r="Q175" s="189">
        <v>0</v>
      </c>
      <c r="R175" s="189">
        <f t="shared" si="22"/>
        <v>0</v>
      </c>
      <c r="S175" s="189">
        <v>0</v>
      </c>
      <c r="T175" s="190">
        <f t="shared" si="2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135</v>
      </c>
      <c r="AT175" s="191" t="s">
        <v>187</v>
      </c>
      <c r="AU175" s="191" t="s">
        <v>80</v>
      </c>
      <c r="AY175" s="19" t="s">
        <v>185</v>
      </c>
      <c r="BE175" s="192">
        <f t="shared" si="24"/>
        <v>0</v>
      </c>
      <c r="BF175" s="192">
        <f t="shared" si="25"/>
        <v>0</v>
      </c>
      <c r="BG175" s="192">
        <f t="shared" si="26"/>
        <v>0</v>
      </c>
      <c r="BH175" s="192">
        <f t="shared" si="27"/>
        <v>0</v>
      </c>
      <c r="BI175" s="192">
        <f t="shared" si="28"/>
        <v>0</v>
      </c>
      <c r="BJ175" s="19" t="s">
        <v>80</v>
      </c>
      <c r="BK175" s="192">
        <f t="shared" si="29"/>
        <v>0</v>
      </c>
      <c r="BL175" s="19" t="s">
        <v>135</v>
      </c>
      <c r="BM175" s="191" t="s">
        <v>7607</v>
      </c>
    </row>
    <row r="176" spans="1:65" s="2" customFormat="1" ht="16.5" customHeight="1">
      <c r="A176" s="36"/>
      <c r="B176" s="37"/>
      <c r="C176" s="180" t="s">
        <v>1410</v>
      </c>
      <c r="D176" s="180" t="s">
        <v>187</v>
      </c>
      <c r="E176" s="181" t="s">
        <v>7608</v>
      </c>
      <c r="F176" s="182" t="s">
        <v>7609</v>
      </c>
      <c r="G176" s="183" t="s">
        <v>1314</v>
      </c>
      <c r="H176" s="184">
        <v>1</v>
      </c>
      <c r="I176" s="185"/>
      <c r="J176" s="186">
        <f t="shared" si="2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21"/>
        <v>0</v>
      </c>
      <c r="Q176" s="189">
        <v>0</v>
      </c>
      <c r="R176" s="189">
        <f t="shared" si="22"/>
        <v>0</v>
      </c>
      <c r="S176" s="189">
        <v>0</v>
      </c>
      <c r="T176" s="190">
        <f t="shared" si="2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135</v>
      </c>
      <c r="AT176" s="191" t="s">
        <v>187</v>
      </c>
      <c r="AU176" s="191" t="s">
        <v>80</v>
      </c>
      <c r="AY176" s="19" t="s">
        <v>185</v>
      </c>
      <c r="BE176" s="192">
        <f t="shared" si="24"/>
        <v>0</v>
      </c>
      <c r="BF176" s="192">
        <f t="shared" si="25"/>
        <v>0</v>
      </c>
      <c r="BG176" s="192">
        <f t="shared" si="26"/>
        <v>0</v>
      </c>
      <c r="BH176" s="192">
        <f t="shared" si="27"/>
        <v>0</v>
      </c>
      <c r="BI176" s="192">
        <f t="shared" si="28"/>
        <v>0</v>
      </c>
      <c r="BJ176" s="19" t="s">
        <v>80</v>
      </c>
      <c r="BK176" s="192">
        <f t="shared" si="29"/>
        <v>0</v>
      </c>
      <c r="BL176" s="19" t="s">
        <v>135</v>
      </c>
      <c r="BM176" s="191" t="s">
        <v>7610</v>
      </c>
    </row>
    <row r="177" spans="1:65" s="2" customFormat="1" ht="16.5" customHeight="1">
      <c r="A177" s="36"/>
      <c r="B177" s="37"/>
      <c r="C177" s="180" t="s">
        <v>1419</v>
      </c>
      <c r="D177" s="180" t="s">
        <v>187</v>
      </c>
      <c r="E177" s="181" t="s">
        <v>7611</v>
      </c>
      <c r="F177" s="182" t="s">
        <v>7612</v>
      </c>
      <c r="G177" s="183" t="s">
        <v>1314</v>
      </c>
      <c r="H177" s="184">
        <v>1</v>
      </c>
      <c r="I177" s="185"/>
      <c r="J177" s="186">
        <f t="shared" si="2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21"/>
        <v>0</v>
      </c>
      <c r="Q177" s="189">
        <v>0</v>
      </c>
      <c r="R177" s="189">
        <f t="shared" si="22"/>
        <v>0</v>
      </c>
      <c r="S177" s="189">
        <v>0</v>
      </c>
      <c r="T177" s="190">
        <f t="shared" si="2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80</v>
      </c>
      <c r="AY177" s="19" t="s">
        <v>185</v>
      </c>
      <c r="BE177" s="192">
        <f t="shared" si="24"/>
        <v>0</v>
      </c>
      <c r="BF177" s="192">
        <f t="shared" si="25"/>
        <v>0</v>
      </c>
      <c r="BG177" s="192">
        <f t="shared" si="26"/>
        <v>0</v>
      </c>
      <c r="BH177" s="192">
        <f t="shared" si="27"/>
        <v>0</v>
      </c>
      <c r="BI177" s="192">
        <f t="shared" si="28"/>
        <v>0</v>
      </c>
      <c r="BJ177" s="19" t="s">
        <v>80</v>
      </c>
      <c r="BK177" s="192">
        <f t="shared" si="29"/>
        <v>0</v>
      </c>
      <c r="BL177" s="19" t="s">
        <v>135</v>
      </c>
      <c r="BM177" s="191" t="s">
        <v>7613</v>
      </c>
    </row>
    <row r="178" spans="1:65" s="2" customFormat="1" ht="16.5" customHeight="1">
      <c r="A178" s="36"/>
      <c r="B178" s="37"/>
      <c r="C178" s="180" t="s">
        <v>1424</v>
      </c>
      <c r="D178" s="180" t="s">
        <v>187</v>
      </c>
      <c r="E178" s="181" t="s">
        <v>7614</v>
      </c>
      <c r="F178" s="182" t="s">
        <v>7615</v>
      </c>
      <c r="G178" s="183" t="s">
        <v>1314</v>
      </c>
      <c r="H178" s="184">
        <v>1</v>
      </c>
      <c r="I178" s="185"/>
      <c r="J178" s="186">
        <f t="shared" si="20"/>
        <v>0</v>
      </c>
      <c r="K178" s="182" t="s">
        <v>19</v>
      </c>
      <c r="L178" s="41"/>
      <c r="M178" s="187" t="s">
        <v>19</v>
      </c>
      <c r="N178" s="188" t="s">
        <v>44</v>
      </c>
      <c r="O178" s="66"/>
      <c r="P178" s="189">
        <f t="shared" si="21"/>
        <v>0</v>
      </c>
      <c r="Q178" s="189">
        <v>0</v>
      </c>
      <c r="R178" s="189">
        <f t="shared" si="22"/>
        <v>0</v>
      </c>
      <c r="S178" s="189">
        <v>0</v>
      </c>
      <c r="T178" s="190">
        <f t="shared" si="2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135</v>
      </c>
      <c r="AT178" s="191" t="s">
        <v>187</v>
      </c>
      <c r="AU178" s="191" t="s">
        <v>80</v>
      </c>
      <c r="AY178" s="19" t="s">
        <v>185</v>
      </c>
      <c r="BE178" s="192">
        <f t="shared" si="24"/>
        <v>0</v>
      </c>
      <c r="BF178" s="192">
        <f t="shared" si="25"/>
        <v>0</v>
      </c>
      <c r="BG178" s="192">
        <f t="shared" si="26"/>
        <v>0</v>
      </c>
      <c r="BH178" s="192">
        <f t="shared" si="27"/>
        <v>0</v>
      </c>
      <c r="BI178" s="192">
        <f t="shared" si="28"/>
        <v>0</v>
      </c>
      <c r="BJ178" s="19" t="s">
        <v>80</v>
      </c>
      <c r="BK178" s="192">
        <f t="shared" si="29"/>
        <v>0</v>
      </c>
      <c r="BL178" s="19" t="s">
        <v>135</v>
      </c>
      <c r="BM178" s="191" t="s">
        <v>7616</v>
      </c>
    </row>
    <row r="179" spans="1:65" s="2" customFormat="1" ht="16.5" customHeight="1">
      <c r="A179" s="36"/>
      <c r="B179" s="37"/>
      <c r="C179" s="180" t="s">
        <v>1429</v>
      </c>
      <c r="D179" s="180" t="s">
        <v>187</v>
      </c>
      <c r="E179" s="181" t="s">
        <v>7599</v>
      </c>
      <c r="F179" s="182" t="s">
        <v>7600</v>
      </c>
      <c r="G179" s="183" t="s">
        <v>1314</v>
      </c>
      <c r="H179" s="184">
        <v>2</v>
      </c>
      <c r="I179" s="185"/>
      <c r="J179" s="186">
        <f t="shared" si="20"/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si="21"/>
        <v>0</v>
      </c>
      <c r="Q179" s="189">
        <v>0</v>
      </c>
      <c r="R179" s="189">
        <f t="shared" si="22"/>
        <v>0</v>
      </c>
      <c r="S179" s="189">
        <v>0</v>
      </c>
      <c r="T179" s="190">
        <f t="shared" si="2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80</v>
      </c>
      <c r="AY179" s="19" t="s">
        <v>185</v>
      </c>
      <c r="BE179" s="192">
        <f t="shared" si="24"/>
        <v>0</v>
      </c>
      <c r="BF179" s="192">
        <f t="shared" si="25"/>
        <v>0</v>
      </c>
      <c r="BG179" s="192">
        <f t="shared" si="26"/>
        <v>0</v>
      </c>
      <c r="BH179" s="192">
        <f t="shared" si="27"/>
        <v>0</v>
      </c>
      <c r="BI179" s="192">
        <f t="shared" si="28"/>
        <v>0</v>
      </c>
      <c r="BJ179" s="19" t="s">
        <v>80</v>
      </c>
      <c r="BK179" s="192">
        <f t="shared" si="29"/>
        <v>0</v>
      </c>
      <c r="BL179" s="19" t="s">
        <v>135</v>
      </c>
      <c r="BM179" s="191" t="s">
        <v>7617</v>
      </c>
    </row>
    <row r="180" spans="1:65" s="2" customFormat="1" ht="16.5" customHeight="1">
      <c r="A180" s="36"/>
      <c r="B180" s="37"/>
      <c r="C180" s="180" t="s">
        <v>1435</v>
      </c>
      <c r="D180" s="180" t="s">
        <v>187</v>
      </c>
      <c r="E180" s="181" t="s">
        <v>7602</v>
      </c>
      <c r="F180" s="182" t="s">
        <v>7603</v>
      </c>
      <c r="G180" s="183" t="s">
        <v>1314</v>
      </c>
      <c r="H180" s="184">
        <v>1</v>
      </c>
      <c r="I180" s="185"/>
      <c r="J180" s="186">
        <f t="shared" si="2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21"/>
        <v>0</v>
      </c>
      <c r="Q180" s="189">
        <v>0</v>
      </c>
      <c r="R180" s="189">
        <f t="shared" si="22"/>
        <v>0</v>
      </c>
      <c r="S180" s="189">
        <v>0</v>
      </c>
      <c r="T180" s="190">
        <f t="shared" si="2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135</v>
      </c>
      <c r="AT180" s="191" t="s">
        <v>187</v>
      </c>
      <c r="AU180" s="191" t="s">
        <v>80</v>
      </c>
      <c r="AY180" s="19" t="s">
        <v>185</v>
      </c>
      <c r="BE180" s="192">
        <f t="shared" si="24"/>
        <v>0</v>
      </c>
      <c r="BF180" s="192">
        <f t="shared" si="25"/>
        <v>0</v>
      </c>
      <c r="BG180" s="192">
        <f t="shared" si="26"/>
        <v>0</v>
      </c>
      <c r="BH180" s="192">
        <f t="shared" si="27"/>
        <v>0</v>
      </c>
      <c r="BI180" s="192">
        <f t="shared" si="28"/>
        <v>0</v>
      </c>
      <c r="BJ180" s="19" t="s">
        <v>80</v>
      </c>
      <c r="BK180" s="192">
        <f t="shared" si="29"/>
        <v>0</v>
      </c>
      <c r="BL180" s="19" t="s">
        <v>135</v>
      </c>
      <c r="BM180" s="191" t="s">
        <v>7618</v>
      </c>
    </row>
    <row r="181" spans="1:65" s="2" customFormat="1" ht="16.5" customHeight="1">
      <c r="A181" s="36"/>
      <c r="B181" s="37"/>
      <c r="C181" s="180" t="s">
        <v>1441</v>
      </c>
      <c r="D181" s="180" t="s">
        <v>187</v>
      </c>
      <c r="E181" s="181" t="s">
        <v>7590</v>
      </c>
      <c r="F181" s="182" t="s">
        <v>7591</v>
      </c>
      <c r="G181" s="183" t="s">
        <v>1314</v>
      </c>
      <c r="H181" s="184">
        <v>1</v>
      </c>
      <c r="I181" s="185"/>
      <c r="J181" s="186">
        <f t="shared" si="2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21"/>
        <v>0</v>
      </c>
      <c r="Q181" s="189">
        <v>0</v>
      </c>
      <c r="R181" s="189">
        <f t="shared" si="22"/>
        <v>0</v>
      </c>
      <c r="S181" s="189">
        <v>0</v>
      </c>
      <c r="T181" s="190">
        <f t="shared" si="2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135</v>
      </c>
      <c r="AT181" s="191" t="s">
        <v>187</v>
      </c>
      <c r="AU181" s="191" t="s">
        <v>80</v>
      </c>
      <c r="AY181" s="19" t="s">
        <v>185</v>
      </c>
      <c r="BE181" s="192">
        <f t="shared" si="24"/>
        <v>0</v>
      </c>
      <c r="BF181" s="192">
        <f t="shared" si="25"/>
        <v>0</v>
      </c>
      <c r="BG181" s="192">
        <f t="shared" si="26"/>
        <v>0</v>
      </c>
      <c r="BH181" s="192">
        <f t="shared" si="27"/>
        <v>0</v>
      </c>
      <c r="BI181" s="192">
        <f t="shared" si="28"/>
        <v>0</v>
      </c>
      <c r="BJ181" s="19" t="s">
        <v>80</v>
      </c>
      <c r="BK181" s="192">
        <f t="shared" si="29"/>
        <v>0</v>
      </c>
      <c r="BL181" s="19" t="s">
        <v>135</v>
      </c>
      <c r="BM181" s="191" t="s">
        <v>7619</v>
      </c>
    </row>
    <row r="182" spans="1:65" s="2" customFormat="1" ht="16.5" customHeight="1">
      <c r="A182" s="36"/>
      <c r="B182" s="37"/>
      <c r="C182" s="180" t="s">
        <v>1446</v>
      </c>
      <c r="D182" s="180" t="s">
        <v>187</v>
      </c>
      <c r="E182" s="181" t="s">
        <v>7587</v>
      </c>
      <c r="F182" s="182" t="s">
        <v>7588</v>
      </c>
      <c r="G182" s="183" t="s">
        <v>1314</v>
      </c>
      <c r="H182" s="184">
        <v>1</v>
      </c>
      <c r="I182" s="185"/>
      <c r="J182" s="186">
        <f t="shared" si="2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21"/>
        <v>0</v>
      </c>
      <c r="Q182" s="189">
        <v>0</v>
      </c>
      <c r="R182" s="189">
        <f t="shared" si="22"/>
        <v>0</v>
      </c>
      <c r="S182" s="189">
        <v>0</v>
      </c>
      <c r="T182" s="190">
        <f t="shared" si="2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80</v>
      </c>
      <c r="AY182" s="19" t="s">
        <v>185</v>
      </c>
      <c r="BE182" s="192">
        <f t="shared" si="24"/>
        <v>0</v>
      </c>
      <c r="BF182" s="192">
        <f t="shared" si="25"/>
        <v>0</v>
      </c>
      <c r="BG182" s="192">
        <f t="shared" si="26"/>
        <v>0</v>
      </c>
      <c r="BH182" s="192">
        <f t="shared" si="27"/>
        <v>0</v>
      </c>
      <c r="BI182" s="192">
        <f t="shared" si="28"/>
        <v>0</v>
      </c>
      <c r="BJ182" s="19" t="s">
        <v>80</v>
      </c>
      <c r="BK182" s="192">
        <f t="shared" si="29"/>
        <v>0</v>
      </c>
      <c r="BL182" s="19" t="s">
        <v>135</v>
      </c>
      <c r="BM182" s="191" t="s">
        <v>7620</v>
      </c>
    </row>
    <row r="183" spans="1:65" s="2" customFormat="1" ht="16.5" customHeight="1">
      <c r="A183" s="36"/>
      <c r="B183" s="37"/>
      <c r="C183" s="180" t="s">
        <v>1453</v>
      </c>
      <c r="D183" s="180" t="s">
        <v>187</v>
      </c>
      <c r="E183" s="181" t="s">
        <v>7579</v>
      </c>
      <c r="F183" s="182" t="s">
        <v>7580</v>
      </c>
      <c r="G183" s="183" t="s">
        <v>1314</v>
      </c>
      <c r="H183" s="184">
        <v>1</v>
      </c>
      <c r="I183" s="185"/>
      <c r="J183" s="186">
        <f t="shared" si="2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21"/>
        <v>0</v>
      </c>
      <c r="Q183" s="189">
        <v>0</v>
      </c>
      <c r="R183" s="189">
        <f t="shared" si="22"/>
        <v>0</v>
      </c>
      <c r="S183" s="189">
        <v>0</v>
      </c>
      <c r="T183" s="190">
        <f t="shared" si="2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135</v>
      </c>
      <c r="AT183" s="191" t="s">
        <v>187</v>
      </c>
      <c r="AU183" s="191" t="s">
        <v>80</v>
      </c>
      <c r="AY183" s="19" t="s">
        <v>185</v>
      </c>
      <c r="BE183" s="192">
        <f t="shared" si="24"/>
        <v>0</v>
      </c>
      <c r="BF183" s="192">
        <f t="shared" si="25"/>
        <v>0</v>
      </c>
      <c r="BG183" s="192">
        <f t="shared" si="26"/>
        <v>0</v>
      </c>
      <c r="BH183" s="192">
        <f t="shared" si="27"/>
        <v>0</v>
      </c>
      <c r="BI183" s="192">
        <f t="shared" si="28"/>
        <v>0</v>
      </c>
      <c r="BJ183" s="19" t="s">
        <v>80</v>
      </c>
      <c r="BK183" s="192">
        <f t="shared" si="29"/>
        <v>0</v>
      </c>
      <c r="BL183" s="19" t="s">
        <v>135</v>
      </c>
      <c r="BM183" s="191" t="s">
        <v>7621</v>
      </c>
    </row>
    <row r="184" spans="1:65" s="2" customFormat="1" ht="16.5" customHeight="1">
      <c r="A184" s="36"/>
      <c r="B184" s="37"/>
      <c r="C184" s="180" t="s">
        <v>1468</v>
      </c>
      <c r="D184" s="180" t="s">
        <v>187</v>
      </c>
      <c r="E184" s="181" t="s">
        <v>7622</v>
      </c>
      <c r="F184" s="182" t="s">
        <v>7623</v>
      </c>
      <c r="G184" s="183" t="s">
        <v>1314</v>
      </c>
      <c r="H184" s="184">
        <v>1</v>
      </c>
      <c r="I184" s="185"/>
      <c r="J184" s="186">
        <f t="shared" si="2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21"/>
        <v>0</v>
      </c>
      <c r="Q184" s="189">
        <v>0</v>
      </c>
      <c r="R184" s="189">
        <f t="shared" si="22"/>
        <v>0</v>
      </c>
      <c r="S184" s="189">
        <v>0</v>
      </c>
      <c r="T184" s="190">
        <f t="shared" si="2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80</v>
      </c>
      <c r="AY184" s="19" t="s">
        <v>185</v>
      </c>
      <c r="BE184" s="192">
        <f t="shared" si="24"/>
        <v>0</v>
      </c>
      <c r="BF184" s="192">
        <f t="shared" si="25"/>
        <v>0</v>
      </c>
      <c r="BG184" s="192">
        <f t="shared" si="26"/>
        <v>0</v>
      </c>
      <c r="BH184" s="192">
        <f t="shared" si="27"/>
        <v>0</v>
      </c>
      <c r="BI184" s="192">
        <f t="shared" si="28"/>
        <v>0</v>
      </c>
      <c r="BJ184" s="19" t="s">
        <v>80</v>
      </c>
      <c r="BK184" s="192">
        <f t="shared" si="29"/>
        <v>0</v>
      </c>
      <c r="BL184" s="19" t="s">
        <v>135</v>
      </c>
      <c r="BM184" s="191" t="s">
        <v>7624</v>
      </c>
    </row>
    <row r="185" spans="1:65" s="2" customFormat="1" ht="16.5" customHeight="1">
      <c r="A185" s="36"/>
      <c r="B185" s="37"/>
      <c r="C185" s="180" t="s">
        <v>1473</v>
      </c>
      <c r="D185" s="180" t="s">
        <v>187</v>
      </c>
      <c r="E185" s="181" t="s">
        <v>7579</v>
      </c>
      <c r="F185" s="182" t="s">
        <v>7580</v>
      </c>
      <c r="G185" s="183" t="s">
        <v>1314</v>
      </c>
      <c r="H185" s="184">
        <v>1</v>
      </c>
      <c r="I185" s="185"/>
      <c r="J185" s="186">
        <f t="shared" si="2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21"/>
        <v>0</v>
      </c>
      <c r="Q185" s="189">
        <v>0</v>
      </c>
      <c r="R185" s="189">
        <f t="shared" si="22"/>
        <v>0</v>
      </c>
      <c r="S185" s="189">
        <v>0</v>
      </c>
      <c r="T185" s="190">
        <f t="shared" si="2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80</v>
      </c>
      <c r="AY185" s="19" t="s">
        <v>185</v>
      </c>
      <c r="BE185" s="192">
        <f t="shared" si="24"/>
        <v>0</v>
      </c>
      <c r="BF185" s="192">
        <f t="shared" si="25"/>
        <v>0</v>
      </c>
      <c r="BG185" s="192">
        <f t="shared" si="26"/>
        <v>0</v>
      </c>
      <c r="BH185" s="192">
        <f t="shared" si="27"/>
        <v>0</v>
      </c>
      <c r="BI185" s="192">
        <f t="shared" si="28"/>
        <v>0</v>
      </c>
      <c r="BJ185" s="19" t="s">
        <v>80</v>
      </c>
      <c r="BK185" s="192">
        <f t="shared" si="29"/>
        <v>0</v>
      </c>
      <c r="BL185" s="19" t="s">
        <v>135</v>
      </c>
      <c r="BM185" s="191" t="s">
        <v>7625</v>
      </c>
    </row>
    <row r="186" spans="1:65" s="2" customFormat="1" ht="16.5" customHeight="1">
      <c r="A186" s="36"/>
      <c r="B186" s="37"/>
      <c r="C186" s="180" t="s">
        <v>1877</v>
      </c>
      <c r="D186" s="180" t="s">
        <v>187</v>
      </c>
      <c r="E186" s="181" t="s">
        <v>7626</v>
      </c>
      <c r="F186" s="182" t="s">
        <v>7627</v>
      </c>
      <c r="G186" s="183" t="s">
        <v>1314</v>
      </c>
      <c r="H186" s="184">
        <v>1</v>
      </c>
      <c r="I186" s="185"/>
      <c r="J186" s="186">
        <f t="shared" si="2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21"/>
        <v>0</v>
      </c>
      <c r="Q186" s="189">
        <v>0</v>
      </c>
      <c r="R186" s="189">
        <f t="shared" si="22"/>
        <v>0</v>
      </c>
      <c r="S186" s="189">
        <v>0</v>
      </c>
      <c r="T186" s="190">
        <f t="shared" si="2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135</v>
      </c>
      <c r="AT186" s="191" t="s">
        <v>187</v>
      </c>
      <c r="AU186" s="191" t="s">
        <v>80</v>
      </c>
      <c r="AY186" s="19" t="s">
        <v>185</v>
      </c>
      <c r="BE186" s="192">
        <f t="shared" si="24"/>
        <v>0</v>
      </c>
      <c r="BF186" s="192">
        <f t="shared" si="25"/>
        <v>0</v>
      </c>
      <c r="BG186" s="192">
        <f t="shared" si="26"/>
        <v>0</v>
      </c>
      <c r="BH186" s="192">
        <f t="shared" si="27"/>
        <v>0</v>
      </c>
      <c r="BI186" s="192">
        <f t="shared" si="28"/>
        <v>0</v>
      </c>
      <c r="BJ186" s="19" t="s">
        <v>80</v>
      </c>
      <c r="BK186" s="192">
        <f t="shared" si="29"/>
        <v>0</v>
      </c>
      <c r="BL186" s="19" t="s">
        <v>135</v>
      </c>
      <c r="BM186" s="191" t="s">
        <v>7628</v>
      </c>
    </row>
    <row r="187" spans="1:65" s="2" customFormat="1" ht="16.5" customHeight="1">
      <c r="A187" s="36"/>
      <c r="B187" s="37"/>
      <c r="C187" s="180" t="s">
        <v>1883</v>
      </c>
      <c r="D187" s="180" t="s">
        <v>187</v>
      </c>
      <c r="E187" s="181" t="s">
        <v>7629</v>
      </c>
      <c r="F187" s="182" t="s">
        <v>7630</v>
      </c>
      <c r="G187" s="183" t="s">
        <v>1314</v>
      </c>
      <c r="H187" s="184">
        <v>1</v>
      </c>
      <c r="I187" s="185"/>
      <c r="J187" s="186">
        <f t="shared" si="2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21"/>
        <v>0</v>
      </c>
      <c r="Q187" s="189">
        <v>0</v>
      </c>
      <c r="R187" s="189">
        <f t="shared" si="22"/>
        <v>0</v>
      </c>
      <c r="S187" s="189">
        <v>0</v>
      </c>
      <c r="T187" s="190">
        <f t="shared" si="2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80</v>
      </c>
      <c r="AY187" s="19" t="s">
        <v>185</v>
      </c>
      <c r="BE187" s="192">
        <f t="shared" si="24"/>
        <v>0</v>
      </c>
      <c r="BF187" s="192">
        <f t="shared" si="25"/>
        <v>0</v>
      </c>
      <c r="BG187" s="192">
        <f t="shared" si="26"/>
        <v>0</v>
      </c>
      <c r="BH187" s="192">
        <f t="shared" si="27"/>
        <v>0</v>
      </c>
      <c r="BI187" s="192">
        <f t="shared" si="28"/>
        <v>0</v>
      </c>
      <c r="BJ187" s="19" t="s">
        <v>80</v>
      </c>
      <c r="BK187" s="192">
        <f t="shared" si="29"/>
        <v>0</v>
      </c>
      <c r="BL187" s="19" t="s">
        <v>135</v>
      </c>
      <c r="BM187" s="191" t="s">
        <v>7631</v>
      </c>
    </row>
    <row r="188" spans="1:65" s="2" customFormat="1" ht="16.5" customHeight="1">
      <c r="A188" s="36"/>
      <c r="B188" s="37"/>
      <c r="C188" s="180" t="s">
        <v>1888</v>
      </c>
      <c r="D188" s="180" t="s">
        <v>187</v>
      </c>
      <c r="E188" s="181" t="s">
        <v>7632</v>
      </c>
      <c r="F188" s="182" t="s">
        <v>7548</v>
      </c>
      <c r="G188" s="183" t="s">
        <v>1314</v>
      </c>
      <c r="H188" s="184">
        <v>1</v>
      </c>
      <c r="I188" s="185"/>
      <c r="J188" s="186">
        <f t="shared" si="2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21"/>
        <v>0</v>
      </c>
      <c r="Q188" s="189">
        <v>0</v>
      </c>
      <c r="R188" s="189">
        <f t="shared" si="22"/>
        <v>0</v>
      </c>
      <c r="S188" s="189">
        <v>0</v>
      </c>
      <c r="T188" s="190">
        <f t="shared" si="2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80</v>
      </c>
      <c r="AY188" s="19" t="s">
        <v>185</v>
      </c>
      <c r="BE188" s="192">
        <f t="shared" si="24"/>
        <v>0</v>
      </c>
      <c r="BF188" s="192">
        <f t="shared" si="25"/>
        <v>0</v>
      </c>
      <c r="BG188" s="192">
        <f t="shared" si="26"/>
        <v>0</v>
      </c>
      <c r="BH188" s="192">
        <f t="shared" si="27"/>
        <v>0</v>
      </c>
      <c r="BI188" s="192">
        <f t="shared" si="28"/>
        <v>0</v>
      </c>
      <c r="BJ188" s="19" t="s">
        <v>80</v>
      </c>
      <c r="BK188" s="192">
        <f t="shared" si="29"/>
        <v>0</v>
      </c>
      <c r="BL188" s="19" t="s">
        <v>135</v>
      </c>
      <c r="BM188" s="191" t="s">
        <v>7633</v>
      </c>
    </row>
    <row r="189" spans="1:65" s="2" customFormat="1" ht="16.5" customHeight="1">
      <c r="A189" s="36"/>
      <c r="B189" s="37"/>
      <c r="C189" s="180" t="s">
        <v>1891</v>
      </c>
      <c r="D189" s="180" t="s">
        <v>187</v>
      </c>
      <c r="E189" s="181" t="s">
        <v>5602</v>
      </c>
      <c r="F189" s="182" t="s">
        <v>5603</v>
      </c>
      <c r="G189" s="183" t="s">
        <v>499</v>
      </c>
      <c r="H189" s="184">
        <v>18.399999999999999</v>
      </c>
      <c r="I189" s="185"/>
      <c r="J189" s="186">
        <f t="shared" si="20"/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 t="shared" si="21"/>
        <v>0</v>
      </c>
      <c r="Q189" s="189">
        <v>0</v>
      </c>
      <c r="R189" s="189">
        <f t="shared" si="22"/>
        <v>0</v>
      </c>
      <c r="S189" s="189">
        <v>0</v>
      </c>
      <c r="T189" s="190">
        <f t="shared" si="2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135</v>
      </c>
      <c r="AT189" s="191" t="s">
        <v>187</v>
      </c>
      <c r="AU189" s="191" t="s">
        <v>80</v>
      </c>
      <c r="AY189" s="19" t="s">
        <v>185</v>
      </c>
      <c r="BE189" s="192">
        <f t="shared" si="24"/>
        <v>0</v>
      </c>
      <c r="BF189" s="192">
        <f t="shared" si="25"/>
        <v>0</v>
      </c>
      <c r="BG189" s="192">
        <f t="shared" si="26"/>
        <v>0</v>
      </c>
      <c r="BH189" s="192">
        <f t="shared" si="27"/>
        <v>0</v>
      </c>
      <c r="BI189" s="192">
        <f t="shared" si="28"/>
        <v>0</v>
      </c>
      <c r="BJ189" s="19" t="s">
        <v>80</v>
      </c>
      <c r="BK189" s="192">
        <f t="shared" si="29"/>
        <v>0</v>
      </c>
      <c r="BL189" s="19" t="s">
        <v>135</v>
      </c>
      <c r="BM189" s="191" t="s">
        <v>7634</v>
      </c>
    </row>
    <row r="190" spans="1:65" s="2" customFormat="1" ht="16.5" customHeight="1">
      <c r="A190" s="36"/>
      <c r="B190" s="37"/>
      <c r="C190" s="180" t="s">
        <v>1893</v>
      </c>
      <c r="D190" s="180" t="s">
        <v>187</v>
      </c>
      <c r="E190" s="181" t="s">
        <v>5605</v>
      </c>
      <c r="F190" s="182" t="s">
        <v>5606</v>
      </c>
      <c r="G190" s="183" t="s">
        <v>1314</v>
      </c>
      <c r="H190" s="184">
        <v>23</v>
      </c>
      <c r="I190" s="185"/>
      <c r="J190" s="186">
        <f t="shared" si="20"/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si="21"/>
        <v>0</v>
      </c>
      <c r="Q190" s="189">
        <v>0</v>
      </c>
      <c r="R190" s="189">
        <f t="shared" si="22"/>
        <v>0</v>
      </c>
      <c r="S190" s="189">
        <v>0</v>
      </c>
      <c r="T190" s="190">
        <f t="shared" si="2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80</v>
      </c>
      <c r="AY190" s="19" t="s">
        <v>185</v>
      </c>
      <c r="BE190" s="192">
        <f t="shared" si="24"/>
        <v>0</v>
      </c>
      <c r="BF190" s="192">
        <f t="shared" si="25"/>
        <v>0</v>
      </c>
      <c r="BG190" s="192">
        <f t="shared" si="26"/>
        <v>0</v>
      </c>
      <c r="BH190" s="192">
        <f t="shared" si="27"/>
        <v>0</v>
      </c>
      <c r="BI190" s="192">
        <f t="shared" si="28"/>
        <v>0</v>
      </c>
      <c r="BJ190" s="19" t="s">
        <v>80</v>
      </c>
      <c r="BK190" s="192">
        <f t="shared" si="29"/>
        <v>0</v>
      </c>
      <c r="BL190" s="19" t="s">
        <v>135</v>
      </c>
      <c r="BM190" s="191" t="s">
        <v>7635</v>
      </c>
    </row>
    <row r="191" spans="1:65" s="2" customFormat="1" ht="16.5" customHeight="1">
      <c r="A191" s="36"/>
      <c r="B191" s="37"/>
      <c r="C191" s="180" t="s">
        <v>1895</v>
      </c>
      <c r="D191" s="180" t="s">
        <v>187</v>
      </c>
      <c r="E191" s="181" t="s">
        <v>5244</v>
      </c>
      <c r="F191" s="182" t="s">
        <v>5245</v>
      </c>
      <c r="G191" s="183" t="s">
        <v>499</v>
      </c>
      <c r="H191" s="184">
        <v>5</v>
      </c>
      <c r="I191" s="185"/>
      <c r="J191" s="186">
        <f t="shared" si="20"/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si="21"/>
        <v>0</v>
      </c>
      <c r="Q191" s="189">
        <v>0</v>
      </c>
      <c r="R191" s="189">
        <f t="shared" si="22"/>
        <v>0</v>
      </c>
      <c r="S191" s="189">
        <v>0</v>
      </c>
      <c r="T191" s="190">
        <f t="shared" si="2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80</v>
      </c>
      <c r="AY191" s="19" t="s">
        <v>185</v>
      </c>
      <c r="BE191" s="192">
        <f t="shared" si="24"/>
        <v>0</v>
      </c>
      <c r="BF191" s="192">
        <f t="shared" si="25"/>
        <v>0</v>
      </c>
      <c r="BG191" s="192">
        <f t="shared" si="26"/>
        <v>0</v>
      </c>
      <c r="BH191" s="192">
        <f t="shared" si="27"/>
        <v>0</v>
      </c>
      <c r="BI191" s="192">
        <f t="shared" si="28"/>
        <v>0</v>
      </c>
      <c r="BJ191" s="19" t="s">
        <v>80</v>
      </c>
      <c r="BK191" s="192">
        <f t="shared" si="29"/>
        <v>0</v>
      </c>
      <c r="BL191" s="19" t="s">
        <v>135</v>
      </c>
      <c r="BM191" s="191" t="s">
        <v>7636</v>
      </c>
    </row>
    <row r="192" spans="1:65" s="2" customFormat="1" ht="16.5" customHeight="1">
      <c r="A192" s="36"/>
      <c r="B192" s="37"/>
      <c r="C192" s="180" t="s">
        <v>1866</v>
      </c>
      <c r="D192" s="180" t="s">
        <v>187</v>
      </c>
      <c r="E192" s="181" t="s">
        <v>5246</v>
      </c>
      <c r="F192" s="182" t="s">
        <v>5247</v>
      </c>
      <c r="G192" s="183" t="s">
        <v>499</v>
      </c>
      <c r="H192" s="184">
        <v>5</v>
      </c>
      <c r="I192" s="185"/>
      <c r="J192" s="186">
        <f t="shared" ref="J192:J223" si="30">ROUND(I192*H192,2)</f>
        <v>0</v>
      </c>
      <c r="K192" s="182" t="s">
        <v>19</v>
      </c>
      <c r="L192" s="41"/>
      <c r="M192" s="187" t="s">
        <v>19</v>
      </c>
      <c r="N192" s="188" t="s">
        <v>44</v>
      </c>
      <c r="O192" s="66"/>
      <c r="P192" s="189">
        <f t="shared" ref="P192:P223" si="31">O192*H192</f>
        <v>0</v>
      </c>
      <c r="Q192" s="189">
        <v>0</v>
      </c>
      <c r="R192" s="189">
        <f t="shared" ref="R192:R223" si="32">Q192*H192</f>
        <v>0</v>
      </c>
      <c r="S192" s="189">
        <v>0</v>
      </c>
      <c r="T192" s="190">
        <f t="shared" ref="T192:T223" si="33"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135</v>
      </c>
      <c r="AT192" s="191" t="s">
        <v>187</v>
      </c>
      <c r="AU192" s="191" t="s">
        <v>80</v>
      </c>
      <c r="AY192" s="19" t="s">
        <v>185</v>
      </c>
      <c r="BE192" s="192">
        <f t="shared" ref="BE192:BE215" si="34">IF(N192="základní",J192,0)</f>
        <v>0</v>
      </c>
      <c r="BF192" s="192">
        <f t="shared" ref="BF192:BF215" si="35">IF(N192="snížená",J192,0)</f>
        <v>0</v>
      </c>
      <c r="BG192" s="192">
        <f t="shared" ref="BG192:BG215" si="36">IF(N192="zákl. přenesená",J192,0)</f>
        <v>0</v>
      </c>
      <c r="BH192" s="192">
        <f t="shared" ref="BH192:BH215" si="37">IF(N192="sníž. přenesená",J192,0)</f>
        <v>0</v>
      </c>
      <c r="BI192" s="192">
        <f t="shared" ref="BI192:BI215" si="38">IF(N192="nulová",J192,0)</f>
        <v>0</v>
      </c>
      <c r="BJ192" s="19" t="s">
        <v>80</v>
      </c>
      <c r="BK192" s="192">
        <f t="shared" ref="BK192:BK215" si="39">ROUND(I192*H192,2)</f>
        <v>0</v>
      </c>
      <c r="BL192" s="19" t="s">
        <v>135</v>
      </c>
      <c r="BM192" s="191" t="s">
        <v>7637</v>
      </c>
    </row>
    <row r="193" spans="1:65" s="2" customFormat="1" ht="16.5" customHeight="1">
      <c r="A193" s="36"/>
      <c r="B193" s="37"/>
      <c r="C193" s="180" t="s">
        <v>1903</v>
      </c>
      <c r="D193" s="180" t="s">
        <v>187</v>
      </c>
      <c r="E193" s="181" t="s">
        <v>5610</v>
      </c>
      <c r="F193" s="182" t="s">
        <v>5611</v>
      </c>
      <c r="G193" s="183" t="s">
        <v>499</v>
      </c>
      <c r="H193" s="184">
        <v>5</v>
      </c>
      <c r="I193" s="185"/>
      <c r="J193" s="186">
        <f t="shared" si="30"/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si="31"/>
        <v>0</v>
      </c>
      <c r="Q193" s="189">
        <v>0</v>
      </c>
      <c r="R193" s="189">
        <f t="shared" si="32"/>
        <v>0</v>
      </c>
      <c r="S193" s="189">
        <v>0</v>
      </c>
      <c r="T193" s="190">
        <f t="shared" si="3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135</v>
      </c>
      <c r="AT193" s="191" t="s">
        <v>187</v>
      </c>
      <c r="AU193" s="191" t="s">
        <v>80</v>
      </c>
      <c r="AY193" s="19" t="s">
        <v>185</v>
      </c>
      <c r="BE193" s="192">
        <f t="shared" si="34"/>
        <v>0</v>
      </c>
      <c r="BF193" s="192">
        <f t="shared" si="35"/>
        <v>0</v>
      </c>
      <c r="BG193" s="192">
        <f t="shared" si="36"/>
        <v>0</v>
      </c>
      <c r="BH193" s="192">
        <f t="shared" si="37"/>
        <v>0</v>
      </c>
      <c r="BI193" s="192">
        <f t="shared" si="38"/>
        <v>0</v>
      </c>
      <c r="BJ193" s="19" t="s">
        <v>80</v>
      </c>
      <c r="BK193" s="192">
        <f t="shared" si="39"/>
        <v>0</v>
      </c>
      <c r="BL193" s="19" t="s">
        <v>135</v>
      </c>
      <c r="BM193" s="191" t="s">
        <v>7638</v>
      </c>
    </row>
    <row r="194" spans="1:65" s="2" customFormat="1" ht="16.5" customHeight="1">
      <c r="A194" s="36"/>
      <c r="B194" s="37"/>
      <c r="C194" s="180" t="s">
        <v>1909</v>
      </c>
      <c r="D194" s="180" t="s">
        <v>187</v>
      </c>
      <c r="E194" s="181" t="s">
        <v>5613</v>
      </c>
      <c r="F194" s="182" t="s">
        <v>5614</v>
      </c>
      <c r="G194" s="183" t="s">
        <v>1314</v>
      </c>
      <c r="H194" s="184">
        <v>1</v>
      </c>
      <c r="I194" s="185"/>
      <c r="J194" s="186">
        <f t="shared" si="30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31"/>
        <v>0</v>
      </c>
      <c r="Q194" s="189">
        <v>0</v>
      </c>
      <c r="R194" s="189">
        <f t="shared" si="32"/>
        <v>0</v>
      </c>
      <c r="S194" s="189">
        <v>0</v>
      </c>
      <c r="T194" s="190">
        <f t="shared" si="3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135</v>
      </c>
      <c r="AT194" s="191" t="s">
        <v>187</v>
      </c>
      <c r="AU194" s="191" t="s">
        <v>80</v>
      </c>
      <c r="AY194" s="19" t="s">
        <v>185</v>
      </c>
      <c r="BE194" s="192">
        <f t="shared" si="34"/>
        <v>0</v>
      </c>
      <c r="BF194" s="192">
        <f t="shared" si="35"/>
        <v>0</v>
      </c>
      <c r="BG194" s="192">
        <f t="shared" si="36"/>
        <v>0</v>
      </c>
      <c r="BH194" s="192">
        <f t="shared" si="37"/>
        <v>0</v>
      </c>
      <c r="BI194" s="192">
        <f t="shared" si="38"/>
        <v>0</v>
      </c>
      <c r="BJ194" s="19" t="s">
        <v>80</v>
      </c>
      <c r="BK194" s="192">
        <f t="shared" si="39"/>
        <v>0</v>
      </c>
      <c r="BL194" s="19" t="s">
        <v>135</v>
      </c>
      <c r="BM194" s="191" t="s">
        <v>7639</v>
      </c>
    </row>
    <row r="195" spans="1:65" s="2" customFormat="1" ht="16.5" customHeight="1">
      <c r="A195" s="36"/>
      <c r="B195" s="37"/>
      <c r="C195" s="180" t="s">
        <v>1913</v>
      </c>
      <c r="D195" s="180" t="s">
        <v>187</v>
      </c>
      <c r="E195" s="181" t="s">
        <v>3601</v>
      </c>
      <c r="F195" s="182" t="s">
        <v>5252</v>
      </c>
      <c r="G195" s="183" t="s">
        <v>499</v>
      </c>
      <c r="H195" s="184">
        <v>5</v>
      </c>
      <c r="I195" s="185"/>
      <c r="J195" s="186">
        <f t="shared" si="30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31"/>
        <v>0</v>
      </c>
      <c r="Q195" s="189">
        <v>0</v>
      </c>
      <c r="R195" s="189">
        <f t="shared" si="32"/>
        <v>0</v>
      </c>
      <c r="S195" s="189">
        <v>0</v>
      </c>
      <c r="T195" s="190">
        <f t="shared" si="3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135</v>
      </c>
      <c r="AT195" s="191" t="s">
        <v>187</v>
      </c>
      <c r="AU195" s="191" t="s">
        <v>80</v>
      </c>
      <c r="AY195" s="19" t="s">
        <v>185</v>
      </c>
      <c r="BE195" s="192">
        <f t="shared" si="34"/>
        <v>0</v>
      </c>
      <c r="BF195" s="192">
        <f t="shared" si="35"/>
        <v>0</v>
      </c>
      <c r="BG195" s="192">
        <f t="shared" si="36"/>
        <v>0</v>
      </c>
      <c r="BH195" s="192">
        <f t="shared" si="37"/>
        <v>0</v>
      </c>
      <c r="BI195" s="192">
        <f t="shared" si="38"/>
        <v>0</v>
      </c>
      <c r="BJ195" s="19" t="s">
        <v>80</v>
      </c>
      <c r="BK195" s="192">
        <f t="shared" si="39"/>
        <v>0</v>
      </c>
      <c r="BL195" s="19" t="s">
        <v>135</v>
      </c>
      <c r="BM195" s="191" t="s">
        <v>7640</v>
      </c>
    </row>
    <row r="196" spans="1:65" s="2" customFormat="1" ht="24.2" customHeight="1">
      <c r="A196" s="36"/>
      <c r="B196" s="37"/>
      <c r="C196" s="180" t="s">
        <v>1916</v>
      </c>
      <c r="D196" s="180" t="s">
        <v>187</v>
      </c>
      <c r="E196" s="181" t="s">
        <v>5617</v>
      </c>
      <c r="F196" s="182" t="s">
        <v>5618</v>
      </c>
      <c r="G196" s="183" t="s">
        <v>5173</v>
      </c>
      <c r="H196" s="184">
        <v>44</v>
      </c>
      <c r="I196" s="185"/>
      <c r="J196" s="186">
        <f t="shared" si="30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31"/>
        <v>0</v>
      </c>
      <c r="Q196" s="189">
        <v>0</v>
      </c>
      <c r="R196" s="189">
        <f t="shared" si="32"/>
        <v>0</v>
      </c>
      <c r="S196" s="189">
        <v>0</v>
      </c>
      <c r="T196" s="190">
        <f t="shared" si="3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135</v>
      </c>
      <c r="AT196" s="191" t="s">
        <v>187</v>
      </c>
      <c r="AU196" s="191" t="s">
        <v>80</v>
      </c>
      <c r="AY196" s="19" t="s">
        <v>185</v>
      </c>
      <c r="BE196" s="192">
        <f t="shared" si="34"/>
        <v>0</v>
      </c>
      <c r="BF196" s="192">
        <f t="shared" si="35"/>
        <v>0</v>
      </c>
      <c r="BG196" s="192">
        <f t="shared" si="36"/>
        <v>0</v>
      </c>
      <c r="BH196" s="192">
        <f t="shared" si="37"/>
        <v>0</v>
      </c>
      <c r="BI196" s="192">
        <f t="shared" si="38"/>
        <v>0</v>
      </c>
      <c r="BJ196" s="19" t="s">
        <v>80</v>
      </c>
      <c r="BK196" s="192">
        <f t="shared" si="39"/>
        <v>0</v>
      </c>
      <c r="BL196" s="19" t="s">
        <v>135</v>
      </c>
      <c r="BM196" s="191" t="s">
        <v>7641</v>
      </c>
    </row>
    <row r="197" spans="1:65" s="2" customFormat="1" ht="24.2" customHeight="1">
      <c r="A197" s="36"/>
      <c r="B197" s="37"/>
      <c r="C197" s="180" t="s">
        <v>1920</v>
      </c>
      <c r="D197" s="180" t="s">
        <v>187</v>
      </c>
      <c r="E197" s="181" t="s">
        <v>5258</v>
      </c>
      <c r="F197" s="182" t="s">
        <v>5259</v>
      </c>
      <c r="G197" s="183" t="s">
        <v>5173</v>
      </c>
      <c r="H197" s="184">
        <v>44</v>
      </c>
      <c r="I197" s="185"/>
      <c r="J197" s="186">
        <f t="shared" si="30"/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 t="shared" si="31"/>
        <v>0</v>
      </c>
      <c r="Q197" s="189">
        <v>0</v>
      </c>
      <c r="R197" s="189">
        <f t="shared" si="32"/>
        <v>0</v>
      </c>
      <c r="S197" s="189">
        <v>0</v>
      </c>
      <c r="T197" s="190">
        <f t="shared" si="3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80</v>
      </c>
      <c r="AY197" s="19" t="s">
        <v>185</v>
      </c>
      <c r="BE197" s="192">
        <f t="shared" si="34"/>
        <v>0</v>
      </c>
      <c r="BF197" s="192">
        <f t="shared" si="35"/>
        <v>0</v>
      </c>
      <c r="BG197" s="192">
        <f t="shared" si="36"/>
        <v>0</v>
      </c>
      <c r="BH197" s="192">
        <f t="shared" si="37"/>
        <v>0</v>
      </c>
      <c r="BI197" s="192">
        <f t="shared" si="38"/>
        <v>0</v>
      </c>
      <c r="BJ197" s="19" t="s">
        <v>80</v>
      </c>
      <c r="BK197" s="192">
        <f t="shared" si="39"/>
        <v>0</v>
      </c>
      <c r="BL197" s="19" t="s">
        <v>135</v>
      </c>
      <c r="BM197" s="191" t="s">
        <v>7642</v>
      </c>
    </row>
    <row r="198" spans="1:65" s="2" customFormat="1" ht="24.2" customHeight="1">
      <c r="A198" s="36"/>
      <c r="B198" s="37"/>
      <c r="C198" s="180" t="s">
        <v>1927</v>
      </c>
      <c r="D198" s="180" t="s">
        <v>187</v>
      </c>
      <c r="E198" s="181" t="s">
        <v>5621</v>
      </c>
      <c r="F198" s="182" t="s">
        <v>5622</v>
      </c>
      <c r="G198" s="183" t="s">
        <v>5173</v>
      </c>
      <c r="H198" s="184">
        <v>68</v>
      </c>
      <c r="I198" s="185"/>
      <c r="J198" s="186">
        <f t="shared" si="30"/>
        <v>0</v>
      </c>
      <c r="K198" s="182" t="s">
        <v>19</v>
      </c>
      <c r="L198" s="41"/>
      <c r="M198" s="187" t="s">
        <v>19</v>
      </c>
      <c r="N198" s="188" t="s">
        <v>44</v>
      </c>
      <c r="O198" s="66"/>
      <c r="P198" s="189">
        <f t="shared" si="31"/>
        <v>0</v>
      </c>
      <c r="Q198" s="189">
        <v>0</v>
      </c>
      <c r="R198" s="189">
        <f t="shared" si="32"/>
        <v>0</v>
      </c>
      <c r="S198" s="189">
        <v>0</v>
      </c>
      <c r="T198" s="190">
        <f t="shared" si="3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80</v>
      </c>
      <c r="AY198" s="19" t="s">
        <v>185</v>
      </c>
      <c r="BE198" s="192">
        <f t="shared" si="34"/>
        <v>0</v>
      </c>
      <c r="BF198" s="192">
        <f t="shared" si="35"/>
        <v>0</v>
      </c>
      <c r="BG198" s="192">
        <f t="shared" si="36"/>
        <v>0</v>
      </c>
      <c r="BH198" s="192">
        <f t="shared" si="37"/>
        <v>0</v>
      </c>
      <c r="BI198" s="192">
        <f t="shared" si="38"/>
        <v>0</v>
      </c>
      <c r="BJ198" s="19" t="s">
        <v>80</v>
      </c>
      <c r="BK198" s="192">
        <f t="shared" si="39"/>
        <v>0</v>
      </c>
      <c r="BL198" s="19" t="s">
        <v>135</v>
      </c>
      <c r="BM198" s="191" t="s">
        <v>7643</v>
      </c>
    </row>
    <row r="199" spans="1:65" s="2" customFormat="1" ht="24.2" customHeight="1">
      <c r="A199" s="36"/>
      <c r="B199" s="37"/>
      <c r="C199" s="180" t="s">
        <v>1932</v>
      </c>
      <c r="D199" s="180" t="s">
        <v>187</v>
      </c>
      <c r="E199" s="181" t="s">
        <v>5258</v>
      </c>
      <c r="F199" s="182" t="s">
        <v>5259</v>
      </c>
      <c r="G199" s="183" t="s">
        <v>5173</v>
      </c>
      <c r="H199" s="184">
        <v>68</v>
      </c>
      <c r="I199" s="185"/>
      <c r="J199" s="186">
        <f t="shared" si="30"/>
        <v>0</v>
      </c>
      <c r="K199" s="182" t="s">
        <v>19</v>
      </c>
      <c r="L199" s="41"/>
      <c r="M199" s="187" t="s">
        <v>19</v>
      </c>
      <c r="N199" s="188" t="s">
        <v>44</v>
      </c>
      <c r="O199" s="66"/>
      <c r="P199" s="189">
        <f t="shared" si="31"/>
        <v>0</v>
      </c>
      <c r="Q199" s="189">
        <v>0</v>
      </c>
      <c r="R199" s="189">
        <f t="shared" si="32"/>
        <v>0</v>
      </c>
      <c r="S199" s="189">
        <v>0</v>
      </c>
      <c r="T199" s="190">
        <f t="shared" si="3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80</v>
      </c>
      <c r="AY199" s="19" t="s">
        <v>185</v>
      </c>
      <c r="BE199" s="192">
        <f t="shared" si="34"/>
        <v>0</v>
      </c>
      <c r="BF199" s="192">
        <f t="shared" si="35"/>
        <v>0</v>
      </c>
      <c r="BG199" s="192">
        <f t="shared" si="36"/>
        <v>0</v>
      </c>
      <c r="BH199" s="192">
        <f t="shared" si="37"/>
        <v>0</v>
      </c>
      <c r="BI199" s="192">
        <f t="shared" si="38"/>
        <v>0</v>
      </c>
      <c r="BJ199" s="19" t="s">
        <v>80</v>
      </c>
      <c r="BK199" s="192">
        <f t="shared" si="39"/>
        <v>0</v>
      </c>
      <c r="BL199" s="19" t="s">
        <v>135</v>
      </c>
      <c r="BM199" s="191" t="s">
        <v>7644</v>
      </c>
    </row>
    <row r="200" spans="1:65" s="2" customFormat="1" ht="16.5" customHeight="1">
      <c r="A200" s="36"/>
      <c r="B200" s="37"/>
      <c r="C200" s="180" t="s">
        <v>1934</v>
      </c>
      <c r="D200" s="180" t="s">
        <v>187</v>
      </c>
      <c r="E200" s="181" t="s">
        <v>5323</v>
      </c>
      <c r="F200" s="182" t="s">
        <v>5324</v>
      </c>
      <c r="G200" s="183" t="s">
        <v>1358</v>
      </c>
      <c r="H200" s="184">
        <v>120</v>
      </c>
      <c r="I200" s="185"/>
      <c r="J200" s="186">
        <f t="shared" si="30"/>
        <v>0</v>
      </c>
      <c r="K200" s="182" t="s">
        <v>19</v>
      </c>
      <c r="L200" s="41"/>
      <c r="M200" s="187" t="s">
        <v>19</v>
      </c>
      <c r="N200" s="188" t="s">
        <v>44</v>
      </c>
      <c r="O200" s="66"/>
      <c r="P200" s="189">
        <f t="shared" si="31"/>
        <v>0</v>
      </c>
      <c r="Q200" s="189">
        <v>0</v>
      </c>
      <c r="R200" s="189">
        <f t="shared" si="32"/>
        <v>0</v>
      </c>
      <c r="S200" s="189">
        <v>0</v>
      </c>
      <c r="T200" s="190">
        <f t="shared" si="3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135</v>
      </c>
      <c r="AT200" s="191" t="s">
        <v>187</v>
      </c>
      <c r="AU200" s="191" t="s">
        <v>80</v>
      </c>
      <c r="AY200" s="19" t="s">
        <v>185</v>
      </c>
      <c r="BE200" s="192">
        <f t="shared" si="34"/>
        <v>0</v>
      </c>
      <c r="BF200" s="192">
        <f t="shared" si="35"/>
        <v>0</v>
      </c>
      <c r="BG200" s="192">
        <f t="shared" si="36"/>
        <v>0</v>
      </c>
      <c r="BH200" s="192">
        <f t="shared" si="37"/>
        <v>0</v>
      </c>
      <c r="BI200" s="192">
        <f t="shared" si="38"/>
        <v>0</v>
      </c>
      <c r="BJ200" s="19" t="s">
        <v>80</v>
      </c>
      <c r="BK200" s="192">
        <f t="shared" si="39"/>
        <v>0</v>
      </c>
      <c r="BL200" s="19" t="s">
        <v>135</v>
      </c>
      <c r="BM200" s="191" t="s">
        <v>7645</v>
      </c>
    </row>
    <row r="201" spans="1:65" s="2" customFormat="1" ht="16.5" customHeight="1">
      <c r="A201" s="36"/>
      <c r="B201" s="37"/>
      <c r="C201" s="180" t="s">
        <v>1940</v>
      </c>
      <c r="D201" s="180" t="s">
        <v>187</v>
      </c>
      <c r="E201" s="181" t="s">
        <v>5325</v>
      </c>
      <c r="F201" s="182" t="s">
        <v>3507</v>
      </c>
      <c r="G201" s="183" t="s">
        <v>1358</v>
      </c>
      <c r="H201" s="184">
        <v>120</v>
      </c>
      <c r="I201" s="185"/>
      <c r="J201" s="186">
        <f t="shared" si="30"/>
        <v>0</v>
      </c>
      <c r="K201" s="182" t="s">
        <v>19</v>
      </c>
      <c r="L201" s="41"/>
      <c r="M201" s="187" t="s">
        <v>19</v>
      </c>
      <c r="N201" s="188" t="s">
        <v>44</v>
      </c>
      <c r="O201" s="66"/>
      <c r="P201" s="189">
        <f t="shared" si="31"/>
        <v>0</v>
      </c>
      <c r="Q201" s="189">
        <v>0</v>
      </c>
      <c r="R201" s="189">
        <f t="shared" si="32"/>
        <v>0</v>
      </c>
      <c r="S201" s="189">
        <v>0</v>
      </c>
      <c r="T201" s="190">
        <f t="shared" si="3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135</v>
      </c>
      <c r="AT201" s="191" t="s">
        <v>187</v>
      </c>
      <c r="AU201" s="191" t="s">
        <v>80</v>
      </c>
      <c r="AY201" s="19" t="s">
        <v>185</v>
      </c>
      <c r="BE201" s="192">
        <f t="shared" si="34"/>
        <v>0</v>
      </c>
      <c r="BF201" s="192">
        <f t="shared" si="35"/>
        <v>0</v>
      </c>
      <c r="BG201" s="192">
        <f t="shared" si="36"/>
        <v>0</v>
      </c>
      <c r="BH201" s="192">
        <f t="shared" si="37"/>
        <v>0</v>
      </c>
      <c r="BI201" s="192">
        <f t="shared" si="38"/>
        <v>0</v>
      </c>
      <c r="BJ201" s="19" t="s">
        <v>80</v>
      </c>
      <c r="BK201" s="192">
        <f t="shared" si="39"/>
        <v>0</v>
      </c>
      <c r="BL201" s="19" t="s">
        <v>135</v>
      </c>
      <c r="BM201" s="191" t="s">
        <v>7646</v>
      </c>
    </row>
    <row r="202" spans="1:65" s="2" customFormat="1" ht="16.5" customHeight="1">
      <c r="A202" s="36"/>
      <c r="B202" s="37"/>
      <c r="C202" s="180" t="s">
        <v>1946</v>
      </c>
      <c r="D202" s="180" t="s">
        <v>187</v>
      </c>
      <c r="E202" s="181" t="s">
        <v>5326</v>
      </c>
      <c r="F202" s="182" t="s">
        <v>5327</v>
      </c>
      <c r="G202" s="183" t="s">
        <v>5173</v>
      </c>
      <c r="H202" s="184">
        <v>2</v>
      </c>
      <c r="I202" s="185"/>
      <c r="J202" s="186">
        <f t="shared" si="30"/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 t="shared" si="31"/>
        <v>0</v>
      </c>
      <c r="Q202" s="189">
        <v>0</v>
      </c>
      <c r="R202" s="189">
        <f t="shared" si="32"/>
        <v>0</v>
      </c>
      <c r="S202" s="189">
        <v>0</v>
      </c>
      <c r="T202" s="190">
        <f t="shared" si="3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135</v>
      </c>
      <c r="AT202" s="191" t="s">
        <v>187</v>
      </c>
      <c r="AU202" s="191" t="s">
        <v>80</v>
      </c>
      <c r="AY202" s="19" t="s">
        <v>185</v>
      </c>
      <c r="BE202" s="192">
        <f t="shared" si="34"/>
        <v>0</v>
      </c>
      <c r="BF202" s="192">
        <f t="shared" si="35"/>
        <v>0</v>
      </c>
      <c r="BG202" s="192">
        <f t="shared" si="36"/>
        <v>0</v>
      </c>
      <c r="BH202" s="192">
        <f t="shared" si="37"/>
        <v>0</v>
      </c>
      <c r="BI202" s="192">
        <f t="shared" si="38"/>
        <v>0</v>
      </c>
      <c r="BJ202" s="19" t="s">
        <v>80</v>
      </c>
      <c r="BK202" s="192">
        <f t="shared" si="39"/>
        <v>0</v>
      </c>
      <c r="BL202" s="19" t="s">
        <v>135</v>
      </c>
      <c r="BM202" s="191" t="s">
        <v>7647</v>
      </c>
    </row>
    <row r="203" spans="1:65" s="2" customFormat="1" ht="16.5" customHeight="1">
      <c r="A203" s="36"/>
      <c r="B203" s="37"/>
      <c r="C203" s="180" t="s">
        <v>1952</v>
      </c>
      <c r="D203" s="180" t="s">
        <v>187</v>
      </c>
      <c r="E203" s="181" t="s">
        <v>5845</v>
      </c>
      <c r="F203" s="182" t="s">
        <v>5846</v>
      </c>
      <c r="G203" s="183" t="s">
        <v>1314</v>
      </c>
      <c r="H203" s="184">
        <v>1</v>
      </c>
      <c r="I203" s="185"/>
      <c r="J203" s="186">
        <f t="shared" si="30"/>
        <v>0</v>
      </c>
      <c r="K203" s="182" t="s">
        <v>19</v>
      </c>
      <c r="L203" s="41"/>
      <c r="M203" s="187" t="s">
        <v>19</v>
      </c>
      <c r="N203" s="188" t="s">
        <v>44</v>
      </c>
      <c r="O203" s="66"/>
      <c r="P203" s="189">
        <f t="shared" si="31"/>
        <v>0</v>
      </c>
      <c r="Q203" s="189">
        <v>0</v>
      </c>
      <c r="R203" s="189">
        <f t="shared" si="32"/>
        <v>0</v>
      </c>
      <c r="S203" s="189">
        <v>0</v>
      </c>
      <c r="T203" s="190">
        <f t="shared" si="3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80</v>
      </c>
      <c r="AY203" s="19" t="s">
        <v>185</v>
      </c>
      <c r="BE203" s="192">
        <f t="shared" si="34"/>
        <v>0</v>
      </c>
      <c r="BF203" s="192">
        <f t="shared" si="35"/>
        <v>0</v>
      </c>
      <c r="BG203" s="192">
        <f t="shared" si="36"/>
        <v>0</v>
      </c>
      <c r="BH203" s="192">
        <f t="shared" si="37"/>
        <v>0</v>
      </c>
      <c r="BI203" s="192">
        <f t="shared" si="38"/>
        <v>0</v>
      </c>
      <c r="BJ203" s="19" t="s">
        <v>80</v>
      </c>
      <c r="BK203" s="192">
        <f t="shared" si="39"/>
        <v>0</v>
      </c>
      <c r="BL203" s="19" t="s">
        <v>135</v>
      </c>
      <c r="BM203" s="191" t="s">
        <v>7648</v>
      </c>
    </row>
    <row r="204" spans="1:65" s="2" customFormat="1" ht="16.5" customHeight="1">
      <c r="A204" s="36"/>
      <c r="B204" s="37"/>
      <c r="C204" s="180" t="s">
        <v>1957</v>
      </c>
      <c r="D204" s="180" t="s">
        <v>187</v>
      </c>
      <c r="E204" s="181" t="s">
        <v>5330</v>
      </c>
      <c r="F204" s="182" t="s">
        <v>5331</v>
      </c>
      <c r="G204" s="183" t="s">
        <v>5332</v>
      </c>
      <c r="H204" s="184">
        <v>30</v>
      </c>
      <c r="I204" s="185"/>
      <c r="J204" s="186">
        <f t="shared" si="30"/>
        <v>0</v>
      </c>
      <c r="K204" s="182" t="s">
        <v>19</v>
      </c>
      <c r="L204" s="41"/>
      <c r="M204" s="187" t="s">
        <v>19</v>
      </c>
      <c r="N204" s="188" t="s">
        <v>44</v>
      </c>
      <c r="O204" s="66"/>
      <c r="P204" s="189">
        <f t="shared" si="31"/>
        <v>0</v>
      </c>
      <c r="Q204" s="189">
        <v>0</v>
      </c>
      <c r="R204" s="189">
        <f t="shared" si="32"/>
        <v>0</v>
      </c>
      <c r="S204" s="189">
        <v>0</v>
      </c>
      <c r="T204" s="190">
        <f t="shared" si="3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80</v>
      </c>
      <c r="AY204" s="19" t="s">
        <v>185</v>
      </c>
      <c r="BE204" s="192">
        <f t="shared" si="34"/>
        <v>0</v>
      </c>
      <c r="BF204" s="192">
        <f t="shared" si="35"/>
        <v>0</v>
      </c>
      <c r="BG204" s="192">
        <f t="shared" si="36"/>
        <v>0</v>
      </c>
      <c r="BH204" s="192">
        <f t="shared" si="37"/>
        <v>0</v>
      </c>
      <c r="BI204" s="192">
        <f t="shared" si="38"/>
        <v>0</v>
      </c>
      <c r="BJ204" s="19" t="s">
        <v>80</v>
      </c>
      <c r="BK204" s="192">
        <f t="shared" si="39"/>
        <v>0</v>
      </c>
      <c r="BL204" s="19" t="s">
        <v>135</v>
      </c>
      <c r="BM204" s="191" t="s">
        <v>7649</v>
      </c>
    </row>
    <row r="205" spans="1:65" s="2" customFormat="1" ht="16.5" customHeight="1">
      <c r="A205" s="36"/>
      <c r="B205" s="37"/>
      <c r="C205" s="180" t="s">
        <v>1962</v>
      </c>
      <c r="D205" s="180" t="s">
        <v>187</v>
      </c>
      <c r="E205" s="181" t="s">
        <v>5849</v>
      </c>
      <c r="F205" s="182" t="s">
        <v>5334</v>
      </c>
      <c r="G205" s="183" t="s">
        <v>1314</v>
      </c>
      <c r="H205" s="184">
        <v>1</v>
      </c>
      <c r="I205" s="185"/>
      <c r="J205" s="186">
        <f t="shared" si="30"/>
        <v>0</v>
      </c>
      <c r="K205" s="182" t="s">
        <v>19</v>
      </c>
      <c r="L205" s="41"/>
      <c r="M205" s="187" t="s">
        <v>19</v>
      </c>
      <c r="N205" s="188" t="s">
        <v>44</v>
      </c>
      <c r="O205" s="66"/>
      <c r="P205" s="189">
        <f t="shared" si="31"/>
        <v>0</v>
      </c>
      <c r="Q205" s="189">
        <v>0</v>
      </c>
      <c r="R205" s="189">
        <f t="shared" si="32"/>
        <v>0</v>
      </c>
      <c r="S205" s="189">
        <v>0</v>
      </c>
      <c r="T205" s="190">
        <f t="shared" si="3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135</v>
      </c>
      <c r="AT205" s="191" t="s">
        <v>187</v>
      </c>
      <c r="AU205" s="191" t="s">
        <v>80</v>
      </c>
      <c r="AY205" s="19" t="s">
        <v>185</v>
      </c>
      <c r="BE205" s="192">
        <f t="shared" si="34"/>
        <v>0</v>
      </c>
      <c r="BF205" s="192">
        <f t="shared" si="35"/>
        <v>0</v>
      </c>
      <c r="BG205" s="192">
        <f t="shared" si="36"/>
        <v>0</v>
      </c>
      <c r="BH205" s="192">
        <f t="shared" si="37"/>
        <v>0</v>
      </c>
      <c r="BI205" s="192">
        <f t="shared" si="38"/>
        <v>0</v>
      </c>
      <c r="BJ205" s="19" t="s">
        <v>80</v>
      </c>
      <c r="BK205" s="192">
        <f t="shared" si="39"/>
        <v>0</v>
      </c>
      <c r="BL205" s="19" t="s">
        <v>135</v>
      </c>
      <c r="BM205" s="191" t="s">
        <v>7650</v>
      </c>
    </row>
    <row r="206" spans="1:65" s="2" customFormat="1" ht="16.5" customHeight="1">
      <c r="A206" s="36"/>
      <c r="B206" s="37"/>
      <c r="C206" s="180" t="s">
        <v>1967</v>
      </c>
      <c r="D206" s="180" t="s">
        <v>187</v>
      </c>
      <c r="E206" s="181" t="s">
        <v>5328</v>
      </c>
      <c r="F206" s="182" t="s">
        <v>5329</v>
      </c>
      <c r="G206" s="183" t="s">
        <v>1314</v>
      </c>
      <c r="H206" s="184">
        <v>1</v>
      </c>
      <c r="I206" s="185"/>
      <c r="J206" s="186">
        <f t="shared" si="30"/>
        <v>0</v>
      </c>
      <c r="K206" s="182" t="s">
        <v>19</v>
      </c>
      <c r="L206" s="41"/>
      <c r="M206" s="187" t="s">
        <v>19</v>
      </c>
      <c r="N206" s="188" t="s">
        <v>44</v>
      </c>
      <c r="O206" s="66"/>
      <c r="P206" s="189">
        <f t="shared" si="31"/>
        <v>0</v>
      </c>
      <c r="Q206" s="189">
        <v>0</v>
      </c>
      <c r="R206" s="189">
        <f t="shared" si="32"/>
        <v>0</v>
      </c>
      <c r="S206" s="189">
        <v>0</v>
      </c>
      <c r="T206" s="190">
        <f t="shared" si="33"/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135</v>
      </c>
      <c r="AT206" s="191" t="s">
        <v>187</v>
      </c>
      <c r="AU206" s="191" t="s">
        <v>80</v>
      </c>
      <c r="AY206" s="19" t="s">
        <v>185</v>
      </c>
      <c r="BE206" s="192">
        <f t="shared" si="34"/>
        <v>0</v>
      </c>
      <c r="BF206" s="192">
        <f t="shared" si="35"/>
        <v>0</v>
      </c>
      <c r="BG206" s="192">
        <f t="shared" si="36"/>
        <v>0</v>
      </c>
      <c r="BH206" s="192">
        <f t="shared" si="37"/>
        <v>0</v>
      </c>
      <c r="BI206" s="192">
        <f t="shared" si="38"/>
        <v>0</v>
      </c>
      <c r="BJ206" s="19" t="s">
        <v>80</v>
      </c>
      <c r="BK206" s="192">
        <f t="shared" si="39"/>
        <v>0</v>
      </c>
      <c r="BL206" s="19" t="s">
        <v>135</v>
      </c>
      <c r="BM206" s="191" t="s">
        <v>7651</v>
      </c>
    </row>
    <row r="207" spans="1:65" s="2" customFormat="1" ht="16.5" customHeight="1">
      <c r="A207" s="36"/>
      <c r="B207" s="37"/>
      <c r="C207" s="180" t="s">
        <v>1973</v>
      </c>
      <c r="D207" s="180" t="s">
        <v>187</v>
      </c>
      <c r="E207" s="181" t="s">
        <v>5330</v>
      </c>
      <c r="F207" s="182" t="s">
        <v>5331</v>
      </c>
      <c r="G207" s="183" t="s">
        <v>5332</v>
      </c>
      <c r="H207" s="184">
        <v>5</v>
      </c>
      <c r="I207" s="185"/>
      <c r="J207" s="186">
        <f t="shared" si="30"/>
        <v>0</v>
      </c>
      <c r="K207" s="182" t="s">
        <v>19</v>
      </c>
      <c r="L207" s="41"/>
      <c r="M207" s="187" t="s">
        <v>19</v>
      </c>
      <c r="N207" s="188" t="s">
        <v>44</v>
      </c>
      <c r="O207" s="66"/>
      <c r="P207" s="189">
        <f t="shared" si="31"/>
        <v>0</v>
      </c>
      <c r="Q207" s="189">
        <v>0</v>
      </c>
      <c r="R207" s="189">
        <f t="shared" si="32"/>
        <v>0</v>
      </c>
      <c r="S207" s="189">
        <v>0</v>
      </c>
      <c r="T207" s="190">
        <f t="shared" si="33"/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135</v>
      </c>
      <c r="AT207" s="191" t="s">
        <v>187</v>
      </c>
      <c r="AU207" s="191" t="s">
        <v>80</v>
      </c>
      <c r="AY207" s="19" t="s">
        <v>185</v>
      </c>
      <c r="BE207" s="192">
        <f t="shared" si="34"/>
        <v>0</v>
      </c>
      <c r="BF207" s="192">
        <f t="shared" si="35"/>
        <v>0</v>
      </c>
      <c r="BG207" s="192">
        <f t="shared" si="36"/>
        <v>0</v>
      </c>
      <c r="BH207" s="192">
        <f t="shared" si="37"/>
        <v>0</v>
      </c>
      <c r="BI207" s="192">
        <f t="shared" si="38"/>
        <v>0</v>
      </c>
      <c r="BJ207" s="19" t="s">
        <v>80</v>
      </c>
      <c r="BK207" s="192">
        <f t="shared" si="39"/>
        <v>0</v>
      </c>
      <c r="BL207" s="19" t="s">
        <v>135</v>
      </c>
      <c r="BM207" s="191" t="s">
        <v>7652</v>
      </c>
    </row>
    <row r="208" spans="1:65" s="2" customFormat="1" ht="16.5" customHeight="1">
      <c r="A208" s="36"/>
      <c r="B208" s="37"/>
      <c r="C208" s="180" t="s">
        <v>1975</v>
      </c>
      <c r="D208" s="180" t="s">
        <v>187</v>
      </c>
      <c r="E208" s="181" t="s">
        <v>5333</v>
      </c>
      <c r="F208" s="182" t="s">
        <v>5334</v>
      </c>
      <c r="G208" s="183" t="s">
        <v>1314</v>
      </c>
      <c r="H208" s="184">
        <v>1</v>
      </c>
      <c r="I208" s="185"/>
      <c r="J208" s="186">
        <f t="shared" si="30"/>
        <v>0</v>
      </c>
      <c r="K208" s="182" t="s">
        <v>19</v>
      </c>
      <c r="L208" s="41"/>
      <c r="M208" s="187" t="s">
        <v>19</v>
      </c>
      <c r="N208" s="188" t="s">
        <v>44</v>
      </c>
      <c r="O208" s="66"/>
      <c r="P208" s="189">
        <f t="shared" si="31"/>
        <v>0</v>
      </c>
      <c r="Q208" s="189">
        <v>0</v>
      </c>
      <c r="R208" s="189">
        <f t="shared" si="32"/>
        <v>0</v>
      </c>
      <c r="S208" s="189">
        <v>0</v>
      </c>
      <c r="T208" s="190">
        <f t="shared" si="33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135</v>
      </c>
      <c r="AT208" s="191" t="s">
        <v>187</v>
      </c>
      <c r="AU208" s="191" t="s">
        <v>80</v>
      </c>
      <c r="AY208" s="19" t="s">
        <v>185</v>
      </c>
      <c r="BE208" s="192">
        <f t="shared" si="34"/>
        <v>0</v>
      </c>
      <c r="BF208" s="192">
        <f t="shared" si="35"/>
        <v>0</v>
      </c>
      <c r="BG208" s="192">
        <f t="shared" si="36"/>
        <v>0</v>
      </c>
      <c r="BH208" s="192">
        <f t="shared" si="37"/>
        <v>0</v>
      </c>
      <c r="BI208" s="192">
        <f t="shared" si="38"/>
        <v>0</v>
      </c>
      <c r="BJ208" s="19" t="s">
        <v>80</v>
      </c>
      <c r="BK208" s="192">
        <f t="shared" si="39"/>
        <v>0</v>
      </c>
      <c r="BL208" s="19" t="s">
        <v>135</v>
      </c>
      <c r="BM208" s="191" t="s">
        <v>7653</v>
      </c>
    </row>
    <row r="209" spans="1:65" s="2" customFormat="1" ht="16.5" customHeight="1">
      <c r="A209" s="36"/>
      <c r="B209" s="37"/>
      <c r="C209" s="180" t="s">
        <v>1979</v>
      </c>
      <c r="D209" s="180" t="s">
        <v>187</v>
      </c>
      <c r="E209" s="181" t="s">
        <v>5335</v>
      </c>
      <c r="F209" s="182" t="s">
        <v>5336</v>
      </c>
      <c r="G209" s="183" t="s">
        <v>3536</v>
      </c>
      <c r="H209" s="184">
        <v>1</v>
      </c>
      <c r="I209" s="185"/>
      <c r="J209" s="186">
        <f t="shared" si="30"/>
        <v>0</v>
      </c>
      <c r="K209" s="182" t="s">
        <v>19</v>
      </c>
      <c r="L209" s="41"/>
      <c r="M209" s="187" t="s">
        <v>19</v>
      </c>
      <c r="N209" s="188" t="s">
        <v>44</v>
      </c>
      <c r="O209" s="66"/>
      <c r="P209" s="189">
        <f t="shared" si="31"/>
        <v>0</v>
      </c>
      <c r="Q209" s="189">
        <v>0</v>
      </c>
      <c r="R209" s="189">
        <f t="shared" si="32"/>
        <v>0</v>
      </c>
      <c r="S209" s="189">
        <v>0</v>
      </c>
      <c r="T209" s="190">
        <f t="shared" si="3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135</v>
      </c>
      <c r="AT209" s="191" t="s">
        <v>187</v>
      </c>
      <c r="AU209" s="191" t="s">
        <v>80</v>
      </c>
      <c r="AY209" s="19" t="s">
        <v>185</v>
      </c>
      <c r="BE209" s="192">
        <f t="shared" si="34"/>
        <v>0</v>
      </c>
      <c r="BF209" s="192">
        <f t="shared" si="35"/>
        <v>0</v>
      </c>
      <c r="BG209" s="192">
        <f t="shared" si="36"/>
        <v>0</v>
      </c>
      <c r="BH209" s="192">
        <f t="shared" si="37"/>
        <v>0</v>
      </c>
      <c r="BI209" s="192">
        <f t="shared" si="38"/>
        <v>0</v>
      </c>
      <c r="BJ209" s="19" t="s">
        <v>80</v>
      </c>
      <c r="BK209" s="192">
        <f t="shared" si="39"/>
        <v>0</v>
      </c>
      <c r="BL209" s="19" t="s">
        <v>135</v>
      </c>
      <c r="BM209" s="191" t="s">
        <v>7654</v>
      </c>
    </row>
    <row r="210" spans="1:65" s="2" customFormat="1" ht="16.5" customHeight="1">
      <c r="A210" s="36"/>
      <c r="B210" s="37"/>
      <c r="C210" s="180" t="s">
        <v>1984</v>
      </c>
      <c r="D210" s="180" t="s">
        <v>187</v>
      </c>
      <c r="E210" s="181" t="s">
        <v>5337</v>
      </c>
      <c r="F210" s="182" t="s">
        <v>3875</v>
      </c>
      <c r="G210" s="183" t="s">
        <v>448</v>
      </c>
      <c r="H210" s="184">
        <v>72</v>
      </c>
      <c r="I210" s="185"/>
      <c r="J210" s="186">
        <f t="shared" si="30"/>
        <v>0</v>
      </c>
      <c r="K210" s="182" t="s">
        <v>19</v>
      </c>
      <c r="L210" s="41"/>
      <c r="M210" s="187" t="s">
        <v>19</v>
      </c>
      <c r="N210" s="188" t="s">
        <v>44</v>
      </c>
      <c r="O210" s="66"/>
      <c r="P210" s="189">
        <f t="shared" si="31"/>
        <v>0</v>
      </c>
      <c r="Q210" s="189">
        <v>0</v>
      </c>
      <c r="R210" s="189">
        <f t="shared" si="32"/>
        <v>0</v>
      </c>
      <c r="S210" s="189">
        <v>0</v>
      </c>
      <c r="T210" s="190">
        <f t="shared" si="33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135</v>
      </c>
      <c r="AT210" s="191" t="s">
        <v>187</v>
      </c>
      <c r="AU210" s="191" t="s">
        <v>80</v>
      </c>
      <c r="AY210" s="19" t="s">
        <v>185</v>
      </c>
      <c r="BE210" s="192">
        <f t="shared" si="34"/>
        <v>0</v>
      </c>
      <c r="BF210" s="192">
        <f t="shared" si="35"/>
        <v>0</v>
      </c>
      <c r="BG210" s="192">
        <f t="shared" si="36"/>
        <v>0</v>
      </c>
      <c r="BH210" s="192">
        <f t="shared" si="37"/>
        <v>0</v>
      </c>
      <c r="BI210" s="192">
        <f t="shared" si="38"/>
        <v>0</v>
      </c>
      <c r="BJ210" s="19" t="s">
        <v>80</v>
      </c>
      <c r="BK210" s="192">
        <f t="shared" si="39"/>
        <v>0</v>
      </c>
      <c r="BL210" s="19" t="s">
        <v>135</v>
      </c>
      <c r="BM210" s="191" t="s">
        <v>7655</v>
      </c>
    </row>
    <row r="211" spans="1:65" s="2" customFormat="1" ht="16.5" customHeight="1">
      <c r="A211" s="36"/>
      <c r="B211" s="37"/>
      <c r="C211" s="180" t="s">
        <v>1986</v>
      </c>
      <c r="D211" s="180" t="s">
        <v>187</v>
      </c>
      <c r="E211" s="181" t="s">
        <v>3641</v>
      </c>
      <c r="F211" s="182" t="s">
        <v>5338</v>
      </c>
      <c r="G211" s="183" t="s">
        <v>342</v>
      </c>
      <c r="H211" s="184">
        <v>0.2</v>
      </c>
      <c r="I211" s="185"/>
      <c r="J211" s="186">
        <f t="shared" si="30"/>
        <v>0</v>
      </c>
      <c r="K211" s="182" t="s">
        <v>19</v>
      </c>
      <c r="L211" s="41"/>
      <c r="M211" s="187" t="s">
        <v>19</v>
      </c>
      <c r="N211" s="188" t="s">
        <v>44</v>
      </c>
      <c r="O211" s="66"/>
      <c r="P211" s="189">
        <f t="shared" si="31"/>
        <v>0</v>
      </c>
      <c r="Q211" s="189">
        <v>0</v>
      </c>
      <c r="R211" s="189">
        <f t="shared" si="32"/>
        <v>0</v>
      </c>
      <c r="S211" s="189">
        <v>0</v>
      </c>
      <c r="T211" s="190">
        <f t="shared" si="33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135</v>
      </c>
      <c r="AT211" s="191" t="s">
        <v>187</v>
      </c>
      <c r="AU211" s="191" t="s">
        <v>80</v>
      </c>
      <c r="AY211" s="19" t="s">
        <v>185</v>
      </c>
      <c r="BE211" s="192">
        <f t="shared" si="34"/>
        <v>0</v>
      </c>
      <c r="BF211" s="192">
        <f t="shared" si="35"/>
        <v>0</v>
      </c>
      <c r="BG211" s="192">
        <f t="shared" si="36"/>
        <v>0</v>
      </c>
      <c r="BH211" s="192">
        <f t="shared" si="37"/>
        <v>0</v>
      </c>
      <c r="BI211" s="192">
        <f t="shared" si="38"/>
        <v>0</v>
      </c>
      <c r="BJ211" s="19" t="s">
        <v>80</v>
      </c>
      <c r="BK211" s="192">
        <f t="shared" si="39"/>
        <v>0</v>
      </c>
      <c r="BL211" s="19" t="s">
        <v>135</v>
      </c>
      <c r="BM211" s="191" t="s">
        <v>7656</v>
      </c>
    </row>
    <row r="212" spans="1:65" s="2" customFormat="1" ht="16.5" customHeight="1">
      <c r="A212" s="36"/>
      <c r="B212" s="37"/>
      <c r="C212" s="180" t="s">
        <v>1988</v>
      </c>
      <c r="D212" s="180" t="s">
        <v>187</v>
      </c>
      <c r="E212" s="181" t="s">
        <v>3644</v>
      </c>
      <c r="F212" s="182" t="s">
        <v>3476</v>
      </c>
      <c r="G212" s="183" t="s">
        <v>342</v>
      </c>
      <c r="H212" s="184">
        <v>0.2</v>
      </c>
      <c r="I212" s="185"/>
      <c r="J212" s="186">
        <f t="shared" si="30"/>
        <v>0</v>
      </c>
      <c r="K212" s="182" t="s">
        <v>19</v>
      </c>
      <c r="L212" s="41"/>
      <c r="M212" s="187" t="s">
        <v>19</v>
      </c>
      <c r="N212" s="188" t="s">
        <v>44</v>
      </c>
      <c r="O212" s="66"/>
      <c r="P212" s="189">
        <f t="shared" si="31"/>
        <v>0</v>
      </c>
      <c r="Q212" s="189">
        <v>0</v>
      </c>
      <c r="R212" s="189">
        <f t="shared" si="32"/>
        <v>0</v>
      </c>
      <c r="S212" s="189">
        <v>0</v>
      </c>
      <c r="T212" s="190">
        <f t="shared" si="33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80</v>
      </c>
      <c r="AY212" s="19" t="s">
        <v>185</v>
      </c>
      <c r="BE212" s="192">
        <f t="shared" si="34"/>
        <v>0</v>
      </c>
      <c r="BF212" s="192">
        <f t="shared" si="35"/>
        <v>0</v>
      </c>
      <c r="BG212" s="192">
        <f t="shared" si="36"/>
        <v>0</v>
      </c>
      <c r="BH212" s="192">
        <f t="shared" si="37"/>
        <v>0</v>
      </c>
      <c r="BI212" s="192">
        <f t="shared" si="38"/>
        <v>0</v>
      </c>
      <c r="BJ212" s="19" t="s">
        <v>80</v>
      </c>
      <c r="BK212" s="192">
        <f t="shared" si="39"/>
        <v>0</v>
      </c>
      <c r="BL212" s="19" t="s">
        <v>135</v>
      </c>
      <c r="BM212" s="191" t="s">
        <v>7657</v>
      </c>
    </row>
    <row r="213" spans="1:65" s="2" customFormat="1" ht="16.5" customHeight="1">
      <c r="A213" s="36"/>
      <c r="B213" s="37"/>
      <c r="C213" s="180" t="s">
        <v>1990</v>
      </c>
      <c r="D213" s="180" t="s">
        <v>187</v>
      </c>
      <c r="E213" s="181" t="s">
        <v>5339</v>
      </c>
      <c r="F213" s="182" t="s">
        <v>5340</v>
      </c>
      <c r="G213" s="183" t="s">
        <v>342</v>
      </c>
      <c r="H213" s="184">
        <v>1.5</v>
      </c>
      <c r="I213" s="185"/>
      <c r="J213" s="186">
        <f t="shared" si="30"/>
        <v>0</v>
      </c>
      <c r="K213" s="182" t="s">
        <v>19</v>
      </c>
      <c r="L213" s="41"/>
      <c r="M213" s="187" t="s">
        <v>19</v>
      </c>
      <c r="N213" s="188" t="s">
        <v>44</v>
      </c>
      <c r="O213" s="66"/>
      <c r="P213" s="189">
        <f t="shared" si="31"/>
        <v>0</v>
      </c>
      <c r="Q213" s="189">
        <v>0</v>
      </c>
      <c r="R213" s="189">
        <f t="shared" si="32"/>
        <v>0</v>
      </c>
      <c r="S213" s="189">
        <v>0</v>
      </c>
      <c r="T213" s="190">
        <f t="shared" si="33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135</v>
      </c>
      <c r="AT213" s="191" t="s">
        <v>187</v>
      </c>
      <c r="AU213" s="191" t="s">
        <v>80</v>
      </c>
      <c r="AY213" s="19" t="s">
        <v>185</v>
      </c>
      <c r="BE213" s="192">
        <f t="shared" si="34"/>
        <v>0</v>
      </c>
      <c r="BF213" s="192">
        <f t="shared" si="35"/>
        <v>0</v>
      </c>
      <c r="BG213" s="192">
        <f t="shared" si="36"/>
        <v>0</v>
      </c>
      <c r="BH213" s="192">
        <f t="shared" si="37"/>
        <v>0</v>
      </c>
      <c r="BI213" s="192">
        <f t="shared" si="38"/>
        <v>0</v>
      </c>
      <c r="BJ213" s="19" t="s">
        <v>80</v>
      </c>
      <c r="BK213" s="192">
        <f t="shared" si="39"/>
        <v>0</v>
      </c>
      <c r="BL213" s="19" t="s">
        <v>135</v>
      </c>
      <c r="BM213" s="191" t="s">
        <v>7658</v>
      </c>
    </row>
    <row r="214" spans="1:65" s="2" customFormat="1" ht="16.5" customHeight="1">
      <c r="A214" s="36"/>
      <c r="B214" s="37"/>
      <c r="C214" s="180" t="s">
        <v>1992</v>
      </c>
      <c r="D214" s="180" t="s">
        <v>187</v>
      </c>
      <c r="E214" s="181" t="s">
        <v>5341</v>
      </c>
      <c r="F214" s="182" t="s">
        <v>3476</v>
      </c>
      <c r="G214" s="183" t="s">
        <v>342</v>
      </c>
      <c r="H214" s="184">
        <v>1.5</v>
      </c>
      <c r="I214" s="185"/>
      <c r="J214" s="186">
        <f t="shared" si="30"/>
        <v>0</v>
      </c>
      <c r="K214" s="182" t="s">
        <v>19</v>
      </c>
      <c r="L214" s="41"/>
      <c r="M214" s="187" t="s">
        <v>19</v>
      </c>
      <c r="N214" s="188" t="s">
        <v>44</v>
      </c>
      <c r="O214" s="66"/>
      <c r="P214" s="189">
        <f t="shared" si="31"/>
        <v>0</v>
      </c>
      <c r="Q214" s="189">
        <v>0</v>
      </c>
      <c r="R214" s="189">
        <f t="shared" si="32"/>
        <v>0</v>
      </c>
      <c r="S214" s="189">
        <v>0</v>
      </c>
      <c r="T214" s="190">
        <f t="shared" si="33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135</v>
      </c>
      <c r="AT214" s="191" t="s">
        <v>187</v>
      </c>
      <c r="AU214" s="191" t="s">
        <v>80</v>
      </c>
      <c r="AY214" s="19" t="s">
        <v>185</v>
      </c>
      <c r="BE214" s="192">
        <f t="shared" si="34"/>
        <v>0</v>
      </c>
      <c r="BF214" s="192">
        <f t="shared" si="35"/>
        <v>0</v>
      </c>
      <c r="BG214" s="192">
        <f t="shared" si="36"/>
        <v>0</v>
      </c>
      <c r="BH214" s="192">
        <f t="shared" si="37"/>
        <v>0</v>
      </c>
      <c r="BI214" s="192">
        <f t="shared" si="38"/>
        <v>0</v>
      </c>
      <c r="BJ214" s="19" t="s">
        <v>80</v>
      </c>
      <c r="BK214" s="192">
        <f t="shared" si="39"/>
        <v>0</v>
      </c>
      <c r="BL214" s="19" t="s">
        <v>135</v>
      </c>
      <c r="BM214" s="191" t="s">
        <v>7659</v>
      </c>
    </row>
    <row r="215" spans="1:65" s="2" customFormat="1" ht="16.5" customHeight="1">
      <c r="A215" s="36"/>
      <c r="B215" s="37"/>
      <c r="C215" s="180" t="s">
        <v>1994</v>
      </c>
      <c r="D215" s="180" t="s">
        <v>187</v>
      </c>
      <c r="E215" s="181" t="s">
        <v>5342</v>
      </c>
      <c r="F215" s="182" t="s">
        <v>5343</v>
      </c>
      <c r="G215" s="183" t="s">
        <v>1314</v>
      </c>
      <c r="H215" s="184">
        <v>1</v>
      </c>
      <c r="I215" s="185"/>
      <c r="J215" s="186">
        <f t="shared" si="30"/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 t="shared" si="31"/>
        <v>0</v>
      </c>
      <c r="Q215" s="189">
        <v>0</v>
      </c>
      <c r="R215" s="189">
        <f t="shared" si="32"/>
        <v>0</v>
      </c>
      <c r="S215" s="189">
        <v>0</v>
      </c>
      <c r="T215" s="190">
        <f t="shared" si="33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135</v>
      </c>
      <c r="AT215" s="191" t="s">
        <v>187</v>
      </c>
      <c r="AU215" s="191" t="s">
        <v>80</v>
      </c>
      <c r="AY215" s="19" t="s">
        <v>185</v>
      </c>
      <c r="BE215" s="192">
        <f t="shared" si="34"/>
        <v>0</v>
      </c>
      <c r="BF215" s="192">
        <f t="shared" si="35"/>
        <v>0</v>
      </c>
      <c r="BG215" s="192">
        <f t="shared" si="36"/>
        <v>0</v>
      </c>
      <c r="BH215" s="192">
        <f t="shared" si="37"/>
        <v>0</v>
      </c>
      <c r="BI215" s="192">
        <f t="shared" si="38"/>
        <v>0</v>
      </c>
      <c r="BJ215" s="19" t="s">
        <v>80</v>
      </c>
      <c r="BK215" s="192">
        <f t="shared" si="39"/>
        <v>0</v>
      </c>
      <c r="BL215" s="19" t="s">
        <v>135</v>
      </c>
      <c r="BM215" s="191" t="s">
        <v>7660</v>
      </c>
    </row>
    <row r="216" spans="1:65" s="12" customFormat="1" ht="25.9" customHeight="1">
      <c r="B216" s="164"/>
      <c r="C216" s="165"/>
      <c r="D216" s="166" t="s">
        <v>72</v>
      </c>
      <c r="E216" s="167" t="s">
        <v>265</v>
      </c>
      <c r="F216" s="167" t="s">
        <v>7661</v>
      </c>
      <c r="G216" s="165"/>
      <c r="H216" s="165"/>
      <c r="I216" s="168"/>
      <c r="J216" s="169">
        <f>BK216</f>
        <v>0</v>
      </c>
      <c r="K216" s="165"/>
      <c r="L216" s="170"/>
      <c r="M216" s="171"/>
      <c r="N216" s="172"/>
      <c r="O216" s="172"/>
      <c r="P216" s="173">
        <f>SUM(P217:P280)</f>
        <v>0</v>
      </c>
      <c r="Q216" s="172"/>
      <c r="R216" s="173">
        <f>SUM(R217:R280)</f>
        <v>0</v>
      </c>
      <c r="S216" s="172"/>
      <c r="T216" s="174">
        <f>SUM(T217:T280)</f>
        <v>0</v>
      </c>
      <c r="AR216" s="175" t="s">
        <v>80</v>
      </c>
      <c r="AT216" s="176" t="s">
        <v>72</v>
      </c>
      <c r="AU216" s="176" t="s">
        <v>73</v>
      </c>
      <c r="AY216" s="175" t="s">
        <v>185</v>
      </c>
      <c r="BK216" s="177">
        <f>SUM(BK217:BK280)</f>
        <v>0</v>
      </c>
    </row>
    <row r="217" spans="1:65" s="2" customFormat="1" ht="24.2" customHeight="1">
      <c r="A217" s="36"/>
      <c r="B217" s="37"/>
      <c r="C217" s="180" t="s">
        <v>1998</v>
      </c>
      <c r="D217" s="180" t="s">
        <v>187</v>
      </c>
      <c r="E217" s="181" t="s">
        <v>7662</v>
      </c>
      <c r="F217" s="182" t="s">
        <v>7663</v>
      </c>
      <c r="G217" s="183" t="s">
        <v>1314</v>
      </c>
      <c r="H217" s="184">
        <v>1</v>
      </c>
      <c r="I217" s="185"/>
      <c r="J217" s="186">
        <f t="shared" ref="J217:J248" si="40">ROUND(I217*H217,2)</f>
        <v>0</v>
      </c>
      <c r="K217" s="182" t="s">
        <v>19</v>
      </c>
      <c r="L217" s="41"/>
      <c r="M217" s="187" t="s">
        <v>19</v>
      </c>
      <c r="N217" s="188" t="s">
        <v>44</v>
      </c>
      <c r="O217" s="66"/>
      <c r="P217" s="189">
        <f t="shared" ref="P217:P248" si="41">O217*H217</f>
        <v>0</v>
      </c>
      <c r="Q217" s="189">
        <v>0</v>
      </c>
      <c r="R217" s="189">
        <f t="shared" ref="R217:R248" si="42">Q217*H217</f>
        <v>0</v>
      </c>
      <c r="S217" s="189">
        <v>0</v>
      </c>
      <c r="T217" s="190">
        <f t="shared" ref="T217:T248" si="43"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135</v>
      </c>
      <c r="AT217" s="191" t="s">
        <v>187</v>
      </c>
      <c r="AU217" s="191" t="s">
        <v>80</v>
      </c>
      <c r="AY217" s="19" t="s">
        <v>185</v>
      </c>
      <c r="BE217" s="192">
        <f t="shared" ref="BE217:BE248" si="44">IF(N217="základní",J217,0)</f>
        <v>0</v>
      </c>
      <c r="BF217" s="192">
        <f t="shared" ref="BF217:BF248" si="45">IF(N217="snížená",J217,0)</f>
        <v>0</v>
      </c>
      <c r="BG217" s="192">
        <f t="shared" ref="BG217:BG248" si="46">IF(N217="zákl. přenesená",J217,0)</f>
        <v>0</v>
      </c>
      <c r="BH217" s="192">
        <f t="shared" ref="BH217:BH248" si="47">IF(N217="sníž. přenesená",J217,0)</f>
        <v>0</v>
      </c>
      <c r="BI217" s="192">
        <f t="shared" ref="BI217:BI248" si="48">IF(N217="nulová",J217,0)</f>
        <v>0</v>
      </c>
      <c r="BJ217" s="19" t="s">
        <v>80</v>
      </c>
      <c r="BK217" s="192">
        <f t="shared" ref="BK217:BK248" si="49">ROUND(I217*H217,2)</f>
        <v>0</v>
      </c>
      <c r="BL217" s="19" t="s">
        <v>135</v>
      </c>
      <c r="BM217" s="191" t="s">
        <v>7664</v>
      </c>
    </row>
    <row r="218" spans="1:65" s="2" customFormat="1" ht="24.2" customHeight="1">
      <c r="A218" s="36"/>
      <c r="B218" s="37"/>
      <c r="C218" s="180" t="s">
        <v>2002</v>
      </c>
      <c r="D218" s="180" t="s">
        <v>187</v>
      </c>
      <c r="E218" s="181" t="s">
        <v>7665</v>
      </c>
      <c r="F218" s="182" t="s">
        <v>7666</v>
      </c>
      <c r="G218" s="183" t="s">
        <v>1314</v>
      </c>
      <c r="H218" s="184">
        <v>2</v>
      </c>
      <c r="I218" s="185"/>
      <c r="J218" s="186">
        <f t="shared" si="40"/>
        <v>0</v>
      </c>
      <c r="K218" s="182" t="s">
        <v>19</v>
      </c>
      <c r="L218" s="41"/>
      <c r="M218" s="187" t="s">
        <v>19</v>
      </c>
      <c r="N218" s="188" t="s">
        <v>44</v>
      </c>
      <c r="O218" s="66"/>
      <c r="P218" s="189">
        <f t="shared" si="41"/>
        <v>0</v>
      </c>
      <c r="Q218" s="189">
        <v>0</v>
      </c>
      <c r="R218" s="189">
        <f t="shared" si="42"/>
        <v>0</v>
      </c>
      <c r="S218" s="189">
        <v>0</v>
      </c>
      <c r="T218" s="190">
        <f t="shared" si="4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91" t="s">
        <v>135</v>
      </c>
      <c r="AT218" s="191" t="s">
        <v>187</v>
      </c>
      <c r="AU218" s="191" t="s">
        <v>80</v>
      </c>
      <c r="AY218" s="19" t="s">
        <v>185</v>
      </c>
      <c r="BE218" s="192">
        <f t="shared" si="44"/>
        <v>0</v>
      </c>
      <c r="BF218" s="192">
        <f t="shared" si="45"/>
        <v>0</v>
      </c>
      <c r="BG218" s="192">
        <f t="shared" si="46"/>
        <v>0</v>
      </c>
      <c r="BH218" s="192">
        <f t="shared" si="47"/>
        <v>0</v>
      </c>
      <c r="BI218" s="192">
        <f t="shared" si="48"/>
        <v>0</v>
      </c>
      <c r="BJ218" s="19" t="s">
        <v>80</v>
      </c>
      <c r="BK218" s="192">
        <f t="shared" si="49"/>
        <v>0</v>
      </c>
      <c r="BL218" s="19" t="s">
        <v>135</v>
      </c>
      <c r="BM218" s="191" t="s">
        <v>7667</v>
      </c>
    </row>
    <row r="219" spans="1:65" s="2" customFormat="1" ht="16.5" customHeight="1">
      <c r="A219" s="36"/>
      <c r="B219" s="37"/>
      <c r="C219" s="180" t="s">
        <v>2007</v>
      </c>
      <c r="D219" s="180" t="s">
        <v>187</v>
      </c>
      <c r="E219" s="181" t="s">
        <v>7668</v>
      </c>
      <c r="F219" s="182" t="s">
        <v>6415</v>
      </c>
      <c r="G219" s="183" t="s">
        <v>1314</v>
      </c>
      <c r="H219" s="184">
        <v>1</v>
      </c>
      <c r="I219" s="185"/>
      <c r="J219" s="186">
        <f t="shared" si="40"/>
        <v>0</v>
      </c>
      <c r="K219" s="182" t="s">
        <v>19</v>
      </c>
      <c r="L219" s="41"/>
      <c r="M219" s="187" t="s">
        <v>19</v>
      </c>
      <c r="N219" s="188" t="s">
        <v>44</v>
      </c>
      <c r="O219" s="66"/>
      <c r="P219" s="189">
        <f t="shared" si="41"/>
        <v>0</v>
      </c>
      <c r="Q219" s="189">
        <v>0</v>
      </c>
      <c r="R219" s="189">
        <f t="shared" si="42"/>
        <v>0</v>
      </c>
      <c r="S219" s="189">
        <v>0</v>
      </c>
      <c r="T219" s="190">
        <f t="shared" si="4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135</v>
      </c>
      <c r="AT219" s="191" t="s">
        <v>187</v>
      </c>
      <c r="AU219" s="191" t="s">
        <v>80</v>
      </c>
      <c r="AY219" s="19" t="s">
        <v>185</v>
      </c>
      <c r="BE219" s="192">
        <f t="shared" si="44"/>
        <v>0</v>
      </c>
      <c r="BF219" s="192">
        <f t="shared" si="45"/>
        <v>0</v>
      </c>
      <c r="BG219" s="192">
        <f t="shared" si="46"/>
        <v>0</v>
      </c>
      <c r="BH219" s="192">
        <f t="shared" si="47"/>
        <v>0</v>
      </c>
      <c r="BI219" s="192">
        <f t="shared" si="48"/>
        <v>0</v>
      </c>
      <c r="BJ219" s="19" t="s">
        <v>80</v>
      </c>
      <c r="BK219" s="192">
        <f t="shared" si="49"/>
        <v>0</v>
      </c>
      <c r="BL219" s="19" t="s">
        <v>135</v>
      </c>
      <c r="BM219" s="191" t="s">
        <v>7669</v>
      </c>
    </row>
    <row r="220" spans="1:65" s="2" customFormat="1" ht="16.5" customHeight="1">
      <c r="A220" s="36"/>
      <c r="B220" s="37"/>
      <c r="C220" s="180" t="s">
        <v>2014</v>
      </c>
      <c r="D220" s="180" t="s">
        <v>187</v>
      </c>
      <c r="E220" s="181" t="s">
        <v>7670</v>
      </c>
      <c r="F220" s="182" t="s">
        <v>7671</v>
      </c>
      <c r="G220" s="183" t="s">
        <v>1314</v>
      </c>
      <c r="H220" s="184">
        <v>1</v>
      </c>
      <c r="I220" s="185"/>
      <c r="J220" s="186">
        <f t="shared" si="40"/>
        <v>0</v>
      </c>
      <c r="K220" s="182" t="s">
        <v>19</v>
      </c>
      <c r="L220" s="41"/>
      <c r="M220" s="187" t="s">
        <v>19</v>
      </c>
      <c r="N220" s="188" t="s">
        <v>44</v>
      </c>
      <c r="O220" s="66"/>
      <c r="P220" s="189">
        <f t="shared" si="41"/>
        <v>0</v>
      </c>
      <c r="Q220" s="189">
        <v>0</v>
      </c>
      <c r="R220" s="189">
        <f t="shared" si="42"/>
        <v>0</v>
      </c>
      <c r="S220" s="189">
        <v>0</v>
      </c>
      <c r="T220" s="190">
        <f t="shared" si="4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135</v>
      </c>
      <c r="AT220" s="191" t="s">
        <v>187</v>
      </c>
      <c r="AU220" s="191" t="s">
        <v>80</v>
      </c>
      <c r="AY220" s="19" t="s">
        <v>185</v>
      </c>
      <c r="BE220" s="192">
        <f t="shared" si="44"/>
        <v>0</v>
      </c>
      <c r="BF220" s="192">
        <f t="shared" si="45"/>
        <v>0</v>
      </c>
      <c r="BG220" s="192">
        <f t="shared" si="46"/>
        <v>0</v>
      </c>
      <c r="BH220" s="192">
        <f t="shared" si="47"/>
        <v>0</v>
      </c>
      <c r="BI220" s="192">
        <f t="shared" si="48"/>
        <v>0</v>
      </c>
      <c r="BJ220" s="19" t="s">
        <v>80</v>
      </c>
      <c r="BK220" s="192">
        <f t="shared" si="49"/>
        <v>0</v>
      </c>
      <c r="BL220" s="19" t="s">
        <v>135</v>
      </c>
      <c r="BM220" s="191" t="s">
        <v>7672</v>
      </c>
    </row>
    <row r="221" spans="1:65" s="2" customFormat="1" ht="16.5" customHeight="1">
      <c r="A221" s="36"/>
      <c r="B221" s="37"/>
      <c r="C221" s="180" t="s">
        <v>2019</v>
      </c>
      <c r="D221" s="180" t="s">
        <v>187</v>
      </c>
      <c r="E221" s="181" t="s">
        <v>6581</v>
      </c>
      <c r="F221" s="182" t="s">
        <v>6582</v>
      </c>
      <c r="G221" s="183" t="s">
        <v>3536</v>
      </c>
      <c r="H221" s="184">
        <v>1</v>
      </c>
      <c r="I221" s="185"/>
      <c r="J221" s="186">
        <f t="shared" si="40"/>
        <v>0</v>
      </c>
      <c r="K221" s="182" t="s">
        <v>19</v>
      </c>
      <c r="L221" s="41"/>
      <c r="M221" s="187" t="s">
        <v>19</v>
      </c>
      <c r="N221" s="188" t="s">
        <v>44</v>
      </c>
      <c r="O221" s="66"/>
      <c r="P221" s="189">
        <f t="shared" si="41"/>
        <v>0</v>
      </c>
      <c r="Q221" s="189">
        <v>0</v>
      </c>
      <c r="R221" s="189">
        <f t="shared" si="42"/>
        <v>0</v>
      </c>
      <c r="S221" s="189">
        <v>0</v>
      </c>
      <c r="T221" s="190">
        <f t="shared" si="43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80</v>
      </c>
      <c r="AY221" s="19" t="s">
        <v>185</v>
      </c>
      <c r="BE221" s="192">
        <f t="shared" si="44"/>
        <v>0</v>
      </c>
      <c r="BF221" s="192">
        <f t="shared" si="45"/>
        <v>0</v>
      </c>
      <c r="BG221" s="192">
        <f t="shared" si="46"/>
        <v>0</v>
      </c>
      <c r="BH221" s="192">
        <f t="shared" si="47"/>
        <v>0</v>
      </c>
      <c r="BI221" s="192">
        <f t="shared" si="48"/>
        <v>0</v>
      </c>
      <c r="BJ221" s="19" t="s">
        <v>80</v>
      </c>
      <c r="BK221" s="192">
        <f t="shared" si="49"/>
        <v>0</v>
      </c>
      <c r="BL221" s="19" t="s">
        <v>135</v>
      </c>
      <c r="BM221" s="191" t="s">
        <v>7673</v>
      </c>
    </row>
    <row r="222" spans="1:65" s="2" customFormat="1" ht="24.2" customHeight="1">
      <c r="A222" s="36"/>
      <c r="B222" s="37"/>
      <c r="C222" s="180" t="s">
        <v>2024</v>
      </c>
      <c r="D222" s="180" t="s">
        <v>187</v>
      </c>
      <c r="E222" s="181" t="s">
        <v>7674</v>
      </c>
      <c r="F222" s="182" t="s">
        <v>7675</v>
      </c>
      <c r="G222" s="183" t="s">
        <v>499</v>
      </c>
      <c r="H222" s="184">
        <v>30</v>
      </c>
      <c r="I222" s="185"/>
      <c r="J222" s="186">
        <f t="shared" si="40"/>
        <v>0</v>
      </c>
      <c r="K222" s="182" t="s">
        <v>19</v>
      </c>
      <c r="L222" s="41"/>
      <c r="M222" s="187" t="s">
        <v>19</v>
      </c>
      <c r="N222" s="188" t="s">
        <v>44</v>
      </c>
      <c r="O222" s="66"/>
      <c r="P222" s="189">
        <f t="shared" si="41"/>
        <v>0</v>
      </c>
      <c r="Q222" s="189">
        <v>0</v>
      </c>
      <c r="R222" s="189">
        <f t="shared" si="42"/>
        <v>0</v>
      </c>
      <c r="S222" s="189">
        <v>0</v>
      </c>
      <c r="T222" s="190">
        <f t="shared" si="43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135</v>
      </c>
      <c r="AT222" s="191" t="s">
        <v>187</v>
      </c>
      <c r="AU222" s="191" t="s">
        <v>80</v>
      </c>
      <c r="AY222" s="19" t="s">
        <v>185</v>
      </c>
      <c r="BE222" s="192">
        <f t="shared" si="44"/>
        <v>0</v>
      </c>
      <c r="BF222" s="192">
        <f t="shared" si="45"/>
        <v>0</v>
      </c>
      <c r="BG222" s="192">
        <f t="shared" si="46"/>
        <v>0</v>
      </c>
      <c r="BH222" s="192">
        <f t="shared" si="47"/>
        <v>0</v>
      </c>
      <c r="BI222" s="192">
        <f t="shared" si="48"/>
        <v>0</v>
      </c>
      <c r="BJ222" s="19" t="s">
        <v>80</v>
      </c>
      <c r="BK222" s="192">
        <f t="shared" si="49"/>
        <v>0</v>
      </c>
      <c r="BL222" s="19" t="s">
        <v>135</v>
      </c>
      <c r="BM222" s="191" t="s">
        <v>7676</v>
      </c>
    </row>
    <row r="223" spans="1:65" s="2" customFormat="1" ht="16.5" customHeight="1">
      <c r="A223" s="36"/>
      <c r="B223" s="37"/>
      <c r="C223" s="180" t="s">
        <v>2029</v>
      </c>
      <c r="D223" s="180" t="s">
        <v>187</v>
      </c>
      <c r="E223" s="181" t="s">
        <v>6246</v>
      </c>
      <c r="F223" s="182" t="s">
        <v>6247</v>
      </c>
      <c r="G223" s="183" t="s">
        <v>1314</v>
      </c>
      <c r="H223" s="184">
        <v>1</v>
      </c>
      <c r="I223" s="185"/>
      <c r="J223" s="186">
        <f t="shared" si="40"/>
        <v>0</v>
      </c>
      <c r="K223" s="182" t="s">
        <v>19</v>
      </c>
      <c r="L223" s="41"/>
      <c r="M223" s="187" t="s">
        <v>19</v>
      </c>
      <c r="N223" s="188" t="s">
        <v>44</v>
      </c>
      <c r="O223" s="66"/>
      <c r="P223" s="189">
        <f t="shared" si="41"/>
        <v>0</v>
      </c>
      <c r="Q223" s="189">
        <v>0</v>
      </c>
      <c r="R223" s="189">
        <f t="shared" si="42"/>
        <v>0</v>
      </c>
      <c r="S223" s="189">
        <v>0</v>
      </c>
      <c r="T223" s="190">
        <f t="shared" si="43"/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135</v>
      </c>
      <c r="AT223" s="191" t="s">
        <v>187</v>
      </c>
      <c r="AU223" s="191" t="s">
        <v>80</v>
      </c>
      <c r="AY223" s="19" t="s">
        <v>185</v>
      </c>
      <c r="BE223" s="192">
        <f t="shared" si="44"/>
        <v>0</v>
      </c>
      <c r="BF223" s="192">
        <f t="shared" si="45"/>
        <v>0</v>
      </c>
      <c r="BG223" s="192">
        <f t="shared" si="46"/>
        <v>0</v>
      </c>
      <c r="BH223" s="192">
        <f t="shared" si="47"/>
        <v>0</v>
      </c>
      <c r="BI223" s="192">
        <f t="shared" si="48"/>
        <v>0</v>
      </c>
      <c r="BJ223" s="19" t="s">
        <v>80</v>
      </c>
      <c r="BK223" s="192">
        <f t="shared" si="49"/>
        <v>0</v>
      </c>
      <c r="BL223" s="19" t="s">
        <v>135</v>
      </c>
      <c r="BM223" s="191" t="s">
        <v>7677</v>
      </c>
    </row>
    <row r="224" spans="1:65" s="2" customFormat="1" ht="16.5" customHeight="1">
      <c r="A224" s="36"/>
      <c r="B224" s="37"/>
      <c r="C224" s="180" t="s">
        <v>2034</v>
      </c>
      <c r="D224" s="180" t="s">
        <v>187</v>
      </c>
      <c r="E224" s="181" t="s">
        <v>7678</v>
      </c>
      <c r="F224" s="182" t="s">
        <v>7679</v>
      </c>
      <c r="G224" s="183" t="s">
        <v>1314</v>
      </c>
      <c r="H224" s="184">
        <v>2</v>
      </c>
      <c r="I224" s="185"/>
      <c r="J224" s="186">
        <f t="shared" si="40"/>
        <v>0</v>
      </c>
      <c r="K224" s="182" t="s">
        <v>19</v>
      </c>
      <c r="L224" s="41"/>
      <c r="M224" s="187" t="s">
        <v>19</v>
      </c>
      <c r="N224" s="188" t="s">
        <v>44</v>
      </c>
      <c r="O224" s="66"/>
      <c r="P224" s="189">
        <f t="shared" si="41"/>
        <v>0</v>
      </c>
      <c r="Q224" s="189">
        <v>0</v>
      </c>
      <c r="R224" s="189">
        <f t="shared" si="42"/>
        <v>0</v>
      </c>
      <c r="S224" s="189">
        <v>0</v>
      </c>
      <c r="T224" s="190">
        <f t="shared" si="43"/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135</v>
      </c>
      <c r="AT224" s="191" t="s">
        <v>187</v>
      </c>
      <c r="AU224" s="191" t="s">
        <v>80</v>
      </c>
      <c r="AY224" s="19" t="s">
        <v>185</v>
      </c>
      <c r="BE224" s="192">
        <f t="shared" si="44"/>
        <v>0</v>
      </c>
      <c r="BF224" s="192">
        <f t="shared" si="45"/>
        <v>0</v>
      </c>
      <c r="BG224" s="192">
        <f t="shared" si="46"/>
        <v>0</v>
      </c>
      <c r="BH224" s="192">
        <f t="shared" si="47"/>
        <v>0</v>
      </c>
      <c r="BI224" s="192">
        <f t="shared" si="48"/>
        <v>0</v>
      </c>
      <c r="BJ224" s="19" t="s">
        <v>80</v>
      </c>
      <c r="BK224" s="192">
        <f t="shared" si="49"/>
        <v>0</v>
      </c>
      <c r="BL224" s="19" t="s">
        <v>135</v>
      </c>
      <c r="BM224" s="191" t="s">
        <v>7680</v>
      </c>
    </row>
    <row r="225" spans="1:65" s="2" customFormat="1" ht="16.5" customHeight="1">
      <c r="A225" s="36"/>
      <c r="B225" s="37"/>
      <c r="C225" s="180" t="s">
        <v>2041</v>
      </c>
      <c r="D225" s="180" t="s">
        <v>187</v>
      </c>
      <c r="E225" s="181" t="s">
        <v>6533</v>
      </c>
      <c r="F225" s="182" t="s">
        <v>6534</v>
      </c>
      <c r="G225" s="183" t="s">
        <v>1314</v>
      </c>
      <c r="H225" s="184">
        <v>1</v>
      </c>
      <c r="I225" s="185"/>
      <c r="J225" s="186">
        <f t="shared" si="40"/>
        <v>0</v>
      </c>
      <c r="K225" s="182" t="s">
        <v>19</v>
      </c>
      <c r="L225" s="41"/>
      <c r="M225" s="187" t="s">
        <v>19</v>
      </c>
      <c r="N225" s="188" t="s">
        <v>44</v>
      </c>
      <c r="O225" s="66"/>
      <c r="P225" s="189">
        <f t="shared" si="41"/>
        <v>0</v>
      </c>
      <c r="Q225" s="189">
        <v>0</v>
      </c>
      <c r="R225" s="189">
        <f t="shared" si="42"/>
        <v>0</v>
      </c>
      <c r="S225" s="189">
        <v>0</v>
      </c>
      <c r="T225" s="190">
        <f t="shared" si="43"/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80</v>
      </c>
      <c r="AY225" s="19" t="s">
        <v>185</v>
      </c>
      <c r="BE225" s="192">
        <f t="shared" si="44"/>
        <v>0</v>
      </c>
      <c r="BF225" s="192">
        <f t="shared" si="45"/>
        <v>0</v>
      </c>
      <c r="BG225" s="192">
        <f t="shared" si="46"/>
        <v>0</v>
      </c>
      <c r="BH225" s="192">
        <f t="shared" si="47"/>
        <v>0</v>
      </c>
      <c r="BI225" s="192">
        <f t="shared" si="48"/>
        <v>0</v>
      </c>
      <c r="BJ225" s="19" t="s">
        <v>80</v>
      </c>
      <c r="BK225" s="192">
        <f t="shared" si="49"/>
        <v>0</v>
      </c>
      <c r="BL225" s="19" t="s">
        <v>135</v>
      </c>
      <c r="BM225" s="191" t="s">
        <v>7681</v>
      </c>
    </row>
    <row r="226" spans="1:65" s="2" customFormat="1" ht="16.5" customHeight="1">
      <c r="A226" s="36"/>
      <c r="B226" s="37"/>
      <c r="C226" s="180" t="s">
        <v>2047</v>
      </c>
      <c r="D226" s="180" t="s">
        <v>187</v>
      </c>
      <c r="E226" s="181" t="s">
        <v>5169</v>
      </c>
      <c r="F226" s="182" t="s">
        <v>5170</v>
      </c>
      <c r="G226" s="183" t="s">
        <v>448</v>
      </c>
      <c r="H226" s="184">
        <v>2</v>
      </c>
      <c r="I226" s="185"/>
      <c r="J226" s="186">
        <f t="shared" si="40"/>
        <v>0</v>
      </c>
      <c r="K226" s="182" t="s">
        <v>19</v>
      </c>
      <c r="L226" s="41"/>
      <c r="M226" s="187" t="s">
        <v>19</v>
      </c>
      <c r="N226" s="188" t="s">
        <v>44</v>
      </c>
      <c r="O226" s="66"/>
      <c r="P226" s="189">
        <f t="shared" si="41"/>
        <v>0</v>
      </c>
      <c r="Q226" s="189">
        <v>0</v>
      </c>
      <c r="R226" s="189">
        <f t="shared" si="42"/>
        <v>0</v>
      </c>
      <c r="S226" s="189">
        <v>0</v>
      </c>
      <c r="T226" s="190">
        <f t="shared" si="43"/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135</v>
      </c>
      <c r="AT226" s="191" t="s">
        <v>187</v>
      </c>
      <c r="AU226" s="191" t="s">
        <v>80</v>
      </c>
      <c r="AY226" s="19" t="s">
        <v>185</v>
      </c>
      <c r="BE226" s="192">
        <f t="shared" si="44"/>
        <v>0</v>
      </c>
      <c r="BF226" s="192">
        <f t="shared" si="45"/>
        <v>0</v>
      </c>
      <c r="BG226" s="192">
        <f t="shared" si="46"/>
        <v>0</v>
      </c>
      <c r="BH226" s="192">
        <f t="shared" si="47"/>
        <v>0</v>
      </c>
      <c r="BI226" s="192">
        <f t="shared" si="48"/>
        <v>0</v>
      </c>
      <c r="BJ226" s="19" t="s">
        <v>80</v>
      </c>
      <c r="BK226" s="192">
        <f t="shared" si="49"/>
        <v>0</v>
      </c>
      <c r="BL226" s="19" t="s">
        <v>135</v>
      </c>
      <c r="BM226" s="191" t="s">
        <v>7682</v>
      </c>
    </row>
    <row r="227" spans="1:65" s="2" customFormat="1" ht="24.2" customHeight="1">
      <c r="A227" s="36"/>
      <c r="B227" s="37"/>
      <c r="C227" s="180" t="s">
        <v>2053</v>
      </c>
      <c r="D227" s="180" t="s">
        <v>187</v>
      </c>
      <c r="E227" s="181" t="s">
        <v>7683</v>
      </c>
      <c r="F227" s="182" t="s">
        <v>7684</v>
      </c>
      <c r="G227" s="183" t="s">
        <v>3536</v>
      </c>
      <c r="H227" s="184">
        <v>1</v>
      </c>
      <c r="I227" s="185"/>
      <c r="J227" s="186">
        <f t="shared" si="40"/>
        <v>0</v>
      </c>
      <c r="K227" s="182" t="s">
        <v>19</v>
      </c>
      <c r="L227" s="41"/>
      <c r="M227" s="187" t="s">
        <v>19</v>
      </c>
      <c r="N227" s="188" t="s">
        <v>44</v>
      </c>
      <c r="O227" s="66"/>
      <c r="P227" s="189">
        <f t="shared" si="41"/>
        <v>0</v>
      </c>
      <c r="Q227" s="189">
        <v>0</v>
      </c>
      <c r="R227" s="189">
        <f t="shared" si="42"/>
        <v>0</v>
      </c>
      <c r="S227" s="189">
        <v>0</v>
      </c>
      <c r="T227" s="190">
        <f t="shared" si="43"/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135</v>
      </c>
      <c r="AT227" s="191" t="s">
        <v>187</v>
      </c>
      <c r="AU227" s="191" t="s">
        <v>80</v>
      </c>
      <c r="AY227" s="19" t="s">
        <v>185</v>
      </c>
      <c r="BE227" s="192">
        <f t="shared" si="44"/>
        <v>0</v>
      </c>
      <c r="BF227" s="192">
        <f t="shared" si="45"/>
        <v>0</v>
      </c>
      <c r="BG227" s="192">
        <f t="shared" si="46"/>
        <v>0</v>
      </c>
      <c r="BH227" s="192">
        <f t="shared" si="47"/>
        <v>0</v>
      </c>
      <c r="BI227" s="192">
        <f t="shared" si="48"/>
        <v>0</v>
      </c>
      <c r="BJ227" s="19" t="s">
        <v>80</v>
      </c>
      <c r="BK227" s="192">
        <f t="shared" si="49"/>
        <v>0</v>
      </c>
      <c r="BL227" s="19" t="s">
        <v>135</v>
      </c>
      <c r="BM227" s="191" t="s">
        <v>7685</v>
      </c>
    </row>
    <row r="228" spans="1:65" s="2" customFormat="1" ht="16.5" customHeight="1">
      <c r="A228" s="36"/>
      <c r="B228" s="37"/>
      <c r="C228" s="180" t="s">
        <v>2058</v>
      </c>
      <c r="D228" s="180" t="s">
        <v>187</v>
      </c>
      <c r="E228" s="181" t="s">
        <v>7686</v>
      </c>
      <c r="F228" s="182" t="s">
        <v>7687</v>
      </c>
      <c r="G228" s="183" t="s">
        <v>5173</v>
      </c>
      <c r="H228" s="184">
        <v>0.5</v>
      </c>
      <c r="I228" s="185"/>
      <c r="J228" s="186">
        <f t="shared" si="40"/>
        <v>0</v>
      </c>
      <c r="K228" s="182" t="s">
        <v>19</v>
      </c>
      <c r="L228" s="41"/>
      <c r="M228" s="187" t="s">
        <v>19</v>
      </c>
      <c r="N228" s="188" t="s">
        <v>44</v>
      </c>
      <c r="O228" s="66"/>
      <c r="P228" s="189">
        <f t="shared" si="41"/>
        <v>0</v>
      </c>
      <c r="Q228" s="189">
        <v>0</v>
      </c>
      <c r="R228" s="189">
        <f t="shared" si="42"/>
        <v>0</v>
      </c>
      <c r="S228" s="189">
        <v>0</v>
      </c>
      <c r="T228" s="190">
        <f t="shared" si="43"/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135</v>
      </c>
      <c r="AT228" s="191" t="s">
        <v>187</v>
      </c>
      <c r="AU228" s="191" t="s">
        <v>80</v>
      </c>
      <c r="AY228" s="19" t="s">
        <v>185</v>
      </c>
      <c r="BE228" s="192">
        <f t="shared" si="44"/>
        <v>0</v>
      </c>
      <c r="BF228" s="192">
        <f t="shared" si="45"/>
        <v>0</v>
      </c>
      <c r="BG228" s="192">
        <f t="shared" si="46"/>
        <v>0</v>
      </c>
      <c r="BH228" s="192">
        <f t="shared" si="47"/>
        <v>0</v>
      </c>
      <c r="BI228" s="192">
        <f t="shared" si="48"/>
        <v>0</v>
      </c>
      <c r="BJ228" s="19" t="s">
        <v>80</v>
      </c>
      <c r="BK228" s="192">
        <f t="shared" si="49"/>
        <v>0</v>
      </c>
      <c r="BL228" s="19" t="s">
        <v>135</v>
      </c>
      <c r="BM228" s="191" t="s">
        <v>7688</v>
      </c>
    </row>
    <row r="229" spans="1:65" s="2" customFormat="1" ht="16.5" customHeight="1">
      <c r="A229" s="36"/>
      <c r="B229" s="37"/>
      <c r="C229" s="180" t="s">
        <v>2064</v>
      </c>
      <c r="D229" s="180" t="s">
        <v>187</v>
      </c>
      <c r="E229" s="181" t="s">
        <v>6538</v>
      </c>
      <c r="F229" s="182" t="s">
        <v>6539</v>
      </c>
      <c r="G229" s="183" t="s">
        <v>3485</v>
      </c>
      <c r="H229" s="184">
        <v>1</v>
      </c>
      <c r="I229" s="185"/>
      <c r="J229" s="186">
        <f t="shared" si="40"/>
        <v>0</v>
      </c>
      <c r="K229" s="182" t="s">
        <v>19</v>
      </c>
      <c r="L229" s="41"/>
      <c r="M229" s="187" t="s">
        <v>19</v>
      </c>
      <c r="N229" s="188" t="s">
        <v>44</v>
      </c>
      <c r="O229" s="66"/>
      <c r="P229" s="189">
        <f t="shared" si="41"/>
        <v>0</v>
      </c>
      <c r="Q229" s="189">
        <v>0</v>
      </c>
      <c r="R229" s="189">
        <f t="shared" si="42"/>
        <v>0</v>
      </c>
      <c r="S229" s="189">
        <v>0</v>
      </c>
      <c r="T229" s="190">
        <f t="shared" si="43"/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80</v>
      </c>
      <c r="AY229" s="19" t="s">
        <v>185</v>
      </c>
      <c r="BE229" s="192">
        <f t="shared" si="44"/>
        <v>0</v>
      </c>
      <c r="BF229" s="192">
        <f t="shared" si="45"/>
        <v>0</v>
      </c>
      <c r="BG229" s="192">
        <f t="shared" si="46"/>
        <v>0</v>
      </c>
      <c r="BH229" s="192">
        <f t="shared" si="47"/>
        <v>0</v>
      </c>
      <c r="BI229" s="192">
        <f t="shared" si="48"/>
        <v>0</v>
      </c>
      <c r="BJ229" s="19" t="s">
        <v>80</v>
      </c>
      <c r="BK229" s="192">
        <f t="shared" si="49"/>
        <v>0</v>
      </c>
      <c r="BL229" s="19" t="s">
        <v>135</v>
      </c>
      <c r="BM229" s="191" t="s">
        <v>7689</v>
      </c>
    </row>
    <row r="230" spans="1:65" s="2" customFormat="1" ht="16.5" customHeight="1">
      <c r="A230" s="36"/>
      <c r="B230" s="37"/>
      <c r="C230" s="180" t="s">
        <v>2069</v>
      </c>
      <c r="D230" s="180" t="s">
        <v>187</v>
      </c>
      <c r="E230" s="181" t="s">
        <v>3627</v>
      </c>
      <c r="F230" s="182" t="s">
        <v>3628</v>
      </c>
      <c r="G230" s="183" t="s">
        <v>499</v>
      </c>
      <c r="H230" s="184">
        <v>30</v>
      </c>
      <c r="I230" s="185"/>
      <c r="J230" s="186">
        <f t="shared" si="40"/>
        <v>0</v>
      </c>
      <c r="K230" s="182" t="s">
        <v>19</v>
      </c>
      <c r="L230" s="41"/>
      <c r="M230" s="187" t="s">
        <v>19</v>
      </c>
      <c r="N230" s="188" t="s">
        <v>44</v>
      </c>
      <c r="O230" s="66"/>
      <c r="P230" s="189">
        <f t="shared" si="41"/>
        <v>0</v>
      </c>
      <c r="Q230" s="189">
        <v>0</v>
      </c>
      <c r="R230" s="189">
        <f t="shared" si="42"/>
        <v>0</v>
      </c>
      <c r="S230" s="189">
        <v>0</v>
      </c>
      <c r="T230" s="190">
        <f t="shared" si="43"/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80</v>
      </c>
      <c r="AY230" s="19" t="s">
        <v>185</v>
      </c>
      <c r="BE230" s="192">
        <f t="shared" si="44"/>
        <v>0</v>
      </c>
      <c r="BF230" s="192">
        <f t="shared" si="45"/>
        <v>0</v>
      </c>
      <c r="BG230" s="192">
        <f t="shared" si="46"/>
        <v>0</v>
      </c>
      <c r="BH230" s="192">
        <f t="shared" si="47"/>
        <v>0</v>
      </c>
      <c r="BI230" s="192">
        <f t="shared" si="48"/>
        <v>0</v>
      </c>
      <c r="BJ230" s="19" t="s">
        <v>80</v>
      </c>
      <c r="BK230" s="192">
        <f t="shared" si="49"/>
        <v>0</v>
      </c>
      <c r="BL230" s="19" t="s">
        <v>135</v>
      </c>
      <c r="BM230" s="191" t="s">
        <v>7690</v>
      </c>
    </row>
    <row r="231" spans="1:65" s="2" customFormat="1" ht="16.5" customHeight="1">
      <c r="A231" s="36"/>
      <c r="B231" s="37"/>
      <c r="C231" s="180" t="s">
        <v>2083</v>
      </c>
      <c r="D231" s="180" t="s">
        <v>187</v>
      </c>
      <c r="E231" s="181" t="s">
        <v>3622</v>
      </c>
      <c r="F231" s="182" t="s">
        <v>6263</v>
      </c>
      <c r="G231" s="183" t="s">
        <v>3485</v>
      </c>
      <c r="H231" s="184">
        <v>1</v>
      </c>
      <c r="I231" s="185"/>
      <c r="J231" s="186">
        <f t="shared" si="40"/>
        <v>0</v>
      </c>
      <c r="K231" s="182" t="s">
        <v>19</v>
      </c>
      <c r="L231" s="41"/>
      <c r="M231" s="187" t="s">
        <v>19</v>
      </c>
      <c r="N231" s="188" t="s">
        <v>44</v>
      </c>
      <c r="O231" s="66"/>
      <c r="P231" s="189">
        <f t="shared" si="41"/>
        <v>0</v>
      </c>
      <c r="Q231" s="189">
        <v>0</v>
      </c>
      <c r="R231" s="189">
        <f t="shared" si="42"/>
        <v>0</v>
      </c>
      <c r="S231" s="189">
        <v>0</v>
      </c>
      <c r="T231" s="190">
        <f t="shared" si="43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135</v>
      </c>
      <c r="AT231" s="191" t="s">
        <v>187</v>
      </c>
      <c r="AU231" s="191" t="s">
        <v>80</v>
      </c>
      <c r="AY231" s="19" t="s">
        <v>185</v>
      </c>
      <c r="BE231" s="192">
        <f t="shared" si="44"/>
        <v>0</v>
      </c>
      <c r="BF231" s="192">
        <f t="shared" si="45"/>
        <v>0</v>
      </c>
      <c r="BG231" s="192">
        <f t="shared" si="46"/>
        <v>0</v>
      </c>
      <c r="BH231" s="192">
        <f t="shared" si="47"/>
        <v>0</v>
      </c>
      <c r="BI231" s="192">
        <f t="shared" si="48"/>
        <v>0</v>
      </c>
      <c r="BJ231" s="19" t="s">
        <v>80</v>
      </c>
      <c r="BK231" s="192">
        <f t="shared" si="49"/>
        <v>0</v>
      </c>
      <c r="BL231" s="19" t="s">
        <v>135</v>
      </c>
      <c r="BM231" s="191" t="s">
        <v>7691</v>
      </c>
    </row>
    <row r="232" spans="1:65" s="2" customFormat="1" ht="16.5" customHeight="1">
      <c r="A232" s="36"/>
      <c r="B232" s="37"/>
      <c r="C232" s="180" t="s">
        <v>2088</v>
      </c>
      <c r="D232" s="180" t="s">
        <v>187</v>
      </c>
      <c r="E232" s="181" t="s">
        <v>6265</v>
      </c>
      <c r="F232" s="182" t="s">
        <v>6266</v>
      </c>
      <c r="G232" s="183" t="s">
        <v>448</v>
      </c>
      <c r="H232" s="184">
        <v>2</v>
      </c>
      <c r="I232" s="185"/>
      <c r="J232" s="186">
        <f t="shared" si="40"/>
        <v>0</v>
      </c>
      <c r="K232" s="182" t="s">
        <v>19</v>
      </c>
      <c r="L232" s="41"/>
      <c r="M232" s="187" t="s">
        <v>19</v>
      </c>
      <c r="N232" s="188" t="s">
        <v>44</v>
      </c>
      <c r="O232" s="66"/>
      <c r="P232" s="189">
        <f t="shared" si="41"/>
        <v>0</v>
      </c>
      <c r="Q232" s="189">
        <v>0</v>
      </c>
      <c r="R232" s="189">
        <f t="shared" si="42"/>
        <v>0</v>
      </c>
      <c r="S232" s="189">
        <v>0</v>
      </c>
      <c r="T232" s="190">
        <f t="shared" si="43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135</v>
      </c>
      <c r="AT232" s="191" t="s">
        <v>187</v>
      </c>
      <c r="AU232" s="191" t="s">
        <v>80</v>
      </c>
      <c r="AY232" s="19" t="s">
        <v>185</v>
      </c>
      <c r="BE232" s="192">
        <f t="shared" si="44"/>
        <v>0</v>
      </c>
      <c r="BF232" s="192">
        <f t="shared" si="45"/>
        <v>0</v>
      </c>
      <c r="BG232" s="192">
        <f t="shared" si="46"/>
        <v>0</v>
      </c>
      <c r="BH232" s="192">
        <f t="shared" si="47"/>
        <v>0</v>
      </c>
      <c r="BI232" s="192">
        <f t="shared" si="48"/>
        <v>0</v>
      </c>
      <c r="BJ232" s="19" t="s">
        <v>80</v>
      </c>
      <c r="BK232" s="192">
        <f t="shared" si="49"/>
        <v>0</v>
      </c>
      <c r="BL232" s="19" t="s">
        <v>135</v>
      </c>
      <c r="BM232" s="191" t="s">
        <v>7692</v>
      </c>
    </row>
    <row r="233" spans="1:65" s="2" customFormat="1" ht="16.5" customHeight="1">
      <c r="A233" s="36"/>
      <c r="B233" s="37"/>
      <c r="C233" s="180" t="s">
        <v>2093</v>
      </c>
      <c r="D233" s="180" t="s">
        <v>187</v>
      </c>
      <c r="E233" s="181" t="s">
        <v>3613</v>
      </c>
      <c r="F233" s="182" t="s">
        <v>6269</v>
      </c>
      <c r="G233" s="183" t="s">
        <v>499</v>
      </c>
      <c r="H233" s="184">
        <v>60</v>
      </c>
      <c r="I233" s="185"/>
      <c r="J233" s="186">
        <f t="shared" si="40"/>
        <v>0</v>
      </c>
      <c r="K233" s="182" t="s">
        <v>19</v>
      </c>
      <c r="L233" s="41"/>
      <c r="M233" s="187" t="s">
        <v>19</v>
      </c>
      <c r="N233" s="188" t="s">
        <v>44</v>
      </c>
      <c r="O233" s="66"/>
      <c r="P233" s="189">
        <f t="shared" si="41"/>
        <v>0</v>
      </c>
      <c r="Q233" s="189">
        <v>0</v>
      </c>
      <c r="R233" s="189">
        <f t="shared" si="42"/>
        <v>0</v>
      </c>
      <c r="S233" s="189">
        <v>0</v>
      </c>
      <c r="T233" s="190">
        <f t="shared" si="43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80</v>
      </c>
      <c r="AY233" s="19" t="s">
        <v>185</v>
      </c>
      <c r="BE233" s="192">
        <f t="shared" si="44"/>
        <v>0</v>
      </c>
      <c r="BF233" s="192">
        <f t="shared" si="45"/>
        <v>0</v>
      </c>
      <c r="BG233" s="192">
        <f t="shared" si="46"/>
        <v>0</v>
      </c>
      <c r="BH233" s="192">
        <f t="shared" si="47"/>
        <v>0</v>
      </c>
      <c r="BI233" s="192">
        <f t="shared" si="48"/>
        <v>0</v>
      </c>
      <c r="BJ233" s="19" t="s">
        <v>80</v>
      </c>
      <c r="BK233" s="192">
        <f t="shared" si="49"/>
        <v>0</v>
      </c>
      <c r="BL233" s="19" t="s">
        <v>135</v>
      </c>
      <c r="BM233" s="191" t="s">
        <v>7693</v>
      </c>
    </row>
    <row r="234" spans="1:65" s="2" customFormat="1" ht="16.5" customHeight="1">
      <c r="A234" s="36"/>
      <c r="B234" s="37"/>
      <c r="C234" s="180" t="s">
        <v>2098</v>
      </c>
      <c r="D234" s="180" t="s">
        <v>187</v>
      </c>
      <c r="E234" s="181" t="s">
        <v>6620</v>
      </c>
      <c r="F234" s="182" t="s">
        <v>6621</v>
      </c>
      <c r="G234" s="183" t="s">
        <v>1358</v>
      </c>
      <c r="H234" s="184">
        <v>20</v>
      </c>
      <c r="I234" s="185"/>
      <c r="J234" s="186">
        <f t="shared" si="40"/>
        <v>0</v>
      </c>
      <c r="K234" s="182" t="s">
        <v>19</v>
      </c>
      <c r="L234" s="41"/>
      <c r="M234" s="187" t="s">
        <v>19</v>
      </c>
      <c r="N234" s="188" t="s">
        <v>44</v>
      </c>
      <c r="O234" s="66"/>
      <c r="P234" s="189">
        <f t="shared" si="41"/>
        <v>0</v>
      </c>
      <c r="Q234" s="189">
        <v>0</v>
      </c>
      <c r="R234" s="189">
        <f t="shared" si="42"/>
        <v>0</v>
      </c>
      <c r="S234" s="189">
        <v>0</v>
      </c>
      <c r="T234" s="190">
        <f t="shared" si="43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135</v>
      </c>
      <c r="AT234" s="191" t="s">
        <v>187</v>
      </c>
      <c r="AU234" s="191" t="s">
        <v>80</v>
      </c>
      <c r="AY234" s="19" t="s">
        <v>185</v>
      </c>
      <c r="BE234" s="192">
        <f t="shared" si="44"/>
        <v>0</v>
      </c>
      <c r="BF234" s="192">
        <f t="shared" si="45"/>
        <v>0</v>
      </c>
      <c r="BG234" s="192">
        <f t="shared" si="46"/>
        <v>0</v>
      </c>
      <c r="BH234" s="192">
        <f t="shared" si="47"/>
        <v>0</v>
      </c>
      <c r="BI234" s="192">
        <f t="shared" si="48"/>
        <v>0</v>
      </c>
      <c r="BJ234" s="19" t="s">
        <v>80</v>
      </c>
      <c r="BK234" s="192">
        <f t="shared" si="49"/>
        <v>0</v>
      </c>
      <c r="BL234" s="19" t="s">
        <v>135</v>
      </c>
      <c r="BM234" s="191" t="s">
        <v>7694</v>
      </c>
    </row>
    <row r="235" spans="1:65" s="2" customFormat="1" ht="16.5" customHeight="1">
      <c r="A235" s="36"/>
      <c r="B235" s="37"/>
      <c r="C235" s="180" t="s">
        <v>2103</v>
      </c>
      <c r="D235" s="180" t="s">
        <v>187</v>
      </c>
      <c r="E235" s="181" t="s">
        <v>6278</v>
      </c>
      <c r="F235" s="182" t="s">
        <v>3507</v>
      </c>
      <c r="G235" s="183" t="s">
        <v>1358</v>
      </c>
      <c r="H235" s="184">
        <v>20</v>
      </c>
      <c r="I235" s="185"/>
      <c r="J235" s="186">
        <f t="shared" si="40"/>
        <v>0</v>
      </c>
      <c r="K235" s="182" t="s">
        <v>19</v>
      </c>
      <c r="L235" s="41"/>
      <c r="M235" s="187" t="s">
        <v>19</v>
      </c>
      <c r="N235" s="188" t="s">
        <v>44</v>
      </c>
      <c r="O235" s="66"/>
      <c r="P235" s="189">
        <f t="shared" si="41"/>
        <v>0</v>
      </c>
      <c r="Q235" s="189">
        <v>0</v>
      </c>
      <c r="R235" s="189">
        <f t="shared" si="42"/>
        <v>0</v>
      </c>
      <c r="S235" s="189">
        <v>0</v>
      </c>
      <c r="T235" s="190">
        <f t="shared" si="43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135</v>
      </c>
      <c r="AT235" s="191" t="s">
        <v>187</v>
      </c>
      <c r="AU235" s="191" t="s">
        <v>80</v>
      </c>
      <c r="AY235" s="19" t="s">
        <v>185</v>
      </c>
      <c r="BE235" s="192">
        <f t="shared" si="44"/>
        <v>0</v>
      </c>
      <c r="BF235" s="192">
        <f t="shared" si="45"/>
        <v>0</v>
      </c>
      <c r="BG235" s="192">
        <f t="shared" si="46"/>
        <v>0</v>
      </c>
      <c r="BH235" s="192">
        <f t="shared" si="47"/>
        <v>0</v>
      </c>
      <c r="BI235" s="192">
        <f t="shared" si="48"/>
        <v>0</v>
      </c>
      <c r="BJ235" s="19" t="s">
        <v>80</v>
      </c>
      <c r="BK235" s="192">
        <f t="shared" si="49"/>
        <v>0</v>
      </c>
      <c r="BL235" s="19" t="s">
        <v>135</v>
      </c>
      <c r="BM235" s="191" t="s">
        <v>7695</v>
      </c>
    </row>
    <row r="236" spans="1:65" s="2" customFormat="1" ht="16.5" customHeight="1">
      <c r="A236" s="36"/>
      <c r="B236" s="37"/>
      <c r="C236" s="180" t="s">
        <v>2110</v>
      </c>
      <c r="D236" s="180" t="s">
        <v>187</v>
      </c>
      <c r="E236" s="181" t="s">
        <v>6294</v>
      </c>
      <c r="F236" s="182" t="s">
        <v>6295</v>
      </c>
      <c r="G236" s="183" t="s">
        <v>3536</v>
      </c>
      <c r="H236" s="184">
        <v>1</v>
      </c>
      <c r="I236" s="185"/>
      <c r="J236" s="186">
        <f t="shared" si="40"/>
        <v>0</v>
      </c>
      <c r="K236" s="182" t="s">
        <v>19</v>
      </c>
      <c r="L236" s="41"/>
      <c r="M236" s="187" t="s">
        <v>19</v>
      </c>
      <c r="N236" s="188" t="s">
        <v>44</v>
      </c>
      <c r="O236" s="66"/>
      <c r="P236" s="189">
        <f t="shared" si="41"/>
        <v>0</v>
      </c>
      <c r="Q236" s="189">
        <v>0</v>
      </c>
      <c r="R236" s="189">
        <f t="shared" si="42"/>
        <v>0</v>
      </c>
      <c r="S236" s="189">
        <v>0</v>
      </c>
      <c r="T236" s="190">
        <f t="shared" si="43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80</v>
      </c>
      <c r="AY236" s="19" t="s">
        <v>185</v>
      </c>
      <c r="BE236" s="192">
        <f t="shared" si="44"/>
        <v>0</v>
      </c>
      <c r="BF236" s="192">
        <f t="shared" si="45"/>
        <v>0</v>
      </c>
      <c r="BG236" s="192">
        <f t="shared" si="46"/>
        <v>0</v>
      </c>
      <c r="BH236" s="192">
        <f t="shared" si="47"/>
        <v>0</v>
      </c>
      <c r="BI236" s="192">
        <f t="shared" si="48"/>
        <v>0</v>
      </c>
      <c r="BJ236" s="19" t="s">
        <v>80</v>
      </c>
      <c r="BK236" s="192">
        <f t="shared" si="49"/>
        <v>0</v>
      </c>
      <c r="BL236" s="19" t="s">
        <v>135</v>
      </c>
      <c r="BM236" s="191" t="s">
        <v>7696</v>
      </c>
    </row>
    <row r="237" spans="1:65" s="2" customFormat="1" ht="16.5" customHeight="1">
      <c r="A237" s="36"/>
      <c r="B237" s="37"/>
      <c r="C237" s="180" t="s">
        <v>2112</v>
      </c>
      <c r="D237" s="180" t="s">
        <v>187</v>
      </c>
      <c r="E237" s="181" t="s">
        <v>6636</v>
      </c>
      <c r="F237" s="182" t="s">
        <v>6637</v>
      </c>
      <c r="G237" s="183" t="s">
        <v>499</v>
      </c>
      <c r="H237" s="184">
        <v>15</v>
      </c>
      <c r="I237" s="185"/>
      <c r="J237" s="186">
        <f t="shared" si="40"/>
        <v>0</v>
      </c>
      <c r="K237" s="182" t="s">
        <v>19</v>
      </c>
      <c r="L237" s="41"/>
      <c r="M237" s="187" t="s">
        <v>19</v>
      </c>
      <c r="N237" s="188" t="s">
        <v>44</v>
      </c>
      <c r="O237" s="66"/>
      <c r="P237" s="189">
        <f t="shared" si="41"/>
        <v>0</v>
      </c>
      <c r="Q237" s="189">
        <v>0</v>
      </c>
      <c r="R237" s="189">
        <f t="shared" si="42"/>
        <v>0</v>
      </c>
      <c r="S237" s="189">
        <v>0</v>
      </c>
      <c r="T237" s="190">
        <f t="shared" si="43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135</v>
      </c>
      <c r="AT237" s="191" t="s">
        <v>187</v>
      </c>
      <c r="AU237" s="191" t="s">
        <v>80</v>
      </c>
      <c r="AY237" s="19" t="s">
        <v>185</v>
      </c>
      <c r="BE237" s="192">
        <f t="shared" si="44"/>
        <v>0</v>
      </c>
      <c r="BF237" s="192">
        <f t="shared" si="45"/>
        <v>0</v>
      </c>
      <c r="BG237" s="192">
        <f t="shared" si="46"/>
        <v>0</v>
      </c>
      <c r="BH237" s="192">
        <f t="shared" si="47"/>
        <v>0</v>
      </c>
      <c r="BI237" s="192">
        <f t="shared" si="48"/>
        <v>0</v>
      </c>
      <c r="BJ237" s="19" t="s">
        <v>80</v>
      </c>
      <c r="BK237" s="192">
        <f t="shared" si="49"/>
        <v>0</v>
      </c>
      <c r="BL237" s="19" t="s">
        <v>135</v>
      </c>
      <c r="BM237" s="191" t="s">
        <v>7697</v>
      </c>
    </row>
    <row r="238" spans="1:65" s="2" customFormat="1" ht="16.5" customHeight="1">
      <c r="A238" s="36"/>
      <c r="B238" s="37"/>
      <c r="C238" s="180" t="s">
        <v>2114</v>
      </c>
      <c r="D238" s="180" t="s">
        <v>187</v>
      </c>
      <c r="E238" s="181" t="s">
        <v>6640</v>
      </c>
      <c r="F238" s="182" t="s">
        <v>6641</v>
      </c>
      <c r="G238" s="183" t="s">
        <v>499</v>
      </c>
      <c r="H238" s="184">
        <v>15</v>
      </c>
      <c r="I238" s="185"/>
      <c r="J238" s="186">
        <f t="shared" si="40"/>
        <v>0</v>
      </c>
      <c r="K238" s="182" t="s">
        <v>19</v>
      </c>
      <c r="L238" s="41"/>
      <c r="M238" s="187" t="s">
        <v>19</v>
      </c>
      <c r="N238" s="188" t="s">
        <v>44</v>
      </c>
      <c r="O238" s="66"/>
      <c r="P238" s="189">
        <f t="shared" si="41"/>
        <v>0</v>
      </c>
      <c r="Q238" s="189">
        <v>0</v>
      </c>
      <c r="R238" s="189">
        <f t="shared" si="42"/>
        <v>0</v>
      </c>
      <c r="S238" s="189">
        <v>0</v>
      </c>
      <c r="T238" s="190">
        <f t="shared" si="4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135</v>
      </c>
      <c r="AT238" s="191" t="s">
        <v>187</v>
      </c>
      <c r="AU238" s="191" t="s">
        <v>80</v>
      </c>
      <c r="AY238" s="19" t="s">
        <v>185</v>
      </c>
      <c r="BE238" s="192">
        <f t="shared" si="44"/>
        <v>0</v>
      </c>
      <c r="BF238" s="192">
        <f t="shared" si="45"/>
        <v>0</v>
      </c>
      <c r="BG238" s="192">
        <f t="shared" si="46"/>
        <v>0</v>
      </c>
      <c r="BH238" s="192">
        <f t="shared" si="47"/>
        <v>0</v>
      </c>
      <c r="BI238" s="192">
        <f t="shared" si="48"/>
        <v>0</v>
      </c>
      <c r="BJ238" s="19" t="s">
        <v>80</v>
      </c>
      <c r="BK238" s="192">
        <f t="shared" si="49"/>
        <v>0</v>
      </c>
      <c r="BL238" s="19" t="s">
        <v>135</v>
      </c>
      <c r="BM238" s="191" t="s">
        <v>7698</v>
      </c>
    </row>
    <row r="239" spans="1:65" s="2" customFormat="1" ht="16.5" customHeight="1">
      <c r="A239" s="36"/>
      <c r="B239" s="37"/>
      <c r="C239" s="180" t="s">
        <v>2116</v>
      </c>
      <c r="D239" s="180" t="s">
        <v>187</v>
      </c>
      <c r="E239" s="181" t="s">
        <v>3630</v>
      </c>
      <c r="F239" s="182" t="s">
        <v>6281</v>
      </c>
      <c r="G239" s="183" t="s">
        <v>1314</v>
      </c>
      <c r="H239" s="184">
        <v>3</v>
      </c>
      <c r="I239" s="185"/>
      <c r="J239" s="186">
        <f t="shared" si="40"/>
        <v>0</v>
      </c>
      <c r="K239" s="182" t="s">
        <v>19</v>
      </c>
      <c r="L239" s="41"/>
      <c r="M239" s="187" t="s">
        <v>19</v>
      </c>
      <c r="N239" s="188" t="s">
        <v>44</v>
      </c>
      <c r="O239" s="66"/>
      <c r="P239" s="189">
        <f t="shared" si="41"/>
        <v>0</v>
      </c>
      <c r="Q239" s="189">
        <v>0</v>
      </c>
      <c r="R239" s="189">
        <f t="shared" si="42"/>
        <v>0</v>
      </c>
      <c r="S239" s="189">
        <v>0</v>
      </c>
      <c r="T239" s="190">
        <f t="shared" si="43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135</v>
      </c>
      <c r="AT239" s="191" t="s">
        <v>187</v>
      </c>
      <c r="AU239" s="191" t="s">
        <v>80</v>
      </c>
      <c r="AY239" s="19" t="s">
        <v>185</v>
      </c>
      <c r="BE239" s="192">
        <f t="shared" si="44"/>
        <v>0</v>
      </c>
      <c r="BF239" s="192">
        <f t="shared" si="45"/>
        <v>0</v>
      </c>
      <c r="BG239" s="192">
        <f t="shared" si="46"/>
        <v>0</v>
      </c>
      <c r="BH239" s="192">
        <f t="shared" si="47"/>
        <v>0</v>
      </c>
      <c r="BI239" s="192">
        <f t="shared" si="48"/>
        <v>0</v>
      </c>
      <c r="BJ239" s="19" t="s">
        <v>80</v>
      </c>
      <c r="BK239" s="192">
        <f t="shared" si="49"/>
        <v>0</v>
      </c>
      <c r="BL239" s="19" t="s">
        <v>135</v>
      </c>
      <c r="BM239" s="191" t="s">
        <v>7699</v>
      </c>
    </row>
    <row r="240" spans="1:65" s="2" customFormat="1" ht="16.5" customHeight="1">
      <c r="A240" s="36"/>
      <c r="B240" s="37"/>
      <c r="C240" s="180" t="s">
        <v>2118</v>
      </c>
      <c r="D240" s="180" t="s">
        <v>187</v>
      </c>
      <c r="E240" s="181" t="s">
        <v>5337</v>
      </c>
      <c r="F240" s="182" t="s">
        <v>3875</v>
      </c>
      <c r="G240" s="183" t="s">
        <v>448</v>
      </c>
      <c r="H240" s="184">
        <v>8</v>
      </c>
      <c r="I240" s="185"/>
      <c r="J240" s="186">
        <f t="shared" si="40"/>
        <v>0</v>
      </c>
      <c r="K240" s="182" t="s">
        <v>19</v>
      </c>
      <c r="L240" s="41"/>
      <c r="M240" s="187" t="s">
        <v>19</v>
      </c>
      <c r="N240" s="188" t="s">
        <v>44</v>
      </c>
      <c r="O240" s="66"/>
      <c r="P240" s="189">
        <f t="shared" si="41"/>
        <v>0</v>
      </c>
      <c r="Q240" s="189">
        <v>0</v>
      </c>
      <c r="R240" s="189">
        <f t="shared" si="42"/>
        <v>0</v>
      </c>
      <c r="S240" s="189">
        <v>0</v>
      </c>
      <c r="T240" s="190">
        <f t="shared" si="4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135</v>
      </c>
      <c r="AT240" s="191" t="s">
        <v>187</v>
      </c>
      <c r="AU240" s="191" t="s">
        <v>80</v>
      </c>
      <c r="AY240" s="19" t="s">
        <v>185</v>
      </c>
      <c r="BE240" s="192">
        <f t="shared" si="44"/>
        <v>0</v>
      </c>
      <c r="BF240" s="192">
        <f t="shared" si="45"/>
        <v>0</v>
      </c>
      <c r="BG240" s="192">
        <f t="shared" si="46"/>
        <v>0</v>
      </c>
      <c r="BH240" s="192">
        <f t="shared" si="47"/>
        <v>0</v>
      </c>
      <c r="BI240" s="192">
        <f t="shared" si="48"/>
        <v>0</v>
      </c>
      <c r="BJ240" s="19" t="s">
        <v>80</v>
      </c>
      <c r="BK240" s="192">
        <f t="shared" si="49"/>
        <v>0</v>
      </c>
      <c r="BL240" s="19" t="s">
        <v>135</v>
      </c>
      <c r="BM240" s="191" t="s">
        <v>7700</v>
      </c>
    </row>
    <row r="241" spans="1:65" s="2" customFormat="1" ht="16.5" customHeight="1">
      <c r="A241" s="36"/>
      <c r="B241" s="37"/>
      <c r="C241" s="180" t="s">
        <v>2122</v>
      </c>
      <c r="D241" s="180" t="s">
        <v>187</v>
      </c>
      <c r="E241" s="181" t="s">
        <v>5845</v>
      </c>
      <c r="F241" s="182" t="s">
        <v>5846</v>
      </c>
      <c r="G241" s="183" t="s">
        <v>1314</v>
      </c>
      <c r="H241" s="184">
        <v>1</v>
      </c>
      <c r="I241" s="185"/>
      <c r="J241" s="186">
        <f t="shared" si="40"/>
        <v>0</v>
      </c>
      <c r="K241" s="182" t="s">
        <v>19</v>
      </c>
      <c r="L241" s="41"/>
      <c r="M241" s="187" t="s">
        <v>19</v>
      </c>
      <c r="N241" s="188" t="s">
        <v>44</v>
      </c>
      <c r="O241" s="66"/>
      <c r="P241" s="189">
        <f t="shared" si="41"/>
        <v>0</v>
      </c>
      <c r="Q241" s="189">
        <v>0</v>
      </c>
      <c r="R241" s="189">
        <f t="shared" si="42"/>
        <v>0</v>
      </c>
      <c r="S241" s="189">
        <v>0</v>
      </c>
      <c r="T241" s="190">
        <f t="shared" si="4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135</v>
      </c>
      <c r="AT241" s="191" t="s">
        <v>187</v>
      </c>
      <c r="AU241" s="191" t="s">
        <v>80</v>
      </c>
      <c r="AY241" s="19" t="s">
        <v>185</v>
      </c>
      <c r="BE241" s="192">
        <f t="shared" si="44"/>
        <v>0</v>
      </c>
      <c r="BF241" s="192">
        <f t="shared" si="45"/>
        <v>0</v>
      </c>
      <c r="BG241" s="192">
        <f t="shared" si="46"/>
        <v>0</v>
      </c>
      <c r="BH241" s="192">
        <f t="shared" si="47"/>
        <v>0</v>
      </c>
      <c r="BI241" s="192">
        <f t="shared" si="48"/>
        <v>0</v>
      </c>
      <c r="BJ241" s="19" t="s">
        <v>80</v>
      </c>
      <c r="BK241" s="192">
        <f t="shared" si="49"/>
        <v>0</v>
      </c>
      <c r="BL241" s="19" t="s">
        <v>135</v>
      </c>
      <c r="BM241" s="191" t="s">
        <v>7701</v>
      </c>
    </row>
    <row r="242" spans="1:65" s="2" customFormat="1" ht="16.5" customHeight="1">
      <c r="A242" s="36"/>
      <c r="B242" s="37"/>
      <c r="C242" s="180" t="s">
        <v>2127</v>
      </c>
      <c r="D242" s="180" t="s">
        <v>187</v>
      </c>
      <c r="E242" s="181" t="s">
        <v>5330</v>
      </c>
      <c r="F242" s="182" t="s">
        <v>5331</v>
      </c>
      <c r="G242" s="183" t="s">
        <v>5332</v>
      </c>
      <c r="H242" s="184">
        <v>3</v>
      </c>
      <c r="I242" s="185"/>
      <c r="J242" s="186">
        <f t="shared" si="40"/>
        <v>0</v>
      </c>
      <c r="K242" s="182" t="s">
        <v>19</v>
      </c>
      <c r="L242" s="41"/>
      <c r="M242" s="187" t="s">
        <v>19</v>
      </c>
      <c r="N242" s="188" t="s">
        <v>44</v>
      </c>
      <c r="O242" s="66"/>
      <c r="P242" s="189">
        <f t="shared" si="41"/>
        <v>0</v>
      </c>
      <c r="Q242" s="189">
        <v>0</v>
      </c>
      <c r="R242" s="189">
        <f t="shared" si="42"/>
        <v>0</v>
      </c>
      <c r="S242" s="189">
        <v>0</v>
      </c>
      <c r="T242" s="190">
        <f t="shared" si="4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80</v>
      </c>
      <c r="AY242" s="19" t="s">
        <v>185</v>
      </c>
      <c r="BE242" s="192">
        <f t="shared" si="44"/>
        <v>0</v>
      </c>
      <c r="BF242" s="192">
        <f t="shared" si="45"/>
        <v>0</v>
      </c>
      <c r="BG242" s="192">
        <f t="shared" si="46"/>
        <v>0</v>
      </c>
      <c r="BH242" s="192">
        <f t="shared" si="47"/>
        <v>0</v>
      </c>
      <c r="BI242" s="192">
        <f t="shared" si="48"/>
        <v>0</v>
      </c>
      <c r="BJ242" s="19" t="s">
        <v>80</v>
      </c>
      <c r="BK242" s="192">
        <f t="shared" si="49"/>
        <v>0</v>
      </c>
      <c r="BL242" s="19" t="s">
        <v>135</v>
      </c>
      <c r="BM242" s="191" t="s">
        <v>7702</v>
      </c>
    </row>
    <row r="243" spans="1:65" s="2" customFormat="1" ht="16.5" customHeight="1">
      <c r="A243" s="36"/>
      <c r="B243" s="37"/>
      <c r="C243" s="180" t="s">
        <v>2132</v>
      </c>
      <c r="D243" s="180" t="s">
        <v>187</v>
      </c>
      <c r="E243" s="181" t="s">
        <v>5849</v>
      </c>
      <c r="F243" s="182" t="s">
        <v>5334</v>
      </c>
      <c r="G243" s="183" t="s">
        <v>1314</v>
      </c>
      <c r="H243" s="184">
        <v>1</v>
      </c>
      <c r="I243" s="185"/>
      <c r="J243" s="186">
        <f t="shared" si="40"/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 t="shared" si="41"/>
        <v>0</v>
      </c>
      <c r="Q243" s="189">
        <v>0</v>
      </c>
      <c r="R243" s="189">
        <f t="shared" si="42"/>
        <v>0</v>
      </c>
      <c r="S243" s="189">
        <v>0</v>
      </c>
      <c r="T243" s="190">
        <f t="shared" si="43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80</v>
      </c>
      <c r="AY243" s="19" t="s">
        <v>185</v>
      </c>
      <c r="BE243" s="192">
        <f t="shared" si="44"/>
        <v>0</v>
      </c>
      <c r="BF243" s="192">
        <f t="shared" si="45"/>
        <v>0</v>
      </c>
      <c r="BG243" s="192">
        <f t="shared" si="46"/>
        <v>0</v>
      </c>
      <c r="BH243" s="192">
        <f t="shared" si="47"/>
        <v>0</v>
      </c>
      <c r="BI243" s="192">
        <f t="shared" si="48"/>
        <v>0</v>
      </c>
      <c r="BJ243" s="19" t="s">
        <v>80</v>
      </c>
      <c r="BK243" s="192">
        <f t="shared" si="49"/>
        <v>0</v>
      </c>
      <c r="BL243" s="19" t="s">
        <v>135</v>
      </c>
      <c r="BM243" s="191" t="s">
        <v>7703</v>
      </c>
    </row>
    <row r="244" spans="1:65" s="2" customFormat="1" ht="16.5" customHeight="1">
      <c r="A244" s="36"/>
      <c r="B244" s="37"/>
      <c r="C244" s="180" t="s">
        <v>2138</v>
      </c>
      <c r="D244" s="180" t="s">
        <v>187</v>
      </c>
      <c r="E244" s="181" t="s">
        <v>3636</v>
      </c>
      <c r="F244" s="182" t="s">
        <v>6317</v>
      </c>
      <c r="G244" s="183" t="s">
        <v>342</v>
      </c>
      <c r="H244" s="184">
        <v>0.05</v>
      </c>
      <c r="I244" s="185"/>
      <c r="J244" s="186">
        <f t="shared" si="40"/>
        <v>0</v>
      </c>
      <c r="K244" s="182" t="s">
        <v>19</v>
      </c>
      <c r="L244" s="41"/>
      <c r="M244" s="187" t="s">
        <v>19</v>
      </c>
      <c r="N244" s="188" t="s">
        <v>44</v>
      </c>
      <c r="O244" s="66"/>
      <c r="P244" s="189">
        <f t="shared" si="41"/>
        <v>0</v>
      </c>
      <c r="Q244" s="189">
        <v>0</v>
      </c>
      <c r="R244" s="189">
        <f t="shared" si="42"/>
        <v>0</v>
      </c>
      <c r="S244" s="189">
        <v>0</v>
      </c>
      <c r="T244" s="190">
        <f t="shared" si="43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135</v>
      </c>
      <c r="AT244" s="191" t="s">
        <v>187</v>
      </c>
      <c r="AU244" s="191" t="s">
        <v>80</v>
      </c>
      <c r="AY244" s="19" t="s">
        <v>185</v>
      </c>
      <c r="BE244" s="192">
        <f t="shared" si="44"/>
        <v>0</v>
      </c>
      <c r="BF244" s="192">
        <f t="shared" si="45"/>
        <v>0</v>
      </c>
      <c r="BG244" s="192">
        <f t="shared" si="46"/>
        <v>0</v>
      </c>
      <c r="BH244" s="192">
        <f t="shared" si="47"/>
        <v>0</v>
      </c>
      <c r="BI244" s="192">
        <f t="shared" si="48"/>
        <v>0</v>
      </c>
      <c r="BJ244" s="19" t="s">
        <v>80</v>
      </c>
      <c r="BK244" s="192">
        <f t="shared" si="49"/>
        <v>0</v>
      </c>
      <c r="BL244" s="19" t="s">
        <v>135</v>
      </c>
      <c r="BM244" s="191" t="s">
        <v>7704</v>
      </c>
    </row>
    <row r="245" spans="1:65" s="2" customFormat="1" ht="16.5" customHeight="1">
      <c r="A245" s="36"/>
      <c r="B245" s="37"/>
      <c r="C245" s="180" t="s">
        <v>2143</v>
      </c>
      <c r="D245" s="180" t="s">
        <v>187</v>
      </c>
      <c r="E245" s="181" t="s">
        <v>3639</v>
      </c>
      <c r="F245" s="182" t="s">
        <v>3476</v>
      </c>
      <c r="G245" s="183" t="s">
        <v>342</v>
      </c>
      <c r="H245" s="184">
        <v>0.05</v>
      </c>
      <c r="I245" s="185"/>
      <c r="J245" s="186">
        <f t="shared" si="40"/>
        <v>0</v>
      </c>
      <c r="K245" s="182" t="s">
        <v>19</v>
      </c>
      <c r="L245" s="41"/>
      <c r="M245" s="187" t="s">
        <v>19</v>
      </c>
      <c r="N245" s="188" t="s">
        <v>44</v>
      </c>
      <c r="O245" s="66"/>
      <c r="P245" s="189">
        <f t="shared" si="41"/>
        <v>0</v>
      </c>
      <c r="Q245" s="189">
        <v>0</v>
      </c>
      <c r="R245" s="189">
        <f t="shared" si="42"/>
        <v>0</v>
      </c>
      <c r="S245" s="189">
        <v>0</v>
      </c>
      <c r="T245" s="190">
        <f t="shared" si="43"/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135</v>
      </c>
      <c r="AT245" s="191" t="s">
        <v>187</v>
      </c>
      <c r="AU245" s="191" t="s">
        <v>80</v>
      </c>
      <c r="AY245" s="19" t="s">
        <v>185</v>
      </c>
      <c r="BE245" s="192">
        <f t="shared" si="44"/>
        <v>0</v>
      </c>
      <c r="BF245" s="192">
        <f t="shared" si="45"/>
        <v>0</v>
      </c>
      <c r="BG245" s="192">
        <f t="shared" si="46"/>
        <v>0</v>
      </c>
      <c r="BH245" s="192">
        <f t="shared" si="47"/>
        <v>0</v>
      </c>
      <c r="BI245" s="192">
        <f t="shared" si="48"/>
        <v>0</v>
      </c>
      <c r="BJ245" s="19" t="s">
        <v>80</v>
      </c>
      <c r="BK245" s="192">
        <f t="shared" si="49"/>
        <v>0</v>
      </c>
      <c r="BL245" s="19" t="s">
        <v>135</v>
      </c>
      <c r="BM245" s="191" t="s">
        <v>7705</v>
      </c>
    </row>
    <row r="246" spans="1:65" s="2" customFormat="1" ht="16.5" customHeight="1">
      <c r="A246" s="36"/>
      <c r="B246" s="37"/>
      <c r="C246" s="180" t="s">
        <v>2153</v>
      </c>
      <c r="D246" s="180" t="s">
        <v>187</v>
      </c>
      <c r="E246" s="181" t="s">
        <v>5339</v>
      </c>
      <c r="F246" s="182" t="s">
        <v>5340</v>
      </c>
      <c r="G246" s="183" t="s">
        <v>342</v>
      </c>
      <c r="H246" s="184">
        <v>0.2</v>
      </c>
      <c r="I246" s="185"/>
      <c r="J246" s="186">
        <f t="shared" si="40"/>
        <v>0</v>
      </c>
      <c r="K246" s="182" t="s">
        <v>19</v>
      </c>
      <c r="L246" s="41"/>
      <c r="M246" s="187" t="s">
        <v>19</v>
      </c>
      <c r="N246" s="188" t="s">
        <v>44</v>
      </c>
      <c r="O246" s="66"/>
      <c r="P246" s="189">
        <f t="shared" si="41"/>
        <v>0</v>
      </c>
      <c r="Q246" s="189">
        <v>0</v>
      </c>
      <c r="R246" s="189">
        <f t="shared" si="42"/>
        <v>0</v>
      </c>
      <c r="S246" s="189">
        <v>0</v>
      </c>
      <c r="T246" s="190">
        <f t="shared" si="43"/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135</v>
      </c>
      <c r="AT246" s="191" t="s">
        <v>187</v>
      </c>
      <c r="AU246" s="191" t="s">
        <v>80</v>
      </c>
      <c r="AY246" s="19" t="s">
        <v>185</v>
      </c>
      <c r="BE246" s="192">
        <f t="shared" si="44"/>
        <v>0</v>
      </c>
      <c r="BF246" s="192">
        <f t="shared" si="45"/>
        <v>0</v>
      </c>
      <c r="BG246" s="192">
        <f t="shared" si="46"/>
        <v>0</v>
      </c>
      <c r="BH246" s="192">
        <f t="shared" si="47"/>
        <v>0</v>
      </c>
      <c r="BI246" s="192">
        <f t="shared" si="48"/>
        <v>0</v>
      </c>
      <c r="BJ246" s="19" t="s">
        <v>80</v>
      </c>
      <c r="BK246" s="192">
        <f t="shared" si="49"/>
        <v>0</v>
      </c>
      <c r="BL246" s="19" t="s">
        <v>135</v>
      </c>
      <c r="BM246" s="191" t="s">
        <v>7706</v>
      </c>
    </row>
    <row r="247" spans="1:65" s="2" customFormat="1" ht="16.5" customHeight="1">
      <c r="A247" s="36"/>
      <c r="B247" s="37"/>
      <c r="C247" s="180" t="s">
        <v>2158</v>
      </c>
      <c r="D247" s="180" t="s">
        <v>187</v>
      </c>
      <c r="E247" s="181" t="s">
        <v>5341</v>
      </c>
      <c r="F247" s="182" t="s">
        <v>3476</v>
      </c>
      <c r="G247" s="183" t="s">
        <v>342</v>
      </c>
      <c r="H247" s="184">
        <v>0.2</v>
      </c>
      <c r="I247" s="185"/>
      <c r="J247" s="186">
        <f t="shared" si="40"/>
        <v>0</v>
      </c>
      <c r="K247" s="182" t="s">
        <v>19</v>
      </c>
      <c r="L247" s="41"/>
      <c r="M247" s="187" t="s">
        <v>19</v>
      </c>
      <c r="N247" s="188" t="s">
        <v>44</v>
      </c>
      <c r="O247" s="66"/>
      <c r="P247" s="189">
        <f t="shared" si="41"/>
        <v>0</v>
      </c>
      <c r="Q247" s="189">
        <v>0</v>
      </c>
      <c r="R247" s="189">
        <f t="shared" si="42"/>
        <v>0</v>
      </c>
      <c r="S247" s="189">
        <v>0</v>
      </c>
      <c r="T247" s="190">
        <f t="shared" si="43"/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135</v>
      </c>
      <c r="AT247" s="191" t="s">
        <v>187</v>
      </c>
      <c r="AU247" s="191" t="s">
        <v>80</v>
      </c>
      <c r="AY247" s="19" t="s">
        <v>185</v>
      </c>
      <c r="BE247" s="192">
        <f t="shared" si="44"/>
        <v>0</v>
      </c>
      <c r="BF247" s="192">
        <f t="shared" si="45"/>
        <v>0</v>
      </c>
      <c r="BG247" s="192">
        <f t="shared" si="46"/>
        <v>0</v>
      </c>
      <c r="BH247" s="192">
        <f t="shared" si="47"/>
        <v>0</v>
      </c>
      <c r="BI247" s="192">
        <f t="shared" si="48"/>
        <v>0</v>
      </c>
      <c r="BJ247" s="19" t="s">
        <v>80</v>
      </c>
      <c r="BK247" s="192">
        <f t="shared" si="49"/>
        <v>0</v>
      </c>
      <c r="BL247" s="19" t="s">
        <v>135</v>
      </c>
      <c r="BM247" s="191" t="s">
        <v>7707</v>
      </c>
    </row>
    <row r="248" spans="1:65" s="2" customFormat="1" ht="16.5" customHeight="1">
      <c r="A248" s="36"/>
      <c r="B248" s="37"/>
      <c r="C248" s="180" t="s">
        <v>2198</v>
      </c>
      <c r="D248" s="180" t="s">
        <v>187</v>
      </c>
      <c r="E248" s="181" t="s">
        <v>5342</v>
      </c>
      <c r="F248" s="182" t="s">
        <v>5343</v>
      </c>
      <c r="G248" s="183" t="s">
        <v>1314</v>
      </c>
      <c r="H248" s="184">
        <v>1</v>
      </c>
      <c r="I248" s="185"/>
      <c r="J248" s="186">
        <f t="shared" si="40"/>
        <v>0</v>
      </c>
      <c r="K248" s="182" t="s">
        <v>19</v>
      </c>
      <c r="L248" s="41"/>
      <c r="M248" s="187" t="s">
        <v>19</v>
      </c>
      <c r="N248" s="188" t="s">
        <v>44</v>
      </c>
      <c r="O248" s="66"/>
      <c r="P248" s="189">
        <f t="shared" si="41"/>
        <v>0</v>
      </c>
      <c r="Q248" s="189">
        <v>0</v>
      </c>
      <c r="R248" s="189">
        <f t="shared" si="42"/>
        <v>0</v>
      </c>
      <c r="S248" s="189">
        <v>0</v>
      </c>
      <c r="T248" s="190">
        <f t="shared" si="43"/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135</v>
      </c>
      <c r="AT248" s="191" t="s">
        <v>187</v>
      </c>
      <c r="AU248" s="191" t="s">
        <v>80</v>
      </c>
      <c r="AY248" s="19" t="s">
        <v>185</v>
      </c>
      <c r="BE248" s="192">
        <f t="shared" si="44"/>
        <v>0</v>
      </c>
      <c r="BF248" s="192">
        <f t="shared" si="45"/>
        <v>0</v>
      </c>
      <c r="BG248" s="192">
        <f t="shared" si="46"/>
        <v>0</v>
      </c>
      <c r="BH248" s="192">
        <f t="shared" si="47"/>
        <v>0</v>
      </c>
      <c r="BI248" s="192">
        <f t="shared" si="48"/>
        <v>0</v>
      </c>
      <c r="BJ248" s="19" t="s">
        <v>80</v>
      </c>
      <c r="BK248" s="192">
        <f t="shared" si="49"/>
        <v>0</v>
      </c>
      <c r="BL248" s="19" t="s">
        <v>135</v>
      </c>
      <c r="BM248" s="191" t="s">
        <v>7708</v>
      </c>
    </row>
    <row r="249" spans="1:65" s="2" customFormat="1" ht="24.2" customHeight="1">
      <c r="A249" s="36"/>
      <c r="B249" s="37"/>
      <c r="C249" s="180" t="s">
        <v>2204</v>
      </c>
      <c r="D249" s="180" t="s">
        <v>187</v>
      </c>
      <c r="E249" s="181" t="s">
        <v>7662</v>
      </c>
      <c r="F249" s="182" t="s">
        <v>7663</v>
      </c>
      <c r="G249" s="183" t="s">
        <v>1314</v>
      </c>
      <c r="H249" s="184">
        <v>1</v>
      </c>
      <c r="I249" s="185"/>
      <c r="J249" s="186">
        <f t="shared" ref="J249:J280" si="50">ROUND(I249*H249,2)</f>
        <v>0</v>
      </c>
      <c r="K249" s="182" t="s">
        <v>19</v>
      </c>
      <c r="L249" s="41"/>
      <c r="M249" s="187" t="s">
        <v>19</v>
      </c>
      <c r="N249" s="188" t="s">
        <v>44</v>
      </c>
      <c r="O249" s="66"/>
      <c r="P249" s="189">
        <f t="shared" ref="P249:P280" si="51">O249*H249</f>
        <v>0</v>
      </c>
      <c r="Q249" s="189">
        <v>0</v>
      </c>
      <c r="R249" s="189">
        <f t="shared" ref="R249:R280" si="52">Q249*H249</f>
        <v>0</v>
      </c>
      <c r="S249" s="189">
        <v>0</v>
      </c>
      <c r="T249" s="190">
        <f t="shared" ref="T249:T280" si="53"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135</v>
      </c>
      <c r="AT249" s="191" t="s">
        <v>187</v>
      </c>
      <c r="AU249" s="191" t="s">
        <v>80</v>
      </c>
      <c r="AY249" s="19" t="s">
        <v>185</v>
      </c>
      <c r="BE249" s="192">
        <f t="shared" ref="BE249:BE280" si="54">IF(N249="základní",J249,0)</f>
        <v>0</v>
      </c>
      <c r="BF249" s="192">
        <f t="shared" ref="BF249:BF280" si="55">IF(N249="snížená",J249,0)</f>
        <v>0</v>
      </c>
      <c r="BG249" s="192">
        <f t="shared" ref="BG249:BG280" si="56">IF(N249="zákl. přenesená",J249,0)</f>
        <v>0</v>
      </c>
      <c r="BH249" s="192">
        <f t="shared" ref="BH249:BH280" si="57">IF(N249="sníž. přenesená",J249,0)</f>
        <v>0</v>
      </c>
      <c r="BI249" s="192">
        <f t="shared" ref="BI249:BI280" si="58">IF(N249="nulová",J249,0)</f>
        <v>0</v>
      </c>
      <c r="BJ249" s="19" t="s">
        <v>80</v>
      </c>
      <c r="BK249" s="192">
        <f t="shared" ref="BK249:BK280" si="59">ROUND(I249*H249,2)</f>
        <v>0</v>
      </c>
      <c r="BL249" s="19" t="s">
        <v>135</v>
      </c>
      <c r="BM249" s="191" t="s">
        <v>7709</v>
      </c>
    </row>
    <row r="250" spans="1:65" s="2" customFormat="1" ht="24.2" customHeight="1">
      <c r="A250" s="36"/>
      <c r="B250" s="37"/>
      <c r="C250" s="180" t="s">
        <v>2685</v>
      </c>
      <c r="D250" s="180" t="s">
        <v>187</v>
      </c>
      <c r="E250" s="181" t="s">
        <v>7665</v>
      </c>
      <c r="F250" s="182" t="s">
        <v>7666</v>
      </c>
      <c r="G250" s="183" t="s">
        <v>1314</v>
      </c>
      <c r="H250" s="184">
        <v>2</v>
      </c>
      <c r="I250" s="185"/>
      <c r="J250" s="186">
        <f t="shared" si="50"/>
        <v>0</v>
      </c>
      <c r="K250" s="182" t="s">
        <v>19</v>
      </c>
      <c r="L250" s="41"/>
      <c r="M250" s="187" t="s">
        <v>19</v>
      </c>
      <c r="N250" s="188" t="s">
        <v>44</v>
      </c>
      <c r="O250" s="66"/>
      <c r="P250" s="189">
        <f t="shared" si="51"/>
        <v>0</v>
      </c>
      <c r="Q250" s="189">
        <v>0</v>
      </c>
      <c r="R250" s="189">
        <f t="shared" si="52"/>
        <v>0</v>
      </c>
      <c r="S250" s="189">
        <v>0</v>
      </c>
      <c r="T250" s="190">
        <f t="shared" si="53"/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80</v>
      </c>
      <c r="AY250" s="19" t="s">
        <v>185</v>
      </c>
      <c r="BE250" s="192">
        <f t="shared" si="54"/>
        <v>0</v>
      </c>
      <c r="BF250" s="192">
        <f t="shared" si="55"/>
        <v>0</v>
      </c>
      <c r="BG250" s="192">
        <f t="shared" si="56"/>
        <v>0</v>
      </c>
      <c r="BH250" s="192">
        <f t="shared" si="57"/>
        <v>0</v>
      </c>
      <c r="BI250" s="192">
        <f t="shared" si="58"/>
        <v>0</v>
      </c>
      <c r="BJ250" s="19" t="s">
        <v>80</v>
      </c>
      <c r="BK250" s="192">
        <f t="shared" si="59"/>
        <v>0</v>
      </c>
      <c r="BL250" s="19" t="s">
        <v>135</v>
      </c>
      <c r="BM250" s="191" t="s">
        <v>7710</v>
      </c>
    </row>
    <row r="251" spans="1:65" s="2" customFormat="1" ht="16.5" customHeight="1">
      <c r="A251" s="36"/>
      <c r="B251" s="37"/>
      <c r="C251" s="180" t="s">
        <v>2689</v>
      </c>
      <c r="D251" s="180" t="s">
        <v>187</v>
      </c>
      <c r="E251" s="181" t="s">
        <v>7668</v>
      </c>
      <c r="F251" s="182" t="s">
        <v>6415</v>
      </c>
      <c r="G251" s="183" t="s">
        <v>1314</v>
      </c>
      <c r="H251" s="184">
        <v>1</v>
      </c>
      <c r="I251" s="185"/>
      <c r="J251" s="186">
        <f t="shared" si="50"/>
        <v>0</v>
      </c>
      <c r="K251" s="182" t="s">
        <v>19</v>
      </c>
      <c r="L251" s="41"/>
      <c r="M251" s="187" t="s">
        <v>19</v>
      </c>
      <c r="N251" s="188" t="s">
        <v>44</v>
      </c>
      <c r="O251" s="66"/>
      <c r="P251" s="189">
        <f t="shared" si="51"/>
        <v>0</v>
      </c>
      <c r="Q251" s="189">
        <v>0</v>
      </c>
      <c r="R251" s="189">
        <f t="shared" si="52"/>
        <v>0</v>
      </c>
      <c r="S251" s="189">
        <v>0</v>
      </c>
      <c r="T251" s="190">
        <f t="shared" si="53"/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135</v>
      </c>
      <c r="AT251" s="191" t="s">
        <v>187</v>
      </c>
      <c r="AU251" s="191" t="s">
        <v>80</v>
      </c>
      <c r="AY251" s="19" t="s">
        <v>185</v>
      </c>
      <c r="BE251" s="192">
        <f t="shared" si="54"/>
        <v>0</v>
      </c>
      <c r="BF251" s="192">
        <f t="shared" si="55"/>
        <v>0</v>
      </c>
      <c r="BG251" s="192">
        <f t="shared" si="56"/>
        <v>0</v>
      </c>
      <c r="BH251" s="192">
        <f t="shared" si="57"/>
        <v>0</v>
      </c>
      <c r="BI251" s="192">
        <f t="shared" si="58"/>
        <v>0</v>
      </c>
      <c r="BJ251" s="19" t="s">
        <v>80</v>
      </c>
      <c r="BK251" s="192">
        <f t="shared" si="59"/>
        <v>0</v>
      </c>
      <c r="BL251" s="19" t="s">
        <v>135</v>
      </c>
      <c r="BM251" s="191" t="s">
        <v>7711</v>
      </c>
    </row>
    <row r="252" spans="1:65" s="2" customFormat="1" ht="16.5" customHeight="1">
      <c r="A252" s="36"/>
      <c r="B252" s="37"/>
      <c r="C252" s="180" t="s">
        <v>2691</v>
      </c>
      <c r="D252" s="180" t="s">
        <v>187</v>
      </c>
      <c r="E252" s="181" t="s">
        <v>7670</v>
      </c>
      <c r="F252" s="182" t="s">
        <v>7671</v>
      </c>
      <c r="G252" s="183" t="s">
        <v>1314</v>
      </c>
      <c r="H252" s="184">
        <v>1</v>
      </c>
      <c r="I252" s="185"/>
      <c r="J252" s="186">
        <f t="shared" si="50"/>
        <v>0</v>
      </c>
      <c r="K252" s="182" t="s">
        <v>19</v>
      </c>
      <c r="L252" s="41"/>
      <c r="M252" s="187" t="s">
        <v>19</v>
      </c>
      <c r="N252" s="188" t="s">
        <v>44</v>
      </c>
      <c r="O252" s="66"/>
      <c r="P252" s="189">
        <f t="shared" si="51"/>
        <v>0</v>
      </c>
      <c r="Q252" s="189">
        <v>0</v>
      </c>
      <c r="R252" s="189">
        <f t="shared" si="52"/>
        <v>0</v>
      </c>
      <c r="S252" s="189">
        <v>0</v>
      </c>
      <c r="T252" s="190">
        <f t="shared" si="53"/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135</v>
      </c>
      <c r="AT252" s="191" t="s">
        <v>187</v>
      </c>
      <c r="AU252" s="191" t="s">
        <v>80</v>
      </c>
      <c r="AY252" s="19" t="s">
        <v>185</v>
      </c>
      <c r="BE252" s="192">
        <f t="shared" si="54"/>
        <v>0</v>
      </c>
      <c r="BF252" s="192">
        <f t="shared" si="55"/>
        <v>0</v>
      </c>
      <c r="BG252" s="192">
        <f t="shared" si="56"/>
        <v>0</v>
      </c>
      <c r="BH252" s="192">
        <f t="shared" si="57"/>
        <v>0</v>
      </c>
      <c r="BI252" s="192">
        <f t="shared" si="58"/>
        <v>0</v>
      </c>
      <c r="BJ252" s="19" t="s">
        <v>80</v>
      </c>
      <c r="BK252" s="192">
        <f t="shared" si="59"/>
        <v>0</v>
      </c>
      <c r="BL252" s="19" t="s">
        <v>135</v>
      </c>
      <c r="BM252" s="191" t="s">
        <v>7712</v>
      </c>
    </row>
    <row r="253" spans="1:65" s="2" customFormat="1" ht="16.5" customHeight="1">
      <c r="A253" s="36"/>
      <c r="B253" s="37"/>
      <c r="C253" s="180" t="s">
        <v>2693</v>
      </c>
      <c r="D253" s="180" t="s">
        <v>187</v>
      </c>
      <c r="E253" s="181" t="s">
        <v>6581</v>
      </c>
      <c r="F253" s="182" t="s">
        <v>6582</v>
      </c>
      <c r="G253" s="183" t="s">
        <v>3536</v>
      </c>
      <c r="H253" s="184">
        <v>1</v>
      </c>
      <c r="I253" s="185"/>
      <c r="J253" s="186">
        <f t="shared" si="50"/>
        <v>0</v>
      </c>
      <c r="K253" s="182" t="s">
        <v>19</v>
      </c>
      <c r="L253" s="41"/>
      <c r="M253" s="187" t="s">
        <v>19</v>
      </c>
      <c r="N253" s="188" t="s">
        <v>44</v>
      </c>
      <c r="O253" s="66"/>
      <c r="P253" s="189">
        <f t="shared" si="51"/>
        <v>0</v>
      </c>
      <c r="Q253" s="189">
        <v>0</v>
      </c>
      <c r="R253" s="189">
        <f t="shared" si="52"/>
        <v>0</v>
      </c>
      <c r="S253" s="189">
        <v>0</v>
      </c>
      <c r="T253" s="190">
        <f t="shared" si="53"/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135</v>
      </c>
      <c r="AT253" s="191" t="s">
        <v>187</v>
      </c>
      <c r="AU253" s="191" t="s">
        <v>80</v>
      </c>
      <c r="AY253" s="19" t="s">
        <v>185</v>
      </c>
      <c r="BE253" s="192">
        <f t="shared" si="54"/>
        <v>0</v>
      </c>
      <c r="BF253" s="192">
        <f t="shared" si="55"/>
        <v>0</v>
      </c>
      <c r="BG253" s="192">
        <f t="shared" si="56"/>
        <v>0</v>
      </c>
      <c r="BH253" s="192">
        <f t="shared" si="57"/>
        <v>0</v>
      </c>
      <c r="BI253" s="192">
        <f t="shared" si="58"/>
        <v>0</v>
      </c>
      <c r="BJ253" s="19" t="s">
        <v>80</v>
      </c>
      <c r="BK253" s="192">
        <f t="shared" si="59"/>
        <v>0</v>
      </c>
      <c r="BL253" s="19" t="s">
        <v>135</v>
      </c>
      <c r="BM253" s="191" t="s">
        <v>7713</v>
      </c>
    </row>
    <row r="254" spans="1:65" s="2" customFormat="1" ht="24.2" customHeight="1">
      <c r="A254" s="36"/>
      <c r="B254" s="37"/>
      <c r="C254" s="180" t="s">
        <v>2696</v>
      </c>
      <c r="D254" s="180" t="s">
        <v>187</v>
      </c>
      <c r="E254" s="181" t="s">
        <v>7674</v>
      </c>
      <c r="F254" s="182" t="s">
        <v>7675</v>
      </c>
      <c r="G254" s="183" t="s">
        <v>499</v>
      </c>
      <c r="H254" s="184">
        <v>29</v>
      </c>
      <c r="I254" s="185"/>
      <c r="J254" s="186">
        <f t="shared" si="50"/>
        <v>0</v>
      </c>
      <c r="K254" s="182" t="s">
        <v>19</v>
      </c>
      <c r="L254" s="41"/>
      <c r="M254" s="187" t="s">
        <v>19</v>
      </c>
      <c r="N254" s="188" t="s">
        <v>44</v>
      </c>
      <c r="O254" s="66"/>
      <c r="P254" s="189">
        <f t="shared" si="51"/>
        <v>0</v>
      </c>
      <c r="Q254" s="189">
        <v>0</v>
      </c>
      <c r="R254" s="189">
        <f t="shared" si="52"/>
        <v>0</v>
      </c>
      <c r="S254" s="189">
        <v>0</v>
      </c>
      <c r="T254" s="190">
        <f t="shared" si="53"/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135</v>
      </c>
      <c r="AT254" s="191" t="s">
        <v>187</v>
      </c>
      <c r="AU254" s="191" t="s">
        <v>80</v>
      </c>
      <c r="AY254" s="19" t="s">
        <v>185</v>
      </c>
      <c r="BE254" s="192">
        <f t="shared" si="54"/>
        <v>0</v>
      </c>
      <c r="BF254" s="192">
        <f t="shared" si="55"/>
        <v>0</v>
      </c>
      <c r="BG254" s="192">
        <f t="shared" si="56"/>
        <v>0</v>
      </c>
      <c r="BH254" s="192">
        <f t="shared" si="57"/>
        <v>0</v>
      </c>
      <c r="BI254" s="192">
        <f t="shared" si="58"/>
        <v>0</v>
      </c>
      <c r="BJ254" s="19" t="s">
        <v>80</v>
      </c>
      <c r="BK254" s="192">
        <f t="shared" si="59"/>
        <v>0</v>
      </c>
      <c r="BL254" s="19" t="s">
        <v>135</v>
      </c>
      <c r="BM254" s="191" t="s">
        <v>7714</v>
      </c>
    </row>
    <row r="255" spans="1:65" s="2" customFormat="1" ht="16.5" customHeight="1">
      <c r="A255" s="36"/>
      <c r="B255" s="37"/>
      <c r="C255" s="180" t="s">
        <v>2699</v>
      </c>
      <c r="D255" s="180" t="s">
        <v>187</v>
      </c>
      <c r="E255" s="181" t="s">
        <v>6246</v>
      </c>
      <c r="F255" s="182" t="s">
        <v>6247</v>
      </c>
      <c r="G255" s="183" t="s">
        <v>1314</v>
      </c>
      <c r="H255" s="184">
        <v>1</v>
      </c>
      <c r="I255" s="185"/>
      <c r="J255" s="186">
        <f t="shared" si="50"/>
        <v>0</v>
      </c>
      <c r="K255" s="182" t="s">
        <v>19</v>
      </c>
      <c r="L255" s="41"/>
      <c r="M255" s="187" t="s">
        <v>19</v>
      </c>
      <c r="N255" s="188" t="s">
        <v>44</v>
      </c>
      <c r="O255" s="66"/>
      <c r="P255" s="189">
        <f t="shared" si="51"/>
        <v>0</v>
      </c>
      <c r="Q255" s="189">
        <v>0</v>
      </c>
      <c r="R255" s="189">
        <f t="shared" si="52"/>
        <v>0</v>
      </c>
      <c r="S255" s="189">
        <v>0</v>
      </c>
      <c r="T255" s="190">
        <f t="shared" si="53"/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135</v>
      </c>
      <c r="AT255" s="191" t="s">
        <v>187</v>
      </c>
      <c r="AU255" s="191" t="s">
        <v>80</v>
      </c>
      <c r="AY255" s="19" t="s">
        <v>185</v>
      </c>
      <c r="BE255" s="192">
        <f t="shared" si="54"/>
        <v>0</v>
      </c>
      <c r="BF255" s="192">
        <f t="shared" si="55"/>
        <v>0</v>
      </c>
      <c r="BG255" s="192">
        <f t="shared" si="56"/>
        <v>0</v>
      </c>
      <c r="BH255" s="192">
        <f t="shared" si="57"/>
        <v>0</v>
      </c>
      <c r="BI255" s="192">
        <f t="shared" si="58"/>
        <v>0</v>
      </c>
      <c r="BJ255" s="19" t="s">
        <v>80</v>
      </c>
      <c r="BK255" s="192">
        <f t="shared" si="59"/>
        <v>0</v>
      </c>
      <c r="BL255" s="19" t="s">
        <v>135</v>
      </c>
      <c r="BM255" s="191" t="s">
        <v>7715</v>
      </c>
    </row>
    <row r="256" spans="1:65" s="2" customFormat="1" ht="16.5" customHeight="1">
      <c r="A256" s="36"/>
      <c r="B256" s="37"/>
      <c r="C256" s="180" t="s">
        <v>2701</v>
      </c>
      <c r="D256" s="180" t="s">
        <v>187</v>
      </c>
      <c r="E256" s="181" t="s">
        <v>7678</v>
      </c>
      <c r="F256" s="182" t="s">
        <v>7679</v>
      </c>
      <c r="G256" s="183" t="s">
        <v>1314</v>
      </c>
      <c r="H256" s="184">
        <v>2</v>
      </c>
      <c r="I256" s="185"/>
      <c r="J256" s="186">
        <f t="shared" si="50"/>
        <v>0</v>
      </c>
      <c r="K256" s="182" t="s">
        <v>19</v>
      </c>
      <c r="L256" s="41"/>
      <c r="M256" s="187" t="s">
        <v>19</v>
      </c>
      <c r="N256" s="188" t="s">
        <v>44</v>
      </c>
      <c r="O256" s="66"/>
      <c r="P256" s="189">
        <f t="shared" si="51"/>
        <v>0</v>
      </c>
      <c r="Q256" s="189">
        <v>0</v>
      </c>
      <c r="R256" s="189">
        <f t="shared" si="52"/>
        <v>0</v>
      </c>
      <c r="S256" s="189">
        <v>0</v>
      </c>
      <c r="T256" s="190">
        <f t="shared" si="53"/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80</v>
      </c>
      <c r="AY256" s="19" t="s">
        <v>185</v>
      </c>
      <c r="BE256" s="192">
        <f t="shared" si="54"/>
        <v>0</v>
      </c>
      <c r="BF256" s="192">
        <f t="shared" si="55"/>
        <v>0</v>
      </c>
      <c r="BG256" s="192">
        <f t="shared" si="56"/>
        <v>0</v>
      </c>
      <c r="BH256" s="192">
        <f t="shared" si="57"/>
        <v>0</v>
      </c>
      <c r="BI256" s="192">
        <f t="shared" si="58"/>
        <v>0</v>
      </c>
      <c r="BJ256" s="19" t="s">
        <v>80</v>
      </c>
      <c r="BK256" s="192">
        <f t="shared" si="59"/>
        <v>0</v>
      </c>
      <c r="BL256" s="19" t="s">
        <v>135</v>
      </c>
      <c r="BM256" s="191" t="s">
        <v>7716</v>
      </c>
    </row>
    <row r="257" spans="1:65" s="2" customFormat="1" ht="16.5" customHeight="1">
      <c r="A257" s="36"/>
      <c r="B257" s="37"/>
      <c r="C257" s="180" t="s">
        <v>2703</v>
      </c>
      <c r="D257" s="180" t="s">
        <v>187</v>
      </c>
      <c r="E257" s="181" t="s">
        <v>6533</v>
      </c>
      <c r="F257" s="182" t="s">
        <v>6534</v>
      </c>
      <c r="G257" s="183" t="s">
        <v>1314</v>
      </c>
      <c r="H257" s="184">
        <v>1</v>
      </c>
      <c r="I257" s="185"/>
      <c r="J257" s="186">
        <f t="shared" si="50"/>
        <v>0</v>
      </c>
      <c r="K257" s="182" t="s">
        <v>19</v>
      </c>
      <c r="L257" s="41"/>
      <c r="M257" s="187" t="s">
        <v>19</v>
      </c>
      <c r="N257" s="188" t="s">
        <v>44</v>
      </c>
      <c r="O257" s="66"/>
      <c r="P257" s="189">
        <f t="shared" si="51"/>
        <v>0</v>
      </c>
      <c r="Q257" s="189">
        <v>0</v>
      </c>
      <c r="R257" s="189">
        <f t="shared" si="52"/>
        <v>0</v>
      </c>
      <c r="S257" s="189">
        <v>0</v>
      </c>
      <c r="T257" s="190">
        <f t="shared" si="53"/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135</v>
      </c>
      <c r="AT257" s="191" t="s">
        <v>187</v>
      </c>
      <c r="AU257" s="191" t="s">
        <v>80</v>
      </c>
      <c r="AY257" s="19" t="s">
        <v>185</v>
      </c>
      <c r="BE257" s="192">
        <f t="shared" si="54"/>
        <v>0</v>
      </c>
      <c r="BF257" s="192">
        <f t="shared" si="55"/>
        <v>0</v>
      </c>
      <c r="BG257" s="192">
        <f t="shared" si="56"/>
        <v>0</v>
      </c>
      <c r="BH257" s="192">
        <f t="shared" si="57"/>
        <v>0</v>
      </c>
      <c r="BI257" s="192">
        <f t="shared" si="58"/>
        <v>0</v>
      </c>
      <c r="BJ257" s="19" t="s">
        <v>80</v>
      </c>
      <c r="BK257" s="192">
        <f t="shared" si="59"/>
        <v>0</v>
      </c>
      <c r="BL257" s="19" t="s">
        <v>135</v>
      </c>
      <c r="BM257" s="191" t="s">
        <v>7717</v>
      </c>
    </row>
    <row r="258" spans="1:65" s="2" customFormat="1" ht="16.5" customHeight="1">
      <c r="A258" s="36"/>
      <c r="B258" s="37"/>
      <c r="C258" s="180" t="s">
        <v>2705</v>
      </c>
      <c r="D258" s="180" t="s">
        <v>187</v>
      </c>
      <c r="E258" s="181" t="s">
        <v>5169</v>
      </c>
      <c r="F258" s="182" t="s">
        <v>5170</v>
      </c>
      <c r="G258" s="183" t="s">
        <v>448</v>
      </c>
      <c r="H258" s="184">
        <v>2</v>
      </c>
      <c r="I258" s="185"/>
      <c r="J258" s="186">
        <f t="shared" si="50"/>
        <v>0</v>
      </c>
      <c r="K258" s="182" t="s">
        <v>19</v>
      </c>
      <c r="L258" s="41"/>
      <c r="M258" s="187" t="s">
        <v>19</v>
      </c>
      <c r="N258" s="188" t="s">
        <v>44</v>
      </c>
      <c r="O258" s="66"/>
      <c r="P258" s="189">
        <f t="shared" si="51"/>
        <v>0</v>
      </c>
      <c r="Q258" s="189">
        <v>0</v>
      </c>
      <c r="R258" s="189">
        <f t="shared" si="52"/>
        <v>0</v>
      </c>
      <c r="S258" s="189">
        <v>0</v>
      </c>
      <c r="T258" s="190">
        <f t="shared" si="53"/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135</v>
      </c>
      <c r="AT258" s="191" t="s">
        <v>187</v>
      </c>
      <c r="AU258" s="191" t="s">
        <v>80</v>
      </c>
      <c r="AY258" s="19" t="s">
        <v>185</v>
      </c>
      <c r="BE258" s="192">
        <f t="shared" si="54"/>
        <v>0</v>
      </c>
      <c r="BF258" s="192">
        <f t="shared" si="55"/>
        <v>0</v>
      </c>
      <c r="BG258" s="192">
        <f t="shared" si="56"/>
        <v>0</v>
      </c>
      <c r="BH258" s="192">
        <f t="shared" si="57"/>
        <v>0</v>
      </c>
      <c r="BI258" s="192">
        <f t="shared" si="58"/>
        <v>0</v>
      </c>
      <c r="BJ258" s="19" t="s">
        <v>80</v>
      </c>
      <c r="BK258" s="192">
        <f t="shared" si="59"/>
        <v>0</v>
      </c>
      <c r="BL258" s="19" t="s">
        <v>135</v>
      </c>
      <c r="BM258" s="191" t="s">
        <v>7718</v>
      </c>
    </row>
    <row r="259" spans="1:65" s="2" customFormat="1" ht="24.2" customHeight="1">
      <c r="A259" s="36"/>
      <c r="B259" s="37"/>
      <c r="C259" s="180" t="s">
        <v>2707</v>
      </c>
      <c r="D259" s="180" t="s">
        <v>187</v>
      </c>
      <c r="E259" s="181" t="s">
        <v>7683</v>
      </c>
      <c r="F259" s="182" t="s">
        <v>7684</v>
      </c>
      <c r="G259" s="183" t="s">
        <v>3536</v>
      </c>
      <c r="H259" s="184">
        <v>1</v>
      </c>
      <c r="I259" s="185"/>
      <c r="J259" s="186">
        <f t="shared" si="50"/>
        <v>0</v>
      </c>
      <c r="K259" s="182" t="s">
        <v>19</v>
      </c>
      <c r="L259" s="41"/>
      <c r="M259" s="187" t="s">
        <v>19</v>
      </c>
      <c r="N259" s="188" t="s">
        <v>44</v>
      </c>
      <c r="O259" s="66"/>
      <c r="P259" s="189">
        <f t="shared" si="51"/>
        <v>0</v>
      </c>
      <c r="Q259" s="189">
        <v>0</v>
      </c>
      <c r="R259" s="189">
        <f t="shared" si="52"/>
        <v>0</v>
      </c>
      <c r="S259" s="189">
        <v>0</v>
      </c>
      <c r="T259" s="190">
        <f t="shared" si="53"/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135</v>
      </c>
      <c r="AT259" s="191" t="s">
        <v>187</v>
      </c>
      <c r="AU259" s="191" t="s">
        <v>80</v>
      </c>
      <c r="AY259" s="19" t="s">
        <v>185</v>
      </c>
      <c r="BE259" s="192">
        <f t="shared" si="54"/>
        <v>0</v>
      </c>
      <c r="BF259" s="192">
        <f t="shared" si="55"/>
        <v>0</v>
      </c>
      <c r="BG259" s="192">
        <f t="shared" si="56"/>
        <v>0</v>
      </c>
      <c r="BH259" s="192">
        <f t="shared" si="57"/>
        <v>0</v>
      </c>
      <c r="BI259" s="192">
        <f t="shared" si="58"/>
        <v>0</v>
      </c>
      <c r="BJ259" s="19" t="s">
        <v>80</v>
      </c>
      <c r="BK259" s="192">
        <f t="shared" si="59"/>
        <v>0</v>
      </c>
      <c r="BL259" s="19" t="s">
        <v>135</v>
      </c>
      <c r="BM259" s="191" t="s">
        <v>7719</v>
      </c>
    </row>
    <row r="260" spans="1:65" s="2" customFormat="1" ht="16.5" customHeight="1">
      <c r="A260" s="36"/>
      <c r="B260" s="37"/>
      <c r="C260" s="180" t="s">
        <v>2709</v>
      </c>
      <c r="D260" s="180" t="s">
        <v>187</v>
      </c>
      <c r="E260" s="181" t="s">
        <v>7686</v>
      </c>
      <c r="F260" s="182" t="s">
        <v>7687</v>
      </c>
      <c r="G260" s="183" t="s">
        <v>5173</v>
      </c>
      <c r="H260" s="184">
        <v>0.5</v>
      </c>
      <c r="I260" s="185"/>
      <c r="J260" s="186">
        <f t="shared" si="50"/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 t="shared" si="51"/>
        <v>0</v>
      </c>
      <c r="Q260" s="189">
        <v>0</v>
      </c>
      <c r="R260" s="189">
        <f t="shared" si="52"/>
        <v>0</v>
      </c>
      <c r="S260" s="189">
        <v>0</v>
      </c>
      <c r="T260" s="190">
        <f t="shared" si="53"/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135</v>
      </c>
      <c r="AT260" s="191" t="s">
        <v>187</v>
      </c>
      <c r="AU260" s="191" t="s">
        <v>80</v>
      </c>
      <c r="AY260" s="19" t="s">
        <v>185</v>
      </c>
      <c r="BE260" s="192">
        <f t="shared" si="54"/>
        <v>0</v>
      </c>
      <c r="BF260" s="192">
        <f t="shared" si="55"/>
        <v>0</v>
      </c>
      <c r="BG260" s="192">
        <f t="shared" si="56"/>
        <v>0</v>
      </c>
      <c r="BH260" s="192">
        <f t="shared" si="57"/>
        <v>0</v>
      </c>
      <c r="BI260" s="192">
        <f t="shared" si="58"/>
        <v>0</v>
      </c>
      <c r="BJ260" s="19" t="s">
        <v>80</v>
      </c>
      <c r="BK260" s="192">
        <f t="shared" si="59"/>
        <v>0</v>
      </c>
      <c r="BL260" s="19" t="s">
        <v>135</v>
      </c>
      <c r="BM260" s="191" t="s">
        <v>7720</v>
      </c>
    </row>
    <row r="261" spans="1:65" s="2" customFormat="1" ht="16.5" customHeight="1">
      <c r="A261" s="36"/>
      <c r="B261" s="37"/>
      <c r="C261" s="180" t="s">
        <v>2712</v>
      </c>
      <c r="D261" s="180" t="s">
        <v>187</v>
      </c>
      <c r="E261" s="181" t="s">
        <v>6538</v>
      </c>
      <c r="F261" s="182" t="s">
        <v>6539</v>
      </c>
      <c r="G261" s="183" t="s">
        <v>3485</v>
      </c>
      <c r="H261" s="184">
        <v>1</v>
      </c>
      <c r="I261" s="185"/>
      <c r="J261" s="186">
        <f t="shared" si="50"/>
        <v>0</v>
      </c>
      <c r="K261" s="182" t="s">
        <v>19</v>
      </c>
      <c r="L261" s="41"/>
      <c r="M261" s="187" t="s">
        <v>19</v>
      </c>
      <c r="N261" s="188" t="s">
        <v>44</v>
      </c>
      <c r="O261" s="66"/>
      <c r="P261" s="189">
        <f t="shared" si="51"/>
        <v>0</v>
      </c>
      <c r="Q261" s="189">
        <v>0</v>
      </c>
      <c r="R261" s="189">
        <f t="shared" si="52"/>
        <v>0</v>
      </c>
      <c r="S261" s="189">
        <v>0</v>
      </c>
      <c r="T261" s="190">
        <f t="shared" si="53"/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135</v>
      </c>
      <c r="AT261" s="191" t="s">
        <v>187</v>
      </c>
      <c r="AU261" s="191" t="s">
        <v>80</v>
      </c>
      <c r="AY261" s="19" t="s">
        <v>185</v>
      </c>
      <c r="BE261" s="192">
        <f t="shared" si="54"/>
        <v>0</v>
      </c>
      <c r="BF261" s="192">
        <f t="shared" si="55"/>
        <v>0</v>
      </c>
      <c r="BG261" s="192">
        <f t="shared" si="56"/>
        <v>0</v>
      </c>
      <c r="BH261" s="192">
        <f t="shared" si="57"/>
        <v>0</v>
      </c>
      <c r="BI261" s="192">
        <f t="shared" si="58"/>
        <v>0</v>
      </c>
      <c r="BJ261" s="19" t="s">
        <v>80</v>
      </c>
      <c r="BK261" s="192">
        <f t="shared" si="59"/>
        <v>0</v>
      </c>
      <c r="BL261" s="19" t="s">
        <v>135</v>
      </c>
      <c r="BM261" s="191" t="s">
        <v>7721</v>
      </c>
    </row>
    <row r="262" spans="1:65" s="2" customFormat="1" ht="16.5" customHeight="1">
      <c r="A262" s="36"/>
      <c r="B262" s="37"/>
      <c r="C262" s="180" t="s">
        <v>2715</v>
      </c>
      <c r="D262" s="180" t="s">
        <v>187</v>
      </c>
      <c r="E262" s="181" t="s">
        <v>3627</v>
      </c>
      <c r="F262" s="182" t="s">
        <v>3628</v>
      </c>
      <c r="G262" s="183" t="s">
        <v>499</v>
      </c>
      <c r="H262" s="184">
        <v>29</v>
      </c>
      <c r="I262" s="185"/>
      <c r="J262" s="186">
        <f t="shared" si="50"/>
        <v>0</v>
      </c>
      <c r="K262" s="182" t="s">
        <v>19</v>
      </c>
      <c r="L262" s="41"/>
      <c r="M262" s="187" t="s">
        <v>19</v>
      </c>
      <c r="N262" s="188" t="s">
        <v>44</v>
      </c>
      <c r="O262" s="66"/>
      <c r="P262" s="189">
        <f t="shared" si="51"/>
        <v>0</v>
      </c>
      <c r="Q262" s="189">
        <v>0</v>
      </c>
      <c r="R262" s="189">
        <f t="shared" si="52"/>
        <v>0</v>
      </c>
      <c r="S262" s="189">
        <v>0</v>
      </c>
      <c r="T262" s="190">
        <f t="shared" si="53"/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80</v>
      </c>
      <c r="AY262" s="19" t="s">
        <v>185</v>
      </c>
      <c r="BE262" s="192">
        <f t="shared" si="54"/>
        <v>0</v>
      </c>
      <c r="BF262" s="192">
        <f t="shared" si="55"/>
        <v>0</v>
      </c>
      <c r="BG262" s="192">
        <f t="shared" si="56"/>
        <v>0</v>
      </c>
      <c r="BH262" s="192">
        <f t="shared" si="57"/>
        <v>0</v>
      </c>
      <c r="BI262" s="192">
        <f t="shared" si="58"/>
        <v>0</v>
      </c>
      <c r="BJ262" s="19" t="s">
        <v>80</v>
      </c>
      <c r="BK262" s="192">
        <f t="shared" si="59"/>
        <v>0</v>
      </c>
      <c r="BL262" s="19" t="s">
        <v>135</v>
      </c>
      <c r="BM262" s="191" t="s">
        <v>7722</v>
      </c>
    </row>
    <row r="263" spans="1:65" s="2" customFormat="1" ht="16.5" customHeight="1">
      <c r="A263" s="36"/>
      <c r="B263" s="37"/>
      <c r="C263" s="180" t="s">
        <v>2721</v>
      </c>
      <c r="D263" s="180" t="s">
        <v>187</v>
      </c>
      <c r="E263" s="181" t="s">
        <v>3622</v>
      </c>
      <c r="F263" s="182" t="s">
        <v>6263</v>
      </c>
      <c r="G263" s="183" t="s">
        <v>3485</v>
      </c>
      <c r="H263" s="184">
        <v>1</v>
      </c>
      <c r="I263" s="185"/>
      <c r="J263" s="186">
        <f t="shared" si="50"/>
        <v>0</v>
      </c>
      <c r="K263" s="182" t="s">
        <v>19</v>
      </c>
      <c r="L263" s="41"/>
      <c r="M263" s="187" t="s">
        <v>19</v>
      </c>
      <c r="N263" s="188" t="s">
        <v>44</v>
      </c>
      <c r="O263" s="66"/>
      <c r="P263" s="189">
        <f t="shared" si="51"/>
        <v>0</v>
      </c>
      <c r="Q263" s="189">
        <v>0</v>
      </c>
      <c r="R263" s="189">
        <f t="shared" si="52"/>
        <v>0</v>
      </c>
      <c r="S263" s="189">
        <v>0</v>
      </c>
      <c r="T263" s="190">
        <f t="shared" si="53"/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135</v>
      </c>
      <c r="AT263" s="191" t="s">
        <v>187</v>
      </c>
      <c r="AU263" s="191" t="s">
        <v>80</v>
      </c>
      <c r="AY263" s="19" t="s">
        <v>185</v>
      </c>
      <c r="BE263" s="192">
        <f t="shared" si="54"/>
        <v>0</v>
      </c>
      <c r="BF263" s="192">
        <f t="shared" si="55"/>
        <v>0</v>
      </c>
      <c r="BG263" s="192">
        <f t="shared" si="56"/>
        <v>0</v>
      </c>
      <c r="BH263" s="192">
        <f t="shared" si="57"/>
        <v>0</v>
      </c>
      <c r="BI263" s="192">
        <f t="shared" si="58"/>
        <v>0</v>
      </c>
      <c r="BJ263" s="19" t="s">
        <v>80</v>
      </c>
      <c r="BK263" s="192">
        <f t="shared" si="59"/>
        <v>0</v>
      </c>
      <c r="BL263" s="19" t="s">
        <v>135</v>
      </c>
      <c r="BM263" s="191" t="s">
        <v>7723</v>
      </c>
    </row>
    <row r="264" spans="1:65" s="2" customFormat="1" ht="16.5" customHeight="1">
      <c r="A264" s="36"/>
      <c r="B264" s="37"/>
      <c r="C264" s="180" t="s">
        <v>2724</v>
      </c>
      <c r="D264" s="180" t="s">
        <v>187</v>
      </c>
      <c r="E264" s="181" t="s">
        <v>6265</v>
      </c>
      <c r="F264" s="182" t="s">
        <v>6266</v>
      </c>
      <c r="G264" s="183" t="s">
        <v>448</v>
      </c>
      <c r="H264" s="184">
        <v>2</v>
      </c>
      <c r="I264" s="185"/>
      <c r="J264" s="186">
        <f t="shared" si="50"/>
        <v>0</v>
      </c>
      <c r="K264" s="182" t="s">
        <v>19</v>
      </c>
      <c r="L264" s="41"/>
      <c r="M264" s="187" t="s">
        <v>19</v>
      </c>
      <c r="N264" s="188" t="s">
        <v>44</v>
      </c>
      <c r="O264" s="66"/>
      <c r="P264" s="189">
        <f t="shared" si="51"/>
        <v>0</v>
      </c>
      <c r="Q264" s="189">
        <v>0</v>
      </c>
      <c r="R264" s="189">
        <f t="shared" si="52"/>
        <v>0</v>
      </c>
      <c r="S264" s="189">
        <v>0</v>
      </c>
      <c r="T264" s="190">
        <f t="shared" si="53"/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135</v>
      </c>
      <c r="AT264" s="191" t="s">
        <v>187</v>
      </c>
      <c r="AU264" s="191" t="s">
        <v>80</v>
      </c>
      <c r="AY264" s="19" t="s">
        <v>185</v>
      </c>
      <c r="BE264" s="192">
        <f t="shared" si="54"/>
        <v>0</v>
      </c>
      <c r="BF264" s="192">
        <f t="shared" si="55"/>
        <v>0</v>
      </c>
      <c r="BG264" s="192">
        <f t="shared" si="56"/>
        <v>0</v>
      </c>
      <c r="BH264" s="192">
        <f t="shared" si="57"/>
        <v>0</v>
      </c>
      <c r="BI264" s="192">
        <f t="shared" si="58"/>
        <v>0</v>
      </c>
      <c r="BJ264" s="19" t="s">
        <v>80</v>
      </c>
      <c r="BK264" s="192">
        <f t="shared" si="59"/>
        <v>0</v>
      </c>
      <c r="BL264" s="19" t="s">
        <v>135</v>
      </c>
      <c r="BM264" s="191" t="s">
        <v>7724</v>
      </c>
    </row>
    <row r="265" spans="1:65" s="2" customFormat="1" ht="16.5" customHeight="1">
      <c r="A265" s="36"/>
      <c r="B265" s="37"/>
      <c r="C265" s="180" t="s">
        <v>2736</v>
      </c>
      <c r="D265" s="180" t="s">
        <v>187</v>
      </c>
      <c r="E265" s="181" t="s">
        <v>3613</v>
      </c>
      <c r="F265" s="182" t="s">
        <v>6269</v>
      </c>
      <c r="G265" s="183" t="s">
        <v>499</v>
      </c>
      <c r="H265" s="184">
        <v>58</v>
      </c>
      <c r="I265" s="185"/>
      <c r="J265" s="186">
        <f t="shared" si="50"/>
        <v>0</v>
      </c>
      <c r="K265" s="182" t="s">
        <v>19</v>
      </c>
      <c r="L265" s="41"/>
      <c r="M265" s="187" t="s">
        <v>19</v>
      </c>
      <c r="N265" s="188" t="s">
        <v>44</v>
      </c>
      <c r="O265" s="66"/>
      <c r="P265" s="189">
        <f t="shared" si="51"/>
        <v>0</v>
      </c>
      <c r="Q265" s="189">
        <v>0</v>
      </c>
      <c r="R265" s="189">
        <f t="shared" si="52"/>
        <v>0</v>
      </c>
      <c r="S265" s="189">
        <v>0</v>
      </c>
      <c r="T265" s="190">
        <f t="shared" si="53"/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135</v>
      </c>
      <c r="AT265" s="191" t="s">
        <v>187</v>
      </c>
      <c r="AU265" s="191" t="s">
        <v>80</v>
      </c>
      <c r="AY265" s="19" t="s">
        <v>185</v>
      </c>
      <c r="BE265" s="192">
        <f t="shared" si="54"/>
        <v>0</v>
      </c>
      <c r="BF265" s="192">
        <f t="shared" si="55"/>
        <v>0</v>
      </c>
      <c r="BG265" s="192">
        <f t="shared" si="56"/>
        <v>0</v>
      </c>
      <c r="BH265" s="192">
        <f t="shared" si="57"/>
        <v>0</v>
      </c>
      <c r="BI265" s="192">
        <f t="shared" si="58"/>
        <v>0</v>
      </c>
      <c r="BJ265" s="19" t="s">
        <v>80</v>
      </c>
      <c r="BK265" s="192">
        <f t="shared" si="59"/>
        <v>0</v>
      </c>
      <c r="BL265" s="19" t="s">
        <v>135</v>
      </c>
      <c r="BM265" s="191" t="s">
        <v>7725</v>
      </c>
    </row>
    <row r="266" spans="1:65" s="2" customFormat="1" ht="16.5" customHeight="1">
      <c r="A266" s="36"/>
      <c r="B266" s="37"/>
      <c r="C266" s="180" t="s">
        <v>2739</v>
      </c>
      <c r="D266" s="180" t="s">
        <v>187</v>
      </c>
      <c r="E266" s="181" t="s">
        <v>6620</v>
      </c>
      <c r="F266" s="182" t="s">
        <v>6621</v>
      </c>
      <c r="G266" s="183" t="s">
        <v>1358</v>
      </c>
      <c r="H266" s="184">
        <v>20</v>
      </c>
      <c r="I266" s="185"/>
      <c r="J266" s="186">
        <f t="shared" si="50"/>
        <v>0</v>
      </c>
      <c r="K266" s="182" t="s">
        <v>19</v>
      </c>
      <c r="L266" s="41"/>
      <c r="M266" s="187" t="s">
        <v>19</v>
      </c>
      <c r="N266" s="188" t="s">
        <v>44</v>
      </c>
      <c r="O266" s="66"/>
      <c r="P266" s="189">
        <f t="shared" si="51"/>
        <v>0</v>
      </c>
      <c r="Q266" s="189">
        <v>0</v>
      </c>
      <c r="R266" s="189">
        <f t="shared" si="52"/>
        <v>0</v>
      </c>
      <c r="S266" s="189">
        <v>0</v>
      </c>
      <c r="T266" s="190">
        <f t="shared" si="53"/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80</v>
      </c>
      <c r="AY266" s="19" t="s">
        <v>185</v>
      </c>
      <c r="BE266" s="192">
        <f t="shared" si="54"/>
        <v>0</v>
      </c>
      <c r="BF266" s="192">
        <f t="shared" si="55"/>
        <v>0</v>
      </c>
      <c r="BG266" s="192">
        <f t="shared" si="56"/>
        <v>0</v>
      </c>
      <c r="BH266" s="192">
        <f t="shared" si="57"/>
        <v>0</v>
      </c>
      <c r="BI266" s="192">
        <f t="shared" si="58"/>
        <v>0</v>
      </c>
      <c r="BJ266" s="19" t="s">
        <v>80</v>
      </c>
      <c r="BK266" s="192">
        <f t="shared" si="59"/>
        <v>0</v>
      </c>
      <c r="BL266" s="19" t="s">
        <v>135</v>
      </c>
      <c r="BM266" s="191" t="s">
        <v>7726</v>
      </c>
    </row>
    <row r="267" spans="1:65" s="2" customFormat="1" ht="16.5" customHeight="1">
      <c r="A267" s="36"/>
      <c r="B267" s="37"/>
      <c r="C267" s="180" t="s">
        <v>2742</v>
      </c>
      <c r="D267" s="180" t="s">
        <v>187</v>
      </c>
      <c r="E267" s="181" t="s">
        <v>6278</v>
      </c>
      <c r="F267" s="182" t="s">
        <v>3507</v>
      </c>
      <c r="G267" s="183" t="s">
        <v>1358</v>
      </c>
      <c r="H267" s="184">
        <v>20</v>
      </c>
      <c r="I267" s="185"/>
      <c r="J267" s="186">
        <f t="shared" si="50"/>
        <v>0</v>
      </c>
      <c r="K267" s="182" t="s">
        <v>19</v>
      </c>
      <c r="L267" s="41"/>
      <c r="M267" s="187" t="s">
        <v>19</v>
      </c>
      <c r="N267" s="188" t="s">
        <v>44</v>
      </c>
      <c r="O267" s="66"/>
      <c r="P267" s="189">
        <f t="shared" si="51"/>
        <v>0</v>
      </c>
      <c r="Q267" s="189">
        <v>0</v>
      </c>
      <c r="R267" s="189">
        <f t="shared" si="52"/>
        <v>0</v>
      </c>
      <c r="S267" s="189">
        <v>0</v>
      </c>
      <c r="T267" s="190">
        <f t="shared" si="53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135</v>
      </c>
      <c r="AT267" s="191" t="s">
        <v>187</v>
      </c>
      <c r="AU267" s="191" t="s">
        <v>80</v>
      </c>
      <c r="AY267" s="19" t="s">
        <v>185</v>
      </c>
      <c r="BE267" s="192">
        <f t="shared" si="54"/>
        <v>0</v>
      </c>
      <c r="BF267" s="192">
        <f t="shared" si="55"/>
        <v>0</v>
      </c>
      <c r="BG267" s="192">
        <f t="shared" si="56"/>
        <v>0</v>
      </c>
      <c r="BH267" s="192">
        <f t="shared" si="57"/>
        <v>0</v>
      </c>
      <c r="BI267" s="192">
        <f t="shared" si="58"/>
        <v>0</v>
      </c>
      <c r="BJ267" s="19" t="s">
        <v>80</v>
      </c>
      <c r="BK267" s="192">
        <f t="shared" si="59"/>
        <v>0</v>
      </c>
      <c r="BL267" s="19" t="s">
        <v>135</v>
      </c>
      <c r="BM267" s="191" t="s">
        <v>7727</v>
      </c>
    </row>
    <row r="268" spans="1:65" s="2" customFormat="1" ht="16.5" customHeight="1">
      <c r="A268" s="36"/>
      <c r="B268" s="37"/>
      <c r="C268" s="180" t="s">
        <v>2744</v>
      </c>
      <c r="D268" s="180" t="s">
        <v>187</v>
      </c>
      <c r="E268" s="181" t="s">
        <v>6294</v>
      </c>
      <c r="F268" s="182" t="s">
        <v>6295</v>
      </c>
      <c r="G268" s="183" t="s">
        <v>3536</v>
      </c>
      <c r="H268" s="184">
        <v>1</v>
      </c>
      <c r="I268" s="185"/>
      <c r="J268" s="186">
        <f t="shared" si="50"/>
        <v>0</v>
      </c>
      <c r="K268" s="182" t="s">
        <v>19</v>
      </c>
      <c r="L268" s="41"/>
      <c r="M268" s="187" t="s">
        <v>19</v>
      </c>
      <c r="N268" s="188" t="s">
        <v>44</v>
      </c>
      <c r="O268" s="66"/>
      <c r="P268" s="189">
        <f t="shared" si="51"/>
        <v>0</v>
      </c>
      <c r="Q268" s="189">
        <v>0</v>
      </c>
      <c r="R268" s="189">
        <f t="shared" si="52"/>
        <v>0</v>
      </c>
      <c r="S268" s="189">
        <v>0</v>
      </c>
      <c r="T268" s="190">
        <f t="shared" si="5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135</v>
      </c>
      <c r="AT268" s="191" t="s">
        <v>187</v>
      </c>
      <c r="AU268" s="191" t="s">
        <v>80</v>
      </c>
      <c r="AY268" s="19" t="s">
        <v>185</v>
      </c>
      <c r="BE268" s="192">
        <f t="shared" si="54"/>
        <v>0</v>
      </c>
      <c r="BF268" s="192">
        <f t="shared" si="55"/>
        <v>0</v>
      </c>
      <c r="BG268" s="192">
        <f t="shared" si="56"/>
        <v>0</v>
      </c>
      <c r="BH268" s="192">
        <f t="shared" si="57"/>
        <v>0</v>
      </c>
      <c r="BI268" s="192">
        <f t="shared" si="58"/>
        <v>0</v>
      </c>
      <c r="BJ268" s="19" t="s">
        <v>80</v>
      </c>
      <c r="BK268" s="192">
        <f t="shared" si="59"/>
        <v>0</v>
      </c>
      <c r="BL268" s="19" t="s">
        <v>135</v>
      </c>
      <c r="BM268" s="191" t="s">
        <v>7728</v>
      </c>
    </row>
    <row r="269" spans="1:65" s="2" customFormat="1" ht="16.5" customHeight="1">
      <c r="A269" s="36"/>
      <c r="B269" s="37"/>
      <c r="C269" s="180" t="s">
        <v>2746</v>
      </c>
      <c r="D269" s="180" t="s">
        <v>187</v>
      </c>
      <c r="E269" s="181" t="s">
        <v>6636</v>
      </c>
      <c r="F269" s="182" t="s">
        <v>6637</v>
      </c>
      <c r="G269" s="183" t="s">
        <v>499</v>
      </c>
      <c r="H269" s="184">
        <v>15</v>
      </c>
      <c r="I269" s="185"/>
      <c r="J269" s="186">
        <f t="shared" si="50"/>
        <v>0</v>
      </c>
      <c r="K269" s="182" t="s">
        <v>19</v>
      </c>
      <c r="L269" s="41"/>
      <c r="M269" s="187" t="s">
        <v>19</v>
      </c>
      <c r="N269" s="188" t="s">
        <v>44</v>
      </c>
      <c r="O269" s="66"/>
      <c r="P269" s="189">
        <f t="shared" si="51"/>
        <v>0</v>
      </c>
      <c r="Q269" s="189">
        <v>0</v>
      </c>
      <c r="R269" s="189">
        <f t="shared" si="52"/>
        <v>0</v>
      </c>
      <c r="S269" s="189">
        <v>0</v>
      </c>
      <c r="T269" s="190">
        <f t="shared" si="5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80</v>
      </c>
      <c r="AY269" s="19" t="s">
        <v>185</v>
      </c>
      <c r="BE269" s="192">
        <f t="shared" si="54"/>
        <v>0</v>
      </c>
      <c r="BF269" s="192">
        <f t="shared" si="55"/>
        <v>0</v>
      </c>
      <c r="BG269" s="192">
        <f t="shared" si="56"/>
        <v>0</v>
      </c>
      <c r="BH269" s="192">
        <f t="shared" si="57"/>
        <v>0</v>
      </c>
      <c r="BI269" s="192">
        <f t="shared" si="58"/>
        <v>0</v>
      </c>
      <c r="BJ269" s="19" t="s">
        <v>80</v>
      </c>
      <c r="BK269" s="192">
        <f t="shared" si="59"/>
        <v>0</v>
      </c>
      <c r="BL269" s="19" t="s">
        <v>135</v>
      </c>
      <c r="BM269" s="191" t="s">
        <v>7729</v>
      </c>
    </row>
    <row r="270" spans="1:65" s="2" customFormat="1" ht="16.5" customHeight="1">
      <c r="A270" s="36"/>
      <c r="B270" s="37"/>
      <c r="C270" s="180" t="s">
        <v>2750</v>
      </c>
      <c r="D270" s="180" t="s">
        <v>187</v>
      </c>
      <c r="E270" s="181" t="s">
        <v>6640</v>
      </c>
      <c r="F270" s="182" t="s">
        <v>6641</v>
      </c>
      <c r="G270" s="183" t="s">
        <v>499</v>
      </c>
      <c r="H270" s="184">
        <v>15</v>
      </c>
      <c r="I270" s="185"/>
      <c r="J270" s="186">
        <f t="shared" si="50"/>
        <v>0</v>
      </c>
      <c r="K270" s="182" t="s">
        <v>19</v>
      </c>
      <c r="L270" s="41"/>
      <c r="M270" s="187" t="s">
        <v>19</v>
      </c>
      <c r="N270" s="188" t="s">
        <v>44</v>
      </c>
      <c r="O270" s="66"/>
      <c r="P270" s="189">
        <f t="shared" si="51"/>
        <v>0</v>
      </c>
      <c r="Q270" s="189">
        <v>0</v>
      </c>
      <c r="R270" s="189">
        <f t="shared" si="52"/>
        <v>0</v>
      </c>
      <c r="S270" s="189">
        <v>0</v>
      </c>
      <c r="T270" s="190">
        <f t="shared" si="5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135</v>
      </c>
      <c r="AT270" s="191" t="s">
        <v>187</v>
      </c>
      <c r="AU270" s="191" t="s">
        <v>80</v>
      </c>
      <c r="AY270" s="19" t="s">
        <v>185</v>
      </c>
      <c r="BE270" s="192">
        <f t="shared" si="54"/>
        <v>0</v>
      </c>
      <c r="BF270" s="192">
        <f t="shared" si="55"/>
        <v>0</v>
      </c>
      <c r="BG270" s="192">
        <f t="shared" si="56"/>
        <v>0</v>
      </c>
      <c r="BH270" s="192">
        <f t="shared" si="57"/>
        <v>0</v>
      </c>
      <c r="BI270" s="192">
        <f t="shared" si="58"/>
        <v>0</v>
      </c>
      <c r="BJ270" s="19" t="s">
        <v>80</v>
      </c>
      <c r="BK270" s="192">
        <f t="shared" si="59"/>
        <v>0</v>
      </c>
      <c r="BL270" s="19" t="s">
        <v>135</v>
      </c>
      <c r="BM270" s="191" t="s">
        <v>7730</v>
      </c>
    </row>
    <row r="271" spans="1:65" s="2" customFormat="1" ht="16.5" customHeight="1">
      <c r="A271" s="36"/>
      <c r="B271" s="37"/>
      <c r="C271" s="180" t="s">
        <v>2752</v>
      </c>
      <c r="D271" s="180" t="s">
        <v>187</v>
      </c>
      <c r="E271" s="181" t="s">
        <v>3630</v>
      </c>
      <c r="F271" s="182" t="s">
        <v>6281</v>
      </c>
      <c r="G271" s="183" t="s">
        <v>1314</v>
      </c>
      <c r="H271" s="184">
        <v>3</v>
      </c>
      <c r="I271" s="185"/>
      <c r="J271" s="186">
        <f t="shared" si="50"/>
        <v>0</v>
      </c>
      <c r="K271" s="182" t="s">
        <v>19</v>
      </c>
      <c r="L271" s="41"/>
      <c r="M271" s="187" t="s">
        <v>19</v>
      </c>
      <c r="N271" s="188" t="s">
        <v>44</v>
      </c>
      <c r="O271" s="66"/>
      <c r="P271" s="189">
        <f t="shared" si="51"/>
        <v>0</v>
      </c>
      <c r="Q271" s="189">
        <v>0</v>
      </c>
      <c r="R271" s="189">
        <f t="shared" si="52"/>
        <v>0</v>
      </c>
      <c r="S271" s="189">
        <v>0</v>
      </c>
      <c r="T271" s="190">
        <f t="shared" si="5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80</v>
      </c>
      <c r="AY271" s="19" t="s">
        <v>185</v>
      </c>
      <c r="BE271" s="192">
        <f t="shared" si="54"/>
        <v>0</v>
      </c>
      <c r="BF271" s="192">
        <f t="shared" si="55"/>
        <v>0</v>
      </c>
      <c r="BG271" s="192">
        <f t="shared" si="56"/>
        <v>0</v>
      </c>
      <c r="BH271" s="192">
        <f t="shared" si="57"/>
        <v>0</v>
      </c>
      <c r="BI271" s="192">
        <f t="shared" si="58"/>
        <v>0</v>
      </c>
      <c r="BJ271" s="19" t="s">
        <v>80</v>
      </c>
      <c r="BK271" s="192">
        <f t="shared" si="59"/>
        <v>0</v>
      </c>
      <c r="BL271" s="19" t="s">
        <v>135</v>
      </c>
      <c r="BM271" s="191" t="s">
        <v>7731</v>
      </c>
    </row>
    <row r="272" spans="1:65" s="2" customFormat="1" ht="16.5" customHeight="1">
      <c r="A272" s="36"/>
      <c r="B272" s="37"/>
      <c r="C272" s="180" t="s">
        <v>2754</v>
      </c>
      <c r="D272" s="180" t="s">
        <v>187</v>
      </c>
      <c r="E272" s="181" t="s">
        <v>5337</v>
      </c>
      <c r="F272" s="182" t="s">
        <v>3875</v>
      </c>
      <c r="G272" s="183" t="s">
        <v>448</v>
      </c>
      <c r="H272" s="184">
        <v>8</v>
      </c>
      <c r="I272" s="185"/>
      <c r="J272" s="186">
        <f t="shared" si="50"/>
        <v>0</v>
      </c>
      <c r="K272" s="182" t="s">
        <v>19</v>
      </c>
      <c r="L272" s="41"/>
      <c r="M272" s="187" t="s">
        <v>19</v>
      </c>
      <c r="N272" s="188" t="s">
        <v>44</v>
      </c>
      <c r="O272" s="66"/>
      <c r="P272" s="189">
        <f t="shared" si="51"/>
        <v>0</v>
      </c>
      <c r="Q272" s="189">
        <v>0</v>
      </c>
      <c r="R272" s="189">
        <f t="shared" si="52"/>
        <v>0</v>
      </c>
      <c r="S272" s="189">
        <v>0</v>
      </c>
      <c r="T272" s="190">
        <f t="shared" si="5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135</v>
      </c>
      <c r="AT272" s="191" t="s">
        <v>187</v>
      </c>
      <c r="AU272" s="191" t="s">
        <v>80</v>
      </c>
      <c r="AY272" s="19" t="s">
        <v>185</v>
      </c>
      <c r="BE272" s="192">
        <f t="shared" si="54"/>
        <v>0</v>
      </c>
      <c r="BF272" s="192">
        <f t="shared" si="55"/>
        <v>0</v>
      </c>
      <c r="BG272" s="192">
        <f t="shared" si="56"/>
        <v>0</v>
      </c>
      <c r="BH272" s="192">
        <f t="shared" si="57"/>
        <v>0</v>
      </c>
      <c r="BI272" s="192">
        <f t="shared" si="58"/>
        <v>0</v>
      </c>
      <c r="BJ272" s="19" t="s">
        <v>80</v>
      </c>
      <c r="BK272" s="192">
        <f t="shared" si="59"/>
        <v>0</v>
      </c>
      <c r="BL272" s="19" t="s">
        <v>135</v>
      </c>
      <c r="BM272" s="191" t="s">
        <v>7732</v>
      </c>
    </row>
    <row r="273" spans="1:65" s="2" customFormat="1" ht="16.5" customHeight="1">
      <c r="A273" s="36"/>
      <c r="B273" s="37"/>
      <c r="C273" s="180" t="s">
        <v>2756</v>
      </c>
      <c r="D273" s="180" t="s">
        <v>187</v>
      </c>
      <c r="E273" s="181" t="s">
        <v>5845</v>
      </c>
      <c r="F273" s="182" t="s">
        <v>5846</v>
      </c>
      <c r="G273" s="183" t="s">
        <v>1314</v>
      </c>
      <c r="H273" s="184">
        <v>1</v>
      </c>
      <c r="I273" s="185"/>
      <c r="J273" s="186">
        <f t="shared" si="50"/>
        <v>0</v>
      </c>
      <c r="K273" s="182" t="s">
        <v>19</v>
      </c>
      <c r="L273" s="41"/>
      <c r="M273" s="187" t="s">
        <v>19</v>
      </c>
      <c r="N273" s="188" t="s">
        <v>44</v>
      </c>
      <c r="O273" s="66"/>
      <c r="P273" s="189">
        <f t="shared" si="51"/>
        <v>0</v>
      </c>
      <c r="Q273" s="189">
        <v>0</v>
      </c>
      <c r="R273" s="189">
        <f t="shared" si="52"/>
        <v>0</v>
      </c>
      <c r="S273" s="189">
        <v>0</v>
      </c>
      <c r="T273" s="190">
        <f t="shared" si="5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135</v>
      </c>
      <c r="AT273" s="191" t="s">
        <v>187</v>
      </c>
      <c r="AU273" s="191" t="s">
        <v>80</v>
      </c>
      <c r="AY273" s="19" t="s">
        <v>185</v>
      </c>
      <c r="BE273" s="192">
        <f t="shared" si="54"/>
        <v>0</v>
      </c>
      <c r="BF273" s="192">
        <f t="shared" si="55"/>
        <v>0</v>
      </c>
      <c r="BG273" s="192">
        <f t="shared" si="56"/>
        <v>0</v>
      </c>
      <c r="BH273" s="192">
        <f t="shared" si="57"/>
        <v>0</v>
      </c>
      <c r="BI273" s="192">
        <f t="shared" si="58"/>
        <v>0</v>
      </c>
      <c r="BJ273" s="19" t="s">
        <v>80</v>
      </c>
      <c r="BK273" s="192">
        <f t="shared" si="59"/>
        <v>0</v>
      </c>
      <c r="BL273" s="19" t="s">
        <v>135</v>
      </c>
      <c r="BM273" s="191" t="s">
        <v>7733</v>
      </c>
    </row>
    <row r="274" spans="1:65" s="2" customFormat="1" ht="16.5" customHeight="1">
      <c r="A274" s="36"/>
      <c r="B274" s="37"/>
      <c r="C274" s="180" t="s">
        <v>2758</v>
      </c>
      <c r="D274" s="180" t="s">
        <v>187</v>
      </c>
      <c r="E274" s="181" t="s">
        <v>5330</v>
      </c>
      <c r="F274" s="182" t="s">
        <v>5331</v>
      </c>
      <c r="G274" s="183" t="s">
        <v>5332</v>
      </c>
      <c r="H274" s="184">
        <v>3</v>
      </c>
      <c r="I274" s="185"/>
      <c r="J274" s="186">
        <f t="shared" si="50"/>
        <v>0</v>
      </c>
      <c r="K274" s="182" t="s">
        <v>19</v>
      </c>
      <c r="L274" s="41"/>
      <c r="M274" s="187" t="s">
        <v>19</v>
      </c>
      <c r="N274" s="188" t="s">
        <v>44</v>
      </c>
      <c r="O274" s="66"/>
      <c r="P274" s="189">
        <f t="shared" si="51"/>
        <v>0</v>
      </c>
      <c r="Q274" s="189">
        <v>0</v>
      </c>
      <c r="R274" s="189">
        <f t="shared" si="52"/>
        <v>0</v>
      </c>
      <c r="S274" s="189">
        <v>0</v>
      </c>
      <c r="T274" s="190">
        <f t="shared" si="53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135</v>
      </c>
      <c r="AT274" s="191" t="s">
        <v>187</v>
      </c>
      <c r="AU274" s="191" t="s">
        <v>80</v>
      </c>
      <c r="AY274" s="19" t="s">
        <v>185</v>
      </c>
      <c r="BE274" s="192">
        <f t="shared" si="54"/>
        <v>0</v>
      </c>
      <c r="BF274" s="192">
        <f t="shared" si="55"/>
        <v>0</v>
      </c>
      <c r="BG274" s="192">
        <f t="shared" si="56"/>
        <v>0</v>
      </c>
      <c r="BH274" s="192">
        <f t="shared" si="57"/>
        <v>0</v>
      </c>
      <c r="BI274" s="192">
        <f t="shared" si="58"/>
        <v>0</v>
      </c>
      <c r="BJ274" s="19" t="s">
        <v>80</v>
      </c>
      <c r="BK274" s="192">
        <f t="shared" si="59"/>
        <v>0</v>
      </c>
      <c r="BL274" s="19" t="s">
        <v>135</v>
      </c>
      <c r="BM274" s="191" t="s">
        <v>7734</v>
      </c>
    </row>
    <row r="275" spans="1:65" s="2" customFormat="1" ht="16.5" customHeight="1">
      <c r="A275" s="36"/>
      <c r="B275" s="37"/>
      <c r="C275" s="180" t="s">
        <v>2760</v>
      </c>
      <c r="D275" s="180" t="s">
        <v>187</v>
      </c>
      <c r="E275" s="181" t="s">
        <v>5849</v>
      </c>
      <c r="F275" s="182" t="s">
        <v>5334</v>
      </c>
      <c r="G275" s="183" t="s">
        <v>1314</v>
      </c>
      <c r="H275" s="184">
        <v>1</v>
      </c>
      <c r="I275" s="185"/>
      <c r="J275" s="186">
        <f t="shared" si="50"/>
        <v>0</v>
      </c>
      <c r="K275" s="182" t="s">
        <v>19</v>
      </c>
      <c r="L275" s="41"/>
      <c r="M275" s="187" t="s">
        <v>19</v>
      </c>
      <c r="N275" s="188" t="s">
        <v>44</v>
      </c>
      <c r="O275" s="66"/>
      <c r="P275" s="189">
        <f t="shared" si="51"/>
        <v>0</v>
      </c>
      <c r="Q275" s="189">
        <v>0</v>
      </c>
      <c r="R275" s="189">
        <f t="shared" si="52"/>
        <v>0</v>
      </c>
      <c r="S275" s="189">
        <v>0</v>
      </c>
      <c r="T275" s="190">
        <f t="shared" si="53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135</v>
      </c>
      <c r="AT275" s="191" t="s">
        <v>187</v>
      </c>
      <c r="AU275" s="191" t="s">
        <v>80</v>
      </c>
      <c r="AY275" s="19" t="s">
        <v>185</v>
      </c>
      <c r="BE275" s="192">
        <f t="shared" si="54"/>
        <v>0</v>
      </c>
      <c r="BF275" s="192">
        <f t="shared" si="55"/>
        <v>0</v>
      </c>
      <c r="BG275" s="192">
        <f t="shared" si="56"/>
        <v>0</v>
      </c>
      <c r="BH275" s="192">
        <f t="shared" si="57"/>
        <v>0</v>
      </c>
      <c r="BI275" s="192">
        <f t="shared" si="58"/>
        <v>0</v>
      </c>
      <c r="BJ275" s="19" t="s">
        <v>80</v>
      </c>
      <c r="BK275" s="192">
        <f t="shared" si="59"/>
        <v>0</v>
      </c>
      <c r="BL275" s="19" t="s">
        <v>135</v>
      </c>
      <c r="BM275" s="191" t="s">
        <v>7735</v>
      </c>
    </row>
    <row r="276" spans="1:65" s="2" customFormat="1" ht="16.5" customHeight="1">
      <c r="A276" s="36"/>
      <c r="B276" s="37"/>
      <c r="C276" s="180" t="s">
        <v>2762</v>
      </c>
      <c r="D276" s="180" t="s">
        <v>187</v>
      </c>
      <c r="E276" s="181" t="s">
        <v>3636</v>
      </c>
      <c r="F276" s="182" t="s">
        <v>6317</v>
      </c>
      <c r="G276" s="183" t="s">
        <v>342</v>
      </c>
      <c r="H276" s="184">
        <v>0.05</v>
      </c>
      <c r="I276" s="185"/>
      <c r="J276" s="186">
        <f t="shared" si="50"/>
        <v>0</v>
      </c>
      <c r="K276" s="182" t="s">
        <v>19</v>
      </c>
      <c r="L276" s="41"/>
      <c r="M276" s="187" t="s">
        <v>19</v>
      </c>
      <c r="N276" s="188" t="s">
        <v>44</v>
      </c>
      <c r="O276" s="66"/>
      <c r="P276" s="189">
        <f t="shared" si="51"/>
        <v>0</v>
      </c>
      <c r="Q276" s="189">
        <v>0</v>
      </c>
      <c r="R276" s="189">
        <f t="shared" si="52"/>
        <v>0</v>
      </c>
      <c r="S276" s="189">
        <v>0</v>
      </c>
      <c r="T276" s="190">
        <f t="shared" si="53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135</v>
      </c>
      <c r="AT276" s="191" t="s">
        <v>187</v>
      </c>
      <c r="AU276" s="191" t="s">
        <v>80</v>
      </c>
      <c r="AY276" s="19" t="s">
        <v>185</v>
      </c>
      <c r="BE276" s="192">
        <f t="shared" si="54"/>
        <v>0</v>
      </c>
      <c r="BF276" s="192">
        <f t="shared" si="55"/>
        <v>0</v>
      </c>
      <c r="BG276" s="192">
        <f t="shared" si="56"/>
        <v>0</v>
      </c>
      <c r="BH276" s="192">
        <f t="shared" si="57"/>
        <v>0</v>
      </c>
      <c r="BI276" s="192">
        <f t="shared" si="58"/>
        <v>0</v>
      </c>
      <c r="BJ276" s="19" t="s">
        <v>80</v>
      </c>
      <c r="BK276" s="192">
        <f t="shared" si="59"/>
        <v>0</v>
      </c>
      <c r="BL276" s="19" t="s">
        <v>135</v>
      </c>
      <c r="BM276" s="191" t="s">
        <v>7736</v>
      </c>
    </row>
    <row r="277" spans="1:65" s="2" customFormat="1" ht="16.5" customHeight="1">
      <c r="A277" s="36"/>
      <c r="B277" s="37"/>
      <c r="C277" s="180" t="s">
        <v>2765</v>
      </c>
      <c r="D277" s="180" t="s">
        <v>187</v>
      </c>
      <c r="E277" s="181" t="s">
        <v>3639</v>
      </c>
      <c r="F277" s="182" t="s">
        <v>3476</v>
      </c>
      <c r="G277" s="183" t="s">
        <v>342</v>
      </c>
      <c r="H277" s="184">
        <v>0.05</v>
      </c>
      <c r="I277" s="185"/>
      <c r="J277" s="186">
        <f t="shared" si="50"/>
        <v>0</v>
      </c>
      <c r="K277" s="182" t="s">
        <v>19</v>
      </c>
      <c r="L277" s="41"/>
      <c r="M277" s="187" t="s">
        <v>19</v>
      </c>
      <c r="N277" s="188" t="s">
        <v>44</v>
      </c>
      <c r="O277" s="66"/>
      <c r="P277" s="189">
        <f t="shared" si="51"/>
        <v>0</v>
      </c>
      <c r="Q277" s="189">
        <v>0</v>
      </c>
      <c r="R277" s="189">
        <f t="shared" si="52"/>
        <v>0</v>
      </c>
      <c r="S277" s="189">
        <v>0</v>
      </c>
      <c r="T277" s="190">
        <f t="shared" si="53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135</v>
      </c>
      <c r="AT277" s="191" t="s">
        <v>187</v>
      </c>
      <c r="AU277" s="191" t="s">
        <v>80</v>
      </c>
      <c r="AY277" s="19" t="s">
        <v>185</v>
      </c>
      <c r="BE277" s="192">
        <f t="shared" si="54"/>
        <v>0</v>
      </c>
      <c r="BF277" s="192">
        <f t="shared" si="55"/>
        <v>0</v>
      </c>
      <c r="BG277" s="192">
        <f t="shared" si="56"/>
        <v>0</v>
      </c>
      <c r="BH277" s="192">
        <f t="shared" si="57"/>
        <v>0</v>
      </c>
      <c r="BI277" s="192">
        <f t="shared" si="58"/>
        <v>0</v>
      </c>
      <c r="BJ277" s="19" t="s">
        <v>80</v>
      </c>
      <c r="BK277" s="192">
        <f t="shared" si="59"/>
        <v>0</v>
      </c>
      <c r="BL277" s="19" t="s">
        <v>135</v>
      </c>
      <c r="BM277" s="191" t="s">
        <v>7737</v>
      </c>
    </row>
    <row r="278" spans="1:65" s="2" customFormat="1" ht="16.5" customHeight="1">
      <c r="A278" s="36"/>
      <c r="B278" s="37"/>
      <c r="C278" s="180" t="s">
        <v>2767</v>
      </c>
      <c r="D278" s="180" t="s">
        <v>187</v>
      </c>
      <c r="E278" s="181" t="s">
        <v>5339</v>
      </c>
      <c r="F278" s="182" t="s">
        <v>5340</v>
      </c>
      <c r="G278" s="183" t="s">
        <v>342</v>
      </c>
      <c r="H278" s="184">
        <v>0.2</v>
      </c>
      <c r="I278" s="185"/>
      <c r="J278" s="186">
        <f t="shared" si="50"/>
        <v>0</v>
      </c>
      <c r="K278" s="182" t="s">
        <v>19</v>
      </c>
      <c r="L278" s="41"/>
      <c r="M278" s="187" t="s">
        <v>19</v>
      </c>
      <c r="N278" s="188" t="s">
        <v>44</v>
      </c>
      <c r="O278" s="66"/>
      <c r="P278" s="189">
        <f t="shared" si="51"/>
        <v>0</v>
      </c>
      <c r="Q278" s="189">
        <v>0</v>
      </c>
      <c r="R278" s="189">
        <f t="shared" si="52"/>
        <v>0</v>
      </c>
      <c r="S278" s="189">
        <v>0</v>
      </c>
      <c r="T278" s="190">
        <f t="shared" si="5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135</v>
      </c>
      <c r="AT278" s="191" t="s">
        <v>187</v>
      </c>
      <c r="AU278" s="191" t="s">
        <v>80</v>
      </c>
      <c r="AY278" s="19" t="s">
        <v>185</v>
      </c>
      <c r="BE278" s="192">
        <f t="shared" si="54"/>
        <v>0</v>
      </c>
      <c r="BF278" s="192">
        <f t="shared" si="55"/>
        <v>0</v>
      </c>
      <c r="BG278" s="192">
        <f t="shared" si="56"/>
        <v>0</v>
      </c>
      <c r="BH278" s="192">
        <f t="shared" si="57"/>
        <v>0</v>
      </c>
      <c r="BI278" s="192">
        <f t="shared" si="58"/>
        <v>0</v>
      </c>
      <c r="BJ278" s="19" t="s">
        <v>80</v>
      </c>
      <c r="BK278" s="192">
        <f t="shared" si="59"/>
        <v>0</v>
      </c>
      <c r="BL278" s="19" t="s">
        <v>135</v>
      </c>
      <c r="BM278" s="191" t="s">
        <v>7738</v>
      </c>
    </row>
    <row r="279" spans="1:65" s="2" customFormat="1" ht="16.5" customHeight="1">
      <c r="A279" s="36"/>
      <c r="B279" s="37"/>
      <c r="C279" s="180" t="s">
        <v>2769</v>
      </c>
      <c r="D279" s="180" t="s">
        <v>187</v>
      </c>
      <c r="E279" s="181" t="s">
        <v>5341</v>
      </c>
      <c r="F279" s="182" t="s">
        <v>3476</v>
      </c>
      <c r="G279" s="183" t="s">
        <v>342</v>
      </c>
      <c r="H279" s="184">
        <v>0.2</v>
      </c>
      <c r="I279" s="185"/>
      <c r="J279" s="186">
        <f t="shared" si="50"/>
        <v>0</v>
      </c>
      <c r="K279" s="182" t="s">
        <v>19</v>
      </c>
      <c r="L279" s="41"/>
      <c r="M279" s="187" t="s">
        <v>19</v>
      </c>
      <c r="N279" s="188" t="s">
        <v>44</v>
      </c>
      <c r="O279" s="66"/>
      <c r="P279" s="189">
        <f t="shared" si="51"/>
        <v>0</v>
      </c>
      <c r="Q279" s="189">
        <v>0</v>
      </c>
      <c r="R279" s="189">
        <f t="shared" si="52"/>
        <v>0</v>
      </c>
      <c r="S279" s="189">
        <v>0</v>
      </c>
      <c r="T279" s="190">
        <f t="shared" si="5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80</v>
      </c>
      <c r="AY279" s="19" t="s">
        <v>185</v>
      </c>
      <c r="BE279" s="192">
        <f t="shared" si="54"/>
        <v>0</v>
      </c>
      <c r="BF279" s="192">
        <f t="shared" si="55"/>
        <v>0</v>
      </c>
      <c r="BG279" s="192">
        <f t="shared" si="56"/>
        <v>0</v>
      </c>
      <c r="BH279" s="192">
        <f t="shared" si="57"/>
        <v>0</v>
      </c>
      <c r="BI279" s="192">
        <f t="shared" si="58"/>
        <v>0</v>
      </c>
      <c r="BJ279" s="19" t="s">
        <v>80</v>
      </c>
      <c r="BK279" s="192">
        <f t="shared" si="59"/>
        <v>0</v>
      </c>
      <c r="BL279" s="19" t="s">
        <v>135</v>
      </c>
      <c r="BM279" s="191" t="s">
        <v>7739</v>
      </c>
    </row>
    <row r="280" spans="1:65" s="2" customFormat="1" ht="16.5" customHeight="1">
      <c r="A280" s="36"/>
      <c r="B280" s="37"/>
      <c r="C280" s="180" t="s">
        <v>2775</v>
      </c>
      <c r="D280" s="180" t="s">
        <v>187</v>
      </c>
      <c r="E280" s="181" t="s">
        <v>5342</v>
      </c>
      <c r="F280" s="182" t="s">
        <v>5343</v>
      </c>
      <c r="G280" s="183" t="s">
        <v>1314</v>
      </c>
      <c r="H280" s="184">
        <v>1</v>
      </c>
      <c r="I280" s="185"/>
      <c r="J280" s="186">
        <f t="shared" si="50"/>
        <v>0</v>
      </c>
      <c r="K280" s="182" t="s">
        <v>19</v>
      </c>
      <c r="L280" s="41"/>
      <c r="M280" s="187" t="s">
        <v>19</v>
      </c>
      <c r="N280" s="188" t="s">
        <v>44</v>
      </c>
      <c r="O280" s="66"/>
      <c r="P280" s="189">
        <f t="shared" si="51"/>
        <v>0</v>
      </c>
      <c r="Q280" s="189">
        <v>0</v>
      </c>
      <c r="R280" s="189">
        <f t="shared" si="52"/>
        <v>0</v>
      </c>
      <c r="S280" s="189">
        <v>0</v>
      </c>
      <c r="T280" s="190">
        <f t="shared" si="5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135</v>
      </c>
      <c r="AT280" s="191" t="s">
        <v>187</v>
      </c>
      <c r="AU280" s="191" t="s">
        <v>80</v>
      </c>
      <c r="AY280" s="19" t="s">
        <v>185</v>
      </c>
      <c r="BE280" s="192">
        <f t="shared" si="54"/>
        <v>0</v>
      </c>
      <c r="BF280" s="192">
        <f t="shared" si="55"/>
        <v>0</v>
      </c>
      <c r="BG280" s="192">
        <f t="shared" si="56"/>
        <v>0</v>
      </c>
      <c r="BH280" s="192">
        <f t="shared" si="57"/>
        <v>0</v>
      </c>
      <c r="BI280" s="192">
        <f t="shared" si="58"/>
        <v>0</v>
      </c>
      <c r="BJ280" s="19" t="s">
        <v>80</v>
      </c>
      <c r="BK280" s="192">
        <f t="shared" si="59"/>
        <v>0</v>
      </c>
      <c r="BL280" s="19" t="s">
        <v>135</v>
      </c>
      <c r="BM280" s="191" t="s">
        <v>7740</v>
      </c>
    </row>
    <row r="281" spans="1:65" s="12" customFormat="1" ht="25.9" customHeight="1">
      <c r="B281" s="164"/>
      <c r="C281" s="165"/>
      <c r="D281" s="166" t="s">
        <v>72</v>
      </c>
      <c r="E281" s="167" t="s">
        <v>283</v>
      </c>
      <c r="F281" s="167" t="s">
        <v>6652</v>
      </c>
      <c r="G281" s="165"/>
      <c r="H281" s="165"/>
      <c r="I281" s="168"/>
      <c r="J281" s="169">
        <f>BK281</f>
        <v>0</v>
      </c>
      <c r="K281" s="165"/>
      <c r="L281" s="170"/>
      <c r="M281" s="171"/>
      <c r="N281" s="172"/>
      <c r="O281" s="172"/>
      <c r="P281" s="173">
        <f>SUM(P282:P290)</f>
        <v>0</v>
      </c>
      <c r="Q281" s="172"/>
      <c r="R281" s="173">
        <f>SUM(R282:R290)</f>
        <v>0</v>
      </c>
      <c r="S281" s="172"/>
      <c r="T281" s="174">
        <f>SUM(T282:T290)</f>
        <v>0</v>
      </c>
      <c r="AR281" s="175" t="s">
        <v>80</v>
      </c>
      <c r="AT281" s="176" t="s">
        <v>72</v>
      </c>
      <c r="AU281" s="176" t="s">
        <v>73</v>
      </c>
      <c r="AY281" s="175" t="s">
        <v>185</v>
      </c>
      <c r="BK281" s="177">
        <f>SUM(BK282:BK290)</f>
        <v>0</v>
      </c>
    </row>
    <row r="282" spans="1:65" s="2" customFormat="1" ht="21.75" customHeight="1">
      <c r="A282" s="36"/>
      <c r="B282" s="37"/>
      <c r="C282" s="180" t="s">
        <v>2781</v>
      </c>
      <c r="D282" s="180" t="s">
        <v>187</v>
      </c>
      <c r="E282" s="181" t="s">
        <v>6653</v>
      </c>
      <c r="F282" s="182" t="s">
        <v>3879</v>
      </c>
      <c r="G282" s="183" t="s">
        <v>1761</v>
      </c>
      <c r="H282" s="184">
        <v>1</v>
      </c>
      <c r="I282" s="185"/>
      <c r="J282" s="186">
        <f t="shared" ref="J282:J290" si="60">ROUND(I282*H282,2)</f>
        <v>0</v>
      </c>
      <c r="K282" s="182" t="s">
        <v>19</v>
      </c>
      <c r="L282" s="41"/>
      <c r="M282" s="187" t="s">
        <v>19</v>
      </c>
      <c r="N282" s="188" t="s">
        <v>44</v>
      </c>
      <c r="O282" s="66"/>
      <c r="P282" s="189">
        <f t="shared" ref="P282:P290" si="61">O282*H282</f>
        <v>0</v>
      </c>
      <c r="Q282" s="189">
        <v>0</v>
      </c>
      <c r="R282" s="189">
        <f t="shared" ref="R282:R290" si="62">Q282*H282</f>
        <v>0</v>
      </c>
      <c r="S282" s="189">
        <v>0</v>
      </c>
      <c r="T282" s="190">
        <f t="shared" ref="T282:T290" si="63"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135</v>
      </c>
      <c r="AT282" s="191" t="s">
        <v>187</v>
      </c>
      <c r="AU282" s="191" t="s">
        <v>80</v>
      </c>
      <c r="AY282" s="19" t="s">
        <v>185</v>
      </c>
      <c r="BE282" s="192">
        <f t="shared" ref="BE282:BE290" si="64">IF(N282="základní",J282,0)</f>
        <v>0</v>
      </c>
      <c r="BF282" s="192">
        <f t="shared" ref="BF282:BF290" si="65">IF(N282="snížená",J282,0)</f>
        <v>0</v>
      </c>
      <c r="BG282" s="192">
        <f t="shared" ref="BG282:BG290" si="66">IF(N282="zákl. přenesená",J282,0)</f>
        <v>0</v>
      </c>
      <c r="BH282" s="192">
        <f t="shared" ref="BH282:BH290" si="67">IF(N282="sníž. přenesená",J282,0)</f>
        <v>0</v>
      </c>
      <c r="BI282" s="192">
        <f t="shared" ref="BI282:BI290" si="68">IF(N282="nulová",J282,0)</f>
        <v>0</v>
      </c>
      <c r="BJ282" s="19" t="s">
        <v>80</v>
      </c>
      <c r="BK282" s="192">
        <f t="shared" ref="BK282:BK290" si="69">ROUND(I282*H282,2)</f>
        <v>0</v>
      </c>
      <c r="BL282" s="19" t="s">
        <v>135</v>
      </c>
      <c r="BM282" s="191" t="s">
        <v>6654</v>
      </c>
    </row>
    <row r="283" spans="1:65" s="2" customFormat="1" ht="16.5" customHeight="1">
      <c r="A283" s="36"/>
      <c r="B283" s="37"/>
      <c r="C283" s="180" t="s">
        <v>2783</v>
      </c>
      <c r="D283" s="180" t="s">
        <v>187</v>
      </c>
      <c r="E283" s="181" t="s">
        <v>6656</v>
      </c>
      <c r="F283" s="182" t="s">
        <v>3882</v>
      </c>
      <c r="G283" s="183" t="s">
        <v>1761</v>
      </c>
      <c r="H283" s="184">
        <v>1</v>
      </c>
      <c r="I283" s="185"/>
      <c r="J283" s="186">
        <f t="shared" si="60"/>
        <v>0</v>
      </c>
      <c r="K283" s="182" t="s">
        <v>19</v>
      </c>
      <c r="L283" s="41"/>
      <c r="M283" s="187" t="s">
        <v>19</v>
      </c>
      <c r="N283" s="188" t="s">
        <v>44</v>
      </c>
      <c r="O283" s="66"/>
      <c r="P283" s="189">
        <f t="shared" si="61"/>
        <v>0</v>
      </c>
      <c r="Q283" s="189">
        <v>0</v>
      </c>
      <c r="R283" s="189">
        <f t="shared" si="62"/>
        <v>0</v>
      </c>
      <c r="S283" s="189">
        <v>0</v>
      </c>
      <c r="T283" s="190">
        <f t="shared" si="6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135</v>
      </c>
      <c r="AT283" s="191" t="s">
        <v>187</v>
      </c>
      <c r="AU283" s="191" t="s">
        <v>80</v>
      </c>
      <c r="AY283" s="19" t="s">
        <v>185</v>
      </c>
      <c r="BE283" s="192">
        <f t="shared" si="64"/>
        <v>0</v>
      </c>
      <c r="BF283" s="192">
        <f t="shared" si="65"/>
        <v>0</v>
      </c>
      <c r="BG283" s="192">
        <f t="shared" si="66"/>
        <v>0</v>
      </c>
      <c r="BH283" s="192">
        <f t="shared" si="67"/>
        <v>0</v>
      </c>
      <c r="BI283" s="192">
        <f t="shared" si="68"/>
        <v>0</v>
      </c>
      <c r="BJ283" s="19" t="s">
        <v>80</v>
      </c>
      <c r="BK283" s="192">
        <f t="shared" si="69"/>
        <v>0</v>
      </c>
      <c r="BL283" s="19" t="s">
        <v>135</v>
      </c>
      <c r="BM283" s="191" t="s">
        <v>6657</v>
      </c>
    </row>
    <row r="284" spans="1:65" s="2" customFormat="1" ht="16.5" customHeight="1">
      <c r="A284" s="36"/>
      <c r="B284" s="37"/>
      <c r="C284" s="180" t="s">
        <v>2811</v>
      </c>
      <c r="D284" s="180" t="s">
        <v>187</v>
      </c>
      <c r="E284" s="181" t="s">
        <v>6658</v>
      </c>
      <c r="F284" s="182" t="s">
        <v>3885</v>
      </c>
      <c r="G284" s="183" t="s">
        <v>448</v>
      </c>
      <c r="H284" s="184">
        <v>1</v>
      </c>
      <c r="I284" s="185"/>
      <c r="J284" s="186">
        <f t="shared" si="60"/>
        <v>0</v>
      </c>
      <c r="K284" s="182" t="s">
        <v>19</v>
      </c>
      <c r="L284" s="41"/>
      <c r="M284" s="187" t="s">
        <v>19</v>
      </c>
      <c r="N284" s="188" t="s">
        <v>44</v>
      </c>
      <c r="O284" s="66"/>
      <c r="P284" s="189">
        <f t="shared" si="61"/>
        <v>0</v>
      </c>
      <c r="Q284" s="189">
        <v>0</v>
      </c>
      <c r="R284" s="189">
        <f t="shared" si="62"/>
        <v>0</v>
      </c>
      <c r="S284" s="189">
        <v>0</v>
      </c>
      <c r="T284" s="190">
        <f t="shared" si="6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135</v>
      </c>
      <c r="AT284" s="191" t="s">
        <v>187</v>
      </c>
      <c r="AU284" s="191" t="s">
        <v>80</v>
      </c>
      <c r="AY284" s="19" t="s">
        <v>185</v>
      </c>
      <c r="BE284" s="192">
        <f t="shared" si="64"/>
        <v>0</v>
      </c>
      <c r="BF284" s="192">
        <f t="shared" si="65"/>
        <v>0</v>
      </c>
      <c r="BG284" s="192">
        <f t="shared" si="66"/>
        <v>0</v>
      </c>
      <c r="BH284" s="192">
        <f t="shared" si="67"/>
        <v>0</v>
      </c>
      <c r="BI284" s="192">
        <f t="shared" si="68"/>
        <v>0</v>
      </c>
      <c r="BJ284" s="19" t="s">
        <v>80</v>
      </c>
      <c r="BK284" s="192">
        <f t="shared" si="69"/>
        <v>0</v>
      </c>
      <c r="BL284" s="19" t="s">
        <v>135</v>
      </c>
      <c r="BM284" s="191" t="s">
        <v>6659</v>
      </c>
    </row>
    <row r="285" spans="1:65" s="2" customFormat="1" ht="24.2" customHeight="1">
      <c r="A285" s="36"/>
      <c r="B285" s="37"/>
      <c r="C285" s="180" t="s">
        <v>2813</v>
      </c>
      <c r="D285" s="180" t="s">
        <v>187</v>
      </c>
      <c r="E285" s="181" t="s">
        <v>6661</v>
      </c>
      <c r="F285" s="182" t="s">
        <v>3888</v>
      </c>
      <c r="G285" s="183" t="s">
        <v>1761</v>
      </c>
      <c r="H285" s="184">
        <v>1</v>
      </c>
      <c r="I285" s="185"/>
      <c r="J285" s="186">
        <f t="shared" si="60"/>
        <v>0</v>
      </c>
      <c r="K285" s="182" t="s">
        <v>19</v>
      </c>
      <c r="L285" s="41"/>
      <c r="M285" s="187" t="s">
        <v>19</v>
      </c>
      <c r="N285" s="188" t="s">
        <v>44</v>
      </c>
      <c r="O285" s="66"/>
      <c r="P285" s="189">
        <f t="shared" si="61"/>
        <v>0</v>
      </c>
      <c r="Q285" s="189">
        <v>0</v>
      </c>
      <c r="R285" s="189">
        <f t="shared" si="62"/>
        <v>0</v>
      </c>
      <c r="S285" s="189">
        <v>0</v>
      </c>
      <c r="T285" s="190">
        <f t="shared" si="63"/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135</v>
      </c>
      <c r="AT285" s="191" t="s">
        <v>187</v>
      </c>
      <c r="AU285" s="191" t="s">
        <v>80</v>
      </c>
      <c r="AY285" s="19" t="s">
        <v>185</v>
      </c>
      <c r="BE285" s="192">
        <f t="shared" si="64"/>
        <v>0</v>
      </c>
      <c r="BF285" s="192">
        <f t="shared" si="65"/>
        <v>0</v>
      </c>
      <c r="BG285" s="192">
        <f t="shared" si="66"/>
        <v>0</v>
      </c>
      <c r="BH285" s="192">
        <f t="shared" si="67"/>
        <v>0</v>
      </c>
      <c r="BI285" s="192">
        <f t="shared" si="68"/>
        <v>0</v>
      </c>
      <c r="BJ285" s="19" t="s">
        <v>80</v>
      </c>
      <c r="BK285" s="192">
        <f t="shared" si="69"/>
        <v>0</v>
      </c>
      <c r="BL285" s="19" t="s">
        <v>135</v>
      </c>
      <c r="BM285" s="191" t="s">
        <v>6662</v>
      </c>
    </row>
    <row r="286" spans="1:65" s="2" customFormat="1" ht="16.5" customHeight="1">
      <c r="A286" s="36"/>
      <c r="B286" s="37"/>
      <c r="C286" s="180" t="s">
        <v>4730</v>
      </c>
      <c r="D286" s="180" t="s">
        <v>187</v>
      </c>
      <c r="E286" s="181" t="s">
        <v>6664</v>
      </c>
      <c r="F286" s="182" t="s">
        <v>3891</v>
      </c>
      <c r="G286" s="183" t="s">
        <v>1761</v>
      </c>
      <c r="H286" s="184">
        <v>1</v>
      </c>
      <c r="I286" s="185"/>
      <c r="J286" s="186">
        <f t="shared" si="60"/>
        <v>0</v>
      </c>
      <c r="K286" s="182" t="s">
        <v>19</v>
      </c>
      <c r="L286" s="41"/>
      <c r="M286" s="187" t="s">
        <v>19</v>
      </c>
      <c r="N286" s="188" t="s">
        <v>44</v>
      </c>
      <c r="O286" s="66"/>
      <c r="P286" s="189">
        <f t="shared" si="61"/>
        <v>0</v>
      </c>
      <c r="Q286" s="189">
        <v>0</v>
      </c>
      <c r="R286" s="189">
        <f t="shared" si="62"/>
        <v>0</v>
      </c>
      <c r="S286" s="189">
        <v>0</v>
      </c>
      <c r="T286" s="190">
        <f t="shared" si="63"/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135</v>
      </c>
      <c r="AT286" s="191" t="s">
        <v>187</v>
      </c>
      <c r="AU286" s="191" t="s">
        <v>80</v>
      </c>
      <c r="AY286" s="19" t="s">
        <v>185</v>
      </c>
      <c r="BE286" s="192">
        <f t="shared" si="64"/>
        <v>0</v>
      </c>
      <c r="BF286" s="192">
        <f t="shared" si="65"/>
        <v>0</v>
      </c>
      <c r="BG286" s="192">
        <f t="shared" si="66"/>
        <v>0</v>
      </c>
      <c r="BH286" s="192">
        <f t="shared" si="67"/>
        <v>0</v>
      </c>
      <c r="BI286" s="192">
        <f t="shared" si="68"/>
        <v>0</v>
      </c>
      <c r="BJ286" s="19" t="s">
        <v>80</v>
      </c>
      <c r="BK286" s="192">
        <f t="shared" si="69"/>
        <v>0</v>
      </c>
      <c r="BL286" s="19" t="s">
        <v>135</v>
      </c>
      <c r="BM286" s="191" t="s">
        <v>6665</v>
      </c>
    </row>
    <row r="287" spans="1:65" s="2" customFormat="1" ht="16.5" customHeight="1">
      <c r="A287" s="36"/>
      <c r="B287" s="37"/>
      <c r="C287" s="180" t="s">
        <v>3621</v>
      </c>
      <c r="D287" s="180" t="s">
        <v>187</v>
      </c>
      <c r="E287" s="181" t="s">
        <v>6667</v>
      </c>
      <c r="F287" s="182" t="s">
        <v>3894</v>
      </c>
      <c r="G287" s="183" t="s">
        <v>1761</v>
      </c>
      <c r="H287" s="184">
        <v>1</v>
      </c>
      <c r="I287" s="185"/>
      <c r="J287" s="186">
        <f t="shared" si="60"/>
        <v>0</v>
      </c>
      <c r="K287" s="182" t="s">
        <v>19</v>
      </c>
      <c r="L287" s="41"/>
      <c r="M287" s="187" t="s">
        <v>19</v>
      </c>
      <c r="N287" s="188" t="s">
        <v>44</v>
      </c>
      <c r="O287" s="66"/>
      <c r="P287" s="189">
        <f t="shared" si="61"/>
        <v>0</v>
      </c>
      <c r="Q287" s="189">
        <v>0</v>
      </c>
      <c r="R287" s="189">
        <f t="shared" si="62"/>
        <v>0</v>
      </c>
      <c r="S287" s="189">
        <v>0</v>
      </c>
      <c r="T287" s="190">
        <f t="shared" si="63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135</v>
      </c>
      <c r="AT287" s="191" t="s">
        <v>187</v>
      </c>
      <c r="AU287" s="191" t="s">
        <v>80</v>
      </c>
      <c r="AY287" s="19" t="s">
        <v>185</v>
      </c>
      <c r="BE287" s="192">
        <f t="shared" si="64"/>
        <v>0</v>
      </c>
      <c r="BF287" s="192">
        <f t="shared" si="65"/>
        <v>0</v>
      </c>
      <c r="BG287" s="192">
        <f t="shared" si="66"/>
        <v>0</v>
      </c>
      <c r="BH287" s="192">
        <f t="shared" si="67"/>
        <v>0</v>
      </c>
      <c r="BI287" s="192">
        <f t="shared" si="68"/>
        <v>0</v>
      </c>
      <c r="BJ287" s="19" t="s">
        <v>80</v>
      </c>
      <c r="BK287" s="192">
        <f t="shared" si="69"/>
        <v>0</v>
      </c>
      <c r="BL287" s="19" t="s">
        <v>135</v>
      </c>
      <c r="BM287" s="191" t="s">
        <v>6668</v>
      </c>
    </row>
    <row r="288" spans="1:65" s="2" customFormat="1" ht="62.65" customHeight="1">
      <c r="A288" s="36"/>
      <c r="B288" s="37"/>
      <c r="C288" s="180" t="s">
        <v>4739</v>
      </c>
      <c r="D288" s="180" t="s">
        <v>187</v>
      </c>
      <c r="E288" s="181" t="s">
        <v>6670</v>
      </c>
      <c r="F288" s="182" t="s">
        <v>6671</v>
      </c>
      <c r="G288" s="183" t="s">
        <v>1761</v>
      </c>
      <c r="H288" s="184">
        <v>1</v>
      </c>
      <c r="I288" s="185"/>
      <c r="J288" s="186">
        <f t="shared" si="60"/>
        <v>0</v>
      </c>
      <c r="K288" s="182" t="s">
        <v>19</v>
      </c>
      <c r="L288" s="41"/>
      <c r="M288" s="187" t="s">
        <v>19</v>
      </c>
      <c r="N288" s="188" t="s">
        <v>44</v>
      </c>
      <c r="O288" s="66"/>
      <c r="P288" s="189">
        <f t="shared" si="61"/>
        <v>0</v>
      </c>
      <c r="Q288" s="189">
        <v>0</v>
      </c>
      <c r="R288" s="189">
        <f t="shared" si="62"/>
        <v>0</v>
      </c>
      <c r="S288" s="189">
        <v>0</v>
      </c>
      <c r="T288" s="190">
        <f t="shared" si="63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135</v>
      </c>
      <c r="AT288" s="191" t="s">
        <v>187</v>
      </c>
      <c r="AU288" s="191" t="s">
        <v>80</v>
      </c>
      <c r="AY288" s="19" t="s">
        <v>185</v>
      </c>
      <c r="BE288" s="192">
        <f t="shared" si="64"/>
        <v>0</v>
      </c>
      <c r="BF288" s="192">
        <f t="shared" si="65"/>
        <v>0</v>
      </c>
      <c r="BG288" s="192">
        <f t="shared" si="66"/>
        <v>0</v>
      </c>
      <c r="BH288" s="192">
        <f t="shared" si="67"/>
        <v>0</v>
      </c>
      <c r="BI288" s="192">
        <f t="shared" si="68"/>
        <v>0</v>
      </c>
      <c r="BJ288" s="19" t="s">
        <v>80</v>
      </c>
      <c r="BK288" s="192">
        <f t="shared" si="69"/>
        <v>0</v>
      </c>
      <c r="BL288" s="19" t="s">
        <v>135</v>
      </c>
      <c r="BM288" s="191" t="s">
        <v>6672</v>
      </c>
    </row>
    <row r="289" spans="1:65" s="2" customFormat="1" ht="37.9" customHeight="1">
      <c r="A289" s="36"/>
      <c r="B289" s="37"/>
      <c r="C289" s="180" t="s">
        <v>3624</v>
      </c>
      <c r="D289" s="180" t="s">
        <v>187</v>
      </c>
      <c r="E289" s="181" t="s">
        <v>6674</v>
      </c>
      <c r="F289" s="182" t="s">
        <v>3900</v>
      </c>
      <c r="G289" s="183" t="s">
        <v>1761</v>
      </c>
      <c r="H289" s="184">
        <v>1</v>
      </c>
      <c r="I289" s="185"/>
      <c r="J289" s="186">
        <f t="shared" si="60"/>
        <v>0</v>
      </c>
      <c r="K289" s="182" t="s">
        <v>19</v>
      </c>
      <c r="L289" s="41"/>
      <c r="M289" s="187" t="s">
        <v>19</v>
      </c>
      <c r="N289" s="188" t="s">
        <v>44</v>
      </c>
      <c r="O289" s="66"/>
      <c r="P289" s="189">
        <f t="shared" si="61"/>
        <v>0</v>
      </c>
      <c r="Q289" s="189">
        <v>0</v>
      </c>
      <c r="R289" s="189">
        <f t="shared" si="62"/>
        <v>0</v>
      </c>
      <c r="S289" s="189">
        <v>0</v>
      </c>
      <c r="T289" s="190">
        <f t="shared" si="63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135</v>
      </c>
      <c r="AT289" s="191" t="s">
        <v>187</v>
      </c>
      <c r="AU289" s="191" t="s">
        <v>80</v>
      </c>
      <c r="AY289" s="19" t="s">
        <v>185</v>
      </c>
      <c r="BE289" s="192">
        <f t="shared" si="64"/>
        <v>0</v>
      </c>
      <c r="BF289" s="192">
        <f t="shared" si="65"/>
        <v>0</v>
      </c>
      <c r="BG289" s="192">
        <f t="shared" si="66"/>
        <v>0</v>
      </c>
      <c r="BH289" s="192">
        <f t="shared" si="67"/>
        <v>0</v>
      </c>
      <c r="BI289" s="192">
        <f t="shared" si="68"/>
        <v>0</v>
      </c>
      <c r="BJ289" s="19" t="s">
        <v>80</v>
      </c>
      <c r="BK289" s="192">
        <f t="shared" si="69"/>
        <v>0</v>
      </c>
      <c r="BL289" s="19" t="s">
        <v>135</v>
      </c>
      <c r="BM289" s="191" t="s">
        <v>6675</v>
      </c>
    </row>
    <row r="290" spans="1:65" s="2" customFormat="1" ht="16.5" customHeight="1">
      <c r="A290" s="36"/>
      <c r="B290" s="37"/>
      <c r="C290" s="180" t="s">
        <v>4746</v>
      </c>
      <c r="D290" s="180" t="s">
        <v>187</v>
      </c>
      <c r="E290" s="181" t="s">
        <v>6677</v>
      </c>
      <c r="F290" s="182" t="s">
        <v>3905</v>
      </c>
      <c r="G290" s="183" t="s">
        <v>3536</v>
      </c>
      <c r="H290" s="184">
        <v>1</v>
      </c>
      <c r="I290" s="185"/>
      <c r="J290" s="186">
        <f t="shared" si="60"/>
        <v>0</v>
      </c>
      <c r="K290" s="182" t="s">
        <v>19</v>
      </c>
      <c r="L290" s="41"/>
      <c r="M290" s="232" t="s">
        <v>19</v>
      </c>
      <c r="N290" s="233" t="s">
        <v>44</v>
      </c>
      <c r="O290" s="234"/>
      <c r="P290" s="235">
        <f t="shared" si="61"/>
        <v>0</v>
      </c>
      <c r="Q290" s="235">
        <v>0</v>
      </c>
      <c r="R290" s="235">
        <f t="shared" si="62"/>
        <v>0</v>
      </c>
      <c r="S290" s="235">
        <v>0</v>
      </c>
      <c r="T290" s="236">
        <f t="shared" si="63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135</v>
      </c>
      <c r="AT290" s="191" t="s">
        <v>187</v>
      </c>
      <c r="AU290" s="191" t="s">
        <v>80</v>
      </c>
      <c r="AY290" s="19" t="s">
        <v>185</v>
      </c>
      <c r="BE290" s="192">
        <f t="shared" si="64"/>
        <v>0</v>
      </c>
      <c r="BF290" s="192">
        <f t="shared" si="65"/>
        <v>0</v>
      </c>
      <c r="BG290" s="192">
        <f t="shared" si="66"/>
        <v>0</v>
      </c>
      <c r="BH290" s="192">
        <f t="shared" si="67"/>
        <v>0</v>
      </c>
      <c r="BI290" s="192">
        <f t="shared" si="68"/>
        <v>0</v>
      </c>
      <c r="BJ290" s="19" t="s">
        <v>80</v>
      </c>
      <c r="BK290" s="192">
        <f t="shared" si="69"/>
        <v>0</v>
      </c>
      <c r="BL290" s="19" t="s">
        <v>135</v>
      </c>
      <c r="BM290" s="191" t="s">
        <v>6678</v>
      </c>
    </row>
    <row r="291" spans="1:65" s="2" customFormat="1" ht="6.95" customHeight="1">
      <c r="A291" s="36"/>
      <c r="B291" s="49"/>
      <c r="C291" s="50"/>
      <c r="D291" s="50"/>
      <c r="E291" s="50"/>
      <c r="F291" s="50"/>
      <c r="G291" s="50"/>
      <c r="H291" s="50"/>
      <c r="I291" s="50"/>
      <c r="J291" s="50"/>
      <c r="K291" s="50"/>
      <c r="L291" s="41"/>
      <c r="M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</sheetData>
  <sheetProtection algorithmName="SHA-512" hashValue="5dNf/A5tU5faSmm5K19upJpKQAv9ygHb+aJszmkAS7kx7BSCiAQ0WPVf88+iub+Zkylf7nlmEKm1T0h3va0mrg==" saltValue="z7Rld0/UUDYr5PODuK1se8OrdX23y2//mWe5l0u8GbJJJ9Qotw9K/5TA9fjuMVZOR44KNYlt6Y2+uh9zE7Zpew==" spinCount="100000" sheet="1" objects="1" scenarios="1" formatColumns="0" formatRows="0" autoFilter="0"/>
  <autoFilter ref="C93:K290"/>
  <mergeCells count="15">
    <mergeCell ref="E80:H80"/>
    <mergeCell ref="E84:H84"/>
    <mergeCell ref="E82:H82"/>
    <mergeCell ref="E86:H86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87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153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ROUND(J97,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ROUND((SUM(BE97:BE306)),  2)</f>
        <v>0</v>
      </c>
      <c r="G35" s="36"/>
      <c r="H35" s="36"/>
      <c r="I35" s="126">
        <v>0.21</v>
      </c>
      <c r="J35" s="125">
        <f>ROUND(((SUM(BE97:BE306))*I35),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ROUND((SUM(BF97:BF306)),  2)</f>
        <v>0</v>
      </c>
      <c r="G36" s="36"/>
      <c r="H36" s="36"/>
      <c r="I36" s="126">
        <v>0.15</v>
      </c>
      <c r="J36" s="125">
        <f>ROUND(((SUM(BF97:BF306))*I36),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ROUND((SUM(BG97:BG306)),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ROUND((SUM(BH97:BH306)),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ROUND((SUM(BI97:BI306)),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01 - Demolice objektu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J97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J98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159</v>
      </c>
      <c r="E65" s="150"/>
      <c r="F65" s="150"/>
      <c r="G65" s="150"/>
      <c r="H65" s="150"/>
      <c r="I65" s="150"/>
      <c r="J65" s="151">
        <f>J99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160</v>
      </c>
      <c r="E66" s="150"/>
      <c r="F66" s="150"/>
      <c r="G66" s="150"/>
      <c r="H66" s="150"/>
      <c r="I66" s="150"/>
      <c r="J66" s="151">
        <f>J133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161</v>
      </c>
      <c r="E67" s="150"/>
      <c r="F67" s="150"/>
      <c r="G67" s="150"/>
      <c r="H67" s="150"/>
      <c r="I67" s="150"/>
      <c r="J67" s="151">
        <f>J141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162</v>
      </c>
      <c r="E68" s="150"/>
      <c r="F68" s="150"/>
      <c r="G68" s="150"/>
      <c r="H68" s="150"/>
      <c r="I68" s="150"/>
      <c r="J68" s="151">
        <f>J228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J271</f>
        <v>0</v>
      </c>
      <c r="K69" s="99"/>
      <c r="L69" s="152"/>
    </row>
    <row r="70" spans="1:31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J274</f>
        <v>0</v>
      </c>
      <c r="K70" s="143"/>
      <c r="L70" s="147"/>
    </row>
    <row r="71" spans="1:31" s="10" customFormat="1" ht="19.899999999999999" customHeight="1">
      <c r="B71" s="148"/>
      <c r="C71" s="99"/>
      <c r="D71" s="149" t="s">
        <v>165</v>
      </c>
      <c r="E71" s="150"/>
      <c r="F71" s="150"/>
      <c r="G71" s="150"/>
      <c r="H71" s="150"/>
      <c r="I71" s="150"/>
      <c r="J71" s="151">
        <f>J275</f>
        <v>0</v>
      </c>
      <c r="K71" s="99"/>
      <c r="L71" s="152"/>
    </row>
    <row r="72" spans="1:31" s="10" customFormat="1" ht="19.899999999999999" customHeight="1">
      <c r="B72" s="148"/>
      <c r="C72" s="99"/>
      <c r="D72" s="149" t="s">
        <v>166</v>
      </c>
      <c r="E72" s="150"/>
      <c r="F72" s="150"/>
      <c r="G72" s="150"/>
      <c r="H72" s="150"/>
      <c r="I72" s="150"/>
      <c r="J72" s="151">
        <f>J279</f>
        <v>0</v>
      </c>
      <c r="K72" s="99"/>
      <c r="L72" s="152"/>
    </row>
    <row r="73" spans="1:31" s="10" customFormat="1" ht="19.899999999999999" customHeight="1">
      <c r="B73" s="148"/>
      <c r="C73" s="99"/>
      <c r="D73" s="149" t="s">
        <v>167</v>
      </c>
      <c r="E73" s="150"/>
      <c r="F73" s="150"/>
      <c r="G73" s="150"/>
      <c r="H73" s="150"/>
      <c r="I73" s="150"/>
      <c r="J73" s="151">
        <f>J297</f>
        <v>0</v>
      </c>
      <c r="K73" s="99"/>
      <c r="L73" s="152"/>
    </row>
    <row r="74" spans="1:31" s="9" customFormat="1" ht="24.95" customHeight="1">
      <c r="B74" s="142"/>
      <c r="C74" s="143"/>
      <c r="D74" s="144" t="s">
        <v>168</v>
      </c>
      <c r="E74" s="145"/>
      <c r="F74" s="145"/>
      <c r="G74" s="145"/>
      <c r="H74" s="145"/>
      <c r="I74" s="145"/>
      <c r="J74" s="146">
        <f>J303</f>
        <v>0</v>
      </c>
      <c r="K74" s="143"/>
      <c r="L74" s="147"/>
    </row>
    <row r="75" spans="1:31" s="9" customFormat="1" ht="24.95" customHeight="1">
      <c r="B75" s="142"/>
      <c r="C75" s="143"/>
      <c r="D75" s="144" t="s">
        <v>169</v>
      </c>
      <c r="E75" s="145"/>
      <c r="F75" s="145"/>
      <c r="G75" s="145"/>
      <c r="H75" s="145"/>
      <c r="I75" s="145"/>
      <c r="J75" s="146">
        <f>J305</f>
        <v>0</v>
      </c>
      <c r="K75" s="143"/>
      <c r="L75" s="147"/>
    </row>
    <row r="76" spans="1:31" s="2" customFormat="1" ht="21.7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81" spans="1:31" s="2" customFormat="1" ht="6.95" customHeight="1">
      <c r="A81" s="36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31" s="2" customFormat="1" ht="24.95" customHeight="1">
      <c r="A82" s="36"/>
      <c r="B82" s="37"/>
      <c r="C82" s="25" t="s">
        <v>170</v>
      </c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2" customFormat="1" ht="12" customHeight="1">
      <c r="A84" s="36"/>
      <c r="B84" s="37"/>
      <c r="C84" s="31" t="s">
        <v>16</v>
      </c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16.5" customHeight="1">
      <c r="A85" s="36"/>
      <c r="B85" s="37"/>
      <c r="C85" s="38"/>
      <c r="D85" s="38"/>
      <c r="E85" s="392" t="str">
        <f>E7</f>
        <v>OU - stavební úpravy objektu ZW - děkanát Lékařské fakulty</v>
      </c>
      <c r="F85" s="393"/>
      <c r="G85" s="393"/>
      <c r="H85" s="393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1" customFormat="1" ht="12" customHeight="1">
      <c r="B86" s="23"/>
      <c r="C86" s="31" t="s">
        <v>150</v>
      </c>
      <c r="D86" s="24"/>
      <c r="E86" s="24"/>
      <c r="F86" s="24"/>
      <c r="G86" s="24"/>
      <c r="H86" s="24"/>
      <c r="I86" s="24"/>
      <c r="J86" s="24"/>
      <c r="K86" s="24"/>
      <c r="L86" s="22"/>
    </row>
    <row r="87" spans="1:31" s="2" customFormat="1" ht="16.5" customHeight="1">
      <c r="A87" s="36"/>
      <c r="B87" s="37"/>
      <c r="C87" s="38"/>
      <c r="D87" s="38"/>
      <c r="E87" s="392" t="s">
        <v>151</v>
      </c>
      <c r="F87" s="394"/>
      <c r="G87" s="394"/>
      <c r="H87" s="394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2" customHeight="1">
      <c r="A88" s="36"/>
      <c r="B88" s="37"/>
      <c r="C88" s="31" t="s">
        <v>152</v>
      </c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6.5" customHeight="1">
      <c r="A89" s="36"/>
      <c r="B89" s="37"/>
      <c r="C89" s="38"/>
      <c r="D89" s="38"/>
      <c r="E89" s="340" t="str">
        <f>E11</f>
        <v>01 - Demolice objektu</v>
      </c>
      <c r="F89" s="394"/>
      <c r="G89" s="394"/>
      <c r="H89" s="394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21</v>
      </c>
      <c r="D91" s="38"/>
      <c r="E91" s="38"/>
      <c r="F91" s="29" t="str">
        <f>F14</f>
        <v xml:space="preserve"> </v>
      </c>
      <c r="G91" s="38"/>
      <c r="H91" s="38"/>
      <c r="I91" s="31" t="s">
        <v>23</v>
      </c>
      <c r="J91" s="61" t="str">
        <f>IF(J14="","",J14)</f>
        <v>16. 9. 2021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6.9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40.15" customHeight="1">
      <c r="A93" s="36"/>
      <c r="B93" s="37"/>
      <c r="C93" s="31" t="s">
        <v>25</v>
      </c>
      <c r="D93" s="38"/>
      <c r="E93" s="38"/>
      <c r="F93" s="29" t="str">
        <f>E17</f>
        <v>Ostravská univerzita, Dvořákova 138/7, Ostrava</v>
      </c>
      <c r="G93" s="38"/>
      <c r="H93" s="38"/>
      <c r="I93" s="31" t="s">
        <v>32</v>
      </c>
      <c r="J93" s="34" t="str">
        <f>E23</f>
        <v>Ing.arch.Martin Janda,Lomná 1895, Frenštát p.R.</v>
      </c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5.2" customHeight="1">
      <c r="A94" s="36"/>
      <c r="B94" s="37"/>
      <c r="C94" s="31" t="s">
        <v>30</v>
      </c>
      <c r="D94" s="38"/>
      <c r="E94" s="38"/>
      <c r="F94" s="29" t="str">
        <f>IF(E20="","",E20)</f>
        <v>Vyplň údaj</v>
      </c>
      <c r="G94" s="38"/>
      <c r="H94" s="38"/>
      <c r="I94" s="31" t="s">
        <v>36</v>
      </c>
      <c r="J94" s="34" t="str">
        <f>E26</f>
        <v xml:space="preserve"> </v>
      </c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0.35" customHeight="1">
      <c r="A95" s="36"/>
      <c r="B95" s="37"/>
      <c r="C95" s="38"/>
      <c r="D95" s="38"/>
      <c r="E95" s="38"/>
      <c r="F95" s="38"/>
      <c r="G95" s="38"/>
      <c r="H95" s="38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11" customFormat="1" ht="29.25" customHeight="1">
      <c r="A96" s="153"/>
      <c r="B96" s="154"/>
      <c r="C96" s="155" t="s">
        <v>171</v>
      </c>
      <c r="D96" s="156" t="s">
        <v>58</v>
      </c>
      <c r="E96" s="156" t="s">
        <v>54</v>
      </c>
      <c r="F96" s="156" t="s">
        <v>55</v>
      </c>
      <c r="G96" s="156" t="s">
        <v>172</v>
      </c>
      <c r="H96" s="156" t="s">
        <v>173</v>
      </c>
      <c r="I96" s="156" t="s">
        <v>174</v>
      </c>
      <c r="J96" s="156" t="s">
        <v>156</v>
      </c>
      <c r="K96" s="157" t="s">
        <v>175</v>
      </c>
      <c r="L96" s="158"/>
      <c r="M96" s="70" t="s">
        <v>19</v>
      </c>
      <c r="N96" s="71" t="s">
        <v>43</v>
      </c>
      <c r="O96" s="71" t="s">
        <v>176</v>
      </c>
      <c r="P96" s="71" t="s">
        <v>177</v>
      </c>
      <c r="Q96" s="71" t="s">
        <v>178</v>
      </c>
      <c r="R96" s="71" t="s">
        <v>179</v>
      </c>
      <c r="S96" s="71" t="s">
        <v>180</v>
      </c>
      <c r="T96" s="72" t="s">
        <v>181</v>
      </c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</row>
    <row r="97" spans="1:65" s="2" customFormat="1" ht="22.9" customHeight="1">
      <c r="A97" s="36"/>
      <c r="B97" s="37"/>
      <c r="C97" s="77" t="s">
        <v>182</v>
      </c>
      <c r="D97" s="38"/>
      <c r="E97" s="38"/>
      <c r="F97" s="38"/>
      <c r="G97" s="38"/>
      <c r="H97" s="38"/>
      <c r="I97" s="38"/>
      <c r="J97" s="159">
        <f>BK97</f>
        <v>0</v>
      </c>
      <c r="K97" s="38"/>
      <c r="L97" s="41"/>
      <c r="M97" s="73"/>
      <c r="N97" s="160"/>
      <c r="O97" s="74"/>
      <c r="P97" s="161">
        <f>P98+P274+P303+P305</f>
        <v>0</v>
      </c>
      <c r="Q97" s="74"/>
      <c r="R97" s="161">
        <f>R98+R274+R303+R305</f>
        <v>8.3736499999999996</v>
      </c>
      <c r="S97" s="74"/>
      <c r="T97" s="162">
        <f>T98+T274+T303+T305</f>
        <v>2934.9261586000002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72</v>
      </c>
      <c r="AU97" s="19" t="s">
        <v>157</v>
      </c>
      <c r="BK97" s="163">
        <f>BK98+BK274+BK303+BK305</f>
        <v>0</v>
      </c>
    </row>
    <row r="98" spans="1:65" s="12" customFormat="1" ht="25.9" customHeight="1">
      <c r="B98" s="164"/>
      <c r="C98" s="165"/>
      <c r="D98" s="166" t="s">
        <v>72</v>
      </c>
      <c r="E98" s="167" t="s">
        <v>183</v>
      </c>
      <c r="F98" s="167" t="s">
        <v>184</v>
      </c>
      <c r="G98" s="165"/>
      <c r="H98" s="165"/>
      <c r="I98" s="168"/>
      <c r="J98" s="169">
        <f>BK98</f>
        <v>0</v>
      </c>
      <c r="K98" s="165"/>
      <c r="L98" s="170"/>
      <c r="M98" s="171"/>
      <c r="N98" s="172"/>
      <c r="O98" s="172"/>
      <c r="P98" s="173">
        <f>P99+P133+P141+P228+P271</f>
        <v>0</v>
      </c>
      <c r="Q98" s="172"/>
      <c r="R98" s="173">
        <f>R99+R133+R141+R228+R271</f>
        <v>8.3736499999999996</v>
      </c>
      <c r="S98" s="172"/>
      <c r="T98" s="174">
        <f>T99+T133+T141+T228+T271</f>
        <v>2929.2837290000002</v>
      </c>
      <c r="AR98" s="175" t="s">
        <v>80</v>
      </c>
      <c r="AT98" s="176" t="s">
        <v>72</v>
      </c>
      <c r="AU98" s="176" t="s">
        <v>73</v>
      </c>
      <c r="AY98" s="175" t="s">
        <v>185</v>
      </c>
      <c r="BK98" s="177">
        <f>BK99+BK133+BK141+BK228+BK271</f>
        <v>0</v>
      </c>
    </row>
    <row r="99" spans="1:65" s="12" customFormat="1" ht="22.9" customHeight="1">
      <c r="B99" s="164"/>
      <c r="C99" s="165"/>
      <c r="D99" s="166" t="s">
        <v>72</v>
      </c>
      <c r="E99" s="178" t="s">
        <v>80</v>
      </c>
      <c r="F99" s="178" t="s">
        <v>186</v>
      </c>
      <c r="G99" s="165"/>
      <c r="H99" s="165"/>
      <c r="I99" s="168"/>
      <c r="J99" s="179">
        <f>BK99</f>
        <v>0</v>
      </c>
      <c r="K99" s="165"/>
      <c r="L99" s="170"/>
      <c r="M99" s="171"/>
      <c r="N99" s="172"/>
      <c r="O99" s="172"/>
      <c r="P99" s="173">
        <f>SUM(P100:P132)</f>
        <v>0</v>
      </c>
      <c r="Q99" s="172"/>
      <c r="R99" s="173">
        <f>SUM(R100:R132)</f>
        <v>0</v>
      </c>
      <c r="S99" s="172"/>
      <c r="T99" s="174">
        <f>SUM(T100:T132)</f>
        <v>0</v>
      </c>
      <c r="AR99" s="175" t="s">
        <v>80</v>
      </c>
      <c r="AT99" s="176" t="s">
        <v>72</v>
      </c>
      <c r="AU99" s="176" t="s">
        <v>80</v>
      </c>
      <c r="AY99" s="175" t="s">
        <v>185</v>
      </c>
      <c r="BK99" s="177">
        <f>SUM(BK100:BK132)</f>
        <v>0</v>
      </c>
    </row>
    <row r="100" spans="1:65" s="2" customFormat="1" ht="24.2" customHeight="1">
      <c r="A100" s="36"/>
      <c r="B100" s="37"/>
      <c r="C100" s="180" t="s">
        <v>80</v>
      </c>
      <c r="D100" s="180" t="s">
        <v>187</v>
      </c>
      <c r="E100" s="181" t="s">
        <v>188</v>
      </c>
      <c r="F100" s="182" t="s">
        <v>189</v>
      </c>
      <c r="G100" s="183" t="s">
        <v>190</v>
      </c>
      <c r="H100" s="184">
        <v>809.26900000000001</v>
      </c>
      <c r="I100" s="185"/>
      <c r="J100" s="186">
        <f>ROUND(I100*H100,2)</f>
        <v>0</v>
      </c>
      <c r="K100" s="182" t="s">
        <v>191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135</v>
      </c>
      <c r="AT100" s="191" t="s">
        <v>187</v>
      </c>
      <c r="AU100" s="191" t="s">
        <v>82</v>
      </c>
      <c r="AY100" s="19" t="s">
        <v>185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80</v>
      </c>
      <c r="BK100" s="192">
        <f>ROUND(I100*H100,2)</f>
        <v>0</v>
      </c>
      <c r="BL100" s="19" t="s">
        <v>135</v>
      </c>
      <c r="BM100" s="191" t="s">
        <v>192</v>
      </c>
    </row>
    <row r="101" spans="1:65" s="2" customFormat="1" ht="11.25">
      <c r="A101" s="36"/>
      <c r="B101" s="37"/>
      <c r="C101" s="38"/>
      <c r="D101" s="193" t="s">
        <v>193</v>
      </c>
      <c r="E101" s="38"/>
      <c r="F101" s="194" t="s">
        <v>194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193</v>
      </c>
      <c r="AU101" s="19" t="s">
        <v>82</v>
      </c>
    </row>
    <row r="102" spans="1:65" s="13" customFormat="1" ht="11.25">
      <c r="B102" s="198"/>
      <c r="C102" s="199"/>
      <c r="D102" s="200" t="s">
        <v>195</v>
      </c>
      <c r="E102" s="201" t="s">
        <v>19</v>
      </c>
      <c r="F102" s="202" t="s">
        <v>196</v>
      </c>
      <c r="G102" s="199"/>
      <c r="H102" s="201" t="s">
        <v>19</v>
      </c>
      <c r="I102" s="203"/>
      <c r="J102" s="199"/>
      <c r="K102" s="199"/>
      <c r="L102" s="204"/>
      <c r="M102" s="205"/>
      <c r="N102" s="206"/>
      <c r="O102" s="206"/>
      <c r="P102" s="206"/>
      <c r="Q102" s="206"/>
      <c r="R102" s="206"/>
      <c r="S102" s="206"/>
      <c r="T102" s="207"/>
      <c r="AT102" s="208" t="s">
        <v>195</v>
      </c>
      <c r="AU102" s="208" t="s">
        <v>82</v>
      </c>
      <c r="AV102" s="13" t="s">
        <v>80</v>
      </c>
      <c r="AW102" s="13" t="s">
        <v>35</v>
      </c>
      <c r="AX102" s="13" t="s">
        <v>73</v>
      </c>
      <c r="AY102" s="208" t="s">
        <v>185</v>
      </c>
    </row>
    <row r="103" spans="1:65" s="14" customFormat="1" ht="11.25">
      <c r="B103" s="209"/>
      <c r="C103" s="210"/>
      <c r="D103" s="200" t="s">
        <v>195</v>
      </c>
      <c r="E103" s="211" t="s">
        <v>19</v>
      </c>
      <c r="F103" s="212" t="s">
        <v>197</v>
      </c>
      <c r="G103" s="210"/>
      <c r="H103" s="213">
        <v>38.853999999999999</v>
      </c>
      <c r="I103" s="214"/>
      <c r="J103" s="210"/>
      <c r="K103" s="210"/>
      <c r="L103" s="215"/>
      <c r="M103" s="216"/>
      <c r="N103" s="217"/>
      <c r="O103" s="217"/>
      <c r="P103" s="217"/>
      <c r="Q103" s="217"/>
      <c r="R103" s="217"/>
      <c r="S103" s="217"/>
      <c r="T103" s="218"/>
      <c r="AT103" s="219" t="s">
        <v>195</v>
      </c>
      <c r="AU103" s="219" t="s">
        <v>82</v>
      </c>
      <c r="AV103" s="14" t="s">
        <v>82</v>
      </c>
      <c r="AW103" s="14" t="s">
        <v>35</v>
      </c>
      <c r="AX103" s="14" t="s">
        <v>73</v>
      </c>
      <c r="AY103" s="219" t="s">
        <v>185</v>
      </c>
    </row>
    <row r="104" spans="1:65" s="14" customFormat="1" ht="11.25">
      <c r="B104" s="209"/>
      <c r="C104" s="210"/>
      <c r="D104" s="200" t="s">
        <v>195</v>
      </c>
      <c r="E104" s="211" t="s">
        <v>19</v>
      </c>
      <c r="F104" s="212" t="s">
        <v>198</v>
      </c>
      <c r="G104" s="210"/>
      <c r="H104" s="213">
        <v>61.631</v>
      </c>
      <c r="I104" s="214"/>
      <c r="J104" s="210"/>
      <c r="K104" s="210"/>
      <c r="L104" s="215"/>
      <c r="M104" s="216"/>
      <c r="N104" s="217"/>
      <c r="O104" s="217"/>
      <c r="P104" s="217"/>
      <c r="Q104" s="217"/>
      <c r="R104" s="217"/>
      <c r="S104" s="217"/>
      <c r="T104" s="218"/>
      <c r="AT104" s="219" t="s">
        <v>195</v>
      </c>
      <c r="AU104" s="219" t="s">
        <v>82</v>
      </c>
      <c r="AV104" s="14" t="s">
        <v>82</v>
      </c>
      <c r="AW104" s="14" t="s">
        <v>35</v>
      </c>
      <c r="AX104" s="14" t="s">
        <v>73</v>
      </c>
      <c r="AY104" s="219" t="s">
        <v>185</v>
      </c>
    </row>
    <row r="105" spans="1:65" s="14" customFormat="1" ht="11.25">
      <c r="B105" s="209"/>
      <c r="C105" s="210"/>
      <c r="D105" s="200" t="s">
        <v>195</v>
      </c>
      <c r="E105" s="211" t="s">
        <v>19</v>
      </c>
      <c r="F105" s="212" t="s">
        <v>199</v>
      </c>
      <c r="G105" s="210"/>
      <c r="H105" s="213">
        <v>43.756</v>
      </c>
      <c r="I105" s="214"/>
      <c r="J105" s="210"/>
      <c r="K105" s="210"/>
      <c r="L105" s="215"/>
      <c r="M105" s="216"/>
      <c r="N105" s="217"/>
      <c r="O105" s="217"/>
      <c r="P105" s="217"/>
      <c r="Q105" s="217"/>
      <c r="R105" s="217"/>
      <c r="S105" s="217"/>
      <c r="T105" s="218"/>
      <c r="AT105" s="219" t="s">
        <v>195</v>
      </c>
      <c r="AU105" s="219" t="s">
        <v>82</v>
      </c>
      <c r="AV105" s="14" t="s">
        <v>82</v>
      </c>
      <c r="AW105" s="14" t="s">
        <v>35</v>
      </c>
      <c r="AX105" s="14" t="s">
        <v>73</v>
      </c>
      <c r="AY105" s="219" t="s">
        <v>185</v>
      </c>
    </row>
    <row r="106" spans="1:65" s="14" customFormat="1" ht="11.25">
      <c r="B106" s="209"/>
      <c r="C106" s="210"/>
      <c r="D106" s="200" t="s">
        <v>195</v>
      </c>
      <c r="E106" s="211" t="s">
        <v>19</v>
      </c>
      <c r="F106" s="212" t="s">
        <v>200</v>
      </c>
      <c r="G106" s="210"/>
      <c r="H106" s="213">
        <v>20.492000000000001</v>
      </c>
      <c r="I106" s="214"/>
      <c r="J106" s="210"/>
      <c r="K106" s="210"/>
      <c r="L106" s="215"/>
      <c r="M106" s="216"/>
      <c r="N106" s="217"/>
      <c r="O106" s="217"/>
      <c r="P106" s="217"/>
      <c r="Q106" s="217"/>
      <c r="R106" s="217"/>
      <c r="S106" s="217"/>
      <c r="T106" s="218"/>
      <c r="AT106" s="219" t="s">
        <v>195</v>
      </c>
      <c r="AU106" s="219" t="s">
        <v>82</v>
      </c>
      <c r="AV106" s="14" t="s">
        <v>82</v>
      </c>
      <c r="AW106" s="14" t="s">
        <v>35</v>
      </c>
      <c r="AX106" s="14" t="s">
        <v>73</v>
      </c>
      <c r="AY106" s="219" t="s">
        <v>185</v>
      </c>
    </row>
    <row r="107" spans="1:65" s="14" customFormat="1" ht="11.25">
      <c r="B107" s="209"/>
      <c r="C107" s="210"/>
      <c r="D107" s="200" t="s">
        <v>195</v>
      </c>
      <c r="E107" s="211" t="s">
        <v>19</v>
      </c>
      <c r="F107" s="212" t="s">
        <v>201</v>
      </c>
      <c r="G107" s="210"/>
      <c r="H107" s="213">
        <v>8.8079999999999998</v>
      </c>
      <c r="I107" s="214"/>
      <c r="J107" s="210"/>
      <c r="K107" s="210"/>
      <c r="L107" s="215"/>
      <c r="M107" s="216"/>
      <c r="N107" s="217"/>
      <c r="O107" s="217"/>
      <c r="P107" s="217"/>
      <c r="Q107" s="217"/>
      <c r="R107" s="217"/>
      <c r="S107" s="217"/>
      <c r="T107" s="218"/>
      <c r="AT107" s="219" t="s">
        <v>195</v>
      </c>
      <c r="AU107" s="219" t="s">
        <v>82</v>
      </c>
      <c r="AV107" s="14" t="s">
        <v>82</v>
      </c>
      <c r="AW107" s="14" t="s">
        <v>35</v>
      </c>
      <c r="AX107" s="14" t="s">
        <v>73</v>
      </c>
      <c r="AY107" s="219" t="s">
        <v>185</v>
      </c>
    </row>
    <row r="108" spans="1:65" s="14" customFormat="1" ht="11.25">
      <c r="B108" s="209"/>
      <c r="C108" s="210"/>
      <c r="D108" s="200" t="s">
        <v>195</v>
      </c>
      <c r="E108" s="211" t="s">
        <v>19</v>
      </c>
      <c r="F108" s="212" t="s">
        <v>202</v>
      </c>
      <c r="G108" s="210"/>
      <c r="H108" s="213">
        <v>25.585000000000001</v>
      </c>
      <c r="I108" s="214"/>
      <c r="J108" s="210"/>
      <c r="K108" s="210"/>
      <c r="L108" s="215"/>
      <c r="M108" s="216"/>
      <c r="N108" s="217"/>
      <c r="O108" s="217"/>
      <c r="P108" s="217"/>
      <c r="Q108" s="217"/>
      <c r="R108" s="217"/>
      <c r="S108" s="217"/>
      <c r="T108" s="218"/>
      <c r="AT108" s="219" t="s">
        <v>195</v>
      </c>
      <c r="AU108" s="219" t="s">
        <v>82</v>
      </c>
      <c r="AV108" s="14" t="s">
        <v>82</v>
      </c>
      <c r="AW108" s="14" t="s">
        <v>35</v>
      </c>
      <c r="AX108" s="14" t="s">
        <v>73</v>
      </c>
      <c r="AY108" s="219" t="s">
        <v>185</v>
      </c>
    </row>
    <row r="109" spans="1:65" s="14" customFormat="1" ht="11.25">
      <c r="B109" s="209"/>
      <c r="C109" s="210"/>
      <c r="D109" s="200" t="s">
        <v>195</v>
      </c>
      <c r="E109" s="211" t="s">
        <v>19</v>
      </c>
      <c r="F109" s="212" t="s">
        <v>203</v>
      </c>
      <c r="G109" s="210"/>
      <c r="H109" s="213">
        <v>4.4859999999999998</v>
      </c>
      <c r="I109" s="214"/>
      <c r="J109" s="210"/>
      <c r="K109" s="210"/>
      <c r="L109" s="215"/>
      <c r="M109" s="216"/>
      <c r="N109" s="217"/>
      <c r="O109" s="217"/>
      <c r="P109" s="217"/>
      <c r="Q109" s="217"/>
      <c r="R109" s="217"/>
      <c r="S109" s="217"/>
      <c r="T109" s="218"/>
      <c r="AT109" s="219" t="s">
        <v>195</v>
      </c>
      <c r="AU109" s="219" t="s">
        <v>82</v>
      </c>
      <c r="AV109" s="14" t="s">
        <v>82</v>
      </c>
      <c r="AW109" s="14" t="s">
        <v>35</v>
      </c>
      <c r="AX109" s="14" t="s">
        <v>73</v>
      </c>
      <c r="AY109" s="219" t="s">
        <v>185</v>
      </c>
    </row>
    <row r="110" spans="1:65" s="14" customFormat="1" ht="11.25">
      <c r="B110" s="209"/>
      <c r="C110" s="210"/>
      <c r="D110" s="200" t="s">
        <v>195</v>
      </c>
      <c r="E110" s="211" t="s">
        <v>19</v>
      </c>
      <c r="F110" s="212" t="s">
        <v>204</v>
      </c>
      <c r="G110" s="210"/>
      <c r="H110" s="213">
        <v>29.972999999999999</v>
      </c>
      <c r="I110" s="214"/>
      <c r="J110" s="210"/>
      <c r="K110" s="210"/>
      <c r="L110" s="215"/>
      <c r="M110" s="216"/>
      <c r="N110" s="217"/>
      <c r="O110" s="217"/>
      <c r="P110" s="217"/>
      <c r="Q110" s="217"/>
      <c r="R110" s="217"/>
      <c r="S110" s="217"/>
      <c r="T110" s="218"/>
      <c r="AT110" s="219" t="s">
        <v>195</v>
      </c>
      <c r="AU110" s="219" t="s">
        <v>82</v>
      </c>
      <c r="AV110" s="14" t="s">
        <v>82</v>
      </c>
      <c r="AW110" s="14" t="s">
        <v>35</v>
      </c>
      <c r="AX110" s="14" t="s">
        <v>73</v>
      </c>
      <c r="AY110" s="219" t="s">
        <v>185</v>
      </c>
    </row>
    <row r="111" spans="1:65" s="14" customFormat="1" ht="11.25">
      <c r="B111" s="209"/>
      <c r="C111" s="210"/>
      <c r="D111" s="200" t="s">
        <v>195</v>
      </c>
      <c r="E111" s="211" t="s">
        <v>19</v>
      </c>
      <c r="F111" s="212" t="s">
        <v>205</v>
      </c>
      <c r="G111" s="210"/>
      <c r="H111" s="213">
        <v>20.51</v>
      </c>
      <c r="I111" s="214"/>
      <c r="J111" s="210"/>
      <c r="K111" s="210"/>
      <c r="L111" s="215"/>
      <c r="M111" s="216"/>
      <c r="N111" s="217"/>
      <c r="O111" s="217"/>
      <c r="P111" s="217"/>
      <c r="Q111" s="217"/>
      <c r="R111" s="217"/>
      <c r="S111" s="217"/>
      <c r="T111" s="218"/>
      <c r="AT111" s="219" t="s">
        <v>195</v>
      </c>
      <c r="AU111" s="219" t="s">
        <v>82</v>
      </c>
      <c r="AV111" s="14" t="s">
        <v>82</v>
      </c>
      <c r="AW111" s="14" t="s">
        <v>35</v>
      </c>
      <c r="AX111" s="14" t="s">
        <v>73</v>
      </c>
      <c r="AY111" s="219" t="s">
        <v>185</v>
      </c>
    </row>
    <row r="112" spans="1:65" s="14" customFormat="1" ht="11.25">
      <c r="B112" s="209"/>
      <c r="C112" s="210"/>
      <c r="D112" s="200" t="s">
        <v>195</v>
      </c>
      <c r="E112" s="211" t="s">
        <v>19</v>
      </c>
      <c r="F112" s="212" t="s">
        <v>206</v>
      </c>
      <c r="G112" s="210"/>
      <c r="H112" s="213">
        <v>18.43</v>
      </c>
      <c r="I112" s="214"/>
      <c r="J112" s="210"/>
      <c r="K112" s="210"/>
      <c r="L112" s="215"/>
      <c r="M112" s="216"/>
      <c r="N112" s="217"/>
      <c r="O112" s="217"/>
      <c r="P112" s="217"/>
      <c r="Q112" s="217"/>
      <c r="R112" s="217"/>
      <c r="S112" s="217"/>
      <c r="T112" s="218"/>
      <c r="AT112" s="219" t="s">
        <v>195</v>
      </c>
      <c r="AU112" s="219" t="s">
        <v>82</v>
      </c>
      <c r="AV112" s="14" t="s">
        <v>82</v>
      </c>
      <c r="AW112" s="14" t="s">
        <v>35</v>
      </c>
      <c r="AX112" s="14" t="s">
        <v>73</v>
      </c>
      <c r="AY112" s="219" t="s">
        <v>185</v>
      </c>
    </row>
    <row r="113" spans="2:51" s="14" customFormat="1" ht="11.25">
      <c r="B113" s="209"/>
      <c r="C113" s="210"/>
      <c r="D113" s="200" t="s">
        <v>195</v>
      </c>
      <c r="E113" s="211" t="s">
        <v>19</v>
      </c>
      <c r="F113" s="212" t="s">
        <v>207</v>
      </c>
      <c r="G113" s="210"/>
      <c r="H113" s="213">
        <v>37.088000000000001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2:51" s="14" customFormat="1" ht="11.25">
      <c r="B114" s="209"/>
      <c r="C114" s="210"/>
      <c r="D114" s="200" t="s">
        <v>195</v>
      </c>
      <c r="E114" s="211" t="s">
        <v>19</v>
      </c>
      <c r="F114" s="212" t="s">
        <v>208</v>
      </c>
      <c r="G114" s="210"/>
      <c r="H114" s="213">
        <v>32.844000000000001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2:51" s="14" customFormat="1" ht="11.25">
      <c r="B115" s="209"/>
      <c r="C115" s="210"/>
      <c r="D115" s="200" t="s">
        <v>195</v>
      </c>
      <c r="E115" s="211" t="s">
        <v>19</v>
      </c>
      <c r="F115" s="212" t="s">
        <v>209</v>
      </c>
      <c r="G115" s="210"/>
      <c r="H115" s="213">
        <v>167.078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2:51" s="14" customFormat="1" ht="11.25">
      <c r="B116" s="209"/>
      <c r="C116" s="210"/>
      <c r="D116" s="200" t="s">
        <v>195</v>
      </c>
      <c r="E116" s="211" t="s">
        <v>19</v>
      </c>
      <c r="F116" s="212" t="s">
        <v>210</v>
      </c>
      <c r="G116" s="210"/>
      <c r="H116" s="213">
        <v>2.7570000000000001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2:51" s="14" customFormat="1" ht="11.25">
      <c r="B117" s="209"/>
      <c r="C117" s="210"/>
      <c r="D117" s="200" t="s">
        <v>195</v>
      </c>
      <c r="E117" s="211" t="s">
        <v>19</v>
      </c>
      <c r="F117" s="212" t="s">
        <v>211</v>
      </c>
      <c r="G117" s="210"/>
      <c r="H117" s="213">
        <v>2.6749999999999998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2:51" s="14" customFormat="1" ht="11.25">
      <c r="B118" s="209"/>
      <c r="C118" s="210"/>
      <c r="D118" s="200" t="s">
        <v>195</v>
      </c>
      <c r="E118" s="211" t="s">
        <v>19</v>
      </c>
      <c r="F118" s="212" t="s">
        <v>212</v>
      </c>
      <c r="G118" s="210"/>
      <c r="H118" s="213">
        <v>4.2320000000000002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2:51" s="14" customFormat="1" ht="11.25">
      <c r="B119" s="209"/>
      <c r="C119" s="210"/>
      <c r="D119" s="200" t="s">
        <v>195</v>
      </c>
      <c r="E119" s="211" t="s">
        <v>19</v>
      </c>
      <c r="F119" s="212" t="s">
        <v>213</v>
      </c>
      <c r="G119" s="210"/>
      <c r="H119" s="213">
        <v>9.6050000000000004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2:51" s="14" customFormat="1" ht="11.25">
      <c r="B120" s="209"/>
      <c r="C120" s="210"/>
      <c r="D120" s="200" t="s">
        <v>195</v>
      </c>
      <c r="E120" s="211" t="s">
        <v>19</v>
      </c>
      <c r="F120" s="212" t="s">
        <v>214</v>
      </c>
      <c r="G120" s="210"/>
      <c r="H120" s="213">
        <v>14.784000000000001</v>
      </c>
      <c r="I120" s="214"/>
      <c r="J120" s="210"/>
      <c r="K120" s="210"/>
      <c r="L120" s="215"/>
      <c r="M120" s="216"/>
      <c r="N120" s="217"/>
      <c r="O120" s="217"/>
      <c r="P120" s="217"/>
      <c r="Q120" s="217"/>
      <c r="R120" s="217"/>
      <c r="S120" s="217"/>
      <c r="T120" s="218"/>
      <c r="AT120" s="219" t="s">
        <v>195</v>
      </c>
      <c r="AU120" s="219" t="s">
        <v>82</v>
      </c>
      <c r="AV120" s="14" t="s">
        <v>82</v>
      </c>
      <c r="AW120" s="14" t="s">
        <v>35</v>
      </c>
      <c r="AX120" s="14" t="s">
        <v>73</v>
      </c>
      <c r="AY120" s="219" t="s">
        <v>185</v>
      </c>
    </row>
    <row r="121" spans="2:51" s="14" customFormat="1" ht="11.25">
      <c r="B121" s="209"/>
      <c r="C121" s="210"/>
      <c r="D121" s="200" t="s">
        <v>195</v>
      </c>
      <c r="E121" s="211" t="s">
        <v>19</v>
      </c>
      <c r="F121" s="212" t="s">
        <v>215</v>
      </c>
      <c r="G121" s="210"/>
      <c r="H121" s="213">
        <v>15.708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2:51" s="14" customFormat="1" ht="11.25">
      <c r="B122" s="209"/>
      <c r="C122" s="210"/>
      <c r="D122" s="200" t="s">
        <v>195</v>
      </c>
      <c r="E122" s="211" t="s">
        <v>19</v>
      </c>
      <c r="F122" s="212" t="s">
        <v>216</v>
      </c>
      <c r="G122" s="210"/>
      <c r="H122" s="213">
        <v>50.485999999999997</v>
      </c>
      <c r="I122" s="214"/>
      <c r="J122" s="210"/>
      <c r="K122" s="210"/>
      <c r="L122" s="215"/>
      <c r="M122" s="216"/>
      <c r="N122" s="217"/>
      <c r="O122" s="217"/>
      <c r="P122" s="217"/>
      <c r="Q122" s="217"/>
      <c r="R122" s="217"/>
      <c r="S122" s="217"/>
      <c r="T122" s="218"/>
      <c r="AT122" s="219" t="s">
        <v>195</v>
      </c>
      <c r="AU122" s="219" t="s">
        <v>82</v>
      </c>
      <c r="AV122" s="14" t="s">
        <v>82</v>
      </c>
      <c r="AW122" s="14" t="s">
        <v>35</v>
      </c>
      <c r="AX122" s="14" t="s">
        <v>73</v>
      </c>
      <c r="AY122" s="219" t="s">
        <v>185</v>
      </c>
    </row>
    <row r="123" spans="2:51" s="14" customFormat="1" ht="11.25">
      <c r="B123" s="209"/>
      <c r="C123" s="210"/>
      <c r="D123" s="200" t="s">
        <v>195</v>
      </c>
      <c r="E123" s="211" t="s">
        <v>19</v>
      </c>
      <c r="F123" s="212" t="s">
        <v>217</v>
      </c>
      <c r="G123" s="210"/>
      <c r="H123" s="213">
        <v>0.57999999999999996</v>
      </c>
      <c r="I123" s="214"/>
      <c r="J123" s="210"/>
      <c r="K123" s="210"/>
      <c r="L123" s="215"/>
      <c r="M123" s="216"/>
      <c r="N123" s="217"/>
      <c r="O123" s="217"/>
      <c r="P123" s="217"/>
      <c r="Q123" s="217"/>
      <c r="R123" s="217"/>
      <c r="S123" s="217"/>
      <c r="T123" s="218"/>
      <c r="AT123" s="219" t="s">
        <v>195</v>
      </c>
      <c r="AU123" s="219" t="s">
        <v>82</v>
      </c>
      <c r="AV123" s="14" t="s">
        <v>82</v>
      </c>
      <c r="AW123" s="14" t="s">
        <v>35</v>
      </c>
      <c r="AX123" s="14" t="s">
        <v>73</v>
      </c>
      <c r="AY123" s="219" t="s">
        <v>185</v>
      </c>
    </row>
    <row r="124" spans="2:51" s="14" customFormat="1" ht="11.25">
      <c r="B124" s="209"/>
      <c r="C124" s="210"/>
      <c r="D124" s="200" t="s">
        <v>195</v>
      </c>
      <c r="E124" s="211" t="s">
        <v>19</v>
      </c>
      <c r="F124" s="212" t="s">
        <v>218</v>
      </c>
      <c r="G124" s="210"/>
      <c r="H124" s="213">
        <v>32.436999999999998</v>
      </c>
      <c r="I124" s="214"/>
      <c r="J124" s="210"/>
      <c r="K124" s="210"/>
      <c r="L124" s="215"/>
      <c r="M124" s="216"/>
      <c r="N124" s="217"/>
      <c r="O124" s="217"/>
      <c r="P124" s="217"/>
      <c r="Q124" s="217"/>
      <c r="R124" s="217"/>
      <c r="S124" s="217"/>
      <c r="T124" s="218"/>
      <c r="AT124" s="219" t="s">
        <v>195</v>
      </c>
      <c r="AU124" s="219" t="s">
        <v>82</v>
      </c>
      <c r="AV124" s="14" t="s">
        <v>82</v>
      </c>
      <c r="AW124" s="14" t="s">
        <v>35</v>
      </c>
      <c r="AX124" s="14" t="s">
        <v>73</v>
      </c>
      <c r="AY124" s="219" t="s">
        <v>185</v>
      </c>
    </row>
    <row r="125" spans="2:51" s="14" customFormat="1" ht="11.25">
      <c r="B125" s="209"/>
      <c r="C125" s="210"/>
      <c r="D125" s="200" t="s">
        <v>195</v>
      </c>
      <c r="E125" s="211" t="s">
        <v>19</v>
      </c>
      <c r="F125" s="212" t="s">
        <v>219</v>
      </c>
      <c r="G125" s="210"/>
      <c r="H125" s="213">
        <v>14.831</v>
      </c>
      <c r="I125" s="214"/>
      <c r="J125" s="210"/>
      <c r="K125" s="210"/>
      <c r="L125" s="215"/>
      <c r="M125" s="216"/>
      <c r="N125" s="217"/>
      <c r="O125" s="217"/>
      <c r="P125" s="217"/>
      <c r="Q125" s="217"/>
      <c r="R125" s="217"/>
      <c r="S125" s="217"/>
      <c r="T125" s="218"/>
      <c r="AT125" s="219" t="s">
        <v>195</v>
      </c>
      <c r="AU125" s="219" t="s">
        <v>82</v>
      </c>
      <c r="AV125" s="14" t="s">
        <v>82</v>
      </c>
      <c r="AW125" s="14" t="s">
        <v>35</v>
      </c>
      <c r="AX125" s="14" t="s">
        <v>73</v>
      </c>
      <c r="AY125" s="219" t="s">
        <v>185</v>
      </c>
    </row>
    <row r="126" spans="2:51" s="14" customFormat="1" ht="11.25">
      <c r="B126" s="209"/>
      <c r="C126" s="210"/>
      <c r="D126" s="200" t="s">
        <v>195</v>
      </c>
      <c r="E126" s="211" t="s">
        <v>19</v>
      </c>
      <c r="F126" s="212" t="s">
        <v>220</v>
      </c>
      <c r="G126" s="210"/>
      <c r="H126" s="213">
        <v>26.192</v>
      </c>
      <c r="I126" s="214"/>
      <c r="J126" s="210"/>
      <c r="K126" s="210"/>
      <c r="L126" s="215"/>
      <c r="M126" s="216"/>
      <c r="N126" s="217"/>
      <c r="O126" s="217"/>
      <c r="P126" s="217"/>
      <c r="Q126" s="217"/>
      <c r="R126" s="217"/>
      <c r="S126" s="217"/>
      <c r="T126" s="218"/>
      <c r="AT126" s="219" t="s">
        <v>195</v>
      </c>
      <c r="AU126" s="219" t="s">
        <v>82</v>
      </c>
      <c r="AV126" s="14" t="s">
        <v>82</v>
      </c>
      <c r="AW126" s="14" t="s">
        <v>35</v>
      </c>
      <c r="AX126" s="14" t="s">
        <v>73</v>
      </c>
      <c r="AY126" s="219" t="s">
        <v>185</v>
      </c>
    </row>
    <row r="127" spans="2:51" s="14" customFormat="1" ht="11.25">
      <c r="B127" s="209"/>
      <c r="C127" s="210"/>
      <c r="D127" s="200" t="s">
        <v>195</v>
      </c>
      <c r="E127" s="211" t="s">
        <v>19</v>
      </c>
      <c r="F127" s="212" t="s">
        <v>221</v>
      </c>
      <c r="G127" s="210"/>
      <c r="H127" s="213">
        <v>48.308999999999997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2:51" s="14" customFormat="1" ht="11.25">
      <c r="B128" s="209"/>
      <c r="C128" s="210"/>
      <c r="D128" s="200" t="s">
        <v>195</v>
      </c>
      <c r="E128" s="211" t="s">
        <v>19</v>
      </c>
      <c r="F128" s="212" t="s">
        <v>222</v>
      </c>
      <c r="G128" s="210"/>
      <c r="H128" s="213">
        <v>44.302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4" customFormat="1" ht="11.25">
      <c r="B129" s="209"/>
      <c r="C129" s="210"/>
      <c r="D129" s="200" t="s">
        <v>195</v>
      </c>
      <c r="E129" s="211" t="s">
        <v>19</v>
      </c>
      <c r="F129" s="212" t="s">
        <v>223</v>
      </c>
      <c r="G129" s="210"/>
      <c r="H129" s="213">
        <v>4.5359999999999996</v>
      </c>
      <c r="I129" s="214"/>
      <c r="J129" s="210"/>
      <c r="K129" s="210"/>
      <c r="L129" s="215"/>
      <c r="M129" s="216"/>
      <c r="N129" s="217"/>
      <c r="O129" s="217"/>
      <c r="P129" s="217"/>
      <c r="Q129" s="217"/>
      <c r="R129" s="217"/>
      <c r="S129" s="217"/>
      <c r="T129" s="218"/>
      <c r="AT129" s="219" t="s">
        <v>195</v>
      </c>
      <c r="AU129" s="219" t="s">
        <v>82</v>
      </c>
      <c r="AV129" s="14" t="s">
        <v>82</v>
      </c>
      <c r="AW129" s="14" t="s">
        <v>35</v>
      </c>
      <c r="AX129" s="14" t="s">
        <v>73</v>
      </c>
      <c r="AY129" s="219" t="s">
        <v>185</v>
      </c>
    </row>
    <row r="130" spans="1:65" s="14" customFormat="1" ht="11.25">
      <c r="B130" s="209"/>
      <c r="C130" s="210"/>
      <c r="D130" s="200" t="s">
        <v>195</v>
      </c>
      <c r="E130" s="211" t="s">
        <v>19</v>
      </c>
      <c r="F130" s="212" t="s">
        <v>224</v>
      </c>
      <c r="G130" s="210"/>
      <c r="H130" s="213">
        <v>5.8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35</v>
      </c>
      <c r="AX130" s="14" t="s">
        <v>73</v>
      </c>
      <c r="AY130" s="219" t="s">
        <v>185</v>
      </c>
    </row>
    <row r="131" spans="1:65" s="14" customFormat="1" ht="11.25">
      <c r="B131" s="209"/>
      <c r="C131" s="210"/>
      <c r="D131" s="200" t="s">
        <v>195</v>
      </c>
      <c r="E131" s="211" t="s">
        <v>19</v>
      </c>
      <c r="F131" s="212" t="s">
        <v>225</v>
      </c>
      <c r="G131" s="210"/>
      <c r="H131" s="213">
        <v>22.5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1:65" s="15" customFormat="1" ht="11.25">
      <c r="B132" s="220"/>
      <c r="C132" s="221"/>
      <c r="D132" s="200" t="s">
        <v>195</v>
      </c>
      <c r="E132" s="222" t="s">
        <v>19</v>
      </c>
      <c r="F132" s="223" t="s">
        <v>226</v>
      </c>
      <c r="G132" s="221"/>
      <c r="H132" s="224">
        <v>809.26899999999978</v>
      </c>
      <c r="I132" s="225"/>
      <c r="J132" s="221"/>
      <c r="K132" s="221"/>
      <c r="L132" s="226"/>
      <c r="M132" s="227"/>
      <c r="N132" s="228"/>
      <c r="O132" s="228"/>
      <c r="P132" s="228"/>
      <c r="Q132" s="228"/>
      <c r="R132" s="228"/>
      <c r="S132" s="228"/>
      <c r="T132" s="229"/>
      <c r="AT132" s="230" t="s">
        <v>195</v>
      </c>
      <c r="AU132" s="230" t="s">
        <v>82</v>
      </c>
      <c r="AV132" s="15" t="s">
        <v>135</v>
      </c>
      <c r="AW132" s="15" t="s">
        <v>35</v>
      </c>
      <c r="AX132" s="15" t="s">
        <v>80</v>
      </c>
      <c r="AY132" s="230" t="s">
        <v>185</v>
      </c>
    </row>
    <row r="133" spans="1:65" s="12" customFormat="1" ht="22.9" customHeight="1">
      <c r="B133" s="164"/>
      <c r="C133" s="165"/>
      <c r="D133" s="166" t="s">
        <v>72</v>
      </c>
      <c r="E133" s="178" t="s">
        <v>129</v>
      </c>
      <c r="F133" s="178" t="s">
        <v>227</v>
      </c>
      <c r="G133" s="165"/>
      <c r="H133" s="165"/>
      <c r="I133" s="168"/>
      <c r="J133" s="179">
        <f>BK133</f>
        <v>0</v>
      </c>
      <c r="K133" s="165"/>
      <c r="L133" s="170"/>
      <c r="M133" s="171"/>
      <c r="N133" s="172"/>
      <c r="O133" s="172"/>
      <c r="P133" s="173">
        <f>SUM(P134:P140)</f>
        <v>0</v>
      </c>
      <c r="Q133" s="172"/>
      <c r="R133" s="173">
        <f>SUM(R134:R140)</f>
        <v>8.3736499999999996</v>
      </c>
      <c r="S133" s="172"/>
      <c r="T133" s="174">
        <f>SUM(T134:T140)</f>
        <v>0</v>
      </c>
      <c r="AR133" s="175" t="s">
        <v>80</v>
      </c>
      <c r="AT133" s="176" t="s">
        <v>72</v>
      </c>
      <c r="AU133" s="176" t="s">
        <v>80</v>
      </c>
      <c r="AY133" s="175" t="s">
        <v>185</v>
      </c>
      <c r="BK133" s="177">
        <f>SUM(BK134:BK140)</f>
        <v>0</v>
      </c>
    </row>
    <row r="134" spans="1:65" s="2" customFormat="1" ht="21.75" customHeight="1">
      <c r="A134" s="36"/>
      <c r="B134" s="37"/>
      <c r="C134" s="180" t="s">
        <v>82</v>
      </c>
      <c r="D134" s="180" t="s">
        <v>187</v>
      </c>
      <c r="E134" s="181" t="s">
        <v>228</v>
      </c>
      <c r="F134" s="182" t="s">
        <v>229</v>
      </c>
      <c r="G134" s="183" t="s">
        <v>190</v>
      </c>
      <c r="H134" s="184">
        <v>4.46</v>
      </c>
      <c r="I134" s="185"/>
      <c r="J134" s="186">
        <f>ROUND(I134*H134,2)</f>
        <v>0</v>
      </c>
      <c r="K134" s="182" t="s">
        <v>191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1.8774999999999999</v>
      </c>
      <c r="R134" s="189">
        <f>Q134*H134</f>
        <v>8.3736499999999996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135</v>
      </c>
      <c r="AT134" s="191" t="s">
        <v>187</v>
      </c>
      <c r="AU134" s="191" t="s">
        <v>82</v>
      </c>
      <c r="AY134" s="19" t="s">
        <v>185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80</v>
      </c>
      <c r="BK134" s="192">
        <f>ROUND(I134*H134,2)</f>
        <v>0</v>
      </c>
      <c r="BL134" s="19" t="s">
        <v>135</v>
      </c>
      <c r="BM134" s="191" t="s">
        <v>230</v>
      </c>
    </row>
    <row r="135" spans="1:65" s="2" customFormat="1" ht="11.25">
      <c r="A135" s="36"/>
      <c r="B135" s="37"/>
      <c r="C135" s="38"/>
      <c r="D135" s="193" t="s">
        <v>193</v>
      </c>
      <c r="E135" s="38"/>
      <c r="F135" s="194" t="s">
        <v>231</v>
      </c>
      <c r="G135" s="38"/>
      <c r="H135" s="38"/>
      <c r="I135" s="195"/>
      <c r="J135" s="38"/>
      <c r="K135" s="38"/>
      <c r="L135" s="41"/>
      <c r="M135" s="196"/>
      <c r="N135" s="197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193</v>
      </c>
      <c r="AU135" s="19" t="s">
        <v>82</v>
      </c>
    </row>
    <row r="136" spans="1:65" s="13" customFormat="1" ht="11.25">
      <c r="B136" s="198"/>
      <c r="C136" s="199"/>
      <c r="D136" s="200" t="s">
        <v>195</v>
      </c>
      <c r="E136" s="201" t="s">
        <v>19</v>
      </c>
      <c r="F136" s="202" t="s">
        <v>232</v>
      </c>
      <c r="G136" s="199"/>
      <c r="H136" s="201" t="s">
        <v>19</v>
      </c>
      <c r="I136" s="203"/>
      <c r="J136" s="199"/>
      <c r="K136" s="199"/>
      <c r="L136" s="204"/>
      <c r="M136" s="205"/>
      <c r="N136" s="206"/>
      <c r="O136" s="206"/>
      <c r="P136" s="206"/>
      <c r="Q136" s="206"/>
      <c r="R136" s="206"/>
      <c r="S136" s="206"/>
      <c r="T136" s="207"/>
      <c r="AT136" s="208" t="s">
        <v>195</v>
      </c>
      <c r="AU136" s="208" t="s">
        <v>82</v>
      </c>
      <c r="AV136" s="13" t="s">
        <v>80</v>
      </c>
      <c r="AW136" s="13" t="s">
        <v>35</v>
      </c>
      <c r="AX136" s="13" t="s">
        <v>73</v>
      </c>
      <c r="AY136" s="208" t="s">
        <v>185</v>
      </c>
    </row>
    <row r="137" spans="1:65" s="14" customFormat="1" ht="11.25">
      <c r="B137" s="209"/>
      <c r="C137" s="210"/>
      <c r="D137" s="200" t="s">
        <v>195</v>
      </c>
      <c r="E137" s="211" t="s">
        <v>19</v>
      </c>
      <c r="F137" s="212" t="s">
        <v>233</v>
      </c>
      <c r="G137" s="210"/>
      <c r="H137" s="213">
        <v>1.4630000000000001</v>
      </c>
      <c r="I137" s="214"/>
      <c r="J137" s="210"/>
      <c r="K137" s="210"/>
      <c r="L137" s="215"/>
      <c r="M137" s="216"/>
      <c r="N137" s="217"/>
      <c r="O137" s="217"/>
      <c r="P137" s="217"/>
      <c r="Q137" s="217"/>
      <c r="R137" s="217"/>
      <c r="S137" s="217"/>
      <c r="T137" s="218"/>
      <c r="AT137" s="219" t="s">
        <v>195</v>
      </c>
      <c r="AU137" s="219" t="s">
        <v>82</v>
      </c>
      <c r="AV137" s="14" t="s">
        <v>82</v>
      </c>
      <c r="AW137" s="14" t="s">
        <v>35</v>
      </c>
      <c r="AX137" s="14" t="s">
        <v>73</v>
      </c>
      <c r="AY137" s="219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234</v>
      </c>
      <c r="G138" s="210"/>
      <c r="H138" s="213">
        <v>2.0019999999999998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4" customFormat="1" ht="11.25">
      <c r="B139" s="209"/>
      <c r="C139" s="210"/>
      <c r="D139" s="200" t="s">
        <v>195</v>
      </c>
      <c r="E139" s="211" t="s">
        <v>19</v>
      </c>
      <c r="F139" s="212" t="s">
        <v>235</v>
      </c>
      <c r="G139" s="210"/>
      <c r="H139" s="213">
        <v>0.995</v>
      </c>
      <c r="I139" s="214"/>
      <c r="J139" s="210"/>
      <c r="K139" s="210"/>
      <c r="L139" s="215"/>
      <c r="M139" s="216"/>
      <c r="N139" s="217"/>
      <c r="O139" s="217"/>
      <c r="P139" s="217"/>
      <c r="Q139" s="217"/>
      <c r="R139" s="217"/>
      <c r="S139" s="217"/>
      <c r="T139" s="218"/>
      <c r="AT139" s="219" t="s">
        <v>195</v>
      </c>
      <c r="AU139" s="219" t="s">
        <v>82</v>
      </c>
      <c r="AV139" s="14" t="s">
        <v>82</v>
      </c>
      <c r="AW139" s="14" t="s">
        <v>35</v>
      </c>
      <c r="AX139" s="14" t="s">
        <v>73</v>
      </c>
      <c r="AY139" s="219" t="s">
        <v>185</v>
      </c>
    </row>
    <row r="140" spans="1:65" s="15" customFormat="1" ht="11.25">
      <c r="B140" s="220"/>
      <c r="C140" s="221"/>
      <c r="D140" s="200" t="s">
        <v>195</v>
      </c>
      <c r="E140" s="222" t="s">
        <v>19</v>
      </c>
      <c r="F140" s="223" t="s">
        <v>226</v>
      </c>
      <c r="G140" s="221"/>
      <c r="H140" s="224">
        <v>4.46</v>
      </c>
      <c r="I140" s="225"/>
      <c r="J140" s="221"/>
      <c r="K140" s="221"/>
      <c r="L140" s="226"/>
      <c r="M140" s="227"/>
      <c r="N140" s="228"/>
      <c r="O140" s="228"/>
      <c r="P140" s="228"/>
      <c r="Q140" s="228"/>
      <c r="R140" s="228"/>
      <c r="S140" s="228"/>
      <c r="T140" s="229"/>
      <c r="AT140" s="230" t="s">
        <v>195</v>
      </c>
      <c r="AU140" s="230" t="s">
        <v>82</v>
      </c>
      <c r="AV140" s="15" t="s">
        <v>135</v>
      </c>
      <c r="AW140" s="15" t="s">
        <v>35</v>
      </c>
      <c r="AX140" s="15" t="s">
        <v>80</v>
      </c>
      <c r="AY140" s="230" t="s">
        <v>185</v>
      </c>
    </row>
    <row r="141" spans="1:65" s="12" customFormat="1" ht="22.9" customHeight="1">
      <c r="B141" s="164"/>
      <c r="C141" s="165"/>
      <c r="D141" s="166" t="s">
        <v>72</v>
      </c>
      <c r="E141" s="178" t="s">
        <v>236</v>
      </c>
      <c r="F141" s="178" t="s">
        <v>237</v>
      </c>
      <c r="G141" s="165"/>
      <c r="H141" s="165"/>
      <c r="I141" s="168"/>
      <c r="J141" s="179">
        <f>BK141</f>
        <v>0</v>
      </c>
      <c r="K141" s="165"/>
      <c r="L141" s="170"/>
      <c r="M141" s="171"/>
      <c r="N141" s="172"/>
      <c r="O141" s="172"/>
      <c r="P141" s="173">
        <f>SUM(P142:P227)</f>
        <v>0</v>
      </c>
      <c r="Q141" s="172"/>
      <c r="R141" s="173">
        <f>SUM(R142:R227)</f>
        <v>0</v>
      </c>
      <c r="S141" s="172"/>
      <c r="T141" s="174">
        <f>SUM(T142:T227)</f>
        <v>2929.2837290000002</v>
      </c>
      <c r="AR141" s="175" t="s">
        <v>80</v>
      </c>
      <c r="AT141" s="176" t="s">
        <v>72</v>
      </c>
      <c r="AU141" s="176" t="s">
        <v>80</v>
      </c>
      <c r="AY141" s="175" t="s">
        <v>185</v>
      </c>
      <c r="BK141" s="177">
        <f>SUM(BK142:BK227)</f>
        <v>0</v>
      </c>
    </row>
    <row r="142" spans="1:65" s="2" customFormat="1" ht="24.2" customHeight="1">
      <c r="A142" s="36"/>
      <c r="B142" s="37"/>
      <c r="C142" s="180" t="s">
        <v>129</v>
      </c>
      <c r="D142" s="180" t="s">
        <v>187</v>
      </c>
      <c r="E142" s="181" t="s">
        <v>238</v>
      </c>
      <c r="F142" s="182" t="s">
        <v>239</v>
      </c>
      <c r="G142" s="183" t="s">
        <v>240</v>
      </c>
      <c r="H142" s="184">
        <v>1002</v>
      </c>
      <c r="I142" s="185"/>
      <c r="J142" s="186">
        <f>ROUND(I142*H142,2)</f>
        <v>0</v>
      </c>
      <c r="K142" s="182" t="s">
        <v>191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82</v>
      </c>
      <c r="AY142" s="19" t="s">
        <v>185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80</v>
      </c>
      <c r="BK142" s="192">
        <f>ROUND(I142*H142,2)</f>
        <v>0</v>
      </c>
      <c r="BL142" s="19" t="s">
        <v>135</v>
      </c>
      <c r="BM142" s="191" t="s">
        <v>241</v>
      </c>
    </row>
    <row r="143" spans="1:65" s="2" customFormat="1" ht="11.25">
      <c r="A143" s="36"/>
      <c r="B143" s="37"/>
      <c r="C143" s="38"/>
      <c r="D143" s="193" t="s">
        <v>193</v>
      </c>
      <c r="E143" s="38"/>
      <c r="F143" s="194" t="s">
        <v>242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193</v>
      </c>
      <c r="AU143" s="19" t="s">
        <v>82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243</v>
      </c>
      <c r="G144" s="210"/>
      <c r="H144" s="213">
        <v>981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244</v>
      </c>
      <c r="G145" s="210"/>
      <c r="H145" s="213">
        <v>21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5" customFormat="1" ht="11.25">
      <c r="B146" s="220"/>
      <c r="C146" s="221"/>
      <c r="D146" s="200" t="s">
        <v>195</v>
      </c>
      <c r="E146" s="222" t="s">
        <v>19</v>
      </c>
      <c r="F146" s="223" t="s">
        <v>226</v>
      </c>
      <c r="G146" s="221"/>
      <c r="H146" s="224">
        <v>1002</v>
      </c>
      <c r="I146" s="225"/>
      <c r="J146" s="221"/>
      <c r="K146" s="221"/>
      <c r="L146" s="226"/>
      <c r="M146" s="227"/>
      <c r="N146" s="228"/>
      <c r="O146" s="228"/>
      <c r="P146" s="228"/>
      <c r="Q146" s="228"/>
      <c r="R146" s="228"/>
      <c r="S146" s="228"/>
      <c r="T146" s="229"/>
      <c r="AT146" s="230" t="s">
        <v>195</v>
      </c>
      <c r="AU146" s="230" t="s">
        <v>82</v>
      </c>
      <c r="AV146" s="15" t="s">
        <v>135</v>
      </c>
      <c r="AW146" s="15" t="s">
        <v>35</v>
      </c>
      <c r="AX146" s="15" t="s">
        <v>80</v>
      </c>
      <c r="AY146" s="230" t="s">
        <v>185</v>
      </c>
    </row>
    <row r="147" spans="1:65" s="2" customFormat="1" ht="24.2" customHeight="1">
      <c r="A147" s="36"/>
      <c r="B147" s="37"/>
      <c r="C147" s="180" t="s">
        <v>135</v>
      </c>
      <c r="D147" s="180" t="s">
        <v>187</v>
      </c>
      <c r="E147" s="181" t="s">
        <v>245</v>
      </c>
      <c r="F147" s="182" t="s">
        <v>246</v>
      </c>
      <c r="G147" s="183" t="s">
        <v>240</v>
      </c>
      <c r="H147" s="184">
        <v>30060</v>
      </c>
      <c r="I147" s="185"/>
      <c r="J147" s="186">
        <f>ROUND(I147*H147,2)</f>
        <v>0</v>
      </c>
      <c r="K147" s="182" t="s">
        <v>191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82</v>
      </c>
      <c r="AY147" s="19" t="s">
        <v>185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80</v>
      </c>
      <c r="BK147" s="192">
        <f>ROUND(I147*H147,2)</f>
        <v>0</v>
      </c>
      <c r="BL147" s="19" t="s">
        <v>135</v>
      </c>
      <c r="BM147" s="191" t="s">
        <v>247</v>
      </c>
    </row>
    <row r="148" spans="1:65" s="2" customFormat="1" ht="11.25">
      <c r="A148" s="36"/>
      <c r="B148" s="37"/>
      <c r="C148" s="38"/>
      <c r="D148" s="193" t="s">
        <v>193</v>
      </c>
      <c r="E148" s="38"/>
      <c r="F148" s="194" t="s">
        <v>248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193</v>
      </c>
      <c r="AU148" s="19" t="s">
        <v>82</v>
      </c>
    </row>
    <row r="149" spans="1:65" s="14" customFormat="1" ht="11.25">
      <c r="B149" s="209"/>
      <c r="C149" s="210"/>
      <c r="D149" s="200" t="s">
        <v>195</v>
      </c>
      <c r="E149" s="211" t="s">
        <v>19</v>
      </c>
      <c r="F149" s="212" t="s">
        <v>249</v>
      </c>
      <c r="G149" s="210"/>
      <c r="H149" s="213">
        <v>30060</v>
      </c>
      <c r="I149" s="214"/>
      <c r="J149" s="210"/>
      <c r="K149" s="210"/>
      <c r="L149" s="215"/>
      <c r="M149" s="216"/>
      <c r="N149" s="217"/>
      <c r="O149" s="217"/>
      <c r="P149" s="217"/>
      <c r="Q149" s="217"/>
      <c r="R149" s="217"/>
      <c r="S149" s="217"/>
      <c r="T149" s="218"/>
      <c r="AT149" s="219" t="s">
        <v>195</v>
      </c>
      <c r="AU149" s="219" t="s">
        <v>82</v>
      </c>
      <c r="AV149" s="14" t="s">
        <v>82</v>
      </c>
      <c r="AW149" s="14" t="s">
        <v>35</v>
      </c>
      <c r="AX149" s="14" t="s">
        <v>73</v>
      </c>
      <c r="AY149" s="219" t="s">
        <v>185</v>
      </c>
    </row>
    <row r="150" spans="1:65" s="15" customFormat="1" ht="11.25">
      <c r="B150" s="220"/>
      <c r="C150" s="221"/>
      <c r="D150" s="200" t="s">
        <v>195</v>
      </c>
      <c r="E150" s="222" t="s">
        <v>19</v>
      </c>
      <c r="F150" s="223" t="s">
        <v>226</v>
      </c>
      <c r="G150" s="221"/>
      <c r="H150" s="224">
        <v>30060</v>
      </c>
      <c r="I150" s="225"/>
      <c r="J150" s="221"/>
      <c r="K150" s="221"/>
      <c r="L150" s="226"/>
      <c r="M150" s="227"/>
      <c r="N150" s="228"/>
      <c r="O150" s="228"/>
      <c r="P150" s="228"/>
      <c r="Q150" s="228"/>
      <c r="R150" s="228"/>
      <c r="S150" s="228"/>
      <c r="T150" s="229"/>
      <c r="AT150" s="230" t="s">
        <v>195</v>
      </c>
      <c r="AU150" s="230" t="s">
        <v>82</v>
      </c>
      <c r="AV150" s="15" t="s">
        <v>135</v>
      </c>
      <c r="AW150" s="15" t="s">
        <v>35</v>
      </c>
      <c r="AX150" s="15" t="s">
        <v>80</v>
      </c>
      <c r="AY150" s="230" t="s">
        <v>185</v>
      </c>
    </row>
    <row r="151" spans="1:65" s="2" customFormat="1" ht="24.2" customHeight="1">
      <c r="A151" s="36"/>
      <c r="B151" s="37"/>
      <c r="C151" s="180" t="s">
        <v>250</v>
      </c>
      <c r="D151" s="180" t="s">
        <v>187</v>
      </c>
      <c r="E151" s="181" t="s">
        <v>251</v>
      </c>
      <c r="F151" s="182" t="s">
        <v>252</v>
      </c>
      <c r="G151" s="183" t="s">
        <v>240</v>
      </c>
      <c r="H151" s="184">
        <v>1002</v>
      </c>
      <c r="I151" s="185"/>
      <c r="J151" s="186">
        <f>ROUND(I151*H151,2)</f>
        <v>0</v>
      </c>
      <c r="K151" s="182" t="s">
        <v>191</v>
      </c>
      <c r="L151" s="41"/>
      <c r="M151" s="187" t="s">
        <v>19</v>
      </c>
      <c r="N151" s="188" t="s">
        <v>44</v>
      </c>
      <c r="O151" s="66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82</v>
      </c>
      <c r="AY151" s="19" t="s">
        <v>185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19" t="s">
        <v>80</v>
      </c>
      <c r="BK151" s="192">
        <f>ROUND(I151*H151,2)</f>
        <v>0</v>
      </c>
      <c r="BL151" s="19" t="s">
        <v>135</v>
      </c>
      <c r="BM151" s="191" t="s">
        <v>253</v>
      </c>
    </row>
    <row r="152" spans="1:65" s="2" customFormat="1" ht="11.25">
      <c r="A152" s="36"/>
      <c r="B152" s="37"/>
      <c r="C152" s="38"/>
      <c r="D152" s="193" t="s">
        <v>193</v>
      </c>
      <c r="E152" s="38"/>
      <c r="F152" s="194" t="s">
        <v>254</v>
      </c>
      <c r="G152" s="38"/>
      <c r="H152" s="38"/>
      <c r="I152" s="195"/>
      <c r="J152" s="38"/>
      <c r="K152" s="38"/>
      <c r="L152" s="41"/>
      <c r="M152" s="196"/>
      <c r="N152" s="197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193</v>
      </c>
      <c r="AU152" s="19" t="s">
        <v>82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243</v>
      </c>
      <c r="G153" s="210"/>
      <c r="H153" s="213">
        <v>981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4" customFormat="1" ht="11.25">
      <c r="B154" s="209"/>
      <c r="C154" s="210"/>
      <c r="D154" s="200" t="s">
        <v>195</v>
      </c>
      <c r="E154" s="211" t="s">
        <v>19</v>
      </c>
      <c r="F154" s="212" t="s">
        <v>244</v>
      </c>
      <c r="G154" s="210"/>
      <c r="H154" s="213">
        <v>21</v>
      </c>
      <c r="I154" s="214"/>
      <c r="J154" s="210"/>
      <c r="K154" s="210"/>
      <c r="L154" s="215"/>
      <c r="M154" s="216"/>
      <c r="N154" s="217"/>
      <c r="O154" s="217"/>
      <c r="P154" s="217"/>
      <c r="Q154" s="217"/>
      <c r="R154" s="217"/>
      <c r="S154" s="217"/>
      <c r="T154" s="218"/>
      <c r="AT154" s="219" t="s">
        <v>195</v>
      </c>
      <c r="AU154" s="219" t="s">
        <v>82</v>
      </c>
      <c r="AV154" s="14" t="s">
        <v>82</v>
      </c>
      <c r="AW154" s="14" t="s">
        <v>35</v>
      </c>
      <c r="AX154" s="14" t="s">
        <v>73</v>
      </c>
      <c r="AY154" s="219" t="s">
        <v>185</v>
      </c>
    </row>
    <row r="155" spans="1:65" s="15" customFormat="1" ht="11.25">
      <c r="B155" s="220"/>
      <c r="C155" s="221"/>
      <c r="D155" s="200" t="s">
        <v>195</v>
      </c>
      <c r="E155" s="222" t="s">
        <v>19</v>
      </c>
      <c r="F155" s="223" t="s">
        <v>226</v>
      </c>
      <c r="G155" s="221"/>
      <c r="H155" s="224">
        <v>1002</v>
      </c>
      <c r="I155" s="225"/>
      <c r="J155" s="221"/>
      <c r="K155" s="221"/>
      <c r="L155" s="226"/>
      <c r="M155" s="227"/>
      <c r="N155" s="228"/>
      <c r="O155" s="228"/>
      <c r="P155" s="228"/>
      <c r="Q155" s="228"/>
      <c r="R155" s="228"/>
      <c r="S155" s="228"/>
      <c r="T155" s="229"/>
      <c r="AT155" s="230" t="s">
        <v>195</v>
      </c>
      <c r="AU155" s="230" t="s">
        <v>82</v>
      </c>
      <c r="AV155" s="15" t="s">
        <v>135</v>
      </c>
      <c r="AW155" s="15" t="s">
        <v>35</v>
      </c>
      <c r="AX155" s="15" t="s">
        <v>80</v>
      </c>
      <c r="AY155" s="230" t="s">
        <v>185</v>
      </c>
    </row>
    <row r="156" spans="1:65" s="2" customFormat="1" ht="16.5" customHeight="1">
      <c r="A156" s="36"/>
      <c r="B156" s="37"/>
      <c r="C156" s="180" t="s">
        <v>255</v>
      </c>
      <c r="D156" s="180" t="s">
        <v>187</v>
      </c>
      <c r="E156" s="181" t="s">
        <v>256</v>
      </c>
      <c r="F156" s="182" t="s">
        <v>257</v>
      </c>
      <c r="G156" s="183" t="s">
        <v>240</v>
      </c>
      <c r="H156" s="184">
        <v>1002</v>
      </c>
      <c r="I156" s="185"/>
      <c r="J156" s="186">
        <f>ROUND(I156*H156,2)</f>
        <v>0</v>
      </c>
      <c r="K156" s="182" t="s">
        <v>191</v>
      </c>
      <c r="L156" s="41"/>
      <c r="M156" s="187" t="s">
        <v>19</v>
      </c>
      <c r="N156" s="188" t="s">
        <v>44</v>
      </c>
      <c r="O156" s="66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82</v>
      </c>
      <c r="AY156" s="19" t="s">
        <v>185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19" t="s">
        <v>80</v>
      </c>
      <c r="BK156" s="192">
        <f>ROUND(I156*H156,2)</f>
        <v>0</v>
      </c>
      <c r="BL156" s="19" t="s">
        <v>135</v>
      </c>
      <c r="BM156" s="191" t="s">
        <v>258</v>
      </c>
    </row>
    <row r="157" spans="1:65" s="2" customFormat="1" ht="11.25">
      <c r="A157" s="36"/>
      <c r="B157" s="37"/>
      <c r="C157" s="38"/>
      <c r="D157" s="193" t="s">
        <v>193</v>
      </c>
      <c r="E157" s="38"/>
      <c r="F157" s="194" t="s">
        <v>259</v>
      </c>
      <c r="G157" s="38"/>
      <c r="H157" s="38"/>
      <c r="I157" s="195"/>
      <c r="J157" s="38"/>
      <c r="K157" s="38"/>
      <c r="L157" s="41"/>
      <c r="M157" s="196"/>
      <c r="N157" s="197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193</v>
      </c>
      <c r="AU157" s="19" t="s">
        <v>82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243</v>
      </c>
      <c r="G158" s="210"/>
      <c r="H158" s="213">
        <v>981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4" customFormat="1" ht="11.25">
      <c r="B159" s="209"/>
      <c r="C159" s="210"/>
      <c r="D159" s="200" t="s">
        <v>195</v>
      </c>
      <c r="E159" s="211" t="s">
        <v>19</v>
      </c>
      <c r="F159" s="212" t="s">
        <v>244</v>
      </c>
      <c r="G159" s="210"/>
      <c r="H159" s="213">
        <v>21</v>
      </c>
      <c r="I159" s="214"/>
      <c r="J159" s="210"/>
      <c r="K159" s="210"/>
      <c r="L159" s="215"/>
      <c r="M159" s="216"/>
      <c r="N159" s="217"/>
      <c r="O159" s="217"/>
      <c r="P159" s="217"/>
      <c r="Q159" s="217"/>
      <c r="R159" s="217"/>
      <c r="S159" s="217"/>
      <c r="T159" s="218"/>
      <c r="AT159" s="219" t="s">
        <v>195</v>
      </c>
      <c r="AU159" s="219" t="s">
        <v>82</v>
      </c>
      <c r="AV159" s="14" t="s">
        <v>82</v>
      </c>
      <c r="AW159" s="14" t="s">
        <v>35</v>
      </c>
      <c r="AX159" s="14" t="s">
        <v>73</v>
      </c>
      <c r="AY159" s="219" t="s">
        <v>185</v>
      </c>
    </row>
    <row r="160" spans="1:65" s="15" customFormat="1" ht="11.25">
      <c r="B160" s="220"/>
      <c r="C160" s="221"/>
      <c r="D160" s="200" t="s">
        <v>195</v>
      </c>
      <c r="E160" s="222" t="s">
        <v>19</v>
      </c>
      <c r="F160" s="223" t="s">
        <v>226</v>
      </c>
      <c r="G160" s="221"/>
      <c r="H160" s="224">
        <v>1002</v>
      </c>
      <c r="I160" s="225"/>
      <c r="J160" s="221"/>
      <c r="K160" s="221"/>
      <c r="L160" s="226"/>
      <c r="M160" s="227"/>
      <c r="N160" s="228"/>
      <c r="O160" s="228"/>
      <c r="P160" s="228"/>
      <c r="Q160" s="228"/>
      <c r="R160" s="228"/>
      <c r="S160" s="228"/>
      <c r="T160" s="229"/>
      <c r="AT160" s="230" t="s">
        <v>195</v>
      </c>
      <c r="AU160" s="230" t="s">
        <v>82</v>
      </c>
      <c r="AV160" s="15" t="s">
        <v>135</v>
      </c>
      <c r="AW160" s="15" t="s">
        <v>35</v>
      </c>
      <c r="AX160" s="15" t="s">
        <v>80</v>
      </c>
      <c r="AY160" s="230" t="s">
        <v>185</v>
      </c>
    </row>
    <row r="161" spans="1:65" s="2" customFormat="1" ht="16.5" customHeight="1">
      <c r="A161" s="36"/>
      <c r="B161" s="37"/>
      <c r="C161" s="180" t="s">
        <v>260</v>
      </c>
      <c r="D161" s="180" t="s">
        <v>187</v>
      </c>
      <c r="E161" s="181" t="s">
        <v>261</v>
      </c>
      <c r="F161" s="182" t="s">
        <v>262</v>
      </c>
      <c r="G161" s="183" t="s">
        <v>240</v>
      </c>
      <c r="H161" s="184">
        <v>30060</v>
      </c>
      <c r="I161" s="185"/>
      <c r="J161" s="186">
        <f>ROUND(I161*H161,2)</f>
        <v>0</v>
      </c>
      <c r="K161" s="182" t="s">
        <v>191</v>
      </c>
      <c r="L161" s="41"/>
      <c r="M161" s="187" t="s">
        <v>19</v>
      </c>
      <c r="N161" s="188" t="s">
        <v>44</v>
      </c>
      <c r="O161" s="66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82</v>
      </c>
      <c r="AY161" s="19" t="s">
        <v>185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19" t="s">
        <v>80</v>
      </c>
      <c r="BK161" s="192">
        <f>ROUND(I161*H161,2)</f>
        <v>0</v>
      </c>
      <c r="BL161" s="19" t="s">
        <v>135</v>
      </c>
      <c r="BM161" s="191" t="s">
        <v>263</v>
      </c>
    </row>
    <row r="162" spans="1:65" s="2" customFormat="1" ht="11.25">
      <c r="A162" s="36"/>
      <c r="B162" s="37"/>
      <c r="C162" s="38"/>
      <c r="D162" s="193" t="s">
        <v>193</v>
      </c>
      <c r="E162" s="38"/>
      <c r="F162" s="194" t="s">
        <v>264</v>
      </c>
      <c r="G162" s="38"/>
      <c r="H162" s="38"/>
      <c r="I162" s="195"/>
      <c r="J162" s="38"/>
      <c r="K162" s="38"/>
      <c r="L162" s="41"/>
      <c r="M162" s="196"/>
      <c r="N162" s="197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193</v>
      </c>
      <c r="AU162" s="19" t="s">
        <v>82</v>
      </c>
    </row>
    <row r="163" spans="1:65" s="14" customFormat="1" ht="11.25">
      <c r="B163" s="209"/>
      <c r="C163" s="210"/>
      <c r="D163" s="200" t="s">
        <v>195</v>
      </c>
      <c r="E163" s="211" t="s">
        <v>19</v>
      </c>
      <c r="F163" s="212" t="s">
        <v>249</v>
      </c>
      <c r="G163" s="210"/>
      <c r="H163" s="213">
        <v>30060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1:65" s="15" customFormat="1" ht="11.25">
      <c r="B164" s="220"/>
      <c r="C164" s="221"/>
      <c r="D164" s="200" t="s">
        <v>195</v>
      </c>
      <c r="E164" s="222" t="s">
        <v>19</v>
      </c>
      <c r="F164" s="223" t="s">
        <v>226</v>
      </c>
      <c r="G164" s="221"/>
      <c r="H164" s="224">
        <v>30060</v>
      </c>
      <c r="I164" s="225"/>
      <c r="J164" s="221"/>
      <c r="K164" s="221"/>
      <c r="L164" s="226"/>
      <c r="M164" s="227"/>
      <c r="N164" s="228"/>
      <c r="O164" s="228"/>
      <c r="P164" s="228"/>
      <c r="Q164" s="228"/>
      <c r="R164" s="228"/>
      <c r="S164" s="228"/>
      <c r="T164" s="229"/>
      <c r="AT164" s="230" t="s">
        <v>195</v>
      </c>
      <c r="AU164" s="230" t="s">
        <v>82</v>
      </c>
      <c r="AV164" s="15" t="s">
        <v>135</v>
      </c>
      <c r="AW164" s="15" t="s">
        <v>35</v>
      </c>
      <c r="AX164" s="15" t="s">
        <v>80</v>
      </c>
      <c r="AY164" s="230" t="s">
        <v>185</v>
      </c>
    </row>
    <row r="165" spans="1:65" s="2" customFormat="1" ht="16.5" customHeight="1">
      <c r="A165" s="36"/>
      <c r="B165" s="37"/>
      <c r="C165" s="180" t="s">
        <v>265</v>
      </c>
      <c r="D165" s="180" t="s">
        <v>187</v>
      </c>
      <c r="E165" s="181" t="s">
        <v>266</v>
      </c>
      <c r="F165" s="182" t="s">
        <v>267</v>
      </c>
      <c r="G165" s="183" t="s">
        <v>240</v>
      </c>
      <c r="H165" s="184">
        <v>1002</v>
      </c>
      <c r="I165" s="185"/>
      <c r="J165" s="186">
        <f>ROUND(I165*H165,2)</f>
        <v>0</v>
      </c>
      <c r="K165" s="182" t="s">
        <v>191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135</v>
      </c>
      <c r="AT165" s="191" t="s">
        <v>187</v>
      </c>
      <c r="AU165" s="191" t="s">
        <v>82</v>
      </c>
      <c r="AY165" s="19" t="s">
        <v>185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80</v>
      </c>
      <c r="BK165" s="192">
        <f>ROUND(I165*H165,2)</f>
        <v>0</v>
      </c>
      <c r="BL165" s="19" t="s">
        <v>135</v>
      </c>
      <c r="BM165" s="191" t="s">
        <v>268</v>
      </c>
    </row>
    <row r="166" spans="1:65" s="2" customFormat="1" ht="11.25">
      <c r="A166" s="36"/>
      <c r="B166" s="37"/>
      <c r="C166" s="38"/>
      <c r="D166" s="193" t="s">
        <v>193</v>
      </c>
      <c r="E166" s="38"/>
      <c r="F166" s="194" t="s">
        <v>269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193</v>
      </c>
      <c r="AU166" s="19" t="s">
        <v>82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243</v>
      </c>
      <c r="G167" s="210"/>
      <c r="H167" s="213">
        <v>981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4" customFormat="1" ht="11.25">
      <c r="B168" s="209"/>
      <c r="C168" s="210"/>
      <c r="D168" s="200" t="s">
        <v>195</v>
      </c>
      <c r="E168" s="211" t="s">
        <v>19</v>
      </c>
      <c r="F168" s="212" t="s">
        <v>244</v>
      </c>
      <c r="G168" s="210"/>
      <c r="H168" s="213">
        <v>21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35</v>
      </c>
      <c r="AX168" s="14" t="s">
        <v>73</v>
      </c>
      <c r="AY168" s="219" t="s">
        <v>185</v>
      </c>
    </row>
    <row r="169" spans="1:65" s="15" customFormat="1" ht="11.25">
      <c r="B169" s="220"/>
      <c r="C169" s="221"/>
      <c r="D169" s="200" t="s">
        <v>195</v>
      </c>
      <c r="E169" s="222" t="s">
        <v>19</v>
      </c>
      <c r="F169" s="223" t="s">
        <v>226</v>
      </c>
      <c r="G169" s="221"/>
      <c r="H169" s="224">
        <v>1002</v>
      </c>
      <c r="I169" s="225"/>
      <c r="J169" s="221"/>
      <c r="K169" s="221"/>
      <c r="L169" s="226"/>
      <c r="M169" s="227"/>
      <c r="N169" s="228"/>
      <c r="O169" s="228"/>
      <c r="P169" s="228"/>
      <c r="Q169" s="228"/>
      <c r="R169" s="228"/>
      <c r="S169" s="228"/>
      <c r="T169" s="229"/>
      <c r="AT169" s="230" t="s">
        <v>195</v>
      </c>
      <c r="AU169" s="230" t="s">
        <v>82</v>
      </c>
      <c r="AV169" s="15" t="s">
        <v>135</v>
      </c>
      <c r="AW169" s="15" t="s">
        <v>35</v>
      </c>
      <c r="AX169" s="15" t="s">
        <v>80</v>
      </c>
      <c r="AY169" s="230" t="s">
        <v>185</v>
      </c>
    </row>
    <row r="170" spans="1:65" s="2" customFormat="1" ht="24.2" customHeight="1">
      <c r="A170" s="36"/>
      <c r="B170" s="37"/>
      <c r="C170" s="180" t="s">
        <v>236</v>
      </c>
      <c r="D170" s="180" t="s">
        <v>187</v>
      </c>
      <c r="E170" s="181" t="s">
        <v>270</v>
      </c>
      <c r="F170" s="182" t="s">
        <v>271</v>
      </c>
      <c r="G170" s="183" t="s">
        <v>240</v>
      </c>
      <c r="H170" s="184">
        <v>734.45500000000004</v>
      </c>
      <c r="I170" s="185"/>
      <c r="J170" s="186">
        <f>ROUND(I170*H170,2)</f>
        <v>0</v>
      </c>
      <c r="K170" s="182" t="s">
        <v>191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1.4E-2</v>
      </c>
      <c r="T170" s="190">
        <f>S170*H170</f>
        <v>10.28237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82</v>
      </c>
      <c r="AY170" s="19" t="s">
        <v>185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80</v>
      </c>
      <c r="BK170" s="192">
        <f>ROUND(I170*H170,2)</f>
        <v>0</v>
      </c>
      <c r="BL170" s="19" t="s">
        <v>135</v>
      </c>
      <c r="BM170" s="191" t="s">
        <v>272</v>
      </c>
    </row>
    <row r="171" spans="1:65" s="2" customFormat="1" ht="11.25">
      <c r="A171" s="36"/>
      <c r="B171" s="37"/>
      <c r="C171" s="38"/>
      <c r="D171" s="193" t="s">
        <v>193</v>
      </c>
      <c r="E171" s="38"/>
      <c r="F171" s="194" t="s">
        <v>273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193</v>
      </c>
      <c r="AU171" s="19" t="s">
        <v>82</v>
      </c>
    </row>
    <row r="172" spans="1:65" s="14" customFormat="1" ht="11.25">
      <c r="B172" s="209"/>
      <c r="C172" s="210"/>
      <c r="D172" s="200" t="s">
        <v>195</v>
      </c>
      <c r="E172" s="211" t="s">
        <v>19</v>
      </c>
      <c r="F172" s="212" t="s">
        <v>274</v>
      </c>
      <c r="G172" s="210"/>
      <c r="H172" s="213">
        <v>866.81600000000003</v>
      </c>
      <c r="I172" s="214"/>
      <c r="J172" s="210"/>
      <c r="K172" s="210"/>
      <c r="L172" s="215"/>
      <c r="M172" s="216"/>
      <c r="N172" s="217"/>
      <c r="O172" s="217"/>
      <c r="P172" s="217"/>
      <c r="Q172" s="217"/>
      <c r="R172" s="217"/>
      <c r="S172" s="217"/>
      <c r="T172" s="218"/>
      <c r="AT172" s="219" t="s">
        <v>195</v>
      </c>
      <c r="AU172" s="219" t="s">
        <v>82</v>
      </c>
      <c r="AV172" s="14" t="s">
        <v>82</v>
      </c>
      <c r="AW172" s="14" t="s">
        <v>35</v>
      </c>
      <c r="AX172" s="14" t="s">
        <v>73</v>
      </c>
      <c r="AY172" s="219" t="s">
        <v>185</v>
      </c>
    </row>
    <row r="173" spans="1:65" s="14" customFormat="1" ht="11.25">
      <c r="B173" s="209"/>
      <c r="C173" s="210"/>
      <c r="D173" s="200" t="s">
        <v>195</v>
      </c>
      <c r="E173" s="211" t="s">
        <v>19</v>
      </c>
      <c r="F173" s="212" t="s">
        <v>275</v>
      </c>
      <c r="G173" s="210"/>
      <c r="H173" s="213">
        <v>-56.84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1:65" s="14" customFormat="1" ht="11.25">
      <c r="B174" s="209"/>
      <c r="C174" s="210"/>
      <c r="D174" s="200" t="s">
        <v>195</v>
      </c>
      <c r="E174" s="211" t="s">
        <v>19</v>
      </c>
      <c r="F174" s="212" t="s">
        <v>276</v>
      </c>
      <c r="G174" s="210"/>
      <c r="H174" s="213">
        <v>-2.3780000000000001</v>
      </c>
      <c r="I174" s="214"/>
      <c r="J174" s="210"/>
      <c r="K174" s="210"/>
      <c r="L174" s="215"/>
      <c r="M174" s="216"/>
      <c r="N174" s="217"/>
      <c r="O174" s="217"/>
      <c r="P174" s="217"/>
      <c r="Q174" s="217"/>
      <c r="R174" s="217"/>
      <c r="S174" s="217"/>
      <c r="T174" s="218"/>
      <c r="AT174" s="219" t="s">
        <v>195</v>
      </c>
      <c r="AU174" s="219" t="s">
        <v>82</v>
      </c>
      <c r="AV174" s="14" t="s">
        <v>82</v>
      </c>
      <c r="AW174" s="14" t="s">
        <v>35</v>
      </c>
      <c r="AX174" s="14" t="s">
        <v>73</v>
      </c>
      <c r="AY174" s="219" t="s">
        <v>185</v>
      </c>
    </row>
    <row r="175" spans="1:65" s="14" customFormat="1" ht="11.25">
      <c r="B175" s="209"/>
      <c r="C175" s="210"/>
      <c r="D175" s="200" t="s">
        <v>195</v>
      </c>
      <c r="E175" s="211" t="s">
        <v>19</v>
      </c>
      <c r="F175" s="212" t="s">
        <v>277</v>
      </c>
      <c r="G175" s="210"/>
      <c r="H175" s="213">
        <v>-4.984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278</v>
      </c>
      <c r="G176" s="210"/>
      <c r="H176" s="213">
        <v>-2.3239999999999998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4" customFormat="1" ht="11.25">
      <c r="B177" s="209"/>
      <c r="C177" s="210"/>
      <c r="D177" s="200" t="s">
        <v>195</v>
      </c>
      <c r="E177" s="211" t="s">
        <v>19</v>
      </c>
      <c r="F177" s="212" t="s">
        <v>279</v>
      </c>
      <c r="G177" s="210"/>
      <c r="H177" s="213">
        <v>-2.4359999999999999</v>
      </c>
      <c r="I177" s="214"/>
      <c r="J177" s="210"/>
      <c r="K177" s="210"/>
      <c r="L177" s="215"/>
      <c r="M177" s="216"/>
      <c r="N177" s="217"/>
      <c r="O177" s="217"/>
      <c r="P177" s="217"/>
      <c r="Q177" s="217"/>
      <c r="R177" s="217"/>
      <c r="S177" s="217"/>
      <c r="T177" s="218"/>
      <c r="AT177" s="219" t="s">
        <v>195</v>
      </c>
      <c r="AU177" s="219" t="s">
        <v>82</v>
      </c>
      <c r="AV177" s="14" t="s">
        <v>82</v>
      </c>
      <c r="AW177" s="14" t="s">
        <v>35</v>
      </c>
      <c r="AX177" s="14" t="s">
        <v>73</v>
      </c>
      <c r="AY177" s="219" t="s">
        <v>185</v>
      </c>
    </row>
    <row r="178" spans="1:65" s="14" customFormat="1" ht="11.25">
      <c r="B178" s="209"/>
      <c r="C178" s="210"/>
      <c r="D178" s="200" t="s">
        <v>195</v>
      </c>
      <c r="E178" s="211" t="s">
        <v>19</v>
      </c>
      <c r="F178" s="212" t="s">
        <v>280</v>
      </c>
      <c r="G178" s="210"/>
      <c r="H178" s="213">
        <v>-2.82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35</v>
      </c>
      <c r="AX178" s="14" t="s">
        <v>73</v>
      </c>
      <c r="AY178" s="219" t="s">
        <v>185</v>
      </c>
    </row>
    <row r="179" spans="1:65" s="14" customFormat="1" ht="11.25">
      <c r="B179" s="209"/>
      <c r="C179" s="210"/>
      <c r="D179" s="200" t="s">
        <v>195</v>
      </c>
      <c r="E179" s="211" t="s">
        <v>19</v>
      </c>
      <c r="F179" s="212" t="s">
        <v>281</v>
      </c>
      <c r="G179" s="210"/>
      <c r="H179" s="213">
        <v>-56.715000000000003</v>
      </c>
      <c r="I179" s="214"/>
      <c r="J179" s="210"/>
      <c r="K179" s="210"/>
      <c r="L179" s="215"/>
      <c r="M179" s="216"/>
      <c r="N179" s="217"/>
      <c r="O179" s="217"/>
      <c r="P179" s="217"/>
      <c r="Q179" s="217"/>
      <c r="R179" s="217"/>
      <c r="S179" s="217"/>
      <c r="T179" s="218"/>
      <c r="AT179" s="219" t="s">
        <v>195</v>
      </c>
      <c r="AU179" s="219" t="s">
        <v>82</v>
      </c>
      <c r="AV179" s="14" t="s">
        <v>82</v>
      </c>
      <c r="AW179" s="14" t="s">
        <v>35</v>
      </c>
      <c r="AX179" s="14" t="s">
        <v>73</v>
      </c>
      <c r="AY179" s="219" t="s">
        <v>185</v>
      </c>
    </row>
    <row r="180" spans="1:65" s="14" customFormat="1" ht="11.25">
      <c r="B180" s="209"/>
      <c r="C180" s="210"/>
      <c r="D180" s="200" t="s">
        <v>195</v>
      </c>
      <c r="E180" s="211" t="s">
        <v>19</v>
      </c>
      <c r="F180" s="212" t="s">
        <v>282</v>
      </c>
      <c r="G180" s="210"/>
      <c r="H180" s="213">
        <v>-3.8639999999999999</v>
      </c>
      <c r="I180" s="214"/>
      <c r="J180" s="210"/>
      <c r="K180" s="210"/>
      <c r="L180" s="215"/>
      <c r="M180" s="216"/>
      <c r="N180" s="217"/>
      <c r="O180" s="217"/>
      <c r="P180" s="217"/>
      <c r="Q180" s="217"/>
      <c r="R180" s="217"/>
      <c r="S180" s="217"/>
      <c r="T180" s="218"/>
      <c r="AT180" s="219" t="s">
        <v>195</v>
      </c>
      <c r="AU180" s="219" t="s">
        <v>82</v>
      </c>
      <c r="AV180" s="14" t="s">
        <v>82</v>
      </c>
      <c r="AW180" s="14" t="s">
        <v>35</v>
      </c>
      <c r="AX180" s="14" t="s">
        <v>73</v>
      </c>
      <c r="AY180" s="219" t="s">
        <v>185</v>
      </c>
    </row>
    <row r="181" spans="1:65" s="15" customFormat="1" ht="11.25">
      <c r="B181" s="220"/>
      <c r="C181" s="221"/>
      <c r="D181" s="200" t="s">
        <v>195</v>
      </c>
      <c r="E181" s="222" t="s">
        <v>19</v>
      </c>
      <c r="F181" s="223" t="s">
        <v>226</v>
      </c>
      <c r="G181" s="221"/>
      <c r="H181" s="224">
        <v>734.45499999999981</v>
      </c>
      <c r="I181" s="225"/>
      <c r="J181" s="221"/>
      <c r="K181" s="221"/>
      <c r="L181" s="226"/>
      <c r="M181" s="227"/>
      <c r="N181" s="228"/>
      <c r="O181" s="228"/>
      <c r="P181" s="228"/>
      <c r="Q181" s="228"/>
      <c r="R181" s="228"/>
      <c r="S181" s="228"/>
      <c r="T181" s="229"/>
      <c r="AT181" s="230" t="s">
        <v>195</v>
      </c>
      <c r="AU181" s="230" t="s">
        <v>82</v>
      </c>
      <c r="AV181" s="15" t="s">
        <v>135</v>
      </c>
      <c r="AW181" s="15" t="s">
        <v>35</v>
      </c>
      <c r="AX181" s="15" t="s">
        <v>80</v>
      </c>
      <c r="AY181" s="230" t="s">
        <v>185</v>
      </c>
    </row>
    <row r="182" spans="1:65" s="2" customFormat="1" ht="21.75" customHeight="1">
      <c r="A182" s="36"/>
      <c r="B182" s="37"/>
      <c r="C182" s="180" t="s">
        <v>283</v>
      </c>
      <c r="D182" s="180" t="s">
        <v>187</v>
      </c>
      <c r="E182" s="181" t="s">
        <v>284</v>
      </c>
      <c r="F182" s="182" t="s">
        <v>285</v>
      </c>
      <c r="G182" s="183" t="s">
        <v>240</v>
      </c>
      <c r="H182" s="184">
        <v>9.6199999999999992</v>
      </c>
      <c r="I182" s="185"/>
      <c r="J182" s="186">
        <f>ROUND(I182*H182,2)</f>
        <v>0</v>
      </c>
      <c r="K182" s="182" t="s">
        <v>191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7.2999999999999995E-2</v>
      </c>
      <c r="T182" s="190">
        <f>S182*H182</f>
        <v>0.70225999999999988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82</v>
      </c>
      <c r="AY182" s="19" t="s">
        <v>185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80</v>
      </c>
      <c r="BK182" s="192">
        <f>ROUND(I182*H182,2)</f>
        <v>0</v>
      </c>
      <c r="BL182" s="19" t="s">
        <v>135</v>
      </c>
      <c r="BM182" s="191" t="s">
        <v>286</v>
      </c>
    </row>
    <row r="183" spans="1:65" s="2" customFormat="1" ht="11.25">
      <c r="A183" s="36"/>
      <c r="B183" s="37"/>
      <c r="C183" s="38"/>
      <c r="D183" s="193" t="s">
        <v>193</v>
      </c>
      <c r="E183" s="38"/>
      <c r="F183" s="194" t="s">
        <v>287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193</v>
      </c>
      <c r="AU183" s="19" t="s">
        <v>82</v>
      </c>
    </row>
    <row r="184" spans="1:65" s="13" customFormat="1" ht="11.25">
      <c r="B184" s="198"/>
      <c r="C184" s="199"/>
      <c r="D184" s="200" t="s">
        <v>195</v>
      </c>
      <c r="E184" s="201" t="s">
        <v>19</v>
      </c>
      <c r="F184" s="202" t="s">
        <v>288</v>
      </c>
      <c r="G184" s="199"/>
      <c r="H184" s="201" t="s">
        <v>19</v>
      </c>
      <c r="I184" s="203"/>
      <c r="J184" s="199"/>
      <c r="K184" s="199"/>
      <c r="L184" s="204"/>
      <c r="M184" s="205"/>
      <c r="N184" s="206"/>
      <c r="O184" s="206"/>
      <c r="P184" s="206"/>
      <c r="Q184" s="206"/>
      <c r="R184" s="206"/>
      <c r="S184" s="206"/>
      <c r="T184" s="207"/>
      <c r="AT184" s="208" t="s">
        <v>195</v>
      </c>
      <c r="AU184" s="208" t="s">
        <v>82</v>
      </c>
      <c r="AV184" s="13" t="s">
        <v>80</v>
      </c>
      <c r="AW184" s="13" t="s">
        <v>35</v>
      </c>
      <c r="AX184" s="13" t="s">
        <v>73</v>
      </c>
      <c r="AY184" s="208" t="s">
        <v>185</v>
      </c>
    </row>
    <row r="185" spans="1:65" s="14" customFormat="1" ht="11.25">
      <c r="B185" s="209"/>
      <c r="C185" s="210"/>
      <c r="D185" s="200" t="s">
        <v>195</v>
      </c>
      <c r="E185" s="211" t="s">
        <v>19</v>
      </c>
      <c r="F185" s="212" t="s">
        <v>289</v>
      </c>
      <c r="G185" s="210"/>
      <c r="H185" s="213">
        <v>4.5</v>
      </c>
      <c r="I185" s="214"/>
      <c r="J185" s="210"/>
      <c r="K185" s="210"/>
      <c r="L185" s="215"/>
      <c r="M185" s="216"/>
      <c r="N185" s="217"/>
      <c r="O185" s="217"/>
      <c r="P185" s="217"/>
      <c r="Q185" s="217"/>
      <c r="R185" s="217"/>
      <c r="S185" s="217"/>
      <c r="T185" s="218"/>
      <c r="AT185" s="219" t="s">
        <v>195</v>
      </c>
      <c r="AU185" s="219" t="s">
        <v>82</v>
      </c>
      <c r="AV185" s="14" t="s">
        <v>82</v>
      </c>
      <c r="AW185" s="14" t="s">
        <v>35</v>
      </c>
      <c r="AX185" s="14" t="s">
        <v>73</v>
      </c>
      <c r="AY185" s="219" t="s">
        <v>185</v>
      </c>
    </row>
    <row r="186" spans="1:65" s="14" customFormat="1" ht="11.25">
      <c r="B186" s="209"/>
      <c r="C186" s="210"/>
      <c r="D186" s="200" t="s">
        <v>195</v>
      </c>
      <c r="E186" s="211" t="s">
        <v>19</v>
      </c>
      <c r="F186" s="212" t="s">
        <v>290</v>
      </c>
      <c r="G186" s="210"/>
      <c r="H186" s="213">
        <v>1.76</v>
      </c>
      <c r="I186" s="214"/>
      <c r="J186" s="210"/>
      <c r="K186" s="210"/>
      <c r="L186" s="215"/>
      <c r="M186" s="216"/>
      <c r="N186" s="217"/>
      <c r="O186" s="217"/>
      <c r="P186" s="217"/>
      <c r="Q186" s="217"/>
      <c r="R186" s="217"/>
      <c r="S186" s="217"/>
      <c r="T186" s="218"/>
      <c r="AT186" s="219" t="s">
        <v>195</v>
      </c>
      <c r="AU186" s="219" t="s">
        <v>82</v>
      </c>
      <c r="AV186" s="14" t="s">
        <v>82</v>
      </c>
      <c r="AW186" s="14" t="s">
        <v>35</v>
      </c>
      <c r="AX186" s="14" t="s">
        <v>73</v>
      </c>
      <c r="AY186" s="219" t="s">
        <v>185</v>
      </c>
    </row>
    <row r="187" spans="1:65" s="13" customFormat="1" ht="11.25">
      <c r="B187" s="198"/>
      <c r="C187" s="199"/>
      <c r="D187" s="200" t="s">
        <v>195</v>
      </c>
      <c r="E187" s="201" t="s">
        <v>19</v>
      </c>
      <c r="F187" s="202" t="s">
        <v>291</v>
      </c>
      <c r="G187" s="199"/>
      <c r="H187" s="201" t="s">
        <v>19</v>
      </c>
      <c r="I187" s="203"/>
      <c r="J187" s="199"/>
      <c r="K187" s="199"/>
      <c r="L187" s="204"/>
      <c r="M187" s="205"/>
      <c r="N187" s="206"/>
      <c r="O187" s="206"/>
      <c r="P187" s="206"/>
      <c r="Q187" s="206"/>
      <c r="R187" s="206"/>
      <c r="S187" s="206"/>
      <c r="T187" s="207"/>
      <c r="AT187" s="208" t="s">
        <v>195</v>
      </c>
      <c r="AU187" s="208" t="s">
        <v>82</v>
      </c>
      <c r="AV187" s="13" t="s">
        <v>80</v>
      </c>
      <c r="AW187" s="13" t="s">
        <v>35</v>
      </c>
      <c r="AX187" s="13" t="s">
        <v>73</v>
      </c>
      <c r="AY187" s="208" t="s">
        <v>185</v>
      </c>
    </row>
    <row r="188" spans="1:65" s="14" customFormat="1" ht="11.25">
      <c r="B188" s="209"/>
      <c r="C188" s="210"/>
      <c r="D188" s="200" t="s">
        <v>195</v>
      </c>
      <c r="E188" s="211" t="s">
        <v>19</v>
      </c>
      <c r="F188" s="212" t="s">
        <v>292</v>
      </c>
      <c r="G188" s="210"/>
      <c r="H188" s="213">
        <v>3.36</v>
      </c>
      <c r="I188" s="214"/>
      <c r="J188" s="210"/>
      <c r="K188" s="210"/>
      <c r="L188" s="215"/>
      <c r="M188" s="216"/>
      <c r="N188" s="217"/>
      <c r="O188" s="217"/>
      <c r="P188" s="217"/>
      <c r="Q188" s="217"/>
      <c r="R188" s="217"/>
      <c r="S188" s="217"/>
      <c r="T188" s="218"/>
      <c r="AT188" s="219" t="s">
        <v>195</v>
      </c>
      <c r="AU188" s="219" t="s">
        <v>82</v>
      </c>
      <c r="AV188" s="14" t="s">
        <v>82</v>
      </c>
      <c r="AW188" s="14" t="s">
        <v>35</v>
      </c>
      <c r="AX188" s="14" t="s">
        <v>73</v>
      </c>
      <c r="AY188" s="219" t="s">
        <v>185</v>
      </c>
    </row>
    <row r="189" spans="1:65" s="15" customFormat="1" ht="11.25">
      <c r="B189" s="220"/>
      <c r="C189" s="221"/>
      <c r="D189" s="200" t="s">
        <v>195</v>
      </c>
      <c r="E189" s="222" t="s">
        <v>19</v>
      </c>
      <c r="F189" s="223" t="s">
        <v>226</v>
      </c>
      <c r="G189" s="221"/>
      <c r="H189" s="224">
        <v>9.6199999999999992</v>
      </c>
      <c r="I189" s="225"/>
      <c r="J189" s="221"/>
      <c r="K189" s="221"/>
      <c r="L189" s="226"/>
      <c r="M189" s="227"/>
      <c r="N189" s="228"/>
      <c r="O189" s="228"/>
      <c r="P189" s="228"/>
      <c r="Q189" s="228"/>
      <c r="R189" s="228"/>
      <c r="S189" s="228"/>
      <c r="T189" s="229"/>
      <c r="AT189" s="230" t="s">
        <v>195</v>
      </c>
      <c r="AU189" s="230" t="s">
        <v>82</v>
      </c>
      <c r="AV189" s="15" t="s">
        <v>135</v>
      </c>
      <c r="AW189" s="15" t="s">
        <v>35</v>
      </c>
      <c r="AX189" s="15" t="s">
        <v>80</v>
      </c>
      <c r="AY189" s="230" t="s">
        <v>185</v>
      </c>
    </row>
    <row r="190" spans="1:65" s="2" customFormat="1" ht="21.75" customHeight="1">
      <c r="A190" s="36"/>
      <c r="B190" s="37"/>
      <c r="C190" s="180" t="s">
        <v>293</v>
      </c>
      <c r="D190" s="180" t="s">
        <v>187</v>
      </c>
      <c r="E190" s="181" t="s">
        <v>294</v>
      </c>
      <c r="F190" s="182" t="s">
        <v>295</v>
      </c>
      <c r="G190" s="183" t="s">
        <v>240</v>
      </c>
      <c r="H190" s="184">
        <v>9.7439999999999998</v>
      </c>
      <c r="I190" s="185"/>
      <c r="J190" s="186">
        <f>ROUND(I190*H190,2)</f>
        <v>0</v>
      </c>
      <c r="K190" s="182" t="s">
        <v>191</v>
      </c>
      <c r="L190" s="41"/>
      <c r="M190" s="187" t="s">
        <v>19</v>
      </c>
      <c r="N190" s="188" t="s">
        <v>44</v>
      </c>
      <c r="O190" s="66"/>
      <c r="P190" s="189">
        <f>O190*H190</f>
        <v>0</v>
      </c>
      <c r="Q190" s="189">
        <v>0</v>
      </c>
      <c r="R190" s="189">
        <f>Q190*H190</f>
        <v>0</v>
      </c>
      <c r="S190" s="189">
        <v>5.8999999999999997E-2</v>
      </c>
      <c r="T190" s="190">
        <f>S190*H190</f>
        <v>0.57489599999999996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82</v>
      </c>
      <c r="AY190" s="19" t="s">
        <v>185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19" t="s">
        <v>80</v>
      </c>
      <c r="BK190" s="192">
        <f>ROUND(I190*H190,2)</f>
        <v>0</v>
      </c>
      <c r="BL190" s="19" t="s">
        <v>135</v>
      </c>
      <c r="BM190" s="191" t="s">
        <v>296</v>
      </c>
    </row>
    <row r="191" spans="1:65" s="2" customFormat="1" ht="11.25">
      <c r="A191" s="36"/>
      <c r="B191" s="37"/>
      <c r="C191" s="38"/>
      <c r="D191" s="193" t="s">
        <v>193</v>
      </c>
      <c r="E191" s="38"/>
      <c r="F191" s="194" t="s">
        <v>297</v>
      </c>
      <c r="G191" s="38"/>
      <c r="H191" s="38"/>
      <c r="I191" s="195"/>
      <c r="J191" s="38"/>
      <c r="K191" s="38"/>
      <c r="L191" s="41"/>
      <c r="M191" s="196"/>
      <c r="N191" s="197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193</v>
      </c>
      <c r="AU191" s="19" t="s">
        <v>82</v>
      </c>
    </row>
    <row r="192" spans="1:65" s="13" customFormat="1" ht="11.25">
      <c r="B192" s="198"/>
      <c r="C192" s="199"/>
      <c r="D192" s="200" t="s">
        <v>195</v>
      </c>
      <c r="E192" s="201" t="s">
        <v>19</v>
      </c>
      <c r="F192" s="202" t="s">
        <v>298</v>
      </c>
      <c r="G192" s="199"/>
      <c r="H192" s="201" t="s">
        <v>19</v>
      </c>
      <c r="I192" s="203"/>
      <c r="J192" s="199"/>
      <c r="K192" s="199"/>
      <c r="L192" s="204"/>
      <c r="M192" s="205"/>
      <c r="N192" s="206"/>
      <c r="O192" s="206"/>
      <c r="P192" s="206"/>
      <c r="Q192" s="206"/>
      <c r="R192" s="206"/>
      <c r="S192" s="206"/>
      <c r="T192" s="207"/>
      <c r="AT192" s="208" t="s">
        <v>195</v>
      </c>
      <c r="AU192" s="208" t="s">
        <v>82</v>
      </c>
      <c r="AV192" s="13" t="s">
        <v>80</v>
      </c>
      <c r="AW192" s="13" t="s">
        <v>35</v>
      </c>
      <c r="AX192" s="13" t="s">
        <v>73</v>
      </c>
      <c r="AY192" s="208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299</v>
      </c>
      <c r="G193" s="210"/>
      <c r="H193" s="213">
        <v>2.3239999999999998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300</v>
      </c>
      <c r="G194" s="210"/>
      <c r="H194" s="213">
        <v>2.4359999999999999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4" customFormat="1" ht="11.25">
      <c r="B195" s="209"/>
      <c r="C195" s="210"/>
      <c r="D195" s="200" t="s">
        <v>195</v>
      </c>
      <c r="E195" s="211" t="s">
        <v>19</v>
      </c>
      <c r="F195" s="212" t="s">
        <v>301</v>
      </c>
      <c r="G195" s="210"/>
      <c r="H195" s="213">
        <v>4.984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1:65" s="15" customFormat="1" ht="11.25">
      <c r="B196" s="220"/>
      <c r="C196" s="221"/>
      <c r="D196" s="200" t="s">
        <v>195</v>
      </c>
      <c r="E196" s="222" t="s">
        <v>19</v>
      </c>
      <c r="F196" s="223" t="s">
        <v>226</v>
      </c>
      <c r="G196" s="221"/>
      <c r="H196" s="224">
        <v>9.7439999999999998</v>
      </c>
      <c r="I196" s="225"/>
      <c r="J196" s="221"/>
      <c r="K196" s="221"/>
      <c r="L196" s="226"/>
      <c r="M196" s="227"/>
      <c r="N196" s="228"/>
      <c r="O196" s="228"/>
      <c r="P196" s="228"/>
      <c r="Q196" s="228"/>
      <c r="R196" s="228"/>
      <c r="S196" s="228"/>
      <c r="T196" s="229"/>
      <c r="AT196" s="230" t="s">
        <v>195</v>
      </c>
      <c r="AU196" s="230" t="s">
        <v>82</v>
      </c>
      <c r="AV196" s="15" t="s">
        <v>135</v>
      </c>
      <c r="AW196" s="15" t="s">
        <v>35</v>
      </c>
      <c r="AX196" s="15" t="s">
        <v>80</v>
      </c>
      <c r="AY196" s="230" t="s">
        <v>185</v>
      </c>
    </row>
    <row r="197" spans="1:65" s="2" customFormat="1" ht="21.75" customHeight="1">
      <c r="A197" s="36"/>
      <c r="B197" s="37"/>
      <c r="C197" s="180" t="s">
        <v>302</v>
      </c>
      <c r="D197" s="180" t="s">
        <v>187</v>
      </c>
      <c r="E197" s="181" t="s">
        <v>303</v>
      </c>
      <c r="F197" s="182" t="s">
        <v>304</v>
      </c>
      <c r="G197" s="183" t="s">
        <v>240</v>
      </c>
      <c r="H197" s="184">
        <v>61.195</v>
      </c>
      <c r="I197" s="185"/>
      <c r="J197" s="186">
        <f>ROUND(I197*H197,2)</f>
        <v>0</v>
      </c>
      <c r="K197" s="182" t="s">
        <v>191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5.0999999999999997E-2</v>
      </c>
      <c r="T197" s="190">
        <f>S197*H197</f>
        <v>3.1209449999999999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82</v>
      </c>
      <c r="AY197" s="19" t="s">
        <v>185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80</v>
      </c>
      <c r="BK197" s="192">
        <f>ROUND(I197*H197,2)</f>
        <v>0</v>
      </c>
      <c r="BL197" s="19" t="s">
        <v>135</v>
      </c>
      <c r="BM197" s="191" t="s">
        <v>305</v>
      </c>
    </row>
    <row r="198" spans="1:65" s="2" customFormat="1" ht="11.25">
      <c r="A198" s="36"/>
      <c r="B198" s="37"/>
      <c r="C198" s="38"/>
      <c r="D198" s="193" t="s">
        <v>193</v>
      </c>
      <c r="E198" s="38"/>
      <c r="F198" s="194" t="s">
        <v>306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193</v>
      </c>
      <c r="AU198" s="19" t="s">
        <v>82</v>
      </c>
    </row>
    <row r="199" spans="1:65" s="13" customFormat="1" ht="11.25">
      <c r="B199" s="198"/>
      <c r="C199" s="199"/>
      <c r="D199" s="200" t="s">
        <v>195</v>
      </c>
      <c r="E199" s="201" t="s">
        <v>19</v>
      </c>
      <c r="F199" s="202" t="s">
        <v>288</v>
      </c>
      <c r="G199" s="199"/>
      <c r="H199" s="201" t="s">
        <v>19</v>
      </c>
      <c r="I199" s="203"/>
      <c r="J199" s="199"/>
      <c r="K199" s="199"/>
      <c r="L199" s="204"/>
      <c r="M199" s="205"/>
      <c r="N199" s="206"/>
      <c r="O199" s="206"/>
      <c r="P199" s="206"/>
      <c r="Q199" s="206"/>
      <c r="R199" s="206"/>
      <c r="S199" s="206"/>
      <c r="T199" s="207"/>
      <c r="AT199" s="208" t="s">
        <v>195</v>
      </c>
      <c r="AU199" s="208" t="s">
        <v>82</v>
      </c>
      <c r="AV199" s="13" t="s">
        <v>80</v>
      </c>
      <c r="AW199" s="13" t="s">
        <v>35</v>
      </c>
      <c r="AX199" s="13" t="s">
        <v>73</v>
      </c>
      <c r="AY199" s="208" t="s">
        <v>185</v>
      </c>
    </row>
    <row r="200" spans="1:65" s="14" customFormat="1" ht="11.25">
      <c r="B200" s="209"/>
      <c r="C200" s="210"/>
      <c r="D200" s="200" t="s">
        <v>195</v>
      </c>
      <c r="E200" s="211" t="s">
        <v>19</v>
      </c>
      <c r="F200" s="212" t="s">
        <v>307</v>
      </c>
      <c r="G200" s="210"/>
      <c r="H200" s="213">
        <v>4.4800000000000004</v>
      </c>
      <c r="I200" s="214"/>
      <c r="J200" s="210"/>
      <c r="K200" s="210"/>
      <c r="L200" s="215"/>
      <c r="M200" s="216"/>
      <c r="N200" s="217"/>
      <c r="O200" s="217"/>
      <c r="P200" s="217"/>
      <c r="Q200" s="217"/>
      <c r="R200" s="217"/>
      <c r="S200" s="217"/>
      <c r="T200" s="218"/>
      <c r="AT200" s="219" t="s">
        <v>195</v>
      </c>
      <c r="AU200" s="219" t="s">
        <v>82</v>
      </c>
      <c r="AV200" s="14" t="s">
        <v>82</v>
      </c>
      <c r="AW200" s="14" t="s">
        <v>35</v>
      </c>
      <c r="AX200" s="14" t="s">
        <v>73</v>
      </c>
      <c r="AY200" s="219" t="s">
        <v>185</v>
      </c>
    </row>
    <row r="201" spans="1:65" s="13" customFormat="1" ht="11.25">
      <c r="B201" s="198"/>
      <c r="C201" s="199"/>
      <c r="D201" s="200" t="s">
        <v>195</v>
      </c>
      <c r="E201" s="201" t="s">
        <v>19</v>
      </c>
      <c r="F201" s="202" t="s">
        <v>291</v>
      </c>
      <c r="G201" s="199"/>
      <c r="H201" s="201" t="s">
        <v>19</v>
      </c>
      <c r="I201" s="203"/>
      <c r="J201" s="199"/>
      <c r="K201" s="199"/>
      <c r="L201" s="204"/>
      <c r="M201" s="205"/>
      <c r="N201" s="206"/>
      <c r="O201" s="206"/>
      <c r="P201" s="206"/>
      <c r="Q201" s="206"/>
      <c r="R201" s="206"/>
      <c r="S201" s="206"/>
      <c r="T201" s="207"/>
      <c r="AT201" s="208" t="s">
        <v>195</v>
      </c>
      <c r="AU201" s="208" t="s">
        <v>82</v>
      </c>
      <c r="AV201" s="13" t="s">
        <v>80</v>
      </c>
      <c r="AW201" s="13" t="s">
        <v>35</v>
      </c>
      <c r="AX201" s="13" t="s">
        <v>73</v>
      </c>
      <c r="AY201" s="208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308</v>
      </c>
      <c r="G202" s="210"/>
      <c r="H202" s="213">
        <v>56.715000000000003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5" customFormat="1" ht="11.25">
      <c r="B203" s="220"/>
      <c r="C203" s="221"/>
      <c r="D203" s="200" t="s">
        <v>195</v>
      </c>
      <c r="E203" s="222" t="s">
        <v>19</v>
      </c>
      <c r="F203" s="223" t="s">
        <v>226</v>
      </c>
      <c r="G203" s="221"/>
      <c r="H203" s="224">
        <v>61.195000000000007</v>
      </c>
      <c r="I203" s="225"/>
      <c r="J203" s="221"/>
      <c r="K203" s="221"/>
      <c r="L203" s="226"/>
      <c r="M203" s="227"/>
      <c r="N203" s="228"/>
      <c r="O203" s="228"/>
      <c r="P203" s="228"/>
      <c r="Q203" s="228"/>
      <c r="R203" s="228"/>
      <c r="S203" s="228"/>
      <c r="T203" s="229"/>
      <c r="AT203" s="230" t="s">
        <v>195</v>
      </c>
      <c r="AU203" s="230" t="s">
        <v>82</v>
      </c>
      <c r="AV203" s="15" t="s">
        <v>135</v>
      </c>
      <c r="AW203" s="15" t="s">
        <v>35</v>
      </c>
      <c r="AX203" s="15" t="s">
        <v>80</v>
      </c>
      <c r="AY203" s="230" t="s">
        <v>185</v>
      </c>
    </row>
    <row r="204" spans="1:65" s="2" customFormat="1" ht="21.75" customHeight="1">
      <c r="A204" s="36"/>
      <c r="B204" s="37"/>
      <c r="C204" s="180" t="s">
        <v>309</v>
      </c>
      <c r="D204" s="180" t="s">
        <v>187</v>
      </c>
      <c r="E204" s="181" t="s">
        <v>310</v>
      </c>
      <c r="F204" s="182" t="s">
        <v>311</v>
      </c>
      <c r="G204" s="183" t="s">
        <v>240</v>
      </c>
      <c r="H204" s="184">
        <v>56.92</v>
      </c>
      <c r="I204" s="185"/>
      <c r="J204" s="186">
        <f>ROUND(I204*H204,2)</f>
        <v>0</v>
      </c>
      <c r="K204" s="182" t="s">
        <v>191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0</v>
      </c>
      <c r="R204" s="189">
        <f>Q204*H204</f>
        <v>0</v>
      </c>
      <c r="S204" s="189">
        <v>4.2999999999999997E-2</v>
      </c>
      <c r="T204" s="190">
        <f>S204*H204</f>
        <v>2.4475599999999997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82</v>
      </c>
      <c r="AY204" s="19" t="s">
        <v>185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80</v>
      </c>
      <c r="BK204" s="192">
        <f>ROUND(I204*H204,2)</f>
        <v>0</v>
      </c>
      <c r="BL204" s="19" t="s">
        <v>135</v>
      </c>
      <c r="BM204" s="191" t="s">
        <v>312</v>
      </c>
    </row>
    <row r="205" spans="1:65" s="2" customFormat="1" ht="11.25">
      <c r="A205" s="36"/>
      <c r="B205" s="37"/>
      <c r="C205" s="38"/>
      <c r="D205" s="193" t="s">
        <v>193</v>
      </c>
      <c r="E205" s="38"/>
      <c r="F205" s="194" t="s">
        <v>313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193</v>
      </c>
      <c r="AU205" s="19" t="s">
        <v>82</v>
      </c>
    </row>
    <row r="206" spans="1:65" s="13" customFormat="1" ht="11.25">
      <c r="B206" s="198"/>
      <c r="C206" s="199"/>
      <c r="D206" s="200" t="s">
        <v>195</v>
      </c>
      <c r="E206" s="201" t="s">
        <v>19</v>
      </c>
      <c r="F206" s="202" t="s">
        <v>298</v>
      </c>
      <c r="G206" s="199"/>
      <c r="H206" s="201" t="s">
        <v>19</v>
      </c>
      <c r="I206" s="203"/>
      <c r="J206" s="199"/>
      <c r="K206" s="199"/>
      <c r="L206" s="204"/>
      <c r="M206" s="205"/>
      <c r="N206" s="206"/>
      <c r="O206" s="206"/>
      <c r="P206" s="206"/>
      <c r="Q206" s="206"/>
      <c r="R206" s="206"/>
      <c r="S206" s="206"/>
      <c r="T206" s="207"/>
      <c r="AT206" s="208" t="s">
        <v>195</v>
      </c>
      <c r="AU206" s="208" t="s">
        <v>82</v>
      </c>
      <c r="AV206" s="13" t="s">
        <v>80</v>
      </c>
      <c r="AW206" s="13" t="s">
        <v>35</v>
      </c>
      <c r="AX206" s="13" t="s">
        <v>73</v>
      </c>
      <c r="AY206" s="208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314</v>
      </c>
      <c r="G207" s="210"/>
      <c r="H207" s="213">
        <v>28.42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315</v>
      </c>
      <c r="G208" s="210"/>
      <c r="H208" s="213">
        <v>8.08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316</v>
      </c>
      <c r="G209" s="210"/>
      <c r="H209" s="213">
        <v>16.32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4" customFormat="1" ht="11.25">
      <c r="B210" s="209"/>
      <c r="C210" s="210"/>
      <c r="D210" s="200" t="s">
        <v>195</v>
      </c>
      <c r="E210" s="211" t="s">
        <v>19</v>
      </c>
      <c r="F210" s="212" t="s">
        <v>317</v>
      </c>
      <c r="G210" s="210"/>
      <c r="H210" s="213">
        <v>4.0999999999999996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1:65" s="15" customFormat="1" ht="11.25">
      <c r="B211" s="220"/>
      <c r="C211" s="221"/>
      <c r="D211" s="200" t="s">
        <v>195</v>
      </c>
      <c r="E211" s="222" t="s">
        <v>19</v>
      </c>
      <c r="F211" s="223" t="s">
        <v>226</v>
      </c>
      <c r="G211" s="221"/>
      <c r="H211" s="224">
        <v>56.92</v>
      </c>
      <c r="I211" s="225"/>
      <c r="J211" s="221"/>
      <c r="K211" s="221"/>
      <c r="L211" s="226"/>
      <c r="M211" s="227"/>
      <c r="N211" s="228"/>
      <c r="O211" s="228"/>
      <c r="P211" s="228"/>
      <c r="Q211" s="228"/>
      <c r="R211" s="228"/>
      <c r="S211" s="228"/>
      <c r="T211" s="229"/>
      <c r="AT211" s="230" t="s">
        <v>195</v>
      </c>
      <c r="AU211" s="230" t="s">
        <v>82</v>
      </c>
      <c r="AV211" s="15" t="s">
        <v>135</v>
      </c>
      <c r="AW211" s="15" t="s">
        <v>35</v>
      </c>
      <c r="AX211" s="15" t="s">
        <v>80</v>
      </c>
      <c r="AY211" s="230" t="s">
        <v>185</v>
      </c>
    </row>
    <row r="212" spans="1:65" s="2" customFormat="1" ht="21.75" customHeight="1">
      <c r="A212" s="36"/>
      <c r="B212" s="37"/>
      <c r="C212" s="180" t="s">
        <v>318</v>
      </c>
      <c r="D212" s="180" t="s">
        <v>187</v>
      </c>
      <c r="E212" s="181" t="s">
        <v>319</v>
      </c>
      <c r="F212" s="182" t="s">
        <v>320</v>
      </c>
      <c r="G212" s="183" t="s">
        <v>240</v>
      </c>
      <c r="H212" s="184">
        <v>7.2290000000000001</v>
      </c>
      <c r="I212" s="185"/>
      <c r="J212" s="186">
        <f>ROUND(I212*H212,2)</f>
        <v>0</v>
      </c>
      <c r="K212" s="182" t="s">
        <v>191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0</v>
      </c>
      <c r="R212" s="189">
        <f>Q212*H212</f>
        <v>0</v>
      </c>
      <c r="S212" s="189">
        <v>6.2E-2</v>
      </c>
      <c r="T212" s="190">
        <f>S212*H212</f>
        <v>0.44819799999999999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82</v>
      </c>
      <c r="AY212" s="19" t="s">
        <v>185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80</v>
      </c>
      <c r="BK212" s="192">
        <f>ROUND(I212*H212,2)</f>
        <v>0</v>
      </c>
      <c r="BL212" s="19" t="s">
        <v>135</v>
      </c>
      <c r="BM212" s="191" t="s">
        <v>321</v>
      </c>
    </row>
    <row r="213" spans="1:65" s="2" customFormat="1" ht="11.25">
      <c r="A213" s="36"/>
      <c r="B213" s="37"/>
      <c r="C213" s="38"/>
      <c r="D213" s="193" t="s">
        <v>193</v>
      </c>
      <c r="E213" s="38"/>
      <c r="F213" s="194" t="s">
        <v>322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193</v>
      </c>
      <c r="AU213" s="19" t="s">
        <v>82</v>
      </c>
    </row>
    <row r="214" spans="1:65" s="13" customFormat="1" ht="11.25">
      <c r="B214" s="198"/>
      <c r="C214" s="199"/>
      <c r="D214" s="200" t="s">
        <v>195</v>
      </c>
      <c r="E214" s="201" t="s">
        <v>19</v>
      </c>
      <c r="F214" s="202" t="s">
        <v>323</v>
      </c>
      <c r="G214" s="199"/>
      <c r="H214" s="201" t="s">
        <v>19</v>
      </c>
      <c r="I214" s="203"/>
      <c r="J214" s="199"/>
      <c r="K214" s="199"/>
      <c r="L214" s="204"/>
      <c r="M214" s="205"/>
      <c r="N214" s="206"/>
      <c r="O214" s="206"/>
      <c r="P214" s="206"/>
      <c r="Q214" s="206"/>
      <c r="R214" s="206"/>
      <c r="S214" s="206"/>
      <c r="T214" s="207"/>
      <c r="AT214" s="208" t="s">
        <v>195</v>
      </c>
      <c r="AU214" s="208" t="s">
        <v>82</v>
      </c>
      <c r="AV214" s="13" t="s">
        <v>80</v>
      </c>
      <c r="AW214" s="13" t="s">
        <v>35</v>
      </c>
      <c r="AX214" s="13" t="s">
        <v>73</v>
      </c>
      <c r="AY214" s="208" t="s">
        <v>185</v>
      </c>
    </row>
    <row r="215" spans="1:65" s="14" customFormat="1" ht="11.25">
      <c r="B215" s="209"/>
      <c r="C215" s="210"/>
      <c r="D215" s="200" t="s">
        <v>195</v>
      </c>
      <c r="E215" s="211" t="s">
        <v>19</v>
      </c>
      <c r="F215" s="212" t="s">
        <v>324</v>
      </c>
      <c r="G215" s="210"/>
      <c r="H215" s="213">
        <v>1.89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1:65" s="13" customFormat="1" ht="11.25">
      <c r="B216" s="198"/>
      <c r="C216" s="199"/>
      <c r="D216" s="200" t="s">
        <v>195</v>
      </c>
      <c r="E216" s="201" t="s">
        <v>19</v>
      </c>
      <c r="F216" s="202" t="s">
        <v>325</v>
      </c>
      <c r="G216" s="199"/>
      <c r="H216" s="201" t="s">
        <v>19</v>
      </c>
      <c r="I216" s="203"/>
      <c r="J216" s="199"/>
      <c r="K216" s="199"/>
      <c r="L216" s="204"/>
      <c r="M216" s="205"/>
      <c r="N216" s="206"/>
      <c r="O216" s="206"/>
      <c r="P216" s="206"/>
      <c r="Q216" s="206"/>
      <c r="R216" s="206"/>
      <c r="S216" s="206"/>
      <c r="T216" s="207"/>
      <c r="AT216" s="208" t="s">
        <v>195</v>
      </c>
      <c r="AU216" s="208" t="s">
        <v>82</v>
      </c>
      <c r="AV216" s="13" t="s">
        <v>80</v>
      </c>
      <c r="AW216" s="13" t="s">
        <v>35</v>
      </c>
      <c r="AX216" s="13" t="s">
        <v>73</v>
      </c>
      <c r="AY216" s="208" t="s">
        <v>185</v>
      </c>
    </row>
    <row r="217" spans="1:65" s="14" customFormat="1" ht="11.25">
      <c r="B217" s="209"/>
      <c r="C217" s="210"/>
      <c r="D217" s="200" t="s">
        <v>195</v>
      </c>
      <c r="E217" s="211" t="s">
        <v>19</v>
      </c>
      <c r="F217" s="212" t="s">
        <v>326</v>
      </c>
      <c r="G217" s="210"/>
      <c r="H217" s="213">
        <v>2.9609999999999999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1:65" s="14" customFormat="1" ht="11.25">
      <c r="B218" s="209"/>
      <c r="C218" s="210"/>
      <c r="D218" s="200" t="s">
        <v>195</v>
      </c>
      <c r="E218" s="211" t="s">
        <v>19</v>
      </c>
      <c r="F218" s="212" t="s">
        <v>327</v>
      </c>
      <c r="G218" s="210"/>
      <c r="H218" s="213">
        <v>2.3780000000000001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65" s="15" customFormat="1" ht="11.25">
      <c r="B219" s="220"/>
      <c r="C219" s="221"/>
      <c r="D219" s="200" t="s">
        <v>195</v>
      </c>
      <c r="E219" s="222" t="s">
        <v>19</v>
      </c>
      <c r="F219" s="223" t="s">
        <v>226</v>
      </c>
      <c r="G219" s="221"/>
      <c r="H219" s="224">
        <v>7.2290000000000001</v>
      </c>
      <c r="I219" s="225"/>
      <c r="J219" s="221"/>
      <c r="K219" s="221"/>
      <c r="L219" s="226"/>
      <c r="M219" s="227"/>
      <c r="N219" s="228"/>
      <c r="O219" s="228"/>
      <c r="P219" s="228"/>
      <c r="Q219" s="228"/>
      <c r="R219" s="228"/>
      <c r="S219" s="228"/>
      <c r="T219" s="229"/>
      <c r="AT219" s="230" t="s">
        <v>195</v>
      </c>
      <c r="AU219" s="230" t="s">
        <v>82</v>
      </c>
      <c r="AV219" s="15" t="s">
        <v>135</v>
      </c>
      <c r="AW219" s="15" t="s">
        <v>35</v>
      </c>
      <c r="AX219" s="15" t="s">
        <v>80</v>
      </c>
      <c r="AY219" s="230" t="s">
        <v>185</v>
      </c>
    </row>
    <row r="220" spans="1:65" s="2" customFormat="1" ht="33" customHeight="1">
      <c r="A220" s="36"/>
      <c r="B220" s="37"/>
      <c r="C220" s="180" t="s">
        <v>8</v>
      </c>
      <c r="D220" s="180" t="s">
        <v>187</v>
      </c>
      <c r="E220" s="181" t="s">
        <v>328</v>
      </c>
      <c r="F220" s="182" t="s">
        <v>329</v>
      </c>
      <c r="G220" s="183" t="s">
        <v>190</v>
      </c>
      <c r="H220" s="184">
        <v>4479.55</v>
      </c>
      <c r="I220" s="185"/>
      <c r="J220" s="186">
        <f>ROUND(I220*H220,2)</f>
        <v>0</v>
      </c>
      <c r="K220" s="182" t="s">
        <v>191</v>
      </c>
      <c r="L220" s="41"/>
      <c r="M220" s="187" t="s">
        <v>19</v>
      </c>
      <c r="N220" s="188" t="s">
        <v>44</v>
      </c>
      <c r="O220" s="66"/>
      <c r="P220" s="189">
        <f>O220*H220</f>
        <v>0</v>
      </c>
      <c r="Q220" s="189">
        <v>0</v>
      </c>
      <c r="R220" s="189">
        <f>Q220*H220</f>
        <v>0</v>
      </c>
      <c r="S220" s="189">
        <v>0.65</v>
      </c>
      <c r="T220" s="190">
        <f>S220*H220</f>
        <v>2911.7075000000004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135</v>
      </c>
      <c r="AT220" s="191" t="s">
        <v>187</v>
      </c>
      <c r="AU220" s="191" t="s">
        <v>82</v>
      </c>
      <c r="AY220" s="19" t="s">
        <v>185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19" t="s">
        <v>80</v>
      </c>
      <c r="BK220" s="192">
        <f>ROUND(I220*H220,2)</f>
        <v>0</v>
      </c>
      <c r="BL220" s="19" t="s">
        <v>135</v>
      </c>
      <c r="BM220" s="191" t="s">
        <v>330</v>
      </c>
    </row>
    <row r="221" spans="1:65" s="2" customFormat="1" ht="11.25">
      <c r="A221" s="36"/>
      <c r="B221" s="37"/>
      <c r="C221" s="38"/>
      <c r="D221" s="193" t="s">
        <v>193</v>
      </c>
      <c r="E221" s="38"/>
      <c r="F221" s="194" t="s">
        <v>331</v>
      </c>
      <c r="G221" s="38"/>
      <c r="H221" s="38"/>
      <c r="I221" s="195"/>
      <c r="J221" s="38"/>
      <c r="K221" s="38"/>
      <c r="L221" s="41"/>
      <c r="M221" s="196"/>
      <c r="N221" s="197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193</v>
      </c>
      <c r="AU221" s="19" t="s">
        <v>82</v>
      </c>
    </row>
    <row r="222" spans="1:65" s="13" customFormat="1" ht="11.25">
      <c r="B222" s="198"/>
      <c r="C222" s="199"/>
      <c r="D222" s="200" t="s">
        <v>195</v>
      </c>
      <c r="E222" s="201" t="s">
        <v>19</v>
      </c>
      <c r="F222" s="202" t="s">
        <v>332</v>
      </c>
      <c r="G222" s="199"/>
      <c r="H222" s="201" t="s">
        <v>19</v>
      </c>
      <c r="I222" s="203"/>
      <c r="J222" s="199"/>
      <c r="K222" s="199"/>
      <c r="L222" s="204"/>
      <c r="M222" s="205"/>
      <c r="N222" s="206"/>
      <c r="O222" s="206"/>
      <c r="P222" s="206"/>
      <c r="Q222" s="206"/>
      <c r="R222" s="206"/>
      <c r="S222" s="206"/>
      <c r="T222" s="207"/>
      <c r="AT222" s="208" t="s">
        <v>195</v>
      </c>
      <c r="AU222" s="208" t="s">
        <v>82</v>
      </c>
      <c r="AV222" s="13" t="s">
        <v>80</v>
      </c>
      <c r="AW222" s="13" t="s">
        <v>35</v>
      </c>
      <c r="AX222" s="13" t="s">
        <v>73</v>
      </c>
      <c r="AY222" s="208" t="s">
        <v>185</v>
      </c>
    </row>
    <row r="223" spans="1:65" s="14" customFormat="1" ht="11.25">
      <c r="B223" s="209"/>
      <c r="C223" s="210"/>
      <c r="D223" s="200" t="s">
        <v>195</v>
      </c>
      <c r="E223" s="211" t="s">
        <v>19</v>
      </c>
      <c r="F223" s="212" t="s">
        <v>333</v>
      </c>
      <c r="G223" s="210"/>
      <c r="H223" s="213">
        <v>4344.6940000000004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1:65" s="14" customFormat="1" ht="11.25">
      <c r="B224" s="209"/>
      <c r="C224" s="210"/>
      <c r="D224" s="200" t="s">
        <v>195</v>
      </c>
      <c r="E224" s="211" t="s">
        <v>19</v>
      </c>
      <c r="F224" s="212" t="s">
        <v>334</v>
      </c>
      <c r="G224" s="210"/>
      <c r="H224" s="213">
        <v>12.635999999999999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335</v>
      </c>
      <c r="G225" s="210"/>
      <c r="H225" s="213">
        <v>31.5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4" customFormat="1" ht="11.25">
      <c r="B226" s="209"/>
      <c r="C226" s="210"/>
      <c r="D226" s="200" t="s">
        <v>195</v>
      </c>
      <c r="E226" s="211" t="s">
        <v>19</v>
      </c>
      <c r="F226" s="212" t="s">
        <v>336</v>
      </c>
      <c r="G226" s="210"/>
      <c r="H226" s="213">
        <v>90.72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1:65" s="15" customFormat="1" ht="11.25">
      <c r="B227" s="220"/>
      <c r="C227" s="221"/>
      <c r="D227" s="200" t="s">
        <v>195</v>
      </c>
      <c r="E227" s="222" t="s">
        <v>19</v>
      </c>
      <c r="F227" s="223" t="s">
        <v>226</v>
      </c>
      <c r="G227" s="221"/>
      <c r="H227" s="224">
        <v>4479.5500000000011</v>
      </c>
      <c r="I227" s="225"/>
      <c r="J227" s="221"/>
      <c r="K227" s="221"/>
      <c r="L227" s="226"/>
      <c r="M227" s="227"/>
      <c r="N227" s="228"/>
      <c r="O227" s="228"/>
      <c r="P227" s="228"/>
      <c r="Q227" s="228"/>
      <c r="R227" s="228"/>
      <c r="S227" s="228"/>
      <c r="T227" s="229"/>
      <c r="AT227" s="230" t="s">
        <v>195</v>
      </c>
      <c r="AU227" s="230" t="s">
        <v>82</v>
      </c>
      <c r="AV227" s="15" t="s">
        <v>135</v>
      </c>
      <c r="AW227" s="15" t="s">
        <v>35</v>
      </c>
      <c r="AX227" s="15" t="s">
        <v>80</v>
      </c>
      <c r="AY227" s="230" t="s">
        <v>185</v>
      </c>
    </row>
    <row r="228" spans="1:65" s="12" customFormat="1" ht="22.9" customHeight="1">
      <c r="B228" s="164"/>
      <c r="C228" s="165"/>
      <c r="D228" s="166" t="s">
        <v>72</v>
      </c>
      <c r="E228" s="178" t="s">
        <v>337</v>
      </c>
      <c r="F228" s="178" t="s">
        <v>338</v>
      </c>
      <c r="G228" s="165"/>
      <c r="H228" s="165"/>
      <c r="I228" s="168"/>
      <c r="J228" s="179">
        <f>BK228</f>
        <v>0</v>
      </c>
      <c r="K228" s="165"/>
      <c r="L228" s="170"/>
      <c r="M228" s="171"/>
      <c r="N228" s="172"/>
      <c r="O228" s="172"/>
      <c r="P228" s="173">
        <f>SUM(P229:P270)</f>
        <v>0</v>
      </c>
      <c r="Q228" s="172"/>
      <c r="R228" s="173">
        <f>SUM(R229:R270)</f>
        <v>0</v>
      </c>
      <c r="S228" s="172"/>
      <c r="T228" s="174">
        <f>SUM(T229:T270)</f>
        <v>0</v>
      </c>
      <c r="AR228" s="175" t="s">
        <v>80</v>
      </c>
      <c r="AT228" s="176" t="s">
        <v>72</v>
      </c>
      <c r="AU228" s="176" t="s">
        <v>80</v>
      </c>
      <c r="AY228" s="175" t="s">
        <v>185</v>
      </c>
      <c r="BK228" s="177">
        <f>SUM(BK229:BK270)</f>
        <v>0</v>
      </c>
    </row>
    <row r="229" spans="1:65" s="2" customFormat="1" ht="24.2" customHeight="1">
      <c r="A229" s="36"/>
      <c r="B229" s="37"/>
      <c r="C229" s="180" t="s">
        <v>339</v>
      </c>
      <c r="D229" s="180" t="s">
        <v>187</v>
      </c>
      <c r="E229" s="181" t="s">
        <v>340</v>
      </c>
      <c r="F229" s="182" t="s">
        <v>341</v>
      </c>
      <c r="G229" s="183" t="s">
        <v>342</v>
      </c>
      <c r="H229" s="184">
        <v>2934.9259999999999</v>
      </c>
      <c r="I229" s="185"/>
      <c r="J229" s="186">
        <f>ROUND(I229*H229,2)</f>
        <v>0</v>
      </c>
      <c r="K229" s="182" t="s">
        <v>191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82</v>
      </c>
      <c r="AY229" s="19" t="s">
        <v>185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80</v>
      </c>
      <c r="BK229" s="192">
        <f>ROUND(I229*H229,2)</f>
        <v>0</v>
      </c>
      <c r="BL229" s="19" t="s">
        <v>135</v>
      </c>
      <c r="BM229" s="191" t="s">
        <v>343</v>
      </c>
    </row>
    <row r="230" spans="1:65" s="2" customFormat="1" ht="11.25">
      <c r="A230" s="36"/>
      <c r="B230" s="37"/>
      <c r="C230" s="38"/>
      <c r="D230" s="193" t="s">
        <v>193</v>
      </c>
      <c r="E230" s="38"/>
      <c r="F230" s="194" t="s">
        <v>344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193</v>
      </c>
      <c r="AU230" s="19" t="s">
        <v>82</v>
      </c>
    </row>
    <row r="231" spans="1:65" s="2" customFormat="1" ht="21.75" customHeight="1">
      <c r="A231" s="36"/>
      <c r="B231" s="37"/>
      <c r="C231" s="180" t="s">
        <v>345</v>
      </c>
      <c r="D231" s="180" t="s">
        <v>187</v>
      </c>
      <c r="E231" s="181" t="s">
        <v>346</v>
      </c>
      <c r="F231" s="182" t="s">
        <v>347</v>
      </c>
      <c r="G231" s="183" t="s">
        <v>342</v>
      </c>
      <c r="H231" s="184">
        <v>2125.6570000000002</v>
      </c>
      <c r="I231" s="185"/>
      <c r="J231" s="186">
        <f>ROUND(I231*H231,2)</f>
        <v>0</v>
      </c>
      <c r="K231" s="182" t="s">
        <v>191</v>
      </c>
      <c r="L231" s="41"/>
      <c r="M231" s="187" t="s">
        <v>19</v>
      </c>
      <c r="N231" s="188" t="s">
        <v>44</v>
      </c>
      <c r="O231" s="66"/>
      <c r="P231" s="189">
        <f>O231*H231</f>
        <v>0</v>
      </c>
      <c r="Q231" s="189">
        <v>0</v>
      </c>
      <c r="R231" s="189">
        <f>Q231*H231</f>
        <v>0</v>
      </c>
      <c r="S231" s="189">
        <v>0</v>
      </c>
      <c r="T231" s="190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135</v>
      </c>
      <c r="AT231" s="191" t="s">
        <v>187</v>
      </c>
      <c r="AU231" s="191" t="s">
        <v>82</v>
      </c>
      <c r="AY231" s="19" t="s">
        <v>185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19" t="s">
        <v>80</v>
      </c>
      <c r="BK231" s="192">
        <f>ROUND(I231*H231,2)</f>
        <v>0</v>
      </c>
      <c r="BL231" s="19" t="s">
        <v>135</v>
      </c>
      <c r="BM231" s="191" t="s">
        <v>348</v>
      </c>
    </row>
    <row r="232" spans="1:65" s="2" customFormat="1" ht="11.25">
      <c r="A232" s="36"/>
      <c r="B232" s="37"/>
      <c r="C232" s="38"/>
      <c r="D232" s="193" t="s">
        <v>193</v>
      </c>
      <c r="E232" s="38"/>
      <c r="F232" s="194" t="s">
        <v>349</v>
      </c>
      <c r="G232" s="38"/>
      <c r="H232" s="38"/>
      <c r="I232" s="195"/>
      <c r="J232" s="38"/>
      <c r="K232" s="38"/>
      <c r="L232" s="41"/>
      <c r="M232" s="196"/>
      <c r="N232" s="197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193</v>
      </c>
      <c r="AU232" s="19" t="s">
        <v>82</v>
      </c>
    </row>
    <row r="233" spans="1:65" s="14" customFormat="1" ht="11.25">
      <c r="B233" s="209"/>
      <c r="C233" s="210"/>
      <c r="D233" s="200" t="s">
        <v>195</v>
      </c>
      <c r="E233" s="211" t="s">
        <v>19</v>
      </c>
      <c r="F233" s="212" t="s">
        <v>350</v>
      </c>
      <c r="G233" s="210"/>
      <c r="H233" s="213">
        <v>2934.9259999999999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1:65" s="14" customFormat="1" ht="11.25">
      <c r="B234" s="209"/>
      <c r="C234" s="210"/>
      <c r="D234" s="200" t="s">
        <v>195</v>
      </c>
      <c r="E234" s="211" t="s">
        <v>19</v>
      </c>
      <c r="F234" s="212" t="s">
        <v>351</v>
      </c>
      <c r="G234" s="210"/>
      <c r="H234" s="213">
        <v>-809.26900000000001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1:65" s="15" customFormat="1" ht="11.25">
      <c r="B235" s="220"/>
      <c r="C235" s="221"/>
      <c r="D235" s="200" t="s">
        <v>195</v>
      </c>
      <c r="E235" s="222" t="s">
        <v>19</v>
      </c>
      <c r="F235" s="223" t="s">
        <v>226</v>
      </c>
      <c r="G235" s="221"/>
      <c r="H235" s="224">
        <v>2125.6570000000002</v>
      </c>
      <c r="I235" s="225"/>
      <c r="J235" s="221"/>
      <c r="K235" s="221"/>
      <c r="L235" s="226"/>
      <c r="M235" s="227"/>
      <c r="N235" s="228"/>
      <c r="O235" s="228"/>
      <c r="P235" s="228"/>
      <c r="Q235" s="228"/>
      <c r="R235" s="228"/>
      <c r="S235" s="228"/>
      <c r="T235" s="229"/>
      <c r="AT235" s="230" t="s">
        <v>195</v>
      </c>
      <c r="AU235" s="230" t="s">
        <v>82</v>
      </c>
      <c r="AV235" s="15" t="s">
        <v>135</v>
      </c>
      <c r="AW235" s="15" t="s">
        <v>35</v>
      </c>
      <c r="AX235" s="15" t="s">
        <v>80</v>
      </c>
      <c r="AY235" s="230" t="s">
        <v>185</v>
      </c>
    </row>
    <row r="236" spans="1:65" s="2" customFormat="1" ht="24.2" customHeight="1">
      <c r="A236" s="36"/>
      <c r="B236" s="37"/>
      <c r="C236" s="180" t="s">
        <v>352</v>
      </c>
      <c r="D236" s="180" t="s">
        <v>187</v>
      </c>
      <c r="E236" s="181" t="s">
        <v>353</v>
      </c>
      <c r="F236" s="182" t="s">
        <v>354</v>
      </c>
      <c r="G236" s="183" t="s">
        <v>342</v>
      </c>
      <c r="H236" s="184">
        <v>12753.941999999999</v>
      </c>
      <c r="I236" s="185"/>
      <c r="J236" s="186">
        <f>ROUND(I236*H236,2)</f>
        <v>0</v>
      </c>
      <c r="K236" s="182" t="s">
        <v>191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</v>
      </c>
      <c r="R236" s="189">
        <f>Q236*H236</f>
        <v>0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82</v>
      </c>
      <c r="AY236" s="19" t="s">
        <v>185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80</v>
      </c>
      <c r="BK236" s="192">
        <f>ROUND(I236*H236,2)</f>
        <v>0</v>
      </c>
      <c r="BL236" s="19" t="s">
        <v>135</v>
      </c>
      <c r="BM236" s="191" t="s">
        <v>355</v>
      </c>
    </row>
    <row r="237" spans="1:65" s="2" customFormat="1" ht="11.25">
      <c r="A237" s="36"/>
      <c r="B237" s="37"/>
      <c r="C237" s="38"/>
      <c r="D237" s="193" t="s">
        <v>193</v>
      </c>
      <c r="E237" s="38"/>
      <c r="F237" s="194" t="s">
        <v>356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193</v>
      </c>
      <c r="AU237" s="19" t="s">
        <v>82</v>
      </c>
    </row>
    <row r="238" spans="1:65" s="14" customFormat="1" ht="11.25">
      <c r="B238" s="209"/>
      <c r="C238" s="210"/>
      <c r="D238" s="200" t="s">
        <v>195</v>
      </c>
      <c r="E238" s="211" t="s">
        <v>19</v>
      </c>
      <c r="F238" s="212" t="s">
        <v>357</v>
      </c>
      <c r="G238" s="210"/>
      <c r="H238" s="213">
        <v>12753.941999999999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35</v>
      </c>
      <c r="AX238" s="14" t="s">
        <v>73</v>
      </c>
      <c r="AY238" s="219" t="s">
        <v>185</v>
      </c>
    </row>
    <row r="239" spans="1:65" s="15" customFormat="1" ht="11.25">
      <c r="B239" s="220"/>
      <c r="C239" s="221"/>
      <c r="D239" s="200" t="s">
        <v>195</v>
      </c>
      <c r="E239" s="222" t="s">
        <v>19</v>
      </c>
      <c r="F239" s="223" t="s">
        <v>226</v>
      </c>
      <c r="G239" s="221"/>
      <c r="H239" s="224">
        <v>12753.941999999999</v>
      </c>
      <c r="I239" s="225"/>
      <c r="J239" s="221"/>
      <c r="K239" s="221"/>
      <c r="L239" s="226"/>
      <c r="M239" s="227"/>
      <c r="N239" s="228"/>
      <c r="O239" s="228"/>
      <c r="P239" s="228"/>
      <c r="Q239" s="228"/>
      <c r="R239" s="228"/>
      <c r="S239" s="228"/>
      <c r="T239" s="229"/>
      <c r="AT239" s="230" t="s">
        <v>195</v>
      </c>
      <c r="AU239" s="230" t="s">
        <v>82</v>
      </c>
      <c r="AV239" s="15" t="s">
        <v>135</v>
      </c>
      <c r="AW239" s="15" t="s">
        <v>35</v>
      </c>
      <c r="AX239" s="15" t="s">
        <v>80</v>
      </c>
      <c r="AY239" s="230" t="s">
        <v>185</v>
      </c>
    </row>
    <row r="240" spans="1:65" s="2" customFormat="1" ht="24.2" customHeight="1">
      <c r="A240" s="36"/>
      <c r="B240" s="37"/>
      <c r="C240" s="180" t="s">
        <v>358</v>
      </c>
      <c r="D240" s="180" t="s">
        <v>187</v>
      </c>
      <c r="E240" s="181" t="s">
        <v>359</v>
      </c>
      <c r="F240" s="182" t="s">
        <v>360</v>
      </c>
      <c r="G240" s="183" t="s">
        <v>342</v>
      </c>
      <c r="H240" s="184">
        <v>2102.4380000000001</v>
      </c>
      <c r="I240" s="185"/>
      <c r="J240" s="186">
        <f>ROUND(I240*H240,2)</f>
        <v>0</v>
      </c>
      <c r="K240" s="182" t="s">
        <v>191</v>
      </c>
      <c r="L240" s="41"/>
      <c r="M240" s="187" t="s">
        <v>19</v>
      </c>
      <c r="N240" s="188" t="s">
        <v>44</v>
      </c>
      <c r="O240" s="66"/>
      <c r="P240" s="189">
        <f>O240*H240</f>
        <v>0</v>
      </c>
      <c r="Q240" s="189">
        <v>0</v>
      </c>
      <c r="R240" s="189">
        <f>Q240*H240</f>
        <v>0</v>
      </c>
      <c r="S240" s="189">
        <v>0</v>
      </c>
      <c r="T240" s="190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135</v>
      </c>
      <c r="AT240" s="191" t="s">
        <v>187</v>
      </c>
      <c r="AU240" s="191" t="s">
        <v>82</v>
      </c>
      <c r="AY240" s="19" t="s">
        <v>185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19" t="s">
        <v>80</v>
      </c>
      <c r="BK240" s="192">
        <f>ROUND(I240*H240,2)</f>
        <v>0</v>
      </c>
      <c r="BL240" s="19" t="s">
        <v>135</v>
      </c>
      <c r="BM240" s="191" t="s">
        <v>361</v>
      </c>
    </row>
    <row r="241" spans="1:65" s="2" customFormat="1" ht="11.25">
      <c r="A241" s="36"/>
      <c r="B241" s="37"/>
      <c r="C241" s="38"/>
      <c r="D241" s="193" t="s">
        <v>193</v>
      </c>
      <c r="E241" s="38"/>
      <c r="F241" s="194" t="s">
        <v>362</v>
      </c>
      <c r="G241" s="38"/>
      <c r="H241" s="38"/>
      <c r="I241" s="195"/>
      <c r="J241" s="38"/>
      <c r="K241" s="38"/>
      <c r="L241" s="41"/>
      <c r="M241" s="196"/>
      <c r="N241" s="197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193</v>
      </c>
      <c r="AU241" s="19" t="s">
        <v>82</v>
      </c>
    </row>
    <row r="242" spans="1:65" s="14" customFormat="1" ht="11.25">
      <c r="B242" s="209"/>
      <c r="C242" s="210"/>
      <c r="D242" s="200" t="s">
        <v>195</v>
      </c>
      <c r="E242" s="211" t="s">
        <v>19</v>
      </c>
      <c r="F242" s="212" t="s">
        <v>350</v>
      </c>
      <c r="G242" s="210"/>
      <c r="H242" s="213">
        <v>2934.9259999999999</v>
      </c>
      <c r="I242" s="214"/>
      <c r="J242" s="210"/>
      <c r="K242" s="210"/>
      <c r="L242" s="215"/>
      <c r="M242" s="216"/>
      <c r="N242" s="217"/>
      <c r="O242" s="217"/>
      <c r="P242" s="217"/>
      <c r="Q242" s="217"/>
      <c r="R242" s="217"/>
      <c r="S242" s="217"/>
      <c r="T242" s="218"/>
      <c r="AT242" s="219" t="s">
        <v>195</v>
      </c>
      <c r="AU242" s="219" t="s">
        <v>82</v>
      </c>
      <c r="AV242" s="14" t="s">
        <v>82</v>
      </c>
      <c r="AW242" s="14" t="s">
        <v>35</v>
      </c>
      <c r="AX242" s="14" t="s">
        <v>73</v>
      </c>
      <c r="AY242" s="219" t="s">
        <v>185</v>
      </c>
    </row>
    <row r="243" spans="1:65" s="13" customFormat="1" ht="11.25">
      <c r="B243" s="198"/>
      <c r="C243" s="199"/>
      <c r="D243" s="200" t="s">
        <v>195</v>
      </c>
      <c r="E243" s="201" t="s">
        <v>19</v>
      </c>
      <c r="F243" s="202" t="s">
        <v>363</v>
      </c>
      <c r="G243" s="199"/>
      <c r="H243" s="201" t="s">
        <v>19</v>
      </c>
      <c r="I243" s="203"/>
      <c r="J243" s="199"/>
      <c r="K243" s="199"/>
      <c r="L243" s="204"/>
      <c r="M243" s="205"/>
      <c r="N243" s="206"/>
      <c r="O243" s="206"/>
      <c r="P243" s="206"/>
      <c r="Q243" s="206"/>
      <c r="R243" s="206"/>
      <c r="S243" s="206"/>
      <c r="T243" s="207"/>
      <c r="AT243" s="208" t="s">
        <v>195</v>
      </c>
      <c r="AU243" s="208" t="s">
        <v>82</v>
      </c>
      <c r="AV243" s="13" t="s">
        <v>80</v>
      </c>
      <c r="AW243" s="13" t="s">
        <v>35</v>
      </c>
      <c r="AX243" s="13" t="s">
        <v>73</v>
      </c>
      <c r="AY243" s="208" t="s">
        <v>185</v>
      </c>
    </row>
    <row r="244" spans="1:65" s="14" customFormat="1" ht="11.25">
      <c r="B244" s="209"/>
      <c r="C244" s="210"/>
      <c r="D244" s="200" t="s">
        <v>195</v>
      </c>
      <c r="E244" s="211" t="s">
        <v>19</v>
      </c>
      <c r="F244" s="212" t="s">
        <v>351</v>
      </c>
      <c r="G244" s="210"/>
      <c r="H244" s="213">
        <v>-809.26900000000001</v>
      </c>
      <c r="I244" s="214"/>
      <c r="J244" s="210"/>
      <c r="K244" s="210"/>
      <c r="L244" s="215"/>
      <c r="M244" s="216"/>
      <c r="N244" s="217"/>
      <c r="O244" s="217"/>
      <c r="P244" s="217"/>
      <c r="Q244" s="217"/>
      <c r="R244" s="217"/>
      <c r="S244" s="217"/>
      <c r="T244" s="218"/>
      <c r="AT244" s="219" t="s">
        <v>195</v>
      </c>
      <c r="AU244" s="219" t="s">
        <v>82</v>
      </c>
      <c r="AV244" s="14" t="s">
        <v>82</v>
      </c>
      <c r="AW244" s="14" t="s">
        <v>35</v>
      </c>
      <c r="AX244" s="14" t="s">
        <v>73</v>
      </c>
      <c r="AY244" s="219" t="s">
        <v>185</v>
      </c>
    </row>
    <row r="245" spans="1:65" s="13" customFormat="1" ht="11.25">
      <c r="B245" s="198"/>
      <c r="C245" s="199"/>
      <c r="D245" s="200" t="s">
        <v>195</v>
      </c>
      <c r="E245" s="201" t="s">
        <v>19</v>
      </c>
      <c r="F245" s="202" t="s">
        <v>364</v>
      </c>
      <c r="G245" s="199"/>
      <c r="H245" s="201" t="s">
        <v>19</v>
      </c>
      <c r="I245" s="203"/>
      <c r="J245" s="199"/>
      <c r="K245" s="199"/>
      <c r="L245" s="204"/>
      <c r="M245" s="205"/>
      <c r="N245" s="206"/>
      <c r="O245" s="206"/>
      <c r="P245" s="206"/>
      <c r="Q245" s="206"/>
      <c r="R245" s="206"/>
      <c r="S245" s="206"/>
      <c r="T245" s="207"/>
      <c r="AT245" s="208" t="s">
        <v>195</v>
      </c>
      <c r="AU245" s="208" t="s">
        <v>82</v>
      </c>
      <c r="AV245" s="13" t="s">
        <v>80</v>
      </c>
      <c r="AW245" s="13" t="s">
        <v>35</v>
      </c>
      <c r="AX245" s="13" t="s">
        <v>73</v>
      </c>
      <c r="AY245" s="208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365</v>
      </c>
      <c r="G246" s="210"/>
      <c r="H246" s="213">
        <v>-0.48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3" customFormat="1" ht="11.25">
      <c r="B247" s="198"/>
      <c r="C247" s="199"/>
      <c r="D247" s="200" t="s">
        <v>195</v>
      </c>
      <c r="E247" s="201" t="s">
        <v>19</v>
      </c>
      <c r="F247" s="202" t="s">
        <v>366</v>
      </c>
      <c r="G247" s="199"/>
      <c r="H247" s="201" t="s">
        <v>19</v>
      </c>
      <c r="I247" s="203"/>
      <c r="J247" s="199"/>
      <c r="K247" s="199"/>
      <c r="L247" s="204"/>
      <c r="M247" s="205"/>
      <c r="N247" s="206"/>
      <c r="O247" s="206"/>
      <c r="P247" s="206"/>
      <c r="Q247" s="206"/>
      <c r="R247" s="206"/>
      <c r="S247" s="206"/>
      <c r="T247" s="207"/>
      <c r="AT247" s="208" t="s">
        <v>195</v>
      </c>
      <c r="AU247" s="208" t="s">
        <v>82</v>
      </c>
      <c r="AV247" s="13" t="s">
        <v>80</v>
      </c>
      <c r="AW247" s="13" t="s">
        <v>35</v>
      </c>
      <c r="AX247" s="13" t="s">
        <v>73</v>
      </c>
      <c r="AY247" s="208" t="s">
        <v>185</v>
      </c>
    </row>
    <row r="248" spans="1:65" s="14" customFormat="1" ht="11.25">
      <c r="B248" s="209"/>
      <c r="C248" s="210"/>
      <c r="D248" s="200" t="s">
        <v>195</v>
      </c>
      <c r="E248" s="211" t="s">
        <v>19</v>
      </c>
      <c r="F248" s="212" t="s">
        <v>367</v>
      </c>
      <c r="G248" s="210"/>
      <c r="H248" s="213">
        <v>-10.731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1:65" s="13" customFormat="1" ht="11.25">
      <c r="B249" s="198"/>
      <c r="C249" s="199"/>
      <c r="D249" s="200" t="s">
        <v>195</v>
      </c>
      <c r="E249" s="201" t="s">
        <v>19</v>
      </c>
      <c r="F249" s="202" t="s">
        <v>368</v>
      </c>
      <c r="G249" s="199"/>
      <c r="H249" s="201" t="s">
        <v>19</v>
      </c>
      <c r="I249" s="203"/>
      <c r="J249" s="199"/>
      <c r="K249" s="199"/>
      <c r="L249" s="204"/>
      <c r="M249" s="205"/>
      <c r="N249" s="206"/>
      <c r="O249" s="206"/>
      <c r="P249" s="206"/>
      <c r="Q249" s="206"/>
      <c r="R249" s="206"/>
      <c r="S249" s="206"/>
      <c r="T249" s="207"/>
      <c r="AT249" s="208" t="s">
        <v>195</v>
      </c>
      <c r="AU249" s="208" t="s">
        <v>82</v>
      </c>
      <c r="AV249" s="13" t="s">
        <v>80</v>
      </c>
      <c r="AW249" s="13" t="s">
        <v>35</v>
      </c>
      <c r="AX249" s="13" t="s">
        <v>73</v>
      </c>
      <c r="AY249" s="208" t="s">
        <v>185</v>
      </c>
    </row>
    <row r="250" spans="1:65" s="14" customFormat="1" ht="11.25">
      <c r="B250" s="209"/>
      <c r="C250" s="210"/>
      <c r="D250" s="200" t="s">
        <v>195</v>
      </c>
      <c r="E250" s="211" t="s">
        <v>19</v>
      </c>
      <c r="F250" s="212" t="s">
        <v>369</v>
      </c>
      <c r="G250" s="210"/>
      <c r="H250" s="213">
        <v>-7.2939999999999996</v>
      </c>
      <c r="I250" s="214"/>
      <c r="J250" s="210"/>
      <c r="K250" s="210"/>
      <c r="L250" s="215"/>
      <c r="M250" s="216"/>
      <c r="N250" s="217"/>
      <c r="O250" s="217"/>
      <c r="P250" s="217"/>
      <c r="Q250" s="217"/>
      <c r="R250" s="217"/>
      <c r="S250" s="217"/>
      <c r="T250" s="218"/>
      <c r="AT250" s="219" t="s">
        <v>195</v>
      </c>
      <c r="AU250" s="219" t="s">
        <v>82</v>
      </c>
      <c r="AV250" s="14" t="s">
        <v>82</v>
      </c>
      <c r="AW250" s="14" t="s">
        <v>35</v>
      </c>
      <c r="AX250" s="14" t="s">
        <v>73</v>
      </c>
      <c r="AY250" s="219" t="s">
        <v>185</v>
      </c>
    </row>
    <row r="251" spans="1:65" s="13" customFormat="1" ht="11.25">
      <c r="B251" s="198"/>
      <c r="C251" s="199"/>
      <c r="D251" s="200" t="s">
        <v>195</v>
      </c>
      <c r="E251" s="201" t="s">
        <v>19</v>
      </c>
      <c r="F251" s="202" t="s">
        <v>370</v>
      </c>
      <c r="G251" s="199"/>
      <c r="H251" s="201" t="s">
        <v>19</v>
      </c>
      <c r="I251" s="203"/>
      <c r="J251" s="199"/>
      <c r="K251" s="199"/>
      <c r="L251" s="204"/>
      <c r="M251" s="205"/>
      <c r="N251" s="206"/>
      <c r="O251" s="206"/>
      <c r="P251" s="206"/>
      <c r="Q251" s="206"/>
      <c r="R251" s="206"/>
      <c r="S251" s="206"/>
      <c r="T251" s="207"/>
      <c r="AT251" s="208" t="s">
        <v>195</v>
      </c>
      <c r="AU251" s="208" t="s">
        <v>82</v>
      </c>
      <c r="AV251" s="13" t="s">
        <v>80</v>
      </c>
      <c r="AW251" s="13" t="s">
        <v>35</v>
      </c>
      <c r="AX251" s="13" t="s">
        <v>73</v>
      </c>
      <c r="AY251" s="208" t="s">
        <v>185</v>
      </c>
    </row>
    <row r="252" spans="1:65" s="14" customFormat="1" ht="11.25">
      <c r="B252" s="209"/>
      <c r="C252" s="210"/>
      <c r="D252" s="200" t="s">
        <v>195</v>
      </c>
      <c r="E252" s="211" t="s">
        <v>19</v>
      </c>
      <c r="F252" s="212" t="s">
        <v>371</v>
      </c>
      <c r="G252" s="210"/>
      <c r="H252" s="213">
        <v>-4.7140000000000004</v>
      </c>
      <c r="I252" s="214"/>
      <c r="J252" s="210"/>
      <c r="K252" s="210"/>
      <c r="L252" s="215"/>
      <c r="M252" s="216"/>
      <c r="N252" s="217"/>
      <c r="O252" s="217"/>
      <c r="P252" s="217"/>
      <c r="Q252" s="217"/>
      <c r="R252" s="217"/>
      <c r="S252" s="217"/>
      <c r="T252" s="218"/>
      <c r="AT252" s="219" t="s">
        <v>195</v>
      </c>
      <c r="AU252" s="219" t="s">
        <v>82</v>
      </c>
      <c r="AV252" s="14" t="s">
        <v>82</v>
      </c>
      <c r="AW252" s="14" t="s">
        <v>35</v>
      </c>
      <c r="AX252" s="14" t="s">
        <v>73</v>
      </c>
      <c r="AY252" s="219" t="s">
        <v>185</v>
      </c>
    </row>
    <row r="253" spans="1:65" s="15" customFormat="1" ht="11.25">
      <c r="B253" s="220"/>
      <c r="C253" s="221"/>
      <c r="D253" s="200" t="s">
        <v>195</v>
      </c>
      <c r="E253" s="222" t="s">
        <v>19</v>
      </c>
      <c r="F253" s="223" t="s">
        <v>226</v>
      </c>
      <c r="G253" s="221"/>
      <c r="H253" s="224">
        <v>2102.4380000000001</v>
      </c>
      <c r="I253" s="225"/>
      <c r="J253" s="221"/>
      <c r="K253" s="221"/>
      <c r="L253" s="226"/>
      <c r="M253" s="227"/>
      <c r="N253" s="228"/>
      <c r="O253" s="228"/>
      <c r="P253" s="228"/>
      <c r="Q253" s="228"/>
      <c r="R253" s="228"/>
      <c r="S253" s="228"/>
      <c r="T253" s="229"/>
      <c r="AT253" s="230" t="s">
        <v>195</v>
      </c>
      <c r="AU253" s="230" t="s">
        <v>82</v>
      </c>
      <c r="AV253" s="15" t="s">
        <v>135</v>
      </c>
      <c r="AW253" s="15" t="s">
        <v>35</v>
      </c>
      <c r="AX253" s="15" t="s">
        <v>80</v>
      </c>
      <c r="AY253" s="230" t="s">
        <v>185</v>
      </c>
    </row>
    <row r="254" spans="1:65" s="2" customFormat="1" ht="24.2" customHeight="1">
      <c r="A254" s="36"/>
      <c r="B254" s="37"/>
      <c r="C254" s="180" t="s">
        <v>372</v>
      </c>
      <c r="D254" s="180" t="s">
        <v>187</v>
      </c>
      <c r="E254" s="181" t="s">
        <v>373</v>
      </c>
      <c r="F254" s="182" t="s">
        <v>374</v>
      </c>
      <c r="G254" s="183" t="s">
        <v>342</v>
      </c>
      <c r="H254" s="184">
        <v>0.48</v>
      </c>
      <c r="I254" s="185"/>
      <c r="J254" s="186">
        <f>ROUND(I254*H254,2)</f>
        <v>0</v>
      </c>
      <c r="K254" s="182" t="s">
        <v>191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0</v>
      </c>
      <c r="R254" s="189">
        <f>Q254*H254</f>
        <v>0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135</v>
      </c>
      <c r="AT254" s="191" t="s">
        <v>187</v>
      </c>
      <c r="AU254" s="191" t="s">
        <v>82</v>
      </c>
      <c r="AY254" s="19" t="s">
        <v>185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80</v>
      </c>
      <c r="BK254" s="192">
        <f>ROUND(I254*H254,2)</f>
        <v>0</v>
      </c>
      <c r="BL254" s="19" t="s">
        <v>135</v>
      </c>
      <c r="BM254" s="191" t="s">
        <v>375</v>
      </c>
    </row>
    <row r="255" spans="1:65" s="2" customFormat="1" ht="11.25">
      <c r="A255" s="36"/>
      <c r="B255" s="37"/>
      <c r="C255" s="38"/>
      <c r="D255" s="193" t="s">
        <v>193</v>
      </c>
      <c r="E255" s="38"/>
      <c r="F255" s="194" t="s">
        <v>376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193</v>
      </c>
      <c r="AU255" s="19" t="s">
        <v>82</v>
      </c>
    </row>
    <row r="256" spans="1:65" s="2" customFormat="1" ht="24.2" customHeight="1">
      <c r="A256" s="36"/>
      <c r="B256" s="37"/>
      <c r="C256" s="180" t="s">
        <v>7</v>
      </c>
      <c r="D256" s="180" t="s">
        <v>187</v>
      </c>
      <c r="E256" s="181" t="s">
        <v>377</v>
      </c>
      <c r="F256" s="182" t="s">
        <v>378</v>
      </c>
      <c r="G256" s="183" t="s">
        <v>342</v>
      </c>
      <c r="H256" s="184">
        <v>7.2939999999999996</v>
      </c>
      <c r="I256" s="185"/>
      <c r="J256" s="186">
        <f>ROUND(I256*H256,2)</f>
        <v>0</v>
      </c>
      <c r="K256" s="182" t="s">
        <v>191</v>
      </c>
      <c r="L256" s="41"/>
      <c r="M256" s="187" t="s">
        <v>19</v>
      </c>
      <c r="N256" s="188" t="s">
        <v>44</v>
      </c>
      <c r="O256" s="66"/>
      <c r="P256" s="189">
        <f>O256*H256</f>
        <v>0</v>
      </c>
      <c r="Q256" s="189">
        <v>0</v>
      </c>
      <c r="R256" s="189">
        <f>Q256*H256</f>
        <v>0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82</v>
      </c>
      <c r="AY256" s="19" t="s">
        <v>185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80</v>
      </c>
      <c r="BK256" s="192">
        <f>ROUND(I256*H256,2)</f>
        <v>0</v>
      </c>
      <c r="BL256" s="19" t="s">
        <v>135</v>
      </c>
      <c r="BM256" s="191" t="s">
        <v>379</v>
      </c>
    </row>
    <row r="257" spans="1:65" s="2" customFormat="1" ht="11.25">
      <c r="A257" s="36"/>
      <c r="B257" s="37"/>
      <c r="C257" s="38"/>
      <c r="D257" s="193" t="s">
        <v>193</v>
      </c>
      <c r="E257" s="38"/>
      <c r="F257" s="194" t="s">
        <v>380</v>
      </c>
      <c r="G257" s="38"/>
      <c r="H257" s="38"/>
      <c r="I257" s="195"/>
      <c r="J257" s="38"/>
      <c r="K257" s="38"/>
      <c r="L257" s="41"/>
      <c r="M257" s="196"/>
      <c r="N257" s="197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193</v>
      </c>
      <c r="AU257" s="19" t="s">
        <v>82</v>
      </c>
    </row>
    <row r="258" spans="1:65" s="14" customFormat="1" ht="11.25">
      <c r="B258" s="209"/>
      <c r="C258" s="210"/>
      <c r="D258" s="200" t="s">
        <v>195</v>
      </c>
      <c r="E258" s="211" t="s">
        <v>19</v>
      </c>
      <c r="F258" s="212" t="s">
        <v>381</v>
      </c>
      <c r="G258" s="210"/>
      <c r="H258" s="213">
        <v>0.70199999999999996</v>
      </c>
      <c r="I258" s="214"/>
      <c r="J258" s="210"/>
      <c r="K258" s="210"/>
      <c r="L258" s="215"/>
      <c r="M258" s="216"/>
      <c r="N258" s="217"/>
      <c r="O258" s="217"/>
      <c r="P258" s="217"/>
      <c r="Q258" s="217"/>
      <c r="R258" s="217"/>
      <c r="S258" s="217"/>
      <c r="T258" s="218"/>
      <c r="AT258" s="219" t="s">
        <v>195</v>
      </c>
      <c r="AU258" s="219" t="s">
        <v>82</v>
      </c>
      <c r="AV258" s="14" t="s">
        <v>82</v>
      </c>
      <c r="AW258" s="14" t="s">
        <v>35</v>
      </c>
      <c r="AX258" s="14" t="s">
        <v>73</v>
      </c>
      <c r="AY258" s="219" t="s">
        <v>185</v>
      </c>
    </row>
    <row r="259" spans="1:65" s="14" customFormat="1" ht="11.25">
      <c r="B259" s="209"/>
      <c r="C259" s="210"/>
      <c r="D259" s="200" t="s">
        <v>195</v>
      </c>
      <c r="E259" s="211" t="s">
        <v>19</v>
      </c>
      <c r="F259" s="212" t="s">
        <v>382</v>
      </c>
      <c r="G259" s="210"/>
      <c r="H259" s="213">
        <v>0.57499999999999996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383</v>
      </c>
      <c r="G260" s="210"/>
      <c r="H260" s="213">
        <v>3.121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4" customFormat="1" ht="11.25">
      <c r="B261" s="209"/>
      <c r="C261" s="210"/>
      <c r="D261" s="200" t="s">
        <v>195</v>
      </c>
      <c r="E261" s="211" t="s">
        <v>19</v>
      </c>
      <c r="F261" s="212" t="s">
        <v>384</v>
      </c>
      <c r="G261" s="210"/>
      <c r="H261" s="213">
        <v>2.448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1:65" s="14" customFormat="1" ht="11.25">
      <c r="B262" s="209"/>
      <c r="C262" s="210"/>
      <c r="D262" s="200" t="s">
        <v>195</v>
      </c>
      <c r="E262" s="211" t="s">
        <v>19</v>
      </c>
      <c r="F262" s="212" t="s">
        <v>385</v>
      </c>
      <c r="G262" s="210"/>
      <c r="H262" s="213">
        <v>0.44800000000000001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1:65" s="15" customFormat="1" ht="11.25">
      <c r="B263" s="220"/>
      <c r="C263" s="221"/>
      <c r="D263" s="200" t="s">
        <v>195</v>
      </c>
      <c r="E263" s="222" t="s">
        <v>19</v>
      </c>
      <c r="F263" s="223" t="s">
        <v>226</v>
      </c>
      <c r="G263" s="221"/>
      <c r="H263" s="224">
        <v>7.2940000000000005</v>
      </c>
      <c r="I263" s="225"/>
      <c r="J263" s="221"/>
      <c r="K263" s="221"/>
      <c r="L263" s="226"/>
      <c r="M263" s="227"/>
      <c r="N263" s="228"/>
      <c r="O263" s="228"/>
      <c r="P263" s="228"/>
      <c r="Q263" s="228"/>
      <c r="R263" s="228"/>
      <c r="S263" s="228"/>
      <c r="T263" s="229"/>
      <c r="AT263" s="230" t="s">
        <v>195</v>
      </c>
      <c r="AU263" s="230" t="s">
        <v>82</v>
      </c>
      <c r="AV263" s="15" t="s">
        <v>135</v>
      </c>
      <c r="AW263" s="15" t="s">
        <v>35</v>
      </c>
      <c r="AX263" s="15" t="s">
        <v>80</v>
      </c>
      <c r="AY263" s="230" t="s">
        <v>185</v>
      </c>
    </row>
    <row r="264" spans="1:65" s="2" customFormat="1" ht="24.2" customHeight="1">
      <c r="A264" s="36"/>
      <c r="B264" s="37"/>
      <c r="C264" s="180" t="s">
        <v>386</v>
      </c>
      <c r="D264" s="180" t="s">
        <v>187</v>
      </c>
      <c r="E264" s="181" t="s">
        <v>387</v>
      </c>
      <c r="F264" s="182" t="s">
        <v>388</v>
      </c>
      <c r="G264" s="183" t="s">
        <v>342</v>
      </c>
      <c r="H264" s="184">
        <v>10.731</v>
      </c>
      <c r="I264" s="185"/>
      <c r="J264" s="186">
        <f>ROUND(I264*H264,2)</f>
        <v>0</v>
      </c>
      <c r="K264" s="182" t="s">
        <v>191</v>
      </c>
      <c r="L264" s="41"/>
      <c r="M264" s="187" t="s">
        <v>19</v>
      </c>
      <c r="N264" s="188" t="s">
        <v>44</v>
      </c>
      <c r="O264" s="66"/>
      <c r="P264" s="189">
        <f>O264*H264</f>
        <v>0</v>
      </c>
      <c r="Q264" s="189">
        <v>0</v>
      </c>
      <c r="R264" s="189">
        <f>Q264*H264</f>
        <v>0</v>
      </c>
      <c r="S264" s="189">
        <v>0</v>
      </c>
      <c r="T264" s="190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135</v>
      </c>
      <c r="AT264" s="191" t="s">
        <v>187</v>
      </c>
      <c r="AU264" s="191" t="s">
        <v>82</v>
      </c>
      <c r="AY264" s="19" t="s">
        <v>185</v>
      </c>
      <c r="BE264" s="192">
        <f>IF(N264="základní",J264,0)</f>
        <v>0</v>
      </c>
      <c r="BF264" s="192">
        <f>IF(N264="snížená",J264,0)</f>
        <v>0</v>
      </c>
      <c r="BG264" s="192">
        <f>IF(N264="zákl. přenesená",J264,0)</f>
        <v>0</v>
      </c>
      <c r="BH264" s="192">
        <f>IF(N264="sníž. přenesená",J264,0)</f>
        <v>0</v>
      </c>
      <c r="BI264" s="192">
        <f>IF(N264="nulová",J264,0)</f>
        <v>0</v>
      </c>
      <c r="BJ264" s="19" t="s">
        <v>80</v>
      </c>
      <c r="BK264" s="192">
        <f>ROUND(I264*H264,2)</f>
        <v>0</v>
      </c>
      <c r="BL264" s="19" t="s">
        <v>135</v>
      </c>
      <c r="BM264" s="191" t="s">
        <v>389</v>
      </c>
    </row>
    <row r="265" spans="1:65" s="2" customFormat="1" ht="11.25">
      <c r="A265" s="36"/>
      <c r="B265" s="37"/>
      <c r="C265" s="38"/>
      <c r="D265" s="193" t="s">
        <v>193</v>
      </c>
      <c r="E265" s="38"/>
      <c r="F265" s="194" t="s">
        <v>390</v>
      </c>
      <c r="G265" s="38"/>
      <c r="H265" s="38"/>
      <c r="I265" s="195"/>
      <c r="J265" s="38"/>
      <c r="K265" s="38"/>
      <c r="L265" s="41"/>
      <c r="M265" s="196"/>
      <c r="N265" s="197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193</v>
      </c>
      <c r="AU265" s="19" t="s">
        <v>82</v>
      </c>
    </row>
    <row r="266" spans="1:65" s="14" customFormat="1" ht="11.25">
      <c r="B266" s="209"/>
      <c r="C266" s="210"/>
      <c r="D266" s="200" t="s">
        <v>195</v>
      </c>
      <c r="E266" s="211" t="s">
        <v>19</v>
      </c>
      <c r="F266" s="212" t="s">
        <v>391</v>
      </c>
      <c r="G266" s="210"/>
      <c r="H266" s="213">
        <v>0.44900000000000001</v>
      </c>
      <c r="I266" s="214"/>
      <c r="J266" s="210"/>
      <c r="K266" s="210"/>
      <c r="L266" s="215"/>
      <c r="M266" s="216"/>
      <c r="N266" s="217"/>
      <c r="O266" s="217"/>
      <c r="P266" s="217"/>
      <c r="Q266" s="217"/>
      <c r="R266" s="217"/>
      <c r="S266" s="217"/>
      <c r="T266" s="218"/>
      <c r="AT266" s="219" t="s">
        <v>195</v>
      </c>
      <c r="AU266" s="219" t="s">
        <v>82</v>
      </c>
      <c r="AV266" s="14" t="s">
        <v>82</v>
      </c>
      <c r="AW266" s="14" t="s">
        <v>35</v>
      </c>
      <c r="AX266" s="14" t="s">
        <v>73</v>
      </c>
      <c r="AY266" s="219" t="s">
        <v>185</v>
      </c>
    </row>
    <row r="267" spans="1:65" s="14" customFormat="1" ht="11.25">
      <c r="B267" s="209"/>
      <c r="C267" s="210"/>
      <c r="D267" s="200" t="s">
        <v>195</v>
      </c>
      <c r="E267" s="211" t="s">
        <v>19</v>
      </c>
      <c r="F267" s="212" t="s">
        <v>392</v>
      </c>
      <c r="G267" s="210"/>
      <c r="H267" s="213">
        <v>10.282</v>
      </c>
      <c r="I267" s="214"/>
      <c r="J267" s="210"/>
      <c r="K267" s="210"/>
      <c r="L267" s="215"/>
      <c r="M267" s="216"/>
      <c r="N267" s="217"/>
      <c r="O267" s="217"/>
      <c r="P267" s="217"/>
      <c r="Q267" s="217"/>
      <c r="R267" s="217"/>
      <c r="S267" s="217"/>
      <c r="T267" s="218"/>
      <c r="AT267" s="219" t="s">
        <v>195</v>
      </c>
      <c r="AU267" s="219" t="s">
        <v>82</v>
      </c>
      <c r="AV267" s="14" t="s">
        <v>82</v>
      </c>
      <c r="AW267" s="14" t="s">
        <v>35</v>
      </c>
      <c r="AX267" s="14" t="s">
        <v>73</v>
      </c>
      <c r="AY267" s="219" t="s">
        <v>185</v>
      </c>
    </row>
    <row r="268" spans="1:65" s="15" customFormat="1" ht="11.25">
      <c r="B268" s="220"/>
      <c r="C268" s="221"/>
      <c r="D268" s="200" t="s">
        <v>195</v>
      </c>
      <c r="E268" s="222" t="s">
        <v>19</v>
      </c>
      <c r="F268" s="223" t="s">
        <v>226</v>
      </c>
      <c r="G268" s="221"/>
      <c r="H268" s="224">
        <v>10.731</v>
      </c>
      <c r="I268" s="225"/>
      <c r="J268" s="221"/>
      <c r="K268" s="221"/>
      <c r="L268" s="226"/>
      <c r="M268" s="227"/>
      <c r="N268" s="228"/>
      <c r="O268" s="228"/>
      <c r="P268" s="228"/>
      <c r="Q268" s="228"/>
      <c r="R268" s="228"/>
      <c r="S268" s="228"/>
      <c r="T268" s="229"/>
      <c r="AT268" s="230" t="s">
        <v>195</v>
      </c>
      <c r="AU268" s="230" t="s">
        <v>82</v>
      </c>
      <c r="AV268" s="15" t="s">
        <v>135</v>
      </c>
      <c r="AW268" s="15" t="s">
        <v>35</v>
      </c>
      <c r="AX268" s="15" t="s">
        <v>80</v>
      </c>
      <c r="AY268" s="230" t="s">
        <v>185</v>
      </c>
    </row>
    <row r="269" spans="1:65" s="2" customFormat="1" ht="24.2" customHeight="1">
      <c r="A269" s="36"/>
      <c r="B269" s="37"/>
      <c r="C269" s="180" t="s">
        <v>393</v>
      </c>
      <c r="D269" s="180" t="s">
        <v>187</v>
      </c>
      <c r="E269" s="181" t="s">
        <v>394</v>
      </c>
      <c r="F269" s="182" t="s">
        <v>395</v>
      </c>
      <c r="G269" s="183" t="s">
        <v>342</v>
      </c>
      <c r="H269" s="184">
        <v>4.7140000000000004</v>
      </c>
      <c r="I269" s="185"/>
      <c r="J269" s="186">
        <f>ROUND(I269*H269,2)</f>
        <v>0</v>
      </c>
      <c r="K269" s="182" t="s">
        <v>191</v>
      </c>
      <c r="L269" s="41"/>
      <c r="M269" s="187" t="s">
        <v>19</v>
      </c>
      <c r="N269" s="188" t="s">
        <v>44</v>
      </c>
      <c r="O269" s="66"/>
      <c r="P269" s="189">
        <f>O269*H269</f>
        <v>0</v>
      </c>
      <c r="Q269" s="189">
        <v>0</v>
      </c>
      <c r="R269" s="189">
        <f>Q269*H269</f>
        <v>0</v>
      </c>
      <c r="S269" s="189">
        <v>0</v>
      </c>
      <c r="T269" s="190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82</v>
      </c>
      <c r="AY269" s="19" t="s">
        <v>185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19" t="s">
        <v>80</v>
      </c>
      <c r="BK269" s="192">
        <f>ROUND(I269*H269,2)</f>
        <v>0</v>
      </c>
      <c r="BL269" s="19" t="s">
        <v>135</v>
      </c>
      <c r="BM269" s="191" t="s">
        <v>396</v>
      </c>
    </row>
    <row r="270" spans="1:65" s="2" customFormat="1" ht="11.25">
      <c r="A270" s="36"/>
      <c r="B270" s="37"/>
      <c r="C270" s="38"/>
      <c r="D270" s="193" t="s">
        <v>193</v>
      </c>
      <c r="E270" s="38"/>
      <c r="F270" s="194" t="s">
        <v>397</v>
      </c>
      <c r="G270" s="38"/>
      <c r="H270" s="38"/>
      <c r="I270" s="195"/>
      <c r="J270" s="38"/>
      <c r="K270" s="38"/>
      <c r="L270" s="41"/>
      <c r="M270" s="196"/>
      <c r="N270" s="197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193</v>
      </c>
      <c r="AU270" s="19" t="s">
        <v>82</v>
      </c>
    </row>
    <row r="271" spans="1:65" s="12" customFormat="1" ht="22.9" customHeight="1">
      <c r="B271" s="164"/>
      <c r="C271" s="165"/>
      <c r="D271" s="166" t="s">
        <v>72</v>
      </c>
      <c r="E271" s="178" t="s">
        <v>398</v>
      </c>
      <c r="F271" s="178" t="s">
        <v>399</v>
      </c>
      <c r="G271" s="165"/>
      <c r="H271" s="165"/>
      <c r="I271" s="168"/>
      <c r="J271" s="179">
        <f>BK271</f>
        <v>0</v>
      </c>
      <c r="K271" s="165"/>
      <c r="L271" s="170"/>
      <c r="M271" s="171"/>
      <c r="N271" s="172"/>
      <c r="O271" s="172"/>
      <c r="P271" s="173">
        <f>SUM(P272:P273)</f>
        <v>0</v>
      </c>
      <c r="Q271" s="172"/>
      <c r="R271" s="173">
        <f>SUM(R272:R273)</f>
        <v>0</v>
      </c>
      <c r="S271" s="172"/>
      <c r="T271" s="174">
        <f>SUM(T272:T273)</f>
        <v>0</v>
      </c>
      <c r="AR271" s="175" t="s">
        <v>80</v>
      </c>
      <c r="AT271" s="176" t="s">
        <v>72</v>
      </c>
      <c r="AU271" s="176" t="s">
        <v>80</v>
      </c>
      <c r="AY271" s="175" t="s">
        <v>185</v>
      </c>
      <c r="BK271" s="177">
        <f>SUM(BK272:BK273)</f>
        <v>0</v>
      </c>
    </row>
    <row r="272" spans="1:65" s="2" customFormat="1" ht="33" customHeight="1">
      <c r="A272" s="36"/>
      <c r="B272" s="37"/>
      <c r="C272" s="180" t="s">
        <v>400</v>
      </c>
      <c r="D272" s="180" t="s">
        <v>187</v>
      </c>
      <c r="E272" s="181" t="s">
        <v>401</v>
      </c>
      <c r="F272" s="182" t="s">
        <v>402</v>
      </c>
      <c r="G272" s="183" t="s">
        <v>342</v>
      </c>
      <c r="H272" s="184">
        <v>8.3740000000000006</v>
      </c>
      <c r="I272" s="185"/>
      <c r="J272" s="186">
        <f>ROUND(I272*H272,2)</f>
        <v>0</v>
      </c>
      <c r="K272" s="182" t="s">
        <v>191</v>
      </c>
      <c r="L272" s="41"/>
      <c r="M272" s="187" t="s">
        <v>19</v>
      </c>
      <c r="N272" s="188" t="s">
        <v>44</v>
      </c>
      <c r="O272" s="66"/>
      <c r="P272" s="189">
        <f>O272*H272</f>
        <v>0</v>
      </c>
      <c r="Q272" s="189">
        <v>0</v>
      </c>
      <c r="R272" s="189">
        <f>Q272*H272</f>
        <v>0</v>
      </c>
      <c r="S272" s="189">
        <v>0</v>
      </c>
      <c r="T272" s="190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135</v>
      </c>
      <c r="AT272" s="191" t="s">
        <v>187</v>
      </c>
      <c r="AU272" s="191" t="s">
        <v>82</v>
      </c>
      <c r="AY272" s="19" t="s">
        <v>185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19" t="s">
        <v>80</v>
      </c>
      <c r="BK272" s="192">
        <f>ROUND(I272*H272,2)</f>
        <v>0</v>
      </c>
      <c r="BL272" s="19" t="s">
        <v>135</v>
      </c>
      <c r="BM272" s="191" t="s">
        <v>403</v>
      </c>
    </row>
    <row r="273" spans="1:65" s="2" customFormat="1" ht="11.25">
      <c r="A273" s="36"/>
      <c r="B273" s="37"/>
      <c r="C273" s="38"/>
      <c r="D273" s="193" t="s">
        <v>193</v>
      </c>
      <c r="E273" s="38"/>
      <c r="F273" s="194" t="s">
        <v>404</v>
      </c>
      <c r="G273" s="38"/>
      <c r="H273" s="38"/>
      <c r="I273" s="195"/>
      <c r="J273" s="38"/>
      <c r="K273" s="38"/>
      <c r="L273" s="41"/>
      <c r="M273" s="196"/>
      <c r="N273" s="197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193</v>
      </c>
      <c r="AU273" s="19" t="s">
        <v>82</v>
      </c>
    </row>
    <row r="274" spans="1:65" s="12" customFormat="1" ht="25.9" customHeight="1">
      <c r="B274" s="164"/>
      <c r="C274" s="165"/>
      <c r="D274" s="166" t="s">
        <v>72</v>
      </c>
      <c r="E274" s="167" t="s">
        <v>405</v>
      </c>
      <c r="F274" s="167" t="s">
        <v>406</v>
      </c>
      <c r="G274" s="165"/>
      <c r="H274" s="165"/>
      <c r="I274" s="168"/>
      <c r="J274" s="169">
        <f>BK274</f>
        <v>0</v>
      </c>
      <c r="K274" s="165"/>
      <c r="L274" s="170"/>
      <c r="M274" s="171"/>
      <c r="N274" s="172"/>
      <c r="O274" s="172"/>
      <c r="P274" s="173">
        <f>P275+P279+P297</f>
        <v>0</v>
      </c>
      <c r="Q274" s="172"/>
      <c r="R274" s="173">
        <f>R275+R279+R297</f>
        <v>0</v>
      </c>
      <c r="S274" s="172"/>
      <c r="T274" s="174">
        <f>T275+T279+T297</f>
        <v>5.6424295999999998</v>
      </c>
      <c r="AR274" s="175" t="s">
        <v>82</v>
      </c>
      <c r="AT274" s="176" t="s">
        <v>72</v>
      </c>
      <c r="AU274" s="176" t="s">
        <v>73</v>
      </c>
      <c r="AY274" s="175" t="s">
        <v>185</v>
      </c>
      <c r="BK274" s="177">
        <f>BK275+BK279+BK297</f>
        <v>0</v>
      </c>
    </row>
    <row r="275" spans="1:65" s="12" customFormat="1" ht="22.9" customHeight="1">
      <c r="B275" s="164"/>
      <c r="C275" s="165"/>
      <c r="D275" s="166" t="s">
        <v>72</v>
      </c>
      <c r="E275" s="178" t="s">
        <v>407</v>
      </c>
      <c r="F275" s="178" t="s">
        <v>408</v>
      </c>
      <c r="G275" s="165"/>
      <c r="H275" s="165"/>
      <c r="I275" s="168"/>
      <c r="J275" s="179">
        <f>BK275</f>
        <v>0</v>
      </c>
      <c r="K275" s="165"/>
      <c r="L275" s="170"/>
      <c r="M275" s="171"/>
      <c r="N275" s="172"/>
      <c r="O275" s="172"/>
      <c r="P275" s="173">
        <f>SUM(P276:P278)</f>
        <v>0</v>
      </c>
      <c r="Q275" s="172"/>
      <c r="R275" s="173">
        <f>SUM(R276:R278)</f>
        <v>0</v>
      </c>
      <c r="S275" s="172"/>
      <c r="T275" s="174">
        <f>SUM(T276:T278)</f>
        <v>4.7139199999999999</v>
      </c>
      <c r="AR275" s="175" t="s">
        <v>82</v>
      </c>
      <c r="AT275" s="176" t="s">
        <v>72</v>
      </c>
      <c r="AU275" s="176" t="s">
        <v>80</v>
      </c>
      <c r="AY275" s="175" t="s">
        <v>185</v>
      </c>
      <c r="BK275" s="177">
        <f>SUM(BK276:BK278)</f>
        <v>0</v>
      </c>
    </row>
    <row r="276" spans="1:65" s="2" customFormat="1" ht="16.5" customHeight="1">
      <c r="A276" s="36"/>
      <c r="B276" s="37"/>
      <c r="C276" s="180" t="s">
        <v>409</v>
      </c>
      <c r="D276" s="180" t="s">
        <v>187</v>
      </c>
      <c r="E276" s="181" t="s">
        <v>410</v>
      </c>
      <c r="F276" s="182" t="s">
        <v>411</v>
      </c>
      <c r="G276" s="183" t="s">
        <v>240</v>
      </c>
      <c r="H276" s="184">
        <v>471.392</v>
      </c>
      <c r="I276" s="185"/>
      <c r="J276" s="186">
        <f>ROUND(I276*H276,2)</f>
        <v>0</v>
      </c>
      <c r="K276" s="182" t="s">
        <v>412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0</v>
      </c>
      <c r="R276" s="189">
        <f>Q276*H276</f>
        <v>0</v>
      </c>
      <c r="S276" s="189">
        <v>0.01</v>
      </c>
      <c r="T276" s="190">
        <f>S276*H276</f>
        <v>4.7139199999999999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339</v>
      </c>
      <c r="AT276" s="191" t="s">
        <v>187</v>
      </c>
      <c r="AU276" s="191" t="s">
        <v>82</v>
      </c>
      <c r="AY276" s="19" t="s">
        <v>185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80</v>
      </c>
      <c r="BK276" s="192">
        <f>ROUND(I276*H276,2)</f>
        <v>0</v>
      </c>
      <c r="BL276" s="19" t="s">
        <v>339</v>
      </c>
      <c r="BM276" s="191" t="s">
        <v>413</v>
      </c>
    </row>
    <row r="277" spans="1:65" s="14" customFormat="1" ht="11.25">
      <c r="B277" s="209"/>
      <c r="C277" s="210"/>
      <c r="D277" s="200" t="s">
        <v>195</v>
      </c>
      <c r="E277" s="211" t="s">
        <v>19</v>
      </c>
      <c r="F277" s="212" t="s">
        <v>414</v>
      </c>
      <c r="G277" s="210"/>
      <c r="H277" s="213">
        <v>471.392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1:65" s="15" customFormat="1" ht="11.25">
      <c r="B278" s="220"/>
      <c r="C278" s="221"/>
      <c r="D278" s="200" t="s">
        <v>195</v>
      </c>
      <c r="E278" s="222" t="s">
        <v>19</v>
      </c>
      <c r="F278" s="223" t="s">
        <v>226</v>
      </c>
      <c r="G278" s="221"/>
      <c r="H278" s="224">
        <v>471.392</v>
      </c>
      <c r="I278" s="225"/>
      <c r="J278" s="221"/>
      <c r="K278" s="221"/>
      <c r="L278" s="226"/>
      <c r="M278" s="227"/>
      <c r="N278" s="228"/>
      <c r="O278" s="228"/>
      <c r="P278" s="228"/>
      <c r="Q278" s="228"/>
      <c r="R278" s="228"/>
      <c r="S278" s="228"/>
      <c r="T278" s="229"/>
      <c r="AT278" s="230" t="s">
        <v>195</v>
      </c>
      <c r="AU278" s="230" t="s">
        <v>82</v>
      </c>
      <c r="AV278" s="15" t="s">
        <v>135</v>
      </c>
      <c r="AW278" s="15" t="s">
        <v>35</v>
      </c>
      <c r="AX278" s="15" t="s">
        <v>80</v>
      </c>
      <c r="AY278" s="230" t="s">
        <v>185</v>
      </c>
    </row>
    <row r="279" spans="1:65" s="12" customFormat="1" ht="22.9" customHeight="1">
      <c r="B279" s="164"/>
      <c r="C279" s="165"/>
      <c r="D279" s="166" t="s">
        <v>72</v>
      </c>
      <c r="E279" s="178" t="s">
        <v>415</v>
      </c>
      <c r="F279" s="178" t="s">
        <v>416</v>
      </c>
      <c r="G279" s="165"/>
      <c r="H279" s="165"/>
      <c r="I279" s="168"/>
      <c r="J279" s="179">
        <f>BK279</f>
        <v>0</v>
      </c>
      <c r="K279" s="165"/>
      <c r="L279" s="170"/>
      <c r="M279" s="171"/>
      <c r="N279" s="172"/>
      <c r="O279" s="172"/>
      <c r="P279" s="173">
        <f>SUM(P280:P296)</f>
        <v>0</v>
      </c>
      <c r="Q279" s="172"/>
      <c r="R279" s="173">
        <f>SUM(R280:R296)</f>
        <v>0</v>
      </c>
      <c r="S279" s="172"/>
      <c r="T279" s="174">
        <f>SUM(T280:T296)</f>
        <v>0.44850960000000001</v>
      </c>
      <c r="AR279" s="175" t="s">
        <v>82</v>
      </c>
      <c r="AT279" s="176" t="s">
        <v>72</v>
      </c>
      <c r="AU279" s="176" t="s">
        <v>80</v>
      </c>
      <c r="AY279" s="175" t="s">
        <v>185</v>
      </c>
      <c r="BK279" s="177">
        <f>SUM(BK280:BK296)</f>
        <v>0</v>
      </c>
    </row>
    <row r="280" spans="1:65" s="2" customFormat="1" ht="24.2" customHeight="1">
      <c r="A280" s="36"/>
      <c r="B280" s="37"/>
      <c r="C280" s="180" t="s">
        <v>417</v>
      </c>
      <c r="D280" s="180" t="s">
        <v>187</v>
      </c>
      <c r="E280" s="181" t="s">
        <v>418</v>
      </c>
      <c r="F280" s="182" t="s">
        <v>419</v>
      </c>
      <c r="G280" s="183" t="s">
        <v>240</v>
      </c>
      <c r="H280" s="184">
        <v>249.172</v>
      </c>
      <c r="I280" s="185"/>
      <c r="J280" s="186">
        <f>ROUND(I280*H280,2)</f>
        <v>0</v>
      </c>
      <c r="K280" s="182" t="s">
        <v>191</v>
      </c>
      <c r="L280" s="41"/>
      <c r="M280" s="187" t="s">
        <v>19</v>
      </c>
      <c r="N280" s="188" t="s">
        <v>44</v>
      </c>
      <c r="O280" s="66"/>
      <c r="P280" s="189">
        <f>O280*H280</f>
        <v>0</v>
      </c>
      <c r="Q280" s="189">
        <v>0</v>
      </c>
      <c r="R280" s="189">
        <f>Q280*H280</f>
        <v>0</v>
      </c>
      <c r="S280" s="189">
        <v>1.8E-3</v>
      </c>
      <c r="T280" s="190">
        <f>S280*H280</f>
        <v>0.44850960000000001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339</v>
      </c>
      <c r="AT280" s="191" t="s">
        <v>187</v>
      </c>
      <c r="AU280" s="191" t="s">
        <v>82</v>
      </c>
      <c r="AY280" s="19" t="s">
        <v>185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19" t="s">
        <v>80</v>
      </c>
      <c r="BK280" s="192">
        <f>ROUND(I280*H280,2)</f>
        <v>0</v>
      </c>
      <c r="BL280" s="19" t="s">
        <v>339</v>
      </c>
      <c r="BM280" s="191" t="s">
        <v>420</v>
      </c>
    </row>
    <row r="281" spans="1:65" s="2" customFormat="1" ht="11.25">
      <c r="A281" s="36"/>
      <c r="B281" s="37"/>
      <c r="C281" s="38"/>
      <c r="D281" s="193" t="s">
        <v>193</v>
      </c>
      <c r="E281" s="38"/>
      <c r="F281" s="194" t="s">
        <v>421</v>
      </c>
      <c r="G281" s="38"/>
      <c r="H281" s="38"/>
      <c r="I281" s="195"/>
      <c r="J281" s="38"/>
      <c r="K281" s="38"/>
      <c r="L281" s="41"/>
      <c r="M281" s="196"/>
      <c r="N281" s="197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193</v>
      </c>
      <c r="AU281" s="19" t="s">
        <v>82</v>
      </c>
    </row>
    <row r="282" spans="1:65" s="13" customFormat="1" ht="11.25">
      <c r="B282" s="198"/>
      <c r="C282" s="199"/>
      <c r="D282" s="200" t="s">
        <v>195</v>
      </c>
      <c r="E282" s="201" t="s">
        <v>19</v>
      </c>
      <c r="F282" s="202" t="s">
        <v>422</v>
      </c>
      <c r="G282" s="199"/>
      <c r="H282" s="201" t="s">
        <v>19</v>
      </c>
      <c r="I282" s="203"/>
      <c r="J282" s="199"/>
      <c r="K282" s="199"/>
      <c r="L282" s="204"/>
      <c r="M282" s="205"/>
      <c r="N282" s="206"/>
      <c r="O282" s="206"/>
      <c r="P282" s="206"/>
      <c r="Q282" s="206"/>
      <c r="R282" s="206"/>
      <c r="S282" s="206"/>
      <c r="T282" s="207"/>
      <c r="AT282" s="208" t="s">
        <v>195</v>
      </c>
      <c r="AU282" s="208" t="s">
        <v>82</v>
      </c>
      <c r="AV282" s="13" t="s">
        <v>80</v>
      </c>
      <c r="AW282" s="13" t="s">
        <v>35</v>
      </c>
      <c r="AX282" s="13" t="s">
        <v>73</v>
      </c>
      <c r="AY282" s="208" t="s">
        <v>185</v>
      </c>
    </row>
    <row r="283" spans="1:65" s="14" customFormat="1" ht="11.25">
      <c r="B283" s="209"/>
      <c r="C283" s="210"/>
      <c r="D283" s="200" t="s">
        <v>195</v>
      </c>
      <c r="E283" s="211" t="s">
        <v>19</v>
      </c>
      <c r="F283" s="212" t="s">
        <v>423</v>
      </c>
      <c r="G283" s="210"/>
      <c r="H283" s="213">
        <v>48.723999999999997</v>
      </c>
      <c r="I283" s="214"/>
      <c r="J283" s="210"/>
      <c r="K283" s="210"/>
      <c r="L283" s="215"/>
      <c r="M283" s="216"/>
      <c r="N283" s="217"/>
      <c r="O283" s="217"/>
      <c r="P283" s="217"/>
      <c r="Q283" s="217"/>
      <c r="R283" s="217"/>
      <c r="S283" s="217"/>
      <c r="T283" s="218"/>
      <c r="AT283" s="219" t="s">
        <v>195</v>
      </c>
      <c r="AU283" s="219" t="s">
        <v>82</v>
      </c>
      <c r="AV283" s="14" t="s">
        <v>82</v>
      </c>
      <c r="AW283" s="14" t="s">
        <v>35</v>
      </c>
      <c r="AX283" s="14" t="s">
        <v>73</v>
      </c>
      <c r="AY283" s="219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424</v>
      </c>
      <c r="G284" s="210"/>
      <c r="H284" s="213">
        <v>38.688000000000002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4" customFormat="1" ht="11.25">
      <c r="B285" s="209"/>
      <c r="C285" s="210"/>
      <c r="D285" s="200" t="s">
        <v>195</v>
      </c>
      <c r="E285" s="211" t="s">
        <v>19</v>
      </c>
      <c r="F285" s="212" t="s">
        <v>425</v>
      </c>
      <c r="G285" s="210"/>
      <c r="H285" s="213">
        <v>-3.1520000000000001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1:65" s="14" customFormat="1" ht="11.25">
      <c r="B286" s="209"/>
      <c r="C286" s="210"/>
      <c r="D286" s="200" t="s">
        <v>195</v>
      </c>
      <c r="E286" s="211" t="s">
        <v>19</v>
      </c>
      <c r="F286" s="212" t="s">
        <v>426</v>
      </c>
      <c r="G286" s="210"/>
      <c r="H286" s="213">
        <v>21.32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35</v>
      </c>
      <c r="AX286" s="14" t="s">
        <v>73</v>
      </c>
      <c r="AY286" s="219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427</v>
      </c>
      <c r="G287" s="210"/>
      <c r="H287" s="213">
        <v>-1.5760000000000001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4" customFormat="1" ht="11.25">
      <c r="B288" s="209"/>
      <c r="C288" s="210"/>
      <c r="D288" s="200" t="s">
        <v>195</v>
      </c>
      <c r="E288" s="211" t="s">
        <v>19</v>
      </c>
      <c r="F288" s="212" t="s">
        <v>428</v>
      </c>
      <c r="G288" s="210"/>
      <c r="H288" s="213">
        <v>36.244</v>
      </c>
      <c r="I288" s="214"/>
      <c r="J288" s="210"/>
      <c r="K288" s="210"/>
      <c r="L288" s="215"/>
      <c r="M288" s="216"/>
      <c r="N288" s="217"/>
      <c r="O288" s="217"/>
      <c r="P288" s="217"/>
      <c r="Q288" s="217"/>
      <c r="R288" s="217"/>
      <c r="S288" s="217"/>
      <c r="T288" s="218"/>
      <c r="AT288" s="219" t="s">
        <v>195</v>
      </c>
      <c r="AU288" s="219" t="s">
        <v>82</v>
      </c>
      <c r="AV288" s="14" t="s">
        <v>82</v>
      </c>
      <c r="AW288" s="14" t="s">
        <v>35</v>
      </c>
      <c r="AX288" s="14" t="s">
        <v>73</v>
      </c>
      <c r="AY288" s="219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427</v>
      </c>
      <c r="G289" s="210"/>
      <c r="H289" s="213">
        <v>-1.5760000000000001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4" customFormat="1" ht="11.25">
      <c r="B290" s="209"/>
      <c r="C290" s="210"/>
      <c r="D290" s="200" t="s">
        <v>195</v>
      </c>
      <c r="E290" s="211" t="s">
        <v>19</v>
      </c>
      <c r="F290" s="212" t="s">
        <v>429</v>
      </c>
      <c r="G290" s="210"/>
      <c r="H290" s="213">
        <v>30.628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1:65" s="14" customFormat="1" ht="11.25">
      <c r="B291" s="209"/>
      <c r="C291" s="210"/>
      <c r="D291" s="200" t="s">
        <v>195</v>
      </c>
      <c r="E291" s="211" t="s">
        <v>19</v>
      </c>
      <c r="F291" s="212" t="s">
        <v>427</v>
      </c>
      <c r="G291" s="210"/>
      <c r="H291" s="213">
        <v>-1.5760000000000001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1:65" s="14" customFormat="1" ht="11.25">
      <c r="B292" s="209"/>
      <c r="C292" s="210"/>
      <c r="D292" s="200" t="s">
        <v>195</v>
      </c>
      <c r="E292" s="211" t="s">
        <v>19</v>
      </c>
      <c r="F292" s="212" t="s">
        <v>430</v>
      </c>
      <c r="G292" s="210"/>
      <c r="H292" s="213">
        <v>30.056000000000001</v>
      </c>
      <c r="I292" s="214"/>
      <c r="J292" s="210"/>
      <c r="K292" s="210"/>
      <c r="L292" s="215"/>
      <c r="M292" s="216"/>
      <c r="N292" s="217"/>
      <c r="O292" s="217"/>
      <c r="P292" s="217"/>
      <c r="Q292" s="217"/>
      <c r="R292" s="217"/>
      <c r="S292" s="217"/>
      <c r="T292" s="218"/>
      <c r="AT292" s="219" t="s">
        <v>195</v>
      </c>
      <c r="AU292" s="219" t="s">
        <v>82</v>
      </c>
      <c r="AV292" s="14" t="s">
        <v>82</v>
      </c>
      <c r="AW292" s="14" t="s">
        <v>35</v>
      </c>
      <c r="AX292" s="14" t="s">
        <v>73</v>
      </c>
      <c r="AY292" s="219" t="s">
        <v>185</v>
      </c>
    </row>
    <row r="293" spans="1:65" s="14" customFormat="1" ht="11.25">
      <c r="B293" s="209"/>
      <c r="C293" s="210"/>
      <c r="D293" s="200" t="s">
        <v>195</v>
      </c>
      <c r="E293" s="211" t="s">
        <v>19</v>
      </c>
      <c r="F293" s="212" t="s">
        <v>431</v>
      </c>
      <c r="G293" s="210"/>
      <c r="H293" s="213">
        <v>-3.1520000000000001</v>
      </c>
      <c r="I293" s="214"/>
      <c r="J293" s="210"/>
      <c r="K293" s="210"/>
      <c r="L293" s="215"/>
      <c r="M293" s="216"/>
      <c r="N293" s="217"/>
      <c r="O293" s="217"/>
      <c r="P293" s="217"/>
      <c r="Q293" s="217"/>
      <c r="R293" s="217"/>
      <c r="S293" s="217"/>
      <c r="T293" s="218"/>
      <c r="AT293" s="219" t="s">
        <v>195</v>
      </c>
      <c r="AU293" s="219" t="s">
        <v>82</v>
      </c>
      <c r="AV293" s="14" t="s">
        <v>82</v>
      </c>
      <c r="AW293" s="14" t="s">
        <v>35</v>
      </c>
      <c r="AX293" s="14" t="s">
        <v>73</v>
      </c>
      <c r="AY293" s="219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432</v>
      </c>
      <c r="G294" s="210"/>
      <c r="H294" s="213">
        <v>49.816000000000003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4" customFormat="1" ht="11.25">
      <c r="B295" s="209"/>
      <c r="C295" s="210"/>
      <c r="D295" s="200" t="s">
        <v>195</v>
      </c>
      <c r="E295" s="211" t="s">
        <v>19</v>
      </c>
      <c r="F295" s="212" t="s">
        <v>433</v>
      </c>
      <c r="G295" s="210"/>
      <c r="H295" s="213">
        <v>4.7279999999999998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1:65" s="15" customFormat="1" ht="11.25">
      <c r="B296" s="220"/>
      <c r="C296" s="221"/>
      <c r="D296" s="200" t="s">
        <v>195</v>
      </c>
      <c r="E296" s="222" t="s">
        <v>19</v>
      </c>
      <c r="F296" s="223" t="s">
        <v>226</v>
      </c>
      <c r="G296" s="221"/>
      <c r="H296" s="224">
        <v>249.17200000000005</v>
      </c>
      <c r="I296" s="225"/>
      <c r="J296" s="221"/>
      <c r="K296" s="221"/>
      <c r="L296" s="226"/>
      <c r="M296" s="227"/>
      <c r="N296" s="228"/>
      <c r="O296" s="228"/>
      <c r="P296" s="228"/>
      <c r="Q296" s="228"/>
      <c r="R296" s="228"/>
      <c r="S296" s="228"/>
      <c r="T296" s="229"/>
      <c r="AT296" s="230" t="s">
        <v>195</v>
      </c>
      <c r="AU296" s="230" t="s">
        <v>82</v>
      </c>
      <c r="AV296" s="15" t="s">
        <v>135</v>
      </c>
      <c r="AW296" s="15" t="s">
        <v>35</v>
      </c>
      <c r="AX296" s="15" t="s">
        <v>80</v>
      </c>
      <c r="AY296" s="230" t="s">
        <v>185</v>
      </c>
    </row>
    <row r="297" spans="1:65" s="12" customFormat="1" ht="22.9" customHeight="1">
      <c r="B297" s="164"/>
      <c r="C297" s="165"/>
      <c r="D297" s="166" t="s">
        <v>72</v>
      </c>
      <c r="E297" s="178" t="s">
        <v>434</v>
      </c>
      <c r="F297" s="178" t="s">
        <v>435</v>
      </c>
      <c r="G297" s="165"/>
      <c r="H297" s="165"/>
      <c r="I297" s="168"/>
      <c r="J297" s="179">
        <f>BK297</f>
        <v>0</v>
      </c>
      <c r="K297" s="165"/>
      <c r="L297" s="170"/>
      <c r="M297" s="171"/>
      <c r="N297" s="172"/>
      <c r="O297" s="172"/>
      <c r="P297" s="173">
        <f>SUM(P298:P302)</f>
        <v>0</v>
      </c>
      <c r="Q297" s="172"/>
      <c r="R297" s="173">
        <f>SUM(R298:R302)</f>
        <v>0</v>
      </c>
      <c r="S297" s="172"/>
      <c r="T297" s="174">
        <f>SUM(T298:T302)</f>
        <v>0.48</v>
      </c>
      <c r="AR297" s="175" t="s">
        <v>82</v>
      </c>
      <c r="AT297" s="176" t="s">
        <v>72</v>
      </c>
      <c r="AU297" s="176" t="s">
        <v>80</v>
      </c>
      <c r="AY297" s="175" t="s">
        <v>185</v>
      </c>
      <c r="BK297" s="177">
        <f>SUM(BK298:BK302)</f>
        <v>0</v>
      </c>
    </row>
    <row r="298" spans="1:65" s="2" customFormat="1" ht="24.2" customHeight="1">
      <c r="A298" s="36"/>
      <c r="B298" s="37"/>
      <c r="C298" s="180" t="s">
        <v>436</v>
      </c>
      <c r="D298" s="180" t="s">
        <v>187</v>
      </c>
      <c r="E298" s="181" t="s">
        <v>437</v>
      </c>
      <c r="F298" s="182" t="s">
        <v>438</v>
      </c>
      <c r="G298" s="183" t="s">
        <v>439</v>
      </c>
      <c r="H298" s="184">
        <v>20</v>
      </c>
      <c r="I298" s="185"/>
      <c r="J298" s="186">
        <f>ROUND(I298*H298,2)</f>
        <v>0</v>
      </c>
      <c r="K298" s="182" t="s">
        <v>191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0</v>
      </c>
      <c r="R298" s="189">
        <f>Q298*H298</f>
        <v>0</v>
      </c>
      <c r="S298" s="189">
        <v>2.4E-2</v>
      </c>
      <c r="T298" s="190">
        <f>S298*H298</f>
        <v>0.48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339</v>
      </c>
      <c r="AT298" s="191" t="s">
        <v>187</v>
      </c>
      <c r="AU298" s="191" t="s">
        <v>82</v>
      </c>
      <c r="AY298" s="19" t="s">
        <v>185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80</v>
      </c>
      <c r="BK298" s="192">
        <f>ROUND(I298*H298,2)</f>
        <v>0</v>
      </c>
      <c r="BL298" s="19" t="s">
        <v>339</v>
      </c>
      <c r="BM298" s="191" t="s">
        <v>440</v>
      </c>
    </row>
    <row r="299" spans="1:65" s="2" customFormat="1" ht="11.25">
      <c r="A299" s="36"/>
      <c r="B299" s="37"/>
      <c r="C299" s="38"/>
      <c r="D299" s="193" t="s">
        <v>193</v>
      </c>
      <c r="E299" s="38"/>
      <c r="F299" s="194" t="s">
        <v>441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193</v>
      </c>
      <c r="AU299" s="19" t="s">
        <v>82</v>
      </c>
    </row>
    <row r="300" spans="1:65" s="13" customFormat="1" ht="11.25">
      <c r="B300" s="198"/>
      <c r="C300" s="199"/>
      <c r="D300" s="200" t="s">
        <v>195</v>
      </c>
      <c r="E300" s="201" t="s">
        <v>19</v>
      </c>
      <c r="F300" s="202" t="s">
        <v>442</v>
      </c>
      <c r="G300" s="199"/>
      <c r="H300" s="201" t="s">
        <v>19</v>
      </c>
      <c r="I300" s="203"/>
      <c r="J300" s="199"/>
      <c r="K300" s="199"/>
      <c r="L300" s="204"/>
      <c r="M300" s="205"/>
      <c r="N300" s="206"/>
      <c r="O300" s="206"/>
      <c r="P300" s="206"/>
      <c r="Q300" s="206"/>
      <c r="R300" s="206"/>
      <c r="S300" s="206"/>
      <c r="T300" s="207"/>
      <c r="AT300" s="208" t="s">
        <v>195</v>
      </c>
      <c r="AU300" s="208" t="s">
        <v>82</v>
      </c>
      <c r="AV300" s="13" t="s">
        <v>80</v>
      </c>
      <c r="AW300" s="13" t="s">
        <v>35</v>
      </c>
      <c r="AX300" s="13" t="s">
        <v>73</v>
      </c>
      <c r="AY300" s="208" t="s">
        <v>185</v>
      </c>
    </row>
    <row r="301" spans="1:65" s="14" customFormat="1" ht="11.25">
      <c r="B301" s="209"/>
      <c r="C301" s="210"/>
      <c r="D301" s="200" t="s">
        <v>195</v>
      </c>
      <c r="E301" s="211" t="s">
        <v>19</v>
      </c>
      <c r="F301" s="212" t="s">
        <v>372</v>
      </c>
      <c r="G301" s="210"/>
      <c r="H301" s="213">
        <v>20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1:65" s="15" customFormat="1" ht="11.25">
      <c r="B302" s="220"/>
      <c r="C302" s="221"/>
      <c r="D302" s="200" t="s">
        <v>195</v>
      </c>
      <c r="E302" s="222" t="s">
        <v>19</v>
      </c>
      <c r="F302" s="223" t="s">
        <v>226</v>
      </c>
      <c r="G302" s="221"/>
      <c r="H302" s="224">
        <v>20</v>
      </c>
      <c r="I302" s="225"/>
      <c r="J302" s="221"/>
      <c r="K302" s="221"/>
      <c r="L302" s="226"/>
      <c r="M302" s="227"/>
      <c r="N302" s="228"/>
      <c r="O302" s="228"/>
      <c r="P302" s="228"/>
      <c r="Q302" s="228"/>
      <c r="R302" s="228"/>
      <c r="S302" s="228"/>
      <c r="T302" s="229"/>
      <c r="AT302" s="230" t="s">
        <v>195</v>
      </c>
      <c r="AU302" s="230" t="s">
        <v>82</v>
      </c>
      <c r="AV302" s="15" t="s">
        <v>135</v>
      </c>
      <c r="AW302" s="15" t="s">
        <v>35</v>
      </c>
      <c r="AX302" s="15" t="s">
        <v>80</v>
      </c>
      <c r="AY302" s="230" t="s">
        <v>185</v>
      </c>
    </row>
    <row r="303" spans="1:65" s="12" customFormat="1" ht="25.9" customHeight="1">
      <c r="B303" s="164"/>
      <c r="C303" s="165"/>
      <c r="D303" s="166" t="s">
        <v>72</v>
      </c>
      <c r="E303" s="167" t="s">
        <v>443</v>
      </c>
      <c r="F303" s="167" t="s">
        <v>444</v>
      </c>
      <c r="G303" s="165"/>
      <c r="H303" s="165"/>
      <c r="I303" s="168"/>
      <c r="J303" s="169">
        <f>BK303</f>
        <v>0</v>
      </c>
      <c r="K303" s="165"/>
      <c r="L303" s="170"/>
      <c r="M303" s="171"/>
      <c r="N303" s="172"/>
      <c r="O303" s="172"/>
      <c r="P303" s="173">
        <f>P304</f>
        <v>0</v>
      </c>
      <c r="Q303" s="172"/>
      <c r="R303" s="173">
        <f>R304</f>
        <v>0</v>
      </c>
      <c r="S303" s="172"/>
      <c r="T303" s="174">
        <f>T304</f>
        <v>0</v>
      </c>
      <c r="AR303" s="175" t="s">
        <v>135</v>
      </c>
      <c r="AT303" s="176" t="s">
        <v>72</v>
      </c>
      <c r="AU303" s="176" t="s">
        <v>73</v>
      </c>
      <c r="AY303" s="175" t="s">
        <v>185</v>
      </c>
      <c r="BK303" s="177">
        <f>BK304</f>
        <v>0</v>
      </c>
    </row>
    <row r="304" spans="1:65" s="2" customFormat="1" ht="16.5" customHeight="1">
      <c r="A304" s="36"/>
      <c r="B304" s="37"/>
      <c r="C304" s="180" t="s">
        <v>445</v>
      </c>
      <c r="D304" s="180" t="s">
        <v>187</v>
      </c>
      <c r="E304" s="181" t="s">
        <v>446</v>
      </c>
      <c r="F304" s="182" t="s">
        <v>447</v>
      </c>
      <c r="G304" s="183" t="s">
        <v>448</v>
      </c>
      <c r="H304" s="184">
        <v>40</v>
      </c>
      <c r="I304" s="185"/>
      <c r="J304" s="186">
        <f>ROUND(I304*H304,2)</f>
        <v>0</v>
      </c>
      <c r="K304" s="182" t="s">
        <v>449</v>
      </c>
      <c r="L304" s="41"/>
      <c r="M304" s="187" t="s">
        <v>19</v>
      </c>
      <c r="N304" s="188" t="s">
        <v>44</v>
      </c>
      <c r="O304" s="66"/>
      <c r="P304" s="189">
        <f>O304*H304</f>
        <v>0</v>
      </c>
      <c r="Q304" s="189">
        <v>0</v>
      </c>
      <c r="R304" s="189">
        <f>Q304*H304</f>
        <v>0</v>
      </c>
      <c r="S304" s="189">
        <v>0</v>
      </c>
      <c r="T304" s="190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91" t="s">
        <v>450</v>
      </c>
      <c r="AT304" s="191" t="s">
        <v>187</v>
      </c>
      <c r="AU304" s="191" t="s">
        <v>80</v>
      </c>
      <c r="AY304" s="19" t="s">
        <v>185</v>
      </c>
      <c r="BE304" s="192">
        <f>IF(N304="základní",J304,0)</f>
        <v>0</v>
      </c>
      <c r="BF304" s="192">
        <f>IF(N304="snížená",J304,0)</f>
        <v>0</v>
      </c>
      <c r="BG304" s="192">
        <f>IF(N304="zákl. přenesená",J304,0)</f>
        <v>0</v>
      </c>
      <c r="BH304" s="192">
        <f>IF(N304="sníž. přenesená",J304,0)</f>
        <v>0</v>
      </c>
      <c r="BI304" s="192">
        <f>IF(N304="nulová",J304,0)</f>
        <v>0</v>
      </c>
      <c r="BJ304" s="19" t="s">
        <v>80</v>
      </c>
      <c r="BK304" s="192">
        <f>ROUND(I304*H304,2)</f>
        <v>0</v>
      </c>
      <c r="BL304" s="19" t="s">
        <v>450</v>
      </c>
      <c r="BM304" s="191" t="s">
        <v>451</v>
      </c>
    </row>
    <row r="305" spans="1:65" s="12" customFormat="1" ht="25.9" customHeight="1">
      <c r="B305" s="164"/>
      <c r="C305" s="165"/>
      <c r="D305" s="166" t="s">
        <v>72</v>
      </c>
      <c r="E305" s="167" t="s">
        <v>452</v>
      </c>
      <c r="F305" s="167" t="s">
        <v>453</v>
      </c>
      <c r="G305" s="165"/>
      <c r="H305" s="165"/>
      <c r="I305" s="168"/>
      <c r="J305" s="169">
        <f>BK305</f>
        <v>0</v>
      </c>
      <c r="K305" s="165"/>
      <c r="L305" s="170"/>
      <c r="M305" s="171"/>
      <c r="N305" s="172"/>
      <c r="O305" s="172"/>
      <c r="P305" s="173">
        <f>P306</f>
        <v>0</v>
      </c>
      <c r="Q305" s="172"/>
      <c r="R305" s="173">
        <f>R306</f>
        <v>0</v>
      </c>
      <c r="S305" s="172"/>
      <c r="T305" s="174">
        <f>T306</f>
        <v>0</v>
      </c>
      <c r="AR305" s="175" t="s">
        <v>250</v>
      </c>
      <c r="AT305" s="176" t="s">
        <v>72</v>
      </c>
      <c r="AU305" s="176" t="s">
        <v>73</v>
      </c>
      <c r="AY305" s="175" t="s">
        <v>185</v>
      </c>
      <c r="BK305" s="177">
        <f>BK306</f>
        <v>0</v>
      </c>
    </row>
    <row r="306" spans="1:65" s="2" customFormat="1" ht="16.5" customHeight="1">
      <c r="A306" s="36"/>
      <c r="B306" s="37"/>
      <c r="C306" s="180" t="s">
        <v>454</v>
      </c>
      <c r="D306" s="180" t="s">
        <v>187</v>
      </c>
      <c r="E306" s="181" t="s">
        <v>455</v>
      </c>
      <c r="F306" s="182" t="s">
        <v>456</v>
      </c>
      <c r="G306" s="183" t="s">
        <v>457</v>
      </c>
      <c r="H306" s="231"/>
      <c r="I306" s="185"/>
      <c r="J306" s="186">
        <f>ROUND(I306*H306,2)</f>
        <v>0</v>
      </c>
      <c r="K306" s="182" t="s">
        <v>19</v>
      </c>
      <c r="L306" s="41"/>
      <c r="M306" s="232" t="s">
        <v>19</v>
      </c>
      <c r="N306" s="233" t="s">
        <v>44</v>
      </c>
      <c r="O306" s="234"/>
      <c r="P306" s="235">
        <f>O306*H306</f>
        <v>0</v>
      </c>
      <c r="Q306" s="235">
        <v>0</v>
      </c>
      <c r="R306" s="235">
        <f>Q306*H306</f>
        <v>0</v>
      </c>
      <c r="S306" s="235">
        <v>0</v>
      </c>
      <c r="T306" s="236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135</v>
      </c>
      <c r="AT306" s="191" t="s">
        <v>187</v>
      </c>
      <c r="AU306" s="191" t="s">
        <v>80</v>
      </c>
      <c r="AY306" s="19" t="s">
        <v>185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80</v>
      </c>
      <c r="BK306" s="192">
        <f>ROUND(I306*H306,2)</f>
        <v>0</v>
      </c>
      <c r="BL306" s="19" t="s">
        <v>135</v>
      </c>
      <c r="BM306" s="191" t="s">
        <v>458</v>
      </c>
    </row>
    <row r="307" spans="1:65" s="2" customFormat="1" ht="6.95" customHeight="1">
      <c r="A307" s="36"/>
      <c r="B307" s="49"/>
      <c r="C307" s="50"/>
      <c r="D307" s="50"/>
      <c r="E307" s="50"/>
      <c r="F307" s="50"/>
      <c r="G307" s="50"/>
      <c r="H307" s="50"/>
      <c r="I307" s="50"/>
      <c r="J307" s="50"/>
      <c r="K307" s="50"/>
      <c r="L307" s="41"/>
      <c r="M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</sheetData>
  <sheetProtection algorithmName="SHA-512" hashValue="fudC3dCgQ4L1jvhyT30XUG2oS3RKKWxbxUXOH9exFVeYSWYrzzyfaH6SMJ/ph5+JxsoC23+ILwMGjcIQb3SeoA==" saltValue="NLyU7I9pjwaTF0C/U9qArL5L57e37oU9EFvX+ae8u43p9PogjSyIu4PbAnWVKIo3Bg8lQkQXH2U6PXkESjoa6Q==" spinCount="100000" sheet="1" objects="1" scenarios="1" formatColumns="0" formatRows="0" autoFilter="0"/>
  <autoFilter ref="C96:K306"/>
  <mergeCells count="12">
    <mergeCell ref="E89:H89"/>
    <mergeCell ref="L2:V2"/>
    <mergeCell ref="E50:H50"/>
    <mergeCell ref="E52:H52"/>
    <mergeCell ref="E54:H54"/>
    <mergeCell ref="E85:H85"/>
    <mergeCell ref="E87:H87"/>
    <mergeCell ref="E7:H7"/>
    <mergeCell ref="E9:H9"/>
    <mergeCell ref="E11:H11"/>
    <mergeCell ref="E20:H20"/>
    <mergeCell ref="E29:H29"/>
  </mergeCells>
  <hyperlinks>
    <hyperlink ref="F101" r:id="rId1"/>
    <hyperlink ref="F135" r:id="rId2"/>
    <hyperlink ref="F143" r:id="rId3"/>
    <hyperlink ref="F148" r:id="rId4"/>
    <hyperlink ref="F152" r:id="rId5"/>
    <hyperlink ref="F157" r:id="rId6"/>
    <hyperlink ref="F162" r:id="rId7"/>
    <hyperlink ref="F166" r:id="rId8"/>
    <hyperlink ref="F171" r:id="rId9"/>
    <hyperlink ref="F183" r:id="rId10"/>
    <hyperlink ref="F191" r:id="rId11"/>
    <hyperlink ref="F198" r:id="rId12"/>
    <hyperlink ref="F205" r:id="rId13"/>
    <hyperlink ref="F213" r:id="rId14"/>
    <hyperlink ref="F221" r:id="rId15"/>
    <hyperlink ref="F230" r:id="rId16"/>
    <hyperlink ref="F232" r:id="rId17"/>
    <hyperlink ref="F237" r:id="rId18"/>
    <hyperlink ref="F241" r:id="rId19"/>
    <hyperlink ref="F255" r:id="rId20"/>
    <hyperlink ref="F257" r:id="rId21"/>
    <hyperlink ref="F265" r:id="rId22"/>
    <hyperlink ref="F270" r:id="rId23"/>
    <hyperlink ref="F273" r:id="rId24"/>
    <hyperlink ref="F281" r:id="rId25"/>
    <hyperlink ref="F299" r:id="rId26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146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ht="12.75">
      <c r="B8" s="22"/>
      <c r="D8" s="114" t="s">
        <v>150</v>
      </c>
      <c r="L8" s="22"/>
    </row>
    <row r="9" spans="1:46" s="1" customFormat="1" ht="16.5" customHeight="1">
      <c r="B9" s="22"/>
      <c r="E9" s="385" t="s">
        <v>6679</v>
      </c>
      <c r="F9" s="383"/>
      <c r="G9" s="383"/>
      <c r="H9" s="383"/>
      <c r="L9" s="22"/>
    </row>
    <row r="10" spans="1:46" s="1" customFormat="1" ht="12" customHeight="1">
      <c r="B10" s="22"/>
      <c r="D10" s="114" t="s">
        <v>152</v>
      </c>
      <c r="L10" s="22"/>
    </row>
    <row r="11" spans="1:46" s="2" customFormat="1" ht="16.5" customHeight="1">
      <c r="A11" s="36"/>
      <c r="B11" s="41"/>
      <c r="C11" s="36"/>
      <c r="D11" s="36"/>
      <c r="E11" s="395" t="s">
        <v>6680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7418</v>
      </c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388" t="s">
        <v>7741</v>
      </c>
      <c r="F13" s="387"/>
      <c r="G13" s="387"/>
      <c r="H13" s="387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36"/>
      <c r="J14" s="36"/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4" t="s">
        <v>18</v>
      </c>
      <c r="E15" s="36"/>
      <c r="F15" s="105" t="s">
        <v>19</v>
      </c>
      <c r="G15" s="36"/>
      <c r="H15" s="36"/>
      <c r="I15" s="114" t="s">
        <v>20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21</v>
      </c>
      <c r="E16" s="36"/>
      <c r="F16" s="105" t="s">
        <v>22</v>
      </c>
      <c r="G16" s="36"/>
      <c r="H16" s="36"/>
      <c r="I16" s="114" t="s">
        <v>23</v>
      </c>
      <c r="J16" s="116" t="str">
        <f>'Rekapitulace stavby'!AN8</f>
        <v>16. 9. 2021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36"/>
      <c r="J17" s="36"/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4" t="s">
        <v>25</v>
      </c>
      <c r="E18" s="36"/>
      <c r="F18" s="36"/>
      <c r="G18" s="36"/>
      <c r="H18" s="36"/>
      <c r="I18" s="114" t="s">
        <v>26</v>
      </c>
      <c r="J18" s="105" t="str">
        <f>IF('Rekapitulace stavby'!AN10="","",'Rekapitulace stavby'!AN10)</f>
        <v>61988987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tr">
        <f>IF('Rekapitulace stavby'!E11="","",'Rekapitulace stavby'!E11)</f>
        <v>Ostravská univerzita, Dvořákova 138/7, Ostrava</v>
      </c>
      <c r="F19" s="36"/>
      <c r="G19" s="36"/>
      <c r="H19" s="36"/>
      <c r="I19" s="114" t="s">
        <v>29</v>
      </c>
      <c r="J19" s="105" t="str">
        <f>IF('Rekapitulace stavby'!AN11="","",'Rekapitulace stavby'!AN11)</f>
        <v/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36"/>
      <c r="J20" s="36"/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4" t="s">
        <v>30</v>
      </c>
      <c r="E21" s="36"/>
      <c r="F21" s="36"/>
      <c r="G21" s="36"/>
      <c r="H21" s="36"/>
      <c r="I21" s="114" t="s">
        <v>26</v>
      </c>
      <c r="J21" s="32" t="str">
        <f>'Rekapitulace stavby'!AN13</f>
        <v>Vyplň údaj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389" t="str">
        <f>'Rekapitulace stavby'!E14</f>
        <v>Vyplň údaj</v>
      </c>
      <c r="F22" s="390"/>
      <c r="G22" s="390"/>
      <c r="H22" s="390"/>
      <c r="I22" s="114" t="s">
        <v>29</v>
      </c>
      <c r="J22" s="32" t="str">
        <f>'Rekapitulace stavby'!AN14</f>
        <v>Vyplň údaj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36"/>
      <c r="J23" s="36"/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4" t="s">
        <v>32</v>
      </c>
      <c r="E24" s="36"/>
      <c r="F24" s="36"/>
      <c r="G24" s="36"/>
      <c r="H24" s="36"/>
      <c r="I24" s="114" t="s">
        <v>26</v>
      </c>
      <c r="J24" s="105" t="str">
        <f>IF('Rekapitulace stavby'!AN16="","",'Rekapitulace stavby'!AN16)</f>
        <v>60766859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tr">
        <f>IF('Rekapitulace stavby'!E17="","",'Rekapitulace stavby'!E17)</f>
        <v>Ing.arch.Martin Janda,Lomná 1895, Frenštát p.R.</v>
      </c>
      <c r="F25" s="36"/>
      <c r="G25" s="36"/>
      <c r="H25" s="36"/>
      <c r="I25" s="114" t="s">
        <v>29</v>
      </c>
      <c r="J25" s="105" t="str">
        <f>IF('Rekapitulace stavby'!AN17="","",'Rekapitulace stavby'!AN17)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4" t="s">
        <v>36</v>
      </c>
      <c r="E27" s="36"/>
      <c r="F27" s="36"/>
      <c r="G27" s="36"/>
      <c r="H27" s="36"/>
      <c r="I27" s="114" t="s">
        <v>26</v>
      </c>
      <c r="J27" s="105" t="str">
        <f>IF('Rekapitulace stavby'!AN19="","",'Rekapitulace stavby'!AN19)</f>
        <v/>
      </c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tr">
        <f>IF('Rekapitulace stavby'!E20="","",'Rekapitulace stavby'!E20)</f>
        <v xml:space="preserve"> </v>
      </c>
      <c r="F28" s="36"/>
      <c r="G28" s="36"/>
      <c r="H28" s="36"/>
      <c r="I28" s="114" t="s">
        <v>29</v>
      </c>
      <c r="J28" s="105" t="str">
        <f>IF('Rekapitulace stavby'!AN20="","",'Rekapitulace stavby'!AN20)</f>
        <v/>
      </c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36"/>
      <c r="J29" s="36"/>
      <c r="K29" s="36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4" t="s">
        <v>37</v>
      </c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17"/>
      <c r="B31" s="118"/>
      <c r="C31" s="117"/>
      <c r="D31" s="117"/>
      <c r="E31" s="391" t="s">
        <v>19</v>
      </c>
      <c r="F31" s="391"/>
      <c r="G31" s="391"/>
      <c r="H31" s="391"/>
      <c r="I31" s="117"/>
      <c r="J31" s="117"/>
      <c r="K31" s="117"/>
      <c r="L31" s="119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36"/>
      <c r="J32" s="36"/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1" t="s">
        <v>39</v>
      </c>
      <c r="E34" s="36"/>
      <c r="F34" s="36"/>
      <c r="G34" s="36"/>
      <c r="H34" s="36"/>
      <c r="I34" s="36"/>
      <c r="J34" s="122">
        <f>ROUND(J102,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0"/>
      <c r="E35" s="120"/>
      <c r="F35" s="120"/>
      <c r="G35" s="120"/>
      <c r="H35" s="120"/>
      <c r="I35" s="120"/>
      <c r="J35" s="120"/>
      <c r="K35" s="120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3" t="s">
        <v>41</v>
      </c>
      <c r="G36" s="36"/>
      <c r="H36" s="36"/>
      <c r="I36" s="123" t="s">
        <v>40</v>
      </c>
      <c r="J36" s="123" t="s">
        <v>42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24" t="s">
        <v>43</v>
      </c>
      <c r="E37" s="114" t="s">
        <v>44</v>
      </c>
      <c r="F37" s="125">
        <f>ROUND((SUM(BE102:BE203)),  2)</f>
        <v>0</v>
      </c>
      <c r="G37" s="36"/>
      <c r="H37" s="36"/>
      <c r="I37" s="126">
        <v>0.21</v>
      </c>
      <c r="J37" s="125">
        <f>ROUND(((SUM(BE102:BE203))*I37),  2)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4" t="s">
        <v>45</v>
      </c>
      <c r="F38" s="125">
        <f>ROUND((SUM(BF102:BF203)),  2)</f>
        <v>0</v>
      </c>
      <c r="G38" s="36"/>
      <c r="H38" s="36"/>
      <c r="I38" s="126">
        <v>0.15</v>
      </c>
      <c r="J38" s="125">
        <f>ROUND(((SUM(BF102:BF203))*I38),  2)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46</v>
      </c>
      <c r="F39" s="125">
        <f>ROUND((SUM(BG102:BG203)),  2)</f>
        <v>0</v>
      </c>
      <c r="G39" s="36"/>
      <c r="H39" s="36"/>
      <c r="I39" s="126">
        <v>0.21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4" t="s">
        <v>47</v>
      </c>
      <c r="F40" s="125">
        <f>ROUND((SUM(BH102:BH203)),  2)</f>
        <v>0</v>
      </c>
      <c r="G40" s="36"/>
      <c r="H40" s="36"/>
      <c r="I40" s="126">
        <v>0.15</v>
      </c>
      <c r="J40" s="125">
        <f>0</f>
        <v>0</v>
      </c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4" t="s">
        <v>48</v>
      </c>
      <c r="F41" s="125">
        <f>ROUND((SUM(BI102:BI203)),  2)</f>
        <v>0</v>
      </c>
      <c r="G41" s="36"/>
      <c r="H41" s="36"/>
      <c r="I41" s="126">
        <v>0</v>
      </c>
      <c r="J41" s="125">
        <f>0</f>
        <v>0</v>
      </c>
      <c r="K41" s="36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36"/>
      <c r="J42" s="36"/>
      <c r="K42" s="36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27"/>
      <c r="D43" s="128" t="s">
        <v>49</v>
      </c>
      <c r="E43" s="129"/>
      <c r="F43" s="129"/>
      <c r="G43" s="130" t="s">
        <v>50</v>
      </c>
      <c r="H43" s="131" t="s">
        <v>51</v>
      </c>
      <c r="I43" s="129"/>
      <c r="J43" s="132">
        <f>SUM(J34:J41)</f>
        <v>0</v>
      </c>
      <c r="K43" s="133"/>
      <c r="L43" s="115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34"/>
      <c r="C44" s="135"/>
      <c r="D44" s="135"/>
      <c r="E44" s="135"/>
      <c r="F44" s="135"/>
      <c r="G44" s="135"/>
      <c r="H44" s="135"/>
      <c r="I44" s="135"/>
      <c r="J44" s="135"/>
      <c r="K44" s="135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154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392" t="str">
        <f>E7</f>
        <v>OU - stavební úpravy objektu ZW - děkanát Lékařské fakulty</v>
      </c>
      <c r="F52" s="393"/>
      <c r="G52" s="393"/>
      <c r="H52" s="393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150</v>
      </c>
      <c r="D53" s="24"/>
      <c r="E53" s="24"/>
      <c r="F53" s="24"/>
      <c r="G53" s="24"/>
      <c r="H53" s="24"/>
      <c r="I53" s="24"/>
      <c r="J53" s="24"/>
      <c r="K53" s="24"/>
      <c r="L53" s="22"/>
    </row>
    <row r="54" spans="1:31" s="1" customFormat="1" ht="16.5" customHeight="1">
      <c r="B54" s="23"/>
      <c r="C54" s="24"/>
      <c r="D54" s="24"/>
      <c r="E54" s="392" t="s">
        <v>6679</v>
      </c>
      <c r="F54" s="368"/>
      <c r="G54" s="368"/>
      <c r="H54" s="368"/>
      <c r="I54" s="24"/>
      <c r="J54" s="24"/>
      <c r="K54" s="24"/>
      <c r="L54" s="22"/>
    </row>
    <row r="55" spans="1:31" s="1" customFormat="1" ht="12" customHeight="1">
      <c r="B55" s="23"/>
      <c r="C55" s="31" t="s">
        <v>152</v>
      </c>
      <c r="D55" s="24"/>
      <c r="E55" s="24"/>
      <c r="F55" s="24"/>
      <c r="G55" s="24"/>
      <c r="H55" s="24"/>
      <c r="I55" s="24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396" t="s">
        <v>6680</v>
      </c>
      <c r="F56" s="394"/>
      <c r="G56" s="394"/>
      <c r="H56" s="394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7418</v>
      </c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40" t="str">
        <f>E13</f>
        <v>015 - Aula audiovizuální technika</v>
      </c>
      <c r="F58" s="394"/>
      <c r="G58" s="394"/>
      <c r="H58" s="394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 xml:space="preserve"> </v>
      </c>
      <c r="G60" s="38"/>
      <c r="H60" s="38"/>
      <c r="I60" s="31" t="s">
        <v>23</v>
      </c>
      <c r="J60" s="61" t="str">
        <f>IF(J16="","",J16)</f>
        <v>16. 9. 2021</v>
      </c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40.15" customHeight="1">
      <c r="A62" s="36"/>
      <c r="B62" s="37"/>
      <c r="C62" s="31" t="s">
        <v>25</v>
      </c>
      <c r="D62" s="38"/>
      <c r="E62" s="38"/>
      <c r="F62" s="29" t="str">
        <f>E19</f>
        <v>Ostravská univerzita, Dvořákova 138/7, Ostrava</v>
      </c>
      <c r="G62" s="38"/>
      <c r="H62" s="38"/>
      <c r="I62" s="31" t="s">
        <v>32</v>
      </c>
      <c r="J62" s="34" t="str">
        <f>E25</f>
        <v>Ing.arch.Martin Janda,Lomná 1895, Frenštát p.R.</v>
      </c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15.2" customHeight="1">
      <c r="A63" s="36"/>
      <c r="B63" s="37"/>
      <c r="C63" s="31" t="s">
        <v>30</v>
      </c>
      <c r="D63" s="38"/>
      <c r="E63" s="38"/>
      <c r="F63" s="29" t="str">
        <f>IF(E22="","",E22)</f>
        <v>Vyplň údaj</v>
      </c>
      <c r="G63" s="38"/>
      <c r="H63" s="38"/>
      <c r="I63" s="31" t="s">
        <v>36</v>
      </c>
      <c r="J63" s="34" t="str">
        <f>E28</f>
        <v xml:space="preserve"> 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15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38" t="s">
        <v>155</v>
      </c>
      <c r="D65" s="139"/>
      <c r="E65" s="139"/>
      <c r="F65" s="139"/>
      <c r="G65" s="139"/>
      <c r="H65" s="139"/>
      <c r="I65" s="139"/>
      <c r="J65" s="140" t="s">
        <v>156</v>
      </c>
      <c r="K65" s="139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41" t="s">
        <v>71</v>
      </c>
      <c r="D67" s="38"/>
      <c r="E67" s="38"/>
      <c r="F67" s="38"/>
      <c r="G67" s="38"/>
      <c r="H67" s="38"/>
      <c r="I67" s="38"/>
      <c r="J67" s="79">
        <f>J102</f>
        <v>0</v>
      </c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157</v>
      </c>
    </row>
    <row r="68" spans="1:47" s="9" customFormat="1" ht="24.95" customHeight="1">
      <c r="B68" s="142"/>
      <c r="C68" s="143"/>
      <c r="D68" s="144" t="s">
        <v>7742</v>
      </c>
      <c r="E68" s="145"/>
      <c r="F68" s="145"/>
      <c r="G68" s="145"/>
      <c r="H68" s="145"/>
      <c r="I68" s="145"/>
      <c r="J68" s="146">
        <f>J103</f>
        <v>0</v>
      </c>
      <c r="K68" s="143"/>
      <c r="L68" s="147"/>
    </row>
    <row r="69" spans="1:47" s="10" customFormat="1" ht="19.899999999999999" customHeight="1">
      <c r="B69" s="148"/>
      <c r="C69" s="99"/>
      <c r="D69" s="149" t="s">
        <v>7743</v>
      </c>
      <c r="E69" s="150"/>
      <c r="F69" s="150"/>
      <c r="G69" s="150"/>
      <c r="H69" s="150"/>
      <c r="I69" s="150"/>
      <c r="J69" s="151">
        <f>J104</f>
        <v>0</v>
      </c>
      <c r="K69" s="99"/>
      <c r="L69" s="152"/>
    </row>
    <row r="70" spans="1:47" s="10" customFormat="1" ht="19.899999999999999" customHeight="1">
      <c r="B70" s="148"/>
      <c r="C70" s="99"/>
      <c r="D70" s="149" t="s">
        <v>7744</v>
      </c>
      <c r="E70" s="150"/>
      <c r="F70" s="150"/>
      <c r="G70" s="150"/>
      <c r="H70" s="150"/>
      <c r="I70" s="150"/>
      <c r="J70" s="151">
        <f>J108</f>
        <v>0</v>
      </c>
      <c r="K70" s="99"/>
      <c r="L70" s="152"/>
    </row>
    <row r="71" spans="1:47" s="10" customFormat="1" ht="19.899999999999999" customHeight="1">
      <c r="B71" s="148"/>
      <c r="C71" s="99"/>
      <c r="D71" s="149" t="s">
        <v>7745</v>
      </c>
      <c r="E71" s="150"/>
      <c r="F71" s="150"/>
      <c r="G71" s="150"/>
      <c r="H71" s="150"/>
      <c r="I71" s="150"/>
      <c r="J71" s="151">
        <f>J113</f>
        <v>0</v>
      </c>
      <c r="K71" s="99"/>
      <c r="L71" s="152"/>
    </row>
    <row r="72" spans="1:47" s="10" customFormat="1" ht="19.899999999999999" customHeight="1">
      <c r="B72" s="148"/>
      <c r="C72" s="99"/>
      <c r="D72" s="149" t="s">
        <v>7746</v>
      </c>
      <c r="E72" s="150"/>
      <c r="F72" s="150"/>
      <c r="G72" s="150"/>
      <c r="H72" s="150"/>
      <c r="I72" s="150"/>
      <c r="J72" s="151">
        <f>J134</f>
        <v>0</v>
      </c>
      <c r="K72" s="99"/>
      <c r="L72" s="152"/>
    </row>
    <row r="73" spans="1:47" s="10" customFormat="1" ht="19.899999999999999" customHeight="1">
      <c r="B73" s="148"/>
      <c r="C73" s="99"/>
      <c r="D73" s="149" t="s">
        <v>7747</v>
      </c>
      <c r="E73" s="150"/>
      <c r="F73" s="150"/>
      <c r="G73" s="150"/>
      <c r="H73" s="150"/>
      <c r="I73" s="150"/>
      <c r="J73" s="151">
        <f>J144</f>
        <v>0</v>
      </c>
      <c r="K73" s="99"/>
      <c r="L73" s="152"/>
    </row>
    <row r="74" spans="1:47" s="10" customFormat="1" ht="19.899999999999999" customHeight="1">
      <c r="B74" s="148"/>
      <c r="C74" s="99"/>
      <c r="D74" s="149" t="s">
        <v>7748</v>
      </c>
      <c r="E74" s="150"/>
      <c r="F74" s="150"/>
      <c r="G74" s="150"/>
      <c r="H74" s="150"/>
      <c r="I74" s="150"/>
      <c r="J74" s="151">
        <f>J155</f>
        <v>0</v>
      </c>
      <c r="K74" s="99"/>
      <c r="L74" s="152"/>
    </row>
    <row r="75" spans="1:47" s="10" customFormat="1" ht="19.899999999999999" customHeight="1">
      <c r="B75" s="148"/>
      <c r="C75" s="99"/>
      <c r="D75" s="149" t="s">
        <v>7749</v>
      </c>
      <c r="E75" s="150"/>
      <c r="F75" s="150"/>
      <c r="G75" s="150"/>
      <c r="H75" s="150"/>
      <c r="I75" s="150"/>
      <c r="J75" s="151">
        <f>J160</f>
        <v>0</v>
      </c>
      <c r="K75" s="99"/>
      <c r="L75" s="152"/>
    </row>
    <row r="76" spans="1:47" s="10" customFormat="1" ht="19.899999999999999" customHeight="1">
      <c r="B76" s="148"/>
      <c r="C76" s="99"/>
      <c r="D76" s="149" t="s">
        <v>7750</v>
      </c>
      <c r="E76" s="150"/>
      <c r="F76" s="150"/>
      <c r="G76" s="150"/>
      <c r="H76" s="150"/>
      <c r="I76" s="150"/>
      <c r="J76" s="151">
        <f>J166</f>
        <v>0</v>
      </c>
      <c r="K76" s="99"/>
      <c r="L76" s="152"/>
    </row>
    <row r="77" spans="1:47" s="10" customFormat="1" ht="19.899999999999999" customHeight="1">
      <c r="B77" s="148"/>
      <c r="C77" s="99"/>
      <c r="D77" s="149" t="s">
        <v>7751</v>
      </c>
      <c r="E77" s="150"/>
      <c r="F77" s="150"/>
      <c r="G77" s="150"/>
      <c r="H77" s="150"/>
      <c r="I77" s="150"/>
      <c r="J77" s="151">
        <f>J174</f>
        <v>0</v>
      </c>
      <c r="K77" s="99"/>
      <c r="L77" s="152"/>
    </row>
    <row r="78" spans="1:47" s="10" customFormat="1" ht="19.899999999999999" customHeight="1">
      <c r="B78" s="148"/>
      <c r="C78" s="99"/>
      <c r="D78" s="149" t="s">
        <v>7752</v>
      </c>
      <c r="E78" s="150"/>
      <c r="F78" s="150"/>
      <c r="G78" s="150"/>
      <c r="H78" s="150"/>
      <c r="I78" s="150"/>
      <c r="J78" s="151">
        <f>J189</f>
        <v>0</v>
      </c>
      <c r="K78" s="99"/>
      <c r="L78" s="152"/>
    </row>
    <row r="79" spans="1:47" s="2" customFormat="1" ht="21.7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6.95" customHeight="1">
      <c r="A80" s="36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4" spans="1:31" s="2" customFormat="1" ht="6.95" customHeight="1">
      <c r="A84" s="36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24.95" customHeight="1">
      <c r="A85" s="36"/>
      <c r="B85" s="37"/>
      <c r="C85" s="25" t="s">
        <v>170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2" customFormat="1" ht="12" customHeight="1">
      <c r="A87" s="36"/>
      <c r="B87" s="37"/>
      <c r="C87" s="31" t="s">
        <v>16</v>
      </c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6.5" customHeight="1">
      <c r="A88" s="36"/>
      <c r="B88" s="37"/>
      <c r="C88" s="38"/>
      <c r="D88" s="38"/>
      <c r="E88" s="392" t="str">
        <f>E7</f>
        <v>OU - stavební úpravy objektu ZW - děkanát Lékařské fakulty</v>
      </c>
      <c r="F88" s="393"/>
      <c r="G88" s="393"/>
      <c r="H88" s="393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1" customFormat="1" ht="12" customHeight="1">
      <c r="B89" s="23"/>
      <c r="C89" s="31" t="s">
        <v>150</v>
      </c>
      <c r="D89" s="24"/>
      <c r="E89" s="24"/>
      <c r="F89" s="24"/>
      <c r="G89" s="24"/>
      <c r="H89" s="24"/>
      <c r="I89" s="24"/>
      <c r="J89" s="24"/>
      <c r="K89" s="24"/>
      <c r="L89" s="22"/>
    </row>
    <row r="90" spans="1:31" s="1" customFormat="1" ht="16.5" customHeight="1">
      <c r="B90" s="23"/>
      <c r="C90" s="24"/>
      <c r="D90" s="24"/>
      <c r="E90" s="392" t="s">
        <v>6679</v>
      </c>
      <c r="F90" s="368"/>
      <c r="G90" s="368"/>
      <c r="H90" s="368"/>
      <c r="I90" s="24"/>
      <c r="J90" s="24"/>
      <c r="K90" s="24"/>
      <c r="L90" s="22"/>
    </row>
    <row r="91" spans="1:31" s="1" customFormat="1" ht="12" customHeight="1">
      <c r="B91" s="23"/>
      <c r="C91" s="31" t="s">
        <v>152</v>
      </c>
      <c r="D91" s="24"/>
      <c r="E91" s="24"/>
      <c r="F91" s="24"/>
      <c r="G91" s="24"/>
      <c r="H91" s="24"/>
      <c r="I91" s="24"/>
      <c r="J91" s="24"/>
      <c r="K91" s="24"/>
      <c r="L91" s="22"/>
    </row>
    <row r="92" spans="1:31" s="2" customFormat="1" ht="16.5" customHeight="1">
      <c r="A92" s="36"/>
      <c r="B92" s="37"/>
      <c r="C92" s="38"/>
      <c r="D92" s="38"/>
      <c r="E92" s="396" t="s">
        <v>6680</v>
      </c>
      <c r="F92" s="394"/>
      <c r="G92" s="394"/>
      <c r="H92" s="394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12" customHeight="1">
      <c r="A93" s="36"/>
      <c r="B93" s="37"/>
      <c r="C93" s="31" t="s">
        <v>7418</v>
      </c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6.5" customHeight="1">
      <c r="A94" s="36"/>
      <c r="B94" s="37"/>
      <c r="C94" s="38"/>
      <c r="D94" s="38"/>
      <c r="E94" s="340" t="str">
        <f>E13</f>
        <v>015 - Aula audiovizuální technika</v>
      </c>
      <c r="F94" s="394"/>
      <c r="G94" s="394"/>
      <c r="H94" s="394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6.95" customHeight="1">
      <c r="A95" s="36"/>
      <c r="B95" s="37"/>
      <c r="C95" s="38"/>
      <c r="D95" s="38"/>
      <c r="E95" s="38"/>
      <c r="F95" s="38"/>
      <c r="G95" s="38"/>
      <c r="H95" s="38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2" customHeight="1">
      <c r="A96" s="36"/>
      <c r="B96" s="37"/>
      <c r="C96" s="31" t="s">
        <v>21</v>
      </c>
      <c r="D96" s="38"/>
      <c r="E96" s="38"/>
      <c r="F96" s="29" t="str">
        <f>F16</f>
        <v xml:space="preserve"> </v>
      </c>
      <c r="G96" s="38"/>
      <c r="H96" s="38"/>
      <c r="I96" s="31" t="s">
        <v>23</v>
      </c>
      <c r="J96" s="61" t="str">
        <f>IF(J16="","",J16)</f>
        <v>16. 9. 2021</v>
      </c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6.95" customHeight="1">
      <c r="A97" s="36"/>
      <c r="B97" s="37"/>
      <c r="C97" s="38"/>
      <c r="D97" s="38"/>
      <c r="E97" s="38"/>
      <c r="F97" s="38"/>
      <c r="G97" s="38"/>
      <c r="H97" s="38"/>
      <c r="I97" s="38"/>
      <c r="J97" s="38"/>
      <c r="K97" s="38"/>
      <c r="L97" s="115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40.15" customHeight="1">
      <c r="A98" s="36"/>
      <c r="B98" s="37"/>
      <c r="C98" s="31" t="s">
        <v>25</v>
      </c>
      <c r="D98" s="38"/>
      <c r="E98" s="38"/>
      <c r="F98" s="29" t="str">
        <f>E19</f>
        <v>Ostravská univerzita, Dvořákova 138/7, Ostrava</v>
      </c>
      <c r="G98" s="38"/>
      <c r="H98" s="38"/>
      <c r="I98" s="31" t="s">
        <v>32</v>
      </c>
      <c r="J98" s="34" t="str">
        <f>E25</f>
        <v>Ing.arch.Martin Janda,Lomná 1895, Frenštát p.R.</v>
      </c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15.2" customHeight="1">
      <c r="A99" s="36"/>
      <c r="B99" s="37"/>
      <c r="C99" s="31" t="s">
        <v>30</v>
      </c>
      <c r="D99" s="38"/>
      <c r="E99" s="38"/>
      <c r="F99" s="29" t="str">
        <f>IF(E22="","",E22)</f>
        <v>Vyplň údaj</v>
      </c>
      <c r="G99" s="38"/>
      <c r="H99" s="38"/>
      <c r="I99" s="31" t="s">
        <v>36</v>
      </c>
      <c r="J99" s="34" t="str">
        <f>E28</f>
        <v xml:space="preserve"> </v>
      </c>
      <c r="K99" s="38"/>
      <c r="L99" s="115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10.35" customHeight="1">
      <c r="A100" s="36"/>
      <c r="B100" s="37"/>
      <c r="C100" s="38"/>
      <c r="D100" s="38"/>
      <c r="E100" s="38"/>
      <c r="F100" s="38"/>
      <c r="G100" s="38"/>
      <c r="H100" s="38"/>
      <c r="I100" s="38"/>
      <c r="J100" s="38"/>
      <c r="K100" s="38"/>
      <c r="L100" s="115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11" customFormat="1" ht="29.25" customHeight="1">
      <c r="A101" s="153"/>
      <c r="B101" s="154"/>
      <c r="C101" s="155" t="s">
        <v>171</v>
      </c>
      <c r="D101" s="156" t="s">
        <v>58</v>
      </c>
      <c r="E101" s="156" t="s">
        <v>54</v>
      </c>
      <c r="F101" s="156" t="s">
        <v>55</v>
      </c>
      <c r="G101" s="156" t="s">
        <v>172</v>
      </c>
      <c r="H101" s="156" t="s">
        <v>173</v>
      </c>
      <c r="I101" s="156" t="s">
        <v>174</v>
      </c>
      <c r="J101" s="156" t="s">
        <v>156</v>
      </c>
      <c r="K101" s="157" t="s">
        <v>175</v>
      </c>
      <c r="L101" s="158"/>
      <c r="M101" s="70" t="s">
        <v>19</v>
      </c>
      <c r="N101" s="71" t="s">
        <v>43</v>
      </c>
      <c r="O101" s="71" t="s">
        <v>176</v>
      </c>
      <c r="P101" s="71" t="s">
        <v>177</v>
      </c>
      <c r="Q101" s="71" t="s">
        <v>178</v>
      </c>
      <c r="R101" s="71" t="s">
        <v>179</v>
      </c>
      <c r="S101" s="71" t="s">
        <v>180</v>
      </c>
      <c r="T101" s="72" t="s">
        <v>181</v>
      </c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</row>
    <row r="102" spans="1:65" s="2" customFormat="1" ht="22.9" customHeight="1">
      <c r="A102" s="36"/>
      <c r="B102" s="37"/>
      <c r="C102" s="77" t="s">
        <v>182</v>
      </c>
      <c r="D102" s="38"/>
      <c r="E102" s="38"/>
      <c r="F102" s="38"/>
      <c r="G102" s="38"/>
      <c r="H102" s="38"/>
      <c r="I102" s="38"/>
      <c r="J102" s="159">
        <f>BK102</f>
        <v>0</v>
      </c>
      <c r="K102" s="38"/>
      <c r="L102" s="41"/>
      <c r="M102" s="73"/>
      <c r="N102" s="160"/>
      <c r="O102" s="74"/>
      <c r="P102" s="161">
        <f>P103</f>
        <v>0</v>
      </c>
      <c r="Q102" s="74"/>
      <c r="R102" s="161">
        <f>R103</f>
        <v>0</v>
      </c>
      <c r="S102" s="74"/>
      <c r="T102" s="162">
        <f>T103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72</v>
      </c>
      <c r="AU102" s="19" t="s">
        <v>157</v>
      </c>
      <c r="BK102" s="163">
        <f>BK103</f>
        <v>0</v>
      </c>
    </row>
    <row r="103" spans="1:65" s="12" customFormat="1" ht="25.9" customHeight="1">
      <c r="B103" s="164"/>
      <c r="C103" s="165"/>
      <c r="D103" s="166" t="s">
        <v>72</v>
      </c>
      <c r="E103" s="167" t="s">
        <v>7753</v>
      </c>
      <c r="F103" s="167" t="s">
        <v>7753</v>
      </c>
      <c r="G103" s="165"/>
      <c r="H103" s="165"/>
      <c r="I103" s="168"/>
      <c r="J103" s="169">
        <f>BK103</f>
        <v>0</v>
      </c>
      <c r="K103" s="165"/>
      <c r="L103" s="170"/>
      <c r="M103" s="171"/>
      <c r="N103" s="172"/>
      <c r="O103" s="172"/>
      <c r="P103" s="173">
        <f>P104+P108+P113+P134+P144+P155+P160+P166+P174+P189</f>
        <v>0</v>
      </c>
      <c r="Q103" s="172"/>
      <c r="R103" s="173">
        <f>R104+R108+R113+R134+R144+R155+R160+R166+R174+R189</f>
        <v>0</v>
      </c>
      <c r="S103" s="172"/>
      <c r="T103" s="174">
        <f>T104+T108+T113+T134+T144+T155+T160+T166+T174+T189</f>
        <v>0</v>
      </c>
      <c r="AR103" s="175" t="s">
        <v>80</v>
      </c>
      <c r="AT103" s="176" t="s">
        <v>72</v>
      </c>
      <c r="AU103" s="176" t="s">
        <v>73</v>
      </c>
      <c r="AY103" s="175" t="s">
        <v>185</v>
      </c>
      <c r="BK103" s="177">
        <f>BK104+BK108+BK113+BK134+BK144+BK155+BK160+BK166+BK174+BK189</f>
        <v>0</v>
      </c>
    </row>
    <row r="104" spans="1:65" s="12" customFormat="1" ht="22.9" customHeight="1">
      <c r="B104" s="164"/>
      <c r="C104" s="165"/>
      <c r="D104" s="166" t="s">
        <v>72</v>
      </c>
      <c r="E104" s="178" t="s">
        <v>7754</v>
      </c>
      <c r="F104" s="178" t="s">
        <v>7754</v>
      </c>
      <c r="G104" s="165"/>
      <c r="H104" s="165"/>
      <c r="I104" s="168"/>
      <c r="J104" s="179">
        <f>BK104</f>
        <v>0</v>
      </c>
      <c r="K104" s="165"/>
      <c r="L104" s="170"/>
      <c r="M104" s="171"/>
      <c r="N104" s="172"/>
      <c r="O104" s="172"/>
      <c r="P104" s="173">
        <f>SUM(P105:P107)</f>
        <v>0</v>
      </c>
      <c r="Q104" s="172"/>
      <c r="R104" s="173">
        <f>SUM(R105:R107)</f>
        <v>0</v>
      </c>
      <c r="S104" s="172"/>
      <c r="T104" s="174">
        <f>SUM(T105:T107)</f>
        <v>0</v>
      </c>
      <c r="AR104" s="175" t="s">
        <v>80</v>
      </c>
      <c r="AT104" s="176" t="s">
        <v>72</v>
      </c>
      <c r="AU104" s="176" t="s">
        <v>80</v>
      </c>
      <c r="AY104" s="175" t="s">
        <v>185</v>
      </c>
      <c r="BK104" s="177">
        <f>SUM(BK105:BK107)</f>
        <v>0</v>
      </c>
    </row>
    <row r="105" spans="1:65" s="2" customFormat="1" ht="49.15" customHeight="1">
      <c r="A105" s="36"/>
      <c r="B105" s="37"/>
      <c r="C105" s="180" t="s">
        <v>82</v>
      </c>
      <c r="D105" s="180" t="s">
        <v>187</v>
      </c>
      <c r="E105" s="181" t="s">
        <v>7755</v>
      </c>
      <c r="F105" s="182" t="s">
        <v>7756</v>
      </c>
      <c r="G105" s="183" t="s">
        <v>1314</v>
      </c>
      <c r="H105" s="184">
        <v>2</v>
      </c>
      <c r="I105" s="185"/>
      <c r="J105" s="186">
        <f>ROUND(I105*H105,2)</f>
        <v>0</v>
      </c>
      <c r="K105" s="182" t="s">
        <v>19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82</v>
      </c>
      <c r="AY105" s="19" t="s">
        <v>185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80</v>
      </c>
      <c r="BK105" s="192">
        <f>ROUND(I105*H105,2)</f>
        <v>0</v>
      </c>
      <c r="BL105" s="19" t="s">
        <v>135</v>
      </c>
      <c r="BM105" s="191" t="s">
        <v>82</v>
      </c>
    </row>
    <row r="106" spans="1:65" s="2" customFormat="1" ht="24.2" customHeight="1">
      <c r="A106" s="36"/>
      <c r="B106" s="37"/>
      <c r="C106" s="180" t="s">
        <v>129</v>
      </c>
      <c r="D106" s="180" t="s">
        <v>187</v>
      </c>
      <c r="E106" s="181" t="s">
        <v>7757</v>
      </c>
      <c r="F106" s="182" t="s">
        <v>7758</v>
      </c>
      <c r="G106" s="183" t="s">
        <v>1314</v>
      </c>
      <c r="H106" s="184">
        <v>2</v>
      </c>
      <c r="I106" s="185"/>
      <c r="J106" s="186">
        <f>ROUND(I106*H106,2)</f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135</v>
      </c>
      <c r="AT106" s="191" t="s">
        <v>187</v>
      </c>
      <c r="AU106" s="191" t="s">
        <v>82</v>
      </c>
      <c r="AY106" s="19" t="s">
        <v>185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19" t="s">
        <v>80</v>
      </c>
      <c r="BK106" s="192">
        <f>ROUND(I106*H106,2)</f>
        <v>0</v>
      </c>
      <c r="BL106" s="19" t="s">
        <v>135</v>
      </c>
      <c r="BM106" s="191" t="s">
        <v>135</v>
      </c>
    </row>
    <row r="107" spans="1:65" s="2" customFormat="1" ht="24.2" customHeight="1">
      <c r="A107" s="36"/>
      <c r="B107" s="37"/>
      <c r="C107" s="180" t="s">
        <v>135</v>
      </c>
      <c r="D107" s="180" t="s">
        <v>187</v>
      </c>
      <c r="E107" s="181" t="s">
        <v>7759</v>
      </c>
      <c r="F107" s="182" t="s">
        <v>7760</v>
      </c>
      <c r="G107" s="183" t="s">
        <v>1314</v>
      </c>
      <c r="H107" s="184">
        <v>1</v>
      </c>
      <c r="I107" s="185"/>
      <c r="J107" s="186">
        <f>ROUND(I107*H107,2)</f>
        <v>0</v>
      </c>
      <c r="K107" s="182" t="s">
        <v>19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82</v>
      </c>
      <c r="AY107" s="19" t="s">
        <v>185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80</v>
      </c>
      <c r="BK107" s="192">
        <f>ROUND(I107*H107,2)</f>
        <v>0</v>
      </c>
      <c r="BL107" s="19" t="s">
        <v>135</v>
      </c>
      <c r="BM107" s="191" t="s">
        <v>255</v>
      </c>
    </row>
    <row r="108" spans="1:65" s="12" customFormat="1" ht="22.9" customHeight="1">
      <c r="B108" s="164"/>
      <c r="C108" s="165"/>
      <c r="D108" s="166" t="s">
        <v>72</v>
      </c>
      <c r="E108" s="178" t="s">
        <v>7761</v>
      </c>
      <c r="F108" s="178" t="s">
        <v>7761</v>
      </c>
      <c r="G108" s="165"/>
      <c r="H108" s="165"/>
      <c r="I108" s="168"/>
      <c r="J108" s="179">
        <f>BK108</f>
        <v>0</v>
      </c>
      <c r="K108" s="165"/>
      <c r="L108" s="170"/>
      <c r="M108" s="171"/>
      <c r="N108" s="172"/>
      <c r="O108" s="172"/>
      <c r="P108" s="173">
        <f>SUM(P109:P112)</f>
        <v>0</v>
      </c>
      <c r="Q108" s="172"/>
      <c r="R108" s="173">
        <f>SUM(R109:R112)</f>
        <v>0</v>
      </c>
      <c r="S108" s="172"/>
      <c r="T108" s="174">
        <f>SUM(T109:T112)</f>
        <v>0</v>
      </c>
      <c r="AR108" s="175" t="s">
        <v>80</v>
      </c>
      <c r="AT108" s="176" t="s">
        <v>72</v>
      </c>
      <c r="AU108" s="176" t="s">
        <v>80</v>
      </c>
      <c r="AY108" s="175" t="s">
        <v>185</v>
      </c>
      <c r="BK108" s="177">
        <f>SUM(BK109:BK112)</f>
        <v>0</v>
      </c>
    </row>
    <row r="109" spans="1:65" s="2" customFormat="1" ht="37.9" customHeight="1">
      <c r="A109" s="36"/>
      <c r="B109" s="37"/>
      <c r="C109" s="180" t="s">
        <v>255</v>
      </c>
      <c r="D109" s="180" t="s">
        <v>187</v>
      </c>
      <c r="E109" s="181" t="s">
        <v>7762</v>
      </c>
      <c r="F109" s="182" t="s">
        <v>7763</v>
      </c>
      <c r="G109" s="183" t="s">
        <v>1314</v>
      </c>
      <c r="H109" s="184">
        <v>1</v>
      </c>
      <c r="I109" s="185"/>
      <c r="J109" s="186">
        <f>ROUND(I109*H109,2)</f>
        <v>0</v>
      </c>
      <c r="K109" s="182" t="s">
        <v>19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82</v>
      </c>
      <c r="AY109" s="19" t="s">
        <v>185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80</v>
      </c>
      <c r="BK109" s="192">
        <f>ROUND(I109*H109,2)</f>
        <v>0</v>
      </c>
      <c r="BL109" s="19" t="s">
        <v>135</v>
      </c>
      <c r="BM109" s="191" t="s">
        <v>265</v>
      </c>
    </row>
    <row r="110" spans="1:65" s="2" customFormat="1" ht="37.9" customHeight="1">
      <c r="A110" s="36"/>
      <c r="B110" s="37"/>
      <c r="C110" s="180" t="s">
        <v>260</v>
      </c>
      <c r="D110" s="180" t="s">
        <v>187</v>
      </c>
      <c r="E110" s="181" t="s">
        <v>7764</v>
      </c>
      <c r="F110" s="182" t="s">
        <v>7765</v>
      </c>
      <c r="G110" s="183" t="s">
        <v>1314</v>
      </c>
      <c r="H110" s="184">
        <v>1</v>
      </c>
      <c r="I110" s="185"/>
      <c r="J110" s="186">
        <f>ROUND(I110*H110,2)</f>
        <v>0</v>
      </c>
      <c r="K110" s="182" t="s">
        <v>19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135</v>
      </c>
      <c r="AT110" s="191" t="s">
        <v>187</v>
      </c>
      <c r="AU110" s="191" t="s">
        <v>82</v>
      </c>
      <c r="AY110" s="19" t="s">
        <v>185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80</v>
      </c>
      <c r="BK110" s="192">
        <f>ROUND(I110*H110,2)</f>
        <v>0</v>
      </c>
      <c r="BL110" s="19" t="s">
        <v>135</v>
      </c>
      <c r="BM110" s="191" t="s">
        <v>283</v>
      </c>
    </row>
    <row r="111" spans="1:65" s="2" customFormat="1" ht="101.25" customHeight="1">
      <c r="A111" s="36"/>
      <c r="B111" s="37"/>
      <c r="C111" s="180" t="s">
        <v>265</v>
      </c>
      <c r="D111" s="180" t="s">
        <v>187</v>
      </c>
      <c r="E111" s="181" t="s">
        <v>7766</v>
      </c>
      <c r="F111" s="182" t="s">
        <v>7767</v>
      </c>
      <c r="G111" s="183" t="s">
        <v>1314</v>
      </c>
      <c r="H111" s="184">
        <v>1</v>
      </c>
      <c r="I111" s="185"/>
      <c r="J111" s="186">
        <f>ROUND(I111*H111,2)</f>
        <v>0</v>
      </c>
      <c r="K111" s="182" t="s">
        <v>19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82</v>
      </c>
      <c r="AY111" s="19" t="s">
        <v>185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80</v>
      </c>
      <c r="BK111" s="192">
        <f>ROUND(I111*H111,2)</f>
        <v>0</v>
      </c>
      <c r="BL111" s="19" t="s">
        <v>135</v>
      </c>
      <c r="BM111" s="191" t="s">
        <v>302</v>
      </c>
    </row>
    <row r="112" spans="1:65" s="2" customFormat="1" ht="24.2" customHeight="1">
      <c r="A112" s="36"/>
      <c r="B112" s="37"/>
      <c r="C112" s="180" t="s">
        <v>236</v>
      </c>
      <c r="D112" s="180" t="s">
        <v>187</v>
      </c>
      <c r="E112" s="181" t="s">
        <v>7768</v>
      </c>
      <c r="F112" s="182" t="s">
        <v>7769</v>
      </c>
      <c r="G112" s="183" t="s">
        <v>1314</v>
      </c>
      <c r="H112" s="184">
        <v>1</v>
      </c>
      <c r="I112" s="185"/>
      <c r="J112" s="186">
        <f>ROUND(I112*H112,2)</f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82</v>
      </c>
      <c r="AY112" s="19" t="s">
        <v>185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80</v>
      </c>
      <c r="BK112" s="192">
        <f>ROUND(I112*H112,2)</f>
        <v>0</v>
      </c>
      <c r="BL112" s="19" t="s">
        <v>135</v>
      </c>
      <c r="BM112" s="191" t="s">
        <v>318</v>
      </c>
    </row>
    <row r="113" spans="1:65" s="12" customFormat="1" ht="22.9" customHeight="1">
      <c r="B113" s="164"/>
      <c r="C113" s="165"/>
      <c r="D113" s="166" t="s">
        <v>72</v>
      </c>
      <c r="E113" s="178" t="s">
        <v>7770</v>
      </c>
      <c r="F113" s="178" t="s">
        <v>7770</v>
      </c>
      <c r="G113" s="165"/>
      <c r="H113" s="165"/>
      <c r="I113" s="168"/>
      <c r="J113" s="179">
        <f>BK113</f>
        <v>0</v>
      </c>
      <c r="K113" s="165"/>
      <c r="L113" s="170"/>
      <c r="M113" s="171"/>
      <c r="N113" s="172"/>
      <c r="O113" s="172"/>
      <c r="P113" s="173">
        <f>SUM(P114:P133)</f>
        <v>0</v>
      </c>
      <c r="Q113" s="172"/>
      <c r="R113" s="173">
        <f>SUM(R114:R133)</f>
        <v>0</v>
      </c>
      <c r="S113" s="172"/>
      <c r="T113" s="174">
        <f>SUM(T114:T133)</f>
        <v>0</v>
      </c>
      <c r="AR113" s="175" t="s">
        <v>80</v>
      </c>
      <c r="AT113" s="176" t="s">
        <v>72</v>
      </c>
      <c r="AU113" s="176" t="s">
        <v>80</v>
      </c>
      <c r="AY113" s="175" t="s">
        <v>185</v>
      </c>
      <c r="BK113" s="177">
        <f>SUM(BK114:BK133)</f>
        <v>0</v>
      </c>
    </row>
    <row r="114" spans="1:65" s="2" customFormat="1" ht="33" customHeight="1">
      <c r="A114" s="36"/>
      <c r="B114" s="37"/>
      <c r="C114" s="180" t="s">
        <v>293</v>
      </c>
      <c r="D114" s="180" t="s">
        <v>187</v>
      </c>
      <c r="E114" s="181" t="s">
        <v>7771</v>
      </c>
      <c r="F114" s="182" t="s">
        <v>7772</v>
      </c>
      <c r="G114" s="183" t="s">
        <v>1314</v>
      </c>
      <c r="H114" s="184">
        <v>2</v>
      </c>
      <c r="I114" s="185"/>
      <c r="J114" s="186">
        <f t="shared" ref="J114:J133" si="0">ROUND(I114*H114,2)</f>
        <v>0</v>
      </c>
      <c r="K114" s="182" t="s">
        <v>19</v>
      </c>
      <c r="L114" s="41"/>
      <c r="M114" s="187" t="s">
        <v>19</v>
      </c>
      <c r="N114" s="188" t="s">
        <v>44</v>
      </c>
      <c r="O114" s="66"/>
      <c r="P114" s="189">
        <f t="shared" ref="P114:P133" si="1">O114*H114</f>
        <v>0</v>
      </c>
      <c r="Q114" s="189">
        <v>0</v>
      </c>
      <c r="R114" s="189">
        <f t="shared" ref="R114:R133" si="2">Q114*H114</f>
        <v>0</v>
      </c>
      <c r="S114" s="189">
        <v>0</v>
      </c>
      <c r="T114" s="190">
        <f t="shared" ref="T114:T133" si="3"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135</v>
      </c>
      <c r="AT114" s="191" t="s">
        <v>187</v>
      </c>
      <c r="AU114" s="191" t="s">
        <v>82</v>
      </c>
      <c r="AY114" s="19" t="s">
        <v>185</v>
      </c>
      <c r="BE114" s="192">
        <f t="shared" ref="BE114:BE133" si="4">IF(N114="základní",J114,0)</f>
        <v>0</v>
      </c>
      <c r="BF114" s="192">
        <f t="shared" ref="BF114:BF133" si="5">IF(N114="snížená",J114,0)</f>
        <v>0</v>
      </c>
      <c r="BG114" s="192">
        <f t="shared" ref="BG114:BG133" si="6">IF(N114="zákl. přenesená",J114,0)</f>
        <v>0</v>
      </c>
      <c r="BH114" s="192">
        <f t="shared" ref="BH114:BH133" si="7">IF(N114="sníž. přenesená",J114,0)</f>
        <v>0</v>
      </c>
      <c r="BI114" s="192">
        <f t="shared" ref="BI114:BI133" si="8">IF(N114="nulová",J114,0)</f>
        <v>0</v>
      </c>
      <c r="BJ114" s="19" t="s">
        <v>80</v>
      </c>
      <c r="BK114" s="192">
        <f t="shared" ref="BK114:BK133" si="9">ROUND(I114*H114,2)</f>
        <v>0</v>
      </c>
      <c r="BL114" s="19" t="s">
        <v>135</v>
      </c>
      <c r="BM114" s="191" t="s">
        <v>339</v>
      </c>
    </row>
    <row r="115" spans="1:65" s="2" customFormat="1" ht="37.9" customHeight="1">
      <c r="A115" s="36"/>
      <c r="B115" s="37"/>
      <c r="C115" s="180" t="s">
        <v>302</v>
      </c>
      <c r="D115" s="180" t="s">
        <v>187</v>
      </c>
      <c r="E115" s="181" t="s">
        <v>7773</v>
      </c>
      <c r="F115" s="182" t="s">
        <v>7774</v>
      </c>
      <c r="G115" s="183" t="s">
        <v>1314</v>
      </c>
      <c r="H115" s="184">
        <v>2</v>
      </c>
      <c r="I115" s="185"/>
      <c r="J115" s="186">
        <f t="shared" si="0"/>
        <v>0</v>
      </c>
      <c r="K115" s="182" t="s">
        <v>19</v>
      </c>
      <c r="L115" s="41"/>
      <c r="M115" s="187" t="s">
        <v>19</v>
      </c>
      <c r="N115" s="188" t="s">
        <v>44</v>
      </c>
      <c r="O115" s="66"/>
      <c r="P115" s="189">
        <f t="shared" si="1"/>
        <v>0</v>
      </c>
      <c r="Q115" s="189">
        <v>0</v>
      </c>
      <c r="R115" s="189">
        <f t="shared" si="2"/>
        <v>0</v>
      </c>
      <c r="S115" s="189">
        <v>0</v>
      </c>
      <c r="T115" s="190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82</v>
      </c>
      <c r="AY115" s="19" t="s">
        <v>185</v>
      </c>
      <c r="BE115" s="192">
        <f t="shared" si="4"/>
        <v>0</v>
      </c>
      <c r="BF115" s="192">
        <f t="shared" si="5"/>
        <v>0</v>
      </c>
      <c r="BG115" s="192">
        <f t="shared" si="6"/>
        <v>0</v>
      </c>
      <c r="BH115" s="192">
        <f t="shared" si="7"/>
        <v>0</v>
      </c>
      <c r="BI115" s="192">
        <f t="shared" si="8"/>
        <v>0</v>
      </c>
      <c r="BJ115" s="19" t="s">
        <v>80</v>
      </c>
      <c r="BK115" s="192">
        <f t="shared" si="9"/>
        <v>0</v>
      </c>
      <c r="BL115" s="19" t="s">
        <v>135</v>
      </c>
      <c r="BM115" s="191" t="s">
        <v>352</v>
      </c>
    </row>
    <row r="116" spans="1:65" s="2" customFormat="1" ht="44.25" customHeight="1">
      <c r="A116" s="36"/>
      <c r="B116" s="37"/>
      <c r="C116" s="180" t="s">
        <v>309</v>
      </c>
      <c r="D116" s="180" t="s">
        <v>187</v>
      </c>
      <c r="E116" s="181" t="s">
        <v>7775</v>
      </c>
      <c r="F116" s="182" t="s">
        <v>7776</v>
      </c>
      <c r="G116" s="183" t="s">
        <v>1314</v>
      </c>
      <c r="H116" s="184">
        <v>2</v>
      </c>
      <c r="I116" s="185"/>
      <c r="J116" s="186">
        <f t="shared" si="0"/>
        <v>0</v>
      </c>
      <c r="K116" s="182" t="s">
        <v>19</v>
      </c>
      <c r="L116" s="41"/>
      <c r="M116" s="187" t="s">
        <v>19</v>
      </c>
      <c r="N116" s="188" t="s">
        <v>44</v>
      </c>
      <c r="O116" s="66"/>
      <c r="P116" s="189">
        <f t="shared" si="1"/>
        <v>0</v>
      </c>
      <c r="Q116" s="189">
        <v>0</v>
      </c>
      <c r="R116" s="189">
        <f t="shared" si="2"/>
        <v>0</v>
      </c>
      <c r="S116" s="189">
        <v>0</v>
      </c>
      <c r="T116" s="190">
        <f t="shared" si="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135</v>
      </c>
      <c r="AT116" s="191" t="s">
        <v>187</v>
      </c>
      <c r="AU116" s="191" t="s">
        <v>82</v>
      </c>
      <c r="AY116" s="19" t="s">
        <v>185</v>
      </c>
      <c r="BE116" s="192">
        <f t="shared" si="4"/>
        <v>0</v>
      </c>
      <c r="BF116" s="192">
        <f t="shared" si="5"/>
        <v>0</v>
      </c>
      <c r="BG116" s="192">
        <f t="shared" si="6"/>
        <v>0</v>
      </c>
      <c r="BH116" s="192">
        <f t="shared" si="7"/>
        <v>0</v>
      </c>
      <c r="BI116" s="192">
        <f t="shared" si="8"/>
        <v>0</v>
      </c>
      <c r="BJ116" s="19" t="s">
        <v>80</v>
      </c>
      <c r="BK116" s="192">
        <f t="shared" si="9"/>
        <v>0</v>
      </c>
      <c r="BL116" s="19" t="s">
        <v>135</v>
      </c>
      <c r="BM116" s="191" t="s">
        <v>372</v>
      </c>
    </row>
    <row r="117" spans="1:65" s="2" customFormat="1" ht="55.5" customHeight="1">
      <c r="A117" s="36"/>
      <c r="B117" s="37"/>
      <c r="C117" s="180" t="s">
        <v>318</v>
      </c>
      <c r="D117" s="180" t="s">
        <v>187</v>
      </c>
      <c r="E117" s="181" t="s">
        <v>7777</v>
      </c>
      <c r="F117" s="182" t="s">
        <v>7778</v>
      </c>
      <c r="G117" s="183" t="s">
        <v>1314</v>
      </c>
      <c r="H117" s="184">
        <v>1</v>
      </c>
      <c r="I117" s="185"/>
      <c r="J117" s="186">
        <f t="shared" si="0"/>
        <v>0</v>
      </c>
      <c r="K117" s="182" t="s">
        <v>19</v>
      </c>
      <c r="L117" s="41"/>
      <c r="M117" s="187" t="s">
        <v>19</v>
      </c>
      <c r="N117" s="188" t="s">
        <v>44</v>
      </c>
      <c r="O117" s="66"/>
      <c r="P117" s="189">
        <f t="shared" si="1"/>
        <v>0</v>
      </c>
      <c r="Q117" s="189">
        <v>0</v>
      </c>
      <c r="R117" s="189">
        <f t="shared" si="2"/>
        <v>0</v>
      </c>
      <c r="S117" s="189">
        <v>0</v>
      </c>
      <c r="T117" s="190">
        <f t="shared" si="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135</v>
      </c>
      <c r="AT117" s="191" t="s">
        <v>187</v>
      </c>
      <c r="AU117" s="191" t="s">
        <v>82</v>
      </c>
      <c r="AY117" s="19" t="s">
        <v>185</v>
      </c>
      <c r="BE117" s="192">
        <f t="shared" si="4"/>
        <v>0</v>
      </c>
      <c r="BF117" s="192">
        <f t="shared" si="5"/>
        <v>0</v>
      </c>
      <c r="BG117" s="192">
        <f t="shared" si="6"/>
        <v>0</v>
      </c>
      <c r="BH117" s="192">
        <f t="shared" si="7"/>
        <v>0</v>
      </c>
      <c r="BI117" s="192">
        <f t="shared" si="8"/>
        <v>0</v>
      </c>
      <c r="BJ117" s="19" t="s">
        <v>80</v>
      </c>
      <c r="BK117" s="192">
        <f t="shared" si="9"/>
        <v>0</v>
      </c>
      <c r="BL117" s="19" t="s">
        <v>135</v>
      </c>
      <c r="BM117" s="191" t="s">
        <v>386</v>
      </c>
    </row>
    <row r="118" spans="1:65" s="2" customFormat="1" ht="33" customHeight="1">
      <c r="A118" s="36"/>
      <c r="B118" s="37"/>
      <c r="C118" s="180" t="s">
        <v>8</v>
      </c>
      <c r="D118" s="180" t="s">
        <v>187</v>
      </c>
      <c r="E118" s="181" t="s">
        <v>7779</v>
      </c>
      <c r="F118" s="182" t="s">
        <v>7780</v>
      </c>
      <c r="G118" s="183" t="s">
        <v>1314</v>
      </c>
      <c r="H118" s="184">
        <v>1</v>
      </c>
      <c r="I118" s="185"/>
      <c r="J118" s="186">
        <f t="shared" si="0"/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 t="shared" si="1"/>
        <v>0</v>
      </c>
      <c r="Q118" s="189">
        <v>0</v>
      </c>
      <c r="R118" s="189">
        <f t="shared" si="2"/>
        <v>0</v>
      </c>
      <c r="S118" s="189">
        <v>0</v>
      </c>
      <c r="T118" s="190">
        <f t="shared" si="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82</v>
      </c>
      <c r="AY118" s="19" t="s">
        <v>185</v>
      </c>
      <c r="BE118" s="192">
        <f t="shared" si="4"/>
        <v>0</v>
      </c>
      <c r="BF118" s="192">
        <f t="shared" si="5"/>
        <v>0</v>
      </c>
      <c r="BG118" s="192">
        <f t="shared" si="6"/>
        <v>0</v>
      </c>
      <c r="BH118" s="192">
        <f t="shared" si="7"/>
        <v>0</v>
      </c>
      <c r="BI118" s="192">
        <f t="shared" si="8"/>
        <v>0</v>
      </c>
      <c r="BJ118" s="19" t="s">
        <v>80</v>
      </c>
      <c r="BK118" s="192">
        <f t="shared" si="9"/>
        <v>0</v>
      </c>
      <c r="BL118" s="19" t="s">
        <v>135</v>
      </c>
      <c r="BM118" s="191" t="s">
        <v>400</v>
      </c>
    </row>
    <row r="119" spans="1:65" s="2" customFormat="1" ht="49.15" customHeight="1">
      <c r="A119" s="36"/>
      <c r="B119" s="37"/>
      <c r="C119" s="180" t="s">
        <v>339</v>
      </c>
      <c r="D119" s="180" t="s">
        <v>187</v>
      </c>
      <c r="E119" s="181" t="s">
        <v>7781</v>
      </c>
      <c r="F119" s="182" t="s">
        <v>7782</v>
      </c>
      <c r="G119" s="183" t="s">
        <v>1314</v>
      </c>
      <c r="H119" s="184">
        <v>1</v>
      </c>
      <c r="I119" s="185"/>
      <c r="J119" s="186">
        <f t="shared" si="0"/>
        <v>0</v>
      </c>
      <c r="K119" s="182" t="s">
        <v>19</v>
      </c>
      <c r="L119" s="41"/>
      <c r="M119" s="187" t="s">
        <v>19</v>
      </c>
      <c r="N119" s="188" t="s">
        <v>44</v>
      </c>
      <c r="O119" s="66"/>
      <c r="P119" s="189">
        <f t="shared" si="1"/>
        <v>0</v>
      </c>
      <c r="Q119" s="189">
        <v>0</v>
      </c>
      <c r="R119" s="189">
        <f t="shared" si="2"/>
        <v>0</v>
      </c>
      <c r="S119" s="189">
        <v>0</v>
      </c>
      <c r="T119" s="190">
        <f t="shared" si="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82</v>
      </c>
      <c r="AY119" s="19" t="s">
        <v>185</v>
      </c>
      <c r="BE119" s="192">
        <f t="shared" si="4"/>
        <v>0</v>
      </c>
      <c r="BF119" s="192">
        <f t="shared" si="5"/>
        <v>0</v>
      </c>
      <c r="BG119" s="192">
        <f t="shared" si="6"/>
        <v>0</v>
      </c>
      <c r="BH119" s="192">
        <f t="shared" si="7"/>
        <v>0</v>
      </c>
      <c r="BI119" s="192">
        <f t="shared" si="8"/>
        <v>0</v>
      </c>
      <c r="BJ119" s="19" t="s">
        <v>80</v>
      </c>
      <c r="BK119" s="192">
        <f t="shared" si="9"/>
        <v>0</v>
      </c>
      <c r="BL119" s="19" t="s">
        <v>135</v>
      </c>
      <c r="BM119" s="191" t="s">
        <v>417</v>
      </c>
    </row>
    <row r="120" spans="1:65" s="2" customFormat="1" ht="24.2" customHeight="1">
      <c r="A120" s="36"/>
      <c r="B120" s="37"/>
      <c r="C120" s="180" t="s">
        <v>345</v>
      </c>
      <c r="D120" s="180" t="s">
        <v>187</v>
      </c>
      <c r="E120" s="181" t="s">
        <v>7783</v>
      </c>
      <c r="F120" s="182" t="s">
        <v>7784</v>
      </c>
      <c r="G120" s="183" t="s">
        <v>1314</v>
      </c>
      <c r="H120" s="184">
        <v>1</v>
      </c>
      <c r="I120" s="185"/>
      <c r="J120" s="186">
        <f t="shared" si="0"/>
        <v>0</v>
      </c>
      <c r="K120" s="182" t="s">
        <v>19</v>
      </c>
      <c r="L120" s="41"/>
      <c r="M120" s="187" t="s">
        <v>19</v>
      </c>
      <c r="N120" s="188" t="s">
        <v>44</v>
      </c>
      <c r="O120" s="66"/>
      <c r="P120" s="189">
        <f t="shared" si="1"/>
        <v>0</v>
      </c>
      <c r="Q120" s="189">
        <v>0</v>
      </c>
      <c r="R120" s="189">
        <f t="shared" si="2"/>
        <v>0</v>
      </c>
      <c r="S120" s="189">
        <v>0</v>
      </c>
      <c r="T120" s="190">
        <f t="shared" si="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82</v>
      </c>
      <c r="AY120" s="19" t="s">
        <v>185</v>
      </c>
      <c r="BE120" s="192">
        <f t="shared" si="4"/>
        <v>0</v>
      </c>
      <c r="BF120" s="192">
        <f t="shared" si="5"/>
        <v>0</v>
      </c>
      <c r="BG120" s="192">
        <f t="shared" si="6"/>
        <v>0</v>
      </c>
      <c r="BH120" s="192">
        <f t="shared" si="7"/>
        <v>0</v>
      </c>
      <c r="BI120" s="192">
        <f t="shared" si="8"/>
        <v>0</v>
      </c>
      <c r="BJ120" s="19" t="s">
        <v>80</v>
      </c>
      <c r="BK120" s="192">
        <f t="shared" si="9"/>
        <v>0</v>
      </c>
      <c r="BL120" s="19" t="s">
        <v>135</v>
      </c>
      <c r="BM120" s="191" t="s">
        <v>445</v>
      </c>
    </row>
    <row r="121" spans="1:65" s="2" customFormat="1" ht="24.2" customHeight="1">
      <c r="A121" s="36"/>
      <c r="B121" s="37"/>
      <c r="C121" s="180" t="s">
        <v>352</v>
      </c>
      <c r="D121" s="180" t="s">
        <v>187</v>
      </c>
      <c r="E121" s="181" t="s">
        <v>7785</v>
      </c>
      <c r="F121" s="182" t="s">
        <v>7786</v>
      </c>
      <c r="G121" s="183" t="s">
        <v>1314</v>
      </c>
      <c r="H121" s="184">
        <v>1</v>
      </c>
      <c r="I121" s="185"/>
      <c r="J121" s="186">
        <f t="shared" si="0"/>
        <v>0</v>
      </c>
      <c r="K121" s="182" t="s">
        <v>19</v>
      </c>
      <c r="L121" s="41"/>
      <c r="M121" s="187" t="s">
        <v>19</v>
      </c>
      <c r="N121" s="188" t="s">
        <v>44</v>
      </c>
      <c r="O121" s="66"/>
      <c r="P121" s="189">
        <f t="shared" si="1"/>
        <v>0</v>
      </c>
      <c r="Q121" s="189">
        <v>0</v>
      </c>
      <c r="R121" s="189">
        <f t="shared" si="2"/>
        <v>0</v>
      </c>
      <c r="S121" s="189">
        <v>0</v>
      </c>
      <c r="T121" s="190">
        <f t="shared" si="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82</v>
      </c>
      <c r="AY121" s="19" t="s">
        <v>185</v>
      </c>
      <c r="BE121" s="192">
        <f t="shared" si="4"/>
        <v>0</v>
      </c>
      <c r="BF121" s="192">
        <f t="shared" si="5"/>
        <v>0</v>
      </c>
      <c r="BG121" s="192">
        <f t="shared" si="6"/>
        <v>0</v>
      </c>
      <c r="BH121" s="192">
        <f t="shared" si="7"/>
        <v>0</v>
      </c>
      <c r="BI121" s="192">
        <f t="shared" si="8"/>
        <v>0</v>
      </c>
      <c r="BJ121" s="19" t="s">
        <v>80</v>
      </c>
      <c r="BK121" s="192">
        <f t="shared" si="9"/>
        <v>0</v>
      </c>
      <c r="BL121" s="19" t="s">
        <v>135</v>
      </c>
      <c r="BM121" s="191" t="s">
        <v>630</v>
      </c>
    </row>
    <row r="122" spans="1:65" s="2" customFormat="1" ht="49.15" customHeight="1">
      <c r="A122" s="36"/>
      <c r="B122" s="37"/>
      <c r="C122" s="180" t="s">
        <v>358</v>
      </c>
      <c r="D122" s="180" t="s">
        <v>187</v>
      </c>
      <c r="E122" s="181" t="s">
        <v>7787</v>
      </c>
      <c r="F122" s="182" t="s">
        <v>7788</v>
      </c>
      <c r="G122" s="183" t="s">
        <v>1314</v>
      </c>
      <c r="H122" s="184">
        <v>2</v>
      </c>
      <c r="I122" s="185"/>
      <c r="J122" s="186">
        <f t="shared" si="0"/>
        <v>0</v>
      </c>
      <c r="K122" s="182" t="s">
        <v>19</v>
      </c>
      <c r="L122" s="41"/>
      <c r="M122" s="187" t="s">
        <v>19</v>
      </c>
      <c r="N122" s="188" t="s">
        <v>44</v>
      </c>
      <c r="O122" s="66"/>
      <c r="P122" s="189">
        <f t="shared" si="1"/>
        <v>0</v>
      </c>
      <c r="Q122" s="189">
        <v>0</v>
      </c>
      <c r="R122" s="189">
        <f t="shared" si="2"/>
        <v>0</v>
      </c>
      <c r="S122" s="189">
        <v>0</v>
      </c>
      <c r="T122" s="190">
        <f t="shared" si="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135</v>
      </c>
      <c r="AT122" s="191" t="s">
        <v>187</v>
      </c>
      <c r="AU122" s="191" t="s">
        <v>82</v>
      </c>
      <c r="AY122" s="19" t="s">
        <v>185</v>
      </c>
      <c r="BE122" s="192">
        <f t="shared" si="4"/>
        <v>0</v>
      </c>
      <c r="BF122" s="192">
        <f t="shared" si="5"/>
        <v>0</v>
      </c>
      <c r="BG122" s="192">
        <f t="shared" si="6"/>
        <v>0</v>
      </c>
      <c r="BH122" s="192">
        <f t="shared" si="7"/>
        <v>0</v>
      </c>
      <c r="BI122" s="192">
        <f t="shared" si="8"/>
        <v>0</v>
      </c>
      <c r="BJ122" s="19" t="s">
        <v>80</v>
      </c>
      <c r="BK122" s="192">
        <f t="shared" si="9"/>
        <v>0</v>
      </c>
      <c r="BL122" s="19" t="s">
        <v>135</v>
      </c>
      <c r="BM122" s="191" t="s">
        <v>627</v>
      </c>
    </row>
    <row r="123" spans="1:65" s="2" customFormat="1" ht="49.15" customHeight="1">
      <c r="A123" s="36"/>
      <c r="B123" s="37"/>
      <c r="C123" s="180" t="s">
        <v>372</v>
      </c>
      <c r="D123" s="180" t="s">
        <v>187</v>
      </c>
      <c r="E123" s="181" t="s">
        <v>7789</v>
      </c>
      <c r="F123" s="182" t="s">
        <v>7790</v>
      </c>
      <c r="G123" s="183" t="s">
        <v>1314</v>
      </c>
      <c r="H123" s="184">
        <v>2</v>
      </c>
      <c r="I123" s="185"/>
      <c r="J123" s="186">
        <f t="shared" si="0"/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 t="shared" si="1"/>
        <v>0</v>
      </c>
      <c r="Q123" s="189">
        <v>0</v>
      </c>
      <c r="R123" s="189">
        <f t="shared" si="2"/>
        <v>0</v>
      </c>
      <c r="S123" s="189">
        <v>0</v>
      </c>
      <c r="T123" s="190">
        <f t="shared" si="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82</v>
      </c>
      <c r="AY123" s="19" t="s">
        <v>185</v>
      </c>
      <c r="BE123" s="192">
        <f t="shared" si="4"/>
        <v>0</v>
      </c>
      <c r="BF123" s="192">
        <f t="shared" si="5"/>
        <v>0</v>
      </c>
      <c r="BG123" s="192">
        <f t="shared" si="6"/>
        <v>0</v>
      </c>
      <c r="BH123" s="192">
        <f t="shared" si="7"/>
        <v>0</v>
      </c>
      <c r="BI123" s="192">
        <f t="shared" si="8"/>
        <v>0</v>
      </c>
      <c r="BJ123" s="19" t="s">
        <v>80</v>
      </c>
      <c r="BK123" s="192">
        <f t="shared" si="9"/>
        <v>0</v>
      </c>
      <c r="BL123" s="19" t="s">
        <v>135</v>
      </c>
      <c r="BM123" s="191" t="s">
        <v>888</v>
      </c>
    </row>
    <row r="124" spans="1:65" s="2" customFormat="1" ht="21.75" customHeight="1">
      <c r="A124" s="36"/>
      <c r="B124" s="37"/>
      <c r="C124" s="180" t="s">
        <v>7</v>
      </c>
      <c r="D124" s="180" t="s">
        <v>187</v>
      </c>
      <c r="E124" s="181" t="s">
        <v>7791</v>
      </c>
      <c r="F124" s="182" t="s">
        <v>7792</v>
      </c>
      <c r="G124" s="183" t="s">
        <v>1314</v>
      </c>
      <c r="H124" s="184">
        <v>2</v>
      </c>
      <c r="I124" s="185"/>
      <c r="J124" s="186">
        <f t="shared" si="0"/>
        <v>0</v>
      </c>
      <c r="K124" s="182" t="s">
        <v>19</v>
      </c>
      <c r="L124" s="41"/>
      <c r="M124" s="187" t="s">
        <v>19</v>
      </c>
      <c r="N124" s="188" t="s">
        <v>44</v>
      </c>
      <c r="O124" s="66"/>
      <c r="P124" s="189">
        <f t="shared" si="1"/>
        <v>0</v>
      </c>
      <c r="Q124" s="189">
        <v>0</v>
      </c>
      <c r="R124" s="189">
        <f t="shared" si="2"/>
        <v>0</v>
      </c>
      <c r="S124" s="189">
        <v>0</v>
      </c>
      <c r="T124" s="190">
        <f t="shared" si="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82</v>
      </c>
      <c r="AY124" s="19" t="s">
        <v>185</v>
      </c>
      <c r="BE124" s="192">
        <f t="shared" si="4"/>
        <v>0</v>
      </c>
      <c r="BF124" s="192">
        <f t="shared" si="5"/>
        <v>0</v>
      </c>
      <c r="BG124" s="192">
        <f t="shared" si="6"/>
        <v>0</v>
      </c>
      <c r="BH124" s="192">
        <f t="shared" si="7"/>
        <v>0</v>
      </c>
      <c r="BI124" s="192">
        <f t="shared" si="8"/>
        <v>0</v>
      </c>
      <c r="BJ124" s="19" t="s">
        <v>80</v>
      </c>
      <c r="BK124" s="192">
        <f t="shared" si="9"/>
        <v>0</v>
      </c>
      <c r="BL124" s="19" t="s">
        <v>135</v>
      </c>
      <c r="BM124" s="191" t="s">
        <v>898</v>
      </c>
    </row>
    <row r="125" spans="1:65" s="2" customFormat="1" ht="21.75" customHeight="1">
      <c r="A125" s="36"/>
      <c r="B125" s="37"/>
      <c r="C125" s="180" t="s">
        <v>386</v>
      </c>
      <c r="D125" s="180" t="s">
        <v>187</v>
      </c>
      <c r="E125" s="181" t="s">
        <v>7793</v>
      </c>
      <c r="F125" s="182" t="s">
        <v>7794</v>
      </c>
      <c r="G125" s="183" t="s">
        <v>1314</v>
      </c>
      <c r="H125" s="184">
        <v>2</v>
      </c>
      <c r="I125" s="185"/>
      <c r="J125" s="186">
        <f t="shared" si="0"/>
        <v>0</v>
      </c>
      <c r="K125" s="182" t="s">
        <v>19</v>
      </c>
      <c r="L125" s="41"/>
      <c r="M125" s="187" t="s">
        <v>19</v>
      </c>
      <c r="N125" s="188" t="s">
        <v>44</v>
      </c>
      <c r="O125" s="66"/>
      <c r="P125" s="189">
        <f t="shared" si="1"/>
        <v>0</v>
      </c>
      <c r="Q125" s="189">
        <v>0</v>
      </c>
      <c r="R125" s="189">
        <f t="shared" si="2"/>
        <v>0</v>
      </c>
      <c r="S125" s="189">
        <v>0</v>
      </c>
      <c r="T125" s="190">
        <f t="shared" si="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135</v>
      </c>
      <c r="AT125" s="191" t="s">
        <v>187</v>
      </c>
      <c r="AU125" s="191" t="s">
        <v>82</v>
      </c>
      <c r="AY125" s="19" t="s">
        <v>185</v>
      </c>
      <c r="BE125" s="192">
        <f t="shared" si="4"/>
        <v>0</v>
      </c>
      <c r="BF125" s="192">
        <f t="shared" si="5"/>
        <v>0</v>
      </c>
      <c r="BG125" s="192">
        <f t="shared" si="6"/>
        <v>0</v>
      </c>
      <c r="BH125" s="192">
        <f t="shared" si="7"/>
        <v>0</v>
      </c>
      <c r="BI125" s="192">
        <f t="shared" si="8"/>
        <v>0</v>
      </c>
      <c r="BJ125" s="19" t="s">
        <v>80</v>
      </c>
      <c r="BK125" s="192">
        <f t="shared" si="9"/>
        <v>0</v>
      </c>
      <c r="BL125" s="19" t="s">
        <v>135</v>
      </c>
      <c r="BM125" s="191" t="s">
        <v>913</v>
      </c>
    </row>
    <row r="126" spans="1:65" s="2" customFormat="1" ht="37.9" customHeight="1">
      <c r="A126" s="36"/>
      <c r="B126" s="37"/>
      <c r="C126" s="180" t="s">
        <v>393</v>
      </c>
      <c r="D126" s="180" t="s">
        <v>187</v>
      </c>
      <c r="E126" s="181" t="s">
        <v>7795</v>
      </c>
      <c r="F126" s="182" t="s">
        <v>7796</v>
      </c>
      <c r="G126" s="183" t="s">
        <v>1314</v>
      </c>
      <c r="H126" s="184">
        <v>2</v>
      </c>
      <c r="I126" s="185"/>
      <c r="J126" s="186">
        <f t="shared" si="0"/>
        <v>0</v>
      </c>
      <c r="K126" s="182" t="s">
        <v>19</v>
      </c>
      <c r="L126" s="41"/>
      <c r="M126" s="187" t="s">
        <v>19</v>
      </c>
      <c r="N126" s="188" t="s">
        <v>44</v>
      </c>
      <c r="O126" s="66"/>
      <c r="P126" s="189">
        <f t="shared" si="1"/>
        <v>0</v>
      </c>
      <c r="Q126" s="189">
        <v>0</v>
      </c>
      <c r="R126" s="189">
        <f t="shared" si="2"/>
        <v>0</v>
      </c>
      <c r="S126" s="189">
        <v>0</v>
      </c>
      <c r="T126" s="190">
        <f t="shared" si="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135</v>
      </c>
      <c r="AT126" s="191" t="s">
        <v>187</v>
      </c>
      <c r="AU126" s="191" t="s">
        <v>82</v>
      </c>
      <c r="AY126" s="19" t="s">
        <v>185</v>
      </c>
      <c r="BE126" s="192">
        <f t="shared" si="4"/>
        <v>0</v>
      </c>
      <c r="BF126" s="192">
        <f t="shared" si="5"/>
        <v>0</v>
      </c>
      <c r="BG126" s="192">
        <f t="shared" si="6"/>
        <v>0</v>
      </c>
      <c r="BH126" s="192">
        <f t="shared" si="7"/>
        <v>0</v>
      </c>
      <c r="BI126" s="192">
        <f t="shared" si="8"/>
        <v>0</v>
      </c>
      <c r="BJ126" s="19" t="s">
        <v>80</v>
      </c>
      <c r="BK126" s="192">
        <f t="shared" si="9"/>
        <v>0</v>
      </c>
      <c r="BL126" s="19" t="s">
        <v>135</v>
      </c>
      <c r="BM126" s="191" t="s">
        <v>935</v>
      </c>
    </row>
    <row r="127" spans="1:65" s="2" customFormat="1" ht="24.2" customHeight="1">
      <c r="A127" s="36"/>
      <c r="B127" s="37"/>
      <c r="C127" s="180" t="s">
        <v>400</v>
      </c>
      <c r="D127" s="180" t="s">
        <v>187</v>
      </c>
      <c r="E127" s="181" t="s">
        <v>7797</v>
      </c>
      <c r="F127" s="182" t="s">
        <v>7798</v>
      </c>
      <c r="G127" s="183" t="s">
        <v>1314</v>
      </c>
      <c r="H127" s="184">
        <v>2</v>
      </c>
      <c r="I127" s="185"/>
      <c r="J127" s="186">
        <f t="shared" si="0"/>
        <v>0</v>
      </c>
      <c r="K127" s="182" t="s">
        <v>19</v>
      </c>
      <c r="L127" s="41"/>
      <c r="M127" s="187" t="s">
        <v>19</v>
      </c>
      <c r="N127" s="188" t="s">
        <v>44</v>
      </c>
      <c r="O127" s="66"/>
      <c r="P127" s="189">
        <f t="shared" si="1"/>
        <v>0</v>
      </c>
      <c r="Q127" s="189">
        <v>0</v>
      </c>
      <c r="R127" s="189">
        <f t="shared" si="2"/>
        <v>0</v>
      </c>
      <c r="S127" s="189">
        <v>0</v>
      </c>
      <c r="T127" s="190">
        <f t="shared" si="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82</v>
      </c>
      <c r="AY127" s="19" t="s">
        <v>185</v>
      </c>
      <c r="BE127" s="192">
        <f t="shared" si="4"/>
        <v>0</v>
      </c>
      <c r="BF127" s="192">
        <f t="shared" si="5"/>
        <v>0</v>
      </c>
      <c r="BG127" s="192">
        <f t="shared" si="6"/>
        <v>0</v>
      </c>
      <c r="BH127" s="192">
        <f t="shared" si="7"/>
        <v>0</v>
      </c>
      <c r="BI127" s="192">
        <f t="shared" si="8"/>
        <v>0</v>
      </c>
      <c r="BJ127" s="19" t="s">
        <v>80</v>
      </c>
      <c r="BK127" s="192">
        <f t="shared" si="9"/>
        <v>0</v>
      </c>
      <c r="BL127" s="19" t="s">
        <v>135</v>
      </c>
      <c r="BM127" s="191" t="s">
        <v>949</v>
      </c>
    </row>
    <row r="128" spans="1:65" s="2" customFormat="1" ht="24.2" customHeight="1">
      <c r="A128" s="36"/>
      <c r="B128" s="37"/>
      <c r="C128" s="180" t="s">
        <v>409</v>
      </c>
      <c r="D128" s="180" t="s">
        <v>187</v>
      </c>
      <c r="E128" s="181" t="s">
        <v>7799</v>
      </c>
      <c r="F128" s="182" t="s">
        <v>7800</v>
      </c>
      <c r="G128" s="183" t="s">
        <v>1314</v>
      </c>
      <c r="H128" s="184">
        <v>2</v>
      </c>
      <c r="I128" s="185"/>
      <c r="J128" s="186">
        <f t="shared" si="0"/>
        <v>0</v>
      </c>
      <c r="K128" s="182" t="s">
        <v>19</v>
      </c>
      <c r="L128" s="41"/>
      <c r="M128" s="187" t="s">
        <v>19</v>
      </c>
      <c r="N128" s="188" t="s">
        <v>44</v>
      </c>
      <c r="O128" s="66"/>
      <c r="P128" s="189">
        <f t="shared" si="1"/>
        <v>0</v>
      </c>
      <c r="Q128" s="189">
        <v>0</v>
      </c>
      <c r="R128" s="189">
        <f t="shared" si="2"/>
        <v>0</v>
      </c>
      <c r="S128" s="189">
        <v>0</v>
      </c>
      <c r="T128" s="190">
        <f t="shared" si="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82</v>
      </c>
      <c r="AY128" s="19" t="s">
        <v>185</v>
      </c>
      <c r="BE128" s="192">
        <f t="shared" si="4"/>
        <v>0</v>
      </c>
      <c r="BF128" s="192">
        <f t="shared" si="5"/>
        <v>0</v>
      </c>
      <c r="BG128" s="192">
        <f t="shared" si="6"/>
        <v>0</v>
      </c>
      <c r="BH128" s="192">
        <f t="shared" si="7"/>
        <v>0</v>
      </c>
      <c r="BI128" s="192">
        <f t="shared" si="8"/>
        <v>0</v>
      </c>
      <c r="BJ128" s="19" t="s">
        <v>80</v>
      </c>
      <c r="BK128" s="192">
        <f t="shared" si="9"/>
        <v>0</v>
      </c>
      <c r="BL128" s="19" t="s">
        <v>135</v>
      </c>
      <c r="BM128" s="191" t="s">
        <v>968</v>
      </c>
    </row>
    <row r="129" spans="1:65" s="2" customFormat="1" ht="24.2" customHeight="1">
      <c r="A129" s="36"/>
      <c r="B129" s="37"/>
      <c r="C129" s="180" t="s">
        <v>417</v>
      </c>
      <c r="D129" s="180" t="s">
        <v>187</v>
      </c>
      <c r="E129" s="181" t="s">
        <v>7801</v>
      </c>
      <c r="F129" s="182" t="s">
        <v>7802</v>
      </c>
      <c r="G129" s="183" t="s">
        <v>1314</v>
      </c>
      <c r="H129" s="184">
        <v>2</v>
      </c>
      <c r="I129" s="185"/>
      <c r="J129" s="186">
        <f t="shared" si="0"/>
        <v>0</v>
      </c>
      <c r="K129" s="182" t="s">
        <v>19</v>
      </c>
      <c r="L129" s="41"/>
      <c r="M129" s="187" t="s">
        <v>19</v>
      </c>
      <c r="N129" s="188" t="s">
        <v>44</v>
      </c>
      <c r="O129" s="66"/>
      <c r="P129" s="189">
        <f t="shared" si="1"/>
        <v>0</v>
      </c>
      <c r="Q129" s="189">
        <v>0</v>
      </c>
      <c r="R129" s="189">
        <f t="shared" si="2"/>
        <v>0</v>
      </c>
      <c r="S129" s="189">
        <v>0</v>
      </c>
      <c r="T129" s="190">
        <f t="shared" si="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135</v>
      </c>
      <c r="AT129" s="191" t="s">
        <v>187</v>
      </c>
      <c r="AU129" s="191" t="s">
        <v>82</v>
      </c>
      <c r="AY129" s="19" t="s">
        <v>185</v>
      </c>
      <c r="BE129" s="192">
        <f t="shared" si="4"/>
        <v>0</v>
      </c>
      <c r="BF129" s="192">
        <f t="shared" si="5"/>
        <v>0</v>
      </c>
      <c r="BG129" s="192">
        <f t="shared" si="6"/>
        <v>0</v>
      </c>
      <c r="BH129" s="192">
        <f t="shared" si="7"/>
        <v>0</v>
      </c>
      <c r="BI129" s="192">
        <f t="shared" si="8"/>
        <v>0</v>
      </c>
      <c r="BJ129" s="19" t="s">
        <v>80</v>
      </c>
      <c r="BK129" s="192">
        <f t="shared" si="9"/>
        <v>0</v>
      </c>
      <c r="BL129" s="19" t="s">
        <v>135</v>
      </c>
      <c r="BM129" s="191" t="s">
        <v>980</v>
      </c>
    </row>
    <row r="130" spans="1:65" s="2" customFormat="1" ht="16.5" customHeight="1">
      <c r="A130" s="36"/>
      <c r="B130" s="37"/>
      <c r="C130" s="180" t="s">
        <v>436</v>
      </c>
      <c r="D130" s="180" t="s">
        <v>187</v>
      </c>
      <c r="E130" s="181" t="s">
        <v>7803</v>
      </c>
      <c r="F130" s="182" t="s">
        <v>7804</v>
      </c>
      <c r="G130" s="183" t="s">
        <v>1314</v>
      </c>
      <c r="H130" s="184">
        <v>2</v>
      </c>
      <c r="I130" s="185"/>
      <c r="J130" s="186">
        <f t="shared" si="0"/>
        <v>0</v>
      </c>
      <c r="K130" s="182" t="s">
        <v>19</v>
      </c>
      <c r="L130" s="41"/>
      <c r="M130" s="187" t="s">
        <v>19</v>
      </c>
      <c r="N130" s="188" t="s">
        <v>44</v>
      </c>
      <c r="O130" s="66"/>
      <c r="P130" s="189">
        <f t="shared" si="1"/>
        <v>0</v>
      </c>
      <c r="Q130" s="189">
        <v>0</v>
      </c>
      <c r="R130" s="189">
        <f t="shared" si="2"/>
        <v>0</v>
      </c>
      <c r="S130" s="189">
        <v>0</v>
      </c>
      <c r="T130" s="190">
        <f t="shared" si="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82</v>
      </c>
      <c r="AY130" s="19" t="s">
        <v>185</v>
      </c>
      <c r="BE130" s="192">
        <f t="shared" si="4"/>
        <v>0</v>
      </c>
      <c r="BF130" s="192">
        <f t="shared" si="5"/>
        <v>0</v>
      </c>
      <c r="BG130" s="192">
        <f t="shared" si="6"/>
        <v>0</v>
      </c>
      <c r="BH130" s="192">
        <f t="shared" si="7"/>
        <v>0</v>
      </c>
      <c r="BI130" s="192">
        <f t="shared" si="8"/>
        <v>0</v>
      </c>
      <c r="BJ130" s="19" t="s">
        <v>80</v>
      </c>
      <c r="BK130" s="192">
        <f t="shared" si="9"/>
        <v>0</v>
      </c>
      <c r="BL130" s="19" t="s">
        <v>135</v>
      </c>
      <c r="BM130" s="191" t="s">
        <v>987</v>
      </c>
    </row>
    <row r="131" spans="1:65" s="2" customFormat="1" ht="44.25" customHeight="1">
      <c r="A131" s="36"/>
      <c r="B131" s="37"/>
      <c r="C131" s="180" t="s">
        <v>445</v>
      </c>
      <c r="D131" s="180" t="s">
        <v>187</v>
      </c>
      <c r="E131" s="181" t="s">
        <v>7805</v>
      </c>
      <c r="F131" s="182" t="s">
        <v>7806</v>
      </c>
      <c r="G131" s="183" t="s">
        <v>1314</v>
      </c>
      <c r="H131" s="184">
        <v>1</v>
      </c>
      <c r="I131" s="185"/>
      <c r="J131" s="186">
        <f t="shared" si="0"/>
        <v>0</v>
      </c>
      <c r="K131" s="182" t="s">
        <v>19</v>
      </c>
      <c r="L131" s="41"/>
      <c r="M131" s="187" t="s">
        <v>19</v>
      </c>
      <c r="N131" s="188" t="s">
        <v>44</v>
      </c>
      <c r="O131" s="66"/>
      <c r="P131" s="189">
        <f t="shared" si="1"/>
        <v>0</v>
      </c>
      <c r="Q131" s="189">
        <v>0</v>
      </c>
      <c r="R131" s="189">
        <f t="shared" si="2"/>
        <v>0</v>
      </c>
      <c r="S131" s="189">
        <v>0</v>
      </c>
      <c r="T131" s="190">
        <f t="shared" si="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82</v>
      </c>
      <c r="AY131" s="19" t="s">
        <v>185</v>
      </c>
      <c r="BE131" s="192">
        <f t="shared" si="4"/>
        <v>0</v>
      </c>
      <c r="BF131" s="192">
        <f t="shared" si="5"/>
        <v>0</v>
      </c>
      <c r="BG131" s="192">
        <f t="shared" si="6"/>
        <v>0</v>
      </c>
      <c r="BH131" s="192">
        <f t="shared" si="7"/>
        <v>0</v>
      </c>
      <c r="BI131" s="192">
        <f t="shared" si="8"/>
        <v>0</v>
      </c>
      <c r="BJ131" s="19" t="s">
        <v>80</v>
      </c>
      <c r="BK131" s="192">
        <f t="shared" si="9"/>
        <v>0</v>
      </c>
      <c r="BL131" s="19" t="s">
        <v>135</v>
      </c>
      <c r="BM131" s="191" t="s">
        <v>996</v>
      </c>
    </row>
    <row r="132" spans="1:65" s="2" customFormat="1" ht="37.9" customHeight="1">
      <c r="A132" s="36"/>
      <c r="B132" s="37"/>
      <c r="C132" s="180" t="s">
        <v>454</v>
      </c>
      <c r="D132" s="180" t="s">
        <v>187</v>
      </c>
      <c r="E132" s="181" t="s">
        <v>7807</v>
      </c>
      <c r="F132" s="182" t="s">
        <v>7808</v>
      </c>
      <c r="G132" s="183" t="s">
        <v>1314</v>
      </c>
      <c r="H132" s="184">
        <v>6</v>
      </c>
      <c r="I132" s="185"/>
      <c r="J132" s="186">
        <f t="shared" si="0"/>
        <v>0</v>
      </c>
      <c r="K132" s="182" t="s">
        <v>19</v>
      </c>
      <c r="L132" s="41"/>
      <c r="M132" s="187" t="s">
        <v>19</v>
      </c>
      <c r="N132" s="188" t="s">
        <v>44</v>
      </c>
      <c r="O132" s="66"/>
      <c r="P132" s="189">
        <f t="shared" si="1"/>
        <v>0</v>
      </c>
      <c r="Q132" s="189">
        <v>0</v>
      </c>
      <c r="R132" s="189">
        <f t="shared" si="2"/>
        <v>0</v>
      </c>
      <c r="S132" s="189">
        <v>0</v>
      </c>
      <c r="T132" s="190">
        <f t="shared" si="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82</v>
      </c>
      <c r="AY132" s="19" t="s">
        <v>185</v>
      </c>
      <c r="BE132" s="192">
        <f t="shared" si="4"/>
        <v>0</v>
      </c>
      <c r="BF132" s="192">
        <f t="shared" si="5"/>
        <v>0</v>
      </c>
      <c r="BG132" s="192">
        <f t="shared" si="6"/>
        <v>0</v>
      </c>
      <c r="BH132" s="192">
        <f t="shared" si="7"/>
        <v>0</v>
      </c>
      <c r="BI132" s="192">
        <f t="shared" si="8"/>
        <v>0</v>
      </c>
      <c r="BJ132" s="19" t="s">
        <v>80</v>
      </c>
      <c r="BK132" s="192">
        <f t="shared" si="9"/>
        <v>0</v>
      </c>
      <c r="BL132" s="19" t="s">
        <v>135</v>
      </c>
      <c r="BM132" s="191" t="s">
        <v>1007</v>
      </c>
    </row>
    <row r="133" spans="1:65" s="2" customFormat="1" ht="24.2" customHeight="1">
      <c r="A133" s="36"/>
      <c r="B133" s="37"/>
      <c r="C133" s="180" t="s">
        <v>630</v>
      </c>
      <c r="D133" s="180" t="s">
        <v>187</v>
      </c>
      <c r="E133" s="181" t="s">
        <v>7809</v>
      </c>
      <c r="F133" s="182" t="s">
        <v>7810</v>
      </c>
      <c r="G133" s="183" t="s">
        <v>1314</v>
      </c>
      <c r="H133" s="184">
        <v>6</v>
      </c>
      <c r="I133" s="185"/>
      <c r="J133" s="186">
        <f t="shared" si="0"/>
        <v>0</v>
      </c>
      <c r="K133" s="182" t="s">
        <v>19</v>
      </c>
      <c r="L133" s="41"/>
      <c r="M133" s="187" t="s">
        <v>19</v>
      </c>
      <c r="N133" s="188" t="s">
        <v>44</v>
      </c>
      <c r="O133" s="66"/>
      <c r="P133" s="189">
        <f t="shared" si="1"/>
        <v>0</v>
      </c>
      <c r="Q133" s="189">
        <v>0</v>
      </c>
      <c r="R133" s="189">
        <f t="shared" si="2"/>
        <v>0</v>
      </c>
      <c r="S133" s="189">
        <v>0</v>
      </c>
      <c r="T133" s="190">
        <f t="shared" si="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82</v>
      </c>
      <c r="AY133" s="19" t="s">
        <v>185</v>
      </c>
      <c r="BE133" s="192">
        <f t="shared" si="4"/>
        <v>0</v>
      </c>
      <c r="BF133" s="192">
        <f t="shared" si="5"/>
        <v>0</v>
      </c>
      <c r="BG133" s="192">
        <f t="shared" si="6"/>
        <v>0</v>
      </c>
      <c r="BH133" s="192">
        <f t="shared" si="7"/>
        <v>0</v>
      </c>
      <c r="BI133" s="192">
        <f t="shared" si="8"/>
        <v>0</v>
      </c>
      <c r="BJ133" s="19" t="s">
        <v>80</v>
      </c>
      <c r="BK133" s="192">
        <f t="shared" si="9"/>
        <v>0</v>
      </c>
      <c r="BL133" s="19" t="s">
        <v>135</v>
      </c>
      <c r="BM133" s="191" t="s">
        <v>1012</v>
      </c>
    </row>
    <row r="134" spans="1:65" s="12" customFormat="1" ht="22.9" customHeight="1">
      <c r="B134" s="164"/>
      <c r="C134" s="165"/>
      <c r="D134" s="166" t="s">
        <v>72</v>
      </c>
      <c r="E134" s="178" t="s">
        <v>7811</v>
      </c>
      <c r="F134" s="178" t="s">
        <v>7811</v>
      </c>
      <c r="G134" s="165"/>
      <c r="H134" s="165"/>
      <c r="I134" s="168"/>
      <c r="J134" s="179">
        <f>BK134</f>
        <v>0</v>
      </c>
      <c r="K134" s="165"/>
      <c r="L134" s="170"/>
      <c r="M134" s="171"/>
      <c r="N134" s="172"/>
      <c r="O134" s="172"/>
      <c r="P134" s="173">
        <f>SUM(P135:P143)</f>
        <v>0</v>
      </c>
      <c r="Q134" s="172"/>
      <c r="R134" s="173">
        <f>SUM(R135:R143)</f>
        <v>0</v>
      </c>
      <c r="S134" s="172"/>
      <c r="T134" s="174">
        <f>SUM(T135:T143)</f>
        <v>0</v>
      </c>
      <c r="AR134" s="175" t="s">
        <v>80</v>
      </c>
      <c r="AT134" s="176" t="s">
        <v>72</v>
      </c>
      <c r="AU134" s="176" t="s">
        <v>80</v>
      </c>
      <c r="AY134" s="175" t="s">
        <v>185</v>
      </c>
      <c r="BK134" s="177">
        <f>SUM(BK135:BK143)</f>
        <v>0</v>
      </c>
    </row>
    <row r="135" spans="1:65" s="2" customFormat="1" ht="66.75" customHeight="1">
      <c r="A135" s="36"/>
      <c r="B135" s="37"/>
      <c r="C135" s="180" t="s">
        <v>627</v>
      </c>
      <c r="D135" s="180" t="s">
        <v>187</v>
      </c>
      <c r="E135" s="181" t="s">
        <v>7812</v>
      </c>
      <c r="F135" s="182" t="s">
        <v>7813</v>
      </c>
      <c r="G135" s="183" t="s">
        <v>1314</v>
      </c>
      <c r="H135" s="184">
        <v>1</v>
      </c>
      <c r="I135" s="185"/>
      <c r="J135" s="186">
        <f t="shared" ref="J135:J143" si="10">ROUND(I135*H135,2)</f>
        <v>0</v>
      </c>
      <c r="K135" s="182" t="s">
        <v>19</v>
      </c>
      <c r="L135" s="41"/>
      <c r="M135" s="187" t="s">
        <v>19</v>
      </c>
      <c r="N135" s="188" t="s">
        <v>44</v>
      </c>
      <c r="O135" s="66"/>
      <c r="P135" s="189">
        <f t="shared" ref="P135:P143" si="11">O135*H135</f>
        <v>0</v>
      </c>
      <c r="Q135" s="189">
        <v>0</v>
      </c>
      <c r="R135" s="189">
        <f t="shared" ref="R135:R143" si="12">Q135*H135</f>
        <v>0</v>
      </c>
      <c r="S135" s="189">
        <v>0</v>
      </c>
      <c r="T135" s="190">
        <f t="shared" ref="T135:T143" si="13"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82</v>
      </c>
      <c r="AY135" s="19" t="s">
        <v>185</v>
      </c>
      <c r="BE135" s="192">
        <f t="shared" ref="BE135:BE143" si="14">IF(N135="základní",J135,0)</f>
        <v>0</v>
      </c>
      <c r="BF135" s="192">
        <f t="shared" ref="BF135:BF143" si="15">IF(N135="snížená",J135,0)</f>
        <v>0</v>
      </c>
      <c r="BG135" s="192">
        <f t="shared" ref="BG135:BG143" si="16">IF(N135="zákl. přenesená",J135,0)</f>
        <v>0</v>
      </c>
      <c r="BH135" s="192">
        <f t="shared" ref="BH135:BH143" si="17">IF(N135="sníž. přenesená",J135,0)</f>
        <v>0</v>
      </c>
      <c r="BI135" s="192">
        <f t="shared" ref="BI135:BI143" si="18">IF(N135="nulová",J135,0)</f>
        <v>0</v>
      </c>
      <c r="BJ135" s="19" t="s">
        <v>80</v>
      </c>
      <c r="BK135" s="192">
        <f t="shared" ref="BK135:BK143" si="19">ROUND(I135*H135,2)</f>
        <v>0</v>
      </c>
      <c r="BL135" s="19" t="s">
        <v>135</v>
      </c>
      <c r="BM135" s="191" t="s">
        <v>1020</v>
      </c>
    </row>
    <row r="136" spans="1:65" s="2" customFormat="1" ht="128.65" customHeight="1">
      <c r="A136" s="36"/>
      <c r="B136" s="37"/>
      <c r="C136" s="180" t="s">
        <v>644</v>
      </c>
      <c r="D136" s="180" t="s">
        <v>187</v>
      </c>
      <c r="E136" s="181" t="s">
        <v>7814</v>
      </c>
      <c r="F136" s="182" t="s">
        <v>7815</v>
      </c>
      <c r="G136" s="183" t="s">
        <v>1314</v>
      </c>
      <c r="H136" s="184">
        <v>1</v>
      </c>
      <c r="I136" s="185"/>
      <c r="J136" s="186">
        <f t="shared" si="10"/>
        <v>0</v>
      </c>
      <c r="K136" s="182" t="s">
        <v>19</v>
      </c>
      <c r="L136" s="41"/>
      <c r="M136" s="187" t="s">
        <v>19</v>
      </c>
      <c r="N136" s="188" t="s">
        <v>44</v>
      </c>
      <c r="O136" s="66"/>
      <c r="P136" s="189">
        <f t="shared" si="11"/>
        <v>0</v>
      </c>
      <c r="Q136" s="189">
        <v>0</v>
      </c>
      <c r="R136" s="189">
        <f t="shared" si="12"/>
        <v>0</v>
      </c>
      <c r="S136" s="189">
        <v>0</v>
      </c>
      <c r="T136" s="190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135</v>
      </c>
      <c r="AT136" s="191" t="s">
        <v>187</v>
      </c>
      <c r="AU136" s="191" t="s">
        <v>82</v>
      </c>
      <c r="AY136" s="19" t="s">
        <v>185</v>
      </c>
      <c r="BE136" s="192">
        <f t="shared" si="14"/>
        <v>0</v>
      </c>
      <c r="BF136" s="192">
        <f t="shared" si="15"/>
        <v>0</v>
      </c>
      <c r="BG136" s="192">
        <f t="shared" si="16"/>
        <v>0</v>
      </c>
      <c r="BH136" s="192">
        <f t="shared" si="17"/>
        <v>0</v>
      </c>
      <c r="BI136" s="192">
        <f t="shared" si="18"/>
        <v>0</v>
      </c>
      <c r="BJ136" s="19" t="s">
        <v>80</v>
      </c>
      <c r="BK136" s="192">
        <f t="shared" si="19"/>
        <v>0</v>
      </c>
      <c r="BL136" s="19" t="s">
        <v>135</v>
      </c>
      <c r="BM136" s="191" t="s">
        <v>1030</v>
      </c>
    </row>
    <row r="137" spans="1:65" s="2" customFormat="1" ht="33" customHeight="1">
      <c r="A137" s="36"/>
      <c r="B137" s="37"/>
      <c r="C137" s="180" t="s">
        <v>888</v>
      </c>
      <c r="D137" s="180" t="s">
        <v>187</v>
      </c>
      <c r="E137" s="181" t="s">
        <v>7816</v>
      </c>
      <c r="F137" s="182" t="s">
        <v>7817</v>
      </c>
      <c r="G137" s="183" t="s">
        <v>1314</v>
      </c>
      <c r="H137" s="184">
        <v>1</v>
      </c>
      <c r="I137" s="185"/>
      <c r="J137" s="186">
        <f t="shared" si="10"/>
        <v>0</v>
      </c>
      <c r="K137" s="182" t="s">
        <v>19</v>
      </c>
      <c r="L137" s="41"/>
      <c r="M137" s="187" t="s">
        <v>19</v>
      </c>
      <c r="N137" s="188" t="s">
        <v>44</v>
      </c>
      <c r="O137" s="66"/>
      <c r="P137" s="189">
        <f t="shared" si="11"/>
        <v>0</v>
      </c>
      <c r="Q137" s="189">
        <v>0</v>
      </c>
      <c r="R137" s="189">
        <f t="shared" si="12"/>
        <v>0</v>
      </c>
      <c r="S137" s="189">
        <v>0</v>
      </c>
      <c r="T137" s="190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82</v>
      </c>
      <c r="AY137" s="19" t="s">
        <v>185</v>
      </c>
      <c r="BE137" s="192">
        <f t="shared" si="14"/>
        <v>0</v>
      </c>
      <c r="BF137" s="192">
        <f t="shared" si="15"/>
        <v>0</v>
      </c>
      <c r="BG137" s="192">
        <f t="shared" si="16"/>
        <v>0</v>
      </c>
      <c r="BH137" s="192">
        <f t="shared" si="17"/>
        <v>0</v>
      </c>
      <c r="BI137" s="192">
        <f t="shared" si="18"/>
        <v>0</v>
      </c>
      <c r="BJ137" s="19" t="s">
        <v>80</v>
      </c>
      <c r="BK137" s="192">
        <f t="shared" si="19"/>
        <v>0</v>
      </c>
      <c r="BL137" s="19" t="s">
        <v>135</v>
      </c>
      <c r="BM137" s="191" t="s">
        <v>1279</v>
      </c>
    </row>
    <row r="138" spans="1:65" s="2" customFormat="1" ht="66.75" customHeight="1">
      <c r="A138" s="36"/>
      <c r="B138" s="37"/>
      <c r="C138" s="180" t="s">
        <v>893</v>
      </c>
      <c r="D138" s="180" t="s">
        <v>187</v>
      </c>
      <c r="E138" s="181" t="s">
        <v>7818</v>
      </c>
      <c r="F138" s="182" t="s">
        <v>7819</v>
      </c>
      <c r="G138" s="183" t="s">
        <v>1314</v>
      </c>
      <c r="H138" s="184">
        <v>1</v>
      </c>
      <c r="I138" s="185"/>
      <c r="J138" s="186">
        <f t="shared" si="10"/>
        <v>0</v>
      </c>
      <c r="K138" s="182" t="s">
        <v>19</v>
      </c>
      <c r="L138" s="41"/>
      <c r="M138" s="187" t="s">
        <v>19</v>
      </c>
      <c r="N138" s="188" t="s">
        <v>44</v>
      </c>
      <c r="O138" s="66"/>
      <c r="P138" s="189">
        <f t="shared" si="11"/>
        <v>0</v>
      </c>
      <c r="Q138" s="189">
        <v>0</v>
      </c>
      <c r="R138" s="189">
        <f t="shared" si="12"/>
        <v>0</v>
      </c>
      <c r="S138" s="189">
        <v>0</v>
      </c>
      <c r="T138" s="190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135</v>
      </c>
      <c r="AT138" s="191" t="s">
        <v>187</v>
      </c>
      <c r="AU138" s="191" t="s">
        <v>82</v>
      </c>
      <c r="AY138" s="19" t="s">
        <v>185</v>
      </c>
      <c r="BE138" s="192">
        <f t="shared" si="14"/>
        <v>0</v>
      </c>
      <c r="BF138" s="192">
        <f t="shared" si="15"/>
        <v>0</v>
      </c>
      <c r="BG138" s="192">
        <f t="shared" si="16"/>
        <v>0</v>
      </c>
      <c r="BH138" s="192">
        <f t="shared" si="17"/>
        <v>0</v>
      </c>
      <c r="BI138" s="192">
        <f t="shared" si="18"/>
        <v>0</v>
      </c>
      <c r="BJ138" s="19" t="s">
        <v>80</v>
      </c>
      <c r="BK138" s="192">
        <f t="shared" si="19"/>
        <v>0</v>
      </c>
      <c r="BL138" s="19" t="s">
        <v>135</v>
      </c>
      <c r="BM138" s="191" t="s">
        <v>1294</v>
      </c>
    </row>
    <row r="139" spans="1:65" s="2" customFormat="1" ht="24.2" customHeight="1">
      <c r="A139" s="36"/>
      <c r="B139" s="37"/>
      <c r="C139" s="180" t="s">
        <v>898</v>
      </c>
      <c r="D139" s="180" t="s">
        <v>187</v>
      </c>
      <c r="E139" s="181" t="s">
        <v>7820</v>
      </c>
      <c r="F139" s="182" t="s">
        <v>7821</v>
      </c>
      <c r="G139" s="183" t="s">
        <v>1314</v>
      </c>
      <c r="H139" s="184">
        <v>2</v>
      </c>
      <c r="I139" s="185"/>
      <c r="J139" s="186">
        <f t="shared" si="10"/>
        <v>0</v>
      </c>
      <c r="K139" s="182" t="s">
        <v>19</v>
      </c>
      <c r="L139" s="41"/>
      <c r="M139" s="187" t="s">
        <v>19</v>
      </c>
      <c r="N139" s="188" t="s">
        <v>44</v>
      </c>
      <c r="O139" s="66"/>
      <c r="P139" s="189">
        <f t="shared" si="11"/>
        <v>0</v>
      </c>
      <c r="Q139" s="189">
        <v>0</v>
      </c>
      <c r="R139" s="189">
        <f t="shared" si="12"/>
        <v>0</v>
      </c>
      <c r="S139" s="189">
        <v>0</v>
      </c>
      <c r="T139" s="190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135</v>
      </c>
      <c r="AT139" s="191" t="s">
        <v>187</v>
      </c>
      <c r="AU139" s="191" t="s">
        <v>82</v>
      </c>
      <c r="AY139" s="19" t="s">
        <v>185</v>
      </c>
      <c r="BE139" s="192">
        <f t="shared" si="14"/>
        <v>0</v>
      </c>
      <c r="BF139" s="192">
        <f t="shared" si="15"/>
        <v>0</v>
      </c>
      <c r="BG139" s="192">
        <f t="shared" si="16"/>
        <v>0</v>
      </c>
      <c r="BH139" s="192">
        <f t="shared" si="17"/>
        <v>0</v>
      </c>
      <c r="BI139" s="192">
        <f t="shared" si="18"/>
        <v>0</v>
      </c>
      <c r="BJ139" s="19" t="s">
        <v>80</v>
      </c>
      <c r="BK139" s="192">
        <f t="shared" si="19"/>
        <v>0</v>
      </c>
      <c r="BL139" s="19" t="s">
        <v>135</v>
      </c>
      <c r="BM139" s="191" t="s">
        <v>1307</v>
      </c>
    </row>
    <row r="140" spans="1:65" s="2" customFormat="1" ht="24.2" customHeight="1">
      <c r="A140" s="36"/>
      <c r="B140" s="37"/>
      <c r="C140" s="180" t="s">
        <v>904</v>
      </c>
      <c r="D140" s="180" t="s">
        <v>187</v>
      </c>
      <c r="E140" s="181" t="s">
        <v>7822</v>
      </c>
      <c r="F140" s="182" t="s">
        <v>7823</v>
      </c>
      <c r="G140" s="183" t="s">
        <v>1314</v>
      </c>
      <c r="H140" s="184">
        <v>2</v>
      </c>
      <c r="I140" s="185"/>
      <c r="J140" s="186">
        <f t="shared" si="10"/>
        <v>0</v>
      </c>
      <c r="K140" s="182" t="s">
        <v>19</v>
      </c>
      <c r="L140" s="41"/>
      <c r="M140" s="187" t="s">
        <v>19</v>
      </c>
      <c r="N140" s="188" t="s">
        <v>44</v>
      </c>
      <c r="O140" s="66"/>
      <c r="P140" s="189">
        <f t="shared" si="11"/>
        <v>0</v>
      </c>
      <c r="Q140" s="189">
        <v>0</v>
      </c>
      <c r="R140" s="189">
        <f t="shared" si="12"/>
        <v>0</v>
      </c>
      <c r="S140" s="189">
        <v>0</v>
      </c>
      <c r="T140" s="190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82</v>
      </c>
      <c r="AY140" s="19" t="s">
        <v>185</v>
      </c>
      <c r="BE140" s="192">
        <f t="shared" si="14"/>
        <v>0</v>
      </c>
      <c r="BF140" s="192">
        <f t="shared" si="15"/>
        <v>0</v>
      </c>
      <c r="BG140" s="192">
        <f t="shared" si="16"/>
        <v>0</v>
      </c>
      <c r="BH140" s="192">
        <f t="shared" si="17"/>
        <v>0</v>
      </c>
      <c r="BI140" s="192">
        <f t="shared" si="18"/>
        <v>0</v>
      </c>
      <c r="BJ140" s="19" t="s">
        <v>80</v>
      </c>
      <c r="BK140" s="192">
        <f t="shared" si="19"/>
        <v>0</v>
      </c>
      <c r="BL140" s="19" t="s">
        <v>135</v>
      </c>
      <c r="BM140" s="191" t="s">
        <v>1317</v>
      </c>
    </row>
    <row r="141" spans="1:65" s="2" customFormat="1" ht="24.2" customHeight="1">
      <c r="A141" s="36"/>
      <c r="B141" s="37"/>
      <c r="C141" s="180" t="s">
        <v>913</v>
      </c>
      <c r="D141" s="180" t="s">
        <v>187</v>
      </c>
      <c r="E141" s="181" t="s">
        <v>7824</v>
      </c>
      <c r="F141" s="182" t="s">
        <v>7825</v>
      </c>
      <c r="G141" s="183" t="s">
        <v>1314</v>
      </c>
      <c r="H141" s="184">
        <v>2</v>
      </c>
      <c r="I141" s="185"/>
      <c r="J141" s="186">
        <f t="shared" si="10"/>
        <v>0</v>
      </c>
      <c r="K141" s="182" t="s">
        <v>19</v>
      </c>
      <c r="L141" s="41"/>
      <c r="M141" s="187" t="s">
        <v>19</v>
      </c>
      <c r="N141" s="188" t="s">
        <v>44</v>
      </c>
      <c r="O141" s="66"/>
      <c r="P141" s="189">
        <f t="shared" si="11"/>
        <v>0</v>
      </c>
      <c r="Q141" s="189">
        <v>0</v>
      </c>
      <c r="R141" s="189">
        <f t="shared" si="12"/>
        <v>0</v>
      </c>
      <c r="S141" s="189">
        <v>0</v>
      </c>
      <c r="T141" s="190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135</v>
      </c>
      <c r="AT141" s="191" t="s">
        <v>187</v>
      </c>
      <c r="AU141" s="191" t="s">
        <v>82</v>
      </c>
      <c r="AY141" s="19" t="s">
        <v>185</v>
      </c>
      <c r="BE141" s="192">
        <f t="shared" si="14"/>
        <v>0</v>
      </c>
      <c r="BF141" s="192">
        <f t="shared" si="15"/>
        <v>0</v>
      </c>
      <c r="BG141" s="192">
        <f t="shared" si="16"/>
        <v>0</v>
      </c>
      <c r="BH141" s="192">
        <f t="shared" si="17"/>
        <v>0</v>
      </c>
      <c r="BI141" s="192">
        <f t="shared" si="18"/>
        <v>0</v>
      </c>
      <c r="BJ141" s="19" t="s">
        <v>80</v>
      </c>
      <c r="BK141" s="192">
        <f t="shared" si="19"/>
        <v>0</v>
      </c>
      <c r="BL141" s="19" t="s">
        <v>135</v>
      </c>
      <c r="BM141" s="191" t="s">
        <v>1326</v>
      </c>
    </row>
    <row r="142" spans="1:65" s="2" customFormat="1" ht="24.2" customHeight="1">
      <c r="A142" s="36"/>
      <c r="B142" s="37"/>
      <c r="C142" s="180" t="s">
        <v>929</v>
      </c>
      <c r="D142" s="180" t="s">
        <v>187</v>
      </c>
      <c r="E142" s="181" t="s">
        <v>7826</v>
      </c>
      <c r="F142" s="182" t="s">
        <v>7827</v>
      </c>
      <c r="G142" s="183" t="s">
        <v>1314</v>
      </c>
      <c r="H142" s="184">
        <v>2</v>
      </c>
      <c r="I142" s="185"/>
      <c r="J142" s="186">
        <f t="shared" si="10"/>
        <v>0</v>
      </c>
      <c r="K142" s="182" t="s">
        <v>19</v>
      </c>
      <c r="L142" s="41"/>
      <c r="M142" s="187" t="s">
        <v>19</v>
      </c>
      <c r="N142" s="188" t="s">
        <v>44</v>
      </c>
      <c r="O142" s="66"/>
      <c r="P142" s="189">
        <f t="shared" si="11"/>
        <v>0</v>
      </c>
      <c r="Q142" s="189">
        <v>0</v>
      </c>
      <c r="R142" s="189">
        <f t="shared" si="12"/>
        <v>0</v>
      </c>
      <c r="S142" s="189">
        <v>0</v>
      </c>
      <c r="T142" s="190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82</v>
      </c>
      <c r="AY142" s="19" t="s">
        <v>185</v>
      </c>
      <c r="BE142" s="192">
        <f t="shared" si="14"/>
        <v>0</v>
      </c>
      <c r="BF142" s="192">
        <f t="shared" si="15"/>
        <v>0</v>
      </c>
      <c r="BG142" s="192">
        <f t="shared" si="16"/>
        <v>0</v>
      </c>
      <c r="BH142" s="192">
        <f t="shared" si="17"/>
        <v>0</v>
      </c>
      <c r="BI142" s="192">
        <f t="shared" si="18"/>
        <v>0</v>
      </c>
      <c r="BJ142" s="19" t="s">
        <v>80</v>
      </c>
      <c r="BK142" s="192">
        <f t="shared" si="19"/>
        <v>0</v>
      </c>
      <c r="BL142" s="19" t="s">
        <v>135</v>
      </c>
      <c r="BM142" s="191" t="s">
        <v>1335</v>
      </c>
    </row>
    <row r="143" spans="1:65" s="2" customFormat="1" ht="24.2" customHeight="1">
      <c r="A143" s="36"/>
      <c r="B143" s="37"/>
      <c r="C143" s="180" t="s">
        <v>935</v>
      </c>
      <c r="D143" s="180" t="s">
        <v>187</v>
      </c>
      <c r="E143" s="181" t="s">
        <v>7828</v>
      </c>
      <c r="F143" s="182" t="s">
        <v>7829</v>
      </c>
      <c r="G143" s="183" t="s">
        <v>1314</v>
      </c>
      <c r="H143" s="184">
        <v>2</v>
      </c>
      <c r="I143" s="185"/>
      <c r="J143" s="186">
        <f t="shared" si="10"/>
        <v>0</v>
      </c>
      <c r="K143" s="182" t="s">
        <v>19</v>
      </c>
      <c r="L143" s="41"/>
      <c r="M143" s="187" t="s">
        <v>19</v>
      </c>
      <c r="N143" s="188" t="s">
        <v>44</v>
      </c>
      <c r="O143" s="66"/>
      <c r="P143" s="189">
        <f t="shared" si="11"/>
        <v>0</v>
      </c>
      <c r="Q143" s="189">
        <v>0</v>
      </c>
      <c r="R143" s="189">
        <f t="shared" si="12"/>
        <v>0</v>
      </c>
      <c r="S143" s="189">
        <v>0</v>
      </c>
      <c r="T143" s="190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135</v>
      </c>
      <c r="AT143" s="191" t="s">
        <v>187</v>
      </c>
      <c r="AU143" s="191" t="s">
        <v>82</v>
      </c>
      <c r="AY143" s="19" t="s">
        <v>185</v>
      </c>
      <c r="BE143" s="192">
        <f t="shared" si="14"/>
        <v>0</v>
      </c>
      <c r="BF143" s="192">
        <f t="shared" si="15"/>
        <v>0</v>
      </c>
      <c r="BG143" s="192">
        <f t="shared" si="16"/>
        <v>0</v>
      </c>
      <c r="BH143" s="192">
        <f t="shared" si="17"/>
        <v>0</v>
      </c>
      <c r="BI143" s="192">
        <f t="shared" si="18"/>
        <v>0</v>
      </c>
      <c r="BJ143" s="19" t="s">
        <v>80</v>
      </c>
      <c r="BK143" s="192">
        <f t="shared" si="19"/>
        <v>0</v>
      </c>
      <c r="BL143" s="19" t="s">
        <v>135</v>
      </c>
      <c r="BM143" s="191" t="s">
        <v>1351</v>
      </c>
    </row>
    <row r="144" spans="1:65" s="12" customFormat="1" ht="22.9" customHeight="1">
      <c r="B144" s="164"/>
      <c r="C144" s="165"/>
      <c r="D144" s="166" t="s">
        <v>72</v>
      </c>
      <c r="E144" s="178" t="s">
        <v>7830</v>
      </c>
      <c r="F144" s="178" t="s">
        <v>7830</v>
      </c>
      <c r="G144" s="165"/>
      <c r="H144" s="165"/>
      <c r="I144" s="168"/>
      <c r="J144" s="179">
        <f>BK144</f>
        <v>0</v>
      </c>
      <c r="K144" s="165"/>
      <c r="L144" s="170"/>
      <c r="M144" s="171"/>
      <c r="N144" s="172"/>
      <c r="O144" s="172"/>
      <c r="P144" s="173">
        <f>SUM(P145:P154)</f>
        <v>0</v>
      </c>
      <c r="Q144" s="172"/>
      <c r="R144" s="173">
        <f>SUM(R145:R154)</f>
        <v>0</v>
      </c>
      <c r="S144" s="172"/>
      <c r="T144" s="174">
        <f>SUM(T145:T154)</f>
        <v>0</v>
      </c>
      <c r="AR144" s="175" t="s">
        <v>80</v>
      </c>
      <c r="AT144" s="176" t="s">
        <v>72</v>
      </c>
      <c r="AU144" s="176" t="s">
        <v>80</v>
      </c>
      <c r="AY144" s="175" t="s">
        <v>185</v>
      </c>
      <c r="BK144" s="177">
        <f>SUM(BK145:BK154)</f>
        <v>0</v>
      </c>
    </row>
    <row r="145" spans="1:65" s="2" customFormat="1" ht="111.75" customHeight="1">
      <c r="A145" s="36"/>
      <c r="B145" s="37"/>
      <c r="C145" s="180" t="s">
        <v>949</v>
      </c>
      <c r="D145" s="180" t="s">
        <v>187</v>
      </c>
      <c r="E145" s="181" t="s">
        <v>7831</v>
      </c>
      <c r="F145" s="182" t="s">
        <v>7832</v>
      </c>
      <c r="G145" s="183" t="s">
        <v>1314</v>
      </c>
      <c r="H145" s="184">
        <v>2</v>
      </c>
      <c r="I145" s="185"/>
      <c r="J145" s="186">
        <f t="shared" ref="J145:J154" si="20">ROUND(I145*H145,2)</f>
        <v>0</v>
      </c>
      <c r="K145" s="182" t="s">
        <v>19</v>
      </c>
      <c r="L145" s="41"/>
      <c r="M145" s="187" t="s">
        <v>19</v>
      </c>
      <c r="N145" s="188" t="s">
        <v>44</v>
      </c>
      <c r="O145" s="66"/>
      <c r="P145" s="189">
        <f t="shared" ref="P145:P154" si="21">O145*H145</f>
        <v>0</v>
      </c>
      <c r="Q145" s="189">
        <v>0</v>
      </c>
      <c r="R145" s="189">
        <f t="shared" ref="R145:R154" si="22">Q145*H145</f>
        <v>0</v>
      </c>
      <c r="S145" s="189">
        <v>0</v>
      </c>
      <c r="T145" s="190">
        <f t="shared" ref="T145:T154" si="23"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82</v>
      </c>
      <c r="AY145" s="19" t="s">
        <v>185</v>
      </c>
      <c r="BE145" s="192">
        <f t="shared" ref="BE145:BE154" si="24">IF(N145="základní",J145,0)</f>
        <v>0</v>
      </c>
      <c r="BF145" s="192">
        <f t="shared" ref="BF145:BF154" si="25">IF(N145="snížená",J145,0)</f>
        <v>0</v>
      </c>
      <c r="BG145" s="192">
        <f t="shared" ref="BG145:BG154" si="26">IF(N145="zákl. přenesená",J145,0)</f>
        <v>0</v>
      </c>
      <c r="BH145" s="192">
        <f t="shared" ref="BH145:BH154" si="27">IF(N145="sníž. přenesená",J145,0)</f>
        <v>0</v>
      </c>
      <c r="BI145" s="192">
        <f t="shared" ref="BI145:BI154" si="28">IF(N145="nulová",J145,0)</f>
        <v>0</v>
      </c>
      <c r="BJ145" s="19" t="s">
        <v>80</v>
      </c>
      <c r="BK145" s="192">
        <f t="shared" ref="BK145:BK154" si="29">ROUND(I145*H145,2)</f>
        <v>0</v>
      </c>
      <c r="BL145" s="19" t="s">
        <v>135</v>
      </c>
      <c r="BM145" s="191" t="s">
        <v>1369</v>
      </c>
    </row>
    <row r="146" spans="1:65" s="2" customFormat="1" ht="24.2" customHeight="1">
      <c r="A146" s="36"/>
      <c r="B146" s="37"/>
      <c r="C146" s="180" t="s">
        <v>963</v>
      </c>
      <c r="D146" s="180" t="s">
        <v>187</v>
      </c>
      <c r="E146" s="181" t="s">
        <v>7833</v>
      </c>
      <c r="F146" s="182" t="s">
        <v>7834</v>
      </c>
      <c r="G146" s="183" t="s">
        <v>1314</v>
      </c>
      <c r="H146" s="184">
        <v>2</v>
      </c>
      <c r="I146" s="185"/>
      <c r="J146" s="186">
        <f t="shared" si="20"/>
        <v>0</v>
      </c>
      <c r="K146" s="182" t="s">
        <v>19</v>
      </c>
      <c r="L146" s="41"/>
      <c r="M146" s="187" t="s">
        <v>19</v>
      </c>
      <c r="N146" s="188" t="s">
        <v>44</v>
      </c>
      <c r="O146" s="66"/>
      <c r="P146" s="189">
        <f t="shared" si="21"/>
        <v>0</v>
      </c>
      <c r="Q146" s="189">
        <v>0</v>
      </c>
      <c r="R146" s="189">
        <f t="shared" si="22"/>
        <v>0</v>
      </c>
      <c r="S146" s="189">
        <v>0</v>
      </c>
      <c r="T146" s="190">
        <f t="shared" si="2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82</v>
      </c>
      <c r="AY146" s="19" t="s">
        <v>185</v>
      </c>
      <c r="BE146" s="192">
        <f t="shared" si="24"/>
        <v>0</v>
      </c>
      <c r="BF146" s="192">
        <f t="shared" si="25"/>
        <v>0</v>
      </c>
      <c r="BG146" s="192">
        <f t="shared" si="26"/>
        <v>0</v>
      </c>
      <c r="BH146" s="192">
        <f t="shared" si="27"/>
        <v>0</v>
      </c>
      <c r="BI146" s="192">
        <f t="shared" si="28"/>
        <v>0</v>
      </c>
      <c r="BJ146" s="19" t="s">
        <v>80</v>
      </c>
      <c r="BK146" s="192">
        <f t="shared" si="29"/>
        <v>0</v>
      </c>
      <c r="BL146" s="19" t="s">
        <v>135</v>
      </c>
      <c r="BM146" s="191" t="s">
        <v>1379</v>
      </c>
    </row>
    <row r="147" spans="1:65" s="2" customFormat="1" ht="16.5" customHeight="1">
      <c r="A147" s="36"/>
      <c r="B147" s="37"/>
      <c r="C147" s="180" t="s">
        <v>968</v>
      </c>
      <c r="D147" s="180" t="s">
        <v>187</v>
      </c>
      <c r="E147" s="181" t="s">
        <v>7835</v>
      </c>
      <c r="F147" s="182" t="s">
        <v>7836</v>
      </c>
      <c r="G147" s="183" t="s">
        <v>1314</v>
      </c>
      <c r="H147" s="184">
        <v>2</v>
      </c>
      <c r="I147" s="185"/>
      <c r="J147" s="186">
        <f t="shared" si="20"/>
        <v>0</v>
      </c>
      <c r="K147" s="182" t="s">
        <v>19</v>
      </c>
      <c r="L147" s="41"/>
      <c r="M147" s="187" t="s">
        <v>19</v>
      </c>
      <c r="N147" s="188" t="s">
        <v>44</v>
      </c>
      <c r="O147" s="66"/>
      <c r="P147" s="189">
        <f t="shared" si="21"/>
        <v>0</v>
      </c>
      <c r="Q147" s="189">
        <v>0</v>
      </c>
      <c r="R147" s="189">
        <f t="shared" si="22"/>
        <v>0</v>
      </c>
      <c r="S147" s="189">
        <v>0</v>
      </c>
      <c r="T147" s="190">
        <f t="shared" si="2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82</v>
      </c>
      <c r="AY147" s="19" t="s">
        <v>185</v>
      </c>
      <c r="BE147" s="192">
        <f t="shared" si="24"/>
        <v>0</v>
      </c>
      <c r="BF147" s="192">
        <f t="shared" si="25"/>
        <v>0</v>
      </c>
      <c r="BG147" s="192">
        <f t="shared" si="26"/>
        <v>0</v>
      </c>
      <c r="BH147" s="192">
        <f t="shared" si="27"/>
        <v>0</v>
      </c>
      <c r="BI147" s="192">
        <f t="shared" si="28"/>
        <v>0</v>
      </c>
      <c r="BJ147" s="19" t="s">
        <v>80</v>
      </c>
      <c r="BK147" s="192">
        <f t="shared" si="29"/>
        <v>0</v>
      </c>
      <c r="BL147" s="19" t="s">
        <v>135</v>
      </c>
      <c r="BM147" s="191" t="s">
        <v>1391</v>
      </c>
    </row>
    <row r="148" spans="1:65" s="2" customFormat="1" ht="111.75" customHeight="1">
      <c r="A148" s="36"/>
      <c r="B148" s="37"/>
      <c r="C148" s="180" t="s">
        <v>975</v>
      </c>
      <c r="D148" s="180" t="s">
        <v>187</v>
      </c>
      <c r="E148" s="181" t="s">
        <v>7837</v>
      </c>
      <c r="F148" s="182" t="s">
        <v>7838</v>
      </c>
      <c r="G148" s="183" t="s">
        <v>1314</v>
      </c>
      <c r="H148" s="184">
        <v>1</v>
      </c>
      <c r="I148" s="185"/>
      <c r="J148" s="186">
        <f t="shared" si="20"/>
        <v>0</v>
      </c>
      <c r="K148" s="182" t="s">
        <v>19</v>
      </c>
      <c r="L148" s="41"/>
      <c r="M148" s="187" t="s">
        <v>19</v>
      </c>
      <c r="N148" s="188" t="s">
        <v>44</v>
      </c>
      <c r="O148" s="66"/>
      <c r="P148" s="189">
        <f t="shared" si="21"/>
        <v>0</v>
      </c>
      <c r="Q148" s="189">
        <v>0</v>
      </c>
      <c r="R148" s="189">
        <f t="shared" si="22"/>
        <v>0</v>
      </c>
      <c r="S148" s="189">
        <v>0</v>
      </c>
      <c r="T148" s="190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82</v>
      </c>
      <c r="AY148" s="19" t="s">
        <v>185</v>
      </c>
      <c r="BE148" s="192">
        <f t="shared" si="24"/>
        <v>0</v>
      </c>
      <c r="BF148" s="192">
        <f t="shared" si="25"/>
        <v>0</v>
      </c>
      <c r="BG148" s="192">
        <f t="shared" si="26"/>
        <v>0</v>
      </c>
      <c r="BH148" s="192">
        <f t="shared" si="27"/>
        <v>0</v>
      </c>
      <c r="BI148" s="192">
        <f t="shared" si="28"/>
        <v>0</v>
      </c>
      <c r="BJ148" s="19" t="s">
        <v>80</v>
      </c>
      <c r="BK148" s="192">
        <f t="shared" si="29"/>
        <v>0</v>
      </c>
      <c r="BL148" s="19" t="s">
        <v>135</v>
      </c>
      <c r="BM148" s="191" t="s">
        <v>1403</v>
      </c>
    </row>
    <row r="149" spans="1:65" s="2" customFormat="1" ht="66.75" customHeight="1">
      <c r="A149" s="36"/>
      <c r="B149" s="37"/>
      <c r="C149" s="180" t="s">
        <v>980</v>
      </c>
      <c r="D149" s="180" t="s">
        <v>187</v>
      </c>
      <c r="E149" s="181" t="s">
        <v>7839</v>
      </c>
      <c r="F149" s="182" t="s">
        <v>7840</v>
      </c>
      <c r="G149" s="183" t="s">
        <v>7841</v>
      </c>
      <c r="H149" s="184">
        <v>1</v>
      </c>
      <c r="I149" s="185"/>
      <c r="J149" s="186">
        <f t="shared" si="20"/>
        <v>0</v>
      </c>
      <c r="K149" s="182" t="s">
        <v>19</v>
      </c>
      <c r="L149" s="41"/>
      <c r="M149" s="187" t="s">
        <v>19</v>
      </c>
      <c r="N149" s="188" t="s">
        <v>44</v>
      </c>
      <c r="O149" s="66"/>
      <c r="P149" s="189">
        <f t="shared" si="21"/>
        <v>0</v>
      </c>
      <c r="Q149" s="189">
        <v>0</v>
      </c>
      <c r="R149" s="189">
        <f t="shared" si="22"/>
        <v>0</v>
      </c>
      <c r="S149" s="189">
        <v>0</v>
      </c>
      <c r="T149" s="190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135</v>
      </c>
      <c r="AT149" s="191" t="s">
        <v>187</v>
      </c>
      <c r="AU149" s="191" t="s">
        <v>82</v>
      </c>
      <c r="AY149" s="19" t="s">
        <v>185</v>
      </c>
      <c r="BE149" s="192">
        <f t="shared" si="24"/>
        <v>0</v>
      </c>
      <c r="BF149" s="192">
        <f t="shared" si="25"/>
        <v>0</v>
      </c>
      <c r="BG149" s="192">
        <f t="shared" si="26"/>
        <v>0</v>
      </c>
      <c r="BH149" s="192">
        <f t="shared" si="27"/>
        <v>0</v>
      </c>
      <c r="BI149" s="192">
        <f t="shared" si="28"/>
        <v>0</v>
      </c>
      <c r="BJ149" s="19" t="s">
        <v>80</v>
      </c>
      <c r="BK149" s="192">
        <f t="shared" si="29"/>
        <v>0</v>
      </c>
      <c r="BL149" s="19" t="s">
        <v>135</v>
      </c>
      <c r="BM149" s="191" t="s">
        <v>1419</v>
      </c>
    </row>
    <row r="150" spans="1:65" s="2" customFormat="1" ht="24.2" customHeight="1">
      <c r="A150" s="36"/>
      <c r="B150" s="37"/>
      <c r="C150" s="180" t="s">
        <v>984</v>
      </c>
      <c r="D150" s="180" t="s">
        <v>187</v>
      </c>
      <c r="E150" s="181" t="s">
        <v>7842</v>
      </c>
      <c r="F150" s="182" t="s">
        <v>7843</v>
      </c>
      <c r="G150" s="183" t="s">
        <v>7844</v>
      </c>
      <c r="H150" s="184">
        <v>2</v>
      </c>
      <c r="I150" s="185"/>
      <c r="J150" s="186">
        <f t="shared" si="20"/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 t="shared" si="21"/>
        <v>0</v>
      </c>
      <c r="Q150" s="189">
        <v>0</v>
      </c>
      <c r="R150" s="189">
        <f t="shared" si="22"/>
        <v>0</v>
      </c>
      <c r="S150" s="189">
        <v>0</v>
      </c>
      <c r="T150" s="190">
        <f t="shared" si="2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82</v>
      </c>
      <c r="AY150" s="19" t="s">
        <v>185</v>
      </c>
      <c r="BE150" s="192">
        <f t="shared" si="24"/>
        <v>0</v>
      </c>
      <c r="BF150" s="192">
        <f t="shared" si="25"/>
        <v>0</v>
      </c>
      <c r="BG150" s="192">
        <f t="shared" si="26"/>
        <v>0</v>
      </c>
      <c r="BH150" s="192">
        <f t="shared" si="27"/>
        <v>0</v>
      </c>
      <c r="BI150" s="192">
        <f t="shared" si="28"/>
        <v>0</v>
      </c>
      <c r="BJ150" s="19" t="s">
        <v>80</v>
      </c>
      <c r="BK150" s="192">
        <f t="shared" si="29"/>
        <v>0</v>
      </c>
      <c r="BL150" s="19" t="s">
        <v>135</v>
      </c>
      <c r="BM150" s="191" t="s">
        <v>1429</v>
      </c>
    </row>
    <row r="151" spans="1:65" s="2" customFormat="1" ht="24.2" customHeight="1">
      <c r="A151" s="36"/>
      <c r="B151" s="37"/>
      <c r="C151" s="180" t="s">
        <v>987</v>
      </c>
      <c r="D151" s="180" t="s">
        <v>187</v>
      </c>
      <c r="E151" s="181" t="s">
        <v>7845</v>
      </c>
      <c r="F151" s="182" t="s">
        <v>7846</v>
      </c>
      <c r="G151" s="183" t="s">
        <v>1314</v>
      </c>
      <c r="H151" s="184">
        <v>1</v>
      </c>
      <c r="I151" s="185"/>
      <c r="J151" s="186">
        <f t="shared" si="20"/>
        <v>0</v>
      </c>
      <c r="K151" s="182" t="s">
        <v>19</v>
      </c>
      <c r="L151" s="41"/>
      <c r="M151" s="187" t="s">
        <v>19</v>
      </c>
      <c r="N151" s="188" t="s">
        <v>44</v>
      </c>
      <c r="O151" s="66"/>
      <c r="P151" s="189">
        <f t="shared" si="21"/>
        <v>0</v>
      </c>
      <c r="Q151" s="189">
        <v>0</v>
      </c>
      <c r="R151" s="189">
        <f t="shared" si="22"/>
        <v>0</v>
      </c>
      <c r="S151" s="189">
        <v>0</v>
      </c>
      <c r="T151" s="190">
        <f t="shared" si="2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82</v>
      </c>
      <c r="AY151" s="19" t="s">
        <v>185</v>
      </c>
      <c r="BE151" s="192">
        <f t="shared" si="24"/>
        <v>0</v>
      </c>
      <c r="BF151" s="192">
        <f t="shared" si="25"/>
        <v>0</v>
      </c>
      <c r="BG151" s="192">
        <f t="shared" si="26"/>
        <v>0</v>
      </c>
      <c r="BH151" s="192">
        <f t="shared" si="27"/>
        <v>0</v>
      </c>
      <c r="BI151" s="192">
        <f t="shared" si="28"/>
        <v>0</v>
      </c>
      <c r="BJ151" s="19" t="s">
        <v>80</v>
      </c>
      <c r="BK151" s="192">
        <f t="shared" si="29"/>
        <v>0</v>
      </c>
      <c r="BL151" s="19" t="s">
        <v>135</v>
      </c>
      <c r="BM151" s="191" t="s">
        <v>1441</v>
      </c>
    </row>
    <row r="152" spans="1:65" s="2" customFormat="1" ht="16.5" customHeight="1">
      <c r="A152" s="36"/>
      <c r="B152" s="37"/>
      <c r="C152" s="180" t="s">
        <v>989</v>
      </c>
      <c r="D152" s="180" t="s">
        <v>187</v>
      </c>
      <c r="E152" s="181" t="s">
        <v>7847</v>
      </c>
      <c r="F152" s="182" t="s">
        <v>7848</v>
      </c>
      <c r="G152" s="183" t="s">
        <v>1314</v>
      </c>
      <c r="H152" s="184">
        <v>1</v>
      </c>
      <c r="I152" s="185"/>
      <c r="J152" s="186">
        <f t="shared" si="20"/>
        <v>0</v>
      </c>
      <c r="K152" s="182" t="s">
        <v>19</v>
      </c>
      <c r="L152" s="41"/>
      <c r="M152" s="187" t="s">
        <v>19</v>
      </c>
      <c r="N152" s="188" t="s">
        <v>44</v>
      </c>
      <c r="O152" s="66"/>
      <c r="P152" s="189">
        <f t="shared" si="21"/>
        <v>0</v>
      </c>
      <c r="Q152" s="189">
        <v>0</v>
      </c>
      <c r="R152" s="189">
        <f t="shared" si="22"/>
        <v>0</v>
      </c>
      <c r="S152" s="189">
        <v>0</v>
      </c>
      <c r="T152" s="190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135</v>
      </c>
      <c r="AT152" s="191" t="s">
        <v>187</v>
      </c>
      <c r="AU152" s="191" t="s">
        <v>82</v>
      </c>
      <c r="AY152" s="19" t="s">
        <v>185</v>
      </c>
      <c r="BE152" s="192">
        <f t="shared" si="24"/>
        <v>0</v>
      </c>
      <c r="BF152" s="192">
        <f t="shared" si="25"/>
        <v>0</v>
      </c>
      <c r="BG152" s="192">
        <f t="shared" si="26"/>
        <v>0</v>
      </c>
      <c r="BH152" s="192">
        <f t="shared" si="27"/>
        <v>0</v>
      </c>
      <c r="BI152" s="192">
        <f t="shared" si="28"/>
        <v>0</v>
      </c>
      <c r="BJ152" s="19" t="s">
        <v>80</v>
      </c>
      <c r="BK152" s="192">
        <f t="shared" si="29"/>
        <v>0</v>
      </c>
      <c r="BL152" s="19" t="s">
        <v>135</v>
      </c>
      <c r="BM152" s="191" t="s">
        <v>1453</v>
      </c>
    </row>
    <row r="153" spans="1:65" s="2" customFormat="1" ht="24.2" customHeight="1">
      <c r="A153" s="36"/>
      <c r="B153" s="37"/>
      <c r="C153" s="180" t="s">
        <v>996</v>
      </c>
      <c r="D153" s="180" t="s">
        <v>187</v>
      </c>
      <c r="E153" s="181" t="s">
        <v>7849</v>
      </c>
      <c r="F153" s="182" t="s">
        <v>7850</v>
      </c>
      <c r="G153" s="183" t="s">
        <v>7844</v>
      </c>
      <c r="H153" s="184">
        <v>2</v>
      </c>
      <c r="I153" s="185"/>
      <c r="J153" s="186">
        <f t="shared" si="20"/>
        <v>0</v>
      </c>
      <c r="K153" s="182" t="s">
        <v>19</v>
      </c>
      <c r="L153" s="41"/>
      <c r="M153" s="187" t="s">
        <v>19</v>
      </c>
      <c r="N153" s="188" t="s">
        <v>44</v>
      </c>
      <c r="O153" s="66"/>
      <c r="P153" s="189">
        <f t="shared" si="21"/>
        <v>0</v>
      </c>
      <c r="Q153" s="189">
        <v>0</v>
      </c>
      <c r="R153" s="189">
        <f t="shared" si="22"/>
        <v>0</v>
      </c>
      <c r="S153" s="189">
        <v>0</v>
      </c>
      <c r="T153" s="190">
        <f t="shared" si="2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135</v>
      </c>
      <c r="AT153" s="191" t="s">
        <v>187</v>
      </c>
      <c r="AU153" s="191" t="s">
        <v>82</v>
      </c>
      <c r="AY153" s="19" t="s">
        <v>185</v>
      </c>
      <c r="BE153" s="192">
        <f t="shared" si="24"/>
        <v>0</v>
      </c>
      <c r="BF153" s="192">
        <f t="shared" si="25"/>
        <v>0</v>
      </c>
      <c r="BG153" s="192">
        <f t="shared" si="26"/>
        <v>0</v>
      </c>
      <c r="BH153" s="192">
        <f t="shared" si="27"/>
        <v>0</v>
      </c>
      <c r="BI153" s="192">
        <f t="shared" si="28"/>
        <v>0</v>
      </c>
      <c r="BJ153" s="19" t="s">
        <v>80</v>
      </c>
      <c r="BK153" s="192">
        <f t="shared" si="29"/>
        <v>0</v>
      </c>
      <c r="BL153" s="19" t="s">
        <v>135</v>
      </c>
      <c r="BM153" s="191" t="s">
        <v>1473</v>
      </c>
    </row>
    <row r="154" spans="1:65" s="2" customFormat="1" ht="16.5" customHeight="1">
      <c r="A154" s="36"/>
      <c r="B154" s="37"/>
      <c r="C154" s="180" t="s">
        <v>1002</v>
      </c>
      <c r="D154" s="180" t="s">
        <v>187</v>
      </c>
      <c r="E154" s="181" t="s">
        <v>7851</v>
      </c>
      <c r="F154" s="182" t="s">
        <v>7852</v>
      </c>
      <c r="G154" s="183" t="s">
        <v>1314</v>
      </c>
      <c r="H154" s="184">
        <v>1</v>
      </c>
      <c r="I154" s="185"/>
      <c r="J154" s="186">
        <f t="shared" si="20"/>
        <v>0</v>
      </c>
      <c r="K154" s="182" t="s">
        <v>19</v>
      </c>
      <c r="L154" s="41"/>
      <c r="M154" s="187" t="s">
        <v>19</v>
      </c>
      <c r="N154" s="188" t="s">
        <v>44</v>
      </c>
      <c r="O154" s="66"/>
      <c r="P154" s="189">
        <f t="shared" si="21"/>
        <v>0</v>
      </c>
      <c r="Q154" s="189">
        <v>0</v>
      </c>
      <c r="R154" s="189">
        <f t="shared" si="22"/>
        <v>0</v>
      </c>
      <c r="S154" s="189">
        <v>0</v>
      </c>
      <c r="T154" s="190">
        <f t="shared" si="2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82</v>
      </c>
      <c r="AY154" s="19" t="s">
        <v>185</v>
      </c>
      <c r="BE154" s="192">
        <f t="shared" si="24"/>
        <v>0</v>
      </c>
      <c r="BF154" s="192">
        <f t="shared" si="25"/>
        <v>0</v>
      </c>
      <c r="BG154" s="192">
        <f t="shared" si="26"/>
        <v>0</v>
      </c>
      <c r="BH154" s="192">
        <f t="shared" si="27"/>
        <v>0</v>
      </c>
      <c r="BI154" s="192">
        <f t="shared" si="28"/>
        <v>0</v>
      </c>
      <c r="BJ154" s="19" t="s">
        <v>80</v>
      </c>
      <c r="BK154" s="192">
        <f t="shared" si="29"/>
        <v>0</v>
      </c>
      <c r="BL154" s="19" t="s">
        <v>135</v>
      </c>
      <c r="BM154" s="191" t="s">
        <v>1883</v>
      </c>
    </row>
    <row r="155" spans="1:65" s="12" customFormat="1" ht="22.9" customHeight="1">
      <c r="B155" s="164"/>
      <c r="C155" s="165"/>
      <c r="D155" s="166" t="s">
        <v>72</v>
      </c>
      <c r="E155" s="178" t="s">
        <v>7853</v>
      </c>
      <c r="F155" s="178" t="s">
        <v>7853</v>
      </c>
      <c r="G155" s="165"/>
      <c r="H155" s="165"/>
      <c r="I155" s="168"/>
      <c r="J155" s="179">
        <f>BK155</f>
        <v>0</v>
      </c>
      <c r="K155" s="165"/>
      <c r="L155" s="170"/>
      <c r="M155" s="171"/>
      <c r="N155" s="172"/>
      <c r="O155" s="172"/>
      <c r="P155" s="173">
        <f>SUM(P156:P159)</f>
        <v>0</v>
      </c>
      <c r="Q155" s="172"/>
      <c r="R155" s="173">
        <f>SUM(R156:R159)</f>
        <v>0</v>
      </c>
      <c r="S155" s="172"/>
      <c r="T155" s="174">
        <f>SUM(T156:T159)</f>
        <v>0</v>
      </c>
      <c r="AR155" s="175" t="s">
        <v>80</v>
      </c>
      <c r="AT155" s="176" t="s">
        <v>72</v>
      </c>
      <c r="AU155" s="176" t="s">
        <v>80</v>
      </c>
      <c r="AY155" s="175" t="s">
        <v>185</v>
      </c>
      <c r="BK155" s="177">
        <f>SUM(BK156:BK159)</f>
        <v>0</v>
      </c>
    </row>
    <row r="156" spans="1:65" s="2" customFormat="1" ht="44.25" customHeight="1">
      <c r="A156" s="36"/>
      <c r="B156" s="37"/>
      <c r="C156" s="180" t="s">
        <v>1009</v>
      </c>
      <c r="D156" s="180" t="s">
        <v>187</v>
      </c>
      <c r="E156" s="181" t="s">
        <v>7854</v>
      </c>
      <c r="F156" s="182" t="s">
        <v>7855</v>
      </c>
      <c r="G156" s="183" t="s">
        <v>1314</v>
      </c>
      <c r="H156" s="184">
        <v>1</v>
      </c>
      <c r="I156" s="185"/>
      <c r="J156" s="186">
        <f>ROUND(I156*H156,2)</f>
        <v>0</v>
      </c>
      <c r="K156" s="182" t="s">
        <v>19</v>
      </c>
      <c r="L156" s="41"/>
      <c r="M156" s="187" t="s">
        <v>19</v>
      </c>
      <c r="N156" s="188" t="s">
        <v>44</v>
      </c>
      <c r="O156" s="66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135</v>
      </c>
      <c r="AT156" s="191" t="s">
        <v>187</v>
      </c>
      <c r="AU156" s="191" t="s">
        <v>82</v>
      </c>
      <c r="AY156" s="19" t="s">
        <v>185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19" t="s">
        <v>80</v>
      </c>
      <c r="BK156" s="192">
        <f>ROUND(I156*H156,2)</f>
        <v>0</v>
      </c>
      <c r="BL156" s="19" t="s">
        <v>135</v>
      </c>
      <c r="BM156" s="191" t="s">
        <v>1891</v>
      </c>
    </row>
    <row r="157" spans="1:65" s="2" customFormat="1" ht="44.25" customHeight="1">
      <c r="A157" s="36"/>
      <c r="B157" s="37"/>
      <c r="C157" s="180" t="s">
        <v>1012</v>
      </c>
      <c r="D157" s="180" t="s">
        <v>187</v>
      </c>
      <c r="E157" s="181" t="s">
        <v>7856</v>
      </c>
      <c r="F157" s="182" t="s">
        <v>7857</v>
      </c>
      <c r="G157" s="183" t="s">
        <v>1314</v>
      </c>
      <c r="H157" s="184">
        <v>4</v>
      </c>
      <c r="I157" s="185"/>
      <c r="J157" s="186">
        <f>ROUND(I157*H157,2)</f>
        <v>0</v>
      </c>
      <c r="K157" s="182" t="s">
        <v>19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82</v>
      </c>
      <c r="AY157" s="19" t="s">
        <v>185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80</v>
      </c>
      <c r="BK157" s="192">
        <f>ROUND(I157*H157,2)</f>
        <v>0</v>
      </c>
      <c r="BL157" s="19" t="s">
        <v>135</v>
      </c>
      <c r="BM157" s="191" t="s">
        <v>1895</v>
      </c>
    </row>
    <row r="158" spans="1:65" s="2" customFormat="1" ht="44.25" customHeight="1">
      <c r="A158" s="36"/>
      <c r="B158" s="37"/>
      <c r="C158" s="180" t="s">
        <v>1014</v>
      </c>
      <c r="D158" s="180" t="s">
        <v>187</v>
      </c>
      <c r="E158" s="181" t="s">
        <v>7858</v>
      </c>
      <c r="F158" s="182" t="s">
        <v>7859</v>
      </c>
      <c r="G158" s="183" t="s">
        <v>1314</v>
      </c>
      <c r="H158" s="184">
        <v>2</v>
      </c>
      <c r="I158" s="185"/>
      <c r="J158" s="186">
        <f>ROUND(I158*H158,2)</f>
        <v>0</v>
      </c>
      <c r="K158" s="182" t="s">
        <v>19</v>
      </c>
      <c r="L158" s="41"/>
      <c r="M158" s="187" t="s">
        <v>19</v>
      </c>
      <c r="N158" s="188" t="s">
        <v>44</v>
      </c>
      <c r="O158" s="66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135</v>
      </c>
      <c r="AT158" s="191" t="s">
        <v>187</v>
      </c>
      <c r="AU158" s="191" t="s">
        <v>82</v>
      </c>
      <c r="AY158" s="19" t="s">
        <v>185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80</v>
      </c>
      <c r="BK158" s="192">
        <f>ROUND(I158*H158,2)</f>
        <v>0</v>
      </c>
      <c r="BL158" s="19" t="s">
        <v>135</v>
      </c>
      <c r="BM158" s="191" t="s">
        <v>1903</v>
      </c>
    </row>
    <row r="159" spans="1:65" s="2" customFormat="1" ht="49.15" customHeight="1">
      <c r="A159" s="36"/>
      <c r="B159" s="37"/>
      <c r="C159" s="180" t="s">
        <v>1020</v>
      </c>
      <c r="D159" s="180" t="s">
        <v>187</v>
      </c>
      <c r="E159" s="181" t="s">
        <v>7860</v>
      </c>
      <c r="F159" s="182" t="s">
        <v>7861</v>
      </c>
      <c r="G159" s="183" t="s">
        <v>1314</v>
      </c>
      <c r="H159" s="184">
        <v>1</v>
      </c>
      <c r="I159" s="185"/>
      <c r="J159" s="186">
        <f>ROUND(I159*H159,2)</f>
        <v>0</v>
      </c>
      <c r="K159" s="182" t="s">
        <v>19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0</v>
      </c>
      <c r="R159" s="189">
        <f>Q159*H159</f>
        <v>0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82</v>
      </c>
      <c r="AY159" s="19" t="s">
        <v>185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80</v>
      </c>
      <c r="BK159" s="192">
        <f>ROUND(I159*H159,2)</f>
        <v>0</v>
      </c>
      <c r="BL159" s="19" t="s">
        <v>135</v>
      </c>
      <c r="BM159" s="191" t="s">
        <v>1913</v>
      </c>
    </row>
    <row r="160" spans="1:65" s="12" customFormat="1" ht="22.9" customHeight="1">
      <c r="B160" s="164"/>
      <c r="C160" s="165"/>
      <c r="D160" s="166" t="s">
        <v>72</v>
      </c>
      <c r="E160" s="178" t="s">
        <v>7862</v>
      </c>
      <c r="F160" s="178" t="s">
        <v>7862</v>
      </c>
      <c r="G160" s="165"/>
      <c r="H160" s="165"/>
      <c r="I160" s="168"/>
      <c r="J160" s="179">
        <f>BK160</f>
        <v>0</v>
      </c>
      <c r="K160" s="165"/>
      <c r="L160" s="170"/>
      <c r="M160" s="171"/>
      <c r="N160" s="172"/>
      <c r="O160" s="172"/>
      <c r="P160" s="173">
        <f>SUM(P161:P165)</f>
        <v>0</v>
      </c>
      <c r="Q160" s="172"/>
      <c r="R160" s="173">
        <f>SUM(R161:R165)</f>
        <v>0</v>
      </c>
      <c r="S160" s="172"/>
      <c r="T160" s="174">
        <f>SUM(T161:T165)</f>
        <v>0</v>
      </c>
      <c r="AR160" s="175" t="s">
        <v>80</v>
      </c>
      <c r="AT160" s="176" t="s">
        <v>72</v>
      </c>
      <c r="AU160" s="176" t="s">
        <v>80</v>
      </c>
      <c r="AY160" s="175" t="s">
        <v>185</v>
      </c>
      <c r="BK160" s="177">
        <f>SUM(BK161:BK165)</f>
        <v>0</v>
      </c>
    </row>
    <row r="161" spans="1:65" s="2" customFormat="1" ht="128.65" customHeight="1">
      <c r="A161" s="36"/>
      <c r="B161" s="37"/>
      <c r="C161" s="180" t="s">
        <v>1030</v>
      </c>
      <c r="D161" s="180" t="s">
        <v>187</v>
      </c>
      <c r="E161" s="181" t="s">
        <v>7862</v>
      </c>
      <c r="F161" s="182" t="s">
        <v>7863</v>
      </c>
      <c r="G161" s="183" t="s">
        <v>1314</v>
      </c>
      <c r="H161" s="184">
        <v>1</v>
      </c>
      <c r="I161" s="185"/>
      <c r="J161" s="186">
        <f>ROUND(I161*H161,2)</f>
        <v>0</v>
      </c>
      <c r="K161" s="182" t="s">
        <v>19</v>
      </c>
      <c r="L161" s="41"/>
      <c r="M161" s="187" t="s">
        <v>19</v>
      </c>
      <c r="N161" s="188" t="s">
        <v>44</v>
      </c>
      <c r="O161" s="66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135</v>
      </c>
      <c r="AT161" s="191" t="s">
        <v>187</v>
      </c>
      <c r="AU161" s="191" t="s">
        <v>82</v>
      </c>
      <c r="AY161" s="19" t="s">
        <v>185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19" t="s">
        <v>80</v>
      </c>
      <c r="BK161" s="192">
        <f>ROUND(I161*H161,2)</f>
        <v>0</v>
      </c>
      <c r="BL161" s="19" t="s">
        <v>135</v>
      </c>
      <c r="BM161" s="191" t="s">
        <v>1920</v>
      </c>
    </row>
    <row r="162" spans="1:65" s="2" customFormat="1" ht="24.2" customHeight="1">
      <c r="A162" s="36"/>
      <c r="B162" s="37"/>
      <c r="C162" s="180" t="s">
        <v>1032</v>
      </c>
      <c r="D162" s="180" t="s">
        <v>187</v>
      </c>
      <c r="E162" s="181" t="s">
        <v>7864</v>
      </c>
      <c r="F162" s="182" t="s">
        <v>7865</v>
      </c>
      <c r="G162" s="183" t="s">
        <v>1314</v>
      </c>
      <c r="H162" s="184">
        <v>2</v>
      </c>
      <c r="I162" s="185"/>
      <c r="J162" s="186">
        <f>ROUND(I162*H162,2)</f>
        <v>0</v>
      </c>
      <c r="K162" s="182" t="s">
        <v>19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82</v>
      </c>
      <c r="AY162" s="19" t="s">
        <v>185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80</v>
      </c>
      <c r="BK162" s="192">
        <f>ROUND(I162*H162,2)</f>
        <v>0</v>
      </c>
      <c r="BL162" s="19" t="s">
        <v>135</v>
      </c>
      <c r="BM162" s="191" t="s">
        <v>1932</v>
      </c>
    </row>
    <row r="163" spans="1:65" s="2" customFormat="1" ht="24.2" customHeight="1">
      <c r="A163" s="36"/>
      <c r="B163" s="37"/>
      <c r="C163" s="180" t="s">
        <v>1279</v>
      </c>
      <c r="D163" s="180" t="s">
        <v>187</v>
      </c>
      <c r="E163" s="181" t="s">
        <v>7866</v>
      </c>
      <c r="F163" s="182" t="s">
        <v>7867</v>
      </c>
      <c r="G163" s="183" t="s">
        <v>1314</v>
      </c>
      <c r="H163" s="184">
        <v>2</v>
      </c>
      <c r="I163" s="185"/>
      <c r="J163" s="186">
        <f>ROUND(I163*H163,2)</f>
        <v>0</v>
      </c>
      <c r="K163" s="182" t="s">
        <v>19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135</v>
      </c>
      <c r="AT163" s="191" t="s">
        <v>187</v>
      </c>
      <c r="AU163" s="191" t="s">
        <v>82</v>
      </c>
      <c r="AY163" s="19" t="s">
        <v>185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80</v>
      </c>
      <c r="BK163" s="192">
        <f>ROUND(I163*H163,2)</f>
        <v>0</v>
      </c>
      <c r="BL163" s="19" t="s">
        <v>135</v>
      </c>
      <c r="BM163" s="191" t="s">
        <v>1940</v>
      </c>
    </row>
    <row r="164" spans="1:65" s="2" customFormat="1" ht="16.5" customHeight="1">
      <c r="A164" s="36"/>
      <c r="B164" s="37"/>
      <c r="C164" s="180" t="s">
        <v>1289</v>
      </c>
      <c r="D164" s="180" t="s">
        <v>187</v>
      </c>
      <c r="E164" s="181" t="s">
        <v>7868</v>
      </c>
      <c r="F164" s="182" t="s">
        <v>7869</v>
      </c>
      <c r="G164" s="183" t="s">
        <v>1314</v>
      </c>
      <c r="H164" s="184">
        <v>1</v>
      </c>
      <c r="I164" s="185"/>
      <c r="J164" s="186">
        <f>ROUND(I164*H164,2)</f>
        <v>0</v>
      </c>
      <c r="K164" s="182" t="s">
        <v>19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82</v>
      </c>
      <c r="AY164" s="19" t="s">
        <v>185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80</v>
      </c>
      <c r="BK164" s="192">
        <f>ROUND(I164*H164,2)</f>
        <v>0</v>
      </c>
      <c r="BL164" s="19" t="s">
        <v>135</v>
      </c>
      <c r="BM164" s="191" t="s">
        <v>1952</v>
      </c>
    </row>
    <row r="165" spans="1:65" s="2" customFormat="1" ht="24.2" customHeight="1">
      <c r="A165" s="36"/>
      <c r="B165" s="37"/>
      <c r="C165" s="180" t="s">
        <v>1294</v>
      </c>
      <c r="D165" s="180" t="s">
        <v>187</v>
      </c>
      <c r="E165" s="181" t="s">
        <v>7870</v>
      </c>
      <c r="F165" s="182" t="s">
        <v>7871</v>
      </c>
      <c r="G165" s="183" t="s">
        <v>1314</v>
      </c>
      <c r="H165" s="184">
        <v>4</v>
      </c>
      <c r="I165" s="185"/>
      <c r="J165" s="186">
        <f>ROUND(I165*H165,2)</f>
        <v>0</v>
      </c>
      <c r="K165" s="182" t="s">
        <v>19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135</v>
      </c>
      <c r="AT165" s="191" t="s">
        <v>187</v>
      </c>
      <c r="AU165" s="191" t="s">
        <v>82</v>
      </c>
      <c r="AY165" s="19" t="s">
        <v>185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80</v>
      </c>
      <c r="BK165" s="192">
        <f>ROUND(I165*H165,2)</f>
        <v>0</v>
      </c>
      <c r="BL165" s="19" t="s">
        <v>135</v>
      </c>
      <c r="BM165" s="191" t="s">
        <v>1962</v>
      </c>
    </row>
    <row r="166" spans="1:65" s="12" customFormat="1" ht="22.9" customHeight="1">
      <c r="B166" s="164"/>
      <c r="C166" s="165"/>
      <c r="D166" s="166" t="s">
        <v>72</v>
      </c>
      <c r="E166" s="178" t="s">
        <v>7872</v>
      </c>
      <c r="F166" s="178" t="s">
        <v>7872</v>
      </c>
      <c r="G166" s="165"/>
      <c r="H166" s="165"/>
      <c r="I166" s="168"/>
      <c r="J166" s="179">
        <f>BK166</f>
        <v>0</v>
      </c>
      <c r="K166" s="165"/>
      <c r="L166" s="170"/>
      <c r="M166" s="171"/>
      <c r="N166" s="172"/>
      <c r="O166" s="172"/>
      <c r="P166" s="173">
        <f>SUM(P167:P173)</f>
        <v>0</v>
      </c>
      <c r="Q166" s="172"/>
      <c r="R166" s="173">
        <f>SUM(R167:R173)</f>
        <v>0</v>
      </c>
      <c r="S166" s="172"/>
      <c r="T166" s="174">
        <f>SUM(T167:T173)</f>
        <v>0</v>
      </c>
      <c r="AR166" s="175" t="s">
        <v>80</v>
      </c>
      <c r="AT166" s="176" t="s">
        <v>72</v>
      </c>
      <c r="AU166" s="176" t="s">
        <v>80</v>
      </c>
      <c r="AY166" s="175" t="s">
        <v>185</v>
      </c>
      <c r="BK166" s="177">
        <f>SUM(BK167:BK173)</f>
        <v>0</v>
      </c>
    </row>
    <row r="167" spans="1:65" s="2" customFormat="1" ht="33" customHeight="1">
      <c r="A167" s="36"/>
      <c r="B167" s="37"/>
      <c r="C167" s="180" t="s">
        <v>1307</v>
      </c>
      <c r="D167" s="180" t="s">
        <v>187</v>
      </c>
      <c r="E167" s="181" t="s">
        <v>7873</v>
      </c>
      <c r="F167" s="182" t="s">
        <v>7874</v>
      </c>
      <c r="G167" s="183" t="s">
        <v>1314</v>
      </c>
      <c r="H167" s="184">
        <v>1</v>
      </c>
      <c r="I167" s="185"/>
      <c r="J167" s="186">
        <f t="shared" ref="J167:J173" si="30">ROUND(I167*H167,2)</f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 t="shared" ref="P167:P173" si="31">O167*H167</f>
        <v>0</v>
      </c>
      <c r="Q167" s="189">
        <v>0</v>
      </c>
      <c r="R167" s="189">
        <f t="shared" ref="R167:R173" si="32">Q167*H167</f>
        <v>0</v>
      </c>
      <c r="S167" s="189">
        <v>0</v>
      </c>
      <c r="T167" s="190">
        <f t="shared" ref="T167:T173" si="33"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135</v>
      </c>
      <c r="AT167" s="191" t="s">
        <v>187</v>
      </c>
      <c r="AU167" s="191" t="s">
        <v>82</v>
      </c>
      <c r="AY167" s="19" t="s">
        <v>185</v>
      </c>
      <c r="BE167" s="192">
        <f t="shared" ref="BE167:BE173" si="34">IF(N167="základní",J167,0)</f>
        <v>0</v>
      </c>
      <c r="BF167" s="192">
        <f t="shared" ref="BF167:BF173" si="35">IF(N167="snížená",J167,0)</f>
        <v>0</v>
      </c>
      <c r="BG167" s="192">
        <f t="shared" ref="BG167:BG173" si="36">IF(N167="zákl. přenesená",J167,0)</f>
        <v>0</v>
      </c>
      <c r="BH167" s="192">
        <f t="shared" ref="BH167:BH173" si="37">IF(N167="sníž. přenesená",J167,0)</f>
        <v>0</v>
      </c>
      <c r="BI167" s="192">
        <f t="shared" ref="BI167:BI173" si="38">IF(N167="nulová",J167,0)</f>
        <v>0</v>
      </c>
      <c r="BJ167" s="19" t="s">
        <v>80</v>
      </c>
      <c r="BK167" s="192">
        <f t="shared" ref="BK167:BK173" si="39">ROUND(I167*H167,2)</f>
        <v>0</v>
      </c>
      <c r="BL167" s="19" t="s">
        <v>135</v>
      </c>
      <c r="BM167" s="191" t="s">
        <v>1973</v>
      </c>
    </row>
    <row r="168" spans="1:65" s="2" customFormat="1" ht="37.9" customHeight="1">
      <c r="A168" s="36"/>
      <c r="B168" s="37"/>
      <c r="C168" s="180" t="s">
        <v>1311</v>
      </c>
      <c r="D168" s="180" t="s">
        <v>187</v>
      </c>
      <c r="E168" s="181" t="s">
        <v>7875</v>
      </c>
      <c r="F168" s="182" t="s">
        <v>7876</v>
      </c>
      <c r="G168" s="183" t="s">
        <v>1314</v>
      </c>
      <c r="H168" s="184">
        <v>1</v>
      </c>
      <c r="I168" s="185"/>
      <c r="J168" s="186">
        <f t="shared" si="30"/>
        <v>0</v>
      </c>
      <c r="K168" s="182" t="s">
        <v>19</v>
      </c>
      <c r="L168" s="41"/>
      <c r="M168" s="187" t="s">
        <v>19</v>
      </c>
      <c r="N168" s="188" t="s">
        <v>44</v>
      </c>
      <c r="O168" s="66"/>
      <c r="P168" s="189">
        <f t="shared" si="31"/>
        <v>0</v>
      </c>
      <c r="Q168" s="189">
        <v>0</v>
      </c>
      <c r="R168" s="189">
        <f t="shared" si="32"/>
        <v>0</v>
      </c>
      <c r="S168" s="189">
        <v>0</v>
      </c>
      <c r="T168" s="190">
        <f t="shared" si="3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82</v>
      </c>
      <c r="AY168" s="19" t="s">
        <v>185</v>
      </c>
      <c r="BE168" s="192">
        <f t="shared" si="34"/>
        <v>0</v>
      </c>
      <c r="BF168" s="192">
        <f t="shared" si="35"/>
        <v>0</v>
      </c>
      <c r="BG168" s="192">
        <f t="shared" si="36"/>
        <v>0</v>
      </c>
      <c r="BH168" s="192">
        <f t="shared" si="37"/>
        <v>0</v>
      </c>
      <c r="BI168" s="192">
        <f t="shared" si="38"/>
        <v>0</v>
      </c>
      <c r="BJ168" s="19" t="s">
        <v>80</v>
      </c>
      <c r="BK168" s="192">
        <f t="shared" si="39"/>
        <v>0</v>
      </c>
      <c r="BL168" s="19" t="s">
        <v>135</v>
      </c>
      <c r="BM168" s="191" t="s">
        <v>1979</v>
      </c>
    </row>
    <row r="169" spans="1:65" s="2" customFormat="1" ht="16.5" customHeight="1">
      <c r="A169" s="36"/>
      <c r="B169" s="37"/>
      <c r="C169" s="180" t="s">
        <v>1317</v>
      </c>
      <c r="D169" s="180" t="s">
        <v>187</v>
      </c>
      <c r="E169" s="181" t="s">
        <v>7877</v>
      </c>
      <c r="F169" s="182" t="s">
        <v>7878</v>
      </c>
      <c r="G169" s="183" t="s">
        <v>1314</v>
      </c>
      <c r="H169" s="184">
        <v>1</v>
      </c>
      <c r="I169" s="185"/>
      <c r="J169" s="186">
        <f t="shared" si="30"/>
        <v>0</v>
      </c>
      <c r="K169" s="182" t="s">
        <v>19</v>
      </c>
      <c r="L169" s="41"/>
      <c r="M169" s="187" t="s">
        <v>19</v>
      </c>
      <c r="N169" s="188" t="s">
        <v>44</v>
      </c>
      <c r="O169" s="66"/>
      <c r="P169" s="189">
        <f t="shared" si="31"/>
        <v>0</v>
      </c>
      <c r="Q169" s="189">
        <v>0</v>
      </c>
      <c r="R169" s="189">
        <f t="shared" si="32"/>
        <v>0</v>
      </c>
      <c r="S169" s="189">
        <v>0</v>
      </c>
      <c r="T169" s="190">
        <f t="shared" si="3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82</v>
      </c>
      <c r="AY169" s="19" t="s">
        <v>185</v>
      </c>
      <c r="BE169" s="192">
        <f t="shared" si="34"/>
        <v>0</v>
      </c>
      <c r="BF169" s="192">
        <f t="shared" si="35"/>
        <v>0</v>
      </c>
      <c r="BG169" s="192">
        <f t="shared" si="36"/>
        <v>0</v>
      </c>
      <c r="BH169" s="192">
        <f t="shared" si="37"/>
        <v>0</v>
      </c>
      <c r="BI169" s="192">
        <f t="shared" si="38"/>
        <v>0</v>
      </c>
      <c r="BJ169" s="19" t="s">
        <v>80</v>
      </c>
      <c r="BK169" s="192">
        <f t="shared" si="39"/>
        <v>0</v>
      </c>
      <c r="BL169" s="19" t="s">
        <v>135</v>
      </c>
      <c r="BM169" s="191" t="s">
        <v>1986</v>
      </c>
    </row>
    <row r="170" spans="1:65" s="2" customFormat="1" ht="49.15" customHeight="1">
      <c r="A170" s="36"/>
      <c r="B170" s="37"/>
      <c r="C170" s="180" t="s">
        <v>1322</v>
      </c>
      <c r="D170" s="180" t="s">
        <v>187</v>
      </c>
      <c r="E170" s="181" t="s">
        <v>7879</v>
      </c>
      <c r="F170" s="182" t="s">
        <v>7880</v>
      </c>
      <c r="G170" s="183" t="s">
        <v>1314</v>
      </c>
      <c r="H170" s="184">
        <v>1</v>
      </c>
      <c r="I170" s="185"/>
      <c r="J170" s="186">
        <f t="shared" si="30"/>
        <v>0</v>
      </c>
      <c r="K170" s="182" t="s">
        <v>19</v>
      </c>
      <c r="L170" s="41"/>
      <c r="M170" s="187" t="s">
        <v>19</v>
      </c>
      <c r="N170" s="188" t="s">
        <v>44</v>
      </c>
      <c r="O170" s="66"/>
      <c r="P170" s="189">
        <f t="shared" si="31"/>
        <v>0</v>
      </c>
      <c r="Q170" s="189">
        <v>0</v>
      </c>
      <c r="R170" s="189">
        <f t="shared" si="32"/>
        <v>0</v>
      </c>
      <c r="S170" s="189">
        <v>0</v>
      </c>
      <c r="T170" s="190">
        <f t="shared" si="3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135</v>
      </c>
      <c r="AT170" s="191" t="s">
        <v>187</v>
      </c>
      <c r="AU170" s="191" t="s">
        <v>82</v>
      </c>
      <c r="AY170" s="19" t="s">
        <v>185</v>
      </c>
      <c r="BE170" s="192">
        <f t="shared" si="34"/>
        <v>0</v>
      </c>
      <c r="BF170" s="192">
        <f t="shared" si="35"/>
        <v>0</v>
      </c>
      <c r="BG170" s="192">
        <f t="shared" si="36"/>
        <v>0</v>
      </c>
      <c r="BH170" s="192">
        <f t="shared" si="37"/>
        <v>0</v>
      </c>
      <c r="BI170" s="192">
        <f t="shared" si="38"/>
        <v>0</v>
      </c>
      <c r="BJ170" s="19" t="s">
        <v>80</v>
      </c>
      <c r="BK170" s="192">
        <f t="shared" si="39"/>
        <v>0</v>
      </c>
      <c r="BL170" s="19" t="s">
        <v>135</v>
      </c>
      <c r="BM170" s="191" t="s">
        <v>1990</v>
      </c>
    </row>
    <row r="171" spans="1:65" s="2" customFormat="1" ht="66.75" customHeight="1">
      <c r="A171" s="36"/>
      <c r="B171" s="37"/>
      <c r="C171" s="180" t="s">
        <v>1326</v>
      </c>
      <c r="D171" s="180" t="s">
        <v>187</v>
      </c>
      <c r="E171" s="181" t="s">
        <v>7881</v>
      </c>
      <c r="F171" s="182" t="s">
        <v>7882</v>
      </c>
      <c r="G171" s="183" t="s">
        <v>1314</v>
      </c>
      <c r="H171" s="184">
        <v>3</v>
      </c>
      <c r="I171" s="185"/>
      <c r="J171" s="186">
        <f t="shared" si="30"/>
        <v>0</v>
      </c>
      <c r="K171" s="182" t="s">
        <v>19</v>
      </c>
      <c r="L171" s="41"/>
      <c r="M171" s="187" t="s">
        <v>19</v>
      </c>
      <c r="N171" s="188" t="s">
        <v>44</v>
      </c>
      <c r="O171" s="66"/>
      <c r="P171" s="189">
        <f t="shared" si="31"/>
        <v>0</v>
      </c>
      <c r="Q171" s="189">
        <v>0</v>
      </c>
      <c r="R171" s="189">
        <f t="shared" si="32"/>
        <v>0</v>
      </c>
      <c r="S171" s="189">
        <v>0</v>
      </c>
      <c r="T171" s="190">
        <f t="shared" si="3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135</v>
      </c>
      <c r="AT171" s="191" t="s">
        <v>187</v>
      </c>
      <c r="AU171" s="191" t="s">
        <v>82</v>
      </c>
      <c r="AY171" s="19" t="s">
        <v>185</v>
      </c>
      <c r="BE171" s="192">
        <f t="shared" si="34"/>
        <v>0</v>
      </c>
      <c r="BF171" s="192">
        <f t="shared" si="35"/>
        <v>0</v>
      </c>
      <c r="BG171" s="192">
        <f t="shared" si="36"/>
        <v>0</v>
      </c>
      <c r="BH171" s="192">
        <f t="shared" si="37"/>
        <v>0</v>
      </c>
      <c r="BI171" s="192">
        <f t="shared" si="38"/>
        <v>0</v>
      </c>
      <c r="BJ171" s="19" t="s">
        <v>80</v>
      </c>
      <c r="BK171" s="192">
        <f t="shared" si="39"/>
        <v>0</v>
      </c>
      <c r="BL171" s="19" t="s">
        <v>135</v>
      </c>
      <c r="BM171" s="191" t="s">
        <v>1994</v>
      </c>
    </row>
    <row r="172" spans="1:65" s="2" customFormat="1" ht="24.2" customHeight="1">
      <c r="A172" s="36"/>
      <c r="B172" s="37"/>
      <c r="C172" s="180" t="s">
        <v>1331</v>
      </c>
      <c r="D172" s="180" t="s">
        <v>187</v>
      </c>
      <c r="E172" s="181" t="s">
        <v>7883</v>
      </c>
      <c r="F172" s="182" t="s">
        <v>7884</v>
      </c>
      <c r="G172" s="183" t="s">
        <v>1314</v>
      </c>
      <c r="H172" s="184">
        <v>2</v>
      </c>
      <c r="I172" s="185"/>
      <c r="J172" s="186">
        <f t="shared" si="30"/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 t="shared" si="31"/>
        <v>0</v>
      </c>
      <c r="Q172" s="189">
        <v>0</v>
      </c>
      <c r="R172" s="189">
        <f t="shared" si="32"/>
        <v>0</v>
      </c>
      <c r="S172" s="189">
        <v>0</v>
      </c>
      <c r="T172" s="190">
        <f t="shared" si="3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82</v>
      </c>
      <c r="AY172" s="19" t="s">
        <v>185</v>
      </c>
      <c r="BE172" s="192">
        <f t="shared" si="34"/>
        <v>0</v>
      </c>
      <c r="BF172" s="192">
        <f t="shared" si="35"/>
        <v>0</v>
      </c>
      <c r="BG172" s="192">
        <f t="shared" si="36"/>
        <v>0</v>
      </c>
      <c r="BH172" s="192">
        <f t="shared" si="37"/>
        <v>0</v>
      </c>
      <c r="BI172" s="192">
        <f t="shared" si="38"/>
        <v>0</v>
      </c>
      <c r="BJ172" s="19" t="s">
        <v>80</v>
      </c>
      <c r="BK172" s="192">
        <f t="shared" si="39"/>
        <v>0</v>
      </c>
      <c r="BL172" s="19" t="s">
        <v>135</v>
      </c>
      <c r="BM172" s="191" t="s">
        <v>2002</v>
      </c>
    </row>
    <row r="173" spans="1:65" s="2" customFormat="1" ht="66.75" customHeight="1">
      <c r="A173" s="36"/>
      <c r="B173" s="37"/>
      <c r="C173" s="180" t="s">
        <v>1335</v>
      </c>
      <c r="D173" s="180" t="s">
        <v>187</v>
      </c>
      <c r="E173" s="181" t="s">
        <v>7885</v>
      </c>
      <c r="F173" s="182" t="s">
        <v>7886</v>
      </c>
      <c r="G173" s="183" t="s">
        <v>1314</v>
      </c>
      <c r="H173" s="184">
        <v>1</v>
      </c>
      <c r="I173" s="185"/>
      <c r="J173" s="186">
        <f t="shared" si="30"/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 t="shared" si="31"/>
        <v>0</v>
      </c>
      <c r="Q173" s="189">
        <v>0</v>
      </c>
      <c r="R173" s="189">
        <f t="shared" si="32"/>
        <v>0</v>
      </c>
      <c r="S173" s="189">
        <v>0</v>
      </c>
      <c r="T173" s="190">
        <f t="shared" si="3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82</v>
      </c>
      <c r="AY173" s="19" t="s">
        <v>185</v>
      </c>
      <c r="BE173" s="192">
        <f t="shared" si="34"/>
        <v>0</v>
      </c>
      <c r="BF173" s="192">
        <f t="shared" si="35"/>
        <v>0</v>
      </c>
      <c r="BG173" s="192">
        <f t="shared" si="36"/>
        <v>0</v>
      </c>
      <c r="BH173" s="192">
        <f t="shared" si="37"/>
        <v>0</v>
      </c>
      <c r="BI173" s="192">
        <f t="shared" si="38"/>
        <v>0</v>
      </c>
      <c r="BJ173" s="19" t="s">
        <v>80</v>
      </c>
      <c r="BK173" s="192">
        <f t="shared" si="39"/>
        <v>0</v>
      </c>
      <c r="BL173" s="19" t="s">
        <v>135</v>
      </c>
      <c r="BM173" s="191" t="s">
        <v>2014</v>
      </c>
    </row>
    <row r="174" spans="1:65" s="12" customFormat="1" ht="22.9" customHeight="1">
      <c r="B174" s="164"/>
      <c r="C174" s="165"/>
      <c r="D174" s="166" t="s">
        <v>72</v>
      </c>
      <c r="E174" s="178" t="s">
        <v>7887</v>
      </c>
      <c r="F174" s="178" t="s">
        <v>7887</v>
      </c>
      <c r="G174" s="165"/>
      <c r="H174" s="165"/>
      <c r="I174" s="168"/>
      <c r="J174" s="179">
        <f>BK174</f>
        <v>0</v>
      </c>
      <c r="K174" s="165"/>
      <c r="L174" s="170"/>
      <c r="M174" s="171"/>
      <c r="N174" s="172"/>
      <c r="O174" s="172"/>
      <c r="P174" s="173">
        <f>SUM(P175:P188)</f>
        <v>0</v>
      </c>
      <c r="Q174" s="172"/>
      <c r="R174" s="173">
        <f>SUM(R175:R188)</f>
        <v>0</v>
      </c>
      <c r="S174" s="172"/>
      <c r="T174" s="174">
        <f>SUM(T175:T188)</f>
        <v>0</v>
      </c>
      <c r="AR174" s="175" t="s">
        <v>80</v>
      </c>
      <c r="AT174" s="176" t="s">
        <v>72</v>
      </c>
      <c r="AU174" s="176" t="s">
        <v>80</v>
      </c>
      <c r="AY174" s="175" t="s">
        <v>185</v>
      </c>
      <c r="BK174" s="177">
        <f>SUM(BK175:BK188)</f>
        <v>0</v>
      </c>
    </row>
    <row r="175" spans="1:65" s="2" customFormat="1" ht="37.9" customHeight="1">
      <c r="A175" s="36"/>
      <c r="B175" s="37"/>
      <c r="C175" s="180" t="s">
        <v>1351</v>
      </c>
      <c r="D175" s="180" t="s">
        <v>187</v>
      </c>
      <c r="E175" s="181" t="s">
        <v>7888</v>
      </c>
      <c r="F175" s="182" t="s">
        <v>7889</v>
      </c>
      <c r="G175" s="183" t="s">
        <v>1314</v>
      </c>
      <c r="H175" s="184">
        <v>18</v>
      </c>
      <c r="I175" s="185"/>
      <c r="J175" s="186">
        <f t="shared" ref="J175:J188" si="40">ROUND(I175*H175,2)</f>
        <v>0</v>
      </c>
      <c r="K175" s="182" t="s">
        <v>19</v>
      </c>
      <c r="L175" s="41"/>
      <c r="M175" s="187" t="s">
        <v>19</v>
      </c>
      <c r="N175" s="188" t="s">
        <v>44</v>
      </c>
      <c r="O175" s="66"/>
      <c r="P175" s="189">
        <f t="shared" ref="P175:P188" si="41">O175*H175</f>
        <v>0</v>
      </c>
      <c r="Q175" s="189">
        <v>0</v>
      </c>
      <c r="R175" s="189">
        <f t="shared" ref="R175:R188" si="42">Q175*H175</f>
        <v>0</v>
      </c>
      <c r="S175" s="189">
        <v>0</v>
      </c>
      <c r="T175" s="190">
        <f t="shared" ref="T175:T188" si="43"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135</v>
      </c>
      <c r="AT175" s="191" t="s">
        <v>187</v>
      </c>
      <c r="AU175" s="191" t="s">
        <v>82</v>
      </c>
      <c r="AY175" s="19" t="s">
        <v>185</v>
      </c>
      <c r="BE175" s="192">
        <f t="shared" ref="BE175:BE188" si="44">IF(N175="základní",J175,0)</f>
        <v>0</v>
      </c>
      <c r="BF175" s="192">
        <f t="shared" ref="BF175:BF188" si="45">IF(N175="snížená",J175,0)</f>
        <v>0</v>
      </c>
      <c r="BG175" s="192">
        <f t="shared" ref="BG175:BG188" si="46">IF(N175="zákl. přenesená",J175,0)</f>
        <v>0</v>
      </c>
      <c r="BH175" s="192">
        <f t="shared" ref="BH175:BH188" si="47">IF(N175="sníž. přenesená",J175,0)</f>
        <v>0</v>
      </c>
      <c r="BI175" s="192">
        <f t="shared" ref="BI175:BI188" si="48">IF(N175="nulová",J175,0)</f>
        <v>0</v>
      </c>
      <c r="BJ175" s="19" t="s">
        <v>80</v>
      </c>
      <c r="BK175" s="192">
        <f t="shared" ref="BK175:BK188" si="49">ROUND(I175*H175,2)</f>
        <v>0</v>
      </c>
      <c r="BL175" s="19" t="s">
        <v>135</v>
      </c>
      <c r="BM175" s="191" t="s">
        <v>2024</v>
      </c>
    </row>
    <row r="176" spans="1:65" s="2" customFormat="1" ht="37.9" customHeight="1">
      <c r="A176" s="36"/>
      <c r="B176" s="37"/>
      <c r="C176" s="180" t="s">
        <v>1355</v>
      </c>
      <c r="D176" s="180" t="s">
        <v>187</v>
      </c>
      <c r="E176" s="181" t="s">
        <v>7890</v>
      </c>
      <c r="F176" s="182" t="s">
        <v>7891</v>
      </c>
      <c r="G176" s="183" t="s">
        <v>1314</v>
      </c>
      <c r="H176" s="184">
        <v>1</v>
      </c>
      <c r="I176" s="185"/>
      <c r="J176" s="186">
        <f t="shared" si="40"/>
        <v>0</v>
      </c>
      <c r="K176" s="182" t="s">
        <v>19</v>
      </c>
      <c r="L176" s="41"/>
      <c r="M176" s="187" t="s">
        <v>19</v>
      </c>
      <c r="N176" s="188" t="s">
        <v>44</v>
      </c>
      <c r="O176" s="66"/>
      <c r="P176" s="189">
        <f t="shared" si="41"/>
        <v>0</v>
      </c>
      <c r="Q176" s="189">
        <v>0</v>
      </c>
      <c r="R176" s="189">
        <f t="shared" si="42"/>
        <v>0</v>
      </c>
      <c r="S176" s="189">
        <v>0</v>
      </c>
      <c r="T176" s="190">
        <f t="shared" si="4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135</v>
      </c>
      <c r="AT176" s="191" t="s">
        <v>187</v>
      </c>
      <c r="AU176" s="191" t="s">
        <v>82</v>
      </c>
      <c r="AY176" s="19" t="s">
        <v>185</v>
      </c>
      <c r="BE176" s="192">
        <f t="shared" si="44"/>
        <v>0</v>
      </c>
      <c r="BF176" s="192">
        <f t="shared" si="45"/>
        <v>0</v>
      </c>
      <c r="BG176" s="192">
        <f t="shared" si="46"/>
        <v>0</v>
      </c>
      <c r="BH176" s="192">
        <f t="shared" si="47"/>
        <v>0</v>
      </c>
      <c r="BI176" s="192">
        <f t="shared" si="48"/>
        <v>0</v>
      </c>
      <c r="BJ176" s="19" t="s">
        <v>80</v>
      </c>
      <c r="BK176" s="192">
        <f t="shared" si="49"/>
        <v>0</v>
      </c>
      <c r="BL176" s="19" t="s">
        <v>135</v>
      </c>
      <c r="BM176" s="191" t="s">
        <v>2034</v>
      </c>
    </row>
    <row r="177" spans="1:65" s="2" customFormat="1" ht="37.9" customHeight="1">
      <c r="A177" s="36"/>
      <c r="B177" s="37"/>
      <c r="C177" s="180" t="s">
        <v>1369</v>
      </c>
      <c r="D177" s="180" t="s">
        <v>187</v>
      </c>
      <c r="E177" s="181" t="s">
        <v>7892</v>
      </c>
      <c r="F177" s="182" t="s">
        <v>7893</v>
      </c>
      <c r="G177" s="183" t="s">
        <v>1314</v>
      </c>
      <c r="H177" s="184">
        <v>1</v>
      </c>
      <c r="I177" s="185"/>
      <c r="J177" s="186">
        <f t="shared" si="40"/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 t="shared" si="41"/>
        <v>0</v>
      </c>
      <c r="Q177" s="189">
        <v>0</v>
      </c>
      <c r="R177" s="189">
        <f t="shared" si="42"/>
        <v>0</v>
      </c>
      <c r="S177" s="189">
        <v>0</v>
      </c>
      <c r="T177" s="190">
        <f t="shared" si="4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82</v>
      </c>
      <c r="AY177" s="19" t="s">
        <v>185</v>
      </c>
      <c r="BE177" s="192">
        <f t="shared" si="44"/>
        <v>0</v>
      </c>
      <c r="BF177" s="192">
        <f t="shared" si="45"/>
        <v>0</v>
      </c>
      <c r="BG177" s="192">
        <f t="shared" si="46"/>
        <v>0</v>
      </c>
      <c r="BH177" s="192">
        <f t="shared" si="47"/>
        <v>0</v>
      </c>
      <c r="BI177" s="192">
        <f t="shared" si="48"/>
        <v>0</v>
      </c>
      <c r="BJ177" s="19" t="s">
        <v>80</v>
      </c>
      <c r="BK177" s="192">
        <f t="shared" si="49"/>
        <v>0</v>
      </c>
      <c r="BL177" s="19" t="s">
        <v>135</v>
      </c>
      <c r="BM177" s="191" t="s">
        <v>2047</v>
      </c>
    </row>
    <row r="178" spans="1:65" s="2" customFormat="1" ht="16.5" customHeight="1">
      <c r="A178" s="36"/>
      <c r="B178" s="37"/>
      <c r="C178" s="180" t="s">
        <v>1374</v>
      </c>
      <c r="D178" s="180" t="s">
        <v>187</v>
      </c>
      <c r="E178" s="181" t="s">
        <v>7894</v>
      </c>
      <c r="F178" s="182" t="s">
        <v>7895</v>
      </c>
      <c r="G178" s="183" t="s">
        <v>1314</v>
      </c>
      <c r="H178" s="184">
        <v>3</v>
      </c>
      <c r="I178" s="185"/>
      <c r="J178" s="186">
        <f t="shared" si="40"/>
        <v>0</v>
      </c>
      <c r="K178" s="182" t="s">
        <v>19</v>
      </c>
      <c r="L178" s="41"/>
      <c r="M178" s="187" t="s">
        <v>19</v>
      </c>
      <c r="N178" s="188" t="s">
        <v>44</v>
      </c>
      <c r="O178" s="66"/>
      <c r="P178" s="189">
        <f t="shared" si="41"/>
        <v>0</v>
      </c>
      <c r="Q178" s="189">
        <v>0</v>
      </c>
      <c r="R178" s="189">
        <f t="shared" si="42"/>
        <v>0</v>
      </c>
      <c r="S178" s="189">
        <v>0</v>
      </c>
      <c r="T178" s="190">
        <f t="shared" si="4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135</v>
      </c>
      <c r="AT178" s="191" t="s">
        <v>187</v>
      </c>
      <c r="AU178" s="191" t="s">
        <v>82</v>
      </c>
      <c r="AY178" s="19" t="s">
        <v>185</v>
      </c>
      <c r="BE178" s="192">
        <f t="shared" si="44"/>
        <v>0</v>
      </c>
      <c r="BF178" s="192">
        <f t="shared" si="45"/>
        <v>0</v>
      </c>
      <c r="BG178" s="192">
        <f t="shared" si="46"/>
        <v>0</v>
      </c>
      <c r="BH178" s="192">
        <f t="shared" si="47"/>
        <v>0</v>
      </c>
      <c r="BI178" s="192">
        <f t="shared" si="48"/>
        <v>0</v>
      </c>
      <c r="BJ178" s="19" t="s">
        <v>80</v>
      </c>
      <c r="BK178" s="192">
        <f t="shared" si="49"/>
        <v>0</v>
      </c>
      <c r="BL178" s="19" t="s">
        <v>135</v>
      </c>
      <c r="BM178" s="191" t="s">
        <v>2058</v>
      </c>
    </row>
    <row r="179" spans="1:65" s="2" customFormat="1" ht="21.75" customHeight="1">
      <c r="A179" s="36"/>
      <c r="B179" s="37"/>
      <c r="C179" s="180" t="s">
        <v>1379</v>
      </c>
      <c r="D179" s="180" t="s">
        <v>187</v>
      </c>
      <c r="E179" s="181" t="s">
        <v>7896</v>
      </c>
      <c r="F179" s="182" t="s">
        <v>7897</v>
      </c>
      <c r="G179" s="183" t="s">
        <v>499</v>
      </c>
      <c r="H179" s="184">
        <v>10</v>
      </c>
      <c r="I179" s="185"/>
      <c r="J179" s="186">
        <f t="shared" si="40"/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 t="shared" si="41"/>
        <v>0</v>
      </c>
      <c r="Q179" s="189">
        <v>0</v>
      </c>
      <c r="R179" s="189">
        <f t="shared" si="42"/>
        <v>0</v>
      </c>
      <c r="S179" s="189">
        <v>0</v>
      </c>
      <c r="T179" s="190">
        <f t="shared" si="4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82</v>
      </c>
      <c r="AY179" s="19" t="s">
        <v>185</v>
      </c>
      <c r="BE179" s="192">
        <f t="shared" si="44"/>
        <v>0</v>
      </c>
      <c r="BF179" s="192">
        <f t="shared" si="45"/>
        <v>0</v>
      </c>
      <c r="BG179" s="192">
        <f t="shared" si="46"/>
        <v>0</v>
      </c>
      <c r="BH179" s="192">
        <f t="shared" si="47"/>
        <v>0</v>
      </c>
      <c r="BI179" s="192">
        <f t="shared" si="48"/>
        <v>0</v>
      </c>
      <c r="BJ179" s="19" t="s">
        <v>80</v>
      </c>
      <c r="BK179" s="192">
        <f t="shared" si="49"/>
        <v>0</v>
      </c>
      <c r="BL179" s="19" t="s">
        <v>135</v>
      </c>
      <c r="BM179" s="191" t="s">
        <v>2069</v>
      </c>
    </row>
    <row r="180" spans="1:65" s="2" customFormat="1" ht="16.5" customHeight="1">
      <c r="A180" s="36"/>
      <c r="B180" s="37"/>
      <c r="C180" s="180" t="s">
        <v>1384</v>
      </c>
      <c r="D180" s="180" t="s">
        <v>187</v>
      </c>
      <c r="E180" s="181" t="s">
        <v>7898</v>
      </c>
      <c r="F180" s="182" t="s">
        <v>7899</v>
      </c>
      <c r="G180" s="183" t="s">
        <v>499</v>
      </c>
      <c r="H180" s="184">
        <v>250</v>
      </c>
      <c r="I180" s="185"/>
      <c r="J180" s="186">
        <f t="shared" si="40"/>
        <v>0</v>
      </c>
      <c r="K180" s="182" t="s">
        <v>19</v>
      </c>
      <c r="L180" s="41"/>
      <c r="M180" s="187" t="s">
        <v>19</v>
      </c>
      <c r="N180" s="188" t="s">
        <v>44</v>
      </c>
      <c r="O180" s="66"/>
      <c r="P180" s="189">
        <f t="shared" si="41"/>
        <v>0</v>
      </c>
      <c r="Q180" s="189">
        <v>0</v>
      </c>
      <c r="R180" s="189">
        <f t="shared" si="42"/>
        <v>0</v>
      </c>
      <c r="S180" s="189">
        <v>0</v>
      </c>
      <c r="T180" s="190">
        <f t="shared" si="4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135</v>
      </c>
      <c r="AT180" s="191" t="s">
        <v>187</v>
      </c>
      <c r="AU180" s="191" t="s">
        <v>82</v>
      </c>
      <c r="AY180" s="19" t="s">
        <v>185</v>
      </c>
      <c r="BE180" s="192">
        <f t="shared" si="44"/>
        <v>0</v>
      </c>
      <c r="BF180" s="192">
        <f t="shared" si="45"/>
        <v>0</v>
      </c>
      <c r="BG180" s="192">
        <f t="shared" si="46"/>
        <v>0</v>
      </c>
      <c r="BH180" s="192">
        <f t="shared" si="47"/>
        <v>0</v>
      </c>
      <c r="BI180" s="192">
        <f t="shared" si="48"/>
        <v>0</v>
      </c>
      <c r="BJ180" s="19" t="s">
        <v>80</v>
      </c>
      <c r="BK180" s="192">
        <f t="shared" si="49"/>
        <v>0</v>
      </c>
      <c r="BL180" s="19" t="s">
        <v>135</v>
      </c>
      <c r="BM180" s="191" t="s">
        <v>2088</v>
      </c>
    </row>
    <row r="181" spans="1:65" s="2" customFormat="1" ht="24.2" customHeight="1">
      <c r="A181" s="36"/>
      <c r="B181" s="37"/>
      <c r="C181" s="180" t="s">
        <v>1391</v>
      </c>
      <c r="D181" s="180" t="s">
        <v>187</v>
      </c>
      <c r="E181" s="181" t="s">
        <v>7900</v>
      </c>
      <c r="F181" s="182" t="s">
        <v>7901</v>
      </c>
      <c r="G181" s="183" t="s">
        <v>499</v>
      </c>
      <c r="H181" s="184">
        <v>80</v>
      </c>
      <c r="I181" s="185"/>
      <c r="J181" s="186">
        <f t="shared" si="40"/>
        <v>0</v>
      </c>
      <c r="K181" s="182" t="s">
        <v>19</v>
      </c>
      <c r="L181" s="41"/>
      <c r="M181" s="187" t="s">
        <v>19</v>
      </c>
      <c r="N181" s="188" t="s">
        <v>44</v>
      </c>
      <c r="O181" s="66"/>
      <c r="P181" s="189">
        <f t="shared" si="41"/>
        <v>0</v>
      </c>
      <c r="Q181" s="189">
        <v>0</v>
      </c>
      <c r="R181" s="189">
        <f t="shared" si="42"/>
        <v>0</v>
      </c>
      <c r="S181" s="189">
        <v>0</v>
      </c>
      <c r="T181" s="190">
        <f t="shared" si="4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135</v>
      </c>
      <c r="AT181" s="191" t="s">
        <v>187</v>
      </c>
      <c r="AU181" s="191" t="s">
        <v>82</v>
      </c>
      <c r="AY181" s="19" t="s">
        <v>185</v>
      </c>
      <c r="BE181" s="192">
        <f t="shared" si="44"/>
        <v>0</v>
      </c>
      <c r="BF181" s="192">
        <f t="shared" si="45"/>
        <v>0</v>
      </c>
      <c r="BG181" s="192">
        <f t="shared" si="46"/>
        <v>0</v>
      </c>
      <c r="BH181" s="192">
        <f t="shared" si="47"/>
        <v>0</v>
      </c>
      <c r="BI181" s="192">
        <f t="shared" si="48"/>
        <v>0</v>
      </c>
      <c r="BJ181" s="19" t="s">
        <v>80</v>
      </c>
      <c r="BK181" s="192">
        <f t="shared" si="49"/>
        <v>0</v>
      </c>
      <c r="BL181" s="19" t="s">
        <v>135</v>
      </c>
      <c r="BM181" s="191" t="s">
        <v>2098</v>
      </c>
    </row>
    <row r="182" spans="1:65" s="2" customFormat="1" ht="24.2" customHeight="1">
      <c r="A182" s="36"/>
      <c r="B182" s="37"/>
      <c r="C182" s="180" t="s">
        <v>1396</v>
      </c>
      <c r="D182" s="180" t="s">
        <v>187</v>
      </c>
      <c r="E182" s="181" t="s">
        <v>7902</v>
      </c>
      <c r="F182" s="182" t="s">
        <v>7903</v>
      </c>
      <c r="G182" s="183" t="s">
        <v>499</v>
      </c>
      <c r="H182" s="184">
        <v>60</v>
      </c>
      <c r="I182" s="185"/>
      <c r="J182" s="186">
        <f t="shared" si="40"/>
        <v>0</v>
      </c>
      <c r="K182" s="182" t="s">
        <v>19</v>
      </c>
      <c r="L182" s="41"/>
      <c r="M182" s="187" t="s">
        <v>19</v>
      </c>
      <c r="N182" s="188" t="s">
        <v>44</v>
      </c>
      <c r="O182" s="66"/>
      <c r="P182" s="189">
        <f t="shared" si="41"/>
        <v>0</v>
      </c>
      <c r="Q182" s="189">
        <v>0</v>
      </c>
      <c r="R182" s="189">
        <f t="shared" si="42"/>
        <v>0</v>
      </c>
      <c r="S182" s="189">
        <v>0</v>
      </c>
      <c r="T182" s="190">
        <f t="shared" si="4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82</v>
      </c>
      <c r="AY182" s="19" t="s">
        <v>185</v>
      </c>
      <c r="BE182" s="192">
        <f t="shared" si="44"/>
        <v>0</v>
      </c>
      <c r="BF182" s="192">
        <f t="shared" si="45"/>
        <v>0</v>
      </c>
      <c r="BG182" s="192">
        <f t="shared" si="46"/>
        <v>0</v>
      </c>
      <c r="BH182" s="192">
        <f t="shared" si="47"/>
        <v>0</v>
      </c>
      <c r="BI182" s="192">
        <f t="shared" si="48"/>
        <v>0</v>
      </c>
      <c r="BJ182" s="19" t="s">
        <v>80</v>
      </c>
      <c r="BK182" s="192">
        <f t="shared" si="49"/>
        <v>0</v>
      </c>
      <c r="BL182" s="19" t="s">
        <v>135</v>
      </c>
      <c r="BM182" s="191" t="s">
        <v>2110</v>
      </c>
    </row>
    <row r="183" spans="1:65" s="2" customFormat="1" ht="24.2" customHeight="1">
      <c r="A183" s="36"/>
      <c r="B183" s="37"/>
      <c r="C183" s="180" t="s">
        <v>1403</v>
      </c>
      <c r="D183" s="180" t="s">
        <v>187</v>
      </c>
      <c r="E183" s="181" t="s">
        <v>7904</v>
      </c>
      <c r="F183" s="182" t="s">
        <v>7905</v>
      </c>
      <c r="G183" s="183" t="s">
        <v>499</v>
      </c>
      <c r="H183" s="184">
        <v>70</v>
      </c>
      <c r="I183" s="185"/>
      <c r="J183" s="186">
        <f t="shared" si="40"/>
        <v>0</v>
      </c>
      <c r="K183" s="182" t="s">
        <v>19</v>
      </c>
      <c r="L183" s="41"/>
      <c r="M183" s="187" t="s">
        <v>19</v>
      </c>
      <c r="N183" s="188" t="s">
        <v>44</v>
      </c>
      <c r="O183" s="66"/>
      <c r="P183" s="189">
        <f t="shared" si="41"/>
        <v>0</v>
      </c>
      <c r="Q183" s="189">
        <v>0</v>
      </c>
      <c r="R183" s="189">
        <f t="shared" si="42"/>
        <v>0</v>
      </c>
      <c r="S183" s="189">
        <v>0</v>
      </c>
      <c r="T183" s="190">
        <f t="shared" si="4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135</v>
      </c>
      <c r="AT183" s="191" t="s">
        <v>187</v>
      </c>
      <c r="AU183" s="191" t="s">
        <v>82</v>
      </c>
      <c r="AY183" s="19" t="s">
        <v>185</v>
      </c>
      <c r="BE183" s="192">
        <f t="shared" si="44"/>
        <v>0</v>
      </c>
      <c r="BF183" s="192">
        <f t="shared" si="45"/>
        <v>0</v>
      </c>
      <c r="BG183" s="192">
        <f t="shared" si="46"/>
        <v>0</v>
      </c>
      <c r="BH183" s="192">
        <f t="shared" si="47"/>
        <v>0</v>
      </c>
      <c r="BI183" s="192">
        <f t="shared" si="48"/>
        <v>0</v>
      </c>
      <c r="BJ183" s="19" t="s">
        <v>80</v>
      </c>
      <c r="BK183" s="192">
        <f t="shared" si="49"/>
        <v>0</v>
      </c>
      <c r="BL183" s="19" t="s">
        <v>135</v>
      </c>
      <c r="BM183" s="191" t="s">
        <v>2114</v>
      </c>
    </row>
    <row r="184" spans="1:65" s="2" customFormat="1" ht="33" customHeight="1">
      <c r="A184" s="36"/>
      <c r="B184" s="37"/>
      <c r="C184" s="180" t="s">
        <v>1410</v>
      </c>
      <c r="D184" s="180" t="s">
        <v>187</v>
      </c>
      <c r="E184" s="181" t="s">
        <v>7906</v>
      </c>
      <c r="F184" s="182" t="s">
        <v>7907</v>
      </c>
      <c r="G184" s="183" t="s">
        <v>499</v>
      </c>
      <c r="H184" s="184">
        <v>300</v>
      </c>
      <c r="I184" s="185"/>
      <c r="J184" s="186">
        <f t="shared" si="40"/>
        <v>0</v>
      </c>
      <c r="K184" s="182" t="s">
        <v>19</v>
      </c>
      <c r="L184" s="41"/>
      <c r="M184" s="187" t="s">
        <v>19</v>
      </c>
      <c r="N184" s="188" t="s">
        <v>44</v>
      </c>
      <c r="O184" s="66"/>
      <c r="P184" s="189">
        <f t="shared" si="41"/>
        <v>0</v>
      </c>
      <c r="Q184" s="189">
        <v>0</v>
      </c>
      <c r="R184" s="189">
        <f t="shared" si="42"/>
        <v>0</v>
      </c>
      <c r="S184" s="189">
        <v>0</v>
      </c>
      <c r="T184" s="190">
        <f t="shared" si="4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82</v>
      </c>
      <c r="AY184" s="19" t="s">
        <v>185</v>
      </c>
      <c r="BE184" s="192">
        <f t="shared" si="44"/>
        <v>0</v>
      </c>
      <c r="BF184" s="192">
        <f t="shared" si="45"/>
        <v>0</v>
      </c>
      <c r="BG184" s="192">
        <f t="shared" si="46"/>
        <v>0</v>
      </c>
      <c r="BH184" s="192">
        <f t="shared" si="47"/>
        <v>0</v>
      </c>
      <c r="BI184" s="192">
        <f t="shared" si="48"/>
        <v>0</v>
      </c>
      <c r="BJ184" s="19" t="s">
        <v>80</v>
      </c>
      <c r="BK184" s="192">
        <f t="shared" si="49"/>
        <v>0</v>
      </c>
      <c r="BL184" s="19" t="s">
        <v>135</v>
      </c>
      <c r="BM184" s="191" t="s">
        <v>2118</v>
      </c>
    </row>
    <row r="185" spans="1:65" s="2" customFormat="1" ht="16.5" customHeight="1">
      <c r="A185" s="36"/>
      <c r="B185" s="37"/>
      <c r="C185" s="180" t="s">
        <v>1419</v>
      </c>
      <c r="D185" s="180" t="s">
        <v>187</v>
      </c>
      <c r="E185" s="181" t="s">
        <v>7908</v>
      </c>
      <c r="F185" s="182" t="s">
        <v>7909</v>
      </c>
      <c r="G185" s="183" t="s">
        <v>499</v>
      </c>
      <c r="H185" s="184">
        <v>100</v>
      </c>
      <c r="I185" s="185"/>
      <c r="J185" s="186">
        <f t="shared" si="40"/>
        <v>0</v>
      </c>
      <c r="K185" s="182" t="s">
        <v>19</v>
      </c>
      <c r="L185" s="41"/>
      <c r="M185" s="187" t="s">
        <v>19</v>
      </c>
      <c r="N185" s="188" t="s">
        <v>44</v>
      </c>
      <c r="O185" s="66"/>
      <c r="P185" s="189">
        <f t="shared" si="41"/>
        <v>0</v>
      </c>
      <c r="Q185" s="189">
        <v>0</v>
      </c>
      <c r="R185" s="189">
        <f t="shared" si="42"/>
        <v>0</v>
      </c>
      <c r="S185" s="189">
        <v>0</v>
      </c>
      <c r="T185" s="190">
        <f t="shared" si="4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82</v>
      </c>
      <c r="AY185" s="19" t="s">
        <v>185</v>
      </c>
      <c r="BE185" s="192">
        <f t="shared" si="44"/>
        <v>0</v>
      </c>
      <c r="BF185" s="192">
        <f t="shared" si="45"/>
        <v>0</v>
      </c>
      <c r="BG185" s="192">
        <f t="shared" si="46"/>
        <v>0</v>
      </c>
      <c r="BH185" s="192">
        <f t="shared" si="47"/>
        <v>0</v>
      </c>
      <c r="BI185" s="192">
        <f t="shared" si="48"/>
        <v>0</v>
      </c>
      <c r="BJ185" s="19" t="s">
        <v>80</v>
      </c>
      <c r="BK185" s="192">
        <f t="shared" si="49"/>
        <v>0</v>
      </c>
      <c r="BL185" s="19" t="s">
        <v>135</v>
      </c>
      <c r="BM185" s="191" t="s">
        <v>2127</v>
      </c>
    </row>
    <row r="186" spans="1:65" s="2" customFormat="1" ht="16.5" customHeight="1">
      <c r="A186" s="36"/>
      <c r="B186" s="37"/>
      <c r="C186" s="180" t="s">
        <v>1424</v>
      </c>
      <c r="D186" s="180" t="s">
        <v>187</v>
      </c>
      <c r="E186" s="181" t="s">
        <v>7910</v>
      </c>
      <c r="F186" s="182" t="s">
        <v>7911</v>
      </c>
      <c r="G186" s="183" t="s">
        <v>1314</v>
      </c>
      <c r="H186" s="184">
        <v>12</v>
      </c>
      <c r="I186" s="185"/>
      <c r="J186" s="186">
        <f t="shared" si="40"/>
        <v>0</v>
      </c>
      <c r="K186" s="182" t="s">
        <v>19</v>
      </c>
      <c r="L186" s="41"/>
      <c r="M186" s="187" t="s">
        <v>19</v>
      </c>
      <c r="N186" s="188" t="s">
        <v>44</v>
      </c>
      <c r="O186" s="66"/>
      <c r="P186" s="189">
        <f t="shared" si="41"/>
        <v>0</v>
      </c>
      <c r="Q186" s="189">
        <v>0</v>
      </c>
      <c r="R186" s="189">
        <f t="shared" si="42"/>
        <v>0</v>
      </c>
      <c r="S186" s="189">
        <v>0</v>
      </c>
      <c r="T186" s="190">
        <f t="shared" si="4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135</v>
      </c>
      <c r="AT186" s="191" t="s">
        <v>187</v>
      </c>
      <c r="AU186" s="191" t="s">
        <v>82</v>
      </c>
      <c r="AY186" s="19" t="s">
        <v>185</v>
      </c>
      <c r="BE186" s="192">
        <f t="shared" si="44"/>
        <v>0</v>
      </c>
      <c r="BF186" s="192">
        <f t="shared" si="45"/>
        <v>0</v>
      </c>
      <c r="BG186" s="192">
        <f t="shared" si="46"/>
        <v>0</v>
      </c>
      <c r="BH186" s="192">
        <f t="shared" si="47"/>
        <v>0</v>
      </c>
      <c r="BI186" s="192">
        <f t="shared" si="48"/>
        <v>0</v>
      </c>
      <c r="BJ186" s="19" t="s">
        <v>80</v>
      </c>
      <c r="BK186" s="192">
        <f t="shared" si="49"/>
        <v>0</v>
      </c>
      <c r="BL186" s="19" t="s">
        <v>135</v>
      </c>
      <c r="BM186" s="191" t="s">
        <v>2138</v>
      </c>
    </row>
    <row r="187" spans="1:65" s="2" customFormat="1" ht="16.5" customHeight="1">
      <c r="A187" s="36"/>
      <c r="B187" s="37"/>
      <c r="C187" s="180" t="s">
        <v>1429</v>
      </c>
      <c r="D187" s="180" t="s">
        <v>187</v>
      </c>
      <c r="E187" s="181" t="s">
        <v>7912</v>
      </c>
      <c r="F187" s="182" t="s">
        <v>7913</v>
      </c>
      <c r="G187" s="183" t="s">
        <v>7325</v>
      </c>
      <c r="H187" s="184">
        <v>1</v>
      </c>
      <c r="I187" s="185"/>
      <c r="J187" s="186">
        <f t="shared" si="40"/>
        <v>0</v>
      </c>
      <c r="K187" s="182" t="s">
        <v>19</v>
      </c>
      <c r="L187" s="41"/>
      <c r="M187" s="187" t="s">
        <v>19</v>
      </c>
      <c r="N187" s="188" t="s">
        <v>44</v>
      </c>
      <c r="O187" s="66"/>
      <c r="P187" s="189">
        <f t="shared" si="41"/>
        <v>0</v>
      </c>
      <c r="Q187" s="189">
        <v>0</v>
      </c>
      <c r="R187" s="189">
        <f t="shared" si="42"/>
        <v>0</v>
      </c>
      <c r="S187" s="189">
        <v>0</v>
      </c>
      <c r="T187" s="190">
        <f t="shared" si="4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82</v>
      </c>
      <c r="AY187" s="19" t="s">
        <v>185</v>
      </c>
      <c r="BE187" s="192">
        <f t="shared" si="44"/>
        <v>0</v>
      </c>
      <c r="BF187" s="192">
        <f t="shared" si="45"/>
        <v>0</v>
      </c>
      <c r="BG187" s="192">
        <f t="shared" si="46"/>
        <v>0</v>
      </c>
      <c r="BH187" s="192">
        <f t="shared" si="47"/>
        <v>0</v>
      </c>
      <c r="BI187" s="192">
        <f t="shared" si="48"/>
        <v>0</v>
      </c>
      <c r="BJ187" s="19" t="s">
        <v>80</v>
      </c>
      <c r="BK187" s="192">
        <f t="shared" si="49"/>
        <v>0</v>
      </c>
      <c r="BL187" s="19" t="s">
        <v>135</v>
      </c>
      <c r="BM187" s="191" t="s">
        <v>2153</v>
      </c>
    </row>
    <row r="188" spans="1:65" s="2" customFormat="1" ht="16.5" customHeight="1">
      <c r="A188" s="36"/>
      <c r="B188" s="37"/>
      <c r="C188" s="180" t="s">
        <v>1435</v>
      </c>
      <c r="D188" s="180" t="s">
        <v>187</v>
      </c>
      <c r="E188" s="181" t="s">
        <v>7914</v>
      </c>
      <c r="F188" s="182" t="s">
        <v>7915</v>
      </c>
      <c r="G188" s="183" t="s">
        <v>1314</v>
      </c>
      <c r="H188" s="184">
        <v>1</v>
      </c>
      <c r="I188" s="185"/>
      <c r="J188" s="186">
        <f t="shared" si="40"/>
        <v>0</v>
      </c>
      <c r="K188" s="182" t="s">
        <v>19</v>
      </c>
      <c r="L188" s="41"/>
      <c r="M188" s="187" t="s">
        <v>19</v>
      </c>
      <c r="N188" s="188" t="s">
        <v>44</v>
      </c>
      <c r="O188" s="66"/>
      <c r="P188" s="189">
        <f t="shared" si="41"/>
        <v>0</v>
      </c>
      <c r="Q188" s="189">
        <v>0</v>
      </c>
      <c r="R188" s="189">
        <f t="shared" si="42"/>
        <v>0</v>
      </c>
      <c r="S188" s="189">
        <v>0</v>
      </c>
      <c r="T188" s="190">
        <f t="shared" si="4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82</v>
      </c>
      <c r="AY188" s="19" t="s">
        <v>185</v>
      </c>
      <c r="BE188" s="192">
        <f t="shared" si="44"/>
        <v>0</v>
      </c>
      <c r="BF188" s="192">
        <f t="shared" si="45"/>
        <v>0</v>
      </c>
      <c r="BG188" s="192">
        <f t="shared" si="46"/>
        <v>0</v>
      </c>
      <c r="BH188" s="192">
        <f t="shared" si="47"/>
        <v>0</v>
      </c>
      <c r="BI188" s="192">
        <f t="shared" si="48"/>
        <v>0</v>
      </c>
      <c r="BJ188" s="19" t="s">
        <v>80</v>
      </c>
      <c r="BK188" s="192">
        <f t="shared" si="49"/>
        <v>0</v>
      </c>
      <c r="BL188" s="19" t="s">
        <v>135</v>
      </c>
      <c r="BM188" s="191" t="s">
        <v>2198</v>
      </c>
    </row>
    <row r="189" spans="1:65" s="12" customFormat="1" ht="22.9" customHeight="1">
      <c r="B189" s="164"/>
      <c r="C189" s="165"/>
      <c r="D189" s="166" t="s">
        <v>72</v>
      </c>
      <c r="E189" s="178" t="s">
        <v>7916</v>
      </c>
      <c r="F189" s="178" t="s">
        <v>7916</v>
      </c>
      <c r="G189" s="165"/>
      <c r="H189" s="165"/>
      <c r="I189" s="168"/>
      <c r="J189" s="179">
        <f>BK189</f>
        <v>0</v>
      </c>
      <c r="K189" s="165"/>
      <c r="L189" s="170"/>
      <c r="M189" s="171"/>
      <c r="N189" s="172"/>
      <c r="O189" s="172"/>
      <c r="P189" s="173">
        <f>SUM(P190:P203)</f>
        <v>0</v>
      </c>
      <c r="Q189" s="172"/>
      <c r="R189" s="173">
        <f>SUM(R190:R203)</f>
        <v>0</v>
      </c>
      <c r="S189" s="172"/>
      <c r="T189" s="174">
        <f>SUM(T190:T203)</f>
        <v>0</v>
      </c>
      <c r="AR189" s="175" t="s">
        <v>80</v>
      </c>
      <c r="AT189" s="176" t="s">
        <v>72</v>
      </c>
      <c r="AU189" s="176" t="s">
        <v>80</v>
      </c>
      <c r="AY189" s="175" t="s">
        <v>185</v>
      </c>
      <c r="BK189" s="177">
        <f>SUM(BK190:BK203)</f>
        <v>0</v>
      </c>
    </row>
    <row r="190" spans="1:65" s="2" customFormat="1" ht="24.2" customHeight="1">
      <c r="A190" s="36"/>
      <c r="B190" s="37"/>
      <c r="C190" s="180" t="s">
        <v>1446</v>
      </c>
      <c r="D190" s="180" t="s">
        <v>187</v>
      </c>
      <c r="E190" s="181" t="s">
        <v>7917</v>
      </c>
      <c r="F190" s="182" t="s">
        <v>7918</v>
      </c>
      <c r="G190" s="183" t="s">
        <v>7325</v>
      </c>
      <c r="H190" s="184">
        <v>1</v>
      </c>
      <c r="I190" s="185"/>
      <c r="J190" s="186">
        <f t="shared" ref="J190:J203" si="50">ROUND(I190*H190,2)</f>
        <v>0</v>
      </c>
      <c r="K190" s="182" t="s">
        <v>19</v>
      </c>
      <c r="L190" s="41"/>
      <c r="M190" s="187" t="s">
        <v>19</v>
      </c>
      <c r="N190" s="188" t="s">
        <v>44</v>
      </c>
      <c r="O190" s="66"/>
      <c r="P190" s="189">
        <f t="shared" ref="P190:P203" si="51">O190*H190</f>
        <v>0</v>
      </c>
      <c r="Q190" s="189">
        <v>0</v>
      </c>
      <c r="R190" s="189">
        <f t="shared" ref="R190:R203" si="52">Q190*H190</f>
        <v>0</v>
      </c>
      <c r="S190" s="189">
        <v>0</v>
      </c>
      <c r="T190" s="190">
        <f t="shared" ref="T190:T203" si="53"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135</v>
      </c>
      <c r="AT190" s="191" t="s">
        <v>187</v>
      </c>
      <c r="AU190" s="191" t="s">
        <v>82</v>
      </c>
      <c r="AY190" s="19" t="s">
        <v>185</v>
      </c>
      <c r="BE190" s="192">
        <f t="shared" ref="BE190:BE203" si="54">IF(N190="základní",J190,0)</f>
        <v>0</v>
      </c>
      <c r="BF190" s="192">
        <f t="shared" ref="BF190:BF203" si="55">IF(N190="snížená",J190,0)</f>
        <v>0</v>
      </c>
      <c r="BG190" s="192">
        <f t="shared" ref="BG190:BG203" si="56">IF(N190="zákl. přenesená",J190,0)</f>
        <v>0</v>
      </c>
      <c r="BH190" s="192">
        <f t="shared" ref="BH190:BH203" si="57">IF(N190="sníž. přenesená",J190,0)</f>
        <v>0</v>
      </c>
      <c r="BI190" s="192">
        <f t="shared" ref="BI190:BI203" si="58">IF(N190="nulová",J190,0)</f>
        <v>0</v>
      </c>
      <c r="BJ190" s="19" t="s">
        <v>80</v>
      </c>
      <c r="BK190" s="192">
        <f t="shared" ref="BK190:BK203" si="59">ROUND(I190*H190,2)</f>
        <v>0</v>
      </c>
      <c r="BL190" s="19" t="s">
        <v>135</v>
      </c>
      <c r="BM190" s="191" t="s">
        <v>2685</v>
      </c>
    </row>
    <row r="191" spans="1:65" s="2" customFormat="1" ht="24.2" customHeight="1">
      <c r="A191" s="36"/>
      <c r="B191" s="37"/>
      <c r="C191" s="180" t="s">
        <v>1453</v>
      </c>
      <c r="D191" s="180" t="s">
        <v>187</v>
      </c>
      <c r="E191" s="181" t="s">
        <v>7919</v>
      </c>
      <c r="F191" s="182" t="s">
        <v>7920</v>
      </c>
      <c r="G191" s="183" t="s">
        <v>7325</v>
      </c>
      <c r="H191" s="184">
        <v>1</v>
      </c>
      <c r="I191" s="185"/>
      <c r="J191" s="186">
        <f t="shared" si="50"/>
        <v>0</v>
      </c>
      <c r="K191" s="182" t="s">
        <v>19</v>
      </c>
      <c r="L191" s="41"/>
      <c r="M191" s="187" t="s">
        <v>19</v>
      </c>
      <c r="N191" s="188" t="s">
        <v>44</v>
      </c>
      <c r="O191" s="66"/>
      <c r="P191" s="189">
        <f t="shared" si="51"/>
        <v>0</v>
      </c>
      <c r="Q191" s="189">
        <v>0</v>
      </c>
      <c r="R191" s="189">
        <f t="shared" si="52"/>
        <v>0</v>
      </c>
      <c r="S191" s="189">
        <v>0</v>
      </c>
      <c r="T191" s="190">
        <f t="shared" si="5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82</v>
      </c>
      <c r="AY191" s="19" t="s">
        <v>185</v>
      </c>
      <c r="BE191" s="192">
        <f t="shared" si="54"/>
        <v>0</v>
      </c>
      <c r="BF191" s="192">
        <f t="shared" si="55"/>
        <v>0</v>
      </c>
      <c r="BG191" s="192">
        <f t="shared" si="56"/>
        <v>0</v>
      </c>
      <c r="BH191" s="192">
        <f t="shared" si="57"/>
        <v>0</v>
      </c>
      <c r="BI191" s="192">
        <f t="shared" si="58"/>
        <v>0</v>
      </c>
      <c r="BJ191" s="19" t="s">
        <v>80</v>
      </c>
      <c r="BK191" s="192">
        <f t="shared" si="59"/>
        <v>0</v>
      </c>
      <c r="BL191" s="19" t="s">
        <v>135</v>
      </c>
      <c r="BM191" s="191" t="s">
        <v>2691</v>
      </c>
    </row>
    <row r="192" spans="1:65" s="2" customFormat="1" ht="24.2" customHeight="1">
      <c r="A192" s="36"/>
      <c r="B192" s="37"/>
      <c r="C192" s="180" t="s">
        <v>1468</v>
      </c>
      <c r="D192" s="180" t="s">
        <v>187</v>
      </c>
      <c r="E192" s="181" t="s">
        <v>7921</v>
      </c>
      <c r="F192" s="182" t="s">
        <v>7922</v>
      </c>
      <c r="G192" s="183" t="s">
        <v>7325</v>
      </c>
      <c r="H192" s="184">
        <v>1</v>
      </c>
      <c r="I192" s="185"/>
      <c r="J192" s="186">
        <f t="shared" si="50"/>
        <v>0</v>
      </c>
      <c r="K192" s="182" t="s">
        <v>19</v>
      </c>
      <c r="L192" s="41"/>
      <c r="M192" s="187" t="s">
        <v>19</v>
      </c>
      <c r="N192" s="188" t="s">
        <v>44</v>
      </c>
      <c r="O192" s="66"/>
      <c r="P192" s="189">
        <f t="shared" si="51"/>
        <v>0</v>
      </c>
      <c r="Q192" s="189">
        <v>0</v>
      </c>
      <c r="R192" s="189">
        <f t="shared" si="52"/>
        <v>0</v>
      </c>
      <c r="S192" s="189">
        <v>0</v>
      </c>
      <c r="T192" s="190">
        <f t="shared" si="5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135</v>
      </c>
      <c r="AT192" s="191" t="s">
        <v>187</v>
      </c>
      <c r="AU192" s="191" t="s">
        <v>82</v>
      </c>
      <c r="AY192" s="19" t="s">
        <v>185</v>
      </c>
      <c r="BE192" s="192">
        <f t="shared" si="54"/>
        <v>0</v>
      </c>
      <c r="BF192" s="192">
        <f t="shared" si="55"/>
        <v>0</v>
      </c>
      <c r="BG192" s="192">
        <f t="shared" si="56"/>
        <v>0</v>
      </c>
      <c r="BH192" s="192">
        <f t="shared" si="57"/>
        <v>0</v>
      </c>
      <c r="BI192" s="192">
        <f t="shared" si="58"/>
        <v>0</v>
      </c>
      <c r="BJ192" s="19" t="s">
        <v>80</v>
      </c>
      <c r="BK192" s="192">
        <f t="shared" si="59"/>
        <v>0</v>
      </c>
      <c r="BL192" s="19" t="s">
        <v>135</v>
      </c>
      <c r="BM192" s="191" t="s">
        <v>2696</v>
      </c>
    </row>
    <row r="193" spans="1:65" s="2" customFormat="1" ht="24.2" customHeight="1">
      <c r="A193" s="36"/>
      <c r="B193" s="37"/>
      <c r="C193" s="180" t="s">
        <v>1473</v>
      </c>
      <c r="D193" s="180" t="s">
        <v>187</v>
      </c>
      <c r="E193" s="181" t="s">
        <v>7923</v>
      </c>
      <c r="F193" s="182" t="s">
        <v>7924</v>
      </c>
      <c r="G193" s="183" t="s">
        <v>7325</v>
      </c>
      <c r="H193" s="184">
        <v>1</v>
      </c>
      <c r="I193" s="185"/>
      <c r="J193" s="186">
        <f t="shared" si="50"/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 t="shared" si="51"/>
        <v>0</v>
      </c>
      <c r="Q193" s="189">
        <v>0</v>
      </c>
      <c r="R193" s="189">
        <f t="shared" si="52"/>
        <v>0</v>
      </c>
      <c r="S193" s="189">
        <v>0</v>
      </c>
      <c r="T193" s="190">
        <f t="shared" si="5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135</v>
      </c>
      <c r="AT193" s="191" t="s">
        <v>187</v>
      </c>
      <c r="AU193" s="191" t="s">
        <v>82</v>
      </c>
      <c r="AY193" s="19" t="s">
        <v>185</v>
      </c>
      <c r="BE193" s="192">
        <f t="shared" si="54"/>
        <v>0</v>
      </c>
      <c r="BF193" s="192">
        <f t="shared" si="55"/>
        <v>0</v>
      </c>
      <c r="BG193" s="192">
        <f t="shared" si="56"/>
        <v>0</v>
      </c>
      <c r="BH193" s="192">
        <f t="shared" si="57"/>
        <v>0</v>
      </c>
      <c r="BI193" s="192">
        <f t="shared" si="58"/>
        <v>0</v>
      </c>
      <c r="BJ193" s="19" t="s">
        <v>80</v>
      </c>
      <c r="BK193" s="192">
        <f t="shared" si="59"/>
        <v>0</v>
      </c>
      <c r="BL193" s="19" t="s">
        <v>135</v>
      </c>
      <c r="BM193" s="191" t="s">
        <v>2701</v>
      </c>
    </row>
    <row r="194" spans="1:65" s="2" customFormat="1" ht="24.2" customHeight="1">
      <c r="A194" s="36"/>
      <c r="B194" s="37"/>
      <c r="C194" s="180" t="s">
        <v>1877</v>
      </c>
      <c r="D194" s="180" t="s">
        <v>187</v>
      </c>
      <c r="E194" s="181" t="s">
        <v>7925</v>
      </c>
      <c r="F194" s="182" t="s">
        <v>7926</v>
      </c>
      <c r="G194" s="183" t="s">
        <v>7325</v>
      </c>
      <c r="H194" s="184">
        <v>1</v>
      </c>
      <c r="I194" s="185"/>
      <c r="J194" s="186">
        <f t="shared" si="50"/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 t="shared" si="51"/>
        <v>0</v>
      </c>
      <c r="Q194" s="189">
        <v>0</v>
      </c>
      <c r="R194" s="189">
        <f t="shared" si="52"/>
        <v>0</v>
      </c>
      <c r="S194" s="189">
        <v>0</v>
      </c>
      <c r="T194" s="190">
        <f t="shared" si="5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135</v>
      </c>
      <c r="AT194" s="191" t="s">
        <v>187</v>
      </c>
      <c r="AU194" s="191" t="s">
        <v>82</v>
      </c>
      <c r="AY194" s="19" t="s">
        <v>185</v>
      </c>
      <c r="BE194" s="192">
        <f t="shared" si="54"/>
        <v>0</v>
      </c>
      <c r="BF194" s="192">
        <f t="shared" si="55"/>
        <v>0</v>
      </c>
      <c r="BG194" s="192">
        <f t="shared" si="56"/>
        <v>0</v>
      </c>
      <c r="BH194" s="192">
        <f t="shared" si="57"/>
        <v>0</v>
      </c>
      <c r="BI194" s="192">
        <f t="shared" si="58"/>
        <v>0</v>
      </c>
      <c r="BJ194" s="19" t="s">
        <v>80</v>
      </c>
      <c r="BK194" s="192">
        <f t="shared" si="59"/>
        <v>0</v>
      </c>
      <c r="BL194" s="19" t="s">
        <v>135</v>
      </c>
      <c r="BM194" s="191" t="s">
        <v>2705</v>
      </c>
    </row>
    <row r="195" spans="1:65" s="2" customFormat="1" ht="24.2" customHeight="1">
      <c r="A195" s="36"/>
      <c r="B195" s="37"/>
      <c r="C195" s="180" t="s">
        <v>1883</v>
      </c>
      <c r="D195" s="180" t="s">
        <v>187</v>
      </c>
      <c r="E195" s="181" t="s">
        <v>7927</v>
      </c>
      <c r="F195" s="182" t="s">
        <v>7928</v>
      </c>
      <c r="G195" s="183" t="s">
        <v>7325</v>
      </c>
      <c r="H195" s="184">
        <v>1</v>
      </c>
      <c r="I195" s="185"/>
      <c r="J195" s="186">
        <f t="shared" si="50"/>
        <v>0</v>
      </c>
      <c r="K195" s="182" t="s">
        <v>19</v>
      </c>
      <c r="L195" s="41"/>
      <c r="M195" s="187" t="s">
        <v>19</v>
      </c>
      <c r="N195" s="188" t="s">
        <v>44</v>
      </c>
      <c r="O195" s="66"/>
      <c r="P195" s="189">
        <f t="shared" si="51"/>
        <v>0</v>
      </c>
      <c r="Q195" s="189">
        <v>0</v>
      </c>
      <c r="R195" s="189">
        <f t="shared" si="52"/>
        <v>0</v>
      </c>
      <c r="S195" s="189">
        <v>0</v>
      </c>
      <c r="T195" s="190">
        <f t="shared" si="5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135</v>
      </c>
      <c r="AT195" s="191" t="s">
        <v>187</v>
      </c>
      <c r="AU195" s="191" t="s">
        <v>82</v>
      </c>
      <c r="AY195" s="19" t="s">
        <v>185</v>
      </c>
      <c r="BE195" s="192">
        <f t="shared" si="54"/>
        <v>0</v>
      </c>
      <c r="BF195" s="192">
        <f t="shared" si="55"/>
        <v>0</v>
      </c>
      <c r="BG195" s="192">
        <f t="shared" si="56"/>
        <v>0</v>
      </c>
      <c r="BH195" s="192">
        <f t="shared" si="57"/>
        <v>0</v>
      </c>
      <c r="BI195" s="192">
        <f t="shared" si="58"/>
        <v>0</v>
      </c>
      <c r="BJ195" s="19" t="s">
        <v>80</v>
      </c>
      <c r="BK195" s="192">
        <f t="shared" si="59"/>
        <v>0</v>
      </c>
      <c r="BL195" s="19" t="s">
        <v>135</v>
      </c>
      <c r="BM195" s="191" t="s">
        <v>2709</v>
      </c>
    </row>
    <row r="196" spans="1:65" s="2" customFormat="1" ht="24.2" customHeight="1">
      <c r="A196" s="36"/>
      <c r="B196" s="37"/>
      <c r="C196" s="180" t="s">
        <v>1888</v>
      </c>
      <c r="D196" s="180" t="s">
        <v>187</v>
      </c>
      <c r="E196" s="181" t="s">
        <v>7929</v>
      </c>
      <c r="F196" s="182" t="s">
        <v>7930</v>
      </c>
      <c r="G196" s="183" t="s">
        <v>7325</v>
      </c>
      <c r="H196" s="184">
        <v>1</v>
      </c>
      <c r="I196" s="185"/>
      <c r="J196" s="186">
        <f t="shared" si="50"/>
        <v>0</v>
      </c>
      <c r="K196" s="182" t="s">
        <v>19</v>
      </c>
      <c r="L196" s="41"/>
      <c r="M196" s="187" t="s">
        <v>19</v>
      </c>
      <c r="N196" s="188" t="s">
        <v>44</v>
      </c>
      <c r="O196" s="66"/>
      <c r="P196" s="189">
        <f t="shared" si="51"/>
        <v>0</v>
      </c>
      <c r="Q196" s="189">
        <v>0</v>
      </c>
      <c r="R196" s="189">
        <f t="shared" si="52"/>
        <v>0</v>
      </c>
      <c r="S196" s="189">
        <v>0</v>
      </c>
      <c r="T196" s="190">
        <f t="shared" si="5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135</v>
      </c>
      <c r="AT196" s="191" t="s">
        <v>187</v>
      </c>
      <c r="AU196" s="191" t="s">
        <v>82</v>
      </c>
      <c r="AY196" s="19" t="s">
        <v>185</v>
      </c>
      <c r="BE196" s="192">
        <f t="shared" si="54"/>
        <v>0</v>
      </c>
      <c r="BF196" s="192">
        <f t="shared" si="55"/>
        <v>0</v>
      </c>
      <c r="BG196" s="192">
        <f t="shared" si="56"/>
        <v>0</v>
      </c>
      <c r="BH196" s="192">
        <f t="shared" si="57"/>
        <v>0</v>
      </c>
      <c r="BI196" s="192">
        <f t="shared" si="58"/>
        <v>0</v>
      </c>
      <c r="BJ196" s="19" t="s">
        <v>80</v>
      </c>
      <c r="BK196" s="192">
        <f t="shared" si="59"/>
        <v>0</v>
      </c>
      <c r="BL196" s="19" t="s">
        <v>135</v>
      </c>
      <c r="BM196" s="191" t="s">
        <v>2715</v>
      </c>
    </row>
    <row r="197" spans="1:65" s="2" customFormat="1" ht="24.2" customHeight="1">
      <c r="A197" s="36"/>
      <c r="B197" s="37"/>
      <c r="C197" s="180" t="s">
        <v>1891</v>
      </c>
      <c r="D197" s="180" t="s">
        <v>187</v>
      </c>
      <c r="E197" s="181" t="s">
        <v>7931</v>
      </c>
      <c r="F197" s="182" t="s">
        <v>7932</v>
      </c>
      <c r="G197" s="183" t="s">
        <v>7325</v>
      </c>
      <c r="H197" s="184">
        <v>1</v>
      </c>
      <c r="I197" s="185"/>
      <c r="J197" s="186">
        <f t="shared" si="50"/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 t="shared" si="51"/>
        <v>0</v>
      </c>
      <c r="Q197" s="189">
        <v>0</v>
      </c>
      <c r="R197" s="189">
        <f t="shared" si="52"/>
        <v>0</v>
      </c>
      <c r="S197" s="189">
        <v>0</v>
      </c>
      <c r="T197" s="190">
        <f t="shared" si="5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82</v>
      </c>
      <c r="AY197" s="19" t="s">
        <v>185</v>
      </c>
      <c r="BE197" s="192">
        <f t="shared" si="54"/>
        <v>0</v>
      </c>
      <c r="BF197" s="192">
        <f t="shared" si="55"/>
        <v>0</v>
      </c>
      <c r="BG197" s="192">
        <f t="shared" si="56"/>
        <v>0</v>
      </c>
      <c r="BH197" s="192">
        <f t="shared" si="57"/>
        <v>0</v>
      </c>
      <c r="BI197" s="192">
        <f t="shared" si="58"/>
        <v>0</v>
      </c>
      <c r="BJ197" s="19" t="s">
        <v>80</v>
      </c>
      <c r="BK197" s="192">
        <f t="shared" si="59"/>
        <v>0</v>
      </c>
      <c r="BL197" s="19" t="s">
        <v>135</v>
      </c>
      <c r="BM197" s="191" t="s">
        <v>2724</v>
      </c>
    </row>
    <row r="198" spans="1:65" s="2" customFormat="1" ht="24.2" customHeight="1">
      <c r="A198" s="36"/>
      <c r="B198" s="37"/>
      <c r="C198" s="180" t="s">
        <v>1893</v>
      </c>
      <c r="D198" s="180" t="s">
        <v>187</v>
      </c>
      <c r="E198" s="181" t="s">
        <v>7933</v>
      </c>
      <c r="F198" s="182" t="s">
        <v>7934</v>
      </c>
      <c r="G198" s="183" t="s">
        <v>7935</v>
      </c>
      <c r="H198" s="184">
        <v>42</v>
      </c>
      <c r="I198" s="185"/>
      <c r="J198" s="186">
        <f t="shared" si="50"/>
        <v>0</v>
      </c>
      <c r="K198" s="182" t="s">
        <v>19</v>
      </c>
      <c r="L198" s="41"/>
      <c r="M198" s="187" t="s">
        <v>19</v>
      </c>
      <c r="N198" s="188" t="s">
        <v>44</v>
      </c>
      <c r="O198" s="66"/>
      <c r="P198" s="189">
        <f t="shared" si="51"/>
        <v>0</v>
      </c>
      <c r="Q198" s="189">
        <v>0</v>
      </c>
      <c r="R198" s="189">
        <f t="shared" si="52"/>
        <v>0</v>
      </c>
      <c r="S198" s="189">
        <v>0</v>
      </c>
      <c r="T198" s="190">
        <f t="shared" si="5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82</v>
      </c>
      <c r="AY198" s="19" t="s">
        <v>185</v>
      </c>
      <c r="BE198" s="192">
        <f t="shared" si="54"/>
        <v>0</v>
      </c>
      <c r="BF198" s="192">
        <f t="shared" si="55"/>
        <v>0</v>
      </c>
      <c r="BG198" s="192">
        <f t="shared" si="56"/>
        <v>0</v>
      </c>
      <c r="BH198" s="192">
        <f t="shared" si="57"/>
        <v>0</v>
      </c>
      <c r="BI198" s="192">
        <f t="shared" si="58"/>
        <v>0</v>
      </c>
      <c r="BJ198" s="19" t="s">
        <v>80</v>
      </c>
      <c r="BK198" s="192">
        <f t="shared" si="59"/>
        <v>0</v>
      </c>
      <c r="BL198" s="19" t="s">
        <v>135</v>
      </c>
      <c r="BM198" s="191" t="s">
        <v>2739</v>
      </c>
    </row>
    <row r="199" spans="1:65" s="2" customFormat="1" ht="24.2" customHeight="1">
      <c r="A199" s="36"/>
      <c r="B199" s="37"/>
      <c r="C199" s="180" t="s">
        <v>1895</v>
      </c>
      <c r="D199" s="180" t="s">
        <v>187</v>
      </c>
      <c r="E199" s="181" t="s">
        <v>7936</v>
      </c>
      <c r="F199" s="182" t="s">
        <v>7937</v>
      </c>
      <c r="G199" s="183" t="s">
        <v>7935</v>
      </c>
      <c r="H199" s="184">
        <v>4</v>
      </c>
      <c r="I199" s="185"/>
      <c r="J199" s="186">
        <f t="shared" si="50"/>
        <v>0</v>
      </c>
      <c r="K199" s="182" t="s">
        <v>19</v>
      </c>
      <c r="L199" s="41"/>
      <c r="M199" s="187" t="s">
        <v>19</v>
      </c>
      <c r="N199" s="188" t="s">
        <v>44</v>
      </c>
      <c r="O199" s="66"/>
      <c r="P199" s="189">
        <f t="shared" si="51"/>
        <v>0</v>
      </c>
      <c r="Q199" s="189">
        <v>0</v>
      </c>
      <c r="R199" s="189">
        <f t="shared" si="52"/>
        <v>0</v>
      </c>
      <c r="S199" s="189">
        <v>0</v>
      </c>
      <c r="T199" s="190">
        <f t="shared" si="5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82</v>
      </c>
      <c r="AY199" s="19" t="s">
        <v>185</v>
      </c>
      <c r="BE199" s="192">
        <f t="shared" si="54"/>
        <v>0</v>
      </c>
      <c r="BF199" s="192">
        <f t="shared" si="55"/>
        <v>0</v>
      </c>
      <c r="BG199" s="192">
        <f t="shared" si="56"/>
        <v>0</v>
      </c>
      <c r="BH199" s="192">
        <f t="shared" si="57"/>
        <v>0</v>
      </c>
      <c r="BI199" s="192">
        <f t="shared" si="58"/>
        <v>0</v>
      </c>
      <c r="BJ199" s="19" t="s">
        <v>80</v>
      </c>
      <c r="BK199" s="192">
        <f t="shared" si="59"/>
        <v>0</v>
      </c>
      <c r="BL199" s="19" t="s">
        <v>135</v>
      </c>
      <c r="BM199" s="191" t="s">
        <v>2744</v>
      </c>
    </row>
    <row r="200" spans="1:65" s="2" customFormat="1" ht="24.2" customHeight="1">
      <c r="A200" s="36"/>
      <c r="B200" s="37"/>
      <c r="C200" s="180" t="s">
        <v>1866</v>
      </c>
      <c r="D200" s="180" t="s">
        <v>187</v>
      </c>
      <c r="E200" s="181" t="s">
        <v>7938</v>
      </c>
      <c r="F200" s="182" t="s">
        <v>7939</v>
      </c>
      <c r="G200" s="183" t="s">
        <v>7325</v>
      </c>
      <c r="H200" s="184">
        <v>1</v>
      </c>
      <c r="I200" s="185"/>
      <c r="J200" s="186">
        <f t="shared" si="50"/>
        <v>0</v>
      </c>
      <c r="K200" s="182" t="s">
        <v>19</v>
      </c>
      <c r="L200" s="41"/>
      <c r="M200" s="187" t="s">
        <v>19</v>
      </c>
      <c r="N200" s="188" t="s">
        <v>44</v>
      </c>
      <c r="O200" s="66"/>
      <c r="P200" s="189">
        <f t="shared" si="51"/>
        <v>0</v>
      </c>
      <c r="Q200" s="189">
        <v>0</v>
      </c>
      <c r="R200" s="189">
        <f t="shared" si="52"/>
        <v>0</v>
      </c>
      <c r="S200" s="189">
        <v>0</v>
      </c>
      <c r="T200" s="190">
        <f t="shared" si="5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135</v>
      </c>
      <c r="AT200" s="191" t="s">
        <v>187</v>
      </c>
      <c r="AU200" s="191" t="s">
        <v>82</v>
      </c>
      <c r="AY200" s="19" t="s">
        <v>185</v>
      </c>
      <c r="BE200" s="192">
        <f t="shared" si="54"/>
        <v>0</v>
      </c>
      <c r="BF200" s="192">
        <f t="shared" si="55"/>
        <v>0</v>
      </c>
      <c r="BG200" s="192">
        <f t="shared" si="56"/>
        <v>0</v>
      </c>
      <c r="BH200" s="192">
        <f t="shared" si="57"/>
        <v>0</v>
      </c>
      <c r="BI200" s="192">
        <f t="shared" si="58"/>
        <v>0</v>
      </c>
      <c r="BJ200" s="19" t="s">
        <v>80</v>
      </c>
      <c r="BK200" s="192">
        <f t="shared" si="59"/>
        <v>0</v>
      </c>
      <c r="BL200" s="19" t="s">
        <v>135</v>
      </c>
      <c r="BM200" s="191" t="s">
        <v>2750</v>
      </c>
    </row>
    <row r="201" spans="1:65" s="2" customFormat="1" ht="24.2" customHeight="1">
      <c r="A201" s="36"/>
      <c r="B201" s="37"/>
      <c r="C201" s="180" t="s">
        <v>1903</v>
      </c>
      <c r="D201" s="180" t="s">
        <v>187</v>
      </c>
      <c r="E201" s="181" t="s">
        <v>7940</v>
      </c>
      <c r="F201" s="182" t="s">
        <v>7941</v>
      </c>
      <c r="G201" s="183" t="s">
        <v>7325</v>
      </c>
      <c r="H201" s="184">
        <v>1</v>
      </c>
      <c r="I201" s="185"/>
      <c r="J201" s="186">
        <f t="shared" si="50"/>
        <v>0</v>
      </c>
      <c r="K201" s="182" t="s">
        <v>19</v>
      </c>
      <c r="L201" s="41"/>
      <c r="M201" s="187" t="s">
        <v>19</v>
      </c>
      <c r="N201" s="188" t="s">
        <v>44</v>
      </c>
      <c r="O201" s="66"/>
      <c r="P201" s="189">
        <f t="shared" si="51"/>
        <v>0</v>
      </c>
      <c r="Q201" s="189">
        <v>0</v>
      </c>
      <c r="R201" s="189">
        <f t="shared" si="52"/>
        <v>0</v>
      </c>
      <c r="S201" s="189">
        <v>0</v>
      </c>
      <c r="T201" s="190">
        <f t="shared" si="5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135</v>
      </c>
      <c r="AT201" s="191" t="s">
        <v>187</v>
      </c>
      <c r="AU201" s="191" t="s">
        <v>82</v>
      </c>
      <c r="AY201" s="19" t="s">
        <v>185</v>
      </c>
      <c r="BE201" s="192">
        <f t="shared" si="54"/>
        <v>0</v>
      </c>
      <c r="BF201" s="192">
        <f t="shared" si="55"/>
        <v>0</v>
      </c>
      <c r="BG201" s="192">
        <f t="shared" si="56"/>
        <v>0</v>
      </c>
      <c r="BH201" s="192">
        <f t="shared" si="57"/>
        <v>0</v>
      </c>
      <c r="BI201" s="192">
        <f t="shared" si="58"/>
        <v>0</v>
      </c>
      <c r="BJ201" s="19" t="s">
        <v>80</v>
      </c>
      <c r="BK201" s="192">
        <f t="shared" si="59"/>
        <v>0</v>
      </c>
      <c r="BL201" s="19" t="s">
        <v>135</v>
      </c>
      <c r="BM201" s="191" t="s">
        <v>2754</v>
      </c>
    </row>
    <row r="202" spans="1:65" s="2" customFormat="1" ht="44.25" customHeight="1">
      <c r="A202" s="36"/>
      <c r="B202" s="37"/>
      <c r="C202" s="180" t="s">
        <v>1909</v>
      </c>
      <c r="D202" s="180" t="s">
        <v>187</v>
      </c>
      <c r="E202" s="181" t="s">
        <v>7942</v>
      </c>
      <c r="F202" s="182" t="s">
        <v>7943</v>
      </c>
      <c r="G202" s="183" t="s">
        <v>7325</v>
      </c>
      <c r="H202" s="184">
        <v>1</v>
      </c>
      <c r="I202" s="185"/>
      <c r="J202" s="186">
        <f t="shared" si="50"/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 t="shared" si="51"/>
        <v>0</v>
      </c>
      <c r="Q202" s="189">
        <v>0</v>
      </c>
      <c r="R202" s="189">
        <f t="shared" si="52"/>
        <v>0</v>
      </c>
      <c r="S202" s="189">
        <v>0</v>
      </c>
      <c r="T202" s="190">
        <f t="shared" si="5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135</v>
      </c>
      <c r="AT202" s="191" t="s">
        <v>187</v>
      </c>
      <c r="AU202" s="191" t="s">
        <v>82</v>
      </c>
      <c r="AY202" s="19" t="s">
        <v>185</v>
      </c>
      <c r="BE202" s="192">
        <f t="shared" si="54"/>
        <v>0</v>
      </c>
      <c r="BF202" s="192">
        <f t="shared" si="55"/>
        <v>0</v>
      </c>
      <c r="BG202" s="192">
        <f t="shared" si="56"/>
        <v>0</v>
      </c>
      <c r="BH202" s="192">
        <f t="shared" si="57"/>
        <v>0</v>
      </c>
      <c r="BI202" s="192">
        <f t="shared" si="58"/>
        <v>0</v>
      </c>
      <c r="BJ202" s="19" t="s">
        <v>80</v>
      </c>
      <c r="BK202" s="192">
        <f t="shared" si="59"/>
        <v>0</v>
      </c>
      <c r="BL202" s="19" t="s">
        <v>135</v>
      </c>
      <c r="BM202" s="191" t="s">
        <v>2758</v>
      </c>
    </row>
    <row r="203" spans="1:65" s="2" customFormat="1" ht="16.5" customHeight="1">
      <c r="A203" s="36"/>
      <c r="B203" s="37"/>
      <c r="C203" s="180" t="s">
        <v>1913</v>
      </c>
      <c r="D203" s="180" t="s">
        <v>187</v>
      </c>
      <c r="E203" s="181" t="s">
        <v>7944</v>
      </c>
      <c r="F203" s="182" t="s">
        <v>7945</v>
      </c>
      <c r="G203" s="183" t="s">
        <v>7325</v>
      </c>
      <c r="H203" s="184">
        <v>1</v>
      </c>
      <c r="I203" s="185"/>
      <c r="J203" s="186">
        <f t="shared" si="50"/>
        <v>0</v>
      </c>
      <c r="K203" s="182" t="s">
        <v>19</v>
      </c>
      <c r="L203" s="41"/>
      <c r="M203" s="232" t="s">
        <v>19</v>
      </c>
      <c r="N203" s="233" t="s">
        <v>44</v>
      </c>
      <c r="O203" s="234"/>
      <c r="P203" s="235">
        <f t="shared" si="51"/>
        <v>0</v>
      </c>
      <c r="Q203" s="235">
        <v>0</v>
      </c>
      <c r="R203" s="235">
        <f t="shared" si="52"/>
        <v>0</v>
      </c>
      <c r="S203" s="235">
        <v>0</v>
      </c>
      <c r="T203" s="236">
        <f t="shared" si="5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82</v>
      </c>
      <c r="AY203" s="19" t="s">
        <v>185</v>
      </c>
      <c r="BE203" s="192">
        <f t="shared" si="54"/>
        <v>0</v>
      </c>
      <c r="BF203" s="192">
        <f t="shared" si="55"/>
        <v>0</v>
      </c>
      <c r="BG203" s="192">
        <f t="shared" si="56"/>
        <v>0</v>
      </c>
      <c r="BH203" s="192">
        <f t="shared" si="57"/>
        <v>0</v>
      </c>
      <c r="BI203" s="192">
        <f t="shared" si="58"/>
        <v>0</v>
      </c>
      <c r="BJ203" s="19" t="s">
        <v>80</v>
      </c>
      <c r="BK203" s="192">
        <f t="shared" si="59"/>
        <v>0</v>
      </c>
      <c r="BL203" s="19" t="s">
        <v>135</v>
      </c>
      <c r="BM203" s="191" t="s">
        <v>2762</v>
      </c>
    </row>
    <row r="204" spans="1:65" s="2" customFormat="1" ht="6.95" customHeight="1">
      <c r="A204" s="36"/>
      <c r="B204" s="49"/>
      <c r="C204" s="50"/>
      <c r="D204" s="50"/>
      <c r="E204" s="50"/>
      <c r="F204" s="50"/>
      <c r="G204" s="50"/>
      <c r="H204" s="50"/>
      <c r="I204" s="50"/>
      <c r="J204" s="50"/>
      <c r="K204" s="50"/>
      <c r="L204" s="41"/>
      <c r="M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</sheetData>
  <sheetProtection algorithmName="SHA-512" hashValue="ub980QB94jzXvVeNb8T75mJGDJsZqjQ7OU7nmblbC+iNdcs2TFHTfOBsE3i49wugGOX4f28h+D+bTw4l/tH7dw==" saltValue="rI8oydWCOfh06HWnJECXwM2GVsAxPZ/uVP0TA7CR9YL0Y3TEc3ryK3fSX35x6db+hSRyW52jtikSClogF2TwVg==" spinCount="100000" sheet="1" objects="1" scenarios="1" formatColumns="0" formatRows="0" autoFilter="0"/>
  <autoFilter ref="C101:K203"/>
  <mergeCells count="15">
    <mergeCell ref="E88:H88"/>
    <mergeCell ref="E92:H92"/>
    <mergeCell ref="E90:H90"/>
    <mergeCell ref="E94:H9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148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6679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7946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ROUND(J90,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ROUND((SUM(BE90:BE182)),  2)</f>
        <v>0</v>
      </c>
      <c r="G35" s="36"/>
      <c r="H35" s="36"/>
      <c r="I35" s="126">
        <v>0.21</v>
      </c>
      <c r="J35" s="125">
        <f>ROUND(((SUM(BE90:BE182))*I35),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ROUND((SUM(BF90:BF182)),  2)</f>
        <v>0</v>
      </c>
      <c r="G36" s="36"/>
      <c r="H36" s="36"/>
      <c r="I36" s="126">
        <v>0.15</v>
      </c>
      <c r="J36" s="125">
        <f>ROUND(((SUM(BF90:BF182))*I36),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ROUND((SUM(BG90:BG182)),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ROUND((SUM(BH90:BH182)),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ROUND((SUM(BI90:BI182)),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6679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022 - Architektonicko - stavební řešení fasáda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J90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J91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161</v>
      </c>
      <c r="E65" s="150"/>
      <c r="F65" s="150"/>
      <c r="G65" s="150"/>
      <c r="H65" s="150"/>
      <c r="I65" s="150"/>
      <c r="J65" s="151">
        <f>J92</f>
        <v>0</v>
      </c>
      <c r="K65" s="99"/>
      <c r="L65" s="152"/>
    </row>
    <row r="66" spans="1:31" s="9" customFormat="1" ht="24.95" customHeight="1">
      <c r="B66" s="142"/>
      <c r="C66" s="143"/>
      <c r="D66" s="144" t="s">
        <v>164</v>
      </c>
      <c r="E66" s="145"/>
      <c r="F66" s="145"/>
      <c r="G66" s="145"/>
      <c r="H66" s="145"/>
      <c r="I66" s="145"/>
      <c r="J66" s="146">
        <f>J117</f>
        <v>0</v>
      </c>
      <c r="K66" s="143"/>
      <c r="L66" s="147"/>
    </row>
    <row r="67" spans="1:31" s="10" customFormat="1" ht="19.899999999999999" customHeight="1">
      <c r="B67" s="148"/>
      <c r="C67" s="99"/>
      <c r="D67" s="149" t="s">
        <v>1038</v>
      </c>
      <c r="E67" s="150"/>
      <c r="F67" s="150"/>
      <c r="G67" s="150"/>
      <c r="H67" s="150"/>
      <c r="I67" s="150"/>
      <c r="J67" s="151">
        <f>J118</f>
        <v>0</v>
      </c>
      <c r="K67" s="99"/>
      <c r="L67" s="152"/>
    </row>
    <row r="68" spans="1:31" s="9" customFormat="1" ht="24.95" customHeight="1">
      <c r="B68" s="142"/>
      <c r="C68" s="143"/>
      <c r="D68" s="144" t="s">
        <v>169</v>
      </c>
      <c r="E68" s="145"/>
      <c r="F68" s="145"/>
      <c r="G68" s="145"/>
      <c r="H68" s="145"/>
      <c r="I68" s="145"/>
      <c r="J68" s="146">
        <f>J181</f>
        <v>0</v>
      </c>
      <c r="K68" s="143"/>
      <c r="L68" s="147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170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92" t="str">
        <f>E7</f>
        <v>OU - stavební úpravy objektu ZW - děkanát Lékařské fakulty</v>
      </c>
      <c r="F78" s="393"/>
      <c r="G78" s="393"/>
      <c r="H78" s="393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1" customFormat="1" ht="12" customHeight="1">
      <c r="B79" s="23"/>
      <c r="C79" s="31" t="s">
        <v>150</v>
      </c>
      <c r="D79" s="24"/>
      <c r="E79" s="24"/>
      <c r="F79" s="24"/>
      <c r="G79" s="24"/>
      <c r="H79" s="24"/>
      <c r="I79" s="24"/>
      <c r="J79" s="24"/>
      <c r="K79" s="24"/>
      <c r="L79" s="22"/>
    </row>
    <row r="80" spans="1:31" s="2" customFormat="1" ht="16.5" customHeight="1">
      <c r="A80" s="36"/>
      <c r="B80" s="37"/>
      <c r="C80" s="38"/>
      <c r="D80" s="38"/>
      <c r="E80" s="392" t="s">
        <v>6679</v>
      </c>
      <c r="F80" s="394"/>
      <c r="G80" s="394"/>
      <c r="H80" s="394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152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340" t="str">
        <f>E11</f>
        <v>022 - Architektonicko - stavební řešení fasáda</v>
      </c>
      <c r="F82" s="394"/>
      <c r="G82" s="394"/>
      <c r="H82" s="394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21</v>
      </c>
      <c r="D84" s="38"/>
      <c r="E84" s="38"/>
      <c r="F84" s="29" t="str">
        <f>F14</f>
        <v xml:space="preserve"> </v>
      </c>
      <c r="G84" s="38"/>
      <c r="H84" s="38"/>
      <c r="I84" s="31" t="s">
        <v>23</v>
      </c>
      <c r="J84" s="61" t="str">
        <f>IF(J14="","",J14)</f>
        <v>16. 9. 2021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40.15" customHeight="1">
      <c r="A86" s="36"/>
      <c r="B86" s="37"/>
      <c r="C86" s="31" t="s">
        <v>25</v>
      </c>
      <c r="D86" s="38"/>
      <c r="E86" s="38"/>
      <c r="F86" s="29" t="str">
        <f>E17</f>
        <v>Ostravská univerzita, Dvořákova 138/7, Ostrava</v>
      </c>
      <c r="G86" s="38"/>
      <c r="H86" s="38"/>
      <c r="I86" s="31" t="s">
        <v>32</v>
      </c>
      <c r="J86" s="34" t="str">
        <f>E23</f>
        <v>Ing.arch.Martin Janda,Lomná 1895, Frenštát p.R.</v>
      </c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5.2" customHeight="1">
      <c r="A87" s="36"/>
      <c r="B87" s="37"/>
      <c r="C87" s="31" t="s">
        <v>30</v>
      </c>
      <c r="D87" s="38"/>
      <c r="E87" s="38"/>
      <c r="F87" s="29" t="str">
        <f>IF(E20="","",E20)</f>
        <v>Vyplň údaj</v>
      </c>
      <c r="G87" s="38"/>
      <c r="H87" s="38"/>
      <c r="I87" s="31" t="s">
        <v>36</v>
      </c>
      <c r="J87" s="34" t="str">
        <f>E26</f>
        <v xml:space="preserve"> </v>
      </c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0.3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11" customFormat="1" ht="29.25" customHeight="1">
      <c r="A89" s="153"/>
      <c r="B89" s="154"/>
      <c r="C89" s="155" t="s">
        <v>171</v>
      </c>
      <c r="D89" s="156" t="s">
        <v>58</v>
      </c>
      <c r="E89" s="156" t="s">
        <v>54</v>
      </c>
      <c r="F89" s="156" t="s">
        <v>55</v>
      </c>
      <c r="G89" s="156" t="s">
        <v>172</v>
      </c>
      <c r="H89" s="156" t="s">
        <v>173</v>
      </c>
      <c r="I89" s="156" t="s">
        <v>174</v>
      </c>
      <c r="J89" s="156" t="s">
        <v>156</v>
      </c>
      <c r="K89" s="157" t="s">
        <v>175</v>
      </c>
      <c r="L89" s="158"/>
      <c r="M89" s="70" t="s">
        <v>19</v>
      </c>
      <c r="N89" s="71" t="s">
        <v>43</v>
      </c>
      <c r="O89" s="71" t="s">
        <v>176</v>
      </c>
      <c r="P89" s="71" t="s">
        <v>177</v>
      </c>
      <c r="Q89" s="71" t="s">
        <v>178</v>
      </c>
      <c r="R89" s="71" t="s">
        <v>179</v>
      </c>
      <c r="S89" s="71" t="s">
        <v>180</v>
      </c>
      <c r="T89" s="72" t="s">
        <v>181</v>
      </c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</row>
    <row r="90" spans="1:65" s="2" customFormat="1" ht="22.9" customHeight="1">
      <c r="A90" s="36"/>
      <c r="B90" s="37"/>
      <c r="C90" s="77" t="s">
        <v>182</v>
      </c>
      <c r="D90" s="38"/>
      <c r="E90" s="38"/>
      <c r="F90" s="38"/>
      <c r="G90" s="38"/>
      <c r="H90" s="38"/>
      <c r="I90" s="38"/>
      <c r="J90" s="159">
        <f>BK90</f>
        <v>0</v>
      </c>
      <c r="K90" s="38"/>
      <c r="L90" s="41"/>
      <c r="M90" s="73"/>
      <c r="N90" s="160"/>
      <c r="O90" s="74"/>
      <c r="P90" s="161">
        <f>P91+P117+P181</f>
        <v>0</v>
      </c>
      <c r="Q90" s="74"/>
      <c r="R90" s="161">
        <f>R91+R117+R181</f>
        <v>1.60467392</v>
      </c>
      <c r="S90" s="74"/>
      <c r="T90" s="162">
        <f>T91+T117+T181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72</v>
      </c>
      <c r="AU90" s="19" t="s">
        <v>157</v>
      </c>
      <c r="BK90" s="163">
        <f>BK91+BK117+BK181</f>
        <v>0</v>
      </c>
    </row>
    <row r="91" spans="1:65" s="12" customFormat="1" ht="25.9" customHeight="1">
      <c r="B91" s="164"/>
      <c r="C91" s="165"/>
      <c r="D91" s="166" t="s">
        <v>72</v>
      </c>
      <c r="E91" s="167" t="s">
        <v>183</v>
      </c>
      <c r="F91" s="167" t="s">
        <v>184</v>
      </c>
      <c r="G91" s="165"/>
      <c r="H91" s="165"/>
      <c r="I91" s="168"/>
      <c r="J91" s="169">
        <f>BK91</f>
        <v>0</v>
      </c>
      <c r="K91" s="165"/>
      <c r="L91" s="170"/>
      <c r="M91" s="171"/>
      <c r="N91" s="172"/>
      <c r="O91" s="172"/>
      <c r="P91" s="173">
        <f>P92</f>
        <v>0</v>
      </c>
      <c r="Q91" s="172"/>
      <c r="R91" s="173">
        <f>R92</f>
        <v>0</v>
      </c>
      <c r="S91" s="172"/>
      <c r="T91" s="174">
        <f>T92</f>
        <v>0</v>
      </c>
      <c r="AR91" s="175" t="s">
        <v>80</v>
      </c>
      <c r="AT91" s="176" t="s">
        <v>72</v>
      </c>
      <c r="AU91" s="176" t="s">
        <v>73</v>
      </c>
      <c r="AY91" s="175" t="s">
        <v>185</v>
      </c>
      <c r="BK91" s="177">
        <f>BK92</f>
        <v>0</v>
      </c>
    </row>
    <row r="92" spans="1:65" s="12" customFormat="1" ht="22.9" customHeight="1">
      <c r="B92" s="164"/>
      <c r="C92" s="165"/>
      <c r="D92" s="166" t="s">
        <v>72</v>
      </c>
      <c r="E92" s="178" t="s">
        <v>236</v>
      </c>
      <c r="F92" s="178" t="s">
        <v>237</v>
      </c>
      <c r="G92" s="165"/>
      <c r="H92" s="165"/>
      <c r="I92" s="168"/>
      <c r="J92" s="179">
        <f>BK92</f>
        <v>0</v>
      </c>
      <c r="K92" s="165"/>
      <c r="L92" s="170"/>
      <c r="M92" s="171"/>
      <c r="N92" s="172"/>
      <c r="O92" s="172"/>
      <c r="P92" s="173">
        <f>SUM(P93:P116)</f>
        <v>0</v>
      </c>
      <c r="Q92" s="172"/>
      <c r="R92" s="173">
        <f>SUM(R93:R116)</f>
        <v>0</v>
      </c>
      <c r="S92" s="172"/>
      <c r="T92" s="174">
        <f>SUM(T93:T116)</f>
        <v>0</v>
      </c>
      <c r="AR92" s="175" t="s">
        <v>80</v>
      </c>
      <c r="AT92" s="176" t="s">
        <v>72</v>
      </c>
      <c r="AU92" s="176" t="s">
        <v>80</v>
      </c>
      <c r="AY92" s="175" t="s">
        <v>185</v>
      </c>
      <c r="BK92" s="177">
        <f>SUM(BK93:BK116)</f>
        <v>0</v>
      </c>
    </row>
    <row r="93" spans="1:65" s="2" customFormat="1" ht="24.2" customHeight="1">
      <c r="A93" s="36"/>
      <c r="B93" s="37"/>
      <c r="C93" s="180" t="s">
        <v>80</v>
      </c>
      <c r="D93" s="180" t="s">
        <v>187</v>
      </c>
      <c r="E93" s="181" t="s">
        <v>238</v>
      </c>
      <c r="F93" s="182" t="s">
        <v>239</v>
      </c>
      <c r="G93" s="183" t="s">
        <v>240</v>
      </c>
      <c r="H93" s="184">
        <v>372.60599999999999</v>
      </c>
      <c r="I93" s="185"/>
      <c r="J93" s="186">
        <f>ROUND(I93*H93,2)</f>
        <v>0</v>
      </c>
      <c r="K93" s="182" t="s">
        <v>191</v>
      </c>
      <c r="L93" s="41"/>
      <c r="M93" s="187" t="s">
        <v>19</v>
      </c>
      <c r="N93" s="188" t="s">
        <v>44</v>
      </c>
      <c r="O93" s="66"/>
      <c r="P93" s="189">
        <f>O93*H93</f>
        <v>0</v>
      </c>
      <c r="Q93" s="189">
        <v>0</v>
      </c>
      <c r="R93" s="189">
        <f>Q93*H93</f>
        <v>0</v>
      </c>
      <c r="S93" s="189">
        <v>0</v>
      </c>
      <c r="T93" s="190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135</v>
      </c>
      <c r="AT93" s="191" t="s">
        <v>187</v>
      </c>
      <c r="AU93" s="191" t="s">
        <v>82</v>
      </c>
      <c r="AY93" s="19" t="s">
        <v>185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19" t="s">
        <v>80</v>
      </c>
      <c r="BK93" s="192">
        <f>ROUND(I93*H93,2)</f>
        <v>0</v>
      </c>
      <c r="BL93" s="19" t="s">
        <v>135</v>
      </c>
      <c r="BM93" s="191" t="s">
        <v>7947</v>
      </c>
    </row>
    <row r="94" spans="1:65" s="2" customFormat="1" ht="11.25">
      <c r="A94" s="36"/>
      <c r="B94" s="37"/>
      <c r="C94" s="38"/>
      <c r="D94" s="193" t="s">
        <v>193</v>
      </c>
      <c r="E94" s="38"/>
      <c r="F94" s="194" t="s">
        <v>242</v>
      </c>
      <c r="G94" s="38"/>
      <c r="H94" s="38"/>
      <c r="I94" s="195"/>
      <c r="J94" s="38"/>
      <c r="K94" s="38"/>
      <c r="L94" s="41"/>
      <c r="M94" s="196"/>
      <c r="N94" s="197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193</v>
      </c>
      <c r="AU94" s="19" t="s">
        <v>82</v>
      </c>
    </row>
    <row r="95" spans="1:65" s="14" customFormat="1" ht="11.25">
      <c r="B95" s="209"/>
      <c r="C95" s="210"/>
      <c r="D95" s="200" t="s">
        <v>195</v>
      </c>
      <c r="E95" s="211" t="s">
        <v>19</v>
      </c>
      <c r="F95" s="212" t="s">
        <v>7948</v>
      </c>
      <c r="G95" s="210"/>
      <c r="H95" s="213">
        <v>372.60599999999999</v>
      </c>
      <c r="I95" s="214"/>
      <c r="J95" s="210"/>
      <c r="K95" s="210"/>
      <c r="L95" s="215"/>
      <c r="M95" s="216"/>
      <c r="N95" s="217"/>
      <c r="O95" s="217"/>
      <c r="P95" s="217"/>
      <c r="Q95" s="217"/>
      <c r="R95" s="217"/>
      <c r="S95" s="217"/>
      <c r="T95" s="218"/>
      <c r="AT95" s="219" t="s">
        <v>195</v>
      </c>
      <c r="AU95" s="219" t="s">
        <v>82</v>
      </c>
      <c r="AV95" s="14" t="s">
        <v>82</v>
      </c>
      <c r="AW95" s="14" t="s">
        <v>35</v>
      </c>
      <c r="AX95" s="14" t="s">
        <v>73</v>
      </c>
      <c r="AY95" s="219" t="s">
        <v>185</v>
      </c>
    </row>
    <row r="96" spans="1:65" s="15" customFormat="1" ht="11.25">
      <c r="B96" s="220"/>
      <c r="C96" s="221"/>
      <c r="D96" s="200" t="s">
        <v>195</v>
      </c>
      <c r="E96" s="222" t="s">
        <v>19</v>
      </c>
      <c r="F96" s="223" t="s">
        <v>226</v>
      </c>
      <c r="G96" s="221"/>
      <c r="H96" s="224">
        <v>372.60599999999999</v>
      </c>
      <c r="I96" s="225"/>
      <c r="J96" s="221"/>
      <c r="K96" s="221"/>
      <c r="L96" s="226"/>
      <c r="M96" s="227"/>
      <c r="N96" s="228"/>
      <c r="O96" s="228"/>
      <c r="P96" s="228"/>
      <c r="Q96" s="228"/>
      <c r="R96" s="228"/>
      <c r="S96" s="228"/>
      <c r="T96" s="229"/>
      <c r="AT96" s="230" t="s">
        <v>195</v>
      </c>
      <c r="AU96" s="230" t="s">
        <v>82</v>
      </c>
      <c r="AV96" s="15" t="s">
        <v>135</v>
      </c>
      <c r="AW96" s="15" t="s">
        <v>35</v>
      </c>
      <c r="AX96" s="15" t="s">
        <v>80</v>
      </c>
      <c r="AY96" s="230" t="s">
        <v>185</v>
      </c>
    </row>
    <row r="97" spans="1:65" s="2" customFormat="1" ht="24.2" customHeight="1">
      <c r="A97" s="36"/>
      <c r="B97" s="37"/>
      <c r="C97" s="180" t="s">
        <v>82</v>
      </c>
      <c r="D97" s="180" t="s">
        <v>187</v>
      </c>
      <c r="E97" s="181" t="s">
        <v>245</v>
      </c>
      <c r="F97" s="182" t="s">
        <v>246</v>
      </c>
      <c r="G97" s="183" t="s">
        <v>240</v>
      </c>
      <c r="H97" s="184">
        <v>44712.72</v>
      </c>
      <c r="I97" s="185"/>
      <c r="J97" s="186">
        <f>ROUND(I97*H97,2)</f>
        <v>0</v>
      </c>
      <c r="K97" s="182" t="s">
        <v>191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82</v>
      </c>
      <c r="AY97" s="19" t="s">
        <v>185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80</v>
      </c>
      <c r="BK97" s="192">
        <f>ROUND(I97*H97,2)</f>
        <v>0</v>
      </c>
      <c r="BL97" s="19" t="s">
        <v>135</v>
      </c>
      <c r="BM97" s="191" t="s">
        <v>7949</v>
      </c>
    </row>
    <row r="98" spans="1:65" s="2" customFormat="1" ht="11.25">
      <c r="A98" s="36"/>
      <c r="B98" s="37"/>
      <c r="C98" s="38"/>
      <c r="D98" s="193" t="s">
        <v>193</v>
      </c>
      <c r="E98" s="38"/>
      <c r="F98" s="194" t="s">
        <v>248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193</v>
      </c>
      <c r="AU98" s="19" t="s">
        <v>82</v>
      </c>
    </row>
    <row r="99" spans="1:65" s="14" customFormat="1" ht="11.25">
      <c r="B99" s="209"/>
      <c r="C99" s="210"/>
      <c r="D99" s="200" t="s">
        <v>195</v>
      </c>
      <c r="E99" s="211" t="s">
        <v>19</v>
      </c>
      <c r="F99" s="212" t="s">
        <v>7950</v>
      </c>
      <c r="G99" s="210"/>
      <c r="H99" s="213">
        <v>44712.72</v>
      </c>
      <c r="I99" s="214"/>
      <c r="J99" s="210"/>
      <c r="K99" s="210"/>
      <c r="L99" s="215"/>
      <c r="M99" s="216"/>
      <c r="N99" s="217"/>
      <c r="O99" s="217"/>
      <c r="P99" s="217"/>
      <c r="Q99" s="217"/>
      <c r="R99" s="217"/>
      <c r="S99" s="217"/>
      <c r="T99" s="218"/>
      <c r="AT99" s="219" t="s">
        <v>195</v>
      </c>
      <c r="AU99" s="219" t="s">
        <v>82</v>
      </c>
      <c r="AV99" s="14" t="s">
        <v>82</v>
      </c>
      <c r="AW99" s="14" t="s">
        <v>35</v>
      </c>
      <c r="AX99" s="14" t="s">
        <v>73</v>
      </c>
      <c r="AY99" s="219" t="s">
        <v>185</v>
      </c>
    </row>
    <row r="100" spans="1:65" s="15" customFormat="1" ht="11.25">
      <c r="B100" s="220"/>
      <c r="C100" s="221"/>
      <c r="D100" s="200" t="s">
        <v>195</v>
      </c>
      <c r="E100" s="222" t="s">
        <v>19</v>
      </c>
      <c r="F100" s="223" t="s">
        <v>226</v>
      </c>
      <c r="G100" s="221"/>
      <c r="H100" s="224">
        <v>44712.72</v>
      </c>
      <c r="I100" s="225"/>
      <c r="J100" s="221"/>
      <c r="K100" s="221"/>
      <c r="L100" s="226"/>
      <c r="M100" s="227"/>
      <c r="N100" s="228"/>
      <c r="O100" s="228"/>
      <c r="P100" s="228"/>
      <c r="Q100" s="228"/>
      <c r="R100" s="228"/>
      <c r="S100" s="228"/>
      <c r="T100" s="229"/>
      <c r="AT100" s="230" t="s">
        <v>195</v>
      </c>
      <c r="AU100" s="230" t="s">
        <v>82</v>
      </c>
      <c r="AV100" s="15" t="s">
        <v>135</v>
      </c>
      <c r="AW100" s="15" t="s">
        <v>35</v>
      </c>
      <c r="AX100" s="15" t="s">
        <v>80</v>
      </c>
      <c r="AY100" s="230" t="s">
        <v>185</v>
      </c>
    </row>
    <row r="101" spans="1:65" s="2" customFormat="1" ht="24.2" customHeight="1">
      <c r="A101" s="36"/>
      <c r="B101" s="37"/>
      <c r="C101" s="180" t="s">
        <v>129</v>
      </c>
      <c r="D101" s="180" t="s">
        <v>187</v>
      </c>
      <c r="E101" s="181" t="s">
        <v>251</v>
      </c>
      <c r="F101" s="182" t="s">
        <v>252</v>
      </c>
      <c r="G101" s="183" t="s">
        <v>240</v>
      </c>
      <c r="H101" s="184">
        <v>372.60599999999999</v>
      </c>
      <c r="I101" s="185"/>
      <c r="J101" s="186">
        <f>ROUND(I101*H101,2)</f>
        <v>0</v>
      </c>
      <c r="K101" s="182" t="s">
        <v>191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82</v>
      </c>
      <c r="AY101" s="19" t="s">
        <v>185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80</v>
      </c>
      <c r="BK101" s="192">
        <f>ROUND(I101*H101,2)</f>
        <v>0</v>
      </c>
      <c r="BL101" s="19" t="s">
        <v>135</v>
      </c>
      <c r="BM101" s="191" t="s">
        <v>7951</v>
      </c>
    </row>
    <row r="102" spans="1:65" s="2" customFormat="1" ht="11.25">
      <c r="A102" s="36"/>
      <c r="B102" s="37"/>
      <c r="C102" s="38"/>
      <c r="D102" s="193" t="s">
        <v>193</v>
      </c>
      <c r="E102" s="38"/>
      <c r="F102" s="194" t="s">
        <v>254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193</v>
      </c>
      <c r="AU102" s="19" t="s">
        <v>82</v>
      </c>
    </row>
    <row r="103" spans="1:65" s="14" customFormat="1" ht="11.25">
      <c r="B103" s="209"/>
      <c r="C103" s="210"/>
      <c r="D103" s="200" t="s">
        <v>195</v>
      </c>
      <c r="E103" s="211" t="s">
        <v>19</v>
      </c>
      <c r="F103" s="212" t="s">
        <v>7948</v>
      </c>
      <c r="G103" s="210"/>
      <c r="H103" s="213">
        <v>372.60599999999999</v>
      </c>
      <c r="I103" s="214"/>
      <c r="J103" s="210"/>
      <c r="K103" s="210"/>
      <c r="L103" s="215"/>
      <c r="M103" s="216"/>
      <c r="N103" s="217"/>
      <c r="O103" s="217"/>
      <c r="P103" s="217"/>
      <c r="Q103" s="217"/>
      <c r="R103" s="217"/>
      <c r="S103" s="217"/>
      <c r="T103" s="218"/>
      <c r="AT103" s="219" t="s">
        <v>195</v>
      </c>
      <c r="AU103" s="219" t="s">
        <v>82</v>
      </c>
      <c r="AV103" s="14" t="s">
        <v>82</v>
      </c>
      <c r="AW103" s="14" t="s">
        <v>35</v>
      </c>
      <c r="AX103" s="14" t="s">
        <v>73</v>
      </c>
      <c r="AY103" s="219" t="s">
        <v>185</v>
      </c>
    </row>
    <row r="104" spans="1:65" s="15" customFormat="1" ht="11.25">
      <c r="B104" s="220"/>
      <c r="C104" s="221"/>
      <c r="D104" s="200" t="s">
        <v>195</v>
      </c>
      <c r="E104" s="222" t="s">
        <v>19</v>
      </c>
      <c r="F104" s="223" t="s">
        <v>226</v>
      </c>
      <c r="G104" s="221"/>
      <c r="H104" s="224">
        <v>372.60599999999999</v>
      </c>
      <c r="I104" s="225"/>
      <c r="J104" s="221"/>
      <c r="K104" s="221"/>
      <c r="L104" s="226"/>
      <c r="M104" s="227"/>
      <c r="N104" s="228"/>
      <c r="O104" s="228"/>
      <c r="P104" s="228"/>
      <c r="Q104" s="228"/>
      <c r="R104" s="228"/>
      <c r="S104" s="228"/>
      <c r="T104" s="229"/>
      <c r="AT104" s="230" t="s">
        <v>195</v>
      </c>
      <c r="AU104" s="230" t="s">
        <v>82</v>
      </c>
      <c r="AV104" s="15" t="s">
        <v>135</v>
      </c>
      <c r="AW104" s="15" t="s">
        <v>35</v>
      </c>
      <c r="AX104" s="15" t="s">
        <v>80</v>
      </c>
      <c r="AY104" s="230" t="s">
        <v>185</v>
      </c>
    </row>
    <row r="105" spans="1:65" s="2" customFormat="1" ht="16.5" customHeight="1">
      <c r="A105" s="36"/>
      <c r="B105" s="37"/>
      <c r="C105" s="180" t="s">
        <v>135</v>
      </c>
      <c r="D105" s="180" t="s">
        <v>187</v>
      </c>
      <c r="E105" s="181" t="s">
        <v>256</v>
      </c>
      <c r="F105" s="182" t="s">
        <v>257</v>
      </c>
      <c r="G105" s="183" t="s">
        <v>240</v>
      </c>
      <c r="H105" s="184">
        <v>372.60599999999999</v>
      </c>
      <c r="I105" s="185"/>
      <c r="J105" s="186">
        <f>ROUND(I105*H105,2)</f>
        <v>0</v>
      </c>
      <c r="K105" s="182" t="s">
        <v>191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135</v>
      </c>
      <c r="AT105" s="191" t="s">
        <v>187</v>
      </c>
      <c r="AU105" s="191" t="s">
        <v>82</v>
      </c>
      <c r="AY105" s="19" t="s">
        <v>185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80</v>
      </c>
      <c r="BK105" s="192">
        <f>ROUND(I105*H105,2)</f>
        <v>0</v>
      </c>
      <c r="BL105" s="19" t="s">
        <v>135</v>
      </c>
      <c r="BM105" s="191" t="s">
        <v>7952</v>
      </c>
    </row>
    <row r="106" spans="1:65" s="2" customFormat="1" ht="11.25">
      <c r="A106" s="36"/>
      <c r="B106" s="37"/>
      <c r="C106" s="38"/>
      <c r="D106" s="193" t="s">
        <v>193</v>
      </c>
      <c r="E106" s="38"/>
      <c r="F106" s="194" t="s">
        <v>259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193</v>
      </c>
      <c r="AU106" s="19" t="s">
        <v>82</v>
      </c>
    </row>
    <row r="107" spans="1:65" s="14" customFormat="1" ht="11.25">
      <c r="B107" s="209"/>
      <c r="C107" s="210"/>
      <c r="D107" s="200" t="s">
        <v>195</v>
      </c>
      <c r="E107" s="211" t="s">
        <v>19</v>
      </c>
      <c r="F107" s="212" t="s">
        <v>7948</v>
      </c>
      <c r="G107" s="210"/>
      <c r="H107" s="213">
        <v>372.60599999999999</v>
      </c>
      <c r="I107" s="214"/>
      <c r="J107" s="210"/>
      <c r="K107" s="210"/>
      <c r="L107" s="215"/>
      <c r="M107" s="216"/>
      <c r="N107" s="217"/>
      <c r="O107" s="217"/>
      <c r="P107" s="217"/>
      <c r="Q107" s="217"/>
      <c r="R107" s="217"/>
      <c r="S107" s="217"/>
      <c r="T107" s="218"/>
      <c r="AT107" s="219" t="s">
        <v>195</v>
      </c>
      <c r="AU107" s="219" t="s">
        <v>82</v>
      </c>
      <c r="AV107" s="14" t="s">
        <v>82</v>
      </c>
      <c r="AW107" s="14" t="s">
        <v>35</v>
      </c>
      <c r="AX107" s="14" t="s">
        <v>73</v>
      </c>
      <c r="AY107" s="219" t="s">
        <v>185</v>
      </c>
    </row>
    <row r="108" spans="1:65" s="15" customFormat="1" ht="11.25">
      <c r="B108" s="220"/>
      <c r="C108" s="221"/>
      <c r="D108" s="200" t="s">
        <v>195</v>
      </c>
      <c r="E108" s="222" t="s">
        <v>19</v>
      </c>
      <c r="F108" s="223" t="s">
        <v>226</v>
      </c>
      <c r="G108" s="221"/>
      <c r="H108" s="224">
        <v>372.60599999999999</v>
      </c>
      <c r="I108" s="225"/>
      <c r="J108" s="221"/>
      <c r="K108" s="221"/>
      <c r="L108" s="226"/>
      <c r="M108" s="227"/>
      <c r="N108" s="228"/>
      <c r="O108" s="228"/>
      <c r="P108" s="228"/>
      <c r="Q108" s="228"/>
      <c r="R108" s="228"/>
      <c r="S108" s="228"/>
      <c r="T108" s="229"/>
      <c r="AT108" s="230" t="s">
        <v>195</v>
      </c>
      <c r="AU108" s="230" t="s">
        <v>82</v>
      </c>
      <c r="AV108" s="15" t="s">
        <v>135</v>
      </c>
      <c r="AW108" s="15" t="s">
        <v>35</v>
      </c>
      <c r="AX108" s="15" t="s">
        <v>80</v>
      </c>
      <c r="AY108" s="230" t="s">
        <v>185</v>
      </c>
    </row>
    <row r="109" spans="1:65" s="2" customFormat="1" ht="16.5" customHeight="1">
      <c r="A109" s="36"/>
      <c r="B109" s="37"/>
      <c r="C109" s="180" t="s">
        <v>250</v>
      </c>
      <c r="D109" s="180" t="s">
        <v>187</v>
      </c>
      <c r="E109" s="181" t="s">
        <v>261</v>
      </c>
      <c r="F109" s="182" t="s">
        <v>262</v>
      </c>
      <c r="G109" s="183" t="s">
        <v>240</v>
      </c>
      <c r="H109" s="184">
        <v>44712.72</v>
      </c>
      <c r="I109" s="185"/>
      <c r="J109" s="186">
        <f>ROUND(I109*H109,2)</f>
        <v>0</v>
      </c>
      <c r="K109" s="182" t="s">
        <v>191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82</v>
      </c>
      <c r="AY109" s="19" t="s">
        <v>185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80</v>
      </c>
      <c r="BK109" s="192">
        <f>ROUND(I109*H109,2)</f>
        <v>0</v>
      </c>
      <c r="BL109" s="19" t="s">
        <v>135</v>
      </c>
      <c r="BM109" s="191" t="s">
        <v>7953</v>
      </c>
    </row>
    <row r="110" spans="1:65" s="2" customFormat="1" ht="11.25">
      <c r="A110" s="36"/>
      <c r="B110" s="37"/>
      <c r="C110" s="38"/>
      <c r="D110" s="193" t="s">
        <v>193</v>
      </c>
      <c r="E110" s="38"/>
      <c r="F110" s="194" t="s">
        <v>264</v>
      </c>
      <c r="G110" s="38"/>
      <c r="H110" s="38"/>
      <c r="I110" s="195"/>
      <c r="J110" s="38"/>
      <c r="K110" s="38"/>
      <c r="L110" s="41"/>
      <c r="M110" s="196"/>
      <c r="N110" s="197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193</v>
      </c>
      <c r="AU110" s="19" t="s">
        <v>82</v>
      </c>
    </row>
    <row r="111" spans="1:65" s="14" customFormat="1" ht="11.25">
      <c r="B111" s="209"/>
      <c r="C111" s="210"/>
      <c r="D111" s="200" t="s">
        <v>195</v>
      </c>
      <c r="E111" s="211" t="s">
        <v>19</v>
      </c>
      <c r="F111" s="212" t="s">
        <v>7950</v>
      </c>
      <c r="G111" s="210"/>
      <c r="H111" s="213">
        <v>44712.72</v>
      </c>
      <c r="I111" s="214"/>
      <c r="J111" s="210"/>
      <c r="K111" s="210"/>
      <c r="L111" s="215"/>
      <c r="M111" s="216"/>
      <c r="N111" s="217"/>
      <c r="O111" s="217"/>
      <c r="P111" s="217"/>
      <c r="Q111" s="217"/>
      <c r="R111" s="217"/>
      <c r="S111" s="217"/>
      <c r="T111" s="218"/>
      <c r="AT111" s="219" t="s">
        <v>195</v>
      </c>
      <c r="AU111" s="219" t="s">
        <v>82</v>
      </c>
      <c r="AV111" s="14" t="s">
        <v>82</v>
      </c>
      <c r="AW111" s="14" t="s">
        <v>35</v>
      </c>
      <c r="AX111" s="14" t="s">
        <v>73</v>
      </c>
      <c r="AY111" s="219" t="s">
        <v>185</v>
      </c>
    </row>
    <row r="112" spans="1:65" s="15" customFormat="1" ht="11.25">
      <c r="B112" s="220"/>
      <c r="C112" s="221"/>
      <c r="D112" s="200" t="s">
        <v>195</v>
      </c>
      <c r="E112" s="222" t="s">
        <v>19</v>
      </c>
      <c r="F112" s="223" t="s">
        <v>226</v>
      </c>
      <c r="G112" s="221"/>
      <c r="H112" s="224">
        <v>44712.72</v>
      </c>
      <c r="I112" s="225"/>
      <c r="J112" s="221"/>
      <c r="K112" s="221"/>
      <c r="L112" s="226"/>
      <c r="M112" s="227"/>
      <c r="N112" s="228"/>
      <c r="O112" s="228"/>
      <c r="P112" s="228"/>
      <c r="Q112" s="228"/>
      <c r="R112" s="228"/>
      <c r="S112" s="228"/>
      <c r="T112" s="229"/>
      <c r="AT112" s="230" t="s">
        <v>195</v>
      </c>
      <c r="AU112" s="230" t="s">
        <v>82</v>
      </c>
      <c r="AV112" s="15" t="s">
        <v>135</v>
      </c>
      <c r="AW112" s="15" t="s">
        <v>35</v>
      </c>
      <c r="AX112" s="15" t="s">
        <v>80</v>
      </c>
      <c r="AY112" s="230" t="s">
        <v>185</v>
      </c>
    </row>
    <row r="113" spans="1:65" s="2" customFormat="1" ht="16.5" customHeight="1">
      <c r="A113" s="36"/>
      <c r="B113" s="37"/>
      <c r="C113" s="180" t="s">
        <v>255</v>
      </c>
      <c r="D113" s="180" t="s">
        <v>187</v>
      </c>
      <c r="E113" s="181" t="s">
        <v>266</v>
      </c>
      <c r="F113" s="182" t="s">
        <v>267</v>
      </c>
      <c r="G113" s="183" t="s">
        <v>240</v>
      </c>
      <c r="H113" s="184">
        <v>372.60599999999999</v>
      </c>
      <c r="I113" s="185"/>
      <c r="J113" s="186">
        <f>ROUND(I113*H113,2)</f>
        <v>0</v>
      </c>
      <c r="K113" s="182" t="s">
        <v>191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0</v>
      </c>
      <c r="R113" s="189">
        <f>Q113*H113</f>
        <v>0</v>
      </c>
      <c r="S113" s="189">
        <v>0</v>
      </c>
      <c r="T113" s="190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135</v>
      </c>
      <c r="AT113" s="191" t="s">
        <v>187</v>
      </c>
      <c r="AU113" s="191" t="s">
        <v>82</v>
      </c>
      <c r="AY113" s="19" t="s">
        <v>185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80</v>
      </c>
      <c r="BK113" s="192">
        <f>ROUND(I113*H113,2)</f>
        <v>0</v>
      </c>
      <c r="BL113" s="19" t="s">
        <v>135</v>
      </c>
      <c r="BM113" s="191" t="s">
        <v>7954</v>
      </c>
    </row>
    <row r="114" spans="1:65" s="2" customFormat="1" ht="11.25">
      <c r="A114" s="36"/>
      <c r="B114" s="37"/>
      <c r="C114" s="38"/>
      <c r="D114" s="193" t="s">
        <v>193</v>
      </c>
      <c r="E114" s="38"/>
      <c r="F114" s="194" t="s">
        <v>269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193</v>
      </c>
      <c r="AU114" s="19" t="s">
        <v>82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7948</v>
      </c>
      <c r="G115" s="210"/>
      <c r="H115" s="213">
        <v>372.60599999999999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5" customFormat="1" ht="11.25">
      <c r="B116" s="220"/>
      <c r="C116" s="221"/>
      <c r="D116" s="200" t="s">
        <v>195</v>
      </c>
      <c r="E116" s="222" t="s">
        <v>19</v>
      </c>
      <c r="F116" s="223" t="s">
        <v>226</v>
      </c>
      <c r="G116" s="221"/>
      <c r="H116" s="224">
        <v>372.60599999999999</v>
      </c>
      <c r="I116" s="225"/>
      <c r="J116" s="221"/>
      <c r="K116" s="221"/>
      <c r="L116" s="226"/>
      <c r="M116" s="227"/>
      <c r="N116" s="228"/>
      <c r="O116" s="228"/>
      <c r="P116" s="228"/>
      <c r="Q116" s="228"/>
      <c r="R116" s="228"/>
      <c r="S116" s="228"/>
      <c r="T116" s="229"/>
      <c r="AT116" s="230" t="s">
        <v>195</v>
      </c>
      <c r="AU116" s="230" t="s">
        <v>82</v>
      </c>
      <c r="AV116" s="15" t="s">
        <v>135</v>
      </c>
      <c r="AW116" s="15" t="s">
        <v>35</v>
      </c>
      <c r="AX116" s="15" t="s">
        <v>80</v>
      </c>
      <c r="AY116" s="230" t="s">
        <v>185</v>
      </c>
    </row>
    <row r="117" spans="1:65" s="12" customFormat="1" ht="25.9" customHeight="1">
      <c r="B117" s="164"/>
      <c r="C117" s="165"/>
      <c r="D117" s="166" t="s">
        <v>72</v>
      </c>
      <c r="E117" s="167" t="s">
        <v>405</v>
      </c>
      <c r="F117" s="167" t="s">
        <v>406</v>
      </c>
      <c r="G117" s="165"/>
      <c r="H117" s="165"/>
      <c r="I117" s="168"/>
      <c r="J117" s="169">
        <f>BK117</f>
        <v>0</v>
      </c>
      <c r="K117" s="165"/>
      <c r="L117" s="170"/>
      <c r="M117" s="171"/>
      <c r="N117" s="172"/>
      <c r="O117" s="172"/>
      <c r="P117" s="173">
        <f>P118</f>
        <v>0</v>
      </c>
      <c r="Q117" s="172"/>
      <c r="R117" s="173">
        <f>R118</f>
        <v>1.60467392</v>
      </c>
      <c r="S117" s="172"/>
      <c r="T117" s="174">
        <f>T118</f>
        <v>0</v>
      </c>
      <c r="AR117" s="175" t="s">
        <v>82</v>
      </c>
      <c r="AT117" s="176" t="s">
        <v>72</v>
      </c>
      <c r="AU117" s="176" t="s">
        <v>73</v>
      </c>
      <c r="AY117" s="175" t="s">
        <v>185</v>
      </c>
      <c r="BK117" s="177">
        <f>BK118</f>
        <v>0</v>
      </c>
    </row>
    <row r="118" spans="1:65" s="12" customFormat="1" ht="22.9" customHeight="1">
      <c r="B118" s="164"/>
      <c r="C118" s="165"/>
      <c r="D118" s="166" t="s">
        <v>72</v>
      </c>
      <c r="E118" s="178" t="s">
        <v>1340</v>
      </c>
      <c r="F118" s="178" t="s">
        <v>1341</v>
      </c>
      <c r="G118" s="165"/>
      <c r="H118" s="165"/>
      <c r="I118" s="168"/>
      <c r="J118" s="179">
        <f>BK118</f>
        <v>0</v>
      </c>
      <c r="K118" s="165"/>
      <c r="L118" s="170"/>
      <c r="M118" s="171"/>
      <c r="N118" s="172"/>
      <c r="O118" s="172"/>
      <c r="P118" s="173">
        <f>SUM(P119:P180)</f>
        <v>0</v>
      </c>
      <c r="Q118" s="172"/>
      <c r="R118" s="173">
        <f>SUM(R119:R180)</f>
        <v>1.60467392</v>
      </c>
      <c r="S118" s="172"/>
      <c r="T118" s="174">
        <f>SUM(T119:T180)</f>
        <v>0</v>
      </c>
      <c r="AR118" s="175" t="s">
        <v>82</v>
      </c>
      <c r="AT118" s="176" t="s">
        <v>72</v>
      </c>
      <c r="AU118" s="176" t="s">
        <v>80</v>
      </c>
      <c r="AY118" s="175" t="s">
        <v>185</v>
      </c>
      <c r="BK118" s="177">
        <f>SUM(BK119:BK180)</f>
        <v>0</v>
      </c>
    </row>
    <row r="119" spans="1:65" s="2" customFormat="1" ht="24.2" customHeight="1">
      <c r="A119" s="36"/>
      <c r="B119" s="37"/>
      <c r="C119" s="180" t="s">
        <v>260</v>
      </c>
      <c r="D119" s="180" t="s">
        <v>187</v>
      </c>
      <c r="E119" s="181" t="s">
        <v>7955</v>
      </c>
      <c r="F119" s="182" t="s">
        <v>7956</v>
      </c>
      <c r="G119" s="183" t="s">
        <v>240</v>
      </c>
      <c r="H119" s="184">
        <v>249.02699999999999</v>
      </c>
      <c r="I119" s="185"/>
      <c r="J119" s="186">
        <f>ROUND(I119*H119,2)</f>
        <v>0</v>
      </c>
      <c r="K119" s="182" t="s">
        <v>191</v>
      </c>
      <c r="L119" s="41"/>
      <c r="M119" s="187" t="s">
        <v>19</v>
      </c>
      <c r="N119" s="188" t="s">
        <v>44</v>
      </c>
      <c r="O119" s="66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339</v>
      </c>
      <c r="AT119" s="191" t="s">
        <v>187</v>
      </c>
      <c r="AU119" s="191" t="s">
        <v>82</v>
      </c>
      <c r="AY119" s="19" t="s">
        <v>185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80</v>
      </c>
      <c r="BK119" s="192">
        <f>ROUND(I119*H119,2)</f>
        <v>0</v>
      </c>
      <c r="BL119" s="19" t="s">
        <v>339</v>
      </c>
      <c r="BM119" s="191" t="s">
        <v>7957</v>
      </c>
    </row>
    <row r="120" spans="1:65" s="2" customFormat="1" ht="11.25">
      <c r="A120" s="36"/>
      <c r="B120" s="37"/>
      <c r="C120" s="38"/>
      <c r="D120" s="193" t="s">
        <v>193</v>
      </c>
      <c r="E120" s="38"/>
      <c r="F120" s="194" t="s">
        <v>7958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193</v>
      </c>
      <c r="AU120" s="19" t="s">
        <v>82</v>
      </c>
    </row>
    <row r="121" spans="1:65" s="13" customFormat="1" ht="11.25">
      <c r="B121" s="198"/>
      <c r="C121" s="199"/>
      <c r="D121" s="200" t="s">
        <v>195</v>
      </c>
      <c r="E121" s="201" t="s">
        <v>19</v>
      </c>
      <c r="F121" s="202" t="s">
        <v>3357</v>
      </c>
      <c r="G121" s="199"/>
      <c r="H121" s="201" t="s">
        <v>19</v>
      </c>
      <c r="I121" s="203"/>
      <c r="J121" s="199"/>
      <c r="K121" s="199"/>
      <c r="L121" s="204"/>
      <c r="M121" s="205"/>
      <c r="N121" s="206"/>
      <c r="O121" s="206"/>
      <c r="P121" s="206"/>
      <c r="Q121" s="206"/>
      <c r="R121" s="206"/>
      <c r="S121" s="206"/>
      <c r="T121" s="207"/>
      <c r="AT121" s="208" t="s">
        <v>195</v>
      </c>
      <c r="AU121" s="208" t="s">
        <v>82</v>
      </c>
      <c r="AV121" s="13" t="s">
        <v>80</v>
      </c>
      <c r="AW121" s="13" t="s">
        <v>35</v>
      </c>
      <c r="AX121" s="13" t="s">
        <v>73</v>
      </c>
      <c r="AY121" s="208" t="s">
        <v>185</v>
      </c>
    </row>
    <row r="122" spans="1:65" s="13" customFormat="1" ht="11.25">
      <c r="B122" s="198"/>
      <c r="C122" s="199"/>
      <c r="D122" s="200" t="s">
        <v>195</v>
      </c>
      <c r="E122" s="201" t="s">
        <v>19</v>
      </c>
      <c r="F122" s="202" t="s">
        <v>3122</v>
      </c>
      <c r="G122" s="199"/>
      <c r="H122" s="201" t="s">
        <v>19</v>
      </c>
      <c r="I122" s="203"/>
      <c r="J122" s="199"/>
      <c r="K122" s="199"/>
      <c r="L122" s="204"/>
      <c r="M122" s="205"/>
      <c r="N122" s="206"/>
      <c r="O122" s="206"/>
      <c r="P122" s="206"/>
      <c r="Q122" s="206"/>
      <c r="R122" s="206"/>
      <c r="S122" s="206"/>
      <c r="T122" s="207"/>
      <c r="AT122" s="208" t="s">
        <v>195</v>
      </c>
      <c r="AU122" s="208" t="s">
        <v>82</v>
      </c>
      <c r="AV122" s="13" t="s">
        <v>80</v>
      </c>
      <c r="AW122" s="13" t="s">
        <v>35</v>
      </c>
      <c r="AX122" s="13" t="s">
        <v>73</v>
      </c>
      <c r="AY122" s="208" t="s">
        <v>185</v>
      </c>
    </row>
    <row r="123" spans="1:65" s="14" customFormat="1" ht="11.25">
      <c r="B123" s="209"/>
      <c r="C123" s="210"/>
      <c r="D123" s="200" t="s">
        <v>195</v>
      </c>
      <c r="E123" s="211" t="s">
        <v>19</v>
      </c>
      <c r="F123" s="212" t="s">
        <v>3376</v>
      </c>
      <c r="G123" s="210"/>
      <c r="H123" s="213">
        <v>77.016999999999996</v>
      </c>
      <c r="I123" s="214"/>
      <c r="J123" s="210"/>
      <c r="K123" s="210"/>
      <c r="L123" s="215"/>
      <c r="M123" s="216"/>
      <c r="N123" s="217"/>
      <c r="O123" s="217"/>
      <c r="P123" s="217"/>
      <c r="Q123" s="217"/>
      <c r="R123" s="217"/>
      <c r="S123" s="217"/>
      <c r="T123" s="218"/>
      <c r="AT123" s="219" t="s">
        <v>195</v>
      </c>
      <c r="AU123" s="219" t="s">
        <v>82</v>
      </c>
      <c r="AV123" s="14" t="s">
        <v>82</v>
      </c>
      <c r="AW123" s="14" t="s">
        <v>35</v>
      </c>
      <c r="AX123" s="14" t="s">
        <v>73</v>
      </c>
      <c r="AY123" s="219" t="s">
        <v>185</v>
      </c>
    </row>
    <row r="124" spans="1:65" s="13" customFormat="1" ht="11.25">
      <c r="B124" s="198"/>
      <c r="C124" s="199"/>
      <c r="D124" s="200" t="s">
        <v>195</v>
      </c>
      <c r="E124" s="201" t="s">
        <v>19</v>
      </c>
      <c r="F124" s="202" t="s">
        <v>3105</v>
      </c>
      <c r="G124" s="199"/>
      <c r="H124" s="201" t="s">
        <v>19</v>
      </c>
      <c r="I124" s="203"/>
      <c r="J124" s="199"/>
      <c r="K124" s="199"/>
      <c r="L124" s="204"/>
      <c r="M124" s="205"/>
      <c r="N124" s="206"/>
      <c r="O124" s="206"/>
      <c r="P124" s="206"/>
      <c r="Q124" s="206"/>
      <c r="R124" s="206"/>
      <c r="S124" s="206"/>
      <c r="T124" s="207"/>
      <c r="AT124" s="208" t="s">
        <v>195</v>
      </c>
      <c r="AU124" s="208" t="s">
        <v>82</v>
      </c>
      <c r="AV124" s="13" t="s">
        <v>80</v>
      </c>
      <c r="AW124" s="13" t="s">
        <v>35</v>
      </c>
      <c r="AX124" s="13" t="s">
        <v>73</v>
      </c>
      <c r="AY124" s="208" t="s">
        <v>185</v>
      </c>
    </row>
    <row r="125" spans="1:65" s="14" customFormat="1" ht="11.25">
      <c r="B125" s="209"/>
      <c r="C125" s="210"/>
      <c r="D125" s="200" t="s">
        <v>195</v>
      </c>
      <c r="E125" s="211" t="s">
        <v>19</v>
      </c>
      <c r="F125" s="212" t="s">
        <v>3377</v>
      </c>
      <c r="G125" s="210"/>
      <c r="H125" s="213">
        <v>55.137999999999998</v>
      </c>
      <c r="I125" s="214"/>
      <c r="J125" s="210"/>
      <c r="K125" s="210"/>
      <c r="L125" s="215"/>
      <c r="M125" s="216"/>
      <c r="N125" s="217"/>
      <c r="O125" s="217"/>
      <c r="P125" s="217"/>
      <c r="Q125" s="217"/>
      <c r="R125" s="217"/>
      <c r="S125" s="217"/>
      <c r="T125" s="218"/>
      <c r="AT125" s="219" t="s">
        <v>195</v>
      </c>
      <c r="AU125" s="219" t="s">
        <v>82</v>
      </c>
      <c r="AV125" s="14" t="s">
        <v>82</v>
      </c>
      <c r="AW125" s="14" t="s">
        <v>35</v>
      </c>
      <c r="AX125" s="14" t="s">
        <v>73</v>
      </c>
      <c r="AY125" s="219" t="s">
        <v>185</v>
      </c>
    </row>
    <row r="126" spans="1:65" s="13" customFormat="1" ht="11.25">
      <c r="B126" s="198"/>
      <c r="C126" s="199"/>
      <c r="D126" s="200" t="s">
        <v>195</v>
      </c>
      <c r="E126" s="201" t="s">
        <v>19</v>
      </c>
      <c r="F126" s="202" t="s">
        <v>3134</v>
      </c>
      <c r="G126" s="199"/>
      <c r="H126" s="201" t="s">
        <v>19</v>
      </c>
      <c r="I126" s="203"/>
      <c r="J126" s="199"/>
      <c r="K126" s="199"/>
      <c r="L126" s="204"/>
      <c r="M126" s="205"/>
      <c r="N126" s="206"/>
      <c r="O126" s="206"/>
      <c r="P126" s="206"/>
      <c r="Q126" s="206"/>
      <c r="R126" s="206"/>
      <c r="S126" s="206"/>
      <c r="T126" s="207"/>
      <c r="AT126" s="208" t="s">
        <v>195</v>
      </c>
      <c r="AU126" s="208" t="s">
        <v>82</v>
      </c>
      <c r="AV126" s="13" t="s">
        <v>80</v>
      </c>
      <c r="AW126" s="13" t="s">
        <v>35</v>
      </c>
      <c r="AX126" s="13" t="s">
        <v>73</v>
      </c>
      <c r="AY126" s="208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3378</v>
      </c>
      <c r="G127" s="210"/>
      <c r="H127" s="213">
        <v>85.183999999999997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3379</v>
      </c>
      <c r="G128" s="210"/>
      <c r="H128" s="213">
        <v>21.893000000000001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4" customFormat="1" ht="11.25">
      <c r="B129" s="209"/>
      <c r="C129" s="210"/>
      <c r="D129" s="200" t="s">
        <v>195</v>
      </c>
      <c r="E129" s="211" t="s">
        <v>19</v>
      </c>
      <c r="F129" s="212" t="s">
        <v>659</v>
      </c>
      <c r="G129" s="210"/>
      <c r="H129" s="213">
        <v>-3.391</v>
      </c>
      <c r="I129" s="214"/>
      <c r="J129" s="210"/>
      <c r="K129" s="210"/>
      <c r="L129" s="215"/>
      <c r="M129" s="216"/>
      <c r="N129" s="217"/>
      <c r="O129" s="217"/>
      <c r="P129" s="217"/>
      <c r="Q129" s="217"/>
      <c r="R129" s="217"/>
      <c r="S129" s="217"/>
      <c r="T129" s="218"/>
      <c r="AT129" s="219" t="s">
        <v>195</v>
      </c>
      <c r="AU129" s="219" t="s">
        <v>82</v>
      </c>
      <c r="AV129" s="14" t="s">
        <v>82</v>
      </c>
      <c r="AW129" s="14" t="s">
        <v>35</v>
      </c>
      <c r="AX129" s="14" t="s">
        <v>73</v>
      </c>
      <c r="AY129" s="219" t="s">
        <v>185</v>
      </c>
    </row>
    <row r="130" spans="1:65" s="14" customFormat="1" ht="11.25">
      <c r="B130" s="209"/>
      <c r="C130" s="210"/>
      <c r="D130" s="200" t="s">
        <v>195</v>
      </c>
      <c r="E130" s="211" t="s">
        <v>19</v>
      </c>
      <c r="F130" s="212" t="s">
        <v>660</v>
      </c>
      <c r="G130" s="210"/>
      <c r="H130" s="213">
        <v>-5.0869999999999997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35</v>
      </c>
      <c r="AX130" s="14" t="s">
        <v>73</v>
      </c>
      <c r="AY130" s="219" t="s">
        <v>185</v>
      </c>
    </row>
    <row r="131" spans="1:65" s="14" customFormat="1" ht="11.25">
      <c r="B131" s="209"/>
      <c r="C131" s="210"/>
      <c r="D131" s="200" t="s">
        <v>195</v>
      </c>
      <c r="E131" s="211" t="s">
        <v>19</v>
      </c>
      <c r="F131" s="212" t="s">
        <v>661</v>
      </c>
      <c r="G131" s="210"/>
      <c r="H131" s="213">
        <v>-1.57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1:65" s="14" customFormat="1" ht="11.25">
      <c r="B132" s="209"/>
      <c r="C132" s="210"/>
      <c r="D132" s="200" t="s">
        <v>195</v>
      </c>
      <c r="E132" s="211" t="s">
        <v>19</v>
      </c>
      <c r="F132" s="212" t="s">
        <v>2823</v>
      </c>
      <c r="G132" s="210"/>
      <c r="H132" s="213">
        <v>-2.0499999999999998</v>
      </c>
      <c r="I132" s="214"/>
      <c r="J132" s="210"/>
      <c r="K132" s="210"/>
      <c r="L132" s="215"/>
      <c r="M132" s="216"/>
      <c r="N132" s="217"/>
      <c r="O132" s="217"/>
      <c r="P132" s="217"/>
      <c r="Q132" s="217"/>
      <c r="R132" s="217"/>
      <c r="S132" s="217"/>
      <c r="T132" s="218"/>
      <c r="AT132" s="219" t="s">
        <v>195</v>
      </c>
      <c r="AU132" s="219" t="s">
        <v>82</v>
      </c>
      <c r="AV132" s="14" t="s">
        <v>82</v>
      </c>
      <c r="AW132" s="14" t="s">
        <v>35</v>
      </c>
      <c r="AX132" s="14" t="s">
        <v>73</v>
      </c>
      <c r="AY132" s="219" t="s">
        <v>185</v>
      </c>
    </row>
    <row r="133" spans="1:65" s="13" customFormat="1" ht="11.25">
      <c r="B133" s="198"/>
      <c r="C133" s="199"/>
      <c r="D133" s="200" t="s">
        <v>195</v>
      </c>
      <c r="E133" s="201" t="s">
        <v>19</v>
      </c>
      <c r="F133" s="202" t="s">
        <v>3140</v>
      </c>
      <c r="G133" s="199"/>
      <c r="H133" s="201" t="s">
        <v>19</v>
      </c>
      <c r="I133" s="203"/>
      <c r="J133" s="199"/>
      <c r="K133" s="199"/>
      <c r="L133" s="204"/>
      <c r="M133" s="205"/>
      <c r="N133" s="206"/>
      <c r="O133" s="206"/>
      <c r="P133" s="206"/>
      <c r="Q133" s="206"/>
      <c r="R133" s="206"/>
      <c r="S133" s="206"/>
      <c r="T133" s="207"/>
      <c r="AT133" s="208" t="s">
        <v>195</v>
      </c>
      <c r="AU133" s="208" t="s">
        <v>82</v>
      </c>
      <c r="AV133" s="13" t="s">
        <v>80</v>
      </c>
      <c r="AW133" s="13" t="s">
        <v>35</v>
      </c>
      <c r="AX133" s="13" t="s">
        <v>73</v>
      </c>
      <c r="AY133" s="208" t="s">
        <v>185</v>
      </c>
    </row>
    <row r="134" spans="1:65" s="14" customFormat="1" ht="11.25">
      <c r="B134" s="209"/>
      <c r="C134" s="210"/>
      <c r="D134" s="200" t="s">
        <v>195</v>
      </c>
      <c r="E134" s="211" t="s">
        <v>19</v>
      </c>
      <c r="F134" s="212" t="s">
        <v>3379</v>
      </c>
      <c r="G134" s="210"/>
      <c r="H134" s="213">
        <v>21.893000000000001</v>
      </c>
      <c r="I134" s="214"/>
      <c r="J134" s="210"/>
      <c r="K134" s="210"/>
      <c r="L134" s="215"/>
      <c r="M134" s="216"/>
      <c r="N134" s="217"/>
      <c r="O134" s="217"/>
      <c r="P134" s="217"/>
      <c r="Q134" s="217"/>
      <c r="R134" s="217"/>
      <c r="S134" s="217"/>
      <c r="T134" s="218"/>
      <c r="AT134" s="219" t="s">
        <v>195</v>
      </c>
      <c r="AU134" s="219" t="s">
        <v>82</v>
      </c>
      <c r="AV134" s="14" t="s">
        <v>82</v>
      </c>
      <c r="AW134" s="14" t="s">
        <v>35</v>
      </c>
      <c r="AX134" s="14" t="s">
        <v>73</v>
      </c>
      <c r="AY134" s="219" t="s">
        <v>185</v>
      </c>
    </row>
    <row r="135" spans="1:65" s="15" customFormat="1" ht="11.25">
      <c r="B135" s="220"/>
      <c r="C135" s="221"/>
      <c r="D135" s="200" t="s">
        <v>195</v>
      </c>
      <c r="E135" s="222" t="s">
        <v>19</v>
      </c>
      <c r="F135" s="223" t="s">
        <v>226</v>
      </c>
      <c r="G135" s="221"/>
      <c r="H135" s="224">
        <v>249.02700000000002</v>
      </c>
      <c r="I135" s="225"/>
      <c r="J135" s="221"/>
      <c r="K135" s="221"/>
      <c r="L135" s="226"/>
      <c r="M135" s="227"/>
      <c r="N135" s="228"/>
      <c r="O135" s="228"/>
      <c r="P135" s="228"/>
      <c r="Q135" s="228"/>
      <c r="R135" s="228"/>
      <c r="S135" s="228"/>
      <c r="T135" s="229"/>
      <c r="AT135" s="230" t="s">
        <v>195</v>
      </c>
      <c r="AU135" s="230" t="s">
        <v>82</v>
      </c>
      <c r="AV135" s="15" t="s">
        <v>135</v>
      </c>
      <c r="AW135" s="15" t="s">
        <v>35</v>
      </c>
      <c r="AX135" s="15" t="s">
        <v>80</v>
      </c>
      <c r="AY135" s="230" t="s">
        <v>185</v>
      </c>
    </row>
    <row r="136" spans="1:65" s="2" customFormat="1" ht="16.5" customHeight="1">
      <c r="A136" s="36"/>
      <c r="B136" s="37"/>
      <c r="C136" s="237" t="s">
        <v>265</v>
      </c>
      <c r="D136" s="237" t="s">
        <v>520</v>
      </c>
      <c r="E136" s="238" t="s">
        <v>7959</v>
      </c>
      <c r="F136" s="239" t="s">
        <v>7960</v>
      </c>
      <c r="G136" s="240" t="s">
        <v>240</v>
      </c>
      <c r="H136" s="241">
        <v>261.47800000000001</v>
      </c>
      <c r="I136" s="242"/>
      <c r="J136" s="243">
        <f>ROUND(I136*H136,2)</f>
        <v>0</v>
      </c>
      <c r="K136" s="239" t="s">
        <v>449</v>
      </c>
      <c r="L136" s="244"/>
      <c r="M136" s="245" t="s">
        <v>19</v>
      </c>
      <c r="N136" s="246" t="s">
        <v>44</v>
      </c>
      <c r="O136" s="66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627</v>
      </c>
      <c r="AT136" s="191" t="s">
        <v>520</v>
      </c>
      <c r="AU136" s="191" t="s">
        <v>82</v>
      </c>
      <c r="AY136" s="19" t="s">
        <v>185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19" t="s">
        <v>80</v>
      </c>
      <c r="BK136" s="192">
        <f>ROUND(I136*H136,2)</f>
        <v>0</v>
      </c>
      <c r="BL136" s="19" t="s">
        <v>339</v>
      </c>
      <c r="BM136" s="191" t="s">
        <v>7961</v>
      </c>
    </row>
    <row r="137" spans="1:65" s="13" customFormat="1" ht="11.25">
      <c r="B137" s="198"/>
      <c r="C137" s="199"/>
      <c r="D137" s="200" t="s">
        <v>195</v>
      </c>
      <c r="E137" s="201" t="s">
        <v>19</v>
      </c>
      <c r="F137" s="202" t="s">
        <v>3357</v>
      </c>
      <c r="G137" s="199"/>
      <c r="H137" s="201" t="s">
        <v>19</v>
      </c>
      <c r="I137" s="203"/>
      <c r="J137" s="199"/>
      <c r="K137" s="199"/>
      <c r="L137" s="204"/>
      <c r="M137" s="205"/>
      <c r="N137" s="206"/>
      <c r="O137" s="206"/>
      <c r="P137" s="206"/>
      <c r="Q137" s="206"/>
      <c r="R137" s="206"/>
      <c r="S137" s="206"/>
      <c r="T137" s="207"/>
      <c r="AT137" s="208" t="s">
        <v>195</v>
      </c>
      <c r="AU137" s="208" t="s">
        <v>82</v>
      </c>
      <c r="AV137" s="13" t="s">
        <v>80</v>
      </c>
      <c r="AW137" s="13" t="s">
        <v>35</v>
      </c>
      <c r="AX137" s="13" t="s">
        <v>73</v>
      </c>
      <c r="AY137" s="208" t="s">
        <v>185</v>
      </c>
    </row>
    <row r="138" spans="1:65" s="13" customFormat="1" ht="11.25">
      <c r="B138" s="198"/>
      <c r="C138" s="199"/>
      <c r="D138" s="200" t="s">
        <v>195</v>
      </c>
      <c r="E138" s="201" t="s">
        <v>19</v>
      </c>
      <c r="F138" s="202" t="s">
        <v>3122</v>
      </c>
      <c r="G138" s="199"/>
      <c r="H138" s="201" t="s">
        <v>19</v>
      </c>
      <c r="I138" s="203"/>
      <c r="J138" s="199"/>
      <c r="K138" s="199"/>
      <c r="L138" s="204"/>
      <c r="M138" s="205"/>
      <c r="N138" s="206"/>
      <c r="O138" s="206"/>
      <c r="P138" s="206"/>
      <c r="Q138" s="206"/>
      <c r="R138" s="206"/>
      <c r="S138" s="206"/>
      <c r="T138" s="207"/>
      <c r="AT138" s="208" t="s">
        <v>195</v>
      </c>
      <c r="AU138" s="208" t="s">
        <v>82</v>
      </c>
      <c r="AV138" s="13" t="s">
        <v>80</v>
      </c>
      <c r="AW138" s="13" t="s">
        <v>35</v>
      </c>
      <c r="AX138" s="13" t="s">
        <v>73</v>
      </c>
      <c r="AY138" s="208" t="s">
        <v>185</v>
      </c>
    </row>
    <row r="139" spans="1:65" s="14" customFormat="1" ht="11.25">
      <c r="B139" s="209"/>
      <c r="C139" s="210"/>
      <c r="D139" s="200" t="s">
        <v>195</v>
      </c>
      <c r="E139" s="211" t="s">
        <v>19</v>
      </c>
      <c r="F139" s="212" t="s">
        <v>3376</v>
      </c>
      <c r="G139" s="210"/>
      <c r="H139" s="213">
        <v>77.016999999999996</v>
      </c>
      <c r="I139" s="214"/>
      <c r="J139" s="210"/>
      <c r="K139" s="210"/>
      <c r="L139" s="215"/>
      <c r="M139" s="216"/>
      <c r="N139" s="217"/>
      <c r="O139" s="217"/>
      <c r="P139" s="217"/>
      <c r="Q139" s="217"/>
      <c r="R139" s="217"/>
      <c r="S139" s="217"/>
      <c r="T139" s="218"/>
      <c r="AT139" s="219" t="s">
        <v>195</v>
      </c>
      <c r="AU139" s="219" t="s">
        <v>82</v>
      </c>
      <c r="AV139" s="14" t="s">
        <v>82</v>
      </c>
      <c r="AW139" s="14" t="s">
        <v>35</v>
      </c>
      <c r="AX139" s="14" t="s">
        <v>73</v>
      </c>
      <c r="AY139" s="219" t="s">
        <v>185</v>
      </c>
    </row>
    <row r="140" spans="1:65" s="13" customFormat="1" ht="11.25">
      <c r="B140" s="198"/>
      <c r="C140" s="199"/>
      <c r="D140" s="200" t="s">
        <v>195</v>
      </c>
      <c r="E140" s="201" t="s">
        <v>19</v>
      </c>
      <c r="F140" s="202" t="s">
        <v>3105</v>
      </c>
      <c r="G140" s="199"/>
      <c r="H140" s="201" t="s">
        <v>19</v>
      </c>
      <c r="I140" s="203"/>
      <c r="J140" s="199"/>
      <c r="K140" s="199"/>
      <c r="L140" s="204"/>
      <c r="M140" s="205"/>
      <c r="N140" s="206"/>
      <c r="O140" s="206"/>
      <c r="P140" s="206"/>
      <c r="Q140" s="206"/>
      <c r="R140" s="206"/>
      <c r="S140" s="206"/>
      <c r="T140" s="207"/>
      <c r="AT140" s="208" t="s">
        <v>195</v>
      </c>
      <c r="AU140" s="208" t="s">
        <v>82</v>
      </c>
      <c r="AV140" s="13" t="s">
        <v>80</v>
      </c>
      <c r="AW140" s="13" t="s">
        <v>35</v>
      </c>
      <c r="AX140" s="13" t="s">
        <v>73</v>
      </c>
      <c r="AY140" s="208" t="s">
        <v>185</v>
      </c>
    </row>
    <row r="141" spans="1:65" s="14" customFormat="1" ht="11.25">
      <c r="B141" s="209"/>
      <c r="C141" s="210"/>
      <c r="D141" s="200" t="s">
        <v>195</v>
      </c>
      <c r="E141" s="211" t="s">
        <v>19</v>
      </c>
      <c r="F141" s="212" t="s">
        <v>3377</v>
      </c>
      <c r="G141" s="210"/>
      <c r="H141" s="213">
        <v>55.137999999999998</v>
      </c>
      <c r="I141" s="214"/>
      <c r="J141" s="210"/>
      <c r="K141" s="210"/>
      <c r="L141" s="215"/>
      <c r="M141" s="216"/>
      <c r="N141" s="217"/>
      <c r="O141" s="217"/>
      <c r="P141" s="217"/>
      <c r="Q141" s="217"/>
      <c r="R141" s="217"/>
      <c r="S141" s="217"/>
      <c r="T141" s="218"/>
      <c r="AT141" s="219" t="s">
        <v>195</v>
      </c>
      <c r="AU141" s="219" t="s">
        <v>82</v>
      </c>
      <c r="AV141" s="14" t="s">
        <v>82</v>
      </c>
      <c r="AW141" s="14" t="s">
        <v>35</v>
      </c>
      <c r="AX141" s="14" t="s">
        <v>73</v>
      </c>
      <c r="AY141" s="219" t="s">
        <v>185</v>
      </c>
    </row>
    <row r="142" spans="1:65" s="13" customFormat="1" ht="11.25">
      <c r="B142" s="198"/>
      <c r="C142" s="199"/>
      <c r="D142" s="200" t="s">
        <v>195</v>
      </c>
      <c r="E142" s="201" t="s">
        <v>19</v>
      </c>
      <c r="F142" s="202" t="s">
        <v>3134</v>
      </c>
      <c r="G142" s="199"/>
      <c r="H142" s="201" t="s">
        <v>19</v>
      </c>
      <c r="I142" s="203"/>
      <c r="J142" s="199"/>
      <c r="K142" s="199"/>
      <c r="L142" s="204"/>
      <c r="M142" s="205"/>
      <c r="N142" s="206"/>
      <c r="O142" s="206"/>
      <c r="P142" s="206"/>
      <c r="Q142" s="206"/>
      <c r="R142" s="206"/>
      <c r="S142" s="206"/>
      <c r="T142" s="207"/>
      <c r="AT142" s="208" t="s">
        <v>195</v>
      </c>
      <c r="AU142" s="208" t="s">
        <v>82</v>
      </c>
      <c r="AV142" s="13" t="s">
        <v>80</v>
      </c>
      <c r="AW142" s="13" t="s">
        <v>35</v>
      </c>
      <c r="AX142" s="13" t="s">
        <v>73</v>
      </c>
      <c r="AY142" s="208" t="s">
        <v>185</v>
      </c>
    </row>
    <row r="143" spans="1:65" s="14" customFormat="1" ht="11.25">
      <c r="B143" s="209"/>
      <c r="C143" s="210"/>
      <c r="D143" s="200" t="s">
        <v>195</v>
      </c>
      <c r="E143" s="211" t="s">
        <v>19</v>
      </c>
      <c r="F143" s="212" t="s">
        <v>3378</v>
      </c>
      <c r="G143" s="210"/>
      <c r="H143" s="213">
        <v>85.183999999999997</v>
      </c>
      <c r="I143" s="214"/>
      <c r="J143" s="210"/>
      <c r="K143" s="210"/>
      <c r="L143" s="215"/>
      <c r="M143" s="216"/>
      <c r="N143" s="217"/>
      <c r="O143" s="217"/>
      <c r="P143" s="217"/>
      <c r="Q143" s="217"/>
      <c r="R143" s="217"/>
      <c r="S143" s="217"/>
      <c r="T143" s="218"/>
      <c r="AT143" s="219" t="s">
        <v>195</v>
      </c>
      <c r="AU143" s="219" t="s">
        <v>82</v>
      </c>
      <c r="AV143" s="14" t="s">
        <v>82</v>
      </c>
      <c r="AW143" s="14" t="s">
        <v>35</v>
      </c>
      <c r="AX143" s="14" t="s">
        <v>73</v>
      </c>
      <c r="AY143" s="219" t="s">
        <v>185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3379</v>
      </c>
      <c r="G144" s="210"/>
      <c r="H144" s="213">
        <v>21.893000000000001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659</v>
      </c>
      <c r="G145" s="210"/>
      <c r="H145" s="213">
        <v>-3.391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4" customFormat="1" ht="11.25">
      <c r="B146" s="209"/>
      <c r="C146" s="210"/>
      <c r="D146" s="200" t="s">
        <v>195</v>
      </c>
      <c r="E146" s="211" t="s">
        <v>19</v>
      </c>
      <c r="F146" s="212" t="s">
        <v>660</v>
      </c>
      <c r="G146" s="210"/>
      <c r="H146" s="213">
        <v>-5.0869999999999997</v>
      </c>
      <c r="I146" s="214"/>
      <c r="J146" s="210"/>
      <c r="K146" s="210"/>
      <c r="L146" s="215"/>
      <c r="M146" s="216"/>
      <c r="N146" s="217"/>
      <c r="O146" s="217"/>
      <c r="P146" s="217"/>
      <c r="Q146" s="217"/>
      <c r="R146" s="217"/>
      <c r="S146" s="217"/>
      <c r="T146" s="218"/>
      <c r="AT146" s="219" t="s">
        <v>195</v>
      </c>
      <c r="AU146" s="219" t="s">
        <v>82</v>
      </c>
      <c r="AV146" s="14" t="s">
        <v>82</v>
      </c>
      <c r="AW146" s="14" t="s">
        <v>35</v>
      </c>
      <c r="AX146" s="14" t="s">
        <v>73</v>
      </c>
      <c r="AY146" s="219" t="s">
        <v>185</v>
      </c>
    </row>
    <row r="147" spans="1:65" s="14" customFormat="1" ht="11.25">
      <c r="B147" s="209"/>
      <c r="C147" s="210"/>
      <c r="D147" s="200" t="s">
        <v>195</v>
      </c>
      <c r="E147" s="211" t="s">
        <v>19</v>
      </c>
      <c r="F147" s="212" t="s">
        <v>661</v>
      </c>
      <c r="G147" s="210"/>
      <c r="H147" s="213">
        <v>-1.57</v>
      </c>
      <c r="I147" s="214"/>
      <c r="J147" s="210"/>
      <c r="K147" s="210"/>
      <c r="L147" s="215"/>
      <c r="M147" s="216"/>
      <c r="N147" s="217"/>
      <c r="O147" s="217"/>
      <c r="P147" s="217"/>
      <c r="Q147" s="217"/>
      <c r="R147" s="217"/>
      <c r="S147" s="217"/>
      <c r="T147" s="218"/>
      <c r="AT147" s="219" t="s">
        <v>195</v>
      </c>
      <c r="AU147" s="219" t="s">
        <v>82</v>
      </c>
      <c r="AV147" s="14" t="s">
        <v>82</v>
      </c>
      <c r="AW147" s="14" t="s">
        <v>35</v>
      </c>
      <c r="AX147" s="14" t="s">
        <v>73</v>
      </c>
      <c r="AY147" s="219" t="s">
        <v>185</v>
      </c>
    </row>
    <row r="148" spans="1:65" s="14" customFormat="1" ht="11.25">
      <c r="B148" s="209"/>
      <c r="C148" s="210"/>
      <c r="D148" s="200" t="s">
        <v>195</v>
      </c>
      <c r="E148" s="211" t="s">
        <v>19</v>
      </c>
      <c r="F148" s="212" t="s">
        <v>2823</v>
      </c>
      <c r="G148" s="210"/>
      <c r="H148" s="213">
        <v>-2.0499999999999998</v>
      </c>
      <c r="I148" s="214"/>
      <c r="J148" s="210"/>
      <c r="K148" s="210"/>
      <c r="L148" s="215"/>
      <c r="M148" s="216"/>
      <c r="N148" s="217"/>
      <c r="O148" s="217"/>
      <c r="P148" s="217"/>
      <c r="Q148" s="217"/>
      <c r="R148" s="217"/>
      <c r="S148" s="217"/>
      <c r="T148" s="218"/>
      <c r="AT148" s="219" t="s">
        <v>195</v>
      </c>
      <c r="AU148" s="219" t="s">
        <v>82</v>
      </c>
      <c r="AV148" s="14" t="s">
        <v>82</v>
      </c>
      <c r="AW148" s="14" t="s">
        <v>35</v>
      </c>
      <c r="AX148" s="14" t="s">
        <v>73</v>
      </c>
      <c r="AY148" s="219" t="s">
        <v>185</v>
      </c>
    </row>
    <row r="149" spans="1:65" s="13" customFormat="1" ht="11.25">
      <c r="B149" s="198"/>
      <c r="C149" s="199"/>
      <c r="D149" s="200" t="s">
        <v>195</v>
      </c>
      <c r="E149" s="201" t="s">
        <v>19</v>
      </c>
      <c r="F149" s="202" t="s">
        <v>3140</v>
      </c>
      <c r="G149" s="199"/>
      <c r="H149" s="201" t="s">
        <v>19</v>
      </c>
      <c r="I149" s="203"/>
      <c r="J149" s="199"/>
      <c r="K149" s="199"/>
      <c r="L149" s="204"/>
      <c r="M149" s="205"/>
      <c r="N149" s="206"/>
      <c r="O149" s="206"/>
      <c r="P149" s="206"/>
      <c r="Q149" s="206"/>
      <c r="R149" s="206"/>
      <c r="S149" s="206"/>
      <c r="T149" s="207"/>
      <c r="AT149" s="208" t="s">
        <v>195</v>
      </c>
      <c r="AU149" s="208" t="s">
        <v>82</v>
      </c>
      <c r="AV149" s="13" t="s">
        <v>80</v>
      </c>
      <c r="AW149" s="13" t="s">
        <v>35</v>
      </c>
      <c r="AX149" s="13" t="s">
        <v>73</v>
      </c>
      <c r="AY149" s="208" t="s">
        <v>185</v>
      </c>
    </row>
    <row r="150" spans="1:65" s="14" customFormat="1" ht="11.25">
      <c r="B150" s="209"/>
      <c r="C150" s="210"/>
      <c r="D150" s="200" t="s">
        <v>195</v>
      </c>
      <c r="E150" s="211" t="s">
        <v>19</v>
      </c>
      <c r="F150" s="212" t="s">
        <v>3379</v>
      </c>
      <c r="G150" s="210"/>
      <c r="H150" s="213">
        <v>21.893000000000001</v>
      </c>
      <c r="I150" s="214"/>
      <c r="J150" s="210"/>
      <c r="K150" s="210"/>
      <c r="L150" s="215"/>
      <c r="M150" s="216"/>
      <c r="N150" s="217"/>
      <c r="O150" s="217"/>
      <c r="P150" s="217"/>
      <c r="Q150" s="217"/>
      <c r="R150" s="217"/>
      <c r="S150" s="217"/>
      <c r="T150" s="218"/>
      <c r="AT150" s="219" t="s">
        <v>195</v>
      </c>
      <c r="AU150" s="219" t="s">
        <v>82</v>
      </c>
      <c r="AV150" s="14" t="s">
        <v>82</v>
      </c>
      <c r="AW150" s="14" t="s">
        <v>35</v>
      </c>
      <c r="AX150" s="14" t="s">
        <v>73</v>
      </c>
      <c r="AY150" s="219" t="s">
        <v>185</v>
      </c>
    </row>
    <row r="151" spans="1:65" s="15" customFormat="1" ht="11.25">
      <c r="B151" s="220"/>
      <c r="C151" s="221"/>
      <c r="D151" s="200" t="s">
        <v>195</v>
      </c>
      <c r="E151" s="222" t="s">
        <v>19</v>
      </c>
      <c r="F151" s="223" t="s">
        <v>226</v>
      </c>
      <c r="G151" s="221"/>
      <c r="H151" s="224">
        <v>249.02700000000002</v>
      </c>
      <c r="I151" s="225"/>
      <c r="J151" s="221"/>
      <c r="K151" s="221"/>
      <c r="L151" s="226"/>
      <c r="M151" s="227"/>
      <c r="N151" s="228"/>
      <c r="O151" s="228"/>
      <c r="P151" s="228"/>
      <c r="Q151" s="228"/>
      <c r="R151" s="228"/>
      <c r="S151" s="228"/>
      <c r="T151" s="229"/>
      <c r="AT151" s="230" t="s">
        <v>195</v>
      </c>
      <c r="AU151" s="230" t="s">
        <v>82</v>
      </c>
      <c r="AV151" s="15" t="s">
        <v>135</v>
      </c>
      <c r="AW151" s="15" t="s">
        <v>35</v>
      </c>
      <c r="AX151" s="15" t="s">
        <v>80</v>
      </c>
      <c r="AY151" s="230" t="s">
        <v>185</v>
      </c>
    </row>
    <row r="152" spans="1:65" s="14" customFormat="1" ht="11.25">
      <c r="B152" s="209"/>
      <c r="C152" s="210"/>
      <c r="D152" s="200" t="s">
        <v>195</v>
      </c>
      <c r="E152" s="210"/>
      <c r="F152" s="212" t="s">
        <v>7962</v>
      </c>
      <c r="G152" s="210"/>
      <c r="H152" s="213">
        <v>261.47800000000001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4</v>
      </c>
      <c r="AX152" s="14" t="s">
        <v>80</v>
      </c>
      <c r="AY152" s="219" t="s">
        <v>185</v>
      </c>
    </row>
    <row r="153" spans="1:65" s="2" customFormat="1" ht="24.2" customHeight="1">
      <c r="A153" s="36"/>
      <c r="B153" s="37"/>
      <c r="C153" s="180" t="s">
        <v>236</v>
      </c>
      <c r="D153" s="180" t="s">
        <v>187</v>
      </c>
      <c r="E153" s="181" t="s">
        <v>7963</v>
      </c>
      <c r="F153" s="182" t="s">
        <v>7964</v>
      </c>
      <c r="G153" s="183" t="s">
        <v>240</v>
      </c>
      <c r="H153" s="184">
        <v>123.57899999999999</v>
      </c>
      <c r="I153" s="185"/>
      <c r="J153" s="186">
        <f>ROUND(I153*H153,2)</f>
        <v>0</v>
      </c>
      <c r="K153" s="182" t="s">
        <v>191</v>
      </c>
      <c r="L153" s="41"/>
      <c r="M153" s="187" t="s">
        <v>19</v>
      </c>
      <c r="N153" s="188" t="s">
        <v>44</v>
      </c>
      <c r="O153" s="66"/>
      <c r="P153" s="189">
        <f>O153*H153</f>
        <v>0</v>
      </c>
      <c r="Q153" s="189">
        <v>2.7999999999999998E-4</v>
      </c>
      <c r="R153" s="189">
        <f>Q153*H153</f>
        <v>3.4602119999999993E-2</v>
      </c>
      <c r="S153" s="189">
        <v>0</v>
      </c>
      <c r="T153" s="190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339</v>
      </c>
      <c r="AT153" s="191" t="s">
        <v>187</v>
      </c>
      <c r="AU153" s="191" t="s">
        <v>82</v>
      </c>
      <c r="AY153" s="19" t="s">
        <v>185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19" t="s">
        <v>80</v>
      </c>
      <c r="BK153" s="192">
        <f>ROUND(I153*H153,2)</f>
        <v>0</v>
      </c>
      <c r="BL153" s="19" t="s">
        <v>339</v>
      </c>
      <c r="BM153" s="191" t="s">
        <v>7965</v>
      </c>
    </row>
    <row r="154" spans="1:65" s="2" customFormat="1" ht="11.25">
      <c r="A154" s="36"/>
      <c r="B154" s="37"/>
      <c r="C154" s="38"/>
      <c r="D154" s="193" t="s">
        <v>193</v>
      </c>
      <c r="E154" s="38"/>
      <c r="F154" s="194" t="s">
        <v>7966</v>
      </c>
      <c r="G154" s="38"/>
      <c r="H154" s="38"/>
      <c r="I154" s="195"/>
      <c r="J154" s="38"/>
      <c r="K154" s="38"/>
      <c r="L154" s="41"/>
      <c r="M154" s="196"/>
      <c r="N154" s="197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193</v>
      </c>
      <c r="AU154" s="19" t="s">
        <v>82</v>
      </c>
    </row>
    <row r="155" spans="1:65" s="13" customFormat="1" ht="11.25">
      <c r="B155" s="198"/>
      <c r="C155" s="199"/>
      <c r="D155" s="200" t="s">
        <v>195</v>
      </c>
      <c r="E155" s="201" t="s">
        <v>19</v>
      </c>
      <c r="F155" s="202" t="s">
        <v>3359</v>
      </c>
      <c r="G155" s="199"/>
      <c r="H155" s="201" t="s">
        <v>19</v>
      </c>
      <c r="I155" s="203"/>
      <c r="J155" s="199"/>
      <c r="K155" s="199"/>
      <c r="L155" s="204"/>
      <c r="M155" s="205"/>
      <c r="N155" s="206"/>
      <c r="O155" s="206"/>
      <c r="P155" s="206"/>
      <c r="Q155" s="206"/>
      <c r="R155" s="206"/>
      <c r="S155" s="206"/>
      <c r="T155" s="207"/>
      <c r="AT155" s="208" t="s">
        <v>195</v>
      </c>
      <c r="AU155" s="208" t="s">
        <v>82</v>
      </c>
      <c r="AV155" s="13" t="s">
        <v>80</v>
      </c>
      <c r="AW155" s="13" t="s">
        <v>35</v>
      </c>
      <c r="AX155" s="13" t="s">
        <v>73</v>
      </c>
      <c r="AY155" s="208" t="s">
        <v>185</v>
      </c>
    </row>
    <row r="156" spans="1:65" s="13" customFormat="1" ht="11.25">
      <c r="B156" s="198"/>
      <c r="C156" s="199"/>
      <c r="D156" s="200" t="s">
        <v>195</v>
      </c>
      <c r="E156" s="201" t="s">
        <v>19</v>
      </c>
      <c r="F156" s="202" t="s">
        <v>3105</v>
      </c>
      <c r="G156" s="199"/>
      <c r="H156" s="201" t="s">
        <v>19</v>
      </c>
      <c r="I156" s="203"/>
      <c r="J156" s="199"/>
      <c r="K156" s="199"/>
      <c r="L156" s="204"/>
      <c r="M156" s="205"/>
      <c r="N156" s="206"/>
      <c r="O156" s="206"/>
      <c r="P156" s="206"/>
      <c r="Q156" s="206"/>
      <c r="R156" s="206"/>
      <c r="S156" s="206"/>
      <c r="T156" s="207"/>
      <c r="AT156" s="208" t="s">
        <v>195</v>
      </c>
      <c r="AU156" s="208" t="s">
        <v>82</v>
      </c>
      <c r="AV156" s="13" t="s">
        <v>80</v>
      </c>
      <c r="AW156" s="13" t="s">
        <v>35</v>
      </c>
      <c r="AX156" s="13" t="s">
        <v>73</v>
      </c>
      <c r="AY156" s="208" t="s">
        <v>185</v>
      </c>
    </row>
    <row r="157" spans="1:65" s="14" customFormat="1" ht="11.25">
      <c r="B157" s="209"/>
      <c r="C157" s="210"/>
      <c r="D157" s="200" t="s">
        <v>195</v>
      </c>
      <c r="E157" s="211" t="s">
        <v>19</v>
      </c>
      <c r="F157" s="212" t="s">
        <v>3380</v>
      </c>
      <c r="G157" s="210"/>
      <c r="H157" s="213">
        <v>8.4499999999999993</v>
      </c>
      <c r="I157" s="214"/>
      <c r="J157" s="210"/>
      <c r="K157" s="210"/>
      <c r="L157" s="215"/>
      <c r="M157" s="216"/>
      <c r="N157" s="217"/>
      <c r="O157" s="217"/>
      <c r="P157" s="217"/>
      <c r="Q157" s="217"/>
      <c r="R157" s="217"/>
      <c r="S157" s="217"/>
      <c r="T157" s="218"/>
      <c r="AT157" s="219" t="s">
        <v>195</v>
      </c>
      <c r="AU157" s="219" t="s">
        <v>82</v>
      </c>
      <c r="AV157" s="14" t="s">
        <v>82</v>
      </c>
      <c r="AW157" s="14" t="s">
        <v>35</v>
      </c>
      <c r="AX157" s="14" t="s">
        <v>73</v>
      </c>
      <c r="AY157" s="219" t="s">
        <v>185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3381</v>
      </c>
      <c r="G158" s="210"/>
      <c r="H158" s="213">
        <v>36.366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4" customFormat="1" ht="11.25">
      <c r="B159" s="209"/>
      <c r="C159" s="210"/>
      <c r="D159" s="200" t="s">
        <v>195</v>
      </c>
      <c r="E159" s="211" t="s">
        <v>19</v>
      </c>
      <c r="F159" s="212" t="s">
        <v>3382</v>
      </c>
      <c r="G159" s="210"/>
      <c r="H159" s="213">
        <v>-1.3149999999999999</v>
      </c>
      <c r="I159" s="214"/>
      <c r="J159" s="210"/>
      <c r="K159" s="210"/>
      <c r="L159" s="215"/>
      <c r="M159" s="216"/>
      <c r="N159" s="217"/>
      <c r="O159" s="217"/>
      <c r="P159" s="217"/>
      <c r="Q159" s="217"/>
      <c r="R159" s="217"/>
      <c r="S159" s="217"/>
      <c r="T159" s="218"/>
      <c r="AT159" s="219" t="s">
        <v>195</v>
      </c>
      <c r="AU159" s="219" t="s">
        <v>82</v>
      </c>
      <c r="AV159" s="14" t="s">
        <v>82</v>
      </c>
      <c r="AW159" s="14" t="s">
        <v>35</v>
      </c>
      <c r="AX159" s="14" t="s">
        <v>73</v>
      </c>
      <c r="AY159" s="219" t="s">
        <v>185</v>
      </c>
    </row>
    <row r="160" spans="1:65" s="13" customFormat="1" ht="11.25">
      <c r="B160" s="198"/>
      <c r="C160" s="199"/>
      <c r="D160" s="200" t="s">
        <v>195</v>
      </c>
      <c r="E160" s="201" t="s">
        <v>19</v>
      </c>
      <c r="F160" s="202" t="s">
        <v>3122</v>
      </c>
      <c r="G160" s="199"/>
      <c r="H160" s="201" t="s">
        <v>19</v>
      </c>
      <c r="I160" s="203"/>
      <c r="J160" s="199"/>
      <c r="K160" s="199"/>
      <c r="L160" s="204"/>
      <c r="M160" s="205"/>
      <c r="N160" s="206"/>
      <c r="O160" s="206"/>
      <c r="P160" s="206"/>
      <c r="Q160" s="206"/>
      <c r="R160" s="206"/>
      <c r="S160" s="206"/>
      <c r="T160" s="207"/>
      <c r="AT160" s="208" t="s">
        <v>195</v>
      </c>
      <c r="AU160" s="208" t="s">
        <v>82</v>
      </c>
      <c r="AV160" s="13" t="s">
        <v>80</v>
      </c>
      <c r="AW160" s="13" t="s">
        <v>35</v>
      </c>
      <c r="AX160" s="13" t="s">
        <v>73</v>
      </c>
      <c r="AY160" s="208" t="s">
        <v>185</v>
      </c>
    </row>
    <row r="161" spans="1:65" s="14" customFormat="1" ht="11.25">
      <c r="B161" s="209"/>
      <c r="C161" s="210"/>
      <c r="D161" s="200" t="s">
        <v>195</v>
      </c>
      <c r="E161" s="211" t="s">
        <v>19</v>
      </c>
      <c r="F161" s="212" t="s">
        <v>3381</v>
      </c>
      <c r="G161" s="210"/>
      <c r="H161" s="213">
        <v>36.366</v>
      </c>
      <c r="I161" s="214"/>
      <c r="J161" s="210"/>
      <c r="K161" s="210"/>
      <c r="L161" s="215"/>
      <c r="M161" s="216"/>
      <c r="N161" s="217"/>
      <c r="O161" s="217"/>
      <c r="P161" s="217"/>
      <c r="Q161" s="217"/>
      <c r="R161" s="217"/>
      <c r="S161" s="217"/>
      <c r="T161" s="218"/>
      <c r="AT161" s="219" t="s">
        <v>195</v>
      </c>
      <c r="AU161" s="219" t="s">
        <v>82</v>
      </c>
      <c r="AV161" s="14" t="s">
        <v>82</v>
      </c>
      <c r="AW161" s="14" t="s">
        <v>35</v>
      </c>
      <c r="AX161" s="14" t="s">
        <v>73</v>
      </c>
      <c r="AY161" s="219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3380</v>
      </c>
      <c r="G162" s="210"/>
      <c r="H162" s="213">
        <v>8.4499999999999993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3" customFormat="1" ht="11.25">
      <c r="B163" s="198"/>
      <c r="C163" s="199"/>
      <c r="D163" s="200" t="s">
        <v>195</v>
      </c>
      <c r="E163" s="201" t="s">
        <v>19</v>
      </c>
      <c r="F163" s="202" t="s">
        <v>3140</v>
      </c>
      <c r="G163" s="199"/>
      <c r="H163" s="201" t="s">
        <v>19</v>
      </c>
      <c r="I163" s="203"/>
      <c r="J163" s="199"/>
      <c r="K163" s="199"/>
      <c r="L163" s="204"/>
      <c r="M163" s="205"/>
      <c r="N163" s="206"/>
      <c r="O163" s="206"/>
      <c r="P163" s="206"/>
      <c r="Q163" s="206"/>
      <c r="R163" s="206"/>
      <c r="S163" s="206"/>
      <c r="T163" s="207"/>
      <c r="AT163" s="208" t="s">
        <v>195</v>
      </c>
      <c r="AU163" s="208" t="s">
        <v>82</v>
      </c>
      <c r="AV163" s="13" t="s">
        <v>80</v>
      </c>
      <c r="AW163" s="13" t="s">
        <v>35</v>
      </c>
      <c r="AX163" s="13" t="s">
        <v>73</v>
      </c>
      <c r="AY163" s="208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3383</v>
      </c>
      <c r="G164" s="210"/>
      <c r="H164" s="213">
        <v>35.262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5" customFormat="1" ht="11.25">
      <c r="B165" s="220"/>
      <c r="C165" s="221"/>
      <c r="D165" s="200" t="s">
        <v>195</v>
      </c>
      <c r="E165" s="222" t="s">
        <v>19</v>
      </c>
      <c r="F165" s="223" t="s">
        <v>226</v>
      </c>
      <c r="G165" s="221"/>
      <c r="H165" s="224">
        <v>123.57900000000001</v>
      </c>
      <c r="I165" s="225"/>
      <c r="J165" s="221"/>
      <c r="K165" s="221"/>
      <c r="L165" s="226"/>
      <c r="M165" s="227"/>
      <c r="N165" s="228"/>
      <c r="O165" s="228"/>
      <c r="P165" s="228"/>
      <c r="Q165" s="228"/>
      <c r="R165" s="228"/>
      <c r="S165" s="228"/>
      <c r="T165" s="229"/>
      <c r="AT165" s="230" t="s">
        <v>195</v>
      </c>
      <c r="AU165" s="230" t="s">
        <v>82</v>
      </c>
      <c r="AV165" s="15" t="s">
        <v>135</v>
      </c>
      <c r="AW165" s="15" t="s">
        <v>35</v>
      </c>
      <c r="AX165" s="15" t="s">
        <v>80</v>
      </c>
      <c r="AY165" s="230" t="s">
        <v>185</v>
      </c>
    </row>
    <row r="166" spans="1:65" s="2" customFormat="1" ht="16.5" customHeight="1">
      <c r="A166" s="36"/>
      <c r="B166" s="37"/>
      <c r="C166" s="237" t="s">
        <v>283</v>
      </c>
      <c r="D166" s="237" t="s">
        <v>520</v>
      </c>
      <c r="E166" s="238" t="s">
        <v>7967</v>
      </c>
      <c r="F166" s="239" t="s">
        <v>7968</v>
      </c>
      <c r="G166" s="240" t="s">
        <v>240</v>
      </c>
      <c r="H166" s="241">
        <v>129.75800000000001</v>
      </c>
      <c r="I166" s="242"/>
      <c r="J166" s="243">
        <f>ROUND(I166*H166,2)</f>
        <v>0</v>
      </c>
      <c r="K166" s="239" t="s">
        <v>191</v>
      </c>
      <c r="L166" s="244"/>
      <c r="M166" s="245" t="s">
        <v>19</v>
      </c>
      <c r="N166" s="246" t="s">
        <v>44</v>
      </c>
      <c r="O166" s="66"/>
      <c r="P166" s="189">
        <f>O166*H166</f>
        <v>0</v>
      </c>
      <c r="Q166" s="189">
        <v>1.21E-2</v>
      </c>
      <c r="R166" s="189">
        <f>Q166*H166</f>
        <v>1.5700718</v>
      </c>
      <c r="S166" s="189">
        <v>0</v>
      </c>
      <c r="T166" s="190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627</v>
      </c>
      <c r="AT166" s="191" t="s">
        <v>520</v>
      </c>
      <c r="AU166" s="191" t="s">
        <v>82</v>
      </c>
      <c r="AY166" s="19" t="s">
        <v>185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19" t="s">
        <v>80</v>
      </c>
      <c r="BK166" s="192">
        <f>ROUND(I166*H166,2)</f>
        <v>0</v>
      </c>
      <c r="BL166" s="19" t="s">
        <v>339</v>
      </c>
      <c r="BM166" s="191" t="s">
        <v>7969</v>
      </c>
    </row>
    <row r="167" spans="1:65" s="13" customFormat="1" ht="11.25">
      <c r="B167" s="198"/>
      <c r="C167" s="199"/>
      <c r="D167" s="200" t="s">
        <v>195</v>
      </c>
      <c r="E167" s="201" t="s">
        <v>19</v>
      </c>
      <c r="F167" s="202" t="s">
        <v>3359</v>
      </c>
      <c r="G167" s="199"/>
      <c r="H167" s="201" t="s">
        <v>19</v>
      </c>
      <c r="I167" s="203"/>
      <c r="J167" s="199"/>
      <c r="K167" s="199"/>
      <c r="L167" s="204"/>
      <c r="M167" s="205"/>
      <c r="N167" s="206"/>
      <c r="O167" s="206"/>
      <c r="P167" s="206"/>
      <c r="Q167" s="206"/>
      <c r="R167" s="206"/>
      <c r="S167" s="206"/>
      <c r="T167" s="207"/>
      <c r="AT167" s="208" t="s">
        <v>195</v>
      </c>
      <c r="AU167" s="208" t="s">
        <v>82</v>
      </c>
      <c r="AV167" s="13" t="s">
        <v>80</v>
      </c>
      <c r="AW167" s="13" t="s">
        <v>35</v>
      </c>
      <c r="AX167" s="13" t="s">
        <v>73</v>
      </c>
      <c r="AY167" s="208" t="s">
        <v>185</v>
      </c>
    </row>
    <row r="168" spans="1:65" s="13" customFormat="1" ht="11.25">
      <c r="B168" s="198"/>
      <c r="C168" s="199"/>
      <c r="D168" s="200" t="s">
        <v>195</v>
      </c>
      <c r="E168" s="201" t="s">
        <v>19</v>
      </c>
      <c r="F168" s="202" t="s">
        <v>3105</v>
      </c>
      <c r="G168" s="199"/>
      <c r="H168" s="201" t="s">
        <v>19</v>
      </c>
      <c r="I168" s="203"/>
      <c r="J168" s="199"/>
      <c r="K168" s="199"/>
      <c r="L168" s="204"/>
      <c r="M168" s="205"/>
      <c r="N168" s="206"/>
      <c r="O168" s="206"/>
      <c r="P168" s="206"/>
      <c r="Q168" s="206"/>
      <c r="R168" s="206"/>
      <c r="S168" s="206"/>
      <c r="T168" s="207"/>
      <c r="AT168" s="208" t="s">
        <v>195</v>
      </c>
      <c r="AU168" s="208" t="s">
        <v>82</v>
      </c>
      <c r="AV168" s="13" t="s">
        <v>80</v>
      </c>
      <c r="AW168" s="13" t="s">
        <v>35</v>
      </c>
      <c r="AX168" s="13" t="s">
        <v>73</v>
      </c>
      <c r="AY168" s="208" t="s">
        <v>185</v>
      </c>
    </row>
    <row r="169" spans="1:65" s="14" customFormat="1" ht="11.25">
      <c r="B169" s="209"/>
      <c r="C169" s="210"/>
      <c r="D169" s="200" t="s">
        <v>195</v>
      </c>
      <c r="E169" s="211" t="s">
        <v>19</v>
      </c>
      <c r="F169" s="212" t="s">
        <v>3380</v>
      </c>
      <c r="G169" s="210"/>
      <c r="H169" s="213">
        <v>8.4499999999999993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3381</v>
      </c>
      <c r="G170" s="210"/>
      <c r="H170" s="213">
        <v>36.366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4" customFormat="1" ht="11.25">
      <c r="B171" s="209"/>
      <c r="C171" s="210"/>
      <c r="D171" s="200" t="s">
        <v>195</v>
      </c>
      <c r="E171" s="211" t="s">
        <v>19</v>
      </c>
      <c r="F171" s="212" t="s">
        <v>3382</v>
      </c>
      <c r="G171" s="210"/>
      <c r="H171" s="213">
        <v>-1.3149999999999999</v>
      </c>
      <c r="I171" s="214"/>
      <c r="J171" s="210"/>
      <c r="K171" s="210"/>
      <c r="L171" s="215"/>
      <c r="M171" s="216"/>
      <c r="N171" s="217"/>
      <c r="O171" s="217"/>
      <c r="P171" s="217"/>
      <c r="Q171" s="217"/>
      <c r="R171" s="217"/>
      <c r="S171" s="217"/>
      <c r="T171" s="218"/>
      <c r="AT171" s="219" t="s">
        <v>195</v>
      </c>
      <c r="AU171" s="219" t="s">
        <v>82</v>
      </c>
      <c r="AV171" s="14" t="s">
        <v>82</v>
      </c>
      <c r="AW171" s="14" t="s">
        <v>35</v>
      </c>
      <c r="AX171" s="14" t="s">
        <v>73</v>
      </c>
      <c r="AY171" s="219" t="s">
        <v>185</v>
      </c>
    </row>
    <row r="172" spans="1:65" s="13" customFormat="1" ht="11.25">
      <c r="B172" s="198"/>
      <c r="C172" s="199"/>
      <c r="D172" s="200" t="s">
        <v>195</v>
      </c>
      <c r="E172" s="201" t="s">
        <v>19</v>
      </c>
      <c r="F172" s="202" t="s">
        <v>3122</v>
      </c>
      <c r="G172" s="199"/>
      <c r="H172" s="201" t="s">
        <v>19</v>
      </c>
      <c r="I172" s="203"/>
      <c r="J172" s="199"/>
      <c r="K172" s="199"/>
      <c r="L172" s="204"/>
      <c r="M172" s="205"/>
      <c r="N172" s="206"/>
      <c r="O172" s="206"/>
      <c r="P172" s="206"/>
      <c r="Q172" s="206"/>
      <c r="R172" s="206"/>
      <c r="S172" s="206"/>
      <c r="T172" s="207"/>
      <c r="AT172" s="208" t="s">
        <v>195</v>
      </c>
      <c r="AU172" s="208" t="s">
        <v>82</v>
      </c>
      <c r="AV172" s="13" t="s">
        <v>80</v>
      </c>
      <c r="AW172" s="13" t="s">
        <v>35</v>
      </c>
      <c r="AX172" s="13" t="s">
        <v>73</v>
      </c>
      <c r="AY172" s="208" t="s">
        <v>185</v>
      </c>
    </row>
    <row r="173" spans="1:65" s="14" customFormat="1" ht="11.25">
      <c r="B173" s="209"/>
      <c r="C173" s="210"/>
      <c r="D173" s="200" t="s">
        <v>195</v>
      </c>
      <c r="E173" s="211" t="s">
        <v>19</v>
      </c>
      <c r="F173" s="212" t="s">
        <v>3381</v>
      </c>
      <c r="G173" s="210"/>
      <c r="H173" s="213">
        <v>36.366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1:65" s="14" customFormat="1" ht="11.25">
      <c r="B174" s="209"/>
      <c r="C174" s="210"/>
      <c r="D174" s="200" t="s">
        <v>195</v>
      </c>
      <c r="E174" s="211" t="s">
        <v>19</v>
      </c>
      <c r="F174" s="212" t="s">
        <v>3380</v>
      </c>
      <c r="G174" s="210"/>
      <c r="H174" s="213">
        <v>8.4499999999999993</v>
      </c>
      <c r="I174" s="214"/>
      <c r="J174" s="210"/>
      <c r="K174" s="210"/>
      <c r="L174" s="215"/>
      <c r="M174" s="216"/>
      <c r="N174" s="217"/>
      <c r="O174" s="217"/>
      <c r="P174" s="217"/>
      <c r="Q174" s="217"/>
      <c r="R174" s="217"/>
      <c r="S174" s="217"/>
      <c r="T174" s="218"/>
      <c r="AT174" s="219" t="s">
        <v>195</v>
      </c>
      <c r="AU174" s="219" t="s">
        <v>82</v>
      </c>
      <c r="AV174" s="14" t="s">
        <v>82</v>
      </c>
      <c r="AW174" s="14" t="s">
        <v>35</v>
      </c>
      <c r="AX174" s="14" t="s">
        <v>73</v>
      </c>
      <c r="AY174" s="219" t="s">
        <v>185</v>
      </c>
    </row>
    <row r="175" spans="1:65" s="13" customFormat="1" ht="11.25">
      <c r="B175" s="198"/>
      <c r="C175" s="199"/>
      <c r="D175" s="200" t="s">
        <v>195</v>
      </c>
      <c r="E175" s="201" t="s">
        <v>19</v>
      </c>
      <c r="F175" s="202" t="s">
        <v>3140</v>
      </c>
      <c r="G175" s="199"/>
      <c r="H175" s="201" t="s">
        <v>19</v>
      </c>
      <c r="I175" s="203"/>
      <c r="J175" s="199"/>
      <c r="K175" s="199"/>
      <c r="L175" s="204"/>
      <c r="M175" s="205"/>
      <c r="N175" s="206"/>
      <c r="O175" s="206"/>
      <c r="P175" s="206"/>
      <c r="Q175" s="206"/>
      <c r="R175" s="206"/>
      <c r="S175" s="206"/>
      <c r="T175" s="207"/>
      <c r="AT175" s="208" t="s">
        <v>195</v>
      </c>
      <c r="AU175" s="208" t="s">
        <v>82</v>
      </c>
      <c r="AV175" s="13" t="s">
        <v>80</v>
      </c>
      <c r="AW175" s="13" t="s">
        <v>35</v>
      </c>
      <c r="AX175" s="13" t="s">
        <v>73</v>
      </c>
      <c r="AY175" s="208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3383</v>
      </c>
      <c r="G176" s="210"/>
      <c r="H176" s="213">
        <v>35.262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5" customFormat="1" ht="11.25">
      <c r="B177" s="220"/>
      <c r="C177" s="221"/>
      <c r="D177" s="200" t="s">
        <v>195</v>
      </c>
      <c r="E177" s="222" t="s">
        <v>19</v>
      </c>
      <c r="F177" s="223" t="s">
        <v>226</v>
      </c>
      <c r="G177" s="221"/>
      <c r="H177" s="224">
        <v>123.57900000000001</v>
      </c>
      <c r="I177" s="225"/>
      <c r="J177" s="221"/>
      <c r="K177" s="221"/>
      <c r="L177" s="226"/>
      <c r="M177" s="227"/>
      <c r="N177" s="228"/>
      <c r="O177" s="228"/>
      <c r="P177" s="228"/>
      <c r="Q177" s="228"/>
      <c r="R177" s="228"/>
      <c r="S177" s="228"/>
      <c r="T177" s="229"/>
      <c r="AT177" s="230" t="s">
        <v>195</v>
      </c>
      <c r="AU177" s="230" t="s">
        <v>82</v>
      </c>
      <c r="AV177" s="15" t="s">
        <v>135</v>
      </c>
      <c r="AW177" s="15" t="s">
        <v>35</v>
      </c>
      <c r="AX177" s="15" t="s">
        <v>80</v>
      </c>
      <c r="AY177" s="230" t="s">
        <v>185</v>
      </c>
    </row>
    <row r="178" spans="1:65" s="14" customFormat="1" ht="11.25">
      <c r="B178" s="209"/>
      <c r="C178" s="210"/>
      <c r="D178" s="200" t="s">
        <v>195</v>
      </c>
      <c r="E178" s="210"/>
      <c r="F178" s="212" t="s">
        <v>3364</v>
      </c>
      <c r="G178" s="210"/>
      <c r="H178" s="213">
        <v>129.75800000000001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4</v>
      </c>
      <c r="AX178" s="14" t="s">
        <v>80</v>
      </c>
      <c r="AY178" s="219" t="s">
        <v>185</v>
      </c>
    </row>
    <row r="179" spans="1:65" s="2" customFormat="1" ht="24.2" customHeight="1">
      <c r="A179" s="36"/>
      <c r="B179" s="37"/>
      <c r="C179" s="180" t="s">
        <v>293</v>
      </c>
      <c r="D179" s="180" t="s">
        <v>187</v>
      </c>
      <c r="E179" s="181" t="s">
        <v>1404</v>
      </c>
      <c r="F179" s="182" t="s">
        <v>1405</v>
      </c>
      <c r="G179" s="183" t="s">
        <v>457</v>
      </c>
      <c r="H179" s="231"/>
      <c r="I179" s="185"/>
      <c r="J179" s="186">
        <f>ROUND(I179*H179,2)</f>
        <v>0</v>
      </c>
      <c r="K179" s="182" t="s">
        <v>191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339</v>
      </c>
      <c r="AT179" s="191" t="s">
        <v>187</v>
      </c>
      <c r="AU179" s="191" t="s">
        <v>82</v>
      </c>
      <c r="AY179" s="19" t="s">
        <v>185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80</v>
      </c>
      <c r="BK179" s="192">
        <f>ROUND(I179*H179,2)</f>
        <v>0</v>
      </c>
      <c r="BL179" s="19" t="s">
        <v>339</v>
      </c>
      <c r="BM179" s="191" t="s">
        <v>7970</v>
      </c>
    </row>
    <row r="180" spans="1:65" s="2" customFormat="1" ht="11.25">
      <c r="A180" s="36"/>
      <c r="B180" s="37"/>
      <c r="C180" s="38"/>
      <c r="D180" s="193" t="s">
        <v>193</v>
      </c>
      <c r="E180" s="38"/>
      <c r="F180" s="194" t="s">
        <v>1407</v>
      </c>
      <c r="G180" s="38"/>
      <c r="H180" s="38"/>
      <c r="I180" s="195"/>
      <c r="J180" s="38"/>
      <c r="K180" s="38"/>
      <c r="L180" s="41"/>
      <c r="M180" s="196"/>
      <c r="N180" s="197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193</v>
      </c>
      <c r="AU180" s="19" t="s">
        <v>82</v>
      </c>
    </row>
    <row r="181" spans="1:65" s="12" customFormat="1" ht="25.9" customHeight="1">
      <c r="B181" s="164"/>
      <c r="C181" s="165"/>
      <c r="D181" s="166" t="s">
        <v>72</v>
      </c>
      <c r="E181" s="167" t="s">
        <v>452</v>
      </c>
      <c r="F181" s="167" t="s">
        <v>453</v>
      </c>
      <c r="G181" s="165"/>
      <c r="H181" s="165"/>
      <c r="I181" s="168"/>
      <c r="J181" s="169">
        <f>BK181</f>
        <v>0</v>
      </c>
      <c r="K181" s="165"/>
      <c r="L181" s="170"/>
      <c r="M181" s="171"/>
      <c r="N181" s="172"/>
      <c r="O181" s="172"/>
      <c r="P181" s="173">
        <f>P182</f>
        <v>0</v>
      </c>
      <c r="Q181" s="172"/>
      <c r="R181" s="173">
        <f>R182</f>
        <v>0</v>
      </c>
      <c r="S181" s="172"/>
      <c r="T181" s="174">
        <f>T182</f>
        <v>0</v>
      </c>
      <c r="AR181" s="175" t="s">
        <v>250</v>
      </c>
      <c r="AT181" s="176" t="s">
        <v>72</v>
      </c>
      <c r="AU181" s="176" t="s">
        <v>73</v>
      </c>
      <c r="AY181" s="175" t="s">
        <v>185</v>
      </c>
      <c r="BK181" s="177">
        <f>BK182</f>
        <v>0</v>
      </c>
    </row>
    <row r="182" spans="1:65" s="2" customFormat="1" ht="16.5" customHeight="1">
      <c r="A182" s="36"/>
      <c r="B182" s="37"/>
      <c r="C182" s="180" t="s">
        <v>302</v>
      </c>
      <c r="D182" s="180" t="s">
        <v>187</v>
      </c>
      <c r="E182" s="181" t="s">
        <v>455</v>
      </c>
      <c r="F182" s="182" t="s">
        <v>456</v>
      </c>
      <c r="G182" s="183" t="s">
        <v>457</v>
      </c>
      <c r="H182" s="231"/>
      <c r="I182" s="185"/>
      <c r="J182" s="186">
        <f>ROUND(I182*H182,2)</f>
        <v>0</v>
      </c>
      <c r="K182" s="182" t="s">
        <v>19</v>
      </c>
      <c r="L182" s="41"/>
      <c r="M182" s="232" t="s">
        <v>19</v>
      </c>
      <c r="N182" s="233" t="s">
        <v>44</v>
      </c>
      <c r="O182" s="234"/>
      <c r="P182" s="235">
        <f>O182*H182</f>
        <v>0</v>
      </c>
      <c r="Q182" s="235">
        <v>0</v>
      </c>
      <c r="R182" s="235">
        <f>Q182*H182</f>
        <v>0</v>
      </c>
      <c r="S182" s="235">
        <v>0</v>
      </c>
      <c r="T182" s="236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80</v>
      </c>
      <c r="AY182" s="19" t="s">
        <v>185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80</v>
      </c>
      <c r="BK182" s="192">
        <f>ROUND(I182*H182,2)</f>
        <v>0</v>
      </c>
      <c r="BL182" s="19" t="s">
        <v>135</v>
      </c>
      <c r="BM182" s="191" t="s">
        <v>3420</v>
      </c>
    </row>
    <row r="183" spans="1:65" s="2" customFormat="1" ht="6.95" customHeight="1">
      <c r="A183" s="36"/>
      <c r="B183" s="49"/>
      <c r="C183" s="50"/>
      <c r="D183" s="50"/>
      <c r="E183" s="50"/>
      <c r="F183" s="50"/>
      <c r="G183" s="50"/>
      <c r="H183" s="50"/>
      <c r="I183" s="50"/>
      <c r="J183" s="50"/>
      <c r="K183" s="50"/>
      <c r="L183" s="41"/>
      <c r="M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</sheetData>
  <sheetProtection algorithmName="SHA-512" hashValue="oxbrI6vH5WuOLZAiTq2QtlgSirbl5rla4vDb3rTJRCAbxn8Aq13vnXqCSfc/bjPIC1oXfTqOOYEtnqBKbxLjqA==" saltValue="9hOgwOgURIwswbXYwRjOeLlAnbQabslQdYomIXnVrpCLdMxbXjJu+jUf5a01SD0eri6oHahGRYelQf4gU+dvgg==" spinCount="100000" sheet="1" objects="1" scenarios="1" formatColumns="0" formatRows="0" autoFilter="0"/>
  <autoFilter ref="C89:K182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hyperlinks>
    <hyperlink ref="F94" r:id="rId1"/>
    <hyperlink ref="F98" r:id="rId2"/>
    <hyperlink ref="F102" r:id="rId3"/>
    <hyperlink ref="F106" r:id="rId4"/>
    <hyperlink ref="F110" r:id="rId5"/>
    <hyperlink ref="F114" r:id="rId6"/>
    <hyperlink ref="F120" r:id="rId7"/>
    <hyperlink ref="F154" r:id="rId8"/>
    <hyperlink ref="F180" r:id="rId9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8"/>
  <sheetViews>
    <sheetView showGridLines="0" zoomScale="110" zoomScaleNormal="110" workbookViewId="0"/>
  </sheetViews>
  <sheetFormatPr defaultRowHeight="15"/>
  <cols>
    <col min="1" max="1" width="8.33203125" style="259" customWidth="1"/>
    <col min="2" max="2" width="1.6640625" style="259" customWidth="1"/>
    <col min="3" max="4" width="5" style="259" customWidth="1"/>
    <col min="5" max="5" width="11.6640625" style="259" customWidth="1"/>
    <col min="6" max="6" width="9.1640625" style="259" customWidth="1"/>
    <col min="7" max="7" width="5" style="259" customWidth="1"/>
    <col min="8" max="8" width="77.83203125" style="259" customWidth="1"/>
    <col min="9" max="10" width="20" style="259" customWidth="1"/>
    <col min="11" max="11" width="1.6640625" style="259" customWidth="1"/>
  </cols>
  <sheetData>
    <row r="1" spans="2:11" s="1" customFormat="1" ht="37.5" customHeight="1"/>
    <row r="2" spans="2:11" s="1" customFormat="1" ht="7.5" customHeight="1">
      <c r="B2" s="260"/>
      <c r="C2" s="261"/>
      <c r="D2" s="261"/>
      <c r="E2" s="261"/>
      <c r="F2" s="261"/>
      <c r="G2" s="261"/>
      <c r="H2" s="261"/>
      <c r="I2" s="261"/>
      <c r="J2" s="261"/>
      <c r="K2" s="262"/>
    </row>
    <row r="3" spans="2:11" s="17" customFormat="1" ht="45" customHeight="1">
      <c r="B3" s="263"/>
      <c r="C3" s="398" t="s">
        <v>7971</v>
      </c>
      <c r="D3" s="398"/>
      <c r="E3" s="398"/>
      <c r="F3" s="398"/>
      <c r="G3" s="398"/>
      <c r="H3" s="398"/>
      <c r="I3" s="398"/>
      <c r="J3" s="398"/>
      <c r="K3" s="264"/>
    </row>
    <row r="4" spans="2:11" s="1" customFormat="1" ht="25.5" customHeight="1">
      <c r="B4" s="265"/>
      <c r="C4" s="403" t="s">
        <v>7972</v>
      </c>
      <c r="D4" s="403"/>
      <c r="E4" s="403"/>
      <c r="F4" s="403"/>
      <c r="G4" s="403"/>
      <c r="H4" s="403"/>
      <c r="I4" s="403"/>
      <c r="J4" s="403"/>
      <c r="K4" s="266"/>
    </row>
    <row r="5" spans="2:11" s="1" customFormat="1" ht="5.25" customHeight="1">
      <c r="B5" s="265"/>
      <c r="C5" s="267"/>
      <c r="D5" s="267"/>
      <c r="E5" s="267"/>
      <c r="F5" s="267"/>
      <c r="G5" s="267"/>
      <c r="H5" s="267"/>
      <c r="I5" s="267"/>
      <c r="J5" s="267"/>
      <c r="K5" s="266"/>
    </row>
    <row r="6" spans="2:11" s="1" customFormat="1" ht="15" customHeight="1">
      <c r="B6" s="265"/>
      <c r="C6" s="402" t="s">
        <v>7973</v>
      </c>
      <c r="D6" s="402"/>
      <c r="E6" s="402"/>
      <c r="F6" s="402"/>
      <c r="G6" s="402"/>
      <c r="H6" s="402"/>
      <c r="I6" s="402"/>
      <c r="J6" s="402"/>
      <c r="K6" s="266"/>
    </row>
    <row r="7" spans="2:11" s="1" customFormat="1" ht="15" customHeight="1">
      <c r="B7" s="269"/>
      <c r="C7" s="402" t="s">
        <v>7974</v>
      </c>
      <c r="D7" s="402"/>
      <c r="E7" s="402"/>
      <c r="F7" s="402"/>
      <c r="G7" s="402"/>
      <c r="H7" s="402"/>
      <c r="I7" s="402"/>
      <c r="J7" s="402"/>
      <c r="K7" s="266"/>
    </row>
    <row r="8" spans="2:11" s="1" customFormat="1" ht="12.75" customHeight="1">
      <c r="B8" s="269"/>
      <c r="C8" s="268"/>
      <c r="D8" s="268"/>
      <c r="E8" s="268"/>
      <c r="F8" s="268"/>
      <c r="G8" s="268"/>
      <c r="H8" s="268"/>
      <c r="I8" s="268"/>
      <c r="J8" s="268"/>
      <c r="K8" s="266"/>
    </row>
    <row r="9" spans="2:11" s="1" customFormat="1" ht="15" customHeight="1">
      <c r="B9" s="269"/>
      <c r="C9" s="402" t="s">
        <v>7975</v>
      </c>
      <c r="D9" s="402"/>
      <c r="E9" s="402"/>
      <c r="F9" s="402"/>
      <c r="G9" s="402"/>
      <c r="H9" s="402"/>
      <c r="I9" s="402"/>
      <c r="J9" s="402"/>
      <c r="K9" s="266"/>
    </row>
    <row r="10" spans="2:11" s="1" customFormat="1" ht="15" customHeight="1">
      <c r="B10" s="269"/>
      <c r="C10" s="268"/>
      <c r="D10" s="402" t="s">
        <v>7976</v>
      </c>
      <c r="E10" s="402"/>
      <c r="F10" s="402"/>
      <c r="G10" s="402"/>
      <c r="H10" s="402"/>
      <c r="I10" s="402"/>
      <c r="J10" s="402"/>
      <c r="K10" s="266"/>
    </row>
    <row r="11" spans="2:11" s="1" customFormat="1" ht="15" customHeight="1">
      <c r="B11" s="269"/>
      <c r="C11" s="270"/>
      <c r="D11" s="402" t="s">
        <v>7977</v>
      </c>
      <c r="E11" s="402"/>
      <c r="F11" s="402"/>
      <c r="G11" s="402"/>
      <c r="H11" s="402"/>
      <c r="I11" s="402"/>
      <c r="J11" s="402"/>
      <c r="K11" s="266"/>
    </row>
    <row r="12" spans="2:11" s="1" customFormat="1" ht="15" customHeight="1">
      <c r="B12" s="269"/>
      <c r="C12" s="270"/>
      <c r="D12" s="268"/>
      <c r="E12" s="268"/>
      <c r="F12" s="268"/>
      <c r="G12" s="268"/>
      <c r="H12" s="268"/>
      <c r="I12" s="268"/>
      <c r="J12" s="268"/>
      <c r="K12" s="266"/>
    </row>
    <row r="13" spans="2:11" s="1" customFormat="1" ht="15" customHeight="1">
      <c r="B13" s="269"/>
      <c r="C13" s="270"/>
      <c r="D13" s="271" t="s">
        <v>7978</v>
      </c>
      <c r="E13" s="268"/>
      <c r="F13" s="268"/>
      <c r="G13" s="268"/>
      <c r="H13" s="268"/>
      <c r="I13" s="268"/>
      <c r="J13" s="268"/>
      <c r="K13" s="266"/>
    </row>
    <row r="14" spans="2:11" s="1" customFormat="1" ht="12.75" customHeight="1">
      <c r="B14" s="269"/>
      <c r="C14" s="270"/>
      <c r="D14" s="270"/>
      <c r="E14" s="270"/>
      <c r="F14" s="270"/>
      <c r="G14" s="270"/>
      <c r="H14" s="270"/>
      <c r="I14" s="270"/>
      <c r="J14" s="270"/>
      <c r="K14" s="266"/>
    </row>
    <row r="15" spans="2:11" s="1" customFormat="1" ht="15" customHeight="1">
      <c r="B15" s="269"/>
      <c r="C15" s="270"/>
      <c r="D15" s="402" t="s">
        <v>7979</v>
      </c>
      <c r="E15" s="402"/>
      <c r="F15" s="402"/>
      <c r="G15" s="402"/>
      <c r="H15" s="402"/>
      <c r="I15" s="402"/>
      <c r="J15" s="402"/>
      <c r="K15" s="266"/>
    </row>
    <row r="16" spans="2:11" s="1" customFormat="1" ht="15" customHeight="1">
      <c r="B16" s="269"/>
      <c r="C16" s="270"/>
      <c r="D16" s="402" t="s">
        <v>7980</v>
      </c>
      <c r="E16" s="402"/>
      <c r="F16" s="402"/>
      <c r="G16" s="402"/>
      <c r="H16" s="402"/>
      <c r="I16" s="402"/>
      <c r="J16" s="402"/>
      <c r="K16" s="266"/>
    </row>
    <row r="17" spans="2:11" s="1" customFormat="1" ht="15" customHeight="1">
      <c r="B17" s="269"/>
      <c r="C17" s="270"/>
      <c r="D17" s="402" t="s">
        <v>7981</v>
      </c>
      <c r="E17" s="402"/>
      <c r="F17" s="402"/>
      <c r="G17" s="402"/>
      <c r="H17" s="402"/>
      <c r="I17" s="402"/>
      <c r="J17" s="402"/>
      <c r="K17" s="266"/>
    </row>
    <row r="18" spans="2:11" s="1" customFormat="1" ht="15" customHeight="1">
      <c r="B18" s="269"/>
      <c r="C18" s="270"/>
      <c r="D18" s="270"/>
      <c r="E18" s="272" t="s">
        <v>79</v>
      </c>
      <c r="F18" s="402" t="s">
        <v>7982</v>
      </c>
      <c r="G18" s="402"/>
      <c r="H18" s="402"/>
      <c r="I18" s="402"/>
      <c r="J18" s="402"/>
      <c r="K18" s="266"/>
    </row>
    <row r="19" spans="2:11" s="1" customFormat="1" ht="15" customHeight="1">
      <c r="B19" s="269"/>
      <c r="C19" s="270"/>
      <c r="D19" s="270"/>
      <c r="E19" s="272" t="s">
        <v>7983</v>
      </c>
      <c r="F19" s="402" t="s">
        <v>7984</v>
      </c>
      <c r="G19" s="402"/>
      <c r="H19" s="402"/>
      <c r="I19" s="402"/>
      <c r="J19" s="402"/>
      <c r="K19" s="266"/>
    </row>
    <row r="20" spans="2:11" s="1" customFormat="1" ht="15" customHeight="1">
      <c r="B20" s="269"/>
      <c r="C20" s="270"/>
      <c r="D20" s="270"/>
      <c r="E20" s="272" t="s">
        <v>7985</v>
      </c>
      <c r="F20" s="402" t="s">
        <v>7986</v>
      </c>
      <c r="G20" s="402"/>
      <c r="H20" s="402"/>
      <c r="I20" s="402"/>
      <c r="J20" s="402"/>
      <c r="K20" s="266"/>
    </row>
    <row r="21" spans="2:11" s="1" customFormat="1" ht="15" customHeight="1">
      <c r="B21" s="269"/>
      <c r="C21" s="270"/>
      <c r="D21" s="270"/>
      <c r="E21" s="272" t="s">
        <v>7987</v>
      </c>
      <c r="F21" s="402" t="s">
        <v>7988</v>
      </c>
      <c r="G21" s="402"/>
      <c r="H21" s="402"/>
      <c r="I21" s="402"/>
      <c r="J21" s="402"/>
      <c r="K21" s="266"/>
    </row>
    <row r="22" spans="2:11" s="1" customFormat="1" ht="15" customHeight="1">
      <c r="B22" s="269"/>
      <c r="C22" s="270"/>
      <c r="D22" s="270"/>
      <c r="E22" s="272" t="s">
        <v>443</v>
      </c>
      <c r="F22" s="402" t="s">
        <v>444</v>
      </c>
      <c r="G22" s="402"/>
      <c r="H22" s="402"/>
      <c r="I22" s="402"/>
      <c r="J22" s="402"/>
      <c r="K22" s="266"/>
    </row>
    <row r="23" spans="2:11" s="1" customFormat="1" ht="15" customHeight="1">
      <c r="B23" s="269"/>
      <c r="C23" s="270"/>
      <c r="D23" s="270"/>
      <c r="E23" s="272" t="s">
        <v>86</v>
      </c>
      <c r="F23" s="402" t="s">
        <v>7989</v>
      </c>
      <c r="G23" s="402"/>
      <c r="H23" s="402"/>
      <c r="I23" s="402"/>
      <c r="J23" s="402"/>
      <c r="K23" s="266"/>
    </row>
    <row r="24" spans="2:11" s="1" customFormat="1" ht="12.75" customHeight="1">
      <c r="B24" s="269"/>
      <c r="C24" s="270"/>
      <c r="D24" s="270"/>
      <c r="E24" s="270"/>
      <c r="F24" s="270"/>
      <c r="G24" s="270"/>
      <c r="H24" s="270"/>
      <c r="I24" s="270"/>
      <c r="J24" s="270"/>
      <c r="K24" s="266"/>
    </row>
    <row r="25" spans="2:11" s="1" customFormat="1" ht="15" customHeight="1">
      <c r="B25" s="269"/>
      <c r="C25" s="402" t="s">
        <v>7990</v>
      </c>
      <c r="D25" s="402"/>
      <c r="E25" s="402"/>
      <c r="F25" s="402"/>
      <c r="G25" s="402"/>
      <c r="H25" s="402"/>
      <c r="I25" s="402"/>
      <c r="J25" s="402"/>
      <c r="K25" s="266"/>
    </row>
    <row r="26" spans="2:11" s="1" customFormat="1" ht="15" customHeight="1">
      <c r="B26" s="269"/>
      <c r="C26" s="402" t="s">
        <v>7991</v>
      </c>
      <c r="D26" s="402"/>
      <c r="E26" s="402"/>
      <c r="F26" s="402"/>
      <c r="G26" s="402"/>
      <c r="H26" s="402"/>
      <c r="I26" s="402"/>
      <c r="J26" s="402"/>
      <c r="K26" s="266"/>
    </row>
    <row r="27" spans="2:11" s="1" customFormat="1" ht="15" customHeight="1">
      <c r="B27" s="269"/>
      <c r="C27" s="268"/>
      <c r="D27" s="402" t="s">
        <v>7992</v>
      </c>
      <c r="E27" s="402"/>
      <c r="F27" s="402"/>
      <c r="G27" s="402"/>
      <c r="H27" s="402"/>
      <c r="I27" s="402"/>
      <c r="J27" s="402"/>
      <c r="K27" s="266"/>
    </row>
    <row r="28" spans="2:11" s="1" customFormat="1" ht="15" customHeight="1">
      <c r="B28" s="269"/>
      <c r="C28" s="270"/>
      <c r="D28" s="402" t="s">
        <v>7993</v>
      </c>
      <c r="E28" s="402"/>
      <c r="F28" s="402"/>
      <c r="G28" s="402"/>
      <c r="H28" s="402"/>
      <c r="I28" s="402"/>
      <c r="J28" s="402"/>
      <c r="K28" s="266"/>
    </row>
    <row r="29" spans="2:11" s="1" customFormat="1" ht="12.75" customHeight="1">
      <c r="B29" s="269"/>
      <c r="C29" s="270"/>
      <c r="D29" s="270"/>
      <c r="E29" s="270"/>
      <c r="F29" s="270"/>
      <c r="G29" s="270"/>
      <c r="H29" s="270"/>
      <c r="I29" s="270"/>
      <c r="J29" s="270"/>
      <c r="K29" s="266"/>
    </row>
    <row r="30" spans="2:11" s="1" customFormat="1" ht="15" customHeight="1">
      <c r="B30" s="269"/>
      <c r="C30" s="270"/>
      <c r="D30" s="402" t="s">
        <v>7994</v>
      </c>
      <c r="E30" s="402"/>
      <c r="F30" s="402"/>
      <c r="G30" s="402"/>
      <c r="H30" s="402"/>
      <c r="I30" s="402"/>
      <c r="J30" s="402"/>
      <c r="K30" s="266"/>
    </row>
    <row r="31" spans="2:11" s="1" customFormat="1" ht="15" customHeight="1">
      <c r="B31" s="269"/>
      <c r="C31" s="270"/>
      <c r="D31" s="402" t="s">
        <v>7995</v>
      </c>
      <c r="E31" s="402"/>
      <c r="F31" s="402"/>
      <c r="G31" s="402"/>
      <c r="H31" s="402"/>
      <c r="I31" s="402"/>
      <c r="J31" s="402"/>
      <c r="K31" s="266"/>
    </row>
    <row r="32" spans="2:11" s="1" customFormat="1" ht="12.75" customHeight="1">
      <c r="B32" s="269"/>
      <c r="C32" s="270"/>
      <c r="D32" s="270"/>
      <c r="E32" s="270"/>
      <c r="F32" s="270"/>
      <c r="G32" s="270"/>
      <c r="H32" s="270"/>
      <c r="I32" s="270"/>
      <c r="J32" s="270"/>
      <c r="K32" s="266"/>
    </row>
    <row r="33" spans="2:11" s="1" customFormat="1" ht="15" customHeight="1">
      <c r="B33" s="269"/>
      <c r="C33" s="270"/>
      <c r="D33" s="402" t="s">
        <v>7996</v>
      </c>
      <c r="E33" s="402"/>
      <c r="F33" s="402"/>
      <c r="G33" s="402"/>
      <c r="H33" s="402"/>
      <c r="I33" s="402"/>
      <c r="J33" s="402"/>
      <c r="K33" s="266"/>
    </row>
    <row r="34" spans="2:11" s="1" customFormat="1" ht="15" customHeight="1">
      <c r="B34" s="269"/>
      <c r="C34" s="270"/>
      <c r="D34" s="402" t="s">
        <v>7997</v>
      </c>
      <c r="E34" s="402"/>
      <c r="F34" s="402"/>
      <c r="G34" s="402"/>
      <c r="H34" s="402"/>
      <c r="I34" s="402"/>
      <c r="J34" s="402"/>
      <c r="K34" s="266"/>
    </row>
    <row r="35" spans="2:11" s="1" customFormat="1" ht="15" customHeight="1">
      <c r="B35" s="269"/>
      <c r="C35" s="270"/>
      <c r="D35" s="402" t="s">
        <v>7998</v>
      </c>
      <c r="E35" s="402"/>
      <c r="F35" s="402"/>
      <c r="G35" s="402"/>
      <c r="H35" s="402"/>
      <c r="I35" s="402"/>
      <c r="J35" s="402"/>
      <c r="K35" s="266"/>
    </row>
    <row r="36" spans="2:11" s="1" customFormat="1" ht="15" customHeight="1">
      <c r="B36" s="269"/>
      <c r="C36" s="270"/>
      <c r="D36" s="268"/>
      <c r="E36" s="271" t="s">
        <v>171</v>
      </c>
      <c r="F36" s="268"/>
      <c r="G36" s="402" t="s">
        <v>7999</v>
      </c>
      <c r="H36" s="402"/>
      <c r="I36" s="402"/>
      <c r="J36" s="402"/>
      <c r="K36" s="266"/>
    </row>
    <row r="37" spans="2:11" s="1" customFormat="1" ht="30.75" customHeight="1">
      <c r="B37" s="269"/>
      <c r="C37" s="270"/>
      <c r="D37" s="268"/>
      <c r="E37" s="271" t="s">
        <v>8000</v>
      </c>
      <c r="F37" s="268"/>
      <c r="G37" s="402" t="s">
        <v>8001</v>
      </c>
      <c r="H37" s="402"/>
      <c r="I37" s="402"/>
      <c r="J37" s="402"/>
      <c r="K37" s="266"/>
    </row>
    <row r="38" spans="2:11" s="1" customFormat="1" ht="15" customHeight="1">
      <c r="B38" s="269"/>
      <c r="C38" s="270"/>
      <c r="D38" s="268"/>
      <c r="E38" s="271" t="s">
        <v>54</v>
      </c>
      <c r="F38" s="268"/>
      <c r="G38" s="402" t="s">
        <v>8002</v>
      </c>
      <c r="H38" s="402"/>
      <c r="I38" s="402"/>
      <c r="J38" s="402"/>
      <c r="K38" s="266"/>
    </row>
    <row r="39" spans="2:11" s="1" customFormat="1" ht="15" customHeight="1">
      <c r="B39" s="269"/>
      <c r="C39" s="270"/>
      <c r="D39" s="268"/>
      <c r="E39" s="271" t="s">
        <v>55</v>
      </c>
      <c r="F39" s="268"/>
      <c r="G39" s="402" t="s">
        <v>8003</v>
      </c>
      <c r="H39" s="402"/>
      <c r="I39" s="402"/>
      <c r="J39" s="402"/>
      <c r="K39" s="266"/>
    </row>
    <row r="40" spans="2:11" s="1" customFormat="1" ht="15" customHeight="1">
      <c r="B40" s="269"/>
      <c r="C40" s="270"/>
      <c r="D40" s="268"/>
      <c r="E40" s="271" t="s">
        <v>172</v>
      </c>
      <c r="F40" s="268"/>
      <c r="G40" s="402" t="s">
        <v>8004</v>
      </c>
      <c r="H40" s="402"/>
      <c r="I40" s="402"/>
      <c r="J40" s="402"/>
      <c r="K40" s="266"/>
    </row>
    <row r="41" spans="2:11" s="1" customFormat="1" ht="15" customHeight="1">
      <c r="B41" s="269"/>
      <c r="C41" s="270"/>
      <c r="D41" s="268"/>
      <c r="E41" s="271" t="s">
        <v>173</v>
      </c>
      <c r="F41" s="268"/>
      <c r="G41" s="402" t="s">
        <v>8005</v>
      </c>
      <c r="H41" s="402"/>
      <c r="I41" s="402"/>
      <c r="J41" s="402"/>
      <c r="K41" s="266"/>
    </row>
    <row r="42" spans="2:11" s="1" customFormat="1" ht="15" customHeight="1">
      <c r="B42" s="269"/>
      <c r="C42" s="270"/>
      <c r="D42" s="268"/>
      <c r="E42" s="271" t="s">
        <v>8006</v>
      </c>
      <c r="F42" s="268"/>
      <c r="G42" s="402" t="s">
        <v>8007</v>
      </c>
      <c r="H42" s="402"/>
      <c r="I42" s="402"/>
      <c r="J42" s="402"/>
      <c r="K42" s="266"/>
    </row>
    <row r="43" spans="2:11" s="1" customFormat="1" ht="15" customHeight="1">
      <c r="B43" s="269"/>
      <c r="C43" s="270"/>
      <c r="D43" s="268"/>
      <c r="E43" s="271"/>
      <c r="F43" s="268"/>
      <c r="G43" s="402" t="s">
        <v>8008</v>
      </c>
      <c r="H43" s="402"/>
      <c r="I43" s="402"/>
      <c r="J43" s="402"/>
      <c r="K43" s="266"/>
    </row>
    <row r="44" spans="2:11" s="1" customFormat="1" ht="15" customHeight="1">
      <c r="B44" s="269"/>
      <c r="C44" s="270"/>
      <c r="D44" s="268"/>
      <c r="E44" s="271" t="s">
        <v>8009</v>
      </c>
      <c r="F44" s="268"/>
      <c r="G44" s="402" t="s">
        <v>8010</v>
      </c>
      <c r="H44" s="402"/>
      <c r="I44" s="402"/>
      <c r="J44" s="402"/>
      <c r="K44" s="266"/>
    </row>
    <row r="45" spans="2:11" s="1" customFormat="1" ht="15" customHeight="1">
      <c r="B45" s="269"/>
      <c r="C45" s="270"/>
      <c r="D45" s="268"/>
      <c r="E45" s="271" t="s">
        <v>175</v>
      </c>
      <c r="F45" s="268"/>
      <c r="G45" s="402" t="s">
        <v>8011</v>
      </c>
      <c r="H45" s="402"/>
      <c r="I45" s="402"/>
      <c r="J45" s="402"/>
      <c r="K45" s="266"/>
    </row>
    <row r="46" spans="2:11" s="1" customFormat="1" ht="12.75" customHeight="1">
      <c r="B46" s="269"/>
      <c r="C46" s="270"/>
      <c r="D46" s="268"/>
      <c r="E46" s="268"/>
      <c r="F46" s="268"/>
      <c r="G46" s="268"/>
      <c r="H46" s="268"/>
      <c r="I46" s="268"/>
      <c r="J46" s="268"/>
      <c r="K46" s="266"/>
    </row>
    <row r="47" spans="2:11" s="1" customFormat="1" ht="15" customHeight="1">
      <c r="B47" s="269"/>
      <c r="C47" s="270"/>
      <c r="D47" s="402" t="s">
        <v>8012</v>
      </c>
      <c r="E47" s="402"/>
      <c r="F47" s="402"/>
      <c r="G47" s="402"/>
      <c r="H47" s="402"/>
      <c r="I47" s="402"/>
      <c r="J47" s="402"/>
      <c r="K47" s="266"/>
    </row>
    <row r="48" spans="2:11" s="1" customFormat="1" ht="15" customHeight="1">
      <c r="B48" s="269"/>
      <c r="C48" s="270"/>
      <c r="D48" s="270"/>
      <c r="E48" s="402" t="s">
        <v>8013</v>
      </c>
      <c r="F48" s="402"/>
      <c r="G48" s="402"/>
      <c r="H48" s="402"/>
      <c r="I48" s="402"/>
      <c r="J48" s="402"/>
      <c r="K48" s="266"/>
    </row>
    <row r="49" spans="2:11" s="1" customFormat="1" ht="15" customHeight="1">
      <c r="B49" s="269"/>
      <c r="C49" s="270"/>
      <c r="D49" s="270"/>
      <c r="E49" s="402" t="s">
        <v>8014</v>
      </c>
      <c r="F49" s="402"/>
      <c r="G49" s="402"/>
      <c r="H49" s="402"/>
      <c r="I49" s="402"/>
      <c r="J49" s="402"/>
      <c r="K49" s="266"/>
    </row>
    <row r="50" spans="2:11" s="1" customFormat="1" ht="15" customHeight="1">
      <c r="B50" s="269"/>
      <c r="C50" s="270"/>
      <c r="D50" s="270"/>
      <c r="E50" s="402" t="s">
        <v>8015</v>
      </c>
      <c r="F50" s="402"/>
      <c r="G50" s="402"/>
      <c r="H50" s="402"/>
      <c r="I50" s="402"/>
      <c r="J50" s="402"/>
      <c r="K50" s="266"/>
    </row>
    <row r="51" spans="2:11" s="1" customFormat="1" ht="15" customHeight="1">
      <c r="B51" s="269"/>
      <c r="C51" s="270"/>
      <c r="D51" s="402" t="s">
        <v>8016</v>
      </c>
      <c r="E51" s="402"/>
      <c r="F51" s="402"/>
      <c r="G51" s="402"/>
      <c r="H51" s="402"/>
      <c r="I51" s="402"/>
      <c r="J51" s="402"/>
      <c r="K51" s="266"/>
    </row>
    <row r="52" spans="2:11" s="1" customFormat="1" ht="25.5" customHeight="1">
      <c r="B52" s="265"/>
      <c r="C52" s="403" t="s">
        <v>8017</v>
      </c>
      <c r="D52" s="403"/>
      <c r="E52" s="403"/>
      <c r="F52" s="403"/>
      <c r="G52" s="403"/>
      <c r="H52" s="403"/>
      <c r="I52" s="403"/>
      <c r="J52" s="403"/>
      <c r="K52" s="266"/>
    </row>
    <row r="53" spans="2:11" s="1" customFormat="1" ht="5.25" customHeight="1">
      <c r="B53" s="265"/>
      <c r="C53" s="267"/>
      <c r="D53" s="267"/>
      <c r="E53" s="267"/>
      <c r="F53" s="267"/>
      <c r="G53" s="267"/>
      <c r="H53" s="267"/>
      <c r="I53" s="267"/>
      <c r="J53" s="267"/>
      <c r="K53" s="266"/>
    </row>
    <row r="54" spans="2:11" s="1" customFormat="1" ht="15" customHeight="1">
      <c r="B54" s="265"/>
      <c r="C54" s="402" t="s">
        <v>8018</v>
      </c>
      <c r="D54" s="402"/>
      <c r="E54" s="402"/>
      <c r="F54" s="402"/>
      <c r="G54" s="402"/>
      <c r="H54" s="402"/>
      <c r="I54" s="402"/>
      <c r="J54" s="402"/>
      <c r="K54" s="266"/>
    </row>
    <row r="55" spans="2:11" s="1" customFormat="1" ht="15" customHeight="1">
      <c r="B55" s="265"/>
      <c r="C55" s="402" t="s">
        <v>8019</v>
      </c>
      <c r="D55" s="402"/>
      <c r="E55" s="402"/>
      <c r="F55" s="402"/>
      <c r="G55" s="402"/>
      <c r="H55" s="402"/>
      <c r="I55" s="402"/>
      <c r="J55" s="402"/>
      <c r="K55" s="266"/>
    </row>
    <row r="56" spans="2:11" s="1" customFormat="1" ht="12.75" customHeight="1">
      <c r="B56" s="265"/>
      <c r="C56" s="268"/>
      <c r="D56" s="268"/>
      <c r="E56" s="268"/>
      <c r="F56" s="268"/>
      <c r="G56" s="268"/>
      <c r="H56" s="268"/>
      <c r="I56" s="268"/>
      <c r="J56" s="268"/>
      <c r="K56" s="266"/>
    </row>
    <row r="57" spans="2:11" s="1" customFormat="1" ht="15" customHeight="1">
      <c r="B57" s="265"/>
      <c r="C57" s="402" t="s">
        <v>8020</v>
      </c>
      <c r="D57" s="402"/>
      <c r="E57" s="402"/>
      <c r="F57" s="402"/>
      <c r="G57" s="402"/>
      <c r="H57" s="402"/>
      <c r="I57" s="402"/>
      <c r="J57" s="402"/>
      <c r="K57" s="266"/>
    </row>
    <row r="58" spans="2:11" s="1" customFormat="1" ht="15" customHeight="1">
      <c r="B58" s="265"/>
      <c r="C58" s="270"/>
      <c r="D58" s="402" t="s">
        <v>8021</v>
      </c>
      <c r="E58" s="402"/>
      <c r="F58" s="402"/>
      <c r="G58" s="402"/>
      <c r="H58" s="402"/>
      <c r="I58" s="402"/>
      <c r="J58" s="402"/>
      <c r="K58" s="266"/>
    </row>
    <row r="59" spans="2:11" s="1" customFormat="1" ht="15" customHeight="1">
      <c r="B59" s="265"/>
      <c r="C59" s="270"/>
      <c r="D59" s="402" t="s">
        <v>8022</v>
      </c>
      <c r="E59" s="402"/>
      <c r="F59" s="402"/>
      <c r="G59" s="402"/>
      <c r="H59" s="402"/>
      <c r="I59" s="402"/>
      <c r="J59" s="402"/>
      <c r="K59" s="266"/>
    </row>
    <row r="60" spans="2:11" s="1" customFormat="1" ht="15" customHeight="1">
      <c r="B60" s="265"/>
      <c r="C60" s="270"/>
      <c r="D60" s="402" t="s">
        <v>8023</v>
      </c>
      <c r="E60" s="402"/>
      <c r="F60" s="402"/>
      <c r="G60" s="402"/>
      <c r="H60" s="402"/>
      <c r="I60" s="402"/>
      <c r="J60" s="402"/>
      <c r="K60" s="266"/>
    </row>
    <row r="61" spans="2:11" s="1" customFormat="1" ht="15" customHeight="1">
      <c r="B61" s="265"/>
      <c r="C61" s="270"/>
      <c r="D61" s="402" t="s">
        <v>8024</v>
      </c>
      <c r="E61" s="402"/>
      <c r="F61" s="402"/>
      <c r="G61" s="402"/>
      <c r="H61" s="402"/>
      <c r="I61" s="402"/>
      <c r="J61" s="402"/>
      <c r="K61" s="266"/>
    </row>
    <row r="62" spans="2:11" s="1" customFormat="1" ht="15" customHeight="1">
      <c r="B62" s="265"/>
      <c r="C62" s="270"/>
      <c r="D62" s="404" t="s">
        <v>8025</v>
      </c>
      <c r="E62" s="404"/>
      <c r="F62" s="404"/>
      <c r="G62" s="404"/>
      <c r="H62" s="404"/>
      <c r="I62" s="404"/>
      <c r="J62" s="404"/>
      <c r="K62" s="266"/>
    </row>
    <row r="63" spans="2:11" s="1" customFormat="1" ht="15" customHeight="1">
      <c r="B63" s="265"/>
      <c r="C63" s="270"/>
      <c r="D63" s="402" t="s">
        <v>8026</v>
      </c>
      <c r="E63" s="402"/>
      <c r="F63" s="402"/>
      <c r="G63" s="402"/>
      <c r="H63" s="402"/>
      <c r="I63" s="402"/>
      <c r="J63" s="402"/>
      <c r="K63" s="266"/>
    </row>
    <row r="64" spans="2:11" s="1" customFormat="1" ht="12.75" customHeight="1">
      <c r="B64" s="265"/>
      <c r="C64" s="270"/>
      <c r="D64" s="270"/>
      <c r="E64" s="273"/>
      <c r="F64" s="270"/>
      <c r="G64" s="270"/>
      <c r="H64" s="270"/>
      <c r="I64" s="270"/>
      <c r="J64" s="270"/>
      <c r="K64" s="266"/>
    </row>
    <row r="65" spans="2:11" s="1" customFormat="1" ht="15" customHeight="1">
      <c r="B65" s="265"/>
      <c r="C65" s="270"/>
      <c r="D65" s="402" t="s">
        <v>8027</v>
      </c>
      <c r="E65" s="402"/>
      <c r="F65" s="402"/>
      <c r="G65" s="402"/>
      <c r="H65" s="402"/>
      <c r="I65" s="402"/>
      <c r="J65" s="402"/>
      <c r="K65" s="266"/>
    </row>
    <row r="66" spans="2:11" s="1" customFormat="1" ht="15" customHeight="1">
      <c r="B66" s="265"/>
      <c r="C66" s="270"/>
      <c r="D66" s="404" t="s">
        <v>8028</v>
      </c>
      <c r="E66" s="404"/>
      <c r="F66" s="404"/>
      <c r="G66" s="404"/>
      <c r="H66" s="404"/>
      <c r="I66" s="404"/>
      <c r="J66" s="404"/>
      <c r="K66" s="266"/>
    </row>
    <row r="67" spans="2:11" s="1" customFormat="1" ht="15" customHeight="1">
      <c r="B67" s="265"/>
      <c r="C67" s="270"/>
      <c r="D67" s="402" t="s">
        <v>8029</v>
      </c>
      <c r="E67" s="402"/>
      <c r="F67" s="402"/>
      <c r="G67" s="402"/>
      <c r="H67" s="402"/>
      <c r="I67" s="402"/>
      <c r="J67" s="402"/>
      <c r="K67" s="266"/>
    </row>
    <row r="68" spans="2:11" s="1" customFormat="1" ht="15" customHeight="1">
      <c r="B68" s="265"/>
      <c r="C68" s="270"/>
      <c r="D68" s="402" t="s">
        <v>8030</v>
      </c>
      <c r="E68" s="402"/>
      <c r="F68" s="402"/>
      <c r="G68" s="402"/>
      <c r="H68" s="402"/>
      <c r="I68" s="402"/>
      <c r="J68" s="402"/>
      <c r="K68" s="266"/>
    </row>
    <row r="69" spans="2:11" s="1" customFormat="1" ht="15" customHeight="1">
      <c r="B69" s="265"/>
      <c r="C69" s="270"/>
      <c r="D69" s="402" t="s">
        <v>8031</v>
      </c>
      <c r="E69" s="402"/>
      <c r="F69" s="402"/>
      <c r="G69" s="402"/>
      <c r="H69" s="402"/>
      <c r="I69" s="402"/>
      <c r="J69" s="402"/>
      <c r="K69" s="266"/>
    </row>
    <row r="70" spans="2:11" s="1" customFormat="1" ht="15" customHeight="1">
      <c r="B70" s="265"/>
      <c r="C70" s="270"/>
      <c r="D70" s="402" t="s">
        <v>8032</v>
      </c>
      <c r="E70" s="402"/>
      <c r="F70" s="402"/>
      <c r="G70" s="402"/>
      <c r="H70" s="402"/>
      <c r="I70" s="402"/>
      <c r="J70" s="402"/>
      <c r="K70" s="266"/>
    </row>
    <row r="71" spans="2:11" s="1" customFormat="1" ht="12.75" customHeight="1">
      <c r="B71" s="274"/>
      <c r="C71" s="275"/>
      <c r="D71" s="275"/>
      <c r="E71" s="275"/>
      <c r="F71" s="275"/>
      <c r="G71" s="275"/>
      <c r="H71" s="275"/>
      <c r="I71" s="275"/>
      <c r="J71" s="275"/>
      <c r="K71" s="276"/>
    </row>
    <row r="72" spans="2:11" s="1" customFormat="1" ht="18.75" customHeight="1">
      <c r="B72" s="277"/>
      <c r="C72" s="277"/>
      <c r="D72" s="277"/>
      <c r="E72" s="277"/>
      <c r="F72" s="277"/>
      <c r="G72" s="277"/>
      <c r="H72" s="277"/>
      <c r="I72" s="277"/>
      <c r="J72" s="277"/>
      <c r="K72" s="278"/>
    </row>
    <row r="73" spans="2:11" s="1" customFormat="1" ht="18.75" customHeight="1">
      <c r="B73" s="278"/>
      <c r="C73" s="278"/>
      <c r="D73" s="278"/>
      <c r="E73" s="278"/>
      <c r="F73" s="278"/>
      <c r="G73" s="278"/>
      <c r="H73" s="278"/>
      <c r="I73" s="278"/>
      <c r="J73" s="278"/>
      <c r="K73" s="278"/>
    </row>
    <row r="74" spans="2:11" s="1" customFormat="1" ht="7.5" customHeight="1">
      <c r="B74" s="279"/>
      <c r="C74" s="280"/>
      <c r="D74" s="280"/>
      <c r="E74" s="280"/>
      <c r="F74" s="280"/>
      <c r="G74" s="280"/>
      <c r="H74" s="280"/>
      <c r="I74" s="280"/>
      <c r="J74" s="280"/>
      <c r="K74" s="281"/>
    </row>
    <row r="75" spans="2:11" s="1" customFormat="1" ht="45" customHeight="1">
      <c r="B75" s="282"/>
      <c r="C75" s="397" t="s">
        <v>8033</v>
      </c>
      <c r="D75" s="397"/>
      <c r="E75" s="397"/>
      <c r="F75" s="397"/>
      <c r="G75" s="397"/>
      <c r="H75" s="397"/>
      <c r="I75" s="397"/>
      <c r="J75" s="397"/>
      <c r="K75" s="283"/>
    </row>
    <row r="76" spans="2:11" s="1" customFormat="1" ht="17.25" customHeight="1">
      <c r="B76" s="282"/>
      <c r="C76" s="284" t="s">
        <v>8034</v>
      </c>
      <c r="D76" s="284"/>
      <c r="E76" s="284"/>
      <c r="F76" s="284" t="s">
        <v>8035</v>
      </c>
      <c r="G76" s="285"/>
      <c r="H76" s="284" t="s">
        <v>55</v>
      </c>
      <c r="I76" s="284" t="s">
        <v>58</v>
      </c>
      <c r="J76" s="284" t="s">
        <v>8036</v>
      </c>
      <c r="K76" s="283"/>
    </row>
    <row r="77" spans="2:11" s="1" customFormat="1" ht="17.25" customHeight="1">
      <c r="B77" s="282"/>
      <c r="C77" s="286" t="s">
        <v>8037</v>
      </c>
      <c r="D77" s="286"/>
      <c r="E77" s="286"/>
      <c r="F77" s="287" t="s">
        <v>8038</v>
      </c>
      <c r="G77" s="288"/>
      <c r="H77" s="286"/>
      <c r="I77" s="286"/>
      <c r="J77" s="286" t="s">
        <v>8039</v>
      </c>
      <c r="K77" s="283"/>
    </row>
    <row r="78" spans="2:11" s="1" customFormat="1" ht="5.25" customHeight="1">
      <c r="B78" s="282"/>
      <c r="C78" s="289"/>
      <c r="D78" s="289"/>
      <c r="E78" s="289"/>
      <c r="F78" s="289"/>
      <c r="G78" s="290"/>
      <c r="H78" s="289"/>
      <c r="I78" s="289"/>
      <c r="J78" s="289"/>
      <c r="K78" s="283"/>
    </row>
    <row r="79" spans="2:11" s="1" customFormat="1" ht="15" customHeight="1">
      <c r="B79" s="282"/>
      <c r="C79" s="271" t="s">
        <v>54</v>
      </c>
      <c r="D79" s="291"/>
      <c r="E79" s="291"/>
      <c r="F79" s="292" t="s">
        <v>8040</v>
      </c>
      <c r="G79" s="293"/>
      <c r="H79" s="271" t="s">
        <v>8041</v>
      </c>
      <c r="I79" s="271" t="s">
        <v>8042</v>
      </c>
      <c r="J79" s="271">
        <v>20</v>
      </c>
      <c r="K79" s="283"/>
    </row>
    <row r="80" spans="2:11" s="1" customFormat="1" ht="15" customHeight="1">
      <c r="B80" s="282"/>
      <c r="C80" s="271" t="s">
        <v>8043</v>
      </c>
      <c r="D80" s="271"/>
      <c r="E80" s="271"/>
      <c r="F80" s="292" t="s">
        <v>8040</v>
      </c>
      <c r="G80" s="293"/>
      <c r="H80" s="271" t="s">
        <v>8044</v>
      </c>
      <c r="I80" s="271" t="s">
        <v>8042</v>
      </c>
      <c r="J80" s="271">
        <v>120</v>
      </c>
      <c r="K80" s="283"/>
    </row>
    <row r="81" spans="2:11" s="1" customFormat="1" ht="15" customHeight="1">
      <c r="B81" s="294"/>
      <c r="C81" s="271" t="s">
        <v>8045</v>
      </c>
      <c r="D81" s="271"/>
      <c r="E81" s="271"/>
      <c r="F81" s="292" t="s">
        <v>8046</v>
      </c>
      <c r="G81" s="293"/>
      <c r="H81" s="271" t="s">
        <v>8047</v>
      </c>
      <c r="I81" s="271" t="s">
        <v>8042</v>
      </c>
      <c r="J81" s="271">
        <v>50</v>
      </c>
      <c r="K81" s="283"/>
    </row>
    <row r="82" spans="2:11" s="1" customFormat="1" ht="15" customHeight="1">
      <c r="B82" s="294"/>
      <c r="C82" s="271" t="s">
        <v>8048</v>
      </c>
      <c r="D82" s="271"/>
      <c r="E82" s="271"/>
      <c r="F82" s="292" t="s">
        <v>8040</v>
      </c>
      <c r="G82" s="293"/>
      <c r="H82" s="271" t="s">
        <v>8049</v>
      </c>
      <c r="I82" s="271" t="s">
        <v>8050</v>
      </c>
      <c r="J82" s="271"/>
      <c r="K82" s="283"/>
    </row>
    <row r="83" spans="2:11" s="1" customFormat="1" ht="15" customHeight="1">
      <c r="B83" s="294"/>
      <c r="C83" s="295" t="s">
        <v>8051</v>
      </c>
      <c r="D83" s="295"/>
      <c r="E83" s="295"/>
      <c r="F83" s="296" t="s">
        <v>8046</v>
      </c>
      <c r="G83" s="295"/>
      <c r="H83" s="295" t="s">
        <v>8052</v>
      </c>
      <c r="I83" s="295" t="s">
        <v>8042</v>
      </c>
      <c r="J83" s="295">
        <v>15</v>
      </c>
      <c r="K83" s="283"/>
    </row>
    <row r="84" spans="2:11" s="1" customFormat="1" ht="15" customHeight="1">
      <c r="B84" s="294"/>
      <c r="C84" s="295" t="s">
        <v>8053</v>
      </c>
      <c r="D84" s="295"/>
      <c r="E84" s="295"/>
      <c r="F84" s="296" t="s">
        <v>8046</v>
      </c>
      <c r="G84" s="295"/>
      <c r="H84" s="295" t="s">
        <v>8054</v>
      </c>
      <c r="I84" s="295" t="s">
        <v>8042</v>
      </c>
      <c r="J84" s="295">
        <v>15</v>
      </c>
      <c r="K84" s="283"/>
    </row>
    <row r="85" spans="2:11" s="1" customFormat="1" ht="15" customHeight="1">
      <c r="B85" s="294"/>
      <c r="C85" s="295" t="s">
        <v>8055</v>
      </c>
      <c r="D85" s="295"/>
      <c r="E85" s="295"/>
      <c r="F85" s="296" t="s">
        <v>8046</v>
      </c>
      <c r="G85" s="295"/>
      <c r="H85" s="295" t="s">
        <v>8056</v>
      </c>
      <c r="I85" s="295" t="s">
        <v>8042</v>
      </c>
      <c r="J85" s="295">
        <v>20</v>
      </c>
      <c r="K85" s="283"/>
    </row>
    <row r="86" spans="2:11" s="1" customFormat="1" ht="15" customHeight="1">
      <c r="B86" s="294"/>
      <c r="C86" s="295" t="s">
        <v>8057</v>
      </c>
      <c r="D86" s="295"/>
      <c r="E86" s="295"/>
      <c r="F86" s="296" t="s">
        <v>8046</v>
      </c>
      <c r="G86" s="295"/>
      <c r="H86" s="295" t="s">
        <v>8058</v>
      </c>
      <c r="I86" s="295" t="s">
        <v>8042</v>
      </c>
      <c r="J86" s="295">
        <v>20</v>
      </c>
      <c r="K86" s="283"/>
    </row>
    <row r="87" spans="2:11" s="1" customFormat="1" ht="15" customHeight="1">
      <c r="B87" s="294"/>
      <c r="C87" s="271" t="s">
        <v>8059</v>
      </c>
      <c r="D87" s="271"/>
      <c r="E87" s="271"/>
      <c r="F87" s="292" t="s">
        <v>8046</v>
      </c>
      <c r="G87" s="293"/>
      <c r="H87" s="271" t="s">
        <v>8060</v>
      </c>
      <c r="I87" s="271" t="s">
        <v>8042</v>
      </c>
      <c r="J87" s="271">
        <v>50</v>
      </c>
      <c r="K87" s="283"/>
    </row>
    <row r="88" spans="2:11" s="1" customFormat="1" ht="15" customHeight="1">
      <c r="B88" s="294"/>
      <c r="C88" s="271" t="s">
        <v>8061</v>
      </c>
      <c r="D88" s="271"/>
      <c r="E88" s="271"/>
      <c r="F88" s="292" t="s">
        <v>8046</v>
      </c>
      <c r="G88" s="293"/>
      <c r="H88" s="271" t="s">
        <v>8062</v>
      </c>
      <c r="I88" s="271" t="s">
        <v>8042</v>
      </c>
      <c r="J88" s="271">
        <v>20</v>
      </c>
      <c r="K88" s="283"/>
    </row>
    <row r="89" spans="2:11" s="1" customFormat="1" ht="15" customHeight="1">
      <c r="B89" s="294"/>
      <c r="C89" s="271" t="s">
        <v>8063</v>
      </c>
      <c r="D89" s="271"/>
      <c r="E89" s="271"/>
      <c r="F89" s="292" t="s">
        <v>8046</v>
      </c>
      <c r="G89" s="293"/>
      <c r="H89" s="271" t="s">
        <v>8064</v>
      </c>
      <c r="I89" s="271" t="s">
        <v>8042</v>
      </c>
      <c r="J89" s="271">
        <v>20</v>
      </c>
      <c r="K89" s="283"/>
    </row>
    <row r="90" spans="2:11" s="1" customFormat="1" ht="15" customHeight="1">
      <c r="B90" s="294"/>
      <c r="C90" s="271" t="s">
        <v>8065</v>
      </c>
      <c r="D90" s="271"/>
      <c r="E90" s="271"/>
      <c r="F90" s="292" t="s">
        <v>8046</v>
      </c>
      <c r="G90" s="293"/>
      <c r="H90" s="271" t="s">
        <v>8066</v>
      </c>
      <c r="I90" s="271" t="s">
        <v>8042</v>
      </c>
      <c r="J90" s="271">
        <v>50</v>
      </c>
      <c r="K90" s="283"/>
    </row>
    <row r="91" spans="2:11" s="1" customFormat="1" ht="15" customHeight="1">
      <c r="B91" s="294"/>
      <c r="C91" s="271" t="s">
        <v>8067</v>
      </c>
      <c r="D91" s="271"/>
      <c r="E91" s="271"/>
      <c r="F91" s="292" t="s">
        <v>8046</v>
      </c>
      <c r="G91" s="293"/>
      <c r="H91" s="271" t="s">
        <v>8067</v>
      </c>
      <c r="I91" s="271" t="s">
        <v>8042</v>
      </c>
      <c r="J91" s="271">
        <v>50</v>
      </c>
      <c r="K91" s="283"/>
    </row>
    <row r="92" spans="2:11" s="1" customFormat="1" ht="15" customHeight="1">
      <c r="B92" s="294"/>
      <c r="C92" s="271" t="s">
        <v>8068</v>
      </c>
      <c r="D92" s="271"/>
      <c r="E92" s="271"/>
      <c r="F92" s="292" t="s">
        <v>8046</v>
      </c>
      <c r="G92" s="293"/>
      <c r="H92" s="271" t="s">
        <v>8069</v>
      </c>
      <c r="I92" s="271" t="s">
        <v>8042</v>
      </c>
      <c r="J92" s="271">
        <v>255</v>
      </c>
      <c r="K92" s="283"/>
    </row>
    <row r="93" spans="2:11" s="1" customFormat="1" ht="15" customHeight="1">
      <c r="B93" s="294"/>
      <c r="C93" s="271" t="s">
        <v>8070</v>
      </c>
      <c r="D93" s="271"/>
      <c r="E93" s="271"/>
      <c r="F93" s="292" t="s">
        <v>8040</v>
      </c>
      <c r="G93" s="293"/>
      <c r="H93" s="271" t="s">
        <v>8071</v>
      </c>
      <c r="I93" s="271" t="s">
        <v>8072</v>
      </c>
      <c r="J93" s="271"/>
      <c r="K93" s="283"/>
    </row>
    <row r="94" spans="2:11" s="1" customFormat="1" ht="15" customHeight="1">
      <c r="B94" s="294"/>
      <c r="C94" s="271" t="s">
        <v>8073</v>
      </c>
      <c r="D94" s="271"/>
      <c r="E94" s="271"/>
      <c r="F94" s="292" t="s">
        <v>8040</v>
      </c>
      <c r="G94" s="293"/>
      <c r="H94" s="271" t="s">
        <v>8074</v>
      </c>
      <c r="I94" s="271" t="s">
        <v>8075</v>
      </c>
      <c r="J94" s="271"/>
      <c r="K94" s="283"/>
    </row>
    <row r="95" spans="2:11" s="1" customFormat="1" ht="15" customHeight="1">
      <c r="B95" s="294"/>
      <c r="C95" s="271" t="s">
        <v>8076</v>
      </c>
      <c r="D95" s="271"/>
      <c r="E95" s="271"/>
      <c r="F95" s="292" t="s">
        <v>8040</v>
      </c>
      <c r="G95" s="293"/>
      <c r="H95" s="271" t="s">
        <v>8076</v>
      </c>
      <c r="I95" s="271" t="s">
        <v>8075</v>
      </c>
      <c r="J95" s="271"/>
      <c r="K95" s="283"/>
    </row>
    <row r="96" spans="2:11" s="1" customFormat="1" ht="15" customHeight="1">
      <c r="B96" s="294"/>
      <c r="C96" s="271" t="s">
        <v>39</v>
      </c>
      <c r="D96" s="271"/>
      <c r="E96" s="271"/>
      <c r="F96" s="292" t="s">
        <v>8040</v>
      </c>
      <c r="G96" s="293"/>
      <c r="H96" s="271" t="s">
        <v>8077</v>
      </c>
      <c r="I96" s="271" t="s">
        <v>8075</v>
      </c>
      <c r="J96" s="271"/>
      <c r="K96" s="283"/>
    </row>
    <row r="97" spans="2:11" s="1" customFormat="1" ht="15" customHeight="1">
      <c r="B97" s="294"/>
      <c r="C97" s="271" t="s">
        <v>49</v>
      </c>
      <c r="D97" s="271"/>
      <c r="E97" s="271"/>
      <c r="F97" s="292" t="s">
        <v>8040</v>
      </c>
      <c r="G97" s="293"/>
      <c r="H97" s="271" t="s">
        <v>8078</v>
      </c>
      <c r="I97" s="271" t="s">
        <v>8075</v>
      </c>
      <c r="J97" s="271"/>
      <c r="K97" s="283"/>
    </row>
    <row r="98" spans="2:11" s="1" customFormat="1" ht="15" customHeight="1">
      <c r="B98" s="297"/>
      <c r="C98" s="298"/>
      <c r="D98" s="298"/>
      <c r="E98" s="298"/>
      <c r="F98" s="298"/>
      <c r="G98" s="298"/>
      <c r="H98" s="298"/>
      <c r="I98" s="298"/>
      <c r="J98" s="298"/>
      <c r="K98" s="299"/>
    </row>
    <row r="99" spans="2:11" s="1" customFormat="1" ht="18.75" customHeight="1">
      <c r="B99" s="300"/>
      <c r="C99" s="301"/>
      <c r="D99" s="301"/>
      <c r="E99" s="301"/>
      <c r="F99" s="301"/>
      <c r="G99" s="301"/>
      <c r="H99" s="301"/>
      <c r="I99" s="301"/>
      <c r="J99" s="301"/>
      <c r="K99" s="300"/>
    </row>
    <row r="100" spans="2:11" s="1" customFormat="1" ht="18.75" customHeight="1">
      <c r="B100" s="278"/>
      <c r="C100" s="278"/>
      <c r="D100" s="278"/>
      <c r="E100" s="278"/>
      <c r="F100" s="278"/>
      <c r="G100" s="278"/>
      <c r="H100" s="278"/>
      <c r="I100" s="278"/>
      <c r="J100" s="278"/>
      <c r="K100" s="278"/>
    </row>
    <row r="101" spans="2:11" s="1" customFormat="1" ht="7.5" customHeight="1">
      <c r="B101" s="279"/>
      <c r="C101" s="280"/>
      <c r="D101" s="280"/>
      <c r="E101" s="280"/>
      <c r="F101" s="280"/>
      <c r="G101" s="280"/>
      <c r="H101" s="280"/>
      <c r="I101" s="280"/>
      <c r="J101" s="280"/>
      <c r="K101" s="281"/>
    </row>
    <row r="102" spans="2:11" s="1" customFormat="1" ht="45" customHeight="1">
      <c r="B102" s="282"/>
      <c r="C102" s="397" t="s">
        <v>8079</v>
      </c>
      <c r="D102" s="397"/>
      <c r="E102" s="397"/>
      <c r="F102" s="397"/>
      <c r="G102" s="397"/>
      <c r="H102" s="397"/>
      <c r="I102" s="397"/>
      <c r="J102" s="397"/>
      <c r="K102" s="283"/>
    </row>
    <row r="103" spans="2:11" s="1" customFormat="1" ht="17.25" customHeight="1">
      <c r="B103" s="282"/>
      <c r="C103" s="284" t="s">
        <v>8034</v>
      </c>
      <c r="D103" s="284"/>
      <c r="E103" s="284"/>
      <c r="F103" s="284" t="s">
        <v>8035</v>
      </c>
      <c r="G103" s="285"/>
      <c r="H103" s="284" t="s">
        <v>55</v>
      </c>
      <c r="I103" s="284" t="s">
        <v>58</v>
      </c>
      <c r="J103" s="284" t="s">
        <v>8036</v>
      </c>
      <c r="K103" s="283"/>
    </row>
    <row r="104" spans="2:11" s="1" customFormat="1" ht="17.25" customHeight="1">
      <c r="B104" s="282"/>
      <c r="C104" s="286" t="s">
        <v>8037</v>
      </c>
      <c r="D104" s="286"/>
      <c r="E104" s="286"/>
      <c r="F104" s="287" t="s">
        <v>8038</v>
      </c>
      <c r="G104" s="288"/>
      <c r="H104" s="286"/>
      <c r="I104" s="286"/>
      <c r="J104" s="286" t="s">
        <v>8039</v>
      </c>
      <c r="K104" s="283"/>
    </row>
    <row r="105" spans="2:11" s="1" customFormat="1" ht="5.25" customHeight="1">
      <c r="B105" s="282"/>
      <c r="C105" s="284"/>
      <c r="D105" s="284"/>
      <c r="E105" s="284"/>
      <c r="F105" s="284"/>
      <c r="G105" s="302"/>
      <c r="H105" s="284"/>
      <c r="I105" s="284"/>
      <c r="J105" s="284"/>
      <c r="K105" s="283"/>
    </row>
    <row r="106" spans="2:11" s="1" customFormat="1" ht="15" customHeight="1">
      <c r="B106" s="282"/>
      <c r="C106" s="271" t="s">
        <v>54</v>
      </c>
      <c r="D106" s="291"/>
      <c r="E106" s="291"/>
      <c r="F106" s="292" t="s">
        <v>8040</v>
      </c>
      <c r="G106" s="271"/>
      <c r="H106" s="271" t="s">
        <v>8080</v>
      </c>
      <c r="I106" s="271" t="s">
        <v>8042</v>
      </c>
      <c r="J106" s="271">
        <v>20</v>
      </c>
      <c r="K106" s="283"/>
    </row>
    <row r="107" spans="2:11" s="1" customFormat="1" ht="15" customHeight="1">
      <c r="B107" s="282"/>
      <c r="C107" s="271" t="s">
        <v>8043</v>
      </c>
      <c r="D107" s="271"/>
      <c r="E107" s="271"/>
      <c r="F107" s="292" t="s">
        <v>8040</v>
      </c>
      <c r="G107" s="271"/>
      <c r="H107" s="271" t="s">
        <v>8080</v>
      </c>
      <c r="I107" s="271" t="s">
        <v>8042</v>
      </c>
      <c r="J107" s="271">
        <v>120</v>
      </c>
      <c r="K107" s="283"/>
    </row>
    <row r="108" spans="2:11" s="1" customFormat="1" ht="15" customHeight="1">
      <c r="B108" s="294"/>
      <c r="C108" s="271" t="s">
        <v>8045</v>
      </c>
      <c r="D108" s="271"/>
      <c r="E108" s="271"/>
      <c r="F108" s="292" t="s">
        <v>8046</v>
      </c>
      <c r="G108" s="271"/>
      <c r="H108" s="271" t="s">
        <v>8080</v>
      </c>
      <c r="I108" s="271" t="s">
        <v>8042</v>
      </c>
      <c r="J108" s="271">
        <v>50</v>
      </c>
      <c r="K108" s="283"/>
    </row>
    <row r="109" spans="2:11" s="1" customFormat="1" ht="15" customHeight="1">
      <c r="B109" s="294"/>
      <c r="C109" s="271" t="s">
        <v>8048</v>
      </c>
      <c r="D109" s="271"/>
      <c r="E109" s="271"/>
      <c r="F109" s="292" t="s">
        <v>8040</v>
      </c>
      <c r="G109" s="271"/>
      <c r="H109" s="271" t="s">
        <v>8080</v>
      </c>
      <c r="I109" s="271" t="s">
        <v>8050</v>
      </c>
      <c r="J109" s="271"/>
      <c r="K109" s="283"/>
    </row>
    <row r="110" spans="2:11" s="1" customFormat="1" ht="15" customHeight="1">
      <c r="B110" s="294"/>
      <c r="C110" s="271" t="s">
        <v>8059</v>
      </c>
      <c r="D110" s="271"/>
      <c r="E110" s="271"/>
      <c r="F110" s="292" t="s">
        <v>8046</v>
      </c>
      <c r="G110" s="271"/>
      <c r="H110" s="271" t="s">
        <v>8080</v>
      </c>
      <c r="I110" s="271" t="s">
        <v>8042</v>
      </c>
      <c r="J110" s="271">
        <v>50</v>
      </c>
      <c r="K110" s="283"/>
    </row>
    <row r="111" spans="2:11" s="1" customFormat="1" ht="15" customHeight="1">
      <c r="B111" s="294"/>
      <c r="C111" s="271" t="s">
        <v>8067</v>
      </c>
      <c r="D111" s="271"/>
      <c r="E111" s="271"/>
      <c r="F111" s="292" t="s">
        <v>8046</v>
      </c>
      <c r="G111" s="271"/>
      <c r="H111" s="271" t="s">
        <v>8080</v>
      </c>
      <c r="I111" s="271" t="s">
        <v>8042</v>
      </c>
      <c r="J111" s="271">
        <v>50</v>
      </c>
      <c r="K111" s="283"/>
    </row>
    <row r="112" spans="2:11" s="1" customFormat="1" ht="15" customHeight="1">
      <c r="B112" s="294"/>
      <c r="C112" s="271" t="s">
        <v>8065</v>
      </c>
      <c r="D112" s="271"/>
      <c r="E112" s="271"/>
      <c r="F112" s="292" t="s">
        <v>8046</v>
      </c>
      <c r="G112" s="271"/>
      <c r="H112" s="271" t="s">
        <v>8080</v>
      </c>
      <c r="I112" s="271" t="s">
        <v>8042</v>
      </c>
      <c r="J112" s="271">
        <v>50</v>
      </c>
      <c r="K112" s="283"/>
    </row>
    <row r="113" spans="2:11" s="1" customFormat="1" ht="15" customHeight="1">
      <c r="B113" s="294"/>
      <c r="C113" s="271" t="s">
        <v>54</v>
      </c>
      <c r="D113" s="271"/>
      <c r="E113" s="271"/>
      <c r="F113" s="292" t="s">
        <v>8040</v>
      </c>
      <c r="G113" s="271"/>
      <c r="H113" s="271" t="s">
        <v>8081</v>
      </c>
      <c r="I113" s="271" t="s">
        <v>8042</v>
      </c>
      <c r="J113" s="271">
        <v>20</v>
      </c>
      <c r="K113" s="283"/>
    </row>
    <row r="114" spans="2:11" s="1" customFormat="1" ht="15" customHeight="1">
      <c r="B114" s="294"/>
      <c r="C114" s="271" t="s">
        <v>8082</v>
      </c>
      <c r="D114" s="271"/>
      <c r="E114" s="271"/>
      <c r="F114" s="292" t="s">
        <v>8040</v>
      </c>
      <c r="G114" s="271"/>
      <c r="H114" s="271" t="s">
        <v>8083</v>
      </c>
      <c r="I114" s="271" t="s">
        <v>8042</v>
      </c>
      <c r="J114" s="271">
        <v>120</v>
      </c>
      <c r="K114" s="283"/>
    </row>
    <row r="115" spans="2:11" s="1" customFormat="1" ht="15" customHeight="1">
      <c r="B115" s="294"/>
      <c r="C115" s="271" t="s">
        <v>39</v>
      </c>
      <c r="D115" s="271"/>
      <c r="E115" s="271"/>
      <c r="F115" s="292" t="s">
        <v>8040</v>
      </c>
      <c r="G115" s="271"/>
      <c r="H115" s="271" t="s">
        <v>8084</v>
      </c>
      <c r="I115" s="271" t="s">
        <v>8075</v>
      </c>
      <c r="J115" s="271"/>
      <c r="K115" s="283"/>
    </row>
    <row r="116" spans="2:11" s="1" customFormat="1" ht="15" customHeight="1">
      <c r="B116" s="294"/>
      <c r="C116" s="271" t="s">
        <v>49</v>
      </c>
      <c r="D116" s="271"/>
      <c r="E116" s="271"/>
      <c r="F116" s="292" t="s">
        <v>8040</v>
      </c>
      <c r="G116" s="271"/>
      <c r="H116" s="271" t="s">
        <v>8085</v>
      </c>
      <c r="I116" s="271" t="s">
        <v>8075</v>
      </c>
      <c r="J116" s="271"/>
      <c r="K116" s="283"/>
    </row>
    <row r="117" spans="2:11" s="1" customFormat="1" ht="15" customHeight="1">
      <c r="B117" s="294"/>
      <c r="C117" s="271" t="s">
        <v>58</v>
      </c>
      <c r="D117" s="271"/>
      <c r="E117" s="271"/>
      <c r="F117" s="292" t="s">
        <v>8040</v>
      </c>
      <c r="G117" s="271"/>
      <c r="H117" s="271" t="s">
        <v>8086</v>
      </c>
      <c r="I117" s="271" t="s">
        <v>8087</v>
      </c>
      <c r="J117" s="271"/>
      <c r="K117" s="283"/>
    </row>
    <row r="118" spans="2:11" s="1" customFormat="1" ht="15" customHeight="1">
      <c r="B118" s="297"/>
      <c r="C118" s="303"/>
      <c r="D118" s="303"/>
      <c r="E118" s="303"/>
      <c r="F118" s="303"/>
      <c r="G118" s="303"/>
      <c r="H118" s="303"/>
      <c r="I118" s="303"/>
      <c r="J118" s="303"/>
      <c r="K118" s="299"/>
    </row>
    <row r="119" spans="2:11" s="1" customFormat="1" ht="18.75" customHeight="1">
      <c r="B119" s="304"/>
      <c r="C119" s="305"/>
      <c r="D119" s="305"/>
      <c r="E119" s="305"/>
      <c r="F119" s="306"/>
      <c r="G119" s="305"/>
      <c r="H119" s="305"/>
      <c r="I119" s="305"/>
      <c r="J119" s="305"/>
      <c r="K119" s="304"/>
    </row>
    <row r="120" spans="2:11" s="1" customFormat="1" ht="18.75" customHeight="1">
      <c r="B120" s="278"/>
      <c r="C120" s="278"/>
      <c r="D120" s="278"/>
      <c r="E120" s="278"/>
      <c r="F120" s="278"/>
      <c r="G120" s="278"/>
      <c r="H120" s="278"/>
      <c r="I120" s="278"/>
      <c r="J120" s="278"/>
      <c r="K120" s="278"/>
    </row>
    <row r="121" spans="2:11" s="1" customFormat="1" ht="7.5" customHeight="1">
      <c r="B121" s="307"/>
      <c r="C121" s="308"/>
      <c r="D121" s="308"/>
      <c r="E121" s="308"/>
      <c r="F121" s="308"/>
      <c r="G121" s="308"/>
      <c r="H121" s="308"/>
      <c r="I121" s="308"/>
      <c r="J121" s="308"/>
      <c r="K121" s="309"/>
    </row>
    <row r="122" spans="2:11" s="1" customFormat="1" ht="45" customHeight="1">
      <c r="B122" s="310"/>
      <c r="C122" s="398" t="s">
        <v>8088</v>
      </c>
      <c r="D122" s="398"/>
      <c r="E122" s="398"/>
      <c r="F122" s="398"/>
      <c r="G122" s="398"/>
      <c r="H122" s="398"/>
      <c r="I122" s="398"/>
      <c r="J122" s="398"/>
      <c r="K122" s="311"/>
    </row>
    <row r="123" spans="2:11" s="1" customFormat="1" ht="17.25" customHeight="1">
      <c r="B123" s="312"/>
      <c r="C123" s="284" t="s">
        <v>8034</v>
      </c>
      <c r="D123" s="284"/>
      <c r="E123" s="284"/>
      <c r="F123" s="284" t="s">
        <v>8035</v>
      </c>
      <c r="G123" s="285"/>
      <c r="H123" s="284" t="s">
        <v>55</v>
      </c>
      <c r="I123" s="284" t="s">
        <v>58</v>
      </c>
      <c r="J123" s="284" t="s">
        <v>8036</v>
      </c>
      <c r="K123" s="313"/>
    </row>
    <row r="124" spans="2:11" s="1" customFormat="1" ht="17.25" customHeight="1">
      <c r="B124" s="312"/>
      <c r="C124" s="286" t="s">
        <v>8037</v>
      </c>
      <c r="D124" s="286"/>
      <c r="E124" s="286"/>
      <c r="F124" s="287" t="s">
        <v>8038</v>
      </c>
      <c r="G124" s="288"/>
      <c r="H124" s="286"/>
      <c r="I124" s="286"/>
      <c r="J124" s="286" t="s">
        <v>8039</v>
      </c>
      <c r="K124" s="313"/>
    </row>
    <row r="125" spans="2:11" s="1" customFormat="1" ht="5.25" customHeight="1">
      <c r="B125" s="314"/>
      <c r="C125" s="289"/>
      <c r="D125" s="289"/>
      <c r="E125" s="289"/>
      <c r="F125" s="289"/>
      <c r="G125" s="315"/>
      <c r="H125" s="289"/>
      <c r="I125" s="289"/>
      <c r="J125" s="289"/>
      <c r="K125" s="316"/>
    </row>
    <row r="126" spans="2:11" s="1" customFormat="1" ht="15" customHeight="1">
      <c r="B126" s="314"/>
      <c r="C126" s="271" t="s">
        <v>8043</v>
      </c>
      <c r="D126" s="291"/>
      <c r="E126" s="291"/>
      <c r="F126" s="292" t="s">
        <v>8040</v>
      </c>
      <c r="G126" s="271"/>
      <c r="H126" s="271" t="s">
        <v>8080</v>
      </c>
      <c r="I126" s="271" t="s">
        <v>8042</v>
      </c>
      <c r="J126" s="271">
        <v>120</v>
      </c>
      <c r="K126" s="317"/>
    </row>
    <row r="127" spans="2:11" s="1" customFormat="1" ht="15" customHeight="1">
      <c r="B127" s="314"/>
      <c r="C127" s="271" t="s">
        <v>8089</v>
      </c>
      <c r="D127" s="271"/>
      <c r="E127" s="271"/>
      <c r="F127" s="292" t="s">
        <v>8040</v>
      </c>
      <c r="G127" s="271"/>
      <c r="H127" s="271" t="s">
        <v>8090</v>
      </c>
      <c r="I127" s="271" t="s">
        <v>8042</v>
      </c>
      <c r="J127" s="271" t="s">
        <v>8091</v>
      </c>
      <c r="K127" s="317"/>
    </row>
    <row r="128" spans="2:11" s="1" customFormat="1" ht="15" customHeight="1">
      <c r="B128" s="314"/>
      <c r="C128" s="271" t="s">
        <v>86</v>
      </c>
      <c r="D128" s="271"/>
      <c r="E128" s="271"/>
      <c r="F128" s="292" t="s">
        <v>8040</v>
      </c>
      <c r="G128" s="271"/>
      <c r="H128" s="271" t="s">
        <v>8092</v>
      </c>
      <c r="I128" s="271" t="s">
        <v>8042</v>
      </c>
      <c r="J128" s="271" t="s">
        <v>8091</v>
      </c>
      <c r="K128" s="317"/>
    </row>
    <row r="129" spans="2:11" s="1" customFormat="1" ht="15" customHeight="1">
      <c r="B129" s="314"/>
      <c r="C129" s="271" t="s">
        <v>8051</v>
      </c>
      <c r="D129" s="271"/>
      <c r="E129" s="271"/>
      <c r="F129" s="292" t="s">
        <v>8046</v>
      </c>
      <c r="G129" s="271"/>
      <c r="H129" s="271" t="s">
        <v>8052</v>
      </c>
      <c r="I129" s="271" t="s">
        <v>8042</v>
      </c>
      <c r="J129" s="271">
        <v>15</v>
      </c>
      <c r="K129" s="317"/>
    </row>
    <row r="130" spans="2:11" s="1" customFormat="1" ht="15" customHeight="1">
      <c r="B130" s="314"/>
      <c r="C130" s="295" t="s">
        <v>8053</v>
      </c>
      <c r="D130" s="295"/>
      <c r="E130" s="295"/>
      <c r="F130" s="296" t="s">
        <v>8046</v>
      </c>
      <c r="G130" s="295"/>
      <c r="H130" s="295" t="s">
        <v>8054</v>
      </c>
      <c r="I130" s="295" t="s">
        <v>8042</v>
      </c>
      <c r="J130" s="295">
        <v>15</v>
      </c>
      <c r="K130" s="317"/>
    </row>
    <row r="131" spans="2:11" s="1" customFormat="1" ht="15" customHeight="1">
      <c r="B131" s="314"/>
      <c r="C131" s="295" t="s">
        <v>8055</v>
      </c>
      <c r="D131" s="295"/>
      <c r="E131" s="295"/>
      <c r="F131" s="296" t="s">
        <v>8046</v>
      </c>
      <c r="G131" s="295"/>
      <c r="H131" s="295" t="s">
        <v>8056</v>
      </c>
      <c r="I131" s="295" t="s">
        <v>8042</v>
      </c>
      <c r="J131" s="295">
        <v>20</v>
      </c>
      <c r="K131" s="317"/>
    </row>
    <row r="132" spans="2:11" s="1" customFormat="1" ht="15" customHeight="1">
      <c r="B132" s="314"/>
      <c r="C132" s="295" t="s">
        <v>8057</v>
      </c>
      <c r="D132" s="295"/>
      <c r="E132" s="295"/>
      <c r="F132" s="296" t="s">
        <v>8046</v>
      </c>
      <c r="G132" s="295"/>
      <c r="H132" s="295" t="s">
        <v>8058</v>
      </c>
      <c r="I132" s="295" t="s">
        <v>8042</v>
      </c>
      <c r="J132" s="295">
        <v>20</v>
      </c>
      <c r="K132" s="317"/>
    </row>
    <row r="133" spans="2:11" s="1" customFormat="1" ht="15" customHeight="1">
      <c r="B133" s="314"/>
      <c r="C133" s="271" t="s">
        <v>8045</v>
      </c>
      <c r="D133" s="271"/>
      <c r="E133" s="271"/>
      <c r="F133" s="292" t="s">
        <v>8046</v>
      </c>
      <c r="G133" s="271"/>
      <c r="H133" s="271" t="s">
        <v>8080</v>
      </c>
      <c r="I133" s="271" t="s">
        <v>8042</v>
      </c>
      <c r="J133" s="271">
        <v>50</v>
      </c>
      <c r="K133" s="317"/>
    </row>
    <row r="134" spans="2:11" s="1" customFormat="1" ht="15" customHeight="1">
      <c r="B134" s="314"/>
      <c r="C134" s="271" t="s">
        <v>8059</v>
      </c>
      <c r="D134" s="271"/>
      <c r="E134" s="271"/>
      <c r="F134" s="292" t="s">
        <v>8046</v>
      </c>
      <c r="G134" s="271"/>
      <c r="H134" s="271" t="s">
        <v>8080</v>
      </c>
      <c r="I134" s="271" t="s">
        <v>8042</v>
      </c>
      <c r="J134" s="271">
        <v>50</v>
      </c>
      <c r="K134" s="317"/>
    </row>
    <row r="135" spans="2:11" s="1" customFormat="1" ht="15" customHeight="1">
      <c r="B135" s="314"/>
      <c r="C135" s="271" t="s">
        <v>8065</v>
      </c>
      <c r="D135" s="271"/>
      <c r="E135" s="271"/>
      <c r="F135" s="292" t="s">
        <v>8046</v>
      </c>
      <c r="G135" s="271"/>
      <c r="H135" s="271" t="s">
        <v>8080</v>
      </c>
      <c r="I135" s="271" t="s">
        <v>8042</v>
      </c>
      <c r="J135" s="271">
        <v>50</v>
      </c>
      <c r="K135" s="317"/>
    </row>
    <row r="136" spans="2:11" s="1" customFormat="1" ht="15" customHeight="1">
      <c r="B136" s="314"/>
      <c r="C136" s="271" t="s">
        <v>8067</v>
      </c>
      <c r="D136" s="271"/>
      <c r="E136" s="271"/>
      <c r="F136" s="292" t="s">
        <v>8046</v>
      </c>
      <c r="G136" s="271"/>
      <c r="H136" s="271" t="s">
        <v>8080</v>
      </c>
      <c r="I136" s="271" t="s">
        <v>8042</v>
      </c>
      <c r="J136" s="271">
        <v>50</v>
      </c>
      <c r="K136" s="317"/>
    </row>
    <row r="137" spans="2:11" s="1" customFormat="1" ht="15" customHeight="1">
      <c r="B137" s="314"/>
      <c r="C137" s="271" t="s">
        <v>8068</v>
      </c>
      <c r="D137" s="271"/>
      <c r="E137" s="271"/>
      <c r="F137" s="292" t="s">
        <v>8046</v>
      </c>
      <c r="G137" s="271"/>
      <c r="H137" s="271" t="s">
        <v>8093</v>
      </c>
      <c r="I137" s="271" t="s">
        <v>8042</v>
      </c>
      <c r="J137" s="271">
        <v>255</v>
      </c>
      <c r="K137" s="317"/>
    </row>
    <row r="138" spans="2:11" s="1" customFormat="1" ht="15" customHeight="1">
      <c r="B138" s="314"/>
      <c r="C138" s="271" t="s">
        <v>8070</v>
      </c>
      <c r="D138" s="271"/>
      <c r="E138" s="271"/>
      <c r="F138" s="292" t="s">
        <v>8040</v>
      </c>
      <c r="G138" s="271"/>
      <c r="H138" s="271" t="s">
        <v>8094</v>
      </c>
      <c r="I138" s="271" t="s">
        <v>8072</v>
      </c>
      <c r="J138" s="271"/>
      <c r="K138" s="317"/>
    </row>
    <row r="139" spans="2:11" s="1" customFormat="1" ht="15" customHeight="1">
      <c r="B139" s="314"/>
      <c r="C139" s="271" t="s">
        <v>8073</v>
      </c>
      <c r="D139" s="271"/>
      <c r="E139" s="271"/>
      <c r="F139" s="292" t="s">
        <v>8040</v>
      </c>
      <c r="G139" s="271"/>
      <c r="H139" s="271" t="s">
        <v>8095</v>
      </c>
      <c r="I139" s="271" t="s">
        <v>8075</v>
      </c>
      <c r="J139" s="271"/>
      <c r="K139" s="317"/>
    </row>
    <row r="140" spans="2:11" s="1" customFormat="1" ht="15" customHeight="1">
      <c r="B140" s="314"/>
      <c r="C140" s="271" t="s">
        <v>8076</v>
      </c>
      <c r="D140" s="271"/>
      <c r="E140" s="271"/>
      <c r="F140" s="292" t="s">
        <v>8040</v>
      </c>
      <c r="G140" s="271"/>
      <c r="H140" s="271" t="s">
        <v>8076</v>
      </c>
      <c r="I140" s="271" t="s">
        <v>8075</v>
      </c>
      <c r="J140" s="271"/>
      <c r="K140" s="317"/>
    </row>
    <row r="141" spans="2:11" s="1" customFormat="1" ht="15" customHeight="1">
      <c r="B141" s="314"/>
      <c r="C141" s="271" t="s">
        <v>39</v>
      </c>
      <c r="D141" s="271"/>
      <c r="E141" s="271"/>
      <c r="F141" s="292" t="s">
        <v>8040</v>
      </c>
      <c r="G141" s="271"/>
      <c r="H141" s="271" t="s">
        <v>8096</v>
      </c>
      <c r="I141" s="271" t="s">
        <v>8075</v>
      </c>
      <c r="J141" s="271"/>
      <c r="K141" s="317"/>
    </row>
    <row r="142" spans="2:11" s="1" customFormat="1" ht="15" customHeight="1">
      <c r="B142" s="314"/>
      <c r="C142" s="271" t="s">
        <v>8097</v>
      </c>
      <c r="D142" s="271"/>
      <c r="E142" s="271"/>
      <c r="F142" s="292" t="s">
        <v>8040</v>
      </c>
      <c r="G142" s="271"/>
      <c r="H142" s="271" t="s">
        <v>8098</v>
      </c>
      <c r="I142" s="271" t="s">
        <v>8075</v>
      </c>
      <c r="J142" s="271"/>
      <c r="K142" s="317"/>
    </row>
    <row r="143" spans="2:11" s="1" customFormat="1" ht="15" customHeight="1">
      <c r="B143" s="318"/>
      <c r="C143" s="319"/>
      <c r="D143" s="319"/>
      <c r="E143" s="319"/>
      <c r="F143" s="319"/>
      <c r="G143" s="319"/>
      <c r="H143" s="319"/>
      <c r="I143" s="319"/>
      <c r="J143" s="319"/>
      <c r="K143" s="320"/>
    </row>
    <row r="144" spans="2:11" s="1" customFormat="1" ht="18.75" customHeight="1">
      <c r="B144" s="305"/>
      <c r="C144" s="305"/>
      <c r="D144" s="305"/>
      <c r="E144" s="305"/>
      <c r="F144" s="306"/>
      <c r="G144" s="305"/>
      <c r="H144" s="305"/>
      <c r="I144" s="305"/>
      <c r="J144" s="305"/>
      <c r="K144" s="305"/>
    </row>
    <row r="145" spans="2:11" s="1" customFormat="1" ht="18.75" customHeight="1">
      <c r="B145" s="278"/>
      <c r="C145" s="278"/>
      <c r="D145" s="278"/>
      <c r="E145" s="278"/>
      <c r="F145" s="278"/>
      <c r="G145" s="278"/>
      <c r="H145" s="278"/>
      <c r="I145" s="278"/>
      <c r="J145" s="278"/>
      <c r="K145" s="278"/>
    </row>
    <row r="146" spans="2:11" s="1" customFormat="1" ht="7.5" customHeight="1">
      <c r="B146" s="279"/>
      <c r="C146" s="280"/>
      <c r="D146" s="280"/>
      <c r="E146" s="280"/>
      <c r="F146" s="280"/>
      <c r="G146" s="280"/>
      <c r="H146" s="280"/>
      <c r="I146" s="280"/>
      <c r="J146" s="280"/>
      <c r="K146" s="281"/>
    </row>
    <row r="147" spans="2:11" s="1" customFormat="1" ht="45" customHeight="1">
      <c r="B147" s="282"/>
      <c r="C147" s="397" t="s">
        <v>8099</v>
      </c>
      <c r="D147" s="397"/>
      <c r="E147" s="397"/>
      <c r="F147" s="397"/>
      <c r="G147" s="397"/>
      <c r="H147" s="397"/>
      <c r="I147" s="397"/>
      <c r="J147" s="397"/>
      <c r="K147" s="283"/>
    </row>
    <row r="148" spans="2:11" s="1" customFormat="1" ht="17.25" customHeight="1">
      <c r="B148" s="282"/>
      <c r="C148" s="284" t="s">
        <v>8034</v>
      </c>
      <c r="D148" s="284"/>
      <c r="E148" s="284"/>
      <c r="F148" s="284" t="s">
        <v>8035</v>
      </c>
      <c r="G148" s="285"/>
      <c r="H148" s="284" t="s">
        <v>55</v>
      </c>
      <c r="I148" s="284" t="s">
        <v>58</v>
      </c>
      <c r="J148" s="284" t="s">
        <v>8036</v>
      </c>
      <c r="K148" s="283"/>
    </row>
    <row r="149" spans="2:11" s="1" customFormat="1" ht="17.25" customHeight="1">
      <c r="B149" s="282"/>
      <c r="C149" s="286" t="s">
        <v>8037</v>
      </c>
      <c r="D149" s="286"/>
      <c r="E149" s="286"/>
      <c r="F149" s="287" t="s">
        <v>8038</v>
      </c>
      <c r="G149" s="288"/>
      <c r="H149" s="286"/>
      <c r="I149" s="286"/>
      <c r="J149" s="286" t="s">
        <v>8039</v>
      </c>
      <c r="K149" s="283"/>
    </row>
    <row r="150" spans="2:11" s="1" customFormat="1" ht="5.25" customHeight="1">
      <c r="B150" s="294"/>
      <c r="C150" s="289"/>
      <c r="D150" s="289"/>
      <c r="E150" s="289"/>
      <c r="F150" s="289"/>
      <c r="G150" s="290"/>
      <c r="H150" s="289"/>
      <c r="I150" s="289"/>
      <c r="J150" s="289"/>
      <c r="K150" s="317"/>
    </row>
    <row r="151" spans="2:11" s="1" customFormat="1" ht="15" customHeight="1">
      <c r="B151" s="294"/>
      <c r="C151" s="321" t="s">
        <v>8043</v>
      </c>
      <c r="D151" s="271"/>
      <c r="E151" s="271"/>
      <c r="F151" s="322" t="s">
        <v>8040</v>
      </c>
      <c r="G151" s="271"/>
      <c r="H151" s="321" t="s">
        <v>8080</v>
      </c>
      <c r="I151" s="321" t="s">
        <v>8042</v>
      </c>
      <c r="J151" s="321">
        <v>120</v>
      </c>
      <c r="K151" s="317"/>
    </row>
    <row r="152" spans="2:11" s="1" customFormat="1" ht="15" customHeight="1">
      <c r="B152" s="294"/>
      <c r="C152" s="321" t="s">
        <v>8089</v>
      </c>
      <c r="D152" s="271"/>
      <c r="E152" s="271"/>
      <c r="F152" s="322" t="s">
        <v>8040</v>
      </c>
      <c r="G152" s="271"/>
      <c r="H152" s="321" t="s">
        <v>8100</v>
      </c>
      <c r="I152" s="321" t="s">
        <v>8042</v>
      </c>
      <c r="J152" s="321" t="s">
        <v>8091</v>
      </c>
      <c r="K152" s="317"/>
    </row>
    <row r="153" spans="2:11" s="1" customFormat="1" ht="15" customHeight="1">
      <c r="B153" s="294"/>
      <c r="C153" s="321" t="s">
        <v>86</v>
      </c>
      <c r="D153" s="271"/>
      <c r="E153" s="271"/>
      <c r="F153" s="322" t="s">
        <v>8040</v>
      </c>
      <c r="G153" s="271"/>
      <c r="H153" s="321" t="s">
        <v>8101</v>
      </c>
      <c r="I153" s="321" t="s">
        <v>8042</v>
      </c>
      <c r="J153" s="321" t="s">
        <v>8091</v>
      </c>
      <c r="K153" s="317"/>
    </row>
    <row r="154" spans="2:11" s="1" customFormat="1" ht="15" customHeight="1">
      <c r="B154" s="294"/>
      <c r="C154" s="321" t="s">
        <v>8045</v>
      </c>
      <c r="D154" s="271"/>
      <c r="E154" s="271"/>
      <c r="F154" s="322" t="s">
        <v>8046</v>
      </c>
      <c r="G154" s="271"/>
      <c r="H154" s="321" t="s">
        <v>8080</v>
      </c>
      <c r="I154" s="321" t="s">
        <v>8042</v>
      </c>
      <c r="J154" s="321">
        <v>50</v>
      </c>
      <c r="K154" s="317"/>
    </row>
    <row r="155" spans="2:11" s="1" customFormat="1" ht="15" customHeight="1">
      <c r="B155" s="294"/>
      <c r="C155" s="321" t="s">
        <v>8048</v>
      </c>
      <c r="D155" s="271"/>
      <c r="E155" s="271"/>
      <c r="F155" s="322" t="s">
        <v>8040</v>
      </c>
      <c r="G155" s="271"/>
      <c r="H155" s="321" t="s">
        <v>8080</v>
      </c>
      <c r="I155" s="321" t="s">
        <v>8050</v>
      </c>
      <c r="J155" s="321"/>
      <c r="K155" s="317"/>
    </row>
    <row r="156" spans="2:11" s="1" customFormat="1" ht="15" customHeight="1">
      <c r="B156" s="294"/>
      <c r="C156" s="321" t="s">
        <v>8059</v>
      </c>
      <c r="D156" s="271"/>
      <c r="E156" s="271"/>
      <c r="F156" s="322" t="s">
        <v>8046</v>
      </c>
      <c r="G156" s="271"/>
      <c r="H156" s="321" t="s">
        <v>8080</v>
      </c>
      <c r="I156" s="321" t="s">
        <v>8042</v>
      </c>
      <c r="J156" s="321">
        <v>50</v>
      </c>
      <c r="K156" s="317"/>
    </row>
    <row r="157" spans="2:11" s="1" customFormat="1" ht="15" customHeight="1">
      <c r="B157" s="294"/>
      <c r="C157" s="321" t="s">
        <v>8067</v>
      </c>
      <c r="D157" s="271"/>
      <c r="E157" s="271"/>
      <c r="F157" s="322" t="s">
        <v>8046</v>
      </c>
      <c r="G157" s="271"/>
      <c r="H157" s="321" t="s">
        <v>8080</v>
      </c>
      <c r="I157" s="321" t="s">
        <v>8042</v>
      </c>
      <c r="J157" s="321">
        <v>50</v>
      </c>
      <c r="K157" s="317"/>
    </row>
    <row r="158" spans="2:11" s="1" customFormat="1" ht="15" customHeight="1">
      <c r="B158" s="294"/>
      <c r="C158" s="321" t="s">
        <v>8065</v>
      </c>
      <c r="D158" s="271"/>
      <c r="E158" s="271"/>
      <c r="F158" s="322" t="s">
        <v>8046</v>
      </c>
      <c r="G158" s="271"/>
      <c r="H158" s="321" t="s">
        <v>8080</v>
      </c>
      <c r="I158" s="321" t="s">
        <v>8042</v>
      </c>
      <c r="J158" s="321">
        <v>50</v>
      </c>
      <c r="K158" s="317"/>
    </row>
    <row r="159" spans="2:11" s="1" customFormat="1" ht="15" customHeight="1">
      <c r="B159" s="294"/>
      <c r="C159" s="321" t="s">
        <v>155</v>
      </c>
      <c r="D159" s="271"/>
      <c r="E159" s="271"/>
      <c r="F159" s="322" t="s">
        <v>8040</v>
      </c>
      <c r="G159" s="271"/>
      <c r="H159" s="321" t="s">
        <v>8102</v>
      </c>
      <c r="I159" s="321" t="s">
        <v>8042</v>
      </c>
      <c r="J159" s="321" t="s">
        <v>8103</v>
      </c>
      <c r="K159" s="317"/>
    </row>
    <row r="160" spans="2:11" s="1" customFormat="1" ht="15" customHeight="1">
      <c r="B160" s="294"/>
      <c r="C160" s="321" t="s">
        <v>8104</v>
      </c>
      <c r="D160" s="271"/>
      <c r="E160" s="271"/>
      <c r="F160" s="322" t="s">
        <v>8040</v>
      </c>
      <c r="G160" s="271"/>
      <c r="H160" s="321" t="s">
        <v>8105</v>
      </c>
      <c r="I160" s="321" t="s">
        <v>8075</v>
      </c>
      <c r="J160" s="321"/>
      <c r="K160" s="317"/>
    </row>
    <row r="161" spans="2:11" s="1" customFormat="1" ht="15" customHeight="1">
      <c r="B161" s="323"/>
      <c r="C161" s="303"/>
      <c r="D161" s="303"/>
      <c r="E161" s="303"/>
      <c r="F161" s="303"/>
      <c r="G161" s="303"/>
      <c r="H161" s="303"/>
      <c r="I161" s="303"/>
      <c r="J161" s="303"/>
      <c r="K161" s="324"/>
    </row>
    <row r="162" spans="2:11" s="1" customFormat="1" ht="18.75" customHeight="1">
      <c r="B162" s="305"/>
      <c r="C162" s="315"/>
      <c r="D162" s="315"/>
      <c r="E162" s="315"/>
      <c r="F162" s="325"/>
      <c r="G162" s="315"/>
      <c r="H162" s="315"/>
      <c r="I162" s="315"/>
      <c r="J162" s="315"/>
      <c r="K162" s="305"/>
    </row>
    <row r="163" spans="2:11" s="1" customFormat="1" ht="18.75" customHeight="1">
      <c r="B163" s="278"/>
      <c r="C163" s="278"/>
      <c r="D163" s="278"/>
      <c r="E163" s="278"/>
      <c r="F163" s="278"/>
      <c r="G163" s="278"/>
      <c r="H163" s="278"/>
      <c r="I163" s="278"/>
      <c r="J163" s="278"/>
      <c r="K163" s="278"/>
    </row>
    <row r="164" spans="2:11" s="1" customFormat="1" ht="7.5" customHeight="1">
      <c r="B164" s="260"/>
      <c r="C164" s="261"/>
      <c r="D164" s="261"/>
      <c r="E164" s="261"/>
      <c r="F164" s="261"/>
      <c r="G164" s="261"/>
      <c r="H164" s="261"/>
      <c r="I164" s="261"/>
      <c r="J164" s="261"/>
      <c r="K164" s="262"/>
    </row>
    <row r="165" spans="2:11" s="1" customFormat="1" ht="45" customHeight="1">
      <c r="B165" s="263"/>
      <c r="C165" s="398" t="s">
        <v>8106</v>
      </c>
      <c r="D165" s="398"/>
      <c r="E165" s="398"/>
      <c r="F165" s="398"/>
      <c r="G165" s="398"/>
      <c r="H165" s="398"/>
      <c r="I165" s="398"/>
      <c r="J165" s="398"/>
      <c r="K165" s="264"/>
    </row>
    <row r="166" spans="2:11" s="1" customFormat="1" ht="17.25" customHeight="1">
      <c r="B166" s="263"/>
      <c r="C166" s="284" t="s">
        <v>8034</v>
      </c>
      <c r="D166" s="284"/>
      <c r="E166" s="284"/>
      <c r="F166" s="284" t="s">
        <v>8035</v>
      </c>
      <c r="G166" s="326"/>
      <c r="H166" s="327" t="s">
        <v>55</v>
      </c>
      <c r="I166" s="327" t="s">
        <v>58</v>
      </c>
      <c r="J166" s="284" t="s">
        <v>8036</v>
      </c>
      <c r="K166" s="264"/>
    </row>
    <row r="167" spans="2:11" s="1" customFormat="1" ht="17.25" customHeight="1">
      <c r="B167" s="265"/>
      <c r="C167" s="286" t="s">
        <v>8037</v>
      </c>
      <c r="D167" s="286"/>
      <c r="E167" s="286"/>
      <c r="F167" s="287" t="s">
        <v>8038</v>
      </c>
      <c r="G167" s="328"/>
      <c r="H167" s="329"/>
      <c r="I167" s="329"/>
      <c r="J167" s="286" t="s">
        <v>8039</v>
      </c>
      <c r="K167" s="266"/>
    </row>
    <row r="168" spans="2:11" s="1" customFormat="1" ht="5.25" customHeight="1">
      <c r="B168" s="294"/>
      <c r="C168" s="289"/>
      <c r="D168" s="289"/>
      <c r="E168" s="289"/>
      <c r="F168" s="289"/>
      <c r="G168" s="290"/>
      <c r="H168" s="289"/>
      <c r="I168" s="289"/>
      <c r="J168" s="289"/>
      <c r="K168" s="317"/>
    </row>
    <row r="169" spans="2:11" s="1" customFormat="1" ht="15" customHeight="1">
      <c r="B169" s="294"/>
      <c r="C169" s="271" t="s">
        <v>8043</v>
      </c>
      <c r="D169" s="271"/>
      <c r="E169" s="271"/>
      <c r="F169" s="292" t="s">
        <v>8040</v>
      </c>
      <c r="G169" s="271"/>
      <c r="H169" s="271" t="s">
        <v>8080</v>
      </c>
      <c r="I169" s="271" t="s">
        <v>8042</v>
      </c>
      <c r="J169" s="271">
        <v>120</v>
      </c>
      <c r="K169" s="317"/>
    </row>
    <row r="170" spans="2:11" s="1" customFormat="1" ht="15" customHeight="1">
      <c r="B170" s="294"/>
      <c r="C170" s="271" t="s">
        <v>8089</v>
      </c>
      <c r="D170" s="271"/>
      <c r="E170" s="271"/>
      <c r="F170" s="292" t="s">
        <v>8040</v>
      </c>
      <c r="G170" s="271"/>
      <c r="H170" s="271" t="s">
        <v>8090</v>
      </c>
      <c r="I170" s="271" t="s">
        <v>8042</v>
      </c>
      <c r="J170" s="271" t="s">
        <v>8091</v>
      </c>
      <c r="K170" s="317"/>
    </row>
    <row r="171" spans="2:11" s="1" customFormat="1" ht="15" customHeight="1">
      <c r="B171" s="294"/>
      <c r="C171" s="271" t="s">
        <v>86</v>
      </c>
      <c r="D171" s="271"/>
      <c r="E171" s="271"/>
      <c r="F171" s="292" t="s">
        <v>8040</v>
      </c>
      <c r="G171" s="271"/>
      <c r="H171" s="271" t="s">
        <v>8107</v>
      </c>
      <c r="I171" s="271" t="s">
        <v>8042</v>
      </c>
      <c r="J171" s="271" t="s">
        <v>8091</v>
      </c>
      <c r="K171" s="317"/>
    </row>
    <row r="172" spans="2:11" s="1" customFormat="1" ht="15" customHeight="1">
      <c r="B172" s="294"/>
      <c r="C172" s="271" t="s">
        <v>8045</v>
      </c>
      <c r="D172" s="271"/>
      <c r="E172" s="271"/>
      <c r="F172" s="292" t="s">
        <v>8046</v>
      </c>
      <c r="G172" s="271"/>
      <c r="H172" s="271" t="s">
        <v>8107</v>
      </c>
      <c r="I172" s="271" t="s">
        <v>8042</v>
      </c>
      <c r="J172" s="271">
        <v>50</v>
      </c>
      <c r="K172" s="317"/>
    </row>
    <row r="173" spans="2:11" s="1" customFormat="1" ht="15" customHeight="1">
      <c r="B173" s="294"/>
      <c r="C173" s="271" t="s">
        <v>8048</v>
      </c>
      <c r="D173" s="271"/>
      <c r="E173" s="271"/>
      <c r="F173" s="292" t="s">
        <v>8040</v>
      </c>
      <c r="G173" s="271"/>
      <c r="H173" s="271" t="s">
        <v>8107</v>
      </c>
      <c r="I173" s="271" t="s">
        <v>8050</v>
      </c>
      <c r="J173" s="271"/>
      <c r="K173" s="317"/>
    </row>
    <row r="174" spans="2:11" s="1" customFormat="1" ht="15" customHeight="1">
      <c r="B174" s="294"/>
      <c r="C174" s="271" t="s">
        <v>8059</v>
      </c>
      <c r="D174" s="271"/>
      <c r="E174" s="271"/>
      <c r="F174" s="292" t="s">
        <v>8046</v>
      </c>
      <c r="G174" s="271"/>
      <c r="H174" s="271" t="s">
        <v>8107</v>
      </c>
      <c r="I174" s="271" t="s">
        <v>8042</v>
      </c>
      <c r="J174" s="271">
        <v>50</v>
      </c>
      <c r="K174" s="317"/>
    </row>
    <row r="175" spans="2:11" s="1" customFormat="1" ht="15" customHeight="1">
      <c r="B175" s="294"/>
      <c r="C175" s="271" t="s">
        <v>8067</v>
      </c>
      <c r="D175" s="271"/>
      <c r="E175" s="271"/>
      <c r="F175" s="292" t="s">
        <v>8046</v>
      </c>
      <c r="G175" s="271"/>
      <c r="H175" s="271" t="s">
        <v>8107</v>
      </c>
      <c r="I175" s="271" t="s">
        <v>8042</v>
      </c>
      <c r="J175" s="271">
        <v>50</v>
      </c>
      <c r="K175" s="317"/>
    </row>
    <row r="176" spans="2:11" s="1" customFormat="1" ht="15" customHeight="1">
      <c r="B176" s="294"/>
      <c r="C176" s="271" t="s">
        <v>8065</v>
      </c>
      <c r="D176" s="271"/>
      <c r="E176" s="271"/>
      <c r="F176" s="292" t="s">
        <v>8046</v>
      </c>
      <c r="G176" s="271"/>
      <c r="H176" s="271" t="s">
        <v>8107</v>
      </c>
      <c r="I176" s="271" t="s">
        <v>8042</v>
      </c>
      <c r="J176" s="271">
        <v>50</v>
      </c>
      <c r="K176" s="317"/>
    </row>
    <row r="177" spans="2:11" s="1" customFormat="1" ht="15" customHeight="1">
      <c r="B177" s="294"/>
      <c r="C177" s="271" t="s">
        <v>171</v>
      </c>
      <c r="D177" s="271"/>
      <c r="E177" s="271"/>
      <c r="F177" s="292" t="s">
        <v>8040</v>
      </c>
      <c r="G177" s="271"/>
      <c r="H177" s="271" t="s">
        <v>8108</v>
      </c>
      <c r="I177" s="271" t="s">
        <v>8109</v>
      </c>
      <c r="J177" s="271"/>
      <c r="K177" s="317"/>
    </row>
    <row r="178" spans="2:11" s="1" customFormat="1" ht="15" customHeight="1">
      <c r="B178" s="294"/>
      <c r="C178" s="271" t="s">
        <v>58</v>
      </c>
      <c r="D178" s="271"/>
      <c r="E178" s="271"/>
      <c r="F178" s="292" t="s">
        <v>8040</v>
      </c>
      <c r="G178" s="271"/>
      <c r="H178" s="271" t="s">
        <v>8110</v>
      </c>
      <c r="I178" s="271" t="s">
        <v>8111</v>
      </c>
      <c r="J178" s="271">
        <v>1</v>
      </c>
      <c r="K178" s="317"/>
    </row>
    <row r="179" spans="2:11" s="1" customFormat="1" ht="15" customHeight="1">
      <c r="B179" s="294"/>
      <c r="C179" s="271" t="s">
        <v>54</v>
      </c>
      <c r="D179" s="271"/>
      <c r="E179" s="271"/>
      <c r="F179" s="292" t="s">
        <v>8040</v>
      </c>
      <c r="G179" s="271"/>
      <c r="H179" s="271" t="s">
        <v>8112</v>
      </c>
      <c r="I179" s="271" t="s">
        <v>8042</v>
      </c>
      <c r="J179" s="271">
        <v>20</v>
      </c>
      <c r="K179" s="317"/>
    </row>
    <row r="180" spans="2:11" s="1" customFormat="1" ht="15" customHeight="1">
      <c r="B180" s="294"/>
      <c r="C180" s="271" t="s">
        <v>55</v>
      </c>
      <c r="D180" s="271"/>
      <c r="E180" s="271"/>
      <c r="F180" s="292" t="s">
        <v>8040</v>
      </c>
      <c r="G180" s="271"/>
      <c r="H180" s="271" t="s">
        <v>8113</v>
      </c>
      <c r="I180" s="271" t="s">
        <v>8042</v>
      </c>
      <c r="J180" s="271">
        <v>255</v>
      </c>
      <c r="K180" s="317"/>
    </row>
    <row r="181" spans="2:11" s="1" customFormat="1" ht="15" customHeight="1">
      <c r="B181" s="294"/>
      <c r="C181" s="271" t="s">
        <v>172</v>
      </c>
      <c r="D181" s="271"/>
      <c r="E181" s="271"/>
      <c r="F181" s="292" t="s">
        <v>8040</v>
      </c>
      <c r="G181" s="271"/>
      <c r="H181" s="271" t="s">
        <v>8004</v>
      </c>
      <c r="I181" s="271" t="s">
        <v>8042</v>
      </c>
      <c r="J181" s="271">
        <v>10</v>
      </c>
      <c r="K181" s="317"/>
    </row>
    <row r="182" spans="2:11" s="1" customFormat="1" ht="15" customHeight="1">
      <c r="B182" s="294"/>
      <c r="C182" s="271" t="s">
        <v>173</v>
      </c>
      <c r="D182" s="271"/>
      <c r="E182" s="271"/>
      <c r="F182" s="292" t="s">
        <v>8040</v>
      </c>
      <c r="G182" s="271"/>
      <c r="H182" s="271" t="s">
        <v>8114</v>
      </c>
      <c r="I182" s="271" t="s">
        <v>8075</v>
      </c>
      <c r="J182" s="271"/>
      <c r="K182" s="317"/>
    </row>
    <row r="183" spans="2:11" s="1" customFormat="1" ht="15" customHeight="1">
      <c r="B183" s="294"/>
      <c r="C183" s="271" t="s">
        <v>8115</v>
      </c>
      <c r="D183" s="271"/>
      <c r="E183" s="271"/>
      <c r="F183" s="292" t="s">
        <v>8040</v>
      </c>
      <c r="G183" s="271"/>
      <c r="H183" s="271" t="s">
        <v>8116</v>
      </c>
      <c r="I183" s="271" t="s">
        <v>8075</v>
      </c>
      <c r="J183" s="271"/>
      <c r="K183" s="317"/>
    </row>
    <row r="184" spans="2:11" s="1" customFormat="1" ht="15" customHeight="1">
      <c r="B184" s="294"/>
      <c r="C184" s="271" t="s">
        <v>8104</v>
      </c>
      <c r="D184" s="271"/>
      <c r="E184" s="271"/>
      <c r="F184" s="292" t="s">
        <v>8040</v>
      </c>
      <c r="G184" s="271"/>
      <c r="H184" s="271" t="s">
        <v>8117</v>
      </c>
      <c r="I184" s="271" t="s">
        <v>8075</v>
      </c>
      <c r="J184" s="271"/>
      <c r="K184" s="317"/>
    </row>
    <row r="185" spans="2:11" s="1" customFormat="1" ht="15" customHeight="1">
      <c r="B185" s="294"/>
      <c r="C185" s="271" t="s">
        <v>175</v>
      </c>
      <c r="D185" s="271"/>
      <c r="E185" s="271"/>
      <c r="F185" s="292" t="s">
        <v>8046</v>
      </c>
      <c r="G185" s="271"/>
      <c r="H185" s="271" t="s">
        <v>8118</v>
      </c>
      <c r="I185" s="271" t="s">
        <v>8042</v>
      </c>
      <c r="J185" s="271">
        <v>50</v>
      </c>
      <c r="K185" s="317"/>
    </row>
    <row r="186" spans="2:11" s="1" customFormat="1" ht="15" customHeight="1">
      <c r="B186" s="294"/>
      <c r="C186" s="271" t="s">
        <v>8119</v>
      </c>
      <c r="D186" s="271"/>
      <c r="E186" s="271"/>
      <c r="F186" s="292" t="s">
        <v>8046</v>
      </c>
      <c r="G186" s="271"/>
      <c r="H186" s="271" t="s">
        <v>8120</v>
      </c>
      <c r="I186" s="271" t="s">
        <v>8121</v>
      </c>
      <c r="J186" s="271"/>
      <c r="K186" s="317"/>
    </row>
    <row r="187" spans="2:11" s="1" customFormat="1" ht="15" customHeight="1">
      <c r="B187" s="294"/>
      <c r="C187" s="271" t="s">
        <v>8122</v>
      </c>
      <c r="D187" s="271"/>
      <c r="E187" s="271"/>
      <c r="F187" s="292" t="s">
        <v>8046</v>
      </c>
      <c r="G187" s="271"/>
      <c r="H187" s="271" t="s">
        <v>8123</v>
      </c>
      <c r="I187" s="271" t="s">
        <v>8121</v>
      </c>
      <c r="J187" s="271"/>
      <c r="K187" s="317"/>
    </row>
    <row r="188" spans="2:11" s="1" customFormat="1" ht="15" customHeight="1">
      <c r="B188" s="294"/>
      <c r="C188" s="271" t="s">
        <v>8124</v>
      </c>
      <c r="D188" s="271"/>
      <c r="E188" s="271"/>
      <c r="F188" s="292" t="s">
        <v>8046</v>
      </c>
      <c r="G188" s="271"/>
      <c r="H188" s="271" t="s">
        <v>8125</v>
      </c>
      <c r="I188" s="271" t="s">
        <v>8121</v>
      </c>
      <c r="J188" s="271"/>
      <c r="K188" s="317"/>
    </row>
    <row r="189" spans="2:11" s="1" customFormat="1" ht="15" customHeight="1">
      <c r="B189" s="294"/>
      <c r="C189" s="330" t="s">
        <v>8126</v>
      </c>
      <c r="D189" s="271"/>
      <c r="E189" s="271"/>
      <c r="F189" s="292" t="s">
        <v>8046</v>
      </c>
      <c r="G189" s="271"/>
      <c r="H189" s="271" t="s">
        <v>8127</v>
      </c>
      <c r="I189" s="271" t="s">
        <v>8128</v>
      </c>
      <c r="J189" s="331" t="s">
        <v>8129</v>
      </c>
      <c r="K189" s="317"/>
    </row>
    <row r="190" spans="2:11" s="1" customFormat="1" ht="15" customHeight="1">
      <c r="B190" s="294"/>
      <c r="C190" s="330" t="s">
        <v>43</v>
      </c>
      <c r="D190" s="271"/>
      <c r="E190" s="271"/>
      <c r="F190" s="292" t="s">
        <v>8040</v>
      </c>
      <c r="G190" s="271"/>
      <c r="H190" s="268" t="s">
        <v>8130</v>
      </c>
      <c r="I190" s="271" t="s">
        <v>8131</v>
      </c>
      <c r="J190" s="271"/>
      <c r="K190" s="317"/>
    </row>
    <row r="191" spans="2:11" s="1" customFormat="1" ht="15" customHeight="1">
      <c r="B191" s="294"/>
      <c r="C191" s="330" t="s">
        <v>8132</v>
      </c>
      <c r="D191" s="271"/>
      <c r="E191" s="271"/>
      <c r="F191" s="292" t="s">
        <v>8040</v>
      </c>
      <c r="G191" s="271"/>
      <c r="H191" s="271" t="s">
        <v>8133</v>
      </c>
      <c r="I191" s="271" t="s">
        <v>8075</v>
      </c>
      <c r="J191" s="271"/>
      <c r="K191" s="317"/>
    </row>
    <row r="192" spans="2:11" s="1" customFormat="1" ht="15" customHeight="1">
      <c r="B192" s="294"/>
      <c r="C192" s="330" t="s">
        <v>8134</v>
      </c>
      <c r="D192" s="271"/>
      <c r="E192" s="271"/>
      <c r="F192" s="292" t="s">
        <v>8040</v>
      </c>
      <c r="G192" s="271"/>
      <c r="H192" s="271" t="s">
        <v>8135</v>
      </c>
      <c r="I192" s="271" t="s">
        <v>8075</v>
      </c>
      <c r="J192" s="271"/>
      <c r="K192" s="317"/>
    </row>
    <row r="193" spans="2:11" s="1" customFormat="1" ht="15" customHeight="1">
      <c r="B193" s="294"/>
      <c r="C193" s="330" t="s">
        <v>8136</v>
      </c>
      <c r="D193" s="271"/>
      <c r="E193" s="271"/>
      <c r="F193" s="292" t="s">
        <v>8046</v>
      </c>
      <c r="G193" s="271"/>
      <c r="H193" s="271" t="s">
        <v>8137</v>
      </c>
      <c r="I193" s="271" t="s">
        <v>8075</v>
      </c>
      <c r="J193" s="271"/>
      <c r="K193" s="317"/>
    </row>
    <row r="194" spans="2:11" s="1" customFormat="1" ht="15" customHeight="1">
      <c r="B194" s="323"/>
      <c r="C194" s="332"/>
      <c r="D194" s="303"/>
      <c r="E194" s="303"/>
      <c r="F194" s="303"/>
      <c r="G194" s="303"/>
      <c r="H194" s="303"/>
      <c r="I194" s="303"/>
      <c r="J194" s="303"/>
      <c r="K194" s="324"/>
    </row>
    <row r="195" spans="2:11" s="1" customFormat="1" ht="18.75" customHeight="1">
      <c r="B195" s="305"/>
      <c r="C195" s="315"/>
      <c r="D195" s="315"/>
      <c r="E195" s="315"/>
      <c r="F195" s="325"/>
      <c r="G195" s="315"/>
      <c r="H195" s="315"/>
      <c r="I195" s="315"/>
      <c r="J195" s="315"/>
      <c r="K195" s="305"/>
    </row>
    <row r="196" spans="2:11" s="1" customFormat="1" ht="18.75" customHeight="1">
      <c r="B196" s="305"/>
      <c r="C196" s="315"/>
      <c r="D196" s="315"/>
      <c r="E196" s="315"/>
      <c r="F196" s="325"/>
      <c r="G196" s="315"/>
      <c r="H196" s="315"/>
      <c r="I196" s="315"/>
      <c r="J196" s="315"/>
      <c r="K196" s="305"/>
    </row>
    <row r="197" spans="2:11" s="1" customFormat="1" ht="18.75" customHeight="1">
      <c r="B197" s="278"/>
      <c r="C197" s="278"/>
      <c r="D197" s="278"/>
      <c r="E197" s="278"/>
      <c r="F197" s="278"/>
      <c r="G197" s="278"/>
      <c r="H197" s="278"/>
      <c r="I197" s="278"/>
      <c r="J197" s="278"/>
      <c r="K197" s="278"/>
    </row>
    <row r="198" spans="2:11" s="1" customFormat="1" ht="13.5">
      <c r="B198" s="260"/>
      <c r="C198" s="261"/>
      <c r="D198" s="261"/>
      <c r="E198" s="261"/>
      <c r="F198" s="261"/>
      <c r="G198" s="261"/>
      <c r="H198" s="261"/>
      <c r="I198" s="261"/>
      <c r="J198" s="261"/>
      <c r="K198" s="262"/>
    </row>
    <row r="199" spans="2:11" s="1" customFormat="1" ht="21">
      <c r="B199" s="263"/>
      <c r="C199" s="398" t="s">
        <v>8138</v>
      </c>
      <c r="D199" s="398"/>
      <c r="E199" s="398"/>
      <c r="F199" s="398"/>
      <c r="G199" s="398"/>
      <c r="H199" s="398"/>
      <c r="I199" s="398"/>
      <c r="J199" s="398"/>
      <c r="K199" s="264"/>
    </row>
    <row r="200" spans="2:11" s="1" customFormat="1" ht="25.5" customHeight="1">
      <c r="B200" s="263"/>
      <c r="C200" s="333" t="s">
        <v>8139</v>
      </c>
      <c r="D200" s="333"/>
      <c r="E200" s="333"/>
      <c r="F200" s="333" t="s">
        <v>8140</v>
      </c>
      <c r="G200" s="334"/>
      <c r="H200" s="399" t="s">
        <v>8141</v>
      </c>
      <c r="I200" s="399"/>
      <c r="J200" s="399"/>
      <c r="K200" s="264"/>
    </row>
    <row r="201" spans="2:11" s="1" customFormat="1" ht="5.25" customHeight="1">
      <c r="B201" s="294"/>
      <c r="C201" s="289"/>
      <c r="D201" s="289"/>
      <c r="E201" s="289"/>
      <c r="F201" s="289"/>
      <c r="G201" s="315"/>
      <c r="H201" s="289"/>
      <c r="I201" s="289"/>
      <c r="J201" s="289"/>
      <c r="K201" s="317"/>
    </row>
    <row r="202" spans="2:11" s="1" customFormat="1" ht="15" customHeight="1">
      <c r="B202" s="294"/>
      <c r="C202" s="271" t="s">
        <v>8131</v>
      </c>
      <c r="D202" s="271"/>
      <c r="E202" s="271"/>
      <c r="F202" s="292" t="s">
        <v>44</v>
      </c>
      <c r="G202" s="271"/>
      <c r="H202" s="400" t="s">
        <v>8142</v>
      </c>
      <c r="I202" s="400"/>
      <c r="J202" s="400"/>
      <c r="K202" s="317"/>
    </row>
    <row r="203" spans="2:11" s="1" customFormat="1" ht="15" customHeight="1">
      <c r="B203" s="294"/>
      <c r="C203" s="271"/>
      <c r="D203" s="271"/>
      <c r="E203" s="271"/>
      <c r="F203" s="292" t="s">
        <v>45</v>
      </c>
      <c r="G203" s="271"/>
      <c r="H203" s="400" t="s">
        <v>8143</v>
      </c>
      <c r="I203" s="400"/>
      <c r="J203" s="400"/>
      <c r="K203" s="317"/>
    </row>
    <row r="204" spans="2:11" s="1" customFormat="1" ht="15" customHeight="1">
      <c r="B204" s="294"/>
      <c r="C204" s="271"/>
      <c r="D204" s="271"/>
      <c r="E204" s="271"/>
      <c r="F204" s="292" t="s">
        <v>48</v>
      </c>
      <c r="G204" s="271"/>
      <c r="H204" s="400" t="s">
        <v>8144</v>
      </c>
      <c r="I204" s="400"/>
      <c r="J204" s="400"/>
      <c r="K204" s="317"/>
    </row>
    <row r="205" spans="2:11" s="1" customFormat="1" ht="15" customHeight="1">
      <c r="B205" s="294"/>
      <c r="C205" s="271"/>
      <c r="D205" s="271"/>
      <c r="E205" s="271"/>
      <c r="F205" s="292" t="s">
        <v>46</v>
      </c>
      <c r="G205" s="271"/>
      <c r="H205" s="400" t="s">
        <v>8145</v>
      </c>
      <c r="I205" s="400"/>
      <c r="J205" s="400"/>
      <c r="K205" s="317"/>
    </row>
    <row r="206" spans="2:11" s="1" customFormat="1" ht="15" customHeight="1">
      <c r="B206" s="294"/>
      <c r="C206" s="271"/>
      <c r="D206" s="271"/>
      <c r="E206" s="271"/>
      <c r="F206" s="292" t="s">
        <v>47</v>
      </c>
      <c r="G206" s="271"/>
      <c r="H206" s="400" t="s">
        <v>8146</v>
      </c>
      <c r="I206" s="400"/>
      <c r="J206" s="400"/>
      <c r="K206" s="317"/>
    </row>
    <row r="207" spans="2:11" s="1" customFormat="1" ht="15" customHeight="1">
      <c r="B207" s="294"/>
      <c r="C207" s="271"/>
      <c r="D207" s="271"/>
      <c r="E207" s="271"/>
      <c r="F207" s="292"/>
      <c r="G207" s="271"/>
      <c r="H207" s="271"/>
      <c r="I207" s="271"/>
      <c r="J207" s="271"/>
      <c r="K207" s="317"/>
    </row>
    <row r="208" spans="2:11" s="1" customFormat="1" ht="15" customHeight="1">
      <c r="B208" s="294"/>
      <c r="C208" s="271" t="s">
        <v>8087</v>
      </c>
      <c r="D208" s="271"/>
      <c r="E208" s="271"/>
      <c r="F208" s="292" t="s">
        <v>79</v>
      </c>
      <c r="G208" s="271"/>
      <c r="H208" s="400" t="s">
        <v>8147</v>
      </c>
      <c r="I208" s="400"/>
      <c r="J208" s="400"/>
      <c r="K208" s="317"/>
    </row>
    <row r="209" spans="2:11" s="1" customFormat="1" ht="15" customHeight="1">
      <c r="B209" s="294"/>
      <c r="C209" s="271"/>
      <c r="D209" s="271"/>
      <c r="E209" s="271"/>
      <c r="F209" s="292" t="s">
        <v>7985</v>
      </c>
      <c r="G209" s="271"/>
      <c r="H209" s="400" t="s">
        <v>7986</v>
      </c>
      <c r="I209" s="400"/>
      <c r="J209" s="400"/>
      <c r="K209" s="317"/>
    </row>
    <row r="210" spans="2:11" s="1" customFormat="1" ht="15" customHeight="1">
      <c r="B210" s="294"/>
      <c r="C210" s="271"/>
      <c r="D210" s="271"/>
      <c r="E210" s="271"/>
      <c r="F210" s="292" t="s">
        <v>7983</v>
      </c>
      <c r="G210" s="271"/>
      <c r="H210" s="400" t="s">
        <v>8148</v>
      </c>
      <c r="I210" s="400"/>
      <c r="J210" s="400"/>
      <c r="K210" s="317"/>
    </row>
    <row r="211" spans="2:11" s="1" customFormat="1" ht="15" customHeight="1">
      <c r="B211" s="335"/>
      <c r="C211" s="271"/>
      <c r="D211" s="271"/>
      <c r="E211" s="271"/>
      <c r="F211" s="292" t="s">
        <v>7987</v>
      </c>
      <c r="G211" s="330"/>
      <c r="H211" s="401" t="s">
        <v>7988</v>
      </c>
      <c r="I211" s="401"/>
      <c r="J211" s="401"/>
      <c r="K211" s="336"/>
    </row>
    <row r="212" spans="2:11" s="1" customFormat="1" ht="15" customHeight="1">
      <c r="B212" s="335"/>
      <c r="C212" s="271"/>
      <c r="D212" s="271"/>
      <c r="E212" s="271"/>
      <c r="F212" s="292" t="s">
        <v>443</v>
      </c>
      <c r="G212" s="330"/>
      <c r="H212" s="401" t="s">
        <v>8149</v>
      </c>
      <c r="I212" s="401"/>
      <c r="J212" s="401"/>
      <c r="K212" s="336"/>
    </row>
    <row r="213" spans="2:11" s="1" customFormat="1" ht="15" customHeight="1">
      <c r="B213" s="335"/>
      <c r="C213" s="271"/>
      <c r="D213" s="271"/>
      <c r="E213" s="271"/>
      <c r="F213" s="292"/>
      <c r="G213" s="330"/>
      <c r="H213" s="321"/>
      <c r="I213" s="321"/>
      <c r="J213" s="321"/>
      <c r="K213" s="336"/>
    </row>
    <row r="214" spans="2:11" s="1" customFormat="1" ht="15" customHeight="1">
      <c r="B214" s="335"/>
      <c r="C214" s="271" t="s">
        <v>8111</v>
      </c>
      <c r="D214" s="271"/>
      <c r="E214" s="271"/>
      <c r="F214" s="292">
        <v>1</v>
      </c>
      <c r="G214" s="330"/>
      <c r="H214" s="401" t="s">
        <v>8150</v>
      </c>
      <c r="I214" s="401"/>
      <c r="J214" s="401"/>
      <c r="K214" s="336"/>
    </row>
    <row r="215" spans="2:11" s="1" customFormat="1" ht="15" customHeight="1">
      <c r="B215" s="335"/>
      <c r="C215" s="271"/>
      <c r="D215" s="271"/>
      <c r="E215" s="271"/>
      <c r="F215" s="292">
        <v>2</v>
      </c>
      <c r="G215" s="330"/>
      <c r="H215" s="401" t="s">
        <v>8151</v>
      </c>
      <c r="I215" s="401"/>
      <c r="J215" s="401"/>
      <c r="K215" s="336"/>
    </row>
    <row r="216" spans="2:11" s="1" customFormat="1" ht="15" customHeight="1">
      <c r="B216" s="335"/>
      <c r="C216" s="271"/>
      <c r="D216" s="271"/>
      <c r="E216" s="271"/>
      <c r="F216" s="292">
        <v>3</v>
      </c>
      <c r="G216" s="330"/>
      <c r="H216" s="401" t="s">
        <v>8152</v>
      </c>
      <c r="I216" s="401"/>
      <c r="J216" s="401"/>
      <c r="K216" s="336"/>
    </row>
    <row r="217" spans="2:11" s="1" customFormat="1" ht="15" customHeight="1">
      <c r="B217" s="335"/>
      <c r="C217" s="271"/>
      <c r="D217" s="271"/>
      <c r="E217" s="271"/>
      <c r="F217" s="292">
        <v>4</v>
      </c>
      <c r="G217" s="330"/>
      <c r="H217" s="401" t="s">
        <v>8153</v>
      </c>
      <c r="I217" s="401"/>
      <c r="J217" s="401"/>
      <c r="K217" s="336"/>
    </row>
    <row r="218" spans="2:11" s="1" customFormat="1" ht="12.75" customHeight="1">
      <c r="B218" s="337"/>
      <c r="C218" s="338"/>
      <c r="D218" s="338"/>
      <c r="E218" s="338"/>
      <c r="F218" s="338"/>
      <c r="G218" s="338"/>
      <c r="H218" s="338"/>
      <c r="I218" s="338"/>
      <c r="J218" s="338"/>
      <c r="K218" s="339"/>
    </row>
  </sheetData>
  <sheetProtection formatCells="0" formatColumns="0" formatRows="0" insertColumns="0" insertRows="0" insertHyperlinks="0" deleteColumns="0" deleteRows="0" sort="0" autoFilter="0" pivotTables="0"/>
  <mergeCells count="77"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  <mergeCell ref="D27:J27"/>
    <mergeCell ref="D28:J28"/>
    <mergeCell ref="D30:J30"/>
    <mergeCell ref="D31:J31"/>
    <mergeCell ref="D33:J33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65:J65"/>
    <mergeCell ref="D66:J66"/>
    <mergeCell ref="D67:J67"/>
    <mergeCell ref="D68:J68"/>
    <mergeCell ref="D69:J69"/>
    <mergeCell ref="D59:J59"/>
    <mergeCell ref="D60:J60"/>
    <mergeCell ref="D61:J61"/>
    <mergeCell ref="D62:J62"/>
    <mergeCell ref="D63:J63"/>
    <mergeCell ref="C52:J52"/>
    <mergeCell ref="C54:J54"/>
    <mergeCell ref="C55:J55"/>
    <mergeCell ref="C57:J57"/>
    <mergeCell ref="D58:J58"/>
    <mergeCell ref="D47:J47"/>
    <mergeCell ref="E48:J48"/>
    <mergeCell ref="E49:J49"/>
    <mergeCell ref="E50:J50"/>
    <mergeCell ref="D51:J51"/>
    <mergeCell ref="H212:J212"/>
    <mergeCell ref="H214:J214"/>
    <mergeCell ref="H215:J215"/>
    <mergeCell ref="H216:J216"/>
    <mergeCell ref="H217:J217"/>
    <mergeCell ref="H206:J206"/>
    <mergeCell ref="H208:J208"/>
    <mergeCell ref="H209:J209"/>
    <mergeCell ref="H210:J210"/>
    <mergeCell ref="H211:J211"/>
    <mergeCell ref="H200:J200"/>
    <mergeCell ref="H202:J202"/>
    <mergeCell ref="H203:J203"/>
    <mergeCell ref="H204:J204"/>
    <mergeCell ref="H205:J205"/>
    <mergeCell ref="C102:J102"/>
    <mergeCell ref="C122:J122"/>
    <mergeCell ref="C147:J147"/>
    <mergeCell ref="C165:J165"/>
    <mergeCell ref="C199:J199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90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459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ROUND(J94,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ROUND((SUM(BE94:BE329)),  2)</f>
        <v>0</v>
      </c>
      <c r="G35" s="36"/>
      <c r="H35" s="36"/>
      <c r="I35" s="126">
        <v>0.21</v>
      </c>
      <c r="J35" s="125">
        <f>ROUND(((SUM(BE94:BE329))*I35),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ROUND((SUM(BF94:BF329)),  2)</f>
        <v>0</v>
      </c>
      <c r="G36" s="36"/>
      <c r="H36" s="36"/>
      <c r="I36" s="126">
        <v>0.15</v>
      </c>
      <c r="J36" s="125">
        <f>ROUND(((SUM(BF94:BF329))*I36),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ROUND((SUM(BG94:BG329)),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ROUND((SUM(BH94:BH329)),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ROUND((SUM(BI94:BI329)),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02 - Založení spodní stavby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J94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J95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159</v>
      </c>
      <c r="E65" s="150"/>
      <c r="F65" s="150"/>
      <c r="G65" s="150"/>
      <c r="H65" s="150"/>
      <c r="I65" s="150"/>
      <c r="J65" s="151">
        <f>J96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460</v>
      </c>
      <c r="E66" s="150"/>
      <c r="F66" s="150"/>
      <c r="G66" s="150"/>
      <c r="H66" s="150"/>
      <c r="I66" s="150"/>
      <c r="J66" s="151">
        <f>J147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160</v>
      </c>
      <c r="E67" s="150"/>
      <c r="F67" s="150"/>
      <c r="G67" s="150"/>
      <c r="H67" s="150"/>
      <c r="I67" s="150"/>
      <c r="J67" s="151">
        <f>J234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461</v>
      </c>
      <c r="E68" s="150"/>
      <c r="F68" s="150"/>
      <c r="G68" s="150"/>
      <c r="H68" s="150"/>
      <c r="I68" s="150"/>
      <c r="J68" s="151">
        <f>J262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J278</f>
        <v>0</v>
      </c>
      <c r="K69" s="99"/>
      <c r="L69" s="152"/>
    </row>
    <row r="70" spans="1:31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J288</f>
        <v>0</v>
      </c>
      <c r="K70" s="143"/>
      <c r="L70" s="147"/>
    </row>
    <row r="71" spans="1:31" s="10" customFormat="1" ht="19.899999999999999" customHeight="1">
      <c r="B71" s="148"/>
      <c r="C71" s="99"/>
      <c r="D71" s="149" t="s">
        <v>462</v>
      </c>
      <c r="E71" s="150"/>
      <c r="F71" s="150"/>
      <c r="G71" s="150"/>
      <c r="H71" s="150"/>
      <c r="I71" s="150"/>
      <c r="J71" s="151">
        <f>J289</f>
        <v>0</v>
      </c>
      <c r="K71" s="99"/>
      <c r="L71" s="152"/>
    </row>
    <row r="72" spans="1:31" s="9" customFormat="1" ht="24.95" customHeight="1">
      <c r="B72" s="142"/>
      <c r="C72" s="143"/>
      <c r="D72" s="144" t="s">
        <v>169</v>
      </c>
      <c r="E72" s="145"/>
      <c r="F72" s="145"/>
      <c r="G72" s="145"/>
      <c r="H72" s="145"/>
      <c r="I72" s="145"/>
      <c r="J72" s="146">
        <f>J328</f>
        <v>0</v>
      </c>
      <c r="K72" s="143"/>
      <c r="L72" s="147"/>
    </row>
    <row r="73" spans="1:31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31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24.95" customHeight="1">
      <c r="A79" s="36"/>
      <c r="B79" s="37"/>
      <c r="C79" s="25" t="s">
        <v>170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6.5" customHeight="1">
      <c r="A82" s="36"/>
      <c r="B82" s="37"/>
      <c r="C82" s="38"/>
      <c r="D82" s="38"/>
      <c r="E82" s="392" t="str">
        <f>E7</f>
        <v>OU - stavební úpravy objektu ZW - děkanát Lékařské fakulty</v>
      </c>
      <c r="F82" s="393"/>
      <c r="G82" s="393"/>
      <c r="H82" s="393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1" customFormat="1" ht="12" customHeight="1">
      <c r="B83" s="23"/>
      <c r="C83" s="31" t="s">
        <v>150</v>
      </c>
      <c r="D83" s="24"/>
      <c r="E83" s="24"/>
      <c r="F83" s="24"/>
      <c r="G83" s="24"/>
      <c r="H83" s="24"/>
      <c r="I83" s="24"/>
      <c r="J83" s="24"/>
      <c r="K83" s="24"/>
      <c r="L83" s="22"/>
    </row>
    <row r="84" spans="1:63" s="2" customFormat="1" ht="16.5" customHeight="1">
      <c r="A84" s="36"/>
      <c r="B84" s="37"/>
      <c r="C84" s="38"/>
      <c r="D84" s="38"/>
      <c r="E84" s="392" t="s">
        <v>151</v>
      </c>
      <c r="F84" s="394"/>
      <c r="G84" s="394"/>
      <c r="H84" s="394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2" customHeight="1">
      <c r="A85" s="36"/>
      <c r="B85" s="37"/>
      <c r="C85" s="31" t="s">
        <v>152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6.5" customHeight="1">
      <c r="A86" s="36"/>
      <c r="B86" s="37"/>
      <c r="C86" s="38"/>
      <c r="D86" s="38"/>
      <c r="E86" s="340" t="str">
        <f>E11</f>
        <v>02 - Založení spodní stavby</v>
      </c>
      <c r="F86" s="394"/>
      <c r="G86" s="394"/>
      <c r="H86" s="394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2" customHeight="1">
      <c r="A88" s="36"/>
      <c r="B88" s="37"/>
      <c r="C88" s="31" t="s">
        <v>21</v>
      </c>
      <c r="D88" s="38"/>
      <c r="E88" s="38"/>
      <c r="F88" s="29" t="str">
        <f>F14</f>
        <v xml:space="preserve"> </v>
      </c>
      <c r="G88" s="38"/>
      <c r="H88" s="38"/>
      <c r="I88" s="31" t="s">
        <v>23</v>
      </c>
      <c r="J88" s="61" t="str">
        <f>IF(J14="","",J14)</f>
        <v>16. 9. 2021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40.15" customHeight="1">
      <c r="A90" s="36"/>
      <c r="B90" s="37"/>
      <c r="C90" s="31" t="s">
        <v>25</v>
      </c>
      <c r="D90" s="38"/>
      <c r="E90" s="38"/>
      <c r="F90" s="29" t="str">
        <f>E17</f>
        <v>Ostravská univerzita, Dvořákova 138/7, Ostrava</v>
      </c>
      <c r="G90" s="38"/>
      <c r="H90" s="38"/>
      <c r="I90" s="31" t="s">
        <v>32</v>
      </c>
      <c r="J90" s="34" t="str">
        <f>E23</f>
        <v>Ing.arch.Martin Janda,Lomná 1895, Frenštát p.R.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15.2" customHeight="1">
      <c r="A91" s="36"/>
      <c r="B91" s="37"/>
      <c r="C91" s="31" t="s">
        <v>30</v>
      </c>
      <c r="D91" s="38"/>
      <c r="E91" s="38"/>
      <c r="F91" s="29" t="str">
        <f>IF(E20="","",E20)</f>
        <v>Vyplň údaj</v>
      </c>
      <c r="G91" s="38"/>
      <c r="H91" s="38"/>
      <c r="I91" s="31" t="s">
        <v>36</v>
      </c>
      <c r="J91" s="34" t="str">
        <f>E26</f>
        <v xml:space="preserve"> 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0.3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11" customFormat="1" ht="29.25" customHeight="1">
      <c r="A93" s="153"/>
      <c r="B93" s="154"/>
      <c r="C93" s="155" t="s">
        <v>171</v>
      </c>
      <c r="D93" s="156" t="s">
        <v>58</v>
      </c>
      <c r="E93" s="156" t="s">
        <v>54</v>
      </c>
      <c r="F93" s="156" t="s">
        <v>55</v>
      </c>
      <c r="G93" s="156" t="s">
        <v>172</v>
      </c>
      <c r="H93" s="156" t="s">
        <v>173</v>
      </c>
      <c r="I93" s="156" t="s">
        <v>174</v>
      </c>
      <c r="J93" s="156" t="s">
        <v>156</v>
      </c>
      <c r="K93" s="157" t="s">
        <v>175</v>
      </c>
      <c r="L93" s="158"/>
      <c r="M93" s="70" t="s">
        <v>19</v>
      </c>
      <c r="N93" s="71" t="s">
        <v>43</v>
      </c>
      <c r="O93" s="71" t="s">
        <v>176</v>
      </c>
      <c r="P93" s="71" t="s">
        <v>177</v>
      </c>
      <c r="Q93" s="71" t="s">
        <v>178</v>
      </c>
      <c r="R93" s="71" t="s">
        <v>179</v>
      </c>
      <c r="S93" s="71" t="s">
        <v>180</v>
      </c>
      <c r="T93" s="72" t="s">
        <v>181</v>
      </c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</row>
    <row r="94" spans="1:63" s="2" customFormat="1" ht="22.9" customHeight="1">
      <c r="A94" s="36"/>
      <c r="B94" s="37"/>
      <c r="C94" s="77" t="s">
        <v>182</v>
      </c>
      <c r="D94" s="38"/>
      <c r="E94" s="38"/>
      <c r="F94" s="38"/>
      <c r="G94" s="38"/>
      <c r="H94" s="38"/>
      <c r="I94" s="38"/>
      <c r="J94" s="159">
        <f>BK94</f>
        <v>0</v>
      </c>
      <c r="K94" s="38"/>
      <c r="L94" s="41"/>
      <c r="M94" s="73"/>
      <c r="N94" s="160"/>
      <c r="O94" s="74"/>
      <c r="P94" s="161">
        <f>P95+P288+P328</f>
        <v>0</v>
      </c>
      <c r="Q94" s="74"/>
      <c r="R94" s="161">
        <f>R95+R288+R328</f>
        <v>1299.1248408500001</v>
      </c>
      <c r="S94" s="74"/>
      <c r="T94" s="162">
        <f>T95+T288+T328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72</v>
      </c>
      <c r="AU94" s="19" t="s">
        <v>157</v>
      </c>
      <c r="BK94" s="163">
        <f>BK95+BK288+BK328</f>
        <v>0</v>
      </c>
    </row>
    <row r="95" spans="1:63" s="12" customFormat="1" ht="25.9" customHeight="1">
      <c r="B95" s="164"/>
      <c r="C95" s="165"/>
      <c r="D95" s="166" t="s">
        <v>72</v>
      </c>
      <c r="E95" s="167" t="s">
        <v>183</v>
      </c>
      <c r="F95" s="167" t="s">
        <v>184</v>
      </c>
      <c r="G95" s="165"/>
      <c r="H95" s="165"/>
      <c r="I95" s="168"/>
      <c r="J95" s="169">
        <f>BK95</f>
        <v>0</v>
      </c>
      <c r="K95" s="165"/>
      <c r="L95" s="170"/>
      <c r="M95" s="171"/>
      <c r="N95" s="172"/>
      <c r="O95" s="172"/>
      <c r="P95" s="173">
        <f>P96+P147+P234+P262+P278</f>
        <v>0</v>
      </c>
      <c r="Q95" s="172"/>
      <c r="R95" s="173">
        <f>R96+R147+R234+R262+R278</f>
        <v>1295.99530405</v>
      </c>
      <c r="S95" s="172"/>
      <c r="T95" s="174">
        <f>T96+T147+T234+T262+T278</f>
        <v>0</v>
      </c>
      <c r="AR95" s="175" t="s">
        <v>80</v>
      </c>
      <c r="AT95" s="176" t="s">
        <v>72</v>
      </c>
      <c r="AU95" s="176" t="s">
        <v>73</v>
      </c>
      <c r="AY95" s="175" t="s">
        <v>185</v>
      </c>
      <c r="BK95" s="177">
        <f>BK96+BK147+BK234+BK262+BK278</f>
        <v>0</v>
      </c>
    </row>
    <row r="96" spans="1:63" s="12" customFormat="1" ht="22.9" customHeight="1">
      <c r="B96" s="164"/>
      <c r="C96" s="165"/>
      <c r="D96" s="166" t="s">
        <v>72</v>
      </c>
      <c r="E96" s="178" t="s">
        <v>80</v>
      </c>
      <c r="F96" s="178" t="s">
        <v>186</v>
      </c>
      <c r="G96" s="165"/>
      <c r="H96" s="165"/>
      <c r="I96" s="168"/>
      <c r="J96" s="179">
        <f>BK96</f>
        <v>0</v>
      </c>
      <c r="K96" s="165"/>
      <c r="L96" s="170"/>
      <c r="M96" s="171"/>
      <c r="N96" s="172"/>
      <c r="O96" s="172"/>
      <c r="P96" s="173">
        <f>SUM(P97:P146)</f>
        <v>0</v>
      </c>
      <c r="Q96" s="172"/>
      <c r="R96" s="173">
        <f>SUM(R97:R146)</f>
        <v>0</v>
      </c>
      <c r="S96" s="172"/>
      <c r="T96" s="174">
        <f>SUM(T97:T146)</f>
        <v>0</v>
      </c>
      <c r="AR96" s="175" t="s">
        <v>80</v>
      </c>
      <c r="AT96" s="176" t="s">
        <v>72</v>
      </c>
      <c r="AU96" s="176" t="s">
        <v>80</v>
      </c>
      <c r="AY96" s="175" t="s">
        <v>185</v>
      </c>
      <c r="BK96" s="177">
        <f>SUM(BK97:BK146)</f>
        <v>0</v>
      </c>
    </row>
    <row r="97" spans="1:65" s="2" customFormat="1" ht="16.5" customHeight="1">
      <c r="A97" s="36"/>
      <c r="B97" s="37"/>
      <c r="C97" s="180" t="s">
        <v>80</v>
      </c>
      <c r="D97" s="180" t="s">
        <v>187</v>
      </c>
      <c r="E97" s="181" t="s">
        <v>463</v>
      </c>
      <c r="F97" s="182" t="s">
        <v>464</v>
      </c>
      <c r="G97" s="183" t="s">
        <v>190</v>
      </c>
      <c r="H97" s="184">
        <v>23.742999999999999</v>
      </c>
      <c r="I97" s="185"/>
      <c r="J97" s="186">
        <f>ROUND(I97*H97,2)</f>
        <v>0</v>
      </c>
      <c r="K97" s="182" t="s">
        <v>191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135</v>
      </c>
      <c r="AT97" s="191" t="s">
        <v>187</v>
      </c>
      <c r="AU97" s="191" t="s">
        <v>82</v>
      </c>
      <c r="AY97" s="19" t="s">
        <v>185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80</v>
      </c>
      <c r="BK97" s="192">
        <f>ROUND(I97*H97,2)</f>
        <v>0</v>
      </c>
      <c r="BL97" s="19" t="s">
        <v>135</v>
      </c>
      <c r="BM97" s="191" t="s">
        <v>465</v>
      </c>
    </row>
    <row r="98" spans="1:65" s="2" customFormat="1" ht="11.25">
      <c r="A98" s="36"/>
      <c r="B98" s="37"/>
      <c r="C98" s="38"/>
      <c r="D98" s="193" t="s">
        <v>193</v>
      </c>
      <c r="E98" s="38"/>
      <c r="F98" s="194" t="s">
        <v>466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193</v>
      </c>
      <c r="AU98" s="19" t="s">
        <v>82</v>
      </c>
    </row>
    <row r="99" spans="1:65" s="13" customFormat="1" ht="11.25">
      <c r="B99" s="198"/>
      <c r="C99" s="199"/>
      <c r="D99" s="200" t="s">
        <v>195</v>
      </c>
      <c r="E99" s="201" t="s">
        <v>19</v>
      </c>
      <c r="F99" s="202" t="s">
        <v>467</v>
      </c>
      <c r="G99" s="199"/>
      <c r="H99" s="201" t="s">
        <v>19</v>
      </c>
      <c r="I99" s="203"/>
      <c r="J99" s="199"/>
      <c r="K99" s="199"/>
      <c r="L99" s="204"/>
      <c r="M99" s="205"/>
      <c r="N99" s="206"/>
      <c r="O99" s="206"/>
      <c r="P99" s="206"/>
      <c r="Q99" s="206"/>
      <c r="R99" s="206"/>
      <c r="S99" s="206"/>
      <c r="T99" s="207"/>
      <c r="AT99" s="208" t="s">
        <v>195</v>
      </c>
      <c r="AU99" s="208" t="s">
        <v>82</v>
      </c>
      <c r="AV99" s="13" t="s">
        <v>80</v>
      </c>
      <c r="AW99" s="13" t="s">
        <v>35</v>
      </c>
      <c r="AX99" s="13" t="s">
        <v>73</v>
      </c>
      <c r="AY99" s="208" t="s">
        <v>185</v>
      </c>
    </row>
    <row r="100" spans="1:65" s="13" customFormat="1" ht="11.25">
      <c r="B100" s="198"/>
      <c r="C100" s="199"/>
      <c r="D100" s="200" t="s">
        <v>195</v>
      </c>
      <c r="E100" s="201" t="s">
        <v>19</v>
      </c>
      <c r="F100" s="202" t="s">
        <v>468</v>
      </c>
      <c r="G100" s="199"/>
      <c r="H100" s="201" t="s">
        <v>19</v>
      </c>
      <c r="I100" s="203"/>
      <c r="J100" s="199"/>
      <c r="K100" s="199"/>
      <c r="L100" s="204"/>
      <c r="M100" s="205"/>
      <c r="N100" s="206"/>
      <c r="O100" s="206"/>
      <c r="P100" s="206"/>
      <c r="Q100" s="206"/>
      <c r="R100" s="206"/>
      <c r="S100" s="206"/>
      <c r="T100" s="207"/>
      <c r="AT100" s="208" t="s">
        <v>195</v>
      </c>
      <c r="AU100" s="208" t="s">
        <v>82</v>
      </c>
      <c r="AV100" s="13" t="s">
        <v>80</v>
      </c>
      <c r="AW100" s="13" t="s">
        <v>35</v>
      </c>
      <c r="AX100" s="13" t="s">
        <v>73</v>
      </c>
      <c r="AY100" s="208" t="s">
        <v>185</v>
      </c>
    </row>
    <row r="101" spans="1:65" s="14" customFormat="1" ht="11.25">
      <c r="B101" s="209"/>
      <c r="C101" s="210"/>
      <c r="D101" s="200" t="s">
        <v>195</v>
      </c>
      <c r="E101" s="211" t="s">
        <v>19</v>
      </c>
      <c r="F101" s="212" t="s">
        <v>469</v>
      </c>
      <c r="G101" s="210"/>
      <c r="H101" s="213">
        <v>23.742999999999999</v>
      </c>
      <c r="I101" s="214"/>
      <c r="J101" s="210"/>
      <c r="K101" s="210"/>
      <c r="L101" s="215"/>
      <c r="M101" s="216"/>
      <c r="N101" s="217"/>
      <c r="O101" s="217"/>
      <c r="P101" s="217"/>
      <c r="Q101" s="217"/>
      <c r="R101" s="217"/>
      <c r="S101" s="217"/>
      <c r="T101" s="218"/>
      <c r="AT101" s="219" t="s">
        <v>195</v>
      </c>
      <c r="AU101" s="219" t="s">
        <v>82</v>
      </c>
      <c r="AV101" s="14" t="s">
        <v>82</v>
      </c>
      <c r="AW101" s="14" t="s">
        <v>35</v>
      </c>
      <c r="AX101" s="14" t="s">
        <v>73</v>
      </c>
      <c r="AY101" s="219" t="s">
        <v>185</v>
      </c>
    </row>
    <row r="102" spans="1:65" s="15" customFormat="1" ht="11.25">
      <c r="B102" s="220"/>
      <c r="C102" s="221"/>
      <c r="D102" s="200" t="s">
        <v>195</v>
      </c>
      <c r="E102" s="222" t="s">
        <v>19</v>
      </c>
      <c r="F102" s="223" t="s">
        <v>226</v>
      </c>
      <c r="G102" s="221"/>
      <c r="H102" s="224">
        <v>23.742999999999999</v>
      </c>
      <c r="I102" s="225"/>
      <c r="J102" s="221"/>
      <c r="K102" s="221"/>
      <c r="L102" s="226"/>
      <c r="M102" s="227"/>
      <c r="N102" s="228"/>
      <c r="O102" s="228"/>
      <c r="P102" s="228"/>
      <c r="Q102" s="228"/>
      <c r="R102" s="228"/>
      <c r="S102" s="228"/>
      <c r="T102" s="229"/>
      <c r="AT102" s="230" t="s">
        <v>195</v>
      </c>
      <c r="AU102" s="230" t="s">
        <v>82</v>
      </c>
      <c r="AV102" s="15" t="s">
        <v>135</v>
      </c>
      <c r="AW102" s="15" t="s">
        <v>35</v>
      </c>
      <c r="AX102" s="15" t="s">
        <v>80</v>
      </c>
      <c r="AY102" s="230" t="s">
        <v>185</v>
      </c>
    </row>
    <row r="103" spans="1:65" s="2" customFormat="1" ht="37.9" customHeight="1">
      <c r="A103" s="36"/>
      <c r="B103" s="37"/>
      <c r="C103" s="180" t="s">
        <v>82</v>
      </c>
      <c r="D103" s="180" t="s">
        <v>187</v>
      </c>
      <c r="E103" s="181" t="s">
        <v>470</v>
      </c>
      <c r="F103" s="182" t="s">
        <v>471</v>
      </c>
      <c r="G103" s="183" t="s">
        <v>190</v>
      </c>
      <c r="H103" s="184">
        <v>14.73</v>
      </c>
      <c r="I103" s="185"/>
      <c r="J103" s="186">
        <f>ROUND(I103*H103,2)</f>
        <v>0</v>
      </c>
      <c r="K103" s="182" t="s">
        <v>191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82</v>
      </c>
      <c r="AY103" s="19" t="s">
        <v>185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80</v>
      </c>
      <c r="BK103" s="192">
        <f>ROUND(I103*H103,2)</f>
        <v>0</v>
      </c>
      <c r="BL103" s="19" t="s">
        <v>135</v>
      </c>
      <c r="BM103" s="191" t="s">
        <v>472</v>
      </c>
    </row>
    <row r="104" spans="1:65" s="2" customFormat="1" ht="11.25">
      <c r="A104" s="36"/>
      <c r="B104" s="37"/>
      <c r="C104" s="38"/>
      <c r="D104" s="193" t="s">
        <v>193</v>
      </c>
      <c r="E104" s="38"/>
      <c r="F104" s="194" t="s">
        <v>473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193</v>
      </c>
      <c r="AU104" s="19" t="s">
        <v>82</v>
      </c>
    </row>
    <row r="105" spans="1:65" s="13" customFormat="1" ht="11.25">
      <c r="B105" s="198"/>
      <c r="C105" s="199"/>
      <c r="D105" s="200" t="s">
        <v>195</v>
      </c>
      <c r="E105" s="201" t="s">
        <v>19</v>
      </c>
      <c r="F105" s="202" t="s">
        <v>467</v>
      </c>
      <c r="G105" s="199"/>
      <c r="H105" s="201" t="s">
        <v>19</v>
      </c>
      <c r="I105" s="203"/>
      <c r="J105" s="199"/>
      <c r="K105" s="199"/>
      <c r="L105" s="204"/>
      <c r="M105" s="205"/>
      <c r="N105" s="206"/>
      <c r="O105" s="206"/>
      <c r="P105" s="206"/>
      <c r="Q105" s="206"/>
      <c r="R105" s="206"/>
      <c r="S105" s="206"/>
      <c r="T105" s="207"/>
      <c r="AT105" s="208" t="s">
        <v>195</v>
      </c>
      <c r="AU105" s="208" t="s">
        <v>82</v>
      </c>
      <c r="AV105" s="13" t="s">
        <v>80</v>
      </c>
      <c r="AW105" s="13" t="s">
        <v>35</v>
      </c>
      <c r="AX105" s="13" t="s">
        <v>73</v>
      </c>
      <c r="AY105" s="208" t="s">
        <v>185</v>
      </c>
    </row>
    <row r="106" spans="1:65" s="13" customFormat="1" ht="11.25">
      <c r="B106" s="198"/>
      <c r="C106" s="199"/>
      <c r="D106" s="200" t="s">
        <v>195</v>
      </c>
      <c r="E106" s="201" t="s">
        <v>19</v>
      </c>
      <c r="F106" s="202" t="s">
        <v>468</v>
      </c>
      <c r="G106" s="199"/>
      <c r="H106" s="201" t="s">
        <v>19</v>
      </c>
      <c r="I106" s="203"/>
      <c r="J106" s="199"/>
      <c r="K106" s="199"/>
      <c r="L106" s="204"/>
      <c r="M106" s="205"/>
      <c r="N106" s="206"/>
      <c r="O106" s="206"/>
      <c r="P106" s="206"/>
      <c r="Q106" s="206"/>
      <c r="R106" s="206"/>
      <c r="S106" s="206"/>
      <c r="T106" s="207"/>
      <c r="AT106" s="208" t="s">
        <v>195</v>
      </c>
      <c r="AU106" s="208" t="s">
        <v>82</v>
      </c>
      <c r="AV106" s="13" t="s">
        <v>80</v>
      </c>
      <c r="AW106" s="13" t="s">
        <v>35</v>
      </c>
      <c r="AX106" s="13" t="s">
        <v>73</v>
      </c>
      <c r="AY106" s="208" t="s">
        <v>185</v>
      </c>
    </row>
    <row r="107" spans="1:65" s="14" customFormat="1" ht="11.25">
      <c r="B107" s="209"/>
      <c r="C107" s="210"/>
      <c r="D107" s="200" t="s">
        <v>195</v>
      </c>
      <c r="E107" s="211" t="s">
        <v>19</v>
      </c>
      <c r="F107" s="212" t="s">
        <v>469</v>
      </c>
      <c r="G107" s="210"/>
      <c r="H107" s="213">
        <v>23.742999999999999</v>
      </c>
      <c r="I107" s="214"/>
      <c r="J107" s="210"/>
      <c r="K107" s="210"/>
      <c r="L107" s="215"/>
      <c r="M107" s="216"/>
      <c r="N107" s="217"/>
      <c r="O107" s="217"/>
      <c r="P107" s="217"/>
      <c r="Q107" s="217"/>
      <c r="R107" s="217"/>
      <c r="S107" s="217"/>
      <c r="T107" s="218"/>
      <c r="AT107" s="219" t="s">
        <v>195</v>
      </c>
      <c r="AU107" s="219" t="s">
        <v>82</v>
      </c>
      <c r="AV107" s="14" t="s">
        <v>82</v>
      </c>
      <c r="AW107" s="14" t="s">
        <v>35</v>
      </c>
      <c r="AX107" s="14" t="s">
        <v>73</v>
      </c>
      <c r="AY107" s="219" t="s">
        <v>185</v>
      </c>
    </row>
    <row r="108" spans="1:65" s="13" customFormat="1" ht="11.25">
      <c r="B108" s="198"/>
      <c r="C108" s="199"/>
      <c r="D108" s="200" t="s">
        <v>195</v>
      </c>
      <c r="E108" s="201" t="s">
        <v>19</v>
      </c>
      <c r="F108" s="202" t="s">
        <v>474</v>
      </c>
      <c r="G108" s="199"/>
      <c r="H108" s="201" t="s">
        <v>19</v>
      </c>
      <c r="I108" s="203"/>
      <c r="J108" s="199"/>
      <c r="K108" s="199"/>
      <c r="L108" s="204"/>
      <c r="M108" s="205"/>
      <c r="N108" s="206"/>
      <c r="O108" s="206"/>
      <c r="P108" s="206"/>
      <c r="Q108" s="206"/>
      <c r="R108" s="206"/>
      <c r="S108" s="206"/>
      <c r="T108" s="207"/>
      <c r="AT108" s="208" t="s">
        <v>195</v>
      </c>
      <c r="AU108" s="208" t="s">
        <v>82</v>
      </c>
      <c r="AV108" s="13" t="s">
        <v>80</v>
      </c>
      <c r="AW108" s="13" t="s">
        <v>35</v>
      </c>
      <c r="AX108" s="13" t="s">
        <v>73</v>
      </c>
      <c r="AY108" s="208" t="s">
        <v>185</v>
      </c>
    </row>
    <row r="109" spans="1:65" s="14" customFormat="1" ht="11.25">
      <c r="B109" s="209"/>
      <c r="C109" s="210"/>
      <c r="D109" s="200" t="s">
        <v>195</v>
      </c>
      <c r="E109" s="211" t="s">
        <v>19</v>
      </c>
      <c r="F109" s="212" t="s">
        <v>475</v>
      </c>
      <c r="G109" s="210"/>
      <c r="H109" s="213">
        <v>-6.5949999999999998</v>
      </c>
      <c r="I109" s="214"/>
      <c r="J109" s="210"/>
      <c r="K109" s="210"/>
      <c r="L109" s="215"/>
      <c r="M109" s="216"/>
      <c r="N109" s="217"/>
      <c r="O109" s="217"/>
      <c r="P109" s="217"/>
      <c r="Q109" s="217"/>
      <c r="R109" s="217"/>
      <c r="S109" s="217"/>
      <c r="T109" s="218"/>
      <c r="AT109" s="219" t="s">
        <v>195</v>
      </c>
      <c r="AU109" s="219" t="s">
        <v>82</v>
      </c>
      <c r="AV109" s="14" t="s">
        <v>82</v>
      </c>
      <c r="AW109" s="14" t="s">
        <v>35</v>
      </c>
      <c r="AX109" s="14" t="s">
        <v>73</v>
      </c>
      <c r="AY109" s="219" t="s">
        <v>185</v>
      </c>
    </row>
    <row r="110" spans="1:65" s="14" customFormat="1" ht="11.25">
      <c r="B110" s="209"/>
      <c r="C110" s="210"/>
      <c r="D110" s="200" t="s">
        <v>195</v>
      </c>
      <c r="E110" s="211" t="s">
        <v>19</v>
      </c>
      <c r="F110" s="212" t="s">
        <v>476</v>
      </c>
      <c r="G110" s="210"/>
      <c r="H110" s="213">
        <v>-2.4180000000000001</v>
      </c>
      <c r="I110" s="214"/>
      <c r="J110" s="210"/>
      <c r="K110" s="210"/>
      <c r="L110" s="215"/>
      <c r="M110" s="216"/>
      <c r="N110" s="217"/>
      <c r="O110" s="217"/>
      <c r="P110" s="217"/>
      <c r="Q110" s="217"/>
      <c r="R110" s="217"/>
      <c r="S110" s="217"/>
      <c r="T110" s="218"/>
      <c r="AT110" s="219" t="s">
        <v>195</v>
      </c>
      <c r="AU110" s="219" t="s">
        <v>82</v>
      </c>
      <c r="AV110" s="14" t="s">
        <v>82</v>
      </c>
      <c r="AW110" s="14" t="s">
        <v>35</v>
      </c>
      <c r="AX110" s="14" t="s">
        <v>73</v>
      </c>
      <c r="AY110" s="219" t="s">
        <v>185</v>
      </c>
    </row>
    <row r="111" spans="1:65" s="15" customFormat="1" ht="11.25">
      <c r="B111" s="220"/>
      <c r="C111" s="221"/>
      <c r="D111" s="200" t="s">
        <v>195</v>
      </c>
      <c r="E111" s="222" t="s">
        <v>19</v>
      </c>
      <c r="F111" s="223" t="s">
        <v>226</v>
      </c>
      <c r="G111" s="221"/>
      <c r="H111" s="224">
        <v>14.73</v>
      </c>
      <c r="I111" s="225"/>
      <c r="J111" s="221"/>
      <c r="K111" s="221"/>
      <c r="L111" s="226"/>
      <c r="M111" s="227"/>
      <c r="N111" s="228"/>
      <c r="O111" s="228"/>
      <c r="P111" s="228"/>
      <c r="Q111" s="228"/>
      <c r="R111" s="228"/>
      <c r="S111" s="228"/>
      <c r="T111" s="229"/>
      <c r="AT111" s="230" t="s">
        <v>195</v>
      </c>
      <c r="AU111" s="230" t="s">
        <v>82</v>
      </c>
      <c r="AV111" s="15" t="s">
        <v>135</v>
      </c>
      <c r="AW111" s="15" t="s">
        <v>35</v>
      </c>
      <c r="AX111" s="15" t="s">
        <v>80</v>
      </c>
      <c r="AY111" s="230" t="s">
        <v>185</v>
      </c>
    </row>
    <row r="112" spans="1:65" s="2" customFormat="1" ht="37.9" customHeight="1">
      <c r="A112" s="36"/>
      <c r="B112" s="37"/>
      <c r="C112" s="180" t="s">
        <v>129</v>
      </c>
      <c r="D112" s="180" t="s">
        <v>187</v>
      </c>
      <c r="E112" s="181" t="s">
        <v>477</v>
      </c>
      <c r="F112" s="182" t="s">
        <v>478</v>
      </c>
      <c r="G112" s="183" t="s">
        <v>190</v>
      </c>
      <c r="H112" s="184">
        <v>14.73</v>
      </c>
      <c r="I112" s="185"/>
      <c r="J112" s="186">
        <f>ROUND(I112*H112,2)</f>
        <v>0</v>
      </c>
      <c r="K112" s="182" t="s">
        <v>191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82</v>
      </c>
      <c r="AY112" s="19" t="s">
        <v>185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80</v>
      </c>
      <c r="BK112" s="192">
        <f>ROUND(I112*H112,2)</f>
        <v>0</v>
      </c>
      <c r="BL112" s="19" t="s">
        <v>135</v>
      </c>
      <c r="BM112" s="191" t="s">
        <v>479</v>
      </c>
    </row>
    <row r="113" spans="1:65" s="2" customFormat="1" ht="11.25">
      <c r="A113" s="36"/>
      <c r="B113" s="37"/>
      <c r="C113" s="38"/>
      <c r="D113" s="193" t="s">
        <v>193</v>
      </c>
      <c r="E113" s="38"/>
      <c r="F113" s="194" t="s">
        <v>480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193</v>
      </c>
      <c r="AU113" s="19" t="s">
        <v>82</v>
      </c>
    </row>
    <row r="114" spans="1:65" s="13" customFormat="1" ht="11.25">
      <c r="B114" s="198"/>
      <c r="C114" s="199"/>
      <c r="D114" s="200" t="s">
        <v>195</v>
      </c>
      <c r="E114" s="201" t="s">
        <v>19</v>
      </c>
      <c r="F114" s="202" t="s">
        <v>467</v>
      </c>
      <c r="G114" s="199"/>
      <c r="H114" s="201" t="s">
        <v>19</v>
      </c>
      <c r="I114" s="203"/>
      <c r="J114" s="199"/>
      <c r="K114" s="199"/>
      <c r="L114" s="204"/>
      <c r="M114" s="205"/>
      <c r="N114" s="206"/>
      <c r="O114" s="206"/>
      <c r="P114" s="206"/>
      <c r="Q114" s="206"/>
      <c r="R114" s="206"/>
      <c r="S114" s="206"/>
      <c r="T114" s="207"/>
      <c r="AT114" s="208" t="s">
        <v>195</v>
      </c>
      <c r="AU114" s="208" t="s">
        <v>82</v>
      </c>
      <c r="AV114" s="13" t="s">
        <v>80</v>
      </c>
      <c r="AW114" s="13" t="s">
        <v>35</v>
      </c>
      <c r="AX114" s="13" t="s">
        <v>73</v>
      </c>
      <c r="AY114" s="208" t="s">
        <v>185</v>
      </c>
    </row>
    <row r="115" spans="1:65" s="13" customFormat="1" ht="11.25">
      <c r="B115" s="198"/>
      <c r="C115" s="199"/>
      <c r="D115" s="200" t="s">
        <v>195</v>
      </c>
      <c r="E115" s="201" t="s">
        <v>19</v>
      </c>
      <c r="F115" s="202" t="s">
        <v>468</v>
      </c>
      <c r="G115" s="199"/>
      <c r="H115" s="201" t="s">
        <v>19</v>
      </c>
      <c r="I115" s="203"/>
      <c r="J115" s="199"/>
      <c r="K115" s="199"/>
      <c r="L115" s="204"/>
      <c r="M115" s="205"/>
      <c r="N115" s="206"/>
      <c r="O115" s="206"/>
      <c r="P115" s="206"/>
      <c r="Q115" s="206"/>
      <c r="R115" s="206"/>
      <c r="S115" s="206"/>
      <c r="T115" s="207"/>
      <c r="AT115" s="208" t="s">
        <v>195</v>
      </c>
      <c r="AU115" s="208" t="s">
        <v>82</v>
      </c>
      <c r="AV115" s="13" t="s">
        <v>80</v>
      </c>
      <c r="AW115" s="13" t="s">
        <v>35</v>
      </c>
      <c r="AX115" s="13" t="s">
        <v>73</v>
      </c>
      <c r="AY115" s="208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469</v>
      </c>
      <c r="G116" s="210"/>
      <c r="H116" s="213">
        <v>23.742999999999999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3" customFormat="1" ht="11.25">
      <c r="B117" s="198"/>
      <c r="C117" s="199"/>
      <c r="D117" s="200" t="s">
        <v>195</v>
      </c>
      <c r="E117" s="201" t="s">
        <v>19</v>
      </c>
      <c r="F117" s="202" t="s">
        <v>474</v>
      </c>
      <c r="G117" s="199"/>
      <c r="H117" s="201" t="s">
        <v>19</v>
      </c>
      <c r="I117" s="203"/>
      <c r="J117" s="199"/>
      <c r="K117" s="199"/>
      <c r="L117" s="204"/>
      <c r="M117" s="205"/>
      <c r="N117" s="206"/>
      <c r="O117" s="206"/>
      <c r="P117" s="206"/>
      <c r="Q117" s="206"/>
      <c r="R117" s="206"/>
      <c r="S117" s="206"/>
      <c r="T117" s="207"/>
      <c r="AT117" s="208" t="s">
        <v>195</v>
      </c>
      <c r="AU117" s="208" t="s">
        <v>82</v>
      </c>
      <c r="AV117" s="13" t="s">
        <v>80</v>
      </c>
      <c r="AW117" s="13" t="s">
        <v>35</v>
      </c>
      <c r="AX117" s="13" t="s">
        <v>73</v>
      </c>
      <c r="AY117" s="208" t="s">
        <v>185</v>
      </c>
    </row>
    <row r="118" spans="1:65" s="14" customFormat="1" ht="11.25">
      <c r="B118" s="209"/>
      <c r="C118" s="210"/>
      <c r="D118" s="200" t="s">
        <v>195</v>
      </c>
      <c r="E118" s="211" t="s">
        <v>19</v>
      </c>
      <c r="F118" s="212" t="s">
        <v>475</v>
      </c>
      <c r="G118" s="210"/>
      <c r="H118" s="213">
        <v>-6.5949999999999998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1:65" s="14" customFormat="1" ht="11.25">
      <c r="B119" s="209"/>
      <c r="C119" s="210"/>
      <c r="D119" s="200" t="s">
        <v>195</v>
      </c>
      <c r="E119" s="211" t="s">
        <v>19</v>
      </c>
      <c r="F119" s="212" t="s">
        <v>476</v>
      </c>
      <c r="G119" s="210"/>
      <c r="H119" s="213">
        <v>-2.4180000000000001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1:65" s="15" customFormat="1" ht="11.25">
      <c r="B120" s="220"/>
      <c r="C120" s="221"/>
      <c r="D120" s="200" t="s">
        <v>195</v>
      </c>
      <c r="E120" s="222" t="s">
        <v>19</v>
      </c>
      <c r="F120" s="223" t="s">
        <v>226</v>
      </c>
      <c r="G120" s="221"/>
      <c r="H120" s="224">
        <v>14.73</v>
      </c>
      <c r="I120" s="225"/>
      <c r="J120" s="221"/>
      <c r="K120" s="221"/>
      <c r="L120" s="226"/>
      <c r="M120" s="227"/>
      <c r="N120" s="228"/>
      <c r="O120" s="228"/>
      <c r="P120" s="228"/>
      <c r="Q120" s="228"/>
      <c r="R120" s="228"/>
      <c r="S120" s="228"/>
      <c r="T120" s="229"/>
      <c r="AT120" s="230" t="s">
        <v>195</v>
      </c>
      <c r="AU120" s="230" t="s">
        <v>82</v>
      </c>
      <c r="AV120" s="15" t="s">
        <v>135</v>
      </c>
      <c r="AW120" s="15" t="s">
        <v>35</v>
      </c>
      <c r="AX120" s="15" t="s">
        <v>80</v>
      </c>
      <c r="AY120" s="230" t="s">
        <v>185</v>
      </c>
    </row>
    <row r="121" spans="1:65" s="2" customFormat="1" ht="24.2" customHeight="1">
      <c r="A121" s="36"/>
      <c r="B121" s="37"/>
      <c r="C121" s="180" t="s">
        <v>135</v>
      </c>
      <c r="D121" s="180" t="s">
        <v>187</v>
      </c>
      <c r="E121" s="181" t="s">
        <v>481</v>
      </c>
      <c r="F121" s="182" t="s">
        <v>482</v>
      </c>
      <c r="G121" s="183" t="s">
        <v>342</v>
      </c>
      <c r="H121" s="184">
        <v>29.46</v>
      </c>
      <c r="I121" s="185"/>
      <c r="J121" s="186">
        <f>ROUND(I121*H121,2)</f>
        <v>0</v>
      </c>
      <c r="K121" s="182" t="s">
        <v>191</v>
      </c>
      <c r="L121" s="41"/>
      <c r="M121" s="187" t="s">
        <v>19</v>
      </c>
      <c r="N121" s="188" t="s">
        <v>44</v>
      </c>
      <c r="O121" s="66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82</v>
      </c>
      <c r="AY121" s="19" t="s">
        <v>185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19" t="s">
        <v>80</v>
      </c>
      <c r="BK121" s="192">
        <f>ROUND(I121*H121,2)</f>
        <v>0</v>
      </c>
      <c r="BL121" s="19" t="s">
        <v>135</v>
      </c>
      <c r="BM121" s="191" t="s">
        <v>483</v>
      </c>
    </row>
    <row r="122" spans="1:65" s="2" customFormat="1" ht="11.25">
      <c r="A122" s="36"/>
      <c r="B122" s="37"/>
      <c r="C122" s="38"/>
      <c r="D122" s="193" t="s">
        <v>193</v>
      </c>
      <c r="E122" s="38"/>
      <c r="F122" s="194" t="s">
        <v>484</v>
      </c>
      <c r="G122" s="38"/>
      <c r="H122" s="38"/>
      <c r="I122" s="195"/>
      <c r="J122" s="38"/>
      <c r="K122" s="38"/>
      <c r="L122" s="41"/>
      <c r="M122" s="196"/>
      <c r="N122" s="197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193</v>
      </c>
      <c r="AU122" s="19" t="s">
        <v>82</v>
      </c>
    </row>
    <row r="123" spans="1:65" s="13" customFormat="1" ht="11.25">
      <c r="B123" s="198"/>
      <c r="C123" s="199"/>
      <c r="D123" s="200" t="s">
        <v>195</v>
      </c>
      <c r="E123" s="201" t="s">
        <v>19</v>
      </c>
      <c r="F123" s="202" t="s">
        <v>467</v>
      </c>
      <c r="G123" s="199"/>
      <c r="H123" s="201" t="s">
        <v>19</v>
      </c>
      <c r="I123" s="203"/>
      <c r="J123" s="199"/>
      <c r="K123" s="199"/>
      <c r="L123" s="204"/>
      <c r="M123" s="205"/>
      <c r="N123" s="206"/>
      <c r="O123" s="206"/>
      <c r="P123" s="206"/>
      <c r="Q123" s="206"/>
      <c r="R123" s="206"/>
      <c r="S123" s="206"/>
      <c r="T123" s="207"/>
      <c r="AT123" s="208" t="s">
        <v>195</v>
      </c>
      <c r="AU123" s="208" t="s">
        <v>82</v>
      </c>
      <c r="AV123" s="13" t="s">
        <v>80</v>
      </c>
      <c r="AW123" s="13" t="s">
        <v>35</v>
      </c>
      <c r="AX123" s="13" t="s">
        <v>73</v>
      </c>
      <c r="AY123" s="208" t="s">
        <v>185</v>
      </c>
    </row>
    <row r="124" spans="1:65" s="13" customFormat="1" ht="11.25">
      <c r="B124" s="198"/>
      <c r="C124" s="199"/>
      <c r="D124" s="200" t="s">
        <v>195</v>
      </c>
      <c r="E124" s="201" t="s">
        <v>19</v>
      </c>
      <c r="F124" s="202" t="s">
        <v>468</v>
      </c>
      <c r="G124" s="199"/>
      <c r="H124" s="201" t="s">
        <v>19</v>
      </c>
      <c r="I124" s="203"/>
      <c r="J124" s="199"/>
      <c r="K124" s="199"/>
      <c r="L124" s="204"/>
      <c r="M124" s="205"/>
      <c r="N124" s="206"/>
      <c r="O124" s="206"/>
      <c r="P124" s="206"/>
      <c r="Q124" s="206"/>
      <c r="R124" s="206"/>
      <c r="S124" s="206"/>
      <c r="T124" s="207"/>
      <c r="AT124" s="208" t="s">
        <v>195</v>
      </c>
      <c r="AU124" s="208" t="s">
        <v>82</v>
      </c>
      <c r="AV124" s="13" t="s">
        <v>80</v>
      </c>
      <c r="AW124" s="13" t="s">
        <v>35</v>
      </c>
      <c r="AX124" s="13" t="s">
        <v>73</v>
      </c>
      <c r="AY124" s="208" t="s">
        <v>185</v>
      </c>
    </row>
    <row r="125" spans="1:65" s="14" customFormat="1" ht="11.25">
      <c r="B125" s="209"/>
      <c r="C125" s="210"/>
      <c r="D125" s="200" t="s">
        <v>195</v>
      </c>
      <c r="E125" s="211" t="s">
        <v>19</v>
      </c>
      <c r="F125" s="212" t="s">
        <v>469</v>
      </c>
      <c r="G125" s="210"/>
      <c r="H125" s="213">
        <v>23.742999999999999</v>
      </c>
      <c r="I125" s="214"/>
      <c r="J125" s="210"/>
      <c r="K125" s="210"/>
      <c r="L125" s="215"/>
      <c r="M125" s="216"/>
      <c r="N125" s="217"/>
      <c r="O125" s="217"/>
      <c r="P125" s="217"/>
      <c r="Q125" s="217"/>
      <c r="R125" s="217"/>
      <c r="S125" s="217"/>
      <c r="T125" s="218"/>
      <c r="AT125" s="219" t="s">
        <v>195</v>
      </c>
      <c r="AU125" s="219" t="s">
        <v>82</v>
      </c>
      <c r="AV125" s="14" t="s">
        <v>82</v>
      </c>
      <c r="AW125" s="14" t="s">
        <v>35</v>
      </c>
      <c r="AX125" s="14" t="s">
        <v>73</v>
      </c>
      <c r="AY125" s="219" t="s">
        <v>185</v>
      </c>
    </row>
    <row r="126" spans="1:65" s="13" customFormat="1" ht="11.25">
      <c r="B126" s="198"/>
      <c r="C126" s="199"/>
      <c r="D126" s="200" t="s">
        <v>195</v>
      </c>
      <c r="E126" s="201" t="s">
        <v>19</v>
      </c>
      <c r="F126" s="202" t="s">
        <v>474</v>
      </c>
      <c r="G126" s="199"/>
      <c r="H126" s="201" t="s">
        <v>19</v>
      </c>
      <c r="I126" s="203"/>
      <c r="J126" s="199"/>
      <c r="K126" s="199"/>
      <c r="L126" s="204"/>
      <c r="M126" s="205"/>
      <c r="N126" s="206"/>
      <c r="O126" s="206"/>
      <c r="P126" s="206"/>
      <c r="Q126" s="206"/>
      <c r="R126" s="206"/>
      <c r="S126" s="206"/>
      <c r="T126" s="207"/>
      <c r="AT126" s="208" t="s">
        <v>195</v>
      </c>
      <c r="AU126" s="208" t="s">
        <v>82</v>
      </c>
      <c r="AV126" s="13" t="s">
        <v>80</v>
      </c>
      <c r="AW126" s="13" t="s">
        <v>35</v>
      </c>
      <c r="AX126" s="13" t="s">
        <v>73</v>
      </c>
      <c r="AY126" s="208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475</v>
      </c>
      <c r="G127" s="210"/>
      <c r="H127" s="213">
        <v>-6.5949999999999998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476</v>
      </c>
      <c r="G128" s="210"/>
      <c r="H128" s="213">
        <v>-2.4180000000000001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5" customFormat="1" ht="11.25">
      <c r="B129" s="220"/>
      <c r="C129" s="221"/>
      <c r="D129" s="200" t="s">
        <v>195</v>
      </c>
      <c r="E129" s="222" t="s">
        <v>19</v>
      </c>
      <c r="F129" s="223" t="s">
        <v>226</v>
      </c>
      <c r="G129" s="221"/>
      <c r="H129" s="224">
        <v>14.73</v>
      </c>
      <c r="I129" s="225"/>
      <c r="J129" s="221"/>
      <c r="K129" s="221"/>
      <c r="L129" s="226"/>
      <c r="M129" s="227"/>
      <c r="N129" s="228"/>
      <c r="O129" s="228"/>
      <c r="P129" s="228"/>
      <c r="Q129" s="228"/>
      <c r="R129" s="228"/>
      <c r="S129" s="228"/>
      <c r="T129" s="229"/>
      <c r="AT129" s="230" t="s">
        <v>195</v>
      </c>
      <c r="AU129" s="230" t="s">
        <v>82</v>
      </c>
      <c r="AV129" s="15" t="s">
        <v>135</v>
      </c>
      <c r="AW129" s="15" t="s">
        <v>35</v>
      </c>
      <c r="AX129" s="15" t="s">
        <v>80</v>
      </c>
      <c r="AY129" s="230" t="s">
        <v>185</v>
      </c>
    </row>
    <row r="130" spans="1:65" s="14" customFormat="1" ht="11.25">
      <c r="B130" s="209"/>
      <c r="C130" s="210"/>
      <c r="D130" s="200" t="s">
        <v>195</v>
      </c>
      <c r="E130" s="210"/>
      <c r="F130" s="212" t="s">
        <v>485</v>
      </c>
      <c r="G130" s="210"/>
      <c r="H130" s="213">
        <v>29.46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4</v>
      </c>
      <c r="AX130" s="14" t="s">
        <v>80</v>
      </c>
      <c r="AY130" s="219" t="s">
        <v>185</v>
      </c>
    </row>
    <row r="131" spans="1:65" s="2" customFormat="1" ht="24.2" customHeight="1">
      <c r="A131" s="36"/>
      <c r="B131" s="37"/>
      <c r="C131" s="180" t="s">
        <v>250</v>
      </c>
      <c r="D131" s="180" t="s">
        <v>187</v>
      </c>
      <c r="E131" s="181" t="s">
        <v>486</v>
      </c>
      <c r="F131" s="182" t="s">
        <v>487</v>
      </c>
      <c r="G131" s="183" t="s">
        <v>190</v>
      </c>
      <c r="H131" s="184">
        <v>14.73</v>
      </c>
      <c r="I131" s="185"/>
      <c r="J131" s="186">
        <f>ROUND(I131*H131,2)</f>
        <v>0</v>
      </c>
      <c r="K131" s="182" t="s">
        <v>191</v>
      </c>
      <c r="L131" s="41"/>
      <c r="M131" s="187" t="s">
        <v>19</v>
      </c>
      <c r="N131" s="188" t="s">
        <v>44</v>
      </c>
      <c r="O131" s="66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135</v>
      </c>
      <c r="AT131" s="191" t="s">
        <v>187</v>
      </c>
      <c r="AU131" s="191" t="s">
        <v>82</v>
      </c>
      <c r="AY131" s="19" t="s">
        <v>185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80</v>
      </c>
      <c r="BK131" s="192">
        <f>ROUND(I131*H131,2)</f>
        <v>0</v>
      </c>
      <c r="BL131" s="19" t="s">
        <v>135</v>
      </c>
      <c r="BM131" s="191" t="s">
        <v>488</v>
      </c>
    </row>
    <row r="132" spans="1:65" s="2" customFormat="1" ht="11.25">
      <c r="A132" s="36"/>
      <c r="B132" s="37"/>
      <c r="C132" s="38"/>
      <c r="D132" s="193" t="s">
        <v>193</v>
      </c>
      <c r="E132" s="38"/>
      <c r="F132" s="194" t="s">
        <v>489</v>
      </c>
      <c r="G132" s="38"/>
      <c r="H132" s="38"/>
      <c r="I132" s="195"/>
      <c r="J132" s="38"/>
      <c r="K132" s="38"/>
      <c r="L132" s="41"/>
      <c r="M132" s="196"/>
      <c r="N132" s="197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193</v>
      </c>
      <c r="AU132" s="19" t="s">
        <v>82</v>
      </c>
    </row>
    <row r="133" spans="1:65" s="13" customFormat="1" ht="11.25">
      <c r="B133" s="198"/>
      <c r="C133" s="199"/>
      <c r="D133" s="200" t="s">
        <v>195</v>
      </c>
      <c r="E133" s="201" t="s">
        <v>19</v>
      </c>
      <c r="F133" s="202" t="s">
        <v>467</v>
      </c>
      <c r="G133" s="199"/>
      <c r="H133" s="201" t="s">
        <v>19</v>
      </c>
      <c r="I133" s="203"/>
      <c r="J133" s="199"/>
      <c r="K133" s="199"/>
      <c r="L133" s="204"/>
      <c r="M133" s="205"/>
      <c r="N133" s="206"/>
      <c r="O133" s="206"/>
      <c r="P133" s="206"/>
      <c r="Q133" s="206"/>
      <c r="R133" s="206"/>
      <c r="S133" s="206"/>
      <c r="T133" s="207"/>
      <c r="AT133" s="208" t="s">
        <v>195</v>
      </c>
      <c r="AU133" s="208" t="s">
        <v>82</v>
      </c>
      <c r="AV133" s="13" t="s">
        <v>80</v>
      </c>
      <c r="AW133" s="13" t="s">
        <v>35</v>
      </c>
      <c r="AX133" s="13" t="s">
        <v>73</v>
      </c>
      <c r="AY133" s="208" t="s">
        <v>185</v>
      </c>
    </row>
    <row r="134" spans="1:65" s="13" customFormat="1" ht="11.25">
      <c r="B134" s="198"/>
      <c r="C134" s="199"/>
      <c r="D134" s="200" t="s">
        <v>195</v>
      </c>
      <c r="E134" s="201" t="s">
        <v>19</v>
      </c>
      <c r="F134" s="202" t="s">
        <v>468</v>
      </c>
      <c r="G134" s="199"/>
      <c r="H134" s="201" t="s">
        <v>19</v>
      </c>
      <c r="I134" s="203"/>
      <c r="J134" s="199"/>
      <c r="K134" s="199"/>
      <c r="L134" s="204"/>
      <c r="M134" s="205"/>
      <c r="N134" s="206"/>
      <c r="O134" s="206"/>
      <c r="P134" s="206"/>
      <c r="Q134" s="206"/>
      <c r="R134" s="206"/>
      <c r="S134" s="206"/>
      <c r="T134" s="207"/>
      <c r="AT134" s="208" t="s">
        <v>195</v>
      </c>
      <c r="AU134" s="208" t="s">
        <v>82</v>
      </c>
      <c r="AV134" s="13" t="s">
        <v>80</v>
      </c>
      <c r="AW134" s="13" t="s">
        <v>35</v>
      </c>
      <c r="AX134" s="13" t="s">
        <v>73</v>
      </c>
      <c r="AY134" s="208" t="s">
        <v>185</v>
      </c>
    </row>
    <row r="135" spans="1:65" s="14" customFormat="1" ht="11.25">
      <c r="B135" s="209"/>
      <c r="C135" s="210"/>
      <c r="D135" s="200" t="s">
        <v>195</v>
      </c>
      <c r="E135" s="211" t="s">
        <v>19</v>
      </c>
      <c r="F135" s="212" t="s">
        <v>469</v>
      </c>
      <c r="G135" s="210"/>
      <c r="H135" s="213">
        <v>23.742999999999999</v>
      </c>
      <c r="I135" s="214"/>
      <c r="J135" s="210"/>
      <c r="K135" s="210"/>
      <c r="L135" s="215"/>
      <c r="M135" s="216"/>
      <c r="N135" s="217"/>
      <c r="O135" s="217"/>
      <c r="P135" s="217"/>
      <c r="Q135" s="217"/>
      <c r="R135" s="217"/>
      <c r="S135" s="217"/>
      <c r="T135" s="218"/>
      <c r="AT135" s="219" t="s">
        <v>195</v>
      </c>
      <c r="AU135" s="219" t="s">
        <v>82</v>
      </c>
      <c r="AV135" s="14" t="s">
        <v>82</v>
      </c>
      <c r="AW135" s="14" t="s">
        <v>35</v>
      </c>
      <c r="AX135" s="14" t="s">
        <v>73</v>
      </c>
      <c r="AY135" s="219" t="s">
        <v>185</v>
      </c>
    </row>
    <row r="136" spans="1:65" s="13" customFormat="1" ht="11.25">
      <c r="B136" s="198"/>
      <c r="C136" s="199"/>
      <c r="D136" s="200" t="s">
        <v>195</v>
      </c>
      <c r="E136" s="201" t="s">
        <v>19</v>
      </c>
      <c r="F136" s="202" t="s">
        <v>474</v>
      </c>
      <c r="G136" s="199"/>
      <c r="H136" s="201" t="s">
        <v>19</v>
      </c>
      <c r="I136" s="203"/>
      <c r="J136" s="199"/>
      <c r="K136" s="199"/>
      <c r="L136" s="204"/>
      <c r="M136" s="205"/>
      <c r="N136" s="206"/>
      <c r="O136" s="206"/>
      <c r="P136" s="206"/>
      <c r="Q136" s="206"/>
      <c r="R136" s="206"/>
      <c r="S136" s="206"/>
      <c r="T136" s="207"/>
      <c r="AT136" s="208" t="s">
        <v>195</v>
      </c>
      <c r="AU136" s="208" t="s">
        <v>82</v>
      </c>
      <c r="AV136" s="13" t="s">
        <v>80</v>
      </c>
      <c r="AW136" s="13" t="s">
        <v>35</v>
      </c>
      <c r="AX136" s="13" t="s">
        <v>73</v>
      </c>
      <c r="AY136" s="208" t="s">
        <v>185</v>
      </c>
    </row>
    <row r="137" spans="1:65" s="14" customFormat="1" ht="11.25">
      <c r="B137" s="209"/>
      <c r="C137" s="210"/>
      <c r="D137" s="200" t="s">
        <v>195</v>
      </c>
      <c r="E137" s="211" t="s">
        <v>19</v>
      </c>
      <c r="F137" s="212" t="s">
        <v>475</v>
      </c>
      <c r="G137" s="210"/>
      <c r="H137" s="213">
        <v>-6.5949999999999998</v>
      </c>
      <c r="I137" s="214"/>
      <c r="J137" s="210"/>
      <c r="K137" s="210"/>
      <c r="L137" s="215"/>
      <c r="M137" s="216"/>
      <c r="N137" s="217"/>
      <c r="O137" s="217"/>
      <c r="P137" s="217"/>
      <c r="Q137" s="217"/>
      <c r="R137" s="217"/>
      <c r="S137" s="217"/>
      <c r="T137" s="218"/>
      <c r="AT137" s="219" t="s">
        <v>195</v>
      </c>
      <c r="AU137" s="219" t="s">
        <v>82</v>
      </c>
      <c r="AV137" s="14" t="s">
        <v>82</v>
      </c>
      <c r="AW137" s="14" t="s">
        <v>35</v>
      </c>
      <c r="AX137" s="14" t="s">
        <v>73</v>
      </c>
      <c r="AY137" s="219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476</v>
      </c>
      <c r="G138" s="210"/>
      <c r="H138" s="213">
        <v>-2.4180000000000001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5" customFormat="1" ht="11.25">
      <c r="B139" s="220"/>
      <c r="C139" s="221"/>
      <c r="D139" s="200" t="s">
        <v>195</v>
      </c>
      <c r="E139" s="222" t="s">
        <v>19</v>
      </c>
      <c r="F139" s="223" t="s">
        <v>226</v>
      </c>
      <c r="G139" s="221"/>
      <c r="H139" s="224">
        <v>14.73</v>
      </c>
      <c r="I139" s="225"/>
      <c r="J139" s="221"/>
      <c r="K139" s="221"/>
      <c r="L139" s="226"/>
      <c r="M139" s="227"/>
      <c r="N139" s="228"/>
      <c r="O139" s="228"/>
      <c r="P139" s="228"/>
      <c r="Q139" s="228"/>
      <c r="R139" s="228"/>
      <c r="S139" s="228"/>
      <c r="T139" s="229"/>
      <c r="AT139" s="230" t="s">
        <v>195</v>
      </c>
      <c r="AU139" s="230" t="s">
        <v>82</v>
      </c>
      <c r="AV139" s="15" t="s">
        <v>135</v>
      </c>
      <c r="AW139" s="15" t="s">
        <v>35</v>
      </c>
      <c r="AX139" s="15" t="s">
        <v>80</v>
      </c>
      <c r="AY139" s="230" t="s">
        <v>185</v>
      </c>
    </row>
    <row r="140" spans="1:65" s="2" customFormat="1" ht="24.2" customHeight="1">
      <c r="A140" s="36"/>
      <c r="B140" s="37"/>
      <c r="C140" s="180" t="s">
        <v>255</v>
      </c>
      <c r="D140" s="180" t="s">
        <v>187</v>
      </c>
      <c r="E140" s="181" t="s">
        <v>490</v>
      </c>
      <c r="F140" s="182" t="s">
        <v>491</v>
      </c>
      <c r="G140" s="183" t="s">
        <v>190</v>
      </c>
      <c r="H140" s="184">
        <v>9.0129999999999999</v>
      </c>
      <c r="I140" s="185"/>
      <c r="J140" s="186">
        <f>ROUND(I140*H140,2)</f>
        <v>0</v>
      </c>
      <c r="K140" s="182" t="s">
        <v>191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82</v>
      </c>
      <c r="AY140" s="19" t="s">
        <v>185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80</v>
      </c>
      <c r="BK140" s="192">
        <f>ROUND(I140*H140,2)</f>
        <v>0</v>
      </c>
      <c r="BL140" s="19" t="s">
        <v>135</v>
      </c>
      <c r="BM140" s="191" t="s">
        <v>492</v>
      </c>
    </row>
    <row r="141" spans="1:65" s="2" customFormat="1" ht="11.25">
      <c r="A141" s="36"/>
      <c r="B141" s="37"/>
      <c r="C141" s="38"/>
      <c r="D141" s="193" t="s">
        <v>193</v>
      </c>
      <c r="E141" s="38"/>
      <c r="F141" s="194" t="s">
        <v>493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193</v>
      </c>
      <c r="AU141" s="19" t="s">
        <v>82</v>
      </c>
    </row>
    <row r="142" spans="1:65" s="13" customFormat="1" ht="11.25">
      <c r="B142" s="198"/>
      <c r="C142" s="199"/>
      <c r="D142" s="200" t="s">
        <v>195</v>
      </c>
      <c r="E142" s="201" t="s">
        <v>19</v>
      </c>
      <c r="F142" s="202" t="s">
        <v>467</v>
      </c>
      <c r="G142" s="199"/>
      <c r="H142" s="201" t="s">
        <v>19</v>
      </c>
      <c r="I142" s="203"/>
      <c r="J142" s="199"/>
      <c r="K142" s="199"/>
      <c r="L142" s="204"/>
      <c r="M142" s="205"/>
      <c r="N142" s="206"/>
      <c r="O142" s="206"/>
      <c r="P142" s="206"/>
      <c r="Q142" s="206"/>
      <c r="R142" s="206"/>
      <c r="S142" s="206"/>
      <c r="T142" s="207"/>
      <c r="AT142" s="208" t="s">
        <v>195</v>
      </c>
      <c r="AU142" s="208" t="s">
        <v>82</v>
      </c>
      <c r="AV142" s="13" t="s">
        <v>80</v>
      </c>
      <c r="AW142" s="13" t="s">
        <v>35</v>
      </c>
      <c r="AX142" s="13" t="s">
        <v>73</v>
      </c>
      <c r="AY142" s="208" t="s">
        <v>185</v>
      </c>
    </row>
    <row r="143" spans="1:65" s="13" customFormat="1" ht="11.25">
      <c r="B143" s="198"/>
      <c r="C143" s="199"/>
      <c r="D143" s="200" t="s">
        <v>195</v>
      </c>
      <c r="E143" s="201" t="s">
        <v>19</v>
      </c>
      <c r="F143" s="202" t="s">
        <v>468</v>
      </c>
      <c r="G143" s="199"/>
      <c r="H143" s="201" t="s">
        <v>19</v>
      </c>
      <c r="I143" s="203"/>
      <c r="J143" s="199"/>
      <c r="K143" s="199"/>
      <c r="L143" s="204"/>
      <c r="M143" s="205"/>
      <c r="N143" s="206"/>
      <c r="O143" s="206"/>
      <c r="P143" s="206"/>
      <c r="Q143" s="206"/>
      <c r="R143" s="206"/>
      <c r="S143" s="206"/>
      <c r="T143" s="207"/>
      <c r="AT143" s="208" t="s">
        <v>195</v>
      </c>
      <c r="AU143" s="208" t="s">
        <v>82</v>
      </c>
      <c r="AV143" s="13" t="s">
        <v>80</v>
      </c>
      <c r="AW143" s="13" t="s">
        <v>35</v>
      </c>
      <c r="AX143" s="13" t="s">
        <v>73</v>
      </c>
      <c r="AY143" s="208" t="s">
        <v>185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494</v>
      </c>
      <c r="G144" s="210"/>
      <c r="H144" s="213">
        <v>6.5949999999999998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495</v>
      </c>
      <c r="G145" s="210"/>
      <c r="H145" s="213">
        <v>2.4180000000000001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5" customFormat="1" ht="11.25">
      <c r="B146" s="220"/>
      <c r="C146" s="221"/>
      <c r="D146" s="200" t="s">
        <v>195</v>
      </c>
      <c r="E146" s="222" t="s">
        <v>19</v>
      </c>
      <c r="F146" s="223" t="s">
        <v>226</v>
      </c>
      <c r="G146" s="221"/>
      <c r="H146" s="224">
        <v>9.0129999999999999</v>
      </c>
      <c r="I146" s="225"/>
      <c r="J146" s="221"/>
      <c r="K146" s="221"/>
      <c r="L146" s="226"/>
      <c r="M146" s="227"/>
      <c r="N146" s="228"/>
      <c r="O146" s="228"/>
      <c r="P146" s="228"/>
      <c r="Q146" s="228"/>
      <c r="R146" s="228"/>
      <c r="S146" s="228"/>
      <c r="T146" s="229"/>
      <c r="AT146" s="230" t="s">
        <v>195</v>
      </c>
      <c r="AU146" s="230" t="s">
        <v>82</v>
      </c>
      <c r="AV146" s="15" t="s">
        <v>135</v>
      </c>
      <c r="AW146" s="15" t="s">
        <v>35</v>
      </c>
      <c r="AX146" s="15" t="s">
        <v>80</v>
      </c>
      <c r="AY146" s="230" t="s">
        <v>185</v>
      </c>
    </row>
    <row r="147" spans="1:65" s="12" customFormat="1" ht="22.9" customHeight="1">
      <c r="B147" s="164"/>
      <c r="C147" s="165"/>
      <c r="D147" s="166" t="s">
        <v>72</v>
      </c>
      <c r="E147" s="178" t="s">
        <v>82</v>
      </c>
      <c r="F147" s="178" t="s">
        <v>496</v>
      </c>
      <c r="G147" s="165"/>
      <c r="H147" s="165"/>
      <c r="I147" s="168"/>
      <c r="J147" s="179">
        <f>BK147</f>
        <v>0</v>
      </c>
      <c r="K147" s="165"/>
      <c r="L147" s="170"/>
      <c r="M147" s="171"/>
      <c r="N147" s="172"/>
      <c r="O147" s="172"/>
      <c r="P147" s="173">
        <f>SUM(P148:P233)</f>
        <v>0</v>
      </c>
      <c r="Q147" s="172"/>
      <c r="R147" s="173">
        <f>SUM(R148:R233)</f>
        <v>1181.6310306099999</v>
      </c>
      <c r="S147" s="172"/>
      <c r="T147" s="174">
        <f>SUM(T148:T233)</f>
        <v>0</v>
      </c>
      <c r="AR147" s="175" t="s">
        <v>80</v>
      </c>
      <c r="AT147" s="176" t="s">
        <v>72</v>
      </c>
      <c r="AU147" s="176" t="s">
        <v>80</v>
      </c>
      <c r="AY147" s="175" t="s">
        <v>185</v>
      </c>
      <c r="BK147" s="177">
        <f>SUM(BK148:BK233)</f>
        <v>0</v>
      </c>
    </row>
    <row r="148" spans="1:65" s="2" customFormat="1" ht="24.2" customHeight="1">
      <c r="A148" s="36"/>
      <c r="B148" s="37"/>
      <c r="C148" s="180" t="s">
        <v>260</v>
      </c>
      <c r="D148" s="180" t="s">
        <v>187</v>
      </c>
      <c r="E148" s="181" t="s">
        <v>497</v>
      </c>
      <c r="F148" s="182" t="s">
        <v>498</v>
      </c>
      <c r="G148" s="183" t="s">
        <v>499</v>
      </c>
      <c r="H148" s="184">
        <v>204</v>
      </c>
      <c r="I148" s="185"/>
      <c r="J148" s="186">
        <f>ROUND(I148*H148,2)</f>
        <v>0</v>
      </c>
      <c r="K148" s="182" t="s">
        <v>191</v>
      </c>
      <c r="L148" s="41"/>
      <c r="M148" s="187" t="s">
        <v>19</v>
      </c>
      <c r="N148" s="188" t="s">
        <v>44</v>
      </c>
      <c r="O148" s="66"/>
      <c r="P148" s="189">
        <f>O148*H148</f>
        <v>0</v>
      </c>
      <c r="Q148" s="189">
        <v>1.2E-4</v>
      </c>
      <c r="R148" s="189">
        <f>Q148*H148</f>
        <v>2.4480000000000002E-2</v>
      </c>
      <c r="S148" s="189">
        <v>0</v>
      </c>
      <c r="T148" s="190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135</v>
      </c>
      <c r="AT148" s="191" t="s">
        <v>187</v>
      </c>
      <c r="AU148" s="191" t="s">
        <v>82</v>
      </c>
      <c r="AY148" s="19" t="s">
        <v>185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19" t="s">
        <v>80</v>
      </c>
      <c r="BK148" s="192">
        <f>ROUND(I148*H148,2)</f>
        <v>0</v>
      </c>
      <c r="BL148" s="19" t="s">
        <v>135</v>
      </c>
      <c r="BM148" s="191" t="s">
        <v>500</v>
      </c>
    </row>
    <row r="149" spans="1:65" s="2" customFormat="1" ht="11.25">
      <c r="A149" s="36"/>
      <c r="B149" s="37"/>
      <c r="C149" s="38"/>
      <c r="D149" s="193" t="s">
        <v>193</v>
      </c>
      <c r="E149" s="38"/>
      <c r="F149" s="194" t="s">
        <v>501</v>
      </c>
      <c r="G149" s="38"/>
      <c r="H149" s="38"/>
      <c r="I149" s="195"/>
      <c r="J149" s="38"/>
      <c r="K149" s="38"/>
      <c r="L149" s="41"/>
      <c r="M149" s="196"/>
      <c r="N149" s="197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193</v>
      </c>
      <c r="AU149" s="19" t="s">
        <v>82</v>
      </c>
    </row>
    <row r="150" spans="1:65" s="13" customFormat="1" ht="11.25">
      <c r="B150" s="198"/>
      <c r="C150" s="199"/>
      <c r="D150" s="200" t="s">
        <v>195</v>
      </c>
      <c r="E150" s="201" t="s">
        <v>19</v>
      </c>
      <c r="F150" s="202" t="s">
        <v>467</v>
      </c>
      <c r="G150" s="199"/>
      <c r="H150" s="201" t="s">
        <v>19</v>
      </c>
      <c r="I150" s="203"/>
      <c r="J150" s="199"/>
      <c r="K150" s="199"/>
      <c r="L150" s="204"/>
      <c r="M150" s="205"/>
      <c r="N150" s="206"/>
      <c r="O150" s="206"/>
      <c r="P150" s="206"/>
      <c r="Q150" s="206"/>
      <c r="R150" s="206"/>
      <c r="S150" s="206"/>
      <c r="T150" s="207"/>
      <c r="AT150" s="208" t="s">
        <v>195</v>
      </c>
      <c r="AU150" s="208" t="s">
        <v>82</v>
      </c>
      <c r="AV150" s="13" t="s">
        <v>80</v>
      </c>
      <c r="AW150" s="13" t="s">
        <v>35</v>
      </c>
      <c r="AX150" s="13" t="s">
        <v>73</v>
      </c>
      <c r="AY150" s="208" t="s">
        <v>185</v>
      </c>
    </row>
    <row r="151" spans="1:65" s="13" customFormat="1" ht="11.25">
      <c r="B151" s="198"/>
      <c r="C151" s="199"/>
      <c r="D151" s="200" t="s">
        <v>195</v>
      </c>
      <c r="E151" s="201" t="s">
        <v>19</v>
      </c>
      <c r="F151" s="202" t="s">
        <v>502</v>
      </c>
      <c r="G151" s="199"/>
      <c r="H151" s="201" t="s">
        <v>19</v>
      </c>
      <c r="I151" s="203"/>
      <c r="J151" s="199"/>
      <c r="K151" s="199"/>
      <c r="L151" s="204"/>
      <c r="M151" s="205"/>
      <c r="N151" s="206"/>
      <c r="O151" s="206"/>
      <c r="P151" s="206"/>
      <c r="Q151" s="206"/>
      <c r="R151" s="206"/>
      <c r="S151" s="206"/>
      <c r="T151" s="207"/>
      <c r="AT151" s="208" t="s">
        <v>195</v>
      </c>
      <c r="AU151" s="208" t="s">
        <v>82</v>
      </c>
      <c r="AV151" s="13" t="s">
        <v>80</v>
      </c>
      <c r="AW151" s="13" t="s">
        <v>35</v>
      </c>
      <c r="AX151" s="13" t="s">
        <v>73</v>
      </c>
      <c r="AY151" s="208" t="s">
        <v>185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503</v>
      </c>
      <c r="G152" s="210"/>
      <c r="H152" s="213">
        <v>204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5" customFormat="1" ht="11.25">
      <c r="B153" s="220"/>
      <c r="C153" s="221"/>
      <c r="D153" s="200" t="s">
        <v>195</v>
      </c>
      <c r="E153" s="222" t="s">
        <v>19</v>
      </c>
      <c r="F153" s="223" t="s">
        <v>226</v>
      </c>
      <c r="G153" s="221"/>
      <c r="H153" s="224">
        <v>204</v>
      </c>
      <c r="I153" s="225"/>
      <c r="J153" s="221"/>
      <c r="K153" s="221"/>
      <c r="L153" s="226"/>
      <c r="M153" s="227"/>
      <c r="N153" s="228"/>
      <c r="O153" s="228"/>
      <c r="P153" s="228"/>
      <c r="Q153" s="228"/>
      <c r="R153" s="228"/>
      <c r="S153" s="228"/>
      <c r="T153" s="229"/>
      <c r="AT153" s="230" t="s">
        <v>195</v>
      </c>
      <c r="AU153" s="230" t="s">
        <v>82</v>
      </c>
      <c r="AV153" s="15" t="s">
        <v>135</v>
      </c>
      <c r="AW153" s="15" t="s">
        <v>35</v>
      </c>
      <c r="AX153" s="15" t="s">
        <v>80</v>
      </c>
      <c r="AY153" s="230" t="s">
        <v>185</v>
      </c>
    </row>
    <row r="154" spans="1:65" s="2" customFormat="1" ht="24.2" customHeight="1">
      <c r="A154" s="36"/>
      <c r="B154" s="37"/>
      <c r="C154" s="180" t="s">
        <v>265</v>
      </c>
      <c r="D154" s="180" t="s">
        <v>187</v>
      </c>
      <c r="E154" s="181" t="s">
        <v>504</v>
      </c>
      <c r="F154" s="182" t="s">
        <v>505</v>
      </c>
      <c r="G154" s="183" t="s">
        <v>499</v>
      </c>
      <c r="H154" s="184">
        <v>216</v>
      </c>
      <c r="I154" s="185"/>
      <c r="J154" s="186">
        <f>ROUND(I154*H154,2)</f>
        <v>0</v>
      </c>
      <c r="K154" s="182" t="s">
        <v>191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1.6000000000000001E-4</v>
      </c>
      <c r="R154" s="189">
        <f>Q154*H154</f>
        <v>3.456E-2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82</v>
      </c>
      <c r="AY154" s="19" t="s">
        <v>185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80</v>
      </c>
      <c r="BK154" s="192">
        <f>ROUND(I154*H154,2)</f>
        <v>0</v>
      </c>
      <c r="BL154" s="19" t="s">
        <v>135</v>
      </c>
      <c r="BM154" s="191" t="s">
        <v>506</v>
      </c>
    </row>
    <row r="155" spans="1:65" s="2" customFormat="1" ht="11.25">
      <c r="A155" s="36"/>
      <c r="B155" s="37"/>
      <c r="C155" s="38"/>
      <c r="D155" s="193" t="s">
        <v>193</v>
      </c>
      <c r="E155" s="38"/>
      <c r="F155" s="194" t="s">
        <v>507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193</v>
      </c>
      <c r="AU155" s="19" t="s">
        <v>82</v>
      </c>
    </row>
    <row r="156" spans="1:65" s="13" customFormat="1" ht="11.25">
      <c r="B156" s="198"/>
      <c r="C156" s="199"/>
      <c r="D156" s="200" t="s">
        <v>195</v>
      </c>
      <c r="E156" s="201" t="s">
        <v>19</v>
      </c>
      <c r="F156" s="202" t="s">
        <v>467</v>
      </c>
      <c r="G156" s="199"/>
      <c r="H156" s="201" t="s">
        <v>19</v>
      </c>
      <c r="I156" s="203"/>
      <c r="J156" s="199"/>
      <c r="K156" s="199"/>
      <c r="L156" s="204"/>
      <c r="M156" s="205"/>
      <c r="N156" s="206"/>
      <c r="O156" s="206"/>
      <c r="P156" s="206"/>
      <c r="Q156" s="206"/>
      <c r="R156" s="206"/>
      <c r="S156" s="206"/>
      <c r="T156" s="207"/>
      <c r="AT156" s="208" t="s">
        <v>195</v>
      </c>
      <c r="AU156" s="208" t="s">
        <v>82</v>
      </c>
      <c r="AV156" s="13" t="s">
        <v>80</v>
      </c>
      <c r="AW156" s="13" t="s">
        <v>35</v>
      </c>
      <c r="AX156" s="13" t="s">
        <v>73</v>
      </c>
      <c r="AY156" s="208" t="s">
        <v>185</v>
      </c>
    </row>
    <row r="157" spans="1:65" s="13" customFormat="1" ht="11.25">
      <c r="B157" s="198"/>
      <c r="C157" s="199"/>
      <c r="D157" s="200" t="s">
        <v>195</v>
      </c>
      <c r="E157" s="201" t="s">
        <v>19</v>
      </c>
      <c r="F157" s="202" t="s">
        <v>508</v>
      </c>
      <c r="G157" s="199"/>
      <c r="H157" s="201" t="s">
        <v>19</v>
      </c>
      <c r="I157" s="203"/>
      <c r="J157" s="199"/>
      <c r="K157" s="199"/>
      <c r="L157" s="204"/>
      <c r="M157" s="205"/>
      <c r="N157" s="206"/>
      <c r="O157" s="206"/>
      <c r="P157" s="206"/>
      <c r="Q157" s="206"/>
      <c r="R157" s="206"/>
      <c r="S157" s="206"/>
      <c r="T157" s="207"/>
      <c r="AT157" s="208" t="s">
        <v>195</v>
      </c>
      <c r="AU157" s="208" t="s">
        <v>82</v>
      </c>
      <c r="AV157" s="13" t="s">
        <v>80</v>
      </c>
      <c r="AW157" s="13" t="s">
        <v>35</v>
      </c>
      <c r="AX157" s="13" t="s">
        <v>73</v>
      </c>
      <c r="AY157" s="208" t="s">
        <v>185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509</v>
      </c>
      <c r="G158" s="210"/>
      <c r="H158" s="213">
        <v>216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5" customFormat="1" ht="11.25">
      <c r="B159" s="220"/>
      <c r="C159" s="221"/>
      <c r="D159" s="200" t="s">
        <v>195</v>
      </c>
      <c r="E159" s="222" t="s">
        <v>19</v>
      </c>
      <c r="F159" s="223" t="s">
        <v>226</v>
      </c>
      <c r="G159" s="221"/>
      <c r="H159" s="224">
        <v>216</v>
      </c>
      <c r="I159" s="225"/>
      <c r="J159" s="221"/>
      <c r="K159" s="221"/>
      <c r="L159" s="226"/>
      <c r="M159" s="227"/>
      <c r="N159" s="228"/>
      <c r="O159" s="228"/>
      <c r="P159" s="228"/>
      <c r="Q159" s="228"/>
      <c r="R159" s="228"/>
      <c r="S159" s="228"/>
      <c r="T159" s="229"/>
      <c r="AT159" s="230" t="s">
        <v>195</v>
      </c>
      <c r="AU159" s="230" t="s">
        <v>82</v>
      </c>
      <c r="AV159" s="15" t="s">
        <v>135</v>
      </c>
      <c r="AW159" s="15" t="s">
        <v>35</v>
      </c>
      <c r="AX159" s="15" t="s">
        <v>80</v>
      </c>
      <c r="AY159" s="230" t="s">
        <v>185</v>
      </c>
    </row>
    <row r="160" spans="1:65" s="2" customFormat="1" ht="24.2" customHeight="1">
      <c r="A160" s="36"/>
      <c r="B160" s="37"/>
      <c r="C160" s="180" t="s">
        <v>236</v>
      </c>
      <c r="D160" s="180" t="s">
        <v>187</v>
      </c>
      <c r="E160" s="181" t="s">
        <v>510</v>
      </c>
      <c r="F160" s="182" t="s">
        <v>511</v>
      </c>
      <c r="G160" s="183" t="s">
        <v>499</v>
      </c>
      <c r="H160" s="184">
        <v>88</v>
      </c>
      <c r="I160" s="185"/>
      <c r="J160" s="186">
        <f>ROUND(I160*H160,2)</f>
        <v>0</v>
      </c>
      <c r="K160" s="182" t="s">
        <v>191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2.3000000000000001E-4</v>
      </c>
      <c r="R160" s="189">
        <f>Q160*H160</f>
        <v>2.0240000000000001E-2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82</v>
      </c>
      <c r="AY160" s="19" t="s">
        <v>185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80</v>
      </c>
      <c r="BK160" s="192">
        <f>ROUND(I160*H160,2)</f>
        <v>0</v>
      </c>
      <c r="BL160" s="19" t="s">
        <v>135</v>
      </c>
      <c r="BM160" s="191" t="s">
        <v>512</v>
      </c>
    </row>
    <row r="161" spans="1:65" s="2" customFormat="1" ht="11.25">
      <c r="A161" s="36"/>
      <c r="B161" s="37"/>
      <c r="C161" s="38"/>
      <c r="D161" s="193" t="s">
        <v>193</v>
      </c>
      <c r="E161" s="38"/>
      <c r="F161" s="194" t="s">
        <v>513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193</v>
      </c>
      <c r="AU161" s="19" t="s">
        <v>82</v>
      </c>
    </row>
    <row r="162" spans="1:65" s="13" customFormat="1" ht="11.25">
      <c r="B162" s="198"/>
      <c r="C162" s="199"/>
      <c r="D162" s="200" t="s">
        <v>195</v>
      </c>
      <c r="E162" s="201" t="s">
        <v>19</v>
      </c>
      <c r="F162" s="202" t="s">
        <v>467</v>
      </c>
      <c r="G162" s="199"/>
      <c r="H162" s="201" t="s">
        <v>19</v>
      </c>
      <c r="I162" s="203"/>
      <c r="J162" s="199"/>
      <c r="K162" s="199"/>
      <c r="L162" s="204"/>
      <c r="M162" s="205"/>
      <c r="N162" s="206"/>
      <c r="O162" s="206"/>
      <c r="P162" s="206"/>
      <c r="Q162" s="206"/>
      <c r="R162" s="206"/>
      <c r="S162" s="206"/>
      <c r="T162" s="207"/>
      <c r="AT162" s="208" t="s">
        <v>195</v>
      </c>
      <c r="AU162" s="208" t="s">
        <v>82</v>
      </c>
      <c r="AV162" s="13" t="s">
        <v>80</v>
      </c>
      <c r="AW162" s="13" t="s">
        <v>35</v>
      </c>
      <c r="AX162" s="13" t="s">
        <v>73</v>
      </c>
      <c r="AY162" s="208" t="s">
        <v>185</v>
      </c>
    </row>
    <row r="163" spans="1:65" s="13" customFormat="1" ht="11.25">
      <c r="B163" s="198"/>
      <c r="C163" s="199"/>
      <c r="D163" s="200" t="s">
        <v>195</v>
      </c>
      <c r="E163" s="201" t="s">
        <v>19</v>
      </c>
      <c r="F163" s="202" t="s">
        <v>514</v>
      </c>
      <c r="G163" s="199"/>
      <c r="H163" s="201" t="s">
        <v>19</v>
      </c>
      <c r="I163" s="203"/>
      <c r="J163" s="199"/>
      <c r="K163" s="199"/>
      <c r="L163" s="204"/>
      <c r="M163" s="205"/>
      <c r="N163" s="206"/>
      <c r="O163" s="206"/>
      <c r="P163" s="206"/>
      <c r="Q163" s="206"/>
      <c r="R163" s="206"/>
      <c r="S163" s="206"/>
      <c r="T163" s="207"/>
      <c r="AT163" s="208" t="s">
        <v>195</v>
      </c>
      <c r="AU163" s="208" t="s">
        <v>82</v>
      </c>
      <c r="AV163" s="13" t="s">
        <v>80</v>
      </c>
      <c r="AW163" s="13" t="s">
        <v>35</v>
      </c>
      <c r="AX163" s="13" t="s">
        <v>73</v>
      </c>
      <c r="AY163" s="208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515</v>
      </c>
      <c r="G164" s="210"/>
      <c r="H164" s="213">
        <v>88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5" customFormat="1" ht="11.25">
      <c r="B165" s="220"/>
      <c r="C165" s="221"/>
      <c r="D165" s="200" t="s">
        <v>195</v>
      </c>
      <c r="E165" s="222" t="s">
        <v>19</v>
      </c>
      <c r="F165" s="223" t="s">
        <v>226</v>
      </c>
      <c r="G165" s="221"/>
      <c r="H165" s="224">
        <v>88</v>
      </c>
      <c r="I165" s="225"/>
      <c r="J165" s="221"/>
      <c r="K165" s="221"/>
      <c r="L165" s="226"/>
      <c r="M165" s="227"/>
      <c r="N165" s="228"/>
      <c r="O165" s="228"/>
      <c r="P165" s="228"/>
      <c r="Q165" s="228"/>
      <c r="R165" s="228"/>
      <c r="S165" s="228"/>
      <c r="T165" s="229"/>
      <c r="AT165" s="230" t="s">
        <v>195</v>
      </c>
      <c r="AU165" s="230" t="s">
        <v>82</v>
      </c>
      <c r="AV165" s="15" t="s">
        <v>135</v>
      </c>
      <c r="AW165" s="15" t="s">
        <v>35</v>
      </c>
      <c r="AX165" s="15" t="s">
        <v>80</v>
      </c>
      <c r="AY165" s="230" t="s">
        <v>185</v>
      </c>
    </row>
    <row r="166" spans="1:65" s="2" customFormat="1" ht="24.2" customHeight="1">
      <c r="A166" s="36"/>
      <c r="B166" s="37"/>
      <c r="C166" s="180" t="s">
        <v>283</v>
      </c>
      <c r="D166" s="180" t="s">
        <v>187</v>
      </c>
      <c r="E166" s="181" t="s">
        <v>516</v>
      </c>
      <c r="F166" s="182" t="s">
        <v>517</v>
      </c>
      <c r="G166" s="183" t="s">
        <v>499</v>
      </c>
      <c r="H166" s="184">
        <v>204</v>
      </c>
      <c r="I166" s="185"/>
      <c r="J166" s="186">
        <f>ROUND(I166*H166,2)</f>
        <v>0</v>
      </c>
      <c r="K166" s="182" t="s">
        <v>191</v>
      </c>
      <c r="L166" s="41"/>
      <c r="M166" s="187" t="s">
        <v>19</v>
      </c>
      <c r="N166" s="188" t="s">
        <v>44</v>
      </c>
      <c r="O166" s="66"/>
      <c r="P166" s="189">
        <f>O166*H166</f>
        <v>0</v>
      </c>
      <c r="Q166" s="189">
        <v>0</v>
      </c>
      <c r="R166" s="189">
        <f>Q166*H166</f>
        <v>0</v>
      </c>
      <c r="S166" s="189">
        <v>0</v>
      </c>
      <c r="T166" s="190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135</v>
      </c>
      <c r="AT166" s="191" t="s">
        <v>187</v>
      </c>
      <c r="AU166" s="191" t="s">
        <v>82</v>
      </c>
      <c r="AY166" s="19" t="s">
        <v>185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19" t="s">
        <v>80</v>
      </c>
      <c r="BK166" s="192">
        <f>ROUND(I166*H166,2)</f>
        <v>0</v>
      </c>
      <c r="BL166" s="19" t="s">
        <v>135</v>
      </c>
      <c r="BM166" s="191" t="s">
        <v>518</v>
      </c>
    </row>
    <row r="167" spans="1:65" s="2" customFormat="1" ht="11.25">
      <c r="A167" s="36"/>
      <c r="B167" s="37"/>
      <c r="C167" s="38"/>
      <c r="D167" s="193" t="s">
        <v>193</v>
      </c>
      <c r="E167" s="38"/>
      <c r="F167" s="194" t="s">
        <v>519</v>
      </c>
      <c r="G167" s="38"/>
      <c r="H167" s="38"/>
      <c r="I167" s="195"/>
      <c r="J167" s="38"/>
      <c r="K167" s="38"/>
      <c r="L167" s="41"/>
      <c r="M167" s="196"/>
      <c r="N167" s="197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193</v>
      </c>
      <c r="AU167" s="19" t="s">
        <v>82</v>
      </c>
    </row>
    <row r="168" spans="1:65" s="13" customFormat="1" ht="11.25">
      <c r="B168" s="198"/>
      <c r="C168" s="199"/>
      <c r="D168" s="200" t="s">
        <v>195</v>
      </c>
      <c r="E168" s="201" t="s">
        <v>19</v>
      </c>
      <c r="F168" s="202" t="s">
        <v>467</v>
      </c>
      <c r="G168" s="199"/>
      <c r="H168" s="201" t="s">
        <v>19</v>
      </c>
      <c r="I168" s="203"/>
      <c r="J168" s="199"/>
      <c r="K168" s="199"/>
      <c r="L168" s="204"/>
      <c r="M168" s="205"/>
      <c r="N168" s="206"/>
      <c r="O168" s="206"/>
      <c r="P168" s="206"/>
      <c r="Q168" s="206"/>
      <c r="R168" s="206"/>
      <c r="S168" s="206"/>
      <c r="T168" s="207"/>
      <c r="AT168" s="208" t="s">
        <v>195</v>
      </c>
      <c r="AU168" s="208" t="s">
        <v>82</v>
      </c>
      <c r="AV168" s="13" t="s">
        <v>80</v>
      </c>
      <c r="AW168" s="13" t="s">
        <v>35</v>
      </c>
      <c r="AX168" s="13" t="s">
        <v>73</v>
      </c>
      <c r="AY168" s="208" t="s">
        <v>185</v>
      </c>
    </row>
    <row r="169" spans="1:65" s="13" customFormat="1" ht="11.25">
      <c r="B169" s="198"/>
      <c r="C169" s="199"/>
      <c r="D169" s="200" t="s">
        <v>195</v>
      </c>
      <c r="E169" s="201" t="s">
        <v>19</v>
      </c>
      <c r="F169" s="202" t="s">
        <v>502</v>
      </c>
      <c r="G169" s="199"/>
      <c r="H169" s="201" t="s">
        <v>19</v>
      </c>
      <c r="I169" s="203"/>
      <c r="J169" s="199"/>
      <c r="K169" s="199"/>
      <c r="L169" s="204"/>
      <c r="M169" s="205"/>
      <c r="N169" s="206"/>
      <c r="O169" s="206"/>
      <c r="P169" s="206"/>
      <c r="Q169" s="206"/>
      <c r="R169" s="206"/>
      <c r="S169" s="206"/>
      <c r="T169" s="207"/>
      <c r="AT169" s="208" t="s">
        <v>195</v>
      </c>
      <c r="AU169" s="208" t="s">
        <v>82</v>
      </c>
      <c r="AV169" s="13" t="s">
        <v>80</v>
      </c>
      <c r="AW169" s="13" t="s">
        <v>35</v>
      </c>
      <c r="AX169" s="13" t="s">
        <v>73</v>
      </c>
      <c r="AY169" s="208" t="s">
        <v>185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503</v>
      </c>
      <c r="G170" s="210"/>
      <c r="H170" s="213">
        <v>204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5" customFormat="1" ht="11.25">
      <c r="B171" s="220"/>
      <c r="C171" s="221"/>
      <c r="D171" s="200" t="s">
        <v>195</v>
      </c>
      <c r="E171" s="222" t="s">
        <v>19</v>
      </c>
      <c r="F171" s="223" t="s">
        <v>226</v>
      </c>
      <c r="G171" s="221"/>
      <c r="H171" s="224">
        <v>204</v>
      </c>
      <c r="I171" s="225"/>
      <c r="J171" s="221"/>
      <c r="K171" s="221"/>
      <c r="L171" s="226"/>
      <c r="M171" s="227"/>
      <c r="N171" s="228"/>
      <c r="O171" s="228"/>
      <c r="P171" s="228"/>
      <c r="Q171" s="228"/>
      <c r="R171" s="228"/>
      <c r="S171" s="228"/>
      <c r="T171" s="229"/>
      <c r="AT171" s="230" t="s">
        <v>195</v>
      </c>
      <c r="AU171" s="230" t="s">
        <v>82</v>
      </c>
      <c r="AV171" s="15" t="s">
        <v>135</v>
      </c>
      <c r="AW171" s="15" t="s">
        <v>35</v>
      </c>
      <c r="AX171" s="15" t="s">
        <v>80</v>
      </c>
      <c r="AY171" s="230" t="s">
        <v>185</v>
      </c>
    </row>
    <row r="172" spans="1:65" s="2" customFormat="1" ht="16.5" customHeight="1">
      <c r="A172" s="36"/>
      <c r="B172" s="37"/>
      <c r="C172" s="237" t="s">
        <v>293</v>
      </c>
      <c r="D172" s="237" t="s">
        <v>520</v>
      </c>
      <c r="E172" s="238" t="s">
        <v>521</v>
      </c>
      <c r="F172" s="239" t="s">
        <v>522</v>
      </c>
      <c r="G172" s="240" t="s">
        <v>190</v>
      </c>
      <c r="H172" s="241">
        <v>59.698</v>
      </c>
      <c r="I172" s="242"/>
      <c r="J172" s="243">
        <f>ROUND(I172*H172,2)</f>
        <v>0</v>
      </c>
      <c r="K172" s="239" t="s">
        <v>191</v>
      </c>
      <c r="L172" s="244"/>
      <c r="M172" s="245" t="s">
        <v>19</v>
      </c>
      <c r="N172" s="246" t="s">
        <v>44</v>
      </c>
      <c r="O172" s="66"/>
      <c r="P172" s="189">
        <f>O172*H172</f>
        <v>0</v>
      </c>
      <c r="Q172" s="189">
        <v>2.4289999999999998</v>
      </c>
      <c r="R172" s="189">
        <f>Q172*H172</f>
        <v>145.00644199999999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265</v>
      </c>
      <c r="AT172" s="191" t="s">
        <v>520</v>
      </c>
      <c r="AU172" s="191" t="s">
        <v>82</v>
      </c>
      <c r="AY172" s="19" t="s">
        <v>185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80</v>
      </c>
      <c r="BK172" s="192">
        <f>ROUND(I172*H172,2)</f>
        <v>0</v>
      </c>
      <c r="BL172" s="19" t="s">
        <v>135</v>
      </c>
      <c r="BM172" s="191" t="s">
        <v>523</v>
      </c>
    </row>
    <row r="173" spans="1:65" s="13" customFormat="1" ht="11.25">
      <c r="B173" s="198"/>
      <c r="C173" s="199"/>
      <c r="D173" s="200" t="s">
        <v>195</v>
      </c>
      <c r="E173" s="201" t="s">
        <v>19</v>
      </c>
      <c r="F173" s="202" t="s">
        <v>467</v>
      </c>
      <c r="G173" s="199"/>
      <c r="H173" s="201" t="s">
        <v>19</v>
      </c>
      <c r="I173" s="203"/>
      <c r="J173" s="199"/>
      <c r="K173" s="199"/>
      <c r="L173" s="204"/>
      <c r="M173" s="205"/>
      <c r="N173" s="206"/>
      <c r="O173" s="206"/>
      <c r="P173" s="206"/>
      <c r="Q173" s="206"/>
      <c r="R173" s="206"/>
      <c r="S173" s="206"/>
      <c r="T173" s="207"/>
      <c r="AT173" s="208" t="s">
        <v>195</v>
      </c>
      <c r="AU173" s="208" t="s">
        <v>82</v>
      </c>
      <c r="AV173" s="13" t="s">
        <v>80</v>
      </c>
      <c r="AW173" s="13" t="s">
        <v>35</v>
      </c>
      <c r="AX173" s="13" t="s">
        <v>73</v>
      </c>
      <c r="AY173" s="208" t="s">
        <v>185</v>
      </c>
    </row>
    <row r="174" spans="1:65" s="13" customFormat="1" ht="11.25">
      <c r="B174" s="198"/>
      <c r="C174" s="199"/>
      <c r="D174" s="200" t="s">
        <v>195</v>
      </c>
      <c r="E174" s="201" t="s">
        <v>19</v>
      </c>
      <c r="F174" s="202" t="s">
        <v>502</v>
      </c>
      <c r="G174" s="199"/>
      <c r="H174" s="201" t="s">
        <v>19</v>
      </c>
      <c r="I174" s="203"/>
      <c r="J174" s="199"/>
      <c r="K174" s="199"/>
      <c r="L174" s="204"/>
      <c r="M174" s="205"/>
      <c r="N174" s="206"/>
      <c r="O174" s="206"/>
      <c r="P174" s="206"/>
      <c r="Q174" s="206"/>
      <c r="R174" s="206"/>
      <c r="S174" s="206"/>
      <c r="T174" s="207"/>
      <c r="AT174" s="208" t="s">
        <v>195</v>
      </c>
      <c r="AU174" s="208" t="s">
        <v>82</v>
      </c>
      <c r="AV174" s="13" t="s">
        <v>80</v>
      </c>
      <c r="AW174" s="13" t="s">
        <v>35</v>
      </c>
      <c r="AX174" s="13" t="s">
        <v>73</v>
      </c>
      <c r="AY174" s="208" t="s">
        <v>185</v>
      </c>
    </row>
    <row r="175" spans="1:65" s="14" customFormat="1" ht="11.25">
      <c r="B175" s="209"/>
      <c r="C175" s="210"/>
      <c r="D175" s="200" t="s">
        <v>195</v>
      </c>
      <c r="E175" s="211" t="s">
        <v>19</v>
      </c>
      <c r="F175" s="212" t="s">
        <v>524</v>
      </c>
      <c r="G175" s="210"/>
      <c r="H175" s="213">
        <v>59.698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1:65" s="15" customFormat="1" ht="11.25">
      <c r="B176" s="220"/>
      <c r="C176" s="221"/>
      <c r="D176" s="200" t="s">
        <v>195</v>
      </c>
      <c r="E176" s="222" t="s">
        <v>19</v>
      </c>
      <c r="F176" s="223" t="s">
        <v>226</v>
      </c>
      <c r="G176" s="221"/>
      <c r="H176" s="224">
        <v>59.698</v>
      </c>
      <c r="I176" s="225"/>
      <c r="J176" s="221"/>
      <c r="K176" s="221"/>
      <c r="L176" s="226"/>
      <c r="M176" s="227"/>
      <c r="N176" s="228"/>
      <c r="O176" s="228"/>
      <c r="P176" s="228"/>
      <c r="Q176" s="228"/>
      <c r="R176" s="228"/>
      <c r="S176" s="228"/>
      <c r="T176" s="229"/>
      <c r="AT176" s="230" t="s">
        <v>195</v>
      </c>
      <c r="AU176" s="230" t="s">
        <v>82</v>
      </c>
      <c r="AV176" s="15" t="s">
        <v>135</v>
      </c>
      <c r="AW176" s="15" t="s">
        <v>35</v>
      </c>
      <c r="AX176" s="15" t="s">
        <v>80</v>
      </c>
      <c r="AY176" s="230" t="s">
        <v>185</v>
      </c>
    </row>
    <row r="177" spans="1:65" s="2" customFormat="1" ht="24.2" customHeight="1">
      <c r="A177" s="36"/>
      <c r="B177" s="37"/>
      <c r="C177" s="180" t="s">
        <v>302</v>
      </c>
      <c r="D177" s="180" t="s">
        <v>187</v>
      </c>
      <c r="E177" s="181" t="s">
        <v>525</v>
      </c>
      <c r="F177" s="182" t="s">
        <v>526</v>
      </c>
      <c r="G177" s="183" t="s">
        <v>499</v>
      </c>
      <c r="H177" s="184">
        <v>216</v>
      </c>
      <c r="I177" s="185"/>
      <c r="J177" s="186">
        <f>ROUND(I177*H177,2)</f>
        <v>0</v>
      </c>
      <c r="K177" s="182" t="s">
        <v>191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135</v>
      </c>
      <c r="AT177" s="191" t="s">
        <v>187</v>
      </c>
      <c r="AU177" s="191" t="s">
        <v>82</v>
      </c>
      <c r="AY177" s="19" t="s">
        <v>185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80</v>
      </c>
      <c r="BK177" s="192">
        <f>ROUND(I177*H177,2)</f>
        <v>0</v>
      </c>
      <c r="BL177" s="19" t="s">
        <v>135</v>
      </c>
      <c r="BM177" s="191" t="s">
        <v>527</v>
      </c>
    </row>
    <row r="178" spans="1:65" s="2" customFormat="1" ht="11.25">
      <c r="A178" s="36"/>
      <c r="B178" s="37"/>
      <c r="C178" s="38"/>
      <c r="D178" s="193" t="s">
        <v>193</v>
      </c>
      <c r="E178" s="38"/>
      <c r="F178" s="194" t="s">
        <v>528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193</v>
      </c>
      <c r="AU178" s="19" t="s">
        <v>82</v>
      </c>
    </row>
    <row r="179" spans="1:65" s="13" customFormat="1" ht="11.25">
      <c r="B179" s="198"/>
      <c r="C179" s="199"/>
      <c r="D179" s="200" t="s">
        <v>195</v>
      </c>
      <c r="E179" s="201" t="s">
        <v>19</v>
      </c>
      <c r="F179" s="202" t="s">
        <v>467</v>
      </c>
      <c r="G179" s="199"/>
      <c r="H179" s="201" t="s">
        <v>19</v>
      </c>
      <c r="I179" s="203"/>
      <c r="J179" s="199"/>
      <c r="K179" s="199"/>
      <c r="L179" s="204"/>
      <c r="M179" s="205"/>
      <c r="N179" s="206"/>
      <c r="O179" s="206"/>
      <c r="P179" s="206"/>
      <c r="Q179" s="206"/>
      <c r="R179" s="206"/>
      <c r="S179" s="206"/>
      <c r="T179" s="207"/>
      <c r="AT179" s="208" t="s">
        <v>195</v>
      </c>
      <c r="AU179" s="208" t="s">
        <v>82</v>
      </c>
      <c r="AV179" s="13" t="s">
        <v>80</v>
      </c>
      <c r="AW179" s="13" t="s">
        <v>35</v>
      </c>
      <c r="AX179" s="13" t="s">
        <v>73</v>
      </c>
      <c r="AY179" s="208" t="s">
        <v>185</v>
      </c>
    </row>
    <row r="180" spans="1:65" s="13" customFormat="1" ht="11.25">
      <c r="B180" s="198"/>
      <c r="C180" s="199"/>
      <c r="D180" s="200" t="s">
        <v>195</v>
      </c>
      <c r="E180" s="201" t="s">
        <v>19</v>
      </c>
      <c r="F180" s="202" t="s">
        <v>508</v>
      </c>
      <c r="G180" s="199"/>
      <c r="H180" s="201" t="s">
        <v>19</v>
      </c>
      <c r="I180" s="203"/>
      <c r="J180" s="199"/>
      <c r="K180" s="199"/>
      <c r="L180" s="204"/>
      <c r="M180" s="205"/>
      <c r="N180" s="206"/>
      <c r="O180" s="206"/>
      <c r="P180" s="206"/>
      <c r="Q180" s="206"/>
      <c r="R180" s="206"/>
      <c r="S180" s="206"/>
      <c r="T180" s="207"/>
      <c r="AT180" s="208" t="s">
        <v>195</v>
      </c>
      <c r="AU180" s="208" t="s">
        <v>82</v>
      </c>
      <c r="AV180" s="13" t="s">
        <v>80</v>
      </c>
      <c r="AW180" s="13" t="s">
        <v>35</v>
      </c>
      <c r="AX180" s="13" t="s">
        <v>73</v>
      </c>
      <c r="AY180" s="208" t="s">
        <v>185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509</v>
      </c>
      <c r="G181" s="210"/>
      <c r="H181" s="213">
        <v>216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5" customFormat="1" ht="11.25">
      <c r="B182" s="220"/>
      <c r="C182" s="221"/>
      <c r="D182" s="200" t="s">
        <v>195</v>
      </c>
      <c r="E182" s="222" t="s">
        <v>19</v>
      </c>
      <c r="F182" s="223" t="s">
        <v>226</v>
      </c>
      <c r="G182" s="221"/>
      <c r="H182" s="224">
        <v>216</v>
      </c>
      <c r="I182" s="225"/>
      <c r="J182" s="221"/>
      <c r="K182" s="221"/>
      <c r="L182" s="226"/>
      <c r="M182" s="227"/>
      <c r="N182" s="228"/>
      <c r="O182" s="228"/>
      <c r="P182" s="228"/>
      <c r="Q182" s="228"/>
      <c r="R182" s="228"/>
      <c r="S182" s="228"/>
      <c r="T182" s="229"/>
      <c r="AT182" s="230" t="s">
        <v>195</v>
      </c>
      <c r="AU182" s="230" t="s">
        <v>82</v>
      </c>
      <c r="AV182" s="15" t="s">
        <v>135</v>
      </c>
      <c r="AW182" s="15" t="s">
        <v>35</v>
      </c>
      <c r="AX182" s="15" t="s">
        <v>80</v>
      </c>
      <c r="AY182" s="230" t="s">
        <v>185</v>
      </c>
    </row>
    <row r="183" spans="1:65" s="2" customFormat="1" ht="16.5" customHeight="1">
      <c r="A183" s="36"/>
      <c r="B183" s="37"/>
      <c r="C183" s="237" t="s">
        <v>309</v>
      </c>
      <c r="D183" s="237" t="s">
        <v>520</v>
      </c>
      <c r="E183" s="238" t="s">
        <v>529</v>
      </c>
      <c r="F183" s="239" t="s">
        <v>522</v>
      </c>
      <c r="G183" s="240" t="s">
        <v>190</v>
      </c>
      <c r="H183" s="241">
        <v>142.22300000000001</v>
      </c>
      <c r="I183" s="242"/>
      <c r="J183" s="243">
        <f>ROUND(I183*H183,2)</f>
        <v>0</v>
      </c>
      <c r="K183" s="239" t="s">
        <v>191</v>
      </c>
      <c r="L183" s="244"/>
      <c r="M183" s="245" t="s">
        <v>19</v>
      </c>
      <c r="N183" s="246" t="s">
        <v>44</v>
      </c>
      <c r="O183" s="66"/>
      <c r="P183" s="189">
        <f>O183*H183</f>
        <v>0</v>
      </c>
      <c r="Q183" s="189">
        <v>2.4289999999999998</v>
      </c>
      <c r="R183" s="189">
        <f>Q183*H183</f>
        <v>345.45966700000002</v>
      </c>
      <c r="S183" s="189">
        <v>0</v>
      </c>
      <c r="T183" s="190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265</v>
      </c>
      <c r="AT183" s="191" t="s">
        <v>520</v>
      </c>
      <c r="AU183" s="191" t="s">
        <v>82</v>
      </c>
      <c r="AY183" s="19" t="s">
        <v>185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19" t="s">
        <v>80</v>
      </c>
      <c r="BK183" s="192">
        <f>ROUND(I183*H183,2)</f>
        <v>0</v>
      </c>
      <c r="BL183" s="19" t="s">
        <v>135</v>
      </c>
      <c r="BM183" s="191" t="s">
        <v>530</v>
      </c>
    </row>
    <row r="184" spans="1:65" s="13" customFormat="1" ht="11.25">
      <c r="B184" s="198"/>
      <c r="C184" s="199"/>
      <c r="D184" s="200" t="s">
        <v>195</v>
      </c>
      <c r="E184" s="201" t="s">
        <v>19</v>
      </c>
      <c r="F184" s="202" t="s">
        <v>467</v>
      </c>
      <c r="G184" s="199"/>
      <c r="H184" s="201" t="s">
        <v>19</v>
      </c>
      <c r="I184" s="203"/>
      <c r="J184" s="199"/>
      <c r="K184" s="199"/>
      <c r="L184" s="204"/>
      <c r="M184" s="205"/>
      <c r="N184" s="206"/>
      <c r="O184" s="206"/>
      <c r="P184" s="206"/>
      <c r="Q184" s="206"/>
      <c r="R184" s="206"/>
      <c r="S184" s="206"/>
      <c r="T184" s="207"/>
      <c r="AT184" s="208" t="s">
        <v>195</v>
      </c>
      <c r="AU184" s="208" t="s">
        <v>82</v>
      </c>
      <c r="AV184" s="13" t="s">
        <v>80</v>
      </c>
      <c r="AW184" s="13" t="s">
        <v>35</v>
      </c>
      <c r="AX184" s="13" t="s">
        <v>73</v>
      </c>
      <c r="AY184" s="208" t="s">
        <v>185</v>
      </c>
    </row>
    <row r="185" spans="1:65" s="13" customFormat="1" ht="11.25">
      <c r="B185" s="198"/>
      <c r="C185" s="199"/>
      <c r="D185" s="200" t="s">
        <v>195</v>
      </c>
      <c r="E185" s="201" t="s">
        <v>19</v>
      </c>
      <c r="F185" s="202" t="s">
        <v>508</v>
      </c>
      <c r="G185" s="199"/>
      <c r="H185" s="201" t="s">
        <v>19</v>
      </c>
      <c r="I185" s="203"/>
      <c r="J185" s="199"/>
      <c r="K185" s="199"/>
      <c r="L185" s="204"/>
      <c r="M185" s="205"/>
      <c r="N185" s="206"/>
      <c r="O185" s="206"/>
      <c r="P185" s="206"/>
      <c r="Q185" s="206"/>
      <c r="R185" s="206"/>
      <c r="S185" s="206"/>
      <c r="T185" s="207"/>
      <c r="AT185" s="208" t="s">
        <v>195</v>
      </c>
      <c r="AU185" s="208" t="s">
        <v>82</v>
      </c>
      <c r="AV185" s="13" t="s">
        <v>80</v>
      </c>
      <c r="AW185" s="13" t="s">
        <v>35</v>
      </c>
      <c r="AX185" s="13" t="s">
        <v>73</v>
      </c>
      <c r="AY185" s="208" t="s">
        <v>185</v>
      </c>
    </row>
    <row r="186" spans="1:65" s="14" customFormat="1" ht="11.25">
      <c r="B186" s="209"/>
      <c r="C186" s="210"/>
      <c r="D186" s="200" t="s">
        <v>195</v>
      </c>
      <c r="E186" s="211" t="s">
        <v>19</v>
      </c>
      <c r="F186" s="212" t="s">
        <v>531</v>
      </c>
      <c r="G186" s="210"/>
      <c r="H186" s="213">
        <v>142.22300000000001</v>
      </c>
      <c r="I186" s="214"/>
      <c r="J186" s="210"/>
      <c r="K186" s="210"/>
      <c r="L186" s="215"/>
      <c r="M186" s="216"/>
      <c r="N186" s="217"/>
      <c r="O186" s="217"/>
      <c r="P186" s="217"/>
      <c r="Q186" s="217"/>
      <c r="R186" s="217"/>
      <c r="S186" s="217"/>
      <c r="T186" s="218"/>
      <c r="AT186" s="219" t="s">
        <v>195</v>
      </c>
      <c r="AU186" s="219" t="s">
        <v>82</v>
      </c>
      <c r="AV186" s="14" t="s">
        <v>82</v>
      </c>
      <c r="AW186" s="14" t="s">
        <v>35</v>
      </c>
      <c r="AX186" s="14" t="s">
        <v>73</v>
      </c>
      <c r="AY186" s="219" t="s">
        <v>185</v>
      </c>
    </row>
    <row r="187" spans="1:65" s="15" customFormat="1" ht="11.25">
      <c r="B187" s="220"/>
      <c r="C187" s="221"/>
      <c r="D187" s="200" t="s">
        <v>195</v>
      </c>
      <c r="E187" s="222" t="s">
        <v>19</v>
      </c>
      <c r="F187" s="223" t="s">
        <v>226</v>
      </c>
      <c r="G187" s="221"/>
      <c r="H187" s="224">
        <v>142.22300000000001</v>
      </c>
      <c r="I187" s="225"/>
      <c r="J187" s="221"/>
      <c r="K187" s="221"/>
      <c r="L187" s="226"/>
      <c r="M187" s="227"/>
      <c r="N187" s="228"/>
      <c r="O187" s="228"/>
      <c r="P187" s="228"/>
      <c r="Q187" s="228"/>
      <c r="R187" s="228"/>
      <c r="S187" s="228"/>
      <c r="T187" s="229"/>
      <c r="AT187" s="230" t="s">
        <v>195</v>
      </c>
      <c r="AU187" s="230" t="s">
        <v>82</v>
      </c>
      <c r="AV187" s="15" t="s">
        <v>135</v>
      </c>
      <c r="AW187" s="15" t="s">
        <v>35</v>
      </c>
      <c r="AX187" s="15" t="s">
        <v>80</v>
      </c>
      <c r="AY187" s="230" t="s">
        <v>185</v>
      </c>
    </row>
    <row r="188" spans="1:65" s="2" customFormat="1" ht="24.2" customHeight="1">
      <c r="A188" s="36"/>
      <c r="B188" s="37"/>
      <c r="C188" s="180" t="s">
        <v>318</v>
      </c>
      <c r="D188" s="180" t="s">
        <v>187</v>
      </c>
      <c r="E188" s="181" t="s">
        <v>532</v>
      </c>
      <c r="F188" s="182" t="s">
        <v>533</v>
      </c>
      <c r="G188" s="183" t="s">
        <v>499</v>
      </c>
      <c r="H188" s="184">
        <v>88</v>
      </c>
      <c r="I188" s="185"/>
      <c r="J188" s="186">
        <f>ROUND(I188*H188,2)</f>
        <v>0</v>
      </c>
      <c r="K188" s="182" t="s">
        <v>191</v>
      </c>
      <c r="L188" s="41"/>
      <c r="M188" s="187" t="s">
        <v>19</v>
      </c>
      <c r="N188" s="188" t="s">
        <v>44</v>
      </c>
      <c r="O188" s="66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135</v>
      </c>
      <c r="AT188" s="191" t="s">
        <v>187</v>
      </c>
      <c r="AU188" s="191" t="s">
        <v>82</v>
      </c>
      <c r="AY188" s="19" t="s">
        <v>185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80</v>
      </c>
      <c r="BK188" s="192">
        <f>ROUND(I188*H188,2)</f>
        <v>0</v>
      </c>
      <c r="BL188" s="19" t="s">
        <v>135</v>
      </c>
      <c r="BM188" s="191" t="s">
        <v>534</v>
      </c>
    </row>
    <row r="189" spans="1:65" s="2" customFormat="1" ht="11.25">
      <c r="A189" s="36"/>
      <c r="B189" s="37"/>
      <c r="C189" s="38"/>
      <c r="D189" s="193" t="s">
        <v>193</v>
      </c>
      <c r="E189" s="38"/>
      <c r="F189" s="194" t="s">
        <v>535</v>
      </c>
      <c r="G189" s="38"/>
      <c r="H189" s="38"/>
      <c r="I189" s="195"/>
      <c r="J189" s="38"/>
      <c r="K189" s="38"/>
      <c r="L189" s="41"/>
      <c r="M189" s="196"/>
      <c r="N189" s="197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193</v>
      </c>
      <c r="AU189" s="19" t="s">
        <v>82</v>
      </c>
    </row>
    <row r="190" spans="1:65" s="13" customFormat="1" ht="11.25">
      <c r="B190" s="198"/>
      <c r="C190" s="199"/>
      <c r="D190" s="200" t="s">
        <v>195</v>
      </c>
      <c r="E190" s="201" t="s">
        <v>19</v>
      </c>
      <c r="F190" s="202" t="s">
        <v>467</v>
      </c>
      <c r="G190" s="199"/>
      <c r="H190" s="201" t="s">
        <v>19</v>
      </c>
      <c r="I190" s="203"/>
      <c r="J190" s="199"/>
      <c r="K190" s="199"/>
      <c r="L190" s="204"/>
      <c r="M190" s="205"/>
      <c r="N190" s="206"/>
      <c r="O190" s="206"/>
      <c r="P190" s="206"/>
      <c r="Q190" s="206"/>
      <c r="R190" s="206"/>
      <c r="S190" s="206"/>
      <c r="T190" s="207"/>
      <c r="AT190" s="208" t="s">
        <v>195</v>
      </c>
      <c r="AU190" s="208" t="s">
        <v>82</v>
      </c>
      <c r="AV190" s="13" t="s">
        <v>80</v>
      </c>
      <c r="AW190" s="13" t="s">
        <v>35</v>
      </c>
      <c r="AX190" s="13" t="s">
        <v>73</v>
      </c>
      <c r="AY190" s="208" t="s">
        <v>185</v>
      </c>
    </row>
    <row r="191" spans="1:65" s="13" customFormat="1" ht="11.25">
      <c r="B191" s="198"/>
      <c r="C191" s="199"/>
      <c r="D191" s="200" t="s">
        <v>195</v>
      </c>
      <c r="E191" s="201" t="s">
        <v>19</v>
      </c>
      <c r="F191" s="202" t="s">
        <v>514</v>
      </c>
      <c r="G191" s="199"/>
      <c r="H191" s="201" t="s">
        <v>19</v>
      </c>
      <c r="I191" s="203"/>
      <c r="J191" s="199"/>
      <c r="K191" s="199"/>
      <c r="L191" s="204"/>
      <c r="M191" s="205"/>
      <c r="N191" s="206"/>
      <c r="O191" s="206"/>
      <c r="P191" s="206"/>
      <c r="Q191" s="206"/>
      <c r="R191" s="206"/>
      <c r="S191" s="206"/>
      <c r="T191" s="207"/>
      <c r="AT191" s="208" t="s">
        <v>195</v>
      </c>
      <c r="AU191" s="208" t="s">
        <v>82</v>
      </c>
      <c r="AV191" s="13" t="s">
        <v>80</v>
      </c>
      <c r="AW191" s="13" t="s">
        <v>35</v>
      </c>
      <c r="AX191" s="13" t="s">
        <v>73</v>
      </c>
      <c r="AY191" s="208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515</v>
      </c>
      <c r="G192" s="210"/>
      <c r="H192" s="213">
        <v>88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5" customFormat="1" ht="11.25">
      <c r="B193" s="220"/>
      <c r="C193" s="221"/>
      <c r="D193" s="200" t="s">
        <v>195</v>
      </c>
      <c r="E193" s="222" t="s">
        <v>19</v>
      </c>
      <c r="F193" s="223" t="s">
        <v>226</v>
      </c>
      <c r="G193" s="221"/>
      <c r="H193" s="224">
        <v>88</v>
      </c>
      <c r="I193" s="225"/>
      <c r="J193" s="221"/>
      <c r="K193" s="221"/>
      <c r="L193" s="226"/>
      <c r="M193" s="227"/>
      <c r="N193" s="228"/>
      <c r="O193" s="228"/>
      <c r="P193" s="228"/>
      <c r="Q193" s="228"/>
      <c r="R193" s="228"/>
      <c r="S193" s="228"/>
      <c r="T193" s="229"/>
      <c r="AT193" s="230" t="s">
        <v>195</v>
      </c>
      <c r="AU193" s="230" t="s">
        <v>82</v>
      </c>
      <c r="AV193" s="15" t="s">
        <v>135</v>
      </c>
      <c r="AW193" s="15" t="s">
        <v>35</v>
      </c>
      <c r="AX193" s="15" t="s">
        <v>80</v>
      </c>
      <c r="AY193" s="230" t="s">
        <v>185</v>
      </c>
    </row>
    <row r="194" spans="1:65" s="2" customFormat="1" ht="16.5" customHeight="1">
      <c r="A194" s="36"/>
      <c r="B194" s="37"/>
      <c r="C194" s="237" t="s">
        <v>8</v>
      </c>
      <c r="D194" s="237" t="s">
        <v>520</v>
      </c>
      <c r="E194" s="238" t="s">
        <v>536</v>
      </c>
      <c r="F194" s="239" t="s">
        <v>522</v>
      </c>
      <c r="G194" s="240" t="s">
        <v>190</v>
      </c>
      <c r="H194" s="241">
        <v>103.009</v>
      </c>
      <c r="I194" s="242"/>
      <c r="J194" s="243">
        <f>ROUND(I194*H194,2)</f>
        <v>0</v>
      </c>
      <c r="K194" s="239" t="s">
        <v>191</v>
      </c>
      <c r="L194" s="244"/>
      <c r="M194" s="245" t="s">
        <v>19</v>
      </c>
      <c r="N194" s="246" t="s">
        <v>44</v>
      </c>
      <c r="O194" s="66"/>
      <c r="P194" s="189">
        <f>O194*H194</f>
        <v>0</v>
      </c>
      <c r="Q194" s="189">
        <v>2.4289999999999998</v>
      </c>
      <c r="R194" s="189">
        <f>Q194*H194</f>
        <v>250.20886099999998</v>
      </c>
      <c r="S194" s="189">
        <v>0</v>
      </c>
      <c r="T194" s="190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265</v>
      </c>
      <c r="AT194" s="191" t="s">
        <v>520</v>
      </c>
      <c r="AU194" s="191" t="s">
        <v>82</v>
      </c>
      <c r="AY194" s="19" t="s">
        <v>185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19" t="s">
        <v>80</v>
      </c>
      <c r="BK194" s="192">
        <f>ROUND(I194*H194,2)</f>
        <v>0</v>
      </c>
      <c r="BL194" s="19" t="s">
        <v>135</v>
      </c>
      <c r="BM194" s="191" t="s">
        <v>537</v>
      </c>
    </row>
    <row r="195" spans="1:65" s="13" customFormat="1" ht="11.25">
      <c r="B195" s="198"/>
      <c r="C195" s="199"/>
      <c r="D195" s="200" t="s">
        <v>195</v>
      </c>
      <c r="E195" s="201" t="s">
        <v>19</v>
      </c>
      <c r="F195" s="202" t="s">
        <v>467</v>
      </c>
      <c r="G195" s="199"/>
      <c r="H195" s="201" t="s">
        <v>19</v>
      </c>
      <c r="I195" s="203"/>
      <c r="J195" s="199"/>
      <c r="K195" s="199"/>
      <c r="L195" s="204"/>
      <c r="M195" s="205"/>
      <c r="N195" s="206"/>
      <c r="O195" s="206"/>
      <c r="P195" s="206"/>
      <c r="Q195" s="206"/>
      <c r="R195" s="206"/>
      <c r="S195" s="206"/>
      <c r="T195" s="207"/>
      <c r="AT195" s="208" t="s">
        <v>195</v>
      </c>
      <c r="AU195" s="208" t="s">
        <v>82</v>
      </c>
      <c r="AV195" s="13" t="s">
        <v>80</v>
      </c>
      <c r="AW195" s="13" t="s">
        <v>35</v>
      </c>
      <c r="AX195" s="13" t="s">
        <v>73</v>
      </c>
      <c r="AY195" s="208" t="s">
        <v>185</v>
      </c>
    </row>
    <row r="196" spans="1:65" s="13" customFormat="1" ht="11.25">
      <c r="B196" s="198"/>
      <c r="C196" s="199"/>
      <c r="D196" s="200" t="s">
        <v>195</v>
      </c>
      <c r="E196" s="201" t="s">
        <v>19</v>
      </c>
      <c r="F196" s="202" t="s">
        <v>514</v>
      </c>
      <c r="G196" s="199"/>
      <c r="H196" s="201" t="s">
        <v>19</v>
      </c>
      <c r="I196" s="203"/>
      <c r="J196" s="199"/>
      <c r="K196" s="199"/>
      <c r="L196" s="204"/>
      <c r="M196" s="205"/>
      <c r="N196" s="206"/>
      <c r="O196" s="206"/>
      <c r="P196" s="206"/>
      <c r="Q196" s="206"/>
      <c r="R196" s="206"/>
      <c r="S196" s="206"/>
      <c r="T196" s="207"/>
      <c r="AT196" s="208" t="s">
        <v>195</v>
      </c>
      <c r="AU196" s="208" t="s">
        <v>82</v>
      </c>
      <c r="AV196" s="13" t="s">
        <v>80</v>
      </c>
      <c r="AW196" s="13" t="s">
        <v>35</v>
      </c>
      <c r="AX196" s="13" t="s">
        <v>73</v>
      </c>
      <c r="AY196" s="208" t="s">
        <v>185</v>
      </c>
    </row>
    <row r="197" spans="1:65" s="14" customFormat="1" ht="11.25">
      <c r="B197" s="209"/>
      <c r="C197" s="210"/>
      <c r="D197" s="200" t="s">
        <v>195</v>
      </c>
      <c r="E197" s="211" t="s">
        <v>19</v>
      </c>
      <c r="F197" s="212" t="s">
        <v>538</v>
      </c>
      <c r="G197" s="210"/>
      <c r="H197" s="213">
        <v>103.009</v>
      </c>
      <c r="I197" s="214"/>
      <c r="J197" s="210"/>
      <c r="K197" s="210"/>
      <c r="L197" s="215"/>
      <c r="M197" s="216"/>
      <c r="N197" s="217"/>
      <c r="O197" s="217"/>
      <c r="P197" s="217"/>
      <c r="Q197" s="217"/>
      <c r="R197" s="217"/>
      <c r="S197" s="217"/>
      <c r="T197" s="218"/>
      <c r="AT197" s="219" t="s">
        <v>195</v>
      </c>
      <c r="AU197" s="219" t="s">
        <v>82</v>
      </c>
      <c r="AV197" s="14" t="s">
        <v>82</v>
      </c>
      <c r="AW197" s="14" t="s">
        <v>35</v>
      </c>
      <c r="AX197" s="14" t="s">
        <v>73</v>
      </c>
      <c r="AY197" s="219" t="s">
        <v>185</v>
      </c>
    </row>
    <row r="198" spans="1:65" s="15" customFormat="1" ht="11.25">
      <c r="B198" s="220"/>
      <c r="C198" s="221"/>
      <c r="D198" s="200" t="s">
        <v>195</v>
      </c>
      <c r="E198" s="222" t="s">
        <v>19</v>
      </c>
      <c r="F198" s="223" t="s">
        <v>226</v>
      </c>
      <c r="G198" s="221"/>
      <c r="H198" s="224">
        <v>103.009</v>
      </c>
      <c r="I198" s="225"/>
      <c r="J198" s="221"/>
      <c r="K198" s="221"/>
      <c r="L198" s="226"/>
      <c r="M198" s="227"/>
      <c r="N198" s="228"/>
      <c r="O198" s="228"/>
      <c r="P198" s="228"/>
      <c r="Q198" s="228"/>
      <c r="R198" s="228"/>
      <c r="S198" s="228"/>
      <c r="T198" s="229"/>
      <c r="AT198" s="230" t="s">
        <v>195</v>
      </c>
      <c r="AU198" s="230" t="s">
        <v>82</v>
      </c>
      <c r="AV198" s="15" t="s">
        <v>135</v>
      </c>
      <c r="AW198" s="15" t="s">
        <v>35</v>
      </c>
      <c r="AX198" s="15" t="s">
        <v>80</v>
      </c>
      <c r="AY198" s="230" t="s">
        <v>185</v>
      </c>
    </row>
    <row r="199" spans="1:65" s="2" customFormat="1" ht="16.5" customHeight="1">
      <c r="A199" s="36"/>
      <c r="B199" s="37"/>
      <c r="C199" s="180" t="s">
        <v>339</v>
      </c>
      <c r="D199" s="180" t="s">
        <v>187</v>
      </c>
      <c r="E199" s="181" t="s">
        <v>539</v>
      </c>
      <c r="F199" s="182" t="s">
        <v>540</v>
      </c>
      <c r="G199" s="183" t="s">
        <v>342</v>
      </c>
      <c r="H199" s="184">
        <v>24.393999999999998</v>
      </c>
      <c r="I199" s="185"/>
      <c r="J199" s="186">
        <f>ROUND(I199*H199,2)</f>
        <v>0</v>
      </c>
      <c r="K199" s="182" t="s">
        <v>191</v>
      </c>
      <c r="L199" s="41"/>
      <c r="M199" s="187" t="s">
        <v>19</v>
      </c>
      <c r="N199" s="188" t="s">
        <v>44</v>
      </c>
      <c r="O199" s="66"/>
      <c r="P199" s="189">
        <f>O199*H199</f>
        <v>0</v>
      </c>
      <c r="Q199" s="189">
        <v>1.11381</v>
      </c>
      <c r="R199" s="189">
        <f>Q199*H199</f>
        <v>27.170281139999997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135</v>
      </c>
      <c r="AT199" s="191" t="s">
        <v>187</v>
      </c>
      <c r="AU199" s="191" t="s">
        <v>82</v>
      </c>
      <c r="AY199" s="19" t="s">
        <v>185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80</v>
      </c>
      <c r="BK199" s="192">
        <f>ROUND(I199*H199,2)</f>
        <v>0</v>
      </c>
      <c r="BL199" s="19" t="s">
        <v>135</v>
      </c>
      <c r="BM199" s="191" t="s">
        <v>541</v>
      </c>
    </row>
    <row r="200" spans="1:65" s="2" customFormat="1" ht="11.25">
      <c r="A200" s="36"/>
      <c r="B200" s="37"/>
      <c r="C200" s="38"/>
      <c r="D200" s="193" t="s">
        <v>193</v>
      </c>
      <c r="E200" s="38"/>
      <c r="F200" s="194" t="s">
        <v>542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193</v>
      </c>
      <c r="AU200" s="19" t="s">
        <v>82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543</v>
      </c>
      <c r="G201" s="210"/>
      <c r="H201" s="213">
        <v>24.393999999999998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5" customFormat="1" ht="11.25">
      <c r="B202" s="220"/>
      <c r="C202" s="221"/>
      <c r="D202" s="200" t="s">
        <v>195</v>
      </c>
      <c r="E202" s="222" t="s">
        <v>19</v>
      </c>
      <c r="F202" s="223" t="s">
        <v>226</v>
      </c>
      <c r="G202" s="221"/>
      <c r="H202" s="224">
        <v>24.393999999999998</v>
      </c>
      <c r="I202" s="225"/>
      <c r="J202" s="221"/>
      <c r="K202" s="221"/>
      <c r="L202" s="226"/>
      <c r="M202" s="227"/>
      <c r="N202" s="228"/>
      <c r="O202" s="228"/>
      <c r="P202" s="228"/>
      <c r="Q202" s="228"/>
      <c r="R202" s="228"/>
      <c r="S202" s="228"/>
      <c r="T202" s="229"/>
      <c r="AT202" s="230" t="s">
        <v>195</v>
      </c>
      <c r="AU202" s="230" t="s">
        <v>82</v>
      </c>
      <c r="AV202" s="15" t="s">
        <v>135</v>
      </c>
      <c r="AW202" s="15" t="s">
        <v>35</v>
      </c>
      <c r="AX202" s="15" t="s">
        <v>80</v>
      </c>
      <c r="AY202" s="230" t="s">
        <v>185</v>
      </c>
    </row>
    <row r="203" spans="1:65" s="2" customFormat="1" ht="21.75" customHeight="1">
      <c r="A203" s="36"/>
      <c r="B203" s="37"/>
      <c r="C203" s="180" t="s">
        <v>345</v>
      </c>
      <c r="D203" s="180" t="s">
        <v>187</v>
      </c>
      <c r="E203" s="181" t="s">
        <v>544</v>
      </c>
      <c r="F203" s="182" t="s">
        <v>545</v>
      </c>
      <c r="G203" s="183" t="s">
        <v>190</v>
      </c>
      <c r="H203" s="184">
        <v>159.61099999999999</v>
      </c>
      <c r="I203" s="185"/>
      <c r="J203" s="186">
        <f>ROUND(I203*H203,2)</f>
        <v>0</v>
      </c>
      <c r="K203" s="182" t="s">
        <v>191</v>
      </c>
      <c r="L203" s="41"/>
      <c r="M203" s="187" t="s">
        <v>19</v>
      </c>
      <c r="N203" s="188" t="s">
        <v>44</v>
      </c>
      <c r="O203" s="66"/>
      <c r="P203" s="189">
        <f>O203*H203</f>
        <v>0</v>
      </c>
      <c r="Q203" s="189">
        <v>2.45329</v>
      </c>
      <c r="R203" s="189">
        <f>Q203*H203</f>
        <v>391.57207018999998</v>
      </c>
      <c r="S203" s="189">
        <v>0</v>
      </c>
      <c r="T203" s="190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135</v>
      </c>
      <c r="AT203" s="191" t="s">
        <v>187</v>
      </c>
      <c r="AU203" s="191" t="s">
        <v>82</v>
      </c>
      <c r="AY203" s="19" t="s">
        <v>185</v>
      </c>
      <c r="BE203" s="192">
        <f>IF(N203="základní",J203,0)</f>
        <v>0</v>
      </c>
      <c r="BF203" s="192">
        <f>IF(N203="snížená",J203,0)</f>
        <v>0</v>
      </c>
      <c r="BG203" s="192">
        <f>IF(N203="zákl. přenesená",J203,0)</f>
        <v>0</v>
      </c>
      <c r="BH203" s="192">
        <f>IF(N203="sníž. přenesená",J203,0)</f>
        <v>0</v>
      </c>
      <c r="BI203" s="192">
        <f>IF(N203="nulová",J203,0)</f>
        <v>0</v>
      </c>
      <c r="BJ203" s="19" t="s">
        <v>80</v>
      </c>
      <c r="BK203" s="192">
        <f>ROUND(I203*H203,2)</f>
        <v>0</v>
      </c>
      <c r="BL203" s="19" t="s">
        <v>135</v>
      </c>
      <c r="BM203" s="191" t="s">
        <v>546</v>
      </c>
    </row>
    <row r="204" spans="1:65" s="2" customFormat="1" ht="11.25">
      <c r="A204" s="36"/>
      <c r="B204" s="37"/>
      <c r="C204" s="38"/>
      <c r="D204" s="193" t="s">
        <v>193</v>
      </c>
      <c r="E204" s="38"/>
      <c r="F204" s="194" t="s">
        <v>547</v>
      </c>
      <c r="G204" s="38"/>
      <c r="H204" s="38"/>
      <c r="I204" s="195"/>
      <c r="J204" s="38"/>
      <c r="K204" s="38"/>
      <c r="L204" s="41"/>
      <c r="M204" s="196"/>
      <c r="N204" s="197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193</v>
      </c>
      <c r="AU204" s="19" t="s">
        <v>82</v>
      </c>
    </row>
    <row r="205" spans="1:65" s="13" customFormat="1" ht="11.25">
      <c r="B205" s="198"/>
      <c r="C205" s="199"/>
      <c r="D205" s="200" t="s">
        <v>195</v>
      </c>
      <c r="E205" s="201" t="s">
        <v>19</v>
      </c>
      <c r="F205" s="202" t="s">
        <v>548</v>
      </c>
      <c r="G205" s="199"/>
      <c r="H205" s="201" t="s">
        <v>19</v>
      </c>
      <c r="I205" s="203"/>
      <c r="J205" s="199"/>
      <c r="K205" s="199"/>
      <c r="L205" s="204"/>
      <c r="M205" s="205"/>
      <c r="N205" s="206"/>
      <c r="O205" s="206"/>
      <c r="P205" s="206"/>
      <c r="Q205" s="206"/>
      <c r="R205" s="206"/>
      <c r="S205" s="206"/>
      <c r="T205" s="207"/>
      <c r="AT205" s="208" t="s">
        <v>195</v>
      </c>
      <c r="AU205" s="208" t="s">
        <v>82</v>
      </c>
      <c r="AV205" s="13" t="s">
        <v>80</v>
      </c>
      <c r="AW205" s="13" t="s">
        <v>35</v>
      </c>
      <c r="AX205" s="13" t="s">
        <v>73</v>
      </c>
      <c r="AY205" s="208" t="s">
        <v>185</v>
      </c>
    </row>
    <row r="206" spans="1:65" s="13" customFormat="1" ht="11.25">
      <c r="B206" s="198"/>
      <c r="C206" s="199"/>
      <c r="D206" s="200" t="s">
        <v>195</v>
      </c>
      <c r="E206" s="201" t="s">
        <v>19</v>
      </c>
      <c r="F206" s="202" t="s">
        <v>468</v>
      </c>
      <c r="G206" s="199"/>
      <c r="H206" s="201" t="s">
        <v>19</v>
      </c>
      <c r="I206" s="203"/>
      <c r="J206" s="199"/>
      <c r="K206" s="199"/>
      <c r="L206" s="204"/>
      <c r="M206" s="205"/>
      <c r="N206" s="206"/>
      <c r="O206" s="206"/>
      <c r="P206" s="206"/>
      <c r="Q206" s="206"/>
      <c r="R206" s="206"/>
      <c r="S206" s="206"/>
      <c r="T206" s="207"/>
      <c r="AT206" s="208" t="s">
        <v>195</v>
      </c>
      <c r="AU206" s="208" t="s">
        <v>82</v>
      </c>
      <c r="AV206" s="13" t="s">
        <v>80</v>
      </c>
      <c r="AW206" s="13" t="s">
        <v>35</v>
      </c>
      <c r="AX206" s="13" t="s">
        <v>73</v>
      </c>
      <c r="AY206" s="208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549</v>
      </c>
      <c r="G207" s="210"/>
      <c r="H207" s="213">
        <v>2.9620000000000002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3" customFormat="1" ht="11.25">
      <c r="B208" s="198"/>
      <c r="C208" s="199"/>
      <c r="D208" s="200" t="s">
        <v>195</v>
      </c>
      <c r="E208" s="201" t="s">
        <v>19</v>
      </c>
      <c r="F208" s="202" t="s">
        <v>550</v>
      </c>
      <c r="G208" s="199"/>
      <c r="H208" s="201" t="s">
        <v>19</v>
      </c>
      <c r="I208" s="203"/>
      <c r="J208" s="199"/>
      <c r="K208" s="199"/>
      <c r="L208" s="204"/>
      <c r="M208" s="205"/>
      <c r="N208" s="206"/>
      <c r="O208" s="206"/>
      <c r="P208" s="206"/>
      <c r="Q208" s="206"/>
      <c r="R208" s="206"/>
      <c r="S208" s="206"/>
      <c r="T208" s="207"/>
      <c r="AT208" s="208" t="s">
        <v>195</v>
      </c>
      <c r="AU208" s="208" t="s">
        <v>82</v>
      </c>
      <c r="AV208" s="13" t="s">
        <v>80</v>
      </c>
      <c r="AW208" s="13" t="s">
        <v>35</v>
      </c>
      <c r="AX208" s="13" t="s">
        <v>73</v>
      </c>
      <c r="AY208" s="208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551</v>
      </c>
      <c r="G209" s="210"/>
      <c r="H209" s="213">
        <v>158.50800000000001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4" customFormat="1" ht="11.25">
      <c r="B210" s="209"/>
      <c r="C210" s="210"/>
      <c r="D210" s="200" t="s">
        <v>195</v>
      </c>
      <c r="E210" s="211" t="s">
        <v>19</v>
      </c>
      <c r="F210" s="212" t="s">
        <v>552</v>
      </c>
      <c r="G210" s="210"/>
      <c r="H210" s="213">
        <v>-1.859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1:65" s="15" customFormat="1" ht="11.25">
      <c r="B211" s="220"/>
      <c r="C211" s="221"/>
      <c r="D211" s="200" t="s">
        <v>195</v>
      </c>
      <c r="E211" s="222" t="s">
        <v>19</v>
      </c>
      <c r="F211" s="223" t="s">
        <v>226</v>
      </c>
      <c r="G211" s="221"/>
      <c r="H211" s="224">
        <v>159.61099999999999</v>
      </c>
      <c r="I211" s="225"/>
      <c r="J211" s="221"/>
      <c r="K211" s="221"/>
      <c r="L211" s="226"/>
      <c r="M211" s="227"/>
      <c r="N211" s="228"/>
      <c r="O211" s="228"/>
      <c r="P211" s="228"/>
      <c r="Q211" s="228"/>
      <c r="R211" s="228"/>
      <c r="S211" s="228"/>
      <c r="T211" s="229"/>
      <c r="AT211" s="230" t="s">
        <v>195</v>
      </c>
      <c r="AU211" s="230" t="s">
        <v>82</v>
      </c>
      <c r="AV211" s="15" t="s">
        <v>135</v>
      </c>
      <c r="AW211" s="15" t="s">
        <v>35</v>
      </c>
      <c r="AX211" s="15" t="s">
        <v>80</v>
      </c>
      <c r="AY211" s="230" t="s">
        <v>185</v>
      </c>
    </row>
    <row r="212" spans="1:65" s="2" customFormat="1" ht="16.5" customHeight="1">
      <c r="A212" s="36"/>
      <c r="B212" s="37"/>
      <c r="C212" s="180" t="s">
        <v>352</v>
      </c>
      <c r="D212" s="180" t="s">
        <v>187</v>
      </c>
      <c r="E212" s="181" t="s">
        <v>553</v>
      </c>
      <c r="F212" s="182" t="s">
        <v>554</v>
      </c>
      <c r="G212" s="183" t="s">
        <v>240</v>
      </c>
      <c r="H212" s="184">
        <v>51.67</v>
      </c>
      <c r="I212" s="185"/>
      <c r="J212" s="186">
        <f>ROUND(I212*H212,2)</f>
        <v>0</v>
      </c>
      <c r="K212" s="182" t="s">
        <v>191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2.47E-3</v>
      </c>
      <c r="R212" s="189">
        <f>Q212*H212</f>
        <v>0.12762490000000001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135</v>
      </c>
      <c r="AT212" s="191" t="s">
        <v>187</v>
      </c>
      <c r="AU212" s="191" t="s">
        <v>82</v>
      </c>
      <c r="AY212" s="19" t="s">
        <v>185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80</v>
      </c>
      <c r="BK212" s="192">
        <f>ROUND(I212*H212,2)</f>
        <v>0</v>
      </c>
      <c r="BL212" s="19" t="s">
        <v>135</v>
      </c>
      <c r="BM212" s="191" t="s">
        <v>555</v>
      </c>
    </row>
    <row r="213" spans="1:65" s="2" customFormat="1" ht="11.25">
      <c r="A213" s="36"/>
      <c r="B213" s="37"/>
      <c r="C213" s="38"/>
      <c r="D213" s="193" t="s">
        <v>193</v>
      </c>
      <c r="E213" s="38"/>
      <c r="F213" s="194" t="s">
        <v>556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193</v>
      </c>
      <c r="AU213" s="19" t="s">
        <v>82</v>
      </c>
    </row>
    <row r="214" spans="1:65" s="13" customFormat="1" ht="11.25">
      <c r="B214" s="198"/>
      <c r="C214" s="199"/>
      <c r="D214" s="200" t="s">
        <v>195</v>
      </c>
      <c r="E214" s="201" t="s">
        <v>19</v>
      </c>
      <c r="F214" s="202" t="s">
        <v>467</v>
      </c>
      <c r="G214" s="199"/>
      <c r="H214" s="201" t="s">
        <v>19</v>
      </c>
      <c r="I214" s="203"/>
      <c r="J214" s="199"/>
      <c r="K214" s="199"/>
      <c r="L214" s="204"/>
      <c r="M214" s="205"/>
      <c r="N214" s="206"/>
      <c r="O214" s="206"/>
      <c r="P214" s="206"/>
      <c r="Q214" s="206"/>
      <c r="R214" s="206"/>
      <c r="S214" s="206"/>
      <c r="T214" s="207"/>
      <c r="AT214" s="208" t="s">
        <v>195</v>
      </c>
      <c r="AU214" s="208" t="s">
        <v>82</v>
      </c>
      <c r="AV214" s="13" t="s">
        <v>80</v>
      </c>
      <c r="AW214" s="13" t="s">
        <v>35</v>
      </c>
      <c r="AX214" s="13" t="s">
        <v>73</v>
      </c>
      <c r="AY214" s="208" t="s">
        <v>185</v>
      </c>
    </row>
    <row r="215" spans="1:65" s="13" customFormat="1" ht="11.25">
      <c r="B215" s="198"/>
      <c r="C215" s="199"/>
      <c r="D215" s="200" t="s">
        <v>195</v>
      </c>
      <c r="E215" s="201" t="s">
        <v>19</v>
      </c>
      <c r="F215" s="202" t="s">
        <v>557</v>
      </c>
      <c r="G215" s="199"/>
      <c r="H215" s="201" t="s">
        <v>19</v>
      </c>
      <c r="I215" s="203"/>
      <c r="J215" s="199"/>
      <c r="K215" s="199"/>
      <c r="L215" s="204"/>
      <c r="M215" s="205"/>
      <c r="N215" s="206"/>
      <c r="O215" s="206"/>
      <c r="P215" s="206"/>
      <c r="Q215" s="206"/>
      <c r="R215" s="206"/>
      <c r="S215" s="206"/>
      <c r="T215" s="207"/>
      <c r="AT215" s="208" t="s">
        <v>195</v>
      </c>
      <c r="AU215" s="208" t="s">
        <v>82</v>
      </c>
      <c r="AV215" s="13" t="s">
        <v>80</v>
      </c>
      <c r="AW215" s="13" t="s">
        <v>35</v>
      </c>
      <c r="AX215" s="13" t="s">
        <v>73</v>
      </c>
      <c r="AY215" s="208" t="s">
        <v>185</v>
      </c>
    </row>
    <row r="216" spans="1:65" s="14" customFormat="1" ht="11.25">
      <c r="B216" s="209"/>
      <c r="C216" s="210"/>
      <c r="D216" s="200" t="s">
        <v>195</v>
      </c>
      <c r="E216" s="211" t="s">
        <v>19</v>
      </c>
      <c r="F216" s="212" t="s">
        <v>558</v>
      </c>
      <c r="G216" s="210"/>
      <c r="H216" s="213">
        <v>5.27</v>
      </c>
      <c r="I216" s="214"/>
      <c r="J216" s="210"/>
      <c r="K216" s="210"/>
      <c r="L216" s="215"/>
      <c r="M216" s="216"/>
      <c r="N216" s="217"/>
      <c r="O216" s="217"/>
      <c r="P216" s="217"/>
      <c r="Q216" s="217"/>
      <c r="R216" s="217"/>
      <c r="S216" s="217"/>
      <c r="T216" s="218"/>
      <c r="AT216" s="219" t="s">
        <v>195</v>
      </c>
      <c r="AU216" s="219" t="s">
        <v>82</v>
      </c>
      <c r="AV216" s="14" t="s">
        <v>82</v>
      </c>
      <c r="AW216" s="14" t="s">
        <v>35</v>
      </c>
      <c r="AX216" s="14" t="s">
        <v>73</v>
      </c>
      <c r="AY216" s="219" t="s">
        <v>185</v>
      </c>
    </row>
    <row r="217" spans="1:65" s="13" customFormat="1" ht="11.25">
      <c r="B217" s="198"/>
      <c r="C217" s="199"/>
      <c r="D217" s="200" t="s">
        <v>195</v>
      </c>
      <c r="E217" s="201" t="s">
        <v>19</v>
      </c>
      <c r="F217" s="202" t="s">
        <v>550</v>
      </c>
      <c r="G217" s="199"/>
      <c r="H217" s="201" t="s">
        <v>19</v>
      </c>
      <c r="I217" s="203"/>
      <c r="J217" s="199"/>
      <c r="K217" s="199"/>
      <c r="L217" s="204"/>
      <c r="M217" s="205"/>
      <c r="N217" s="206"/>
      <c r="O217" s="206"/>
      <c r="P217" s="206"/>
      <c r="Q217" s="206"/>
      <c r="R217" s="206"/>
      <c r="S217" s="206"/>
      <c r="T217" s="207"/>
      <c r="AT217" s="208" t="s">
        <v>195</v>
      </c>
      <c r="AU217" s="208" t="s">
        <v>82</v>
      </c>
      <c r="AV217" s="13" t="s">
        <v>80</v>
      </c>
      <c r="AW217" s="13" t="s">
        <v>35</v>
      </c>
      <c r="AX217" s="13" t="s">
        <v>73</v>
      </c>
      <c r="AY217" s="208" t="s">
        <v>185</v>
      </c>
    </row>
    <row r="218" spans="1:65" s="14" customFormat="1" ht="11.25">
      <c r="B218" s="209"/>
      <c r="C218" s="210"/>
      <c r="D218" s="200" t="s">
        <v>195</v>
      </c>
      <c r="E218" s="211" t="s">
        <v>19</v>
      </c>
      <c r="F218" s="212" t="s">
        <v>559</v>
      </c>
      <c r="G218" s="210"/>
      <c r="H218" s="213">
        <v>42.21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65" s="14" customFormat="1" ht="11.25">
      <c r="B219" s="209"/>
      <c r="C219" s="210"/>
      <c r="D219" s="200" t="s">
        <v>195</v>
      </c>
      <c r="E219" s="211" t="s">
        <v>19</v>
      </c>
      <c r="F219" s="212" t="s">
        <v>560</v>
      </c>
      <c r="G219" s="210"/>
      <c r="H219" s="213">
        <v>4.1900000000000004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1:65" s="15" customFormat="1" ht="11.25">
      <c r="B220" s="220"/>
      <c r="C220" s="221"/>
      <c r="D220" s="200" t="s">
        <v>195</v>
      </c>
      <c r="E220" s="222" t="s">
        <v>19</v>
      </c>
      <c r="F220" s="223" t="s">
        <v>226</v>
      </c>
      <c r="G220" s="221"/>
      <c r="H220" s="224">
        <v>51.67</v>
      </c>
      <c r="I220" s="225"/>
      <c r="J220" s="221"/>
      <c r="K220" s="221"/>
      <c r="L220" s="226"/>
      <c r="M220" s="227"/>
      <c r="N220" s="228"/>
      <c r="O220" s="228"/>
      <c r="P220" s="228"/>
      <c r="Q220" s="228"/>
      <c r="R220" s="228"/>
      <c r="S220" s="228"/>
      <c r="T220" s="229"/>
      <c r="AT220" s="230" t="s">
        <v>195</v>
      </c>
      <c r="AU220" s="230" t="s">
        <v>82</v>
      </c>
      <c r="AV220" s="15" t="s">
        <v>135</v>
      </c>
      <c r="AW220" s="15" t="s">
        <v>35</v>
      </c>
      <c r="AX220" s="15" t="s">
        <v>80</v>
      </c>
      <c r="AY220" s="230" t="s">
        <v>185</v>
      </c>
    </row>
    <row r="221" spans="1:65" s="2" customFormat="1" ht="16.5" customHeight="1">
      <c r="A221" s="36"/>
      <c r="B221" s="37"/>
      <c r="C221" s="180" t="s">
        <v>358</v>
      </c>
      <c r="D221" s="180" t="s">
        <v>187</v>
      </c>
      <c r="E221" s="181" t="s">
        <v>561</v>
      </c>
      <c r="F221" s="182" t="s">
        <v>562</v>
      </c>
      <c r="G221" s="183" t="s">
        <v>240</v>
      </c>
      <c r="H221" s="184">
        <v>51.67</v>
      </c>
      <c r="I221" s="185"/>
      <c r="J221" s="186">
        <f>ROUND(I221*H221,2)</f>
        <v>0</v>
      </c>
      <c r="K221" s="182" t="s">
        <v>191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82</v>
      </c>
      <c r="AY221" s="19" t="s">
        <v>185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80</v>
      </c>
      <c r="BK221" s="192">
        <f>ROUND(I221*H221,2)</f>
        <v>0</v>
      </c>
      <c r="BL221" s="19" t="s">
        <v>135</v>
      </c>
      <c r="BM221" s="191" t="s">
        <v>563</v>
      </c>
    </row>
    <row r="222" spans="1:65" s="2" customFormat="1" ht="11.25">
      <c r="A222" s="36"/>
      <c r="B222" s="37"/>
      <c r="C222" s="38"/>
      <c r="D222" s="193" t="s">
        <v>193</v>
      </c>
      <c r="E222" s="38"/>
      <c r="F222" s="194" t="s">
        <v>564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193</v>
      </c>
      <c r="AU222" s="19" t="s">
        <v>82</v>
      </c>
    </row>
    <row r="223" spans="1:65" s="13" customFormat="1" ht="11.25">
      <c r="B223" s="198"/>
      <c r="C223" s="199"/>
      <c r="D223" s="200" t="s">
        <v>195</v>
      </c>
      <c r="E223" s="201" t="s">
        <v>19</v>
      </c>
      <c r="F223" s="202" t="s">
        <v>565</v>
      </c>
      <c r="G223" s="199"/>
      <c r="H223" s="201" t="s">
        <v>19</v>
      </c>
      <c r="I223" s="203"/>
      <c r="J223" s="199"/>
      <c r="K223" s="199"/>
      <c r="L223" s="204"/>
      <c r="M223" s="205"/>
      <c r="N223" s="206"/>
      <c r="O223" s="206"/>
      <c r="P223" s="206"/>
      <c r="Q223" s="206"/>
      <c r="R223" s="206"/>
      <c r="S223" s="206"/>
      <c r="T223" s="207"/>
      <c r="AT223" s="208" t="s">
        <v>195</v>
      </c>
      <c r="AU223" s="208" t="s">
        <v>82</v>
      </c>
      <c r="AV223" s="13" t="s">
        <v>80</v>
      </c>
      <c r="AW223" s="13" t="s">
        <v>35</v>
      </c>
      <c r="AX223" s="13" t="s">
        <v>73</v>
      </c>
      <c r="AY223" s="208" t="s">
        <v>185</v>
      </c>
    </row>
    <row r="224" spans="1:65" s="13" customFormat="1" ht="11.25">
      <c r="B224" s="198"/>
      <c r="C224" s="199"/>
      <c r="D224" s="200" t="s">
        <v>195</v>
      </c>
      <c r="E224" s="201" t="s">
        <v>19</v>
      </c>
      <c r="F224" s="202" t="s">
        <v>566</v>
      </c>
      <c r="G224" s="199"/>
      <c r="H224" s="201" t="s">
        <v>19</v>
      </c>
      <c r="I224" s="203"/>
      <c r="J224" s="199"/>
      <c r="K224" s="199"/>
      <c r="L224" s="204"/>
      <c r="M224" s="205"/>
      <c r="N224" s="206"/>
      <c r="O224" s="206"/>
      <c r="P224" s="206"/>
      <c r="Q224" s="206"/>
      <c r="R224" s="206"/>
      <c r="S224" s="206"/>
      <c r="T224" s="207"/>
      <c r="AT224" s="208" t="s">
        <v>195</v>
      </c>
      <c r="AU224" s="208" t="s">
        <v>82</v>
      </c>
      <c r="AV224" s="13" t="s">
        <v>80</v>
      </c>
      <c r="AW224" s="13" t="s">
        <v>35</v>
      </c>
      <c r="AX224" s="13" t="s">
        <v>73</v>
      </c>
      <c r="AY224" s="208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558</v>
      </c>
      <c r="G225" s="210"/>
      <c r="H225" s="213">
        <v>5.27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3" customFormat="1" ht="11.25">
      <c r="B226" s="198"/>
      <c r="C226" s="199"/>
      <c r="D226" s="200" t="s">
        <v>195</v>
      </c>
      <c r="E226" s="201" t="s">
        <v>19</v>
      </c>
      <c r="F226" s="202" t="s">
        <v>550</v>
      </c>
      <c r="G226" s="199"/>
      <c r="H226" s="201" t="s">
        <v>19</v>
      </c>
      <c r="I226" s="203"/>
      <c r="J226" s="199"/>
      <c r="K226" s="199"/>
      <c r="L226" s="204"/>
      <c r="M226" s="205"/>
      <c r="N226" s="206"/>
      <c r="O226" s="206"/>
      <c r="P226" s="206"/>
      <c r="Q226" s="206"/>
      <c r="R226" s="206"/>
      <c r="S226" s="206"/>
      <c r="T226" s="207"/>
      <c r="AT226" s="208" t="s">
        <v>195</v>
      </c>
      <c r="AU226" s="208" t="s">
        <v>82</v>
      </c>
      <c r="AV226" s="13" t="s">
        <v>80</v>
      </c>
      <c r="AW226" s="13" t="s">
        <v>35</v>
      </c>
      <c r="AX226" s="13" t="s">
        <v>73</v>
      </c>
      <c r="AY226" s="208" t="s">
        <v>185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559</v>
      </c>
      <c r="G227" s="210"/>
      <c r="H227" s="213">
        <v>42.21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4" customFormat="1" ht="11.25">
      <c r="B228" s="209"/>
      <c r="C228" s="210"/>
      <c r="D228" s="200" t="s">
        <v>195</v>
      </c>
      <c r="E228" s="211" t="s">
        <v>19</v>
      </c>
      <c r="F228" s="212" t="s">
        <v>560</v>
      </c>
      <c r="G228" s="210"/>
      <c r="H228" s="213">
        <v>4.1900000000000004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1:65" s="15" customFormat="1" ht="11.25">
      <c r="B229" s="220"/>
      <c r="C229" s="221"/>
      <c r="D229" s="200" t="s">
        <v>195</v>
      </c>
      <c r="E229" s="222" t="s">
        <v>19</v>
      </c>
      <c r="F229" s="223" t="s">
        <v>226</v>
      </c>
      <c r="G229" s="221"/>
      <c r="H229" s="224">
        <v>51.67</v>
      </c>
      <c r="I229" s="225"/>
      <c r="J229" s="221"/>
      <c r="K229" s="221"/>
      <c r="L229" s="226"/>
      <c r="M229" s="227"/>
      <c r="N229" s="228"/>
      <c r="O229" s="228"/>
      <c r="P229" s="228"/>
      <c r="Q229" s="228"/>
      <c r="R229" s="228"/>
      <c r="S229" s="228"/>
      <c r="T229" s="229"/>
      <c r="AT229" s="230" t="s">
        <v>195</v>
      </c>
      <c r="AU229" s="230" t="s">
        <v>82</v>
      </c>
      <c r="AV229" s="15" t="s">
        <v>135</v>
      </c>
      <c r="AW229" s="15" t="s">
        <v>35</v>
      </c>
      <c r="AX229" s="15" t="s">
        <v>80</v>
      </c>
      <c r="AY229" s="230" t="s">
        <v>185</v>
      </c>
    </row>
    <row r="230" spans="1:65" s="2" customFormat="1" ht="16.5" customHeight="1">
      <c r="A230" s="36"/>
      <c r="B230" s="37"/>
      <c r="C230" s="180" t="s">
        <v>372</v>
      </c>
      <c r="D230" s="180" t="s">
        <v>187</v>
      </c>
      <c r="E230" s="181" t="s">
        <v>567</v>
      </c>
      <c r="F230" s="182" t="s">
        <v>568</v>
      </c>
      <c r="G230" s="183" t="s">
        <v>342</v>
      </c>
      <c r="H230" s="184">
        <v>20.748999999999999</v>
      </c>
      <c r="I230" s="185"/>
      <c r="J230" s="186">
        <f>ROUND(I230*H230,2)</f>
        <v>0</v>
      </c>
      <c r="K230" s="182" t="s">
        <v>191</v>
      </c>
      <c r="L230" s="41"/>
      <c r="M230" s="187" t="s">
        <v>19</v>
      </c>
      <c r="N230" s="188" t="s">
        <v>44</v>
      </c>
      <c r="O230" s="66"/>
      <c r="P230" s="189">
        <f>O230*H230</f>
        <v>0</v>
      </c>
      <c r="Q230" s="189">
        <v>1.0606199999999999</v>
      </c>
      <c r="R230" s="189">
        <f>Q230*H230</f>
        <v>22.006804379999995</v>
      </c>
      <c r="S230" s="189">
        <v>0</v>
      </c>
      <c r="T230" s="190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82</v>
      </c>
      <c r="AY230" s="19" t="s">
        <v>185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19" t="s">
        <v>80</v>
      </c>
      <c r="BK230" s="192">
        <f>ROUND(I230*H230,2)</f>
        <v>0</v>
      </c>
      <c r="BL230" s="19" t="s">
        <v>135</v>
      </c>
      <c r="BM230" s="191" t="s">
        <v>569</v>
      </c>
    </row>
    <row r="231" spans="1:65" s="2" customFormat="1" ht="11.25">
      <c r="A231" s="36"/>
      <c r="B231" s="37"/>
      <c r="C231" s="38"/>
      <c r="D231" s="193" t="s">
        <v>193</v>
      </c>
      <c r="E231" s="38"/>
      <c r="F231" s="194" t="s">
        <v>570</v>
      </c>
      <c r="G231" s="38"/>
      <c r="H231" s="38"/>
      <c r="I231" s="195"/>
      <c r="J231" s="38"/>
      <c r="K231" s="38"/>
      <c r="L231" s="41"/>
      <c r="M231" s="196"/>
      <c r="N231" s="197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193</v>
      </c>
      <c r="AU231" s="19" t="s">
        <v>82</v>
      </c>
    </row>
    <row r="232" spans="1:65" s="14" customFormat="1" ht="11.25">
      <c r="B232" s="209"/>
      <c r="C232" s="210"/>
      <c r="D232" s="200" t="s">
        <v>195</v>
      </c>
      <c r="E232" s="211" t="s">
        <v>19</v>
      </c>
      <c r="F232" s="212" t="s">
        <v>571</v>
      </c>
      <c r="G232" s="210"/>
      <c r="H232" s="213">
        <v>20.748999999999999</v>
      </c>
      <c r="I232" s="214"/>
      <c r="J232" s="210"/>
      <c r="K232" s="210"/>
      <c r="L232" s="215"/>
      <c r="M232" s="216"/>
      <c r="N232" s="217"/>
      <c r="O232" s="217"/>
      <c r="P232" s="217"/>
      <c r="Q232" s="217"/>
      <c r="R232" s="217"/>
      <c r="S232" s="217"/>
      <c r="T232" s="218"/>
      <c r="AT232" s="219" t="s">
        <v>195</v>
      </c>
      <c r="AU232" s="219" t="s">
        <v>82</v>
      </c>
      <c r="AV232" s="14" t="s">
        <v>82</v>
      </c>
      <c r="AW232" s="14" t="s">
        <v>35</v>
      </c>
      <c r="AX232" s="14" t="s">
        <v>73</v>
      </c>
      <c r="AY232" s="219" t="s">
        <v>185</v>
      </c>
    </row>
    <row r="233" spans="1:65" s="15" customFormat="1" ht="11.25">
      <c r="B233" s="220"/>
      <c r="C233" s="221"/>
      <c r="D233" s="200" t="s">
        <v>195</v>
      </c>
      <c r="E233" s="222" t="s">
        <v>19</v>
      </c>
      <c r="F233" s="223" t="s">
        <v>226</v>
      </c>
      <c r="G233" s="221"/>
      <c r="H233" s="224">
        <v>20.748999999999999</v>
      </c>
      <c r="I233" s="225"/>
      <c r="J233" s="221"/>
      <c r="K233" s="221"/>
      <c r="L233" s="226"/>
      <c r="M233" s="227"/>
      <c r="N233" s="228"/>
      <c r="O233" s="228"/>
      <c r="P233" s="228"/>
      <c r="Q233" s="228"/>
      <c r="R233" s="228"/>
      <c r="S233" s="228"/>
      <c r="T233" s="229"/>
      <c r="AT233" s="230" t="s">
        <v>195</v>
      </c>
      <c r="AU233" s="230" t="s">
        <v>82</v>
      </c>
      <c r="AV233" s="15" t="s">
        <v>135</v>
      </c>
      <c r="AW233" s="15" t="s">
        <v>35</v>
      </c>
      <c r="AX233" s="15" t="s">
        <v>80</v>
      </c>
      <c r="AY233" s="230" t="s">
        <v>185</v>
      </c>
    </row>
    <row r="234" spans="1:65" s="12" customFormat="1" ht="22.9" customHeight="1">
      <c r="B234" s="164"/>
      <c r="C234" s="165"/>
      <c r="D234" s="166" t="s">
        <v>72</v>
      </c>
      <c r="E234" s="178" t="s">
        <v>129</v>
      </c>
      <c r="F234" s="178" t="s">
        <v>227</v>
      </c>
      <c r="G234" s="165"/>
      <c r="H234" s="165"/>
      <c r="I234" s="168"/>
      <c r="J234" s="179">
        <f>BK234</f>
        <v>0</v>
      </c>
      <c r="K234" s="165"/>
      <c r="L234" s="170"/>
      <c r="M234" s="171"/>
      <c r="N234" s="172"/>
      <c r="O234" s="172"/>
      <c r="P234" s="173">
        <f>SUM(P235:P261)</f>
        <v>0</v>
      </c>
      <c r="Q234" s="172"/>
      <c r="R234" s="173">
        <f>SUM(R235:R261)</f>
        <v>9.0447934400000012</v>
      </c>
      <c r="S234" s="172"/>
      <c r="T234" s="174">
        <f>SUM(T235:T261)</f>
        <v>0</v>
      </c>
      <c r="AR234" s="175" t="s">
        <v>80</v>
      </c>
      <c r="AT234" s="176" t="s">
        <v>72</v>
      </c>
      <c r="AU234" s="176" t="s">
        <v>80</v>
      </c>
      <c r="AY234" s="175" t="s">
        <v>185</v>
      </c>
      <c r="BK234" s="177">
        <f>SUM(BK235:BK261)</f>
        <v>0</v>
      </c>
    </row>
    <row r="235" spans="1:65" s="2" customFormat="1" ht="21.75" customHeight="1">
      <c r="A235" s="36"/>
      <c r="B235" s="37"/>
      <c r="C235" s="180" t="s">
        <v>7</v>
      </c>
      <c r="D235" s="180" t="s">
        <v>187</v>
      </c>
      <c r="E235" s="181" t="s">
        <v>572</v>
      </c>
      <c r="F235" s="182" t="s">
        <v>573</v>
      </c>
      <c r="G235" s="183" t="s">
        <v>190</v>
      </c>
      <c r="H235" s="184">
        <v>3.468</v>
      </c>
      <c r="I235" s="185"/>
      <c r="J235" s="186">
        <f>ROUND(I235*H235,2)</f>
        <v>0</v>
      </c>
      <c r="K235" s="182" t="s">
        <v>191</v>
      </c>
      <c r="L235" s="41"/>
      <c r="M235" s="187" t="s">
        <v>19</v>
      </c>
      <c r="N235" s="188" t="s">
        <v>44</v>
      </c>
      <c r="O235" s="66"/>
      <c r="P235" s="189">
        <f>O235*H235</f>
        <v>0</v>
      </c>
      <c r="Q235" s="189">
        <v>2.45329</v>
      </c>
      <c r="R235" s="189">
        <f>Q235*H235</f>
        <v>8.5080097200000004</v>
      </c>
      <c r="S235" s="189">
        <v>0</v>
      </c>
      <c r="T235" s="190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135</v>
      </c>
      <c r="AT235" s="191" t="s">
        <v>187</v>
      </c>
      <c r="AU235" s="191" t="s">
        <v>82</v>
      </c>
      <c r="AY235" s="19" t="s">
        <v>185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19" t="s">
        <v>80</v>
      </c>
      <c r="BK235" s="192">
        <f>ROUND(I235*H235,2)</f>
        <v>0</v>
      </c>
      <c r="BL235" s="19" t="s">
        <v>135</v>
      </c>
      <c r="BM235" s="191" t="s">
        <v>574</v>
      </c>
    </row>
    <row r="236" spans="1:65" s="2" customFormat="1" ht="11.25">
      <c r="A236" s="36"/>
      <c r="B236" s="37"/>
      <c r="C236" s="38"/>
      <c r="D236" s="193" t="s">
        <v>193</v>
      </c>
      <c r="E236" s="38"/>
      <c r="F236" s="194" t="s">
        <v>575</v>
      </c>
      <c r="G236" s="38"/>
      <c r="H236" s="38"/>
      <c r="I236" s="195"/>
      <c r="J236" s="38"/>
      <c r="K236" s="38"/>
      <c r="L236" s="41"/>
      <c r="M236" s="196"/>
      <c r="N236" s="197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193</v>
      </c>
      <c r="AU236" s="19" t="s">
        <v>82</v>
      </c>
    </row>
    <row r="237" spans="1:65" s="13" customFormat="1" ht="11.25">
      <c r="B237" s="198"/>
      <c r="C237" s="199"/>
      <c r="D237" s="200" t="s">
        <v>195</v>
      </c>
      <c r="E237" s="201" t="s">
        <v>19</v>
      </c>
      <c r="F237" s="202" t="s">
        <v>467</v>
      </c>
      <c r="G237" s="199"/>
      <c r="H237" s="201" t="s">
        <v>19</v>
      </c>
      <c r="I237" s="203"/>
      <c r="J237" s="199"/>
      <c r="K237" s="199"/>
      <c r="L237" s="204"/>
      <c r="M237" s="205"/>
      <c r="N237" s="206"/>
      <c r="O237" s="206"/>
      <c r="P237" s="206"/>
      <c r="Q237" s="206"/>
      <c r="R237" s="206"/>
      <c r="S237" s="206"/>
      <c r="T237" s="207"/>
      <c r="AT237" s="208" t="s">
        <v>195</v>
      </c>
      <c r="AU237" s="208" t="s">
        <v>82</v>
      </c>
      <c r="AV237" s="13" t="s">
        <v>80</v>
      </c>
      <c r="AW237" s="13" t="s">
        <v>35</v>
      </c>
      <c r="AX237" s="13" t="s">
        <v>73</v>
      </c>
      <c r="AY237" s="208" t="s">
        <v>185</v>
      </c>
    </row>
    <row r="238" spans="1:65" s="13" customFormat="1" ht="11.25">
      <c r="B238" s="198"/>
      <c r="C238" s="199"/>
      <c r="D238" s="200" t="s">
        <v>195</v>
      </c>
      <c r="E238" s="201" t="s">
        <v>19</v>
      </c>
      <c r="F238" s="202" t="s">
        <v>468</v>
      </c>
      <c r="G238" s="199"/>
      <c r="H238" s="201" t="s">
        <v>19</v>
      </c>
      <c r="I238" s="203"/>
      <c r="J238" s="199"/>
      <c r="K238" s="199"/>
      <c r="L238" s="204"/>
      <c r="M238" s="205"/>
      <c r="N238" s="206"/>
      <c r="O238" s="206"/>
      <c r="P238" s="206"/>
      <c r="Q238" s="206"/>
      <c r="R238" s="206"/>
      <c r="S238" s="206"/>
      <c r="T238" s="207"/>
      <c r="AT238" s="208" t="s">
        <v>195</v>
      </c>
      <c r="AU238" s="208" t="s">
        <v>82</v>
      </c>
      <c r="AV238" s="13" t="s">
        <v>80</v>
      </c>
      <c r="AW238" s="13" t="s">
        <v>35</v>
      </c>
      <c r="AX238" s="13" t="s">
        <v>73</v>
      </c>
      <c r="AY238" s="208" t="s">
        <v>185</v>
      </c>
    </row>
    <row r="239" spans="1:65" s="14" customFormat="1" ht="11.25">
      <c r="B239" s="209"/>
      <c r="C239" s="210"/>
      <c r="D239" s="200" t="s">
        <v>195</v>
      </c>
      <c r="E239" s="211" t="s">
        <v>19</v>
      </c>
      <c r="F239" s="212" t="s">
        <v>576</v>
      </c>
      <c r="G239" s="210"/>
      <c r="H239" s="213">
        <v>2.1480000000000001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1:65" s="14" customFormat="1" ht="11.25">
      <c r="B240" s="209"/>
      <c r="C240" s="210"/>
      <c r="D240" s="200" t="s">
        <v>195</v>
      </c>
      <c r="E240" s="211" t="s">
        <v>19</v>
      </c>
      <c r="F240" s="212" t="s">
        <v>577</v>
      </c>
      <c r="G240" s="210"/>
      <c r="H240" s="213">
        <v>1.32</v>
      </c>
      <c r="I240" s="214"/>
      <c r="J240" s="210"/>
      <c r="K240" s="210"/>
      <c r="L240" s="215"/>
      <c r="M240" s="216"/>
      <c r="N240" s="217"/>
      <c r="O240" s="217"/>
      <c r="P240" s="217"/>
      <c r="Q240" s="217"/>
      <c r="R240" s="217"/>
      <c r="S240" s="217"/>
      <c r="T240" s="218"/>
      <c r="AT240" s="219" t="s">
        <v>195</v>
      </c>
      <c r="AU240" s="219" t="s">
        <v>82</v>
      </c>
      <c r="AV240" s="14" t="s">
        <v>82</v>
      </c>
      <c r="AW240" s="14" t="s">
        <v>35</v>
      </c>
      <c r="AX240" s="14" t="s">
        <v>73</v>
      </c>
      <c r="AY240" s="219" t="s">
        <v>185</v>
      </c>
    </row>
    <row r="241" spans="1:65" s="15" customFormat="1" ht="11.25">
      <c r="B241" s="220"/>
      <c r="C241" s="221"/>
      <c r="D241" s="200" t="s">
        <v>195</v>
      </c>
      <c r="E241" s="222" t="s">
        <v>19</v>
      </c>
      <c r="F241" s="223" t="s">
        <v>226</v>
      </c>
      <c r="G241" s="221"/>
      <c r="H241" s="224">
        <v>3.468</v>
      </c>
      <c r="I241" s="225"/>
      <c r="J241" s="221"/>
      <c r="K241" s="221"/>
      <c r="L241" s="226"/>
      <c r="M241" s="227"/>
      <c r="N241" s="228"/>
      <c r="O241" s="228"/>
      <c r="P241" s="228"/>
      <c r="Q241" s="228"/>
      <c r="R241" s="228"/>
      <c r="S241" s="228"/>
      <c r="T241" s="229"/>
      <c r="AT241" s="230" t="s">
        <v>195</v>
      </c>
      <c r="AU241" s="230" t="s">
        <v>82</v>
      </c>
      <c r="AV241" s="15" t="s">
        <v>135</v>
      </c>
      <c r="AW241" s="15" t="s">
        <v>35</v>
      </c>
      <c r="AX241" s="15" t="s">
        <v>80</v>
      </c>
      <c r="AY241" s="230" t="s">
        <v>185</v>
      </c>
    </row>
    <row r="242" spans="1:65" s="2" customFormat="1" ht="16.5" customHeight="1">
      <c r="A242" s="36"/>
      <c r="B242" s="37"/>
      <c r="C242" s="180" t="s">
        <v>386</v>
      </c>
      <c r="D242" s="180" t="s">
        <v>187</v>
      </c>
      <c r="E242" s="181" t="s">
        <v>578</v>
      </c>
      <c r="F242" s="182" t="s">
        <v>579</v>
      </c>
      <c r="G242" s="183" t="s">
        <v>240</v>
      </c>
      <c r="H242" s="184">
        <v>23.122</v>
      </c>
      <c r="I242" s="185"/>
      <c r="J242" s="186">
        <f>ROUND(I242*H242,2)</f>
        <v>0</v>
      </c>
      <c r="K242" s="182" t="s">
        <v>191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2.7499999999999998E-3</v>
      </c>
      <c r="R242" s="189">
        <f>Q242*H242</f>
        <v>6.3585499999999989E-2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82</v>
      </c>
      <c r="AY242" s="19" t="s">
        <v>185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80</v>
      </c>
      <c r="BK242" s="192">
        <f>ROUND(I242*H242,2)</f>
        <v>0</v>
      </c>
      <c r="BL242" s="19" t="s">
        <v>135</v>
      </c>
      <c r="BM242" s="191" t="s">
        <v>580</v>
      </c>
    </row>
    <row r="243" spans="1:65" s="2" customFormat="1" ht="11.25">
      <c r="A243" s="36"/>
      <c r="B243" s="37"/>
      <c r="C243" s="38"/>
      <c r="D243" s="193" t="s">
        <v>193</v>
      </c>
      <c r="E243" s="38"/>
      <c r="F243" s="194" t="s">
        <v>581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193</v>
      </c>
      <c r="AU243" s="19" t="s">
        <v>82</v>
      </c>
    </row>
    <row r="244" spans="1:65" s="13" customFormat="1" ht="11.25">
      <c r="B244" s="198"/>
      <c r="C244" s="199"/>
      <c r="D244" s="200" t="s">
        <v>195</v>
      </c>
      <c r="E244" s="201" t="s">
        <v>19</v>
      </c>
      <c r="F244" s="202" t="s">
        <v>467</v>
      </c>
      <c r="G244" s="199"/>
      <c r="H244" s="201" t="s">
        <v>19</v>
      </c>
      <c r="I244" s="203"/>
      <c r="J244" s="199"/>
      <c r="K244" s="199"/>
      <c r="L244" s="204"/>
      <c r="M244" s="205"/>
      <c r="N244" s="206"/>
      <c r="O244" s="206"/>
      <c r="P244" s="206"/>
      <c r="Q244" s="206"/>
      <c r="R244" s="206"/>
      <c r="S244" s="206"/>
      <c r="T244" s="207"/>
      <c r="AT244" s="208" t="s">
        <v>195</v>
      </c>
      <c r="AU244" s="208" t="s">
        <v>82</v>
      </c>
      <c r="AV244" s="13" t="s">
        <v>80</v>
      </c>
      <c r="AW244" s="13" t="s">
        <v>35</v>
      </c>
      <c r="AX244" s="13" t="s">
        <v>73</v>
      </c>
      <c r="AY244" s="208" t="s">
        <v>185</v>
      </c>
    </row>
    <row r="245" spans="1:65" s="13" customFormat="1" ht="11.25">
      <c r="B245" s="198"/>
      <c r="C245" s="199"/>
      <c r="D245" s="200" t="s">
        <v>195</v>
      </c>
      <c r="E245" s="201" t="s">
        <v>19</v>
      </c>
      <c r="F245" s="202" t="s">
        <v>468</v>
      </c>
      <c r="G245" s="199"/>
      <c r="H245" s="201" t="s">
        <v>19</v>
      </c>
      <c r="I245" s="203"/>
      <c r="J245" s="199"/>
      <c r="K245" s="199"/>
      <c r="L245" s="204"/>
      <c r="M245" s="205"/>
      <c r="N245" s="206"/>
      <c r="O245" s="206"/>
      <c r="P245" s="206"/>
      <c r="Q245" s="206"/>
      <c r="R245" s="206"/>
      <c r="S245" s="206"/>
      <c r="T245" s="207"/>
      <c r="AT245" s="208" t="s">
        <v>195</v>
      </c>
      <c r="AU245" s="208" t="s">
        <v>82</v>
      </c>
      <c r="AV245" s="13" t="s">
        <v>80</v>
      </c>
      <c r="AW245" s="13" t="s">
        <v>35</v>
      </c>
      <c r="AX245" s="13" t="s">
        <v>73</v>
      </c>
      <c r="AY245" s="208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582</v>
      </c>
      <c r="G246" s="210"/>
      <c r="H246" s="213">
        <v>12.881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4" customFormat="1" ht="11.25">
      <c r="B247" s="209"/>
      <c r="C247" s="210"/>
      <c r="D247" s="200" t="s">
        <v>195</v>
      </c>
      <c r="E247" s="211" t="s">
        <v>19</v>
      </c>
      <c r="F247" s="212" t="s">
        <v>583</v>
      </c>
      <c r="G247" s="210"/>
      <c r="H247" s="213">
        <v>10.241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1:65" s="15" customFormat="1" ht="11.25">
      <c r="B248" s="220"/>
      <c r="C248" s="221"/>
      <c r="D248" s="200" t="s">
        <v>195</v>
      </c>
      <c r="E248" s="222" t="s">
        <v>19</v>
      </c>
      <c r="F248" s="223" t="s">
        <v>226</v>
      </c>
      <c r="G248" s="221"/>
      <c r="H248" s="224">
        <v>23.122</v>
      </c>
      <c r="I248" s="225"/>
      <c r="J248" s="221"/>
      <c r="K248" s="221"/>
      <c r="L248" s="226"/>
      <c r="M248" s="227"/>
      <c r="N248" s="228"/>
      <c r="O248" s="228"/>
      <c r="P248" s="228"/>
      <c r="Q248" s="228"/>
      <c r="R248" s="228"/>
      <c r="S248" s="228"/>
      <c r="T248" s="229"/>
      <c r="AT248" s="230" t="s">
        <v>195</v>
      </c>
      <c r="AU248" s="230" t="s">
        <v>82</v>
      </c>
      <c r="AV248" s="15" t="s">
        <v>135</v>
      </c>
      <c r="AW248" s="15" t="s">
        <v>35</v>
      </c>
      <c r="AX248" s="15" t="s">
        <v>80</v>
      </c>
      <c r="AY248" s="230" t="s">
        <v>185</v>
      </c>
    </row>
    <row r="249" spans="1:65" s="2" customFormat="1" ht="16.5" customHeight="1">
      <c r="A249" s="36"/>
      <c r="B249" s="37"/>
      <c r="C249" s="180" t="s">
        <v>393</v>
      </c>
      <c r="D249" s="180" t="s">
        <v>187</v>
      </c>
      <c r="E249" s="181" t="s">
        <v>584</v>
      </c>
      <c r="F249" s="182" t="s">
        <v>585</v>
      </c>
      <c r="G249" s="183" t="s">
        <v>240</v>
      </c>
      <c r="H249" s="184">
        <v>23.122</v>
      </c>
      <c r="I249" s="185"/>
      <c r="J249" s="186">
        <f>ROUND(I249*H249,2)</f>
        <v>0</v>
      </c>
      <c r="K249" s="182" t="s">
        <v>191</v>
      </c>
      <c r="L249" s="41"/>
      <c r="M249" s="187" t="s">
        <v>19</v>
      </c>
      <c r="N249" s="188" t="s">
        <v>44</v>
      </c>
      <c r="O249" s="66"/>
      <c r="P249" s="189">
        <f>O249*H249</f>
        <v>0</v>
      </c>
      <c r="Q249" s="189">
        <v>0</v>
      </c>
      <c r="R249" s="189">
        <f>Q249*H249</f>
        <v>0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135</v>
      </c>
      <c r="AT249" s="191" t="s">
        <v>187</v>
      </c>
      <c r="AU249" s="191" t="s">
        <v>82</v>
      </c>
      <c r="AY249" s="19" t="s">
        <v>185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80</v>
      </c>
      <c r="BK249" s="192">
        <f>ROUND(I249*H249,2)</f>
        <v>0</v>
      </c>
      <c r="BL249" s="19" t="s">
        <v>135</v>
      </c>
      <c r="BM249" s="191" t="s">
        <v>586</v>
      </c>
    </row>
    <row r="250" spans="1:65" s="2" customFormat="1" ht="11.25">
      <c r="A250" s="36"/>
      <c r="B250" s="37"/>
      <c r="C250" s="38"/>
      <c r="D250" s="193" t="s">
        <v>193</v>
      </c>
      <c r="E250" s="38"/>
      <c r="F250" s="194" t="s">
        <v>587</v>
      </c>
      <c r="G250" s="38"/>
      <c r="H250" s="38"/>
      <c r="I250" s="195"/>
      <c r="J250" s="38"/>
      <c r="K250" s="38"/>
      <c r="L250" s="41"/>
      <c r="M250" s="196"/>
      <c r="N250" s="197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193</v>
      </c>
      <c r="AU250" s="19" t="s">
        <v>82</v>
      </c>
    </row>
    <row r="251" spans="1:65" s="13" customFormat="1" ht="11.25">
      <c r="B251" s="198"/>
      <c r="C251" s="199"/>
      <c r="D251" s="200" t="s">
        <v>195</v>
      </c>
      <c r="E251" s="201" t="s">
        <v>19</v>
      </c>
      <c r="F251" s="202" t="s">
        <v>467</v>
      </c>
      <c r="G251" s="199"/>
      <c r="H251" s="201" t="s">
        <v>19</v>
      </c>
      <c r="I251" s="203"/>
      <c r="J251" s="199"/>
      <c r="K251" s="199"/>
      <c r="L251" s="204"/>
      <c r="M251" s="205"/>
      <c r="N251" s="206"/>
      <c r="O251" s="206"/>
      <c r="P251" s="206"/>
      <c r="Q251" s="206"/>
      <c r="R251" s="206"/>
      <c r="S251" s="206"/>
      <c r="T251" s="207"/>
      <c r="AT251" s="208" t="s">
        <v>195</v>
      </c>
      <c r="AU251" s="208" t="s">
        <v>82</v>
      </c>
      <c r="AV251" s="13" t="s">
        <v>80</v>
      </c>
      <c r="AW251" s="13" t="s">
        <v>35</v>
      </c>
      <c r="AX251" s="13" t="s">
        <v>73</v>
      </c>
      <c r="AY251" s="208" t="s">
        <v>185</v>
      </c>
    </row>
    <row r="252" spans="1:65" s="13" customFormat="1" ht="11.25">
      <c r="B252" s="198"/>
      <c r="C252" s="199"/>
      <c r="D252" s="200" t="s">
        <v>195</v>
      </c>
      <c r="E252" s="201" t="s">
        <v>19</v>
      </c>
      <c r="F252" s="202" t="s">
        <v>468</v>
      </c>
      <c r="G252" s="199"/>
      <c r="H252" s="201" t="s">
        <v>19</v>
      </c>
      <c r="I252" s="203"/>
      <c r="J252" s="199"/>
      <c r="K252" s="199"/>
      <c r="L252" s="204"/>
      <c r="M252" s="205"/>
      <c r="N252" s="206"/>
      <c r="O252" s="206"/>
      <c r="P252" s="206"/>
      <c r="Q252" s="206"/>
      <c r="R252" s="206"/>
      <c r="S252" s="206"/>
      <c r="T252" s="207"/>
      <c r="AT252" s="208" t="s">
        <v>195</v>
      </c>
      <c r="AU252" s="208" t="s">
        <v>82</v>
      </c>
      <c r="AV252" s="13" t="s">
        <v>80</v>
      </c>
      <c r="AW252" s="13" t="s">
        <v>35</v>
      </c>
      <c r="AX252" s="13" t="s">
        <v>73</v>
      </c>
      <c r="AY252" s="208" t="s">
        <v>185</v>
      </c>
    </row>
    <row r="253" spans="1:65" s="14" customFormat="1" ht="11.25">
      <c r="B253" s="209"/>
      <c r="C253" s="210"/>
      <c r="D253" s="200" t="s">
        <v>195</v>
      </c>
      <c r="E253" s="211" t="s">
        <v>19</v>
      </c>
      <c r="F253" s="212" t="s">
        <v>582</v>
      </c>
      <c r="G253" s="210"/>
      <c r="H253" s="213">
        <v>12.881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583</v>
      </c>
      <c r="G254" s="210"/>
      <c r="H254" s="213">
        <v>10.241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5" customFormat="1" ht="11.25">
      <c r="B255" s="220"/>
      <c r="C255" s="221"/>
      <c r="D255" s="200" t="s">
        <v>195</v>
      </c>
      <c r="E255" s="222" t="s">
        <v>19</v>
      </c>
      <c r="F255" s="223" t="s">
        <v>226</v>
      </c>
      <c r="G255" s="221"/>
      <c r="H255" s="224">
        <v>23.122</v>
      </c>
      <c r="I255" s="225"/>
      <c r="J255" s="221"/>
      <c r="K255" s="221"/>
      <c r="L255" s="226"/>
      <c r="M255" s="227"/>
      <c r="N255" s="228"/>
      <c r="O255" s="228"/>
      <c r="P255" s="228"/>
      <c r="Q255" s="228"/>
      <c r="R255" s="228"/>
      <c r="S255" s="228"/>
      <c r="T255" s="229"/>
      <c r="AT255" s="230" t="s">
        <v>195</v>
      </c>
      <c r="AU255" s="230" t="s">
        <v>82</v>
      </c>
      <c r="AV255" s="15" t="s">
        <v>135</v>
      </c>
      <c r="AW255" s="15" t="s">
        <v>35</v>
      </c>
      <c r="AX255" s="15" t="s">
        <v>80</v>
      </c>
      <c r="AY255" s="230" t="s">
        <v>185</v>
      </c>
    </row>
    <row r="256" spans="1:65" s="2" customFormat="1" ht="24.2" customHeight="1">
      <c r="A256" s="36"/>
      <c r="B256" s="37"/>
      <c r="C256" s="180" t="s">
        <v>400</v>
      </c>
      <c r="D256" s="180" t="s">
        <v>187</v>
      </c>
      <c r="E256" s="181" t="s">
        <v>588</v>
      </c>
      <c r="F256" s="182" t="s">
        <v>589</v>
      </c>
      <c r="G256" s="183" t="s">
        <v>342</v>
      </c>
      <c r="H256" s="184">
        <v>0.45100000000000001</v>
      </c>
      <c r="I256" s="185"/>
      <c r="J256" s="186">
        <f>ROUND(I256*H256,2)</f>
        <v>0</v>
      </c>
      <c r="K256" s="182" t="s">
        <v>191</v>
      </c>
      <c r="L256" s="41"/>
      <c r="M256" s="187" t="s">
        <v>19</v>
      </c>
      <c r="N256" s="188" t="s">
        <v>44</v>
      </c>
      <c r="O256" s="66"/>
      <c r="P256" s="189">
        <f>O256*H256</f>
        <v>0</v>
      </c>
      <c r="Q256" s="189">
        <v>1.04922</v>
      </c>
      <c r="R256" s="189">
        <f>Q256*H256</f>
        <v>0.47319822000000006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82</v>
      </c>
      <c r="AY256" s="19" t="s">
        <v>185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80</v>
      </c>
      <c r="BK256" s="192">
        <f>ROUND(I256*H256,2)</f>
        <v>0</v>
      </c>
      <c r="BL256" s="19" t="s">
        <v>135</v>
      </c>
      <c r="BM256" s="191" t="s">
        <v>590</v>
      </c>
    </row>
    <row r="257" spans="1:65" s="2" customFormat="1" ht="11.25">
      <c r="A257" s="36"/>
      <c r="B257" s="37"/>
      <c r="C257" s="38"/>
      <c r="D257" s="193" t="s">
        <v>193</v>
      </c>
      <c r="E257" s="38"/>
      <c r="F257" s="194" t="s">
        <v>591</v>
      </c>
      <c r="G257" s="38"/>
      <c r="H257" s="38"/>
      <c r="I257" s="195"/>
      <c r="J257" s="38"/>
      <c r="K257" s="38"/>
      <c r="L257" s="41"/>
      <c r="M257" s="196"/>
      <c r="N257" s="197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193</v>
      </c>
      <c r="AU257" s="19" t="s">
        <v>82</v>
      </c>
    </row>
    <row r="258" spans="1:65" s="13" customFormat="1" ht="11.25">
      <c r="B258" s="198"/>
      <c r="C258" s="199"/>
      <c r="D258" s="200" t="s">
        <v>195</v>
      </c>
      <c r="E258" s="201" t="s">
        <v>19</v>
      </c>
      <c r="F258" s="202" t="s">
        <v>467</v>
      </c>
      <c r="G258" s="199"/>
      <c r="H258" s="201" t="s">
        <v>19</v>
      </c>
      <c r="I258" s="203"/>
      <c r="J258" s="199"/>
      <c r="K258" s="199"/>
      <c r="L258" s="204"/>
      <c r="M258" s="205"/>
      <c r="N258" s="206"/>
      <c r="O258" s="206"/>
      <c r="P258" s="206"/>
      <c r="Q258" s="206"/>
      <c r="R258" s="206"/>
      <c r="S258" s="206"/>
      <c r="T258" s="207"/>
      <c r="AT258" s="208" t="s">
        <v>195</v>
      </c>
      <c r="AU258" s="208" t="s">
        <v>82</v>
      </c>
      <c r="AV258" s="13" t="s">
        <v>80</v>
      </c>
      <c r="AW258" s="13" t="s">
        <v>35</v>
      </c>
      <c r="AX258" s="13" t="s">
        <v>73</v>
      </c>
      <c r="AY258" s="208" t="s">
        <v>185</v>
      </c>
    </row>
    <row r="259" spans="1:65" s="13" customFormat="1" ht="11.25">
      <c r="B259" s="198"/>
      <c r="C259" s="199"/>
      <c r="D259" s="200" t="s">
        <v>195</v>
      </c>
      <c r="E259" s="201" t="s">
        <v>19</v>
      </c>
      <c r="F259" s="202" t="s">
        <v>468</v>
      </c>
      <c r="G259" s="199"/>
      <c r="H259" s="201" t="s">
        <v>19</v>
      </c>
      <c r="I259" s="203"/>
      <c r="J259" s="199"/>
      <c r="K259" s="199"/>
      <c r="L259" s="204"/>
      <c r="M259" s="205"/>
      <c r="N259" s="206"/>
      <c r="O259" s="206"/>
      <c r="P259" s="206"/>
      <c r="Q259" s="206"/>
      <c r="R259" s="206"/>
      <c r="S259" s="206"/>
      <c r="T259" s="207"/>
      <c r="AT259" s="208" t="s">
        <v>195</v>
      </c>
      <c r="AU259" s="208" t="s">
        <v>82</v>
      </c>
      <c r="AV259" s="13" t="s">
        <v>80</v>
      </c>
      <c r="AW259" s="13" t="s">
        <v>35</v>
      </c>
      <c r="AX259" s="13" t="s">
        <v>73</v>
      </c>
      <c r="AY259" s="208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592</v>
      </c>
      <c r="G260" s="210"/>
      <c r="H260" s="213">
        <v>0.45100000000000001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5" customFormat="1" ht="11.25">
      <c r="B261" s="220"/>
      <c r="C261" s="221"/>
      <c r="D261" s="200" t="s">
        <v>195</v>
      </c>
      <c r="E261" s="222" t="s">
        <v>19</v>
      </c>
      <c r="F261" s="223" t="s">
        <v>226</v>
      </c>
      <c r="G261" s="221"/>
      <c r="H261" s="224">
        <v>0.45100000000000001</v>
      </c>
      <c r="I261" s="225"/>
      <c r="J261" s="221"/>
      <c r="K261" s="221"/>
      <c r="L261" s="226"/>
      <c r="M261" s="227"/>
      <c r="N261" s="228"/>
      <c r="O261" s="228"/>
      <c r="P261" s="228"/>
      <c r="Q261" s="228"/>
      <c r="R261" s="228"/>
      <c r="S261" s="228"/>
      <c r="T261" s="229"/>
      <c r="AT261" s="230" t="s">
        <v>195</v>
      </c>
      <c r="AU261" s="230" t="s">
        <v>82</v>
      </c>
      <c r="AV261" s="15" t="s">
        <v>135</v>
      </c>
      <c r="AW261" s="15" t="s">
        <v>35</v>
      </c>
      <c r="AX261" s="15" t="s">
        <v>80</v>
      </c>
      <c r="AY261" s="230" t="s">
        <v>185</v>
      </c>
    </row>
    <row r="262" spans="1:65" s="12" customFormat="1" ht="22.9" customHeight="1">
      <c r="B262" s="164"/>
      <c r="C262" s="165"/>
      <c r="D262" s="166" t="s">
        <v>72</v>
      </c>
      <c r="E262" s="178" t="s">
        <v>255</v>
      </c>
      <c r="F262" s="178" t="s">
        <v>593</v>
      </c>
      <c r="G262" s="165"/>
      <c r="H262" s="165"/>
      <c r="I262" s="168"/>
      <c r="J262" s="179">
        <f>BK262</f>
        <v>0</v>
      </c>
      <c r="K262" s="165"/>
      <c r="L262" s="170"/>
      <c r="M262" s="171"/>
      <c r="N262" s="172"/>
      <c r="O262" s="172"/>
      <c r="P262" s="173">
        <f>SUM(P263:P277)</f>
        <v>0</v>
      </c>
      <c r="Q262" s="172"/>
      <c r="R262" s="173">
        <f>SUM(R263:R277)</f>
        <v>105.31948000000001</v>
      </c>
      <c r="S262" s="172"/>
      <c r="T262" s="174">
        <f>SUM(T263:T277)</f>
        <v>0</v>
      </c>
      <c r="AR262" s="175" t="s">
        <v>80</v>
      </c>
      <c r="AT262" s="176" t="s">
        <v>72</v>
      </c>
      <c r="AU262" s="176" t="s">
        <v>80</v>
      </c>
      <c r="AY262" s="175" t="s">
        <v>185</v>
      </c>
      <c r="BK262" s="177">
        <f>SUM(BK263:BK277)</f>
        <v>0</v>
      </c>
    </row>
    <row r="263" spans="1:65" s="2" customFormat="1" ht="21.75" customHeight="1">
      <c r="A263" s="36"/>
      <c r="B263" s="37"/>
      <c r="C263" s="180" t="s">
        <v>409</v>
      </c>
      <c r="D263" s="180" t="s">
        <v>187</v>
      </c>
      <c r="E263" s="181" t="s">
        <v>594</v>
      </c>
      <c r="F263" s="182" t="s">
        <v>595</v>
      </c>
      <c r="G263" s="183" t="s">
        <v>240</v>
      </c>
      <c r="H263" s="184">
        <v>435.92500000000001</v>
      </c>
      <c r="I263" s="185"/>
      <c r="J263" s="186">
        <f>ROUND(I263*H263,2)</f>
        <v>0</v>
      </c>
      <c r="K263" s="182" t="s">
        <v>191</v>
      </c>
      <c r="L263" s="41"/>
      <c r="M263" s="187" t="s">
        <v>19</v>
      </c>
      <c r="N263" s="188" t="s">
        <v>44</v>
      </c>
      <c r="O263" s="66"/>
      <c r="P263" s="189">
        <f>O263*H263</f>
        <v>0</v>
      </c>
      <c r="Q263" s="189">
        <v>0.24160000000000001</v>
      </c>
      <c r="R263" s="189">
        <f>Q263*H263</f>
        <v>105.31948000000001</v>
      </c>
      <c r="S263" s="189">
        <v>0</v>
      </c>
      <c r="T263" s="190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135</v>
      </c>
      <c r="AT263" s="191" t="s">
        <v>187</v>
      </c>
      <c r="AU263" s="191" t="s">
        <v>82</v>
      </c>
      <c r="AY263" s="19" t="s">
        <v>185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19" t="s">
        <v>80</v>
      </c>
      <c r="BK263" s="192">
        <f>ROUND(I263*H263,2)</f>
        <v>0</v>
      </c>
      <c r="BL263" s="19" t="s">
        <v>135</v>
      </c>
      <c r="BM263" s="191" t="s">
        <v>596</v>
      </c>
    </row>
    <row r="264" spans="1:65" s="2" customFormat="1" ht="11.25">
      <c r="A264" s="36"/>
      <c r="B264" s="37"/>
      <c r="C264" s="38"/>
      <c r="D264" s="193" t="s">
        <v>193</v>
      </c>
      <c r="E264" s="38"/>
      <c r="F264" s="194" t="s">
        <v>597</v>
      </c>
      <c r="G264" s="38"/>
      <c r="H264" s="38"/>
      <c r="I264" s="195"/>
      <c r="J264" s="38"/>
      <c r="K264" s="38"/>
      <c r="L264" s="41"/>
      <c r="M264" s="196"/>
      <c r="N264" s="197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193</v>
      </c>
      <c r="AU264" s="19" t="s">
        <v>82</v>
      </c>
    </row>
    <row r="265" spans="1:65" s="13" customFormat="1" ht="11.25">
      <c r="B265" s="198"/>
      <c r="C265" s="199"/>
      <c r="D265" s="200" t="s">
        <v>195</v>
      </c>
      <c r="E265" s="201" t="s">
        <v>19</v>
      </c>
      <c r="F265" s="202" t="s">
        <v>548</v>
      </c>
      <c r="G265" s="199"/>
      <c r="H265" s="201" t="s">
        <v>19</v>
      </c>
      <c r="I265" s="203"/>
      <c r="J265" s="199"/>
      <c r="K265" s="199"/>
      <c r="L265" s="204"/>
      <c r="M265" s="205"/>
      <c r="N265" s="206"/>
      <c r="O265" s="206"/>
      <c r="P265" s="206"/>
      <c r="Q265" s="206"/>
      <c r="R265" s="206"/>
      <c r="S265" s="206"/>
      <c r="T265" s="207"/>
      <c r="AT265" s="208" t="s">
        <v>195</v>
      </c>
      <c r="AU265" s="208" t="s">
        <v>82</v>
      </c>
      <c r="AV265" s="13" t="s">
        <v>80</v>
      </c>
      <c r="AW265" s="13" t="s">
        <v>35</v>
      </c>
      <c r="AX265" s="13" t="s">
        <v>73</v>
      </c>
      <c r="AY265" s="208" t="s">
        <v>185</v>
      </c>
    </row>
    <row r="266" spans="1:65" s="13" customFormat="1" ht="11.25">
      <c r="B266" s="198"/>
      <c r="C266" s="199"/>
      <c r="D266" s="200" t="s">
        <v>195</v>
      </c>
      <c r="E266" s="201" t="s">
        <v>19</v>
      </c>
      <c r="F266" s="202" t="s">
        <v>468</v>
      </c>
      <c r="G266" s="199"/>
      <c r="H266" s="201" t="s">
        <v>19</v>
      </c>
      <c r="I266" s="203"/>
      <c r="J266" s="199"/>
      <c r="K266" s="199"/>
      <c r="L266" s="204"/>
      <c r="M266" s="205"/>
      <c r="N266" s="206"/>
      <c r="O266" s="206"/>
      <c r="P266" s="206"/>
      <c r="Q266" s="206"/>
      <c r="R266" s="206"/>
      <c r="S266" s="206"/>
      <c r="T266" s="207"/>
      <c r="AT266" s="208" t="s">
        <v>195</v>
      </c>
      <c r="AU266" s="208" t="s">
        <v>82</v>
      </c>
      <c r="AV266" s="13" t="s">
        <v>80</v>
      </c>
      <c r="AW266" s="13" t="s">
        <v>35</v>
      </c>
      <c r="AX266" s="13" t="s">
        <v>73</v>
      </c>
      <c r="AY266" s="208" t="s">
        <v>185</v>
      </c>
    </row>
    <row r="267" spans="1:65" s="14" customFormat="1" ht="11.25">
      <c r="B267" s="209"/>
      <c r="C267" s="210"/>
      <c r="D267" s="200" t="s">
        <v>195</v>
      </c>
      <c r="E267" s="211" t="s">
        <v>19</v>
      </c>
      <c r="F267" s="212" t="s">
        <v>598</v>
      </c>
      <c r="G267" s="210"/>
      <c r="H267" s="213">
        <v>8.4629999999999992</v>
      </c>
      <c r="I267" s="214"/>
      <c r="J267" s="210"/>
      <c r="K267" s="210"/>
      <c r="L267" s="215"/>
      <c r="M267" s="216"/>
      <c r="N267" s="217"/>
      <c r="O267" s="217"/>
      <c r="P267" s="217"/>
      <c r="Q267" s="217"/>
      <c r="R267" s="217"/>
      <c r="S267" s="217"/>
      <c r="T267" s="218"/>
      <c r="AT267" s="219" t="s">
        <v>195</v>
      </c>
      <c r="AU267" s="219" t="s">
        <v>82</v>
      </c>
      <c r="AV267" s="14" t="s">
        <v>82</v>
      </c>
      <c r="AW267" s="14" t="s">
        <v>35</v>
      </c>
      <c r="AX267" s="14" t="s">
        <v>73</v>
      </c>
      <c r="AY267" s="219" t="s">
        <v>185</v>
      </c>
    </row>
    <row r="268" spans="1:65" s="14" customFormat="1" ht="11.25">
      <c r="B268" s="209"/>
      <c r="C268" s="210"/>
      <c r="D268" s="200" t="s">
        <v>195</v>
      </c>
      <c r="E268" s="211" t="s">
        <v>19</v>
      </c>
      <c r="F268" s="212" t="s">
        <v>599</v>
      </c>
      <c r="G268" s="210"/>
      <c r="H268" s="213">
        <v>-0.56499999999999995</v>
      </c>
      <c r="I268" s="214"/>
      <c r="J268" s="210"/>
      <c r="K268" s="210"/>
      <c r="L268" s="215"/>
      <c r="M268" s="216"/>
      <c r="N268" s="217"/>
      <c r="O268" s="217"/>
      <c r="P268" s="217"/>
      <c r="Q268" s="217"/>
      <c r="R268" s="217"/>
      <c r="S268" s="217"/>
      <c r="T268" s="218"/>
      <c r="AT268" s="219" t="s">
        <v>195</v>
      </c>
      <c r="AU268" s="219" t="s">
        <v>82</v>
      </c>
      <c r="AV268" s="14" t="s">
        <v>82</v>
      </c>
      <c r="AW268" s="14" t="s">
        <v>35</v>
      </c>
      <c r="AX268" s="14" t="s">
        <v>73</v>
      </c>
      <c r="AY268" s="219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600</v>
      </c>
      <c r="G269" s="210"/>
      <c r="H269" s="213">
        <v>-0.63600000000000001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4" customFormat="1" ht="11.25">
      <c r="B270" s="209"/>
      <c r="C270" s="210"/>
      <c r="D270" s="200" t="s">
        <v>195</v>
      </c>
      <c r="E270" s="211" t="s">
        <v>19</v>
      </c>
      <c r="F270" s="212" t="s">
        <v>601</v>
      </c>
      <c r="G270" s="210"/>
      <c r="H270" s="213">
        <v>-1.1299999999999999</v>
      </c>
      <c r="I270" s="214"/>
      <c r="J270" s="210"/>
      <c r="K270" s="210"/>
      <c r="L270" s="215"/>
      <c r="M270" s="216"/>
      <c r="N270" s="217"/>
      <c r="O270" s="217"/>
      <c r="P270" s="217"/>
      <c r="Q270" s="217"/>
      <c r="R270" s="217"/>
      <c r="S270" s="217"/>
      <c r="T270" s="218"/>
      <c r="AT270" s="219" t="s">
        <v>195</v>
      </c>
      <c r="AU270" s="219" t="s">
        <v>82</v>
      </c>
      <c r="AV270" s="14" t="s">
        <v>82</v>
      </c>
      <c r="AW270" s="14" t="s">
        <v>35</v>
      </c>
      <c r="AX270" s="14" t="s">
        <v>73</v>
      </c>
      <c r="AY270" s="219" t="s">
        <v>185</v>
      </c>
    </row>
    <row r="271" spans="1:65" s="13" customFormat="1" ht="11.25">
      <c r="B271" s="198"/>
      <c r="C271" s="199"/>
      <c r="D271" s="200" t="s">
        <v>195</v>
      </c>
      <c r="E271" s="201" t="s">
        <v>19</v>
      </c>
      <c r="F271" s="202" t="s">
        <v>550</v>
      </c>
      <c r="G271" s="199"/>
      <c r="H271" s="201" t="s">
        <v>19</v>
      </c>
      <c r="I271" s="203"/>
      <c r="J271" s="199"/>
      <c r="K271" s="199"/>
      <c r="L271" s="204"/>
      <c r="M271" s="205"/>
      <c r="N271" s="206"/>
      <c r="O271" s="206"/>
      <c r="P271" s="206"/>
      <c r="Q271" s="206"/>
      <c r="R271" s="206"/>
      <c r="S271" s="206"/>
      <c r="T271" s="207"/>
      <c r="AT271" s="208" t="s">
        <v>195</v>
      </c>
      <c r="AU271" s="208" t="s">
        <v>82</v>
      </c>
      <c r="AV271" s="13" t="s">
        <v>80</v>
      </c>
      <c r="AW271" s="13" t="s">
        <v>35</v>
      </c>
      <c r="AX271" s="13" t="s">
        <v>73</v>
      </c>
      <c r="AY271" s="208" t="s">
        <v>185</v>
      </c>
    </row>
    <row r="272" spans="1:65" s="14" customFormat="1" ht="11.25">
      <c r="B272" s="209"/>
      <c r="C272" s="210"/>
      <c r="D272" s="200" t="s">
        <v>195</v>
      </c>
      <c r="E272" s="211" t="s">
        <v>19</v>
      </c>
      <c r="F272" s="212" t="s">
        <v>602</v>
      </c>
      <c r="G272" s="210"/>
      <c r="H272" s="213">
        <v>452.88</v>
      </c>
      <c r="I272" s="214"/>
      <c r="J272" s="210"/>
      <c r="K272" s="210"/>
      <c r="L272" s="215"/>
      <c r="M272" s="216"/>
      <c r="N272" s="217"/>
      <c r="O272" s="217"/>
      <c r="P272" s="217"/>
      <c r="Q272" s="217"/>
      <c r="R272" s="217"/>
      <c r="S272" s="217"/>
      <c r="T272" s="218"/>
      <c r="AT272" s="219" t="s">
        <v>195</v>
      </c>
      <c r="AU272" s="219" t="s">
        <v>82</v>
      </c>
      <c r="AV272" s="14" t="s">
        <v>82</v>
      </c>
      <c r="AW272" s="14" t="s">
        <v>35</v>
      </c>
      <c r="AX272" s="14" t="s">
        <v>73</v>
      </c>
      <c r="AY272" s="219" t="s">
        <v>185</v>
      </c>
    </row>
    <row r="273" spans="1:65" s="14" customFormat="1" ht="11.25">
      <c r="B273" s="209"/>
      <c r="C273" s="210"/>
      <c r="D273" s="200" t="s">
        <v>195</v>
      </c>
      <c r="E273" s="211" t="s">
        <v>19</v>
      </c>
      <c r="F273" s="212" t="s">
        <v>603</v>
      </c>
      <c r="G273" s="210"/>
      <c r="H273" s="213">
        <v>-4.2389999999999999</v>
      </c>
      <c r="I273" s="214"/>
      <c r="J273" s="210"/>
      <c r="K273" s="210"/>
      <c r="L273" s="215"/>
      <c r="M273" s="216"/>
      <c r="N273" s="217"/>
      <c r="O273" s="217"/>
      <c r="P273" s="217"/>
      <c r="Q273" s="217"/>
      <c r="R273" s="217"/>
      <c r="S273" s="217"/>
      <c r="T273" s="218"/>
      <c r="AT273" s="219" t="s">
        <v>195</v>
      </c>
      <c r="AU273" s="219" t="s">
        <v>82</v>
      </c>
      <c r="AV273" s="14" t="s">
        <v>82</v>
      </c>
      <c r="AW273" s="14" t="s">
        <v>35</v>
      </c>
      <c r="AX273" s="14" t="s">
        <v>73</v>
      </c>
      <c r="AY273" s="219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604</v>
      </c>
      <c r="G274" s="210"/>
      <c r="H274" s="213">
        <v>-6.9939999999999998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4" customFormat="1" ht="11.25">
      <c r="B275" s="209"/>
      <c r="C275" s="210"/>
      <c r="D275" s="200" t="s">
        <v>195</v>
      </c>
      <c r="E275" s="211" t="s">
        <v>19</v>
      </c>
      <c r="F275" s="212" t="s">
        <v>605</v>
      </c>
      <c r="G275" s="210"/>
      <c r="H275" s="213">
        <v>-3.391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1:65" s="14" customFormat="1" ht="11.25">
      <c r="B276" s="209"/>
      <c r="C276" s="210"/>
      <c r="D276" s="200" t="s">
        <v>195</v>
      </c>
      <c r="E276" s="211" t="s">
        <v>19</v>
      </c>
      <c r="F276" s="212" t="s">
        <v>606</v>
      </c>
      <c r="G276" s="210"/>
      <c r="H276" s="213">
        <v>-8.4629999999999992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1:65" s="15" customFormat="1" ht="11.25">
      <c r="B277" s="220"/>
      <c r="C277" s="221"/>
      <c r="D277" s="200" t="s">
        <v>195</v>
      </c>
      <c r="E277" s="222" t="s">
        <v>19</v>
      </c>
      <c r="F277" s="223" t="s">
        <v>226</v>
      </c>
      <c r="G277" s="221"/>
      <c r="H277" s="224">
        <v>435.92499999999995</v>
      </c>
      <c r="I277" s="225"/>
      <c r="J277" s="221"/>
      <c r="K277" s="221"/>
      <c r="L277" s="226"/>
      <c r="M277" s="227"/>
      <c r="N277" s="228"/>
      <c r="O277" s="228"/>
      <c r="P277" s="228"/>
      <c r="Q277" s="228"/>
      <c r="R277" s="228"/>
      <c r="S277" s="228"/>
      <c r="T277" s="229"/>
      <c r="AT277" s="230" t="s">
        <v>195</v>
      </c>
      <c r="AU277" s="230" t="s">
        <v>82</v>
      </c>
      <c r="AV277" s="15" t="s">
        <v>135</v>
      </c>
      <c r="AW277" s="15" t="s">
        <v>35</v>
      </c>
      <c r="AX277" s="15" t="s">
        <v>80</v>
      </c>
      <c r="AY277" s="230" t="s">
        <v>185</v>
      </c>
    </row>
    <row r="278" spans="1:65" s="12" customFormat="1" ht="22.9" customHeight="1">
      <c r="B278" s="164"/>
      <c r="C278" s="165"/>
      <c r="D278" s="166" t="s">
        <v>72</v>
      </c>
      <c r="E278" s="178" t="s">
        <v>398</v>
      </c>
      <c r="F278" s="178" t="s">
        <v>399</v>
      </c>
      <c r="G278" s="165"/>
      <c r="H278" s="165"/>
      <c r="I278" s="168"/>
      <c r="J278" s="179">
        <f>BK278</f>
        <v>0</v>
      </c>
      <c r="K278" s="165"/>
      <c r="L278" s="170"/>
      <c r="M278" s="171"/>
      <c r="N278" s="172"/>
      <c r="O278" s="172"/>
      <c r="P278" s="173">
        <f>SUM(P279:P287)</f>
        <v>0</v>
      </c>
      <c r="Q278" s="172"/>
      <c r="R278" s="173">
        <f>SUM(R279:R287)</f>
        <v>0</v>
      </c>
      <c r="S278" s="172"/>
      <c r="T278" s="174">
        <f>SUM(T279:T287)</f>
        <v>0</v>
      </c>
      <c r="AR278" s="175" t="s">
        <v>80</v>
      </c>
      <c r="AT278" s="176" t="s">
        <v>72</v>
      </c>
      <c r="AU278" s="176" t="s">
        <v>80</v>
      </c>
      <c r="AY278" s="175" t="s">
        <v>185</v>
      </c>
      <c r="BK278" s="177">
        <f>SUM(BK279:BK287)</f>
        <v>0</v>
      </c>
    </row>
    <row r="279" spans="1:65" s="2" customFormat="1" ht="16.5" customHeight="1">
      <c r="A279" s="36"/>
      <c r="B279" s="37"/>
      <c r="C279" s="180" t="s">
        <v>417</v>
      </c>
      <c r="D279" s="180" t="s">
        <v>187</v>
      </c>
      <c r="E279" s="181" t="s">
        <v>607</v>
      </c>
      <c r="F279" s="182" t="s">
        <v>608</v>
      </c>
      <c r="G279" s="183" t="s">
        <v>342</v>
      </c>
      <c r="H279" s="184">
        <v>740.75400000000002</v>
      </c>
      <c r="I279" s="185"/>
      <c r="J279" s="186">
        <f>ROUND(I279*H279,2)</f>
        <v>0</v>
      </c>
      <c r="K279" s="182" t="s">
        <v>191</v>
      </c>
      <c r="L279" s="41"/>
      <c r="M279" s="187" t="s">
        <v>19</v>
      </c>
      <c r="N279" s="188" t="s">
        <v>44</v>
      </c>
      <c r="O279" s="66"/>
      <c r="P279" s="189">
        <f>O279*H279</f>
        <v>0</v>
      </c>
      <c r="Q279" s="189">
        <v>0</v>
      </c>
      <c r="R279" s="189">
        <f>Q279*H279</f>
        <v>0</v>
      </c>
      <c r="S279" s="189">
        <v>0</v>
      </c>
      <c r="T279" s="190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82</v>
      </c>
      <c r="AY279" s="19" t="s">
        <v>185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19" t="s">
        <v>80</v>
      </c>
      <c r="BK279" s="192">
        <f>ROUND(I279*H279,2)</f>
        <v>0</v>
      </c>
      <c r="BL279" s="19" t="s">
        <v>135</v>
      </c>
      <c r="BM279" s="191" t="s">
        <v>609</v>
      </c>
    </row>
    <row r="280" spans="1:65" s="2" customFormat="1" ht="11.25">
      <c r="A280" s="36"/>
      <c r="B280" s="37"/>
      <c r="C280" s="38"/>
      <c r="D280" s="193" t="s">
        <v>193</v>
      </c>
      <c r="E280" s="38"/>
      <c r="F280" s="194" t="s">
        <v>610</v>
      </c>
      <c r="G280" s="38"/>
      <c r="H280" s="38"/>
      <c r="I280" s="195"/>
      <c r="J280" s="38"/>
      <c r="K280" s="38"/>
      <c r="L280" s="41"/>
      <c r="M280" s="196"/>
      <c r="N280" s="197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193</v>
      </c>
      <c r="AU280" s="19" t="s">
        <v>82</v>
      </c>
    </row>
    <row r="281" spans="1:65" s="14" customFormat="1" ht="11.25">
      <c r="B281" s="209"/>
      <c r="C281" s="210"/>
      <c r="D281" s="200" t="s">
        <v>195</v>
      </c>
      <c r="E281" s="211" t="s">
        <v>19</v>
      </c>
      <c r="F281" s="212" t="s">
        <v>611</v>
      </c>
      <c r="G281" s="210"/>
      <c r="H281" s="213">
        <v>7.9000000000000001E-2</v>
      </c>
      <c r="I281" s="214"/>
      <c r="J281" s="210"/>
      <c r="K281" s="210"/>
      <c r="L281" s="215"/>
      <c r="M281" s="216"/>
      <c r="N281" s="217"/>
      <c r="O281" s="217"/>
      <c r="P281" s="217"/>
      <c r="Q281" s="217"/>
      <c r="R281" s="217"/>
      <c r="S281" s="217"/>
      <c r="T281" s="218"/>
      <c r="AT281" s="219" t="s">
        <v>195</v>
      </c>
      <c r="AU281" s="219" t="s">
        <v>82</v>
      </c>
      <c r="AV281" s="14" t="s">
        <v>82</v>
      </c>
      <c r="AW281" s="14" t="s">
        <v>35</v>
      </c>
      <c r="AX281" s="14" t="s">
        <v>73</v>
      </c>
      <c r="AY281" s="219" t="s">
        <v>185</v>
      </c>
    </row>
    <row r="282" spans="1:65" s="14" customFormat="1" ht="11.25">
      <c r="B282" s="209"/>
      <c r="C282" s="210"/>
      <c r="D282" s="200" t="s">
        <v>195</v>
      </c>
      <c r="E282" s="211" t="s">
        <v>19</v>
      </c>
      <c r="F282" s="212" t="s">
        <v>612</v>
      </c>
      <c r="G282" s="210"/>
      <c r="H282" s="213">
        <v>145.006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1:65" s="14" customFormat="1" ht="11.25">
      <c r="B283" s="209"/>
      <c r="C283" s="210"/>
      <c r="D283" s="200" t="s">
        <v>195</v>
      </c>
      <c r="E283" s="211" t="s">
        <v>19</v>
      </c>
      <c r="F283" s="212" t="s">
        <v>613</v>
      </c>
      <c r="G283" s="210"/>
      <c r="H283" s="213">
        <v>345.46</v>
      </c>
      <c r="I283" s="214"/>
      <c r="J283" s="210"/>
      <c r="K283" s="210"/>
      <c r="L283" s="215"/>
      <c r="M283" s="216"/>
      <c r="N283" s="217"/>
      <c r="O283" s="217"/>
      <c r="P283" s="217"/>
      <c r="Q283" s="217"/>
      <c r="R283" s="217"/>
      <c r="S283" s="217"/>
      <c r="T283" s="218"/>
      <c r="AT283" s="219" t="s">
        <v>195</v>
      </c>
      <c r="AU283" s="219" t="s">
        <v>82</v>
      </c>
      <c r="AV283" s="14" t="s">
        <v>82</v>
      </c>
      <c r="AW283" s="14" t="s">
        <v>35</v>
      </c>
      <c r="AX283" s="14" t="s">
        <v>73</v>
      </c>
      <c r="AY283" s="219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614</v>
      </c>
      <c r="G284" s="210"/>
      <c r="H284" s="213">
        <v>250.209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5" customFormat="1" ht="11.25">
      <c r="B285" s="220"/>
      <c r="C285" s="221"/>
      <c r="D285" s="200" t="s">
        <v>195</v>
      </c>
      <c r="E285" s="222" t="s">
        <v>19</v>
      </c>
      <c r="F285" s="223" t="s">
        <v>226</v>
      </c>
      <c r="G285" s="221"/>
      <c r="H285" s="224">
        <v>740.75399999999991</v>
      </c>
      <c r="I285" s="225"/>
      <c r="J285" s="221"/>
      <c r="K285" s="221"/>
      <c r="L285" s="226"/>
      <c r="M285" s="227"/>
      <c r="N285" s="228"/>
      <c r="O285" s="228"/>
      <c r="P285" s="228"/>
      <c r="Q285" s="228"/>
      <c r="R285" s="228"/>
      <c r="S285" s="228"/>
      <c r="T285" s="229"/>
      <c r="AT285" s="230" t="s">
        <v>195</v>
      </c>
      <c r="AU285" s="230" t="s">
        <v>82</v>
      </c>
      <c r="AV285" s="15" t="s">
        <v>135</v>
      </c>
      <c r="AW285" s="15" t="s">
        <v>35</v>
      </c>
      <c r="AX285" s="15" t="s">
        <v>80</v>
      </c>
      <c r="AY285" s="230" t="s">
        <v>185</v>
      </c>
    </row>
    <row r="286" spans="1:65" s="2" customFormat="1" ht="37.9" customHeight="1">
      <c r="A286" s="36"/>
      <c r="B286" s="37"/>
      <c r="C286" s="180" t="s">
        <v>436</v>
      </c>
      <c r="D286" s="180" t="s">
        <v>187</v>
      </c>
      <c r="E286" s="181" t="s">
        <v>615</v>
      </c>
      <c r="F286" s="182" t="s">
        <v>616</v>
      </c>
      <c r="G286" s="183" t="s">
        <v>342</v>
      </c>
      <c r="H286" s="184">
        <v>1295.9949999999999</v>
      </c>
      <c r="I286" s="185"/>
      <c r="J286" s="186">
        <f>ROUND(I286*H286,2)</f>
        <v>0</v>
      </c>
      <c r="K286" s="182" t="s">
        <v>191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135</v>
      </c>
      <c r="AT286" s="191" t="s">
        <v>187</v>
      </c>
      <c r="AU286" s="191" t="s">
        <v>82</v>
      </c>
      <c r="AY286" s="19" t="s">
        <v>185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80</v>
      </c>
      <c r="BK286" s="192">
        <f>ROUND(I286*H286,2)</f>
        <v>0</v>
      </c>
      <c r="BL286" s="19" t="s">
        <v>135</v>
      </c>
      <c r="BM286" s="191" t="s">
        <v>617</v>
      </c>
    </row>
    <row r="287" spans="1:65" s="2" customFormat="1" ht="11.25">
      <c r="A287" s="36"/>
      <c r="B287" s="37"/>
      <c r="C287" s="38"/>
      <c r="D287" s="193" t="s">
        <v>193</v>
      </c>
      <c r="E287" s="38"/>
      <c r="F287" s="194" t="s">
        <v>618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193</v>
      </c>
      <c r="AU287" s="19" t="s">
        <v>82</v>
      </c>
    </row>
    <row r="288" spans="1:65" s="12" customFormat="1" ht="25.9" customHeight="1">
      <c r="B288" s="164"/>
      <c r="C288" s="165"/>
      <c r="D288" s="166" t="s">
        <v>72</v>
      </c>
      <c r="E288" s="167" t="s">
        <v>405</v>
      </c>
      <c r="F288" s="167" t="s">
        <v>406</v>
      </c>
      <c r="G288" s="165"/>
      <c r="H288" s="165"/>
      <c r="I288" s="168"/>
      <c r="J288" s="169">
        <f>BK288</f>
        <v>0</v>
      </c>
      <c r="K288" s="165"/>
      <c r="L288" s="170"/>
      <c r="M288" s="171"/>
      <c r="N288" s="172"/>
      <c r="O288" s="172"/>
      <c r="P288" s="173">
        <f>P289</f>
        <v>0</v>
      </c>
      <c r="Q288" s="172"/>
      <c r="R288" s="173">
        <f>R289</f>
        <v>3.1295368000000003</v>
      </c>
      <c r="S288" s="172"/>
      <c r="T288" s="174">
        <f>T289</f>
        <v>0</v>
      </c>
      <c r="AR288" s="175" t="s">
        <v>82</v>
      </c>
      <c r="AT288" s="176" t="s">
        <v>72</v>
      </c>
      <c r="AU288" s="176" t="s">
        <v>73</v>
      </c>
      <c r="AY288" s="175" t="s">
        <v>185</v>
      </c>
      <c r="BK288" s="177">
        <f>BK289</f>
        <v>0</v>
      </c>
    </row>
    <row r="289" spans="1:65" s="12" customFormat="1" ht="22.9" customHeight="1">
      <c r="B289" s="164"/>
      <c r="C289" s="165"/>
      <c r="D289" s="166" t="s">
        <v>72</v>
      </c>
      <c r="E289" s="178" t="s">
        <v>619</v>
      </c>
      <c r="F289" s="178" t="s">
        <v>620</v>
      </c>
      <c r="G289" s="165"/>
      <c r="H289" s="165"/>
      <c r="I289" s="168"/>
      <c r="J289" s="179">
        <f>BK289</f>
        <v>0</v>
      </c>
      <c r="K289" s="165"/>
      <c r="L289" s="170"/>
      <c r="M289" s="171"/>
      <c r="N289" s="172"/>
      <c r="O289" s="172"/>
      <c r="P289" s="173">
        <f>SUM(P290:P327)</f>
        <v>0</v>
      </c>
      <c r="Q289" s="172"/>
      <c r="R289" s="173">
        <f>SUM(R290:R327)</f>
        <v>3.1295368000000003</v>
      </c>
      <c r="S289" s="172"/>
      <c r="T289" s="174">
        <f>SUM(T290:T327)</f>
        <v>0</v>
      </c>
      <c r="AR289" s="175" t="s">
        <v>82</v>
      </c>
      <c r="AT289" s="176" t="s">
        <v>72</v>
      </c>
      <c r="AU289" s="176" t="s">
        <v>80</v>
      </c>
      <c r="AY289" s="175" t="s">
        <v>185</v>
      </c>
      <c r="BK289" s="177">
        <f>SUM(BK290:BK327)</f>
        <v>0</v>
      </c>
    </row>
    <row r="290" spans="1:65" s="2" customFormat="1" ht="21.75" customHeight="1">
      <c r="A290" s="36"/>
      <c r="B290" s="37"/>
      <c r="C290" s="180" t="s">
        <v>445</v>
      </c>
      <c r="D290" s="180" t="s">
        <v>187</v>
      </c>
      <c r="E290" s="181" t="s">
        <v>621</v>
      </c>
      <c r="F290" s="182" t="s">
        <v>622</v>
      </c>
      <c r="G290" s="183" t="s">
        <v>240</v>
      </c>
      <c r="H290" s="184">
        <v>452.88</v>
      </c>
      <c r="I290" s="185"/>
      <c r="J290" s="186">
        <f>ROUND(I290*H290,2)</f>
        <v>0</v>
      </c>
      <c r="K290" s="182" t="s">
        <v>191</v>
      </c>
      <c r="L290" s="41"/>
      <c r="M290" s="187" t="s">
        <v>19</v>
      </c>
      <c r="N290" s="188" t="s">
        <v>44</v>
      </c>
      <c r="O290" s="66"/>
      <c r="P290" s="189">
        <f>O290*H290</f>
        <v>0</v>
      </c>
      <c r="Q290" s="189">
        <v>0</v>
      </c>
      <c r="R290" s="189">
        <f>Q290*H290</f>
        <v>0</v>
      </c>
      <c r="S290" s="189">
        <v>0</v>
      </c>
      <c r="T290" s="190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339</v>
      </c>
      <c r="AT290" s="191" t="s">
        <v>187</v>
      </c>
      <c r="AU290" s="191" t="s">
        <v>82</v>
      </c>
      <c r="AY290" s="19" t="s">
        <v>185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19" t="s">
        <v>80</v>
      </c>
      <c r="BK290" s="192">
        <f>ROUND(I290*H290,2)</f>
        <v>0</v>
      </c>
      <c r="BL290" s="19" t="s">
        <v>339</v>
      </c>
      <c r="BM290" s="191" t="s">
        <v>623</v>
      </c>
    </row>
    <row r="291" spans="1:65" s="2" customFormat="1" ht="11.25">
      <c r="A291" s="36"/>
      <c r="B291" s="37"/>
      <c r="C291" s="38"/>
      <c r="D291" s="193" t="s">
        <v>193</v>
      </c>
      <c r="E291" s="38"/>
      <c r="F291" s="194" t="s">
        <v>624</v>
      </c>
      <c r="G291" s="38"/>
      <c r="H291" s="38"/>
      <c r="I291" s="195"/>
      <c r="J291" s="38"/>
      <c r="K291" s="38"/>
      <c r="L291" s="41"/>
      <c r="M291" s="196"/>
      <c r="N291" s="197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193</v>
      </c>
      <c r="AU291" s="19" t="s">
        <v>82</v>
      </c>
    </row>
    <row r="292" spans="1:65" s="13" customFormat="1" ht="11.25">
      <c r="B292" s="198"/>
      <c r="C292" s="199"/>
      <c r="D292" s="200" t="s">
        <v>195</v>
      </c>
      <c r="E292" s="201" t="s">
        <v>19</v>
      </c>
      <c r="F292" s="202" t="s">
        <v>467</v>
      </c>
      <c r="G292" s="199"/>
      <c r="H292" s="201" t="s">
        <v>19</v>
      </c>
      <c r="I292" s="203"/>
      <c r="J292" s="199"/>
      <c r="K292" s="199"/>
      <c r="L292" s="204"/>
      <c r="M292" s="205"/>
      <c r="N292" s="206"/>
      <c r="O292" s="206"/>
      <c r="P292" s="206"/>
      <c r="Q292" s="206"/>
      <c r="R292" s="206"/>
      <c r="S292" s="206"/>
      <c r="T292" s="207"/>
      <c r="AT292" s="208" t="s">
        <v>195</v>
      </c>
      <c r="AU292" s="208" t="s">
        <v>82</v>
      </c>
      <c r="AV292" s="13" t="s">
        <v>80</v>
      </c>
      <c r="AW292" s="13" t="s">
        <v>35</v>
      </c>
      <c r="AX292" s="13" t="s">
        <v>73</v>
      </c>
      <c r="AY292" s="208" t="s">
        <v>185</v>
      </c>
    </row>
    <row r="293" spans="1:65" s="13" customFormat="1" ht="11.25">
      <c r="B293" s="198"/>
      <c r="C293" s="199"/>
      <c r="D293" s="200" t="s">
        <v>195</v>
      </c>
      <c r="E293" s="201" t="s">
        <v>19</v>
      </c>
      <c r="F293" s="202" t="s">
        <v>468</v>
      </c>
      <c r="G293" s="199"/>
      <c r="H293" s="201" t="s">
        <v>19</v>
      </c>
      <c r="I293" s="203"/>
      <c r="J293" s="199"/>
      <c r="K293" s="199"/>
      <c r="L293" s="204"/>
      <c r="M293" s="205"/>
      <c r="N293" s="206"/>
      <c r="O293" s="206"/>
      <c r="P293" s="206"/>
      <c r="Q293" s="206"/>
      <c r="R293" s="206"/>
      <c r="S293" s="206"/>
      <c r="T293" s="207"/>
      <c r="AT293" s="208" t="s">
        <v>195</v>
      </c>
      <c r="AU293" s="208" t="s">
        <v>82</v>
      </c>
      <c r="AV293" s="13" t="s">
        <v>80</v>
      </c>
      <c r="AW293" s="13" t="s">
        <v>35</v>
      </c>
      <c r="AX293" s="13" t="s">
        <v>73</v>
      </c>
      <c r="AY293" s="208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598</v>
      </c>
      <c r="G294" s="210"/>
      <c r="H294" s="213">
        <v>8.4629999999999992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3" customFormat="1" ht="11.25">
      <c r="B295" s="198"/>
      <c r="C295" s="199"/>
      <c r="D295" s="200" t="s">
        <v>195</v>
      </c>
      <c r="E295" s="201" t="s">
        <v>19</v>
      </c>
      <c r="F295" s="202" t="s">
        <v>550</v>
      </c>
      <c r="G295" s="199"/>
      <c r="H295" s="201" t="s">
        <v>19</v>
      </c>
      <c r="I295" s="203"/>
      <c r="J295" s="199"/>
      <c r="K295" s="199"/>
      <c r="L295" s="204"/>
      <c r="M295" s="205"/>
      <c r="N295" s="206"/>
      <c r="O295" s="206"/>
      <c r="P295" s="206"/>
      <c r="Q295" s="206"/>
      <c r="R295" s="206"/>
      <c r="S295" s="206"/>
      <c r="T295" s="207"/>
      <c r="AT295" s="208" t="s">
        <v>195</v>
      </c>
      <c r="AU295" s="208" t="s">
        <v>82</v>
      </c>
      <c r="AV295" s="13" t="s">
        <v>80</v>
      </c>
      <c r="AW295" s="13" t="s">
        <v>35</v>
      </c>
      <c r="AX295" s="13" t="s">
        <v>73</v>
      </c>
      <c r="AY295" s="208" t="s">
        <v>185</v>
      </c>
    </row>
    <row r="296" spans="1:65" s="14" customFormat="1" ht="11.25">
      <c r="B296" s="209"/>
      <c r="C296" s="210"/>
      <c r="D296" s="200" t="s">
        <v>195</v>
      </c>
      <c r="E296" s="211" t="s">
        <v>19</v>
      </c>
      <c r="F296" s="212" t="s">
        <v>602</v>
      </c>
      <c r="G296" s="210"/>
      <c r="H296" s="213">
        <v>452.88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606</v>
      </c>
      <c r="G297" s="210"/>
      <c r="H297" s="213">
        <v>-8.4629999999999992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5" customFormat="1" ht="11.25">
      <c r="B298" s="220"/>
      <c r="C298" s="221"/>
      <c r="D298" s="200" t="s">
        <v>195</v>
      </c>
      <c r="E298" s="222" t="s">
        <v>19</v>
      </c>
      <c r="F298" s="223" t="s">
        <v>226</v>
      </c>
      <c r="G298" s="221"/>
      <c r="H298" s="224">
        <v>452.88</v>
      </c>
      <c r="I298" s="225"/>
      <c r="J298" s="221"/>
      <c r="K298" s="221"/>
      <c r="L298" s="226"/>
      <c r="M298" s="227"/>
      <c r="N298" s="228"/>
      <c r="O298" s="228"/>
      <c r="P298" s="228"/>
      <c r="Q298" s="228"/>
      <c r="R298" s="228"/>
      <c r="S298" s="228"/>
      <c r="T298" s="229"/>
      <c r="AT298" s="230" t="s">
        <v>195</v>
      </c>
      <c r="AU298" s="230" t="s">
        <v>82</v>
      </c>
      <c r="AV298" s="15" t="s">
        <v>135</v>
      </c>
      <c r="AW298" s="15" t="s">
        <v>35</v>
      </c>
      <c r="AX298" s="15" t="s">
        <v>80</v>
      </c>
      <c r="AY298" s="230" t="s">
        <v>185</v>
      </c>
    </row>
    <row r="299" spans="1:65" s="2" customFormat="1" ht="16.5" customHeight="1">
      <c r="A299" s="36"/>
      <c r="B299" s="37"/>
      <c r="C299" s="237" t="s">
        <v>454</v>
      </c>
      <c r="D299" s="237" t="s">
        <v>520</v>
      </c>
      <c r="E299" s="238" t="s">
        <v>625</v>
      </c>
      <c r="F299" s="239" t="s">
        <v>626</v>
      </c>
      <c r="G299" s="240" t="s">
        <v>342</v>
      </c>
      <c r="H299" s="241">
        <v>0.13600000000000001</v>
      </c>
      <c r="I299" s="242"/>
      <c r="J299" s="243">
        <f>ROUND(I299*H299,2)</f>
        <v>0</v>
      </c>
      <c r="K299" s="239" t="s">
        <v>191</v>
      </c>
      <c r="L299" s="244"/>
      <c r="M299" s="245" t="s">
        <v>19</v>
      </c>
      <c r="N299" s="246" t="s">
        <v>44</v>
      </c>
      <c r="O299" s="66"/>
      <c r="P299" s="189">
        <f>O299*H299</f>
        <v>0</v>
      </c>
      <c r="Q299" s="189">
        <v>1</v>
      </c>
      <c r="R299" s="189">
        <f>Q299*H299</f>
        <v>0.13600000000000001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627</v>
      </c>
      <c r="AT299" s="191" t="s">
        <v>520</v>
      </c>
      <c r="AU299" s="191" t="s">
        <v>82</v>
      </c>
      <c r="AY299" s="19" t="s">
        <v>185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80</v>
      </c>
      <c r="BK299" s="192">
        <f>ROUND(I299*H299,2)</f>
        <v>0</v>
      </c>
      <c r="BL299" s="19" t="s">
        <v>339</v>
      </c>
      <c r="BM299" s="191" t="s">
        <v>628</v>
      </c>
    </row>
    <row r="300" spans="1:65" s="13" customFormat="1" ht="11.25">
      <c r="B300" s="198"/>
      <c r="C300" s="199"/>
      <c r="D300" s="200" t="s">
        <v>195</v>
      </c>
      <c r="E300" s="201" t="s">
        <v>19</v>
      </c>
      <c r="F300" s="202" t="s">
        <v>467</v>
      </c>
      <c r="G300" s="199"/>
      <c r="H300" s="201" t="s">
        <v>19</v>
      </c>
      <c r="I300" s="203"/>
      <c r="J300" s="199"/>
      <c r="K300" s="199"/>
      <c r="L300" s="204"/>
      <c r="M300" s="205"/>
      <c r="N300" s="206"/>
      <c r="O300" s="206"/>
      <c r="P300" s="206"/>
      <c r="Q300" s="206"/>
      <c r="R300" s="206"/>
      <c r="S300" s="206"/>
      <c r="T300" s="207"/>
      <c r="AT300" s="208" t="s">
        <v>195</v>
      </c>
      <c r="AU300" s="208" t="s">
        <v>82</v>
      </c>
      <c r="AV300" s="13" t="s">
        <v>80</v>
      </c>
      <c r="AW300" s="13" t="s">
        <v>35</v>
      </c>
      <c r="AX300" s="13" t="s">
        <v>73</v>
      </c>
      <c r="AY300" s="208" t="s">
        <v>185</v>
      </c>
    </row>
    <row r="301" spans="1:65" s="13" customFormat="1" ht="11.25">
      <c r="B301" s="198"/>
      <c r="C301" s="199"/>
      <c r="D301" s="200" t="s">
        <v>195</v>
      </c>
      <c r="E301" s="201" t="s">
        <v>19</v>
      </c>
      <c r="F301" s="202" t="s">
        <v>468</v>
      </c>
      <c r="G301" s="199"/>
      <c r="H301" s="201" t="s">
        <v>19</v>
      </c>
      <c r="I301" s="203"/>
      <c r="J301" s="199"/>
      <c r="K301" s="199"/>
      <c r="L301" s="204"/>
      <c r="M301" s="205"/>
      <c r="N301" s="206"/>
      <c r="O301" s="206"/>
      <c r="P301" s="206"/>
      <c r="Q301" s="206"/>
      <c r="R301" s="206"/>
      <c r="S301" s="206"/>
      <c r="T301" s="207"/>
      <c r="AT301" s="208" t="s">
        <v>195</v>
      </c>
      <c r="AU301" s="208" t="s">
        <v>82</v>
      </c>
      <c r="AV301" s="13" t="s">
        <v>80</v>
      </c>
      <c r="AW301" s="13" t="s">
        <v>35</v>
      </c>
      <c r="AX301" s="13" t="s">
        <v>73</v>
      </c>
      <c r="AY301" s="208" t="s">
        <v>185</v>
      </c>
    </row>
    <row r="302" spans="1:65" s="14" customFormat="1" ht="11.25">
      <c r="B302" s="209"/>
      <c r="C302" s="210"/>
      <c r="D302" s="200" t="s">
        <v>195</v>
      </c>
      <c r="E302" s="211" t="s">
        <v>19</v>
      </c>
      <c r="F302" s="212" t="s">
        <v>598</v>
      </c>
      <c r="G302" s="210"/>
      <c r="H302" s="213">
        <v>8.4629999999999992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1:65" s="13" customFormat="1" ht="11.25">
      <c r="B303" s="198"/>
      <c r="C303" s="199"/>
      <c r="D303" s="200" t="s">
        <v>195</v>
      </c>
      <c r="E303" s="201" t="s">
        <v>19</v>
      </c>
      <c r="F303" s="202" t="s">
        <v>550</v>
      </c>
      <c r="G303" s="199"/>
      <c r="H303" s="201" t="s">
        <v>19</v>
      </c>
      <c r="I303" s="203"/>
      <c r="J303" s="199"/>
      <c r="K303" s="199"/>
      <c r="L303" s="204"/>
      <c r="M303" s="205"/>
      <c r="N303" s="206"/>
      <c r="O303" s="206"/>
      <c r="P303" s="206"/>
      <c r="Q303" s="206"/>
      <c r="R303" s="206"/>
      <c r="S303" s="206"/>
      <c r="T303" s="207"/>
      <c r="AT303" s="208" t="s">
        <v>195</v>
      </c>
      <c r="AU303" s="208" t="s">
        <v>82</v>
      </c>
      <c r="AV303" s="13" t="s">
        <v>80</v>
      </c>
      <c r="AW303" s="13" t="s">
        <v>35</v>
      </c>
      <c r="AX303" s="13" t="s">
        <v>73</v>
      </c>
      <c r="AY303" s="208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602</v>
      </c>
      <c r="G304" s="210"/>
      <c r="H304" s="213">
        <v>452.88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4" customFormat="1" ht="11.25">
      <c r="B305" s="209"/>
      <c r="C305" s="210"/>
      <c r="D305" s="200" t="s">
        <v>195</v>
      </c>
      <c r="E305" s="211" t="s">
        <v>19</v>
      </c>
      <c r="F305" s="212" t="s">
        <v>606</v>
      </c>
      <c r="G305" s="210"/>
      <c r="H305" s="213">
        <v>-8.4629999999999992</v>
      </c>
      <c r="I305" s="214"/>
      <c r="J305" s="210"/>
      <c r="K305" s="210"/>
      <c r="L305" s="215"/>
      <c r="M305" s="216"/>
      <c r="N305" s="217"/>
      <c r="O305" s="217"/>
      <c r="P305" s="217"/>
      <c r="Q305" s="217"/>
      <c r="R305" s="217"/>
      <c r="S305" s="217"/>
      <c r="T305" s="218"/>
      <c r="AT305" s="219" t="s">
        <v>195</v>
      </c>
      <c r="AU305" s="219" t="s">
        <v>82</v>
      </c>
      <c r="AV305" s="14" t="s">
        <v>82</v>
      </c>
      <c r="AW305" s="14" t="s">
        <v>35</v>
      </c>
      <c r="AX305" s="14" t="s">
        <v>73</v>
      </c>
      <c r="AY305" s="219" t="s">
        <v>185</v>
      </c>
    </row>
    <row r="306" spans="1:65" s="15" customFormat="1" ht="11.25">
      <c r="B306" s="220"/>
      <c r="C306" s="221"/>
      <c r="D306" s="200" t="s">
        <v>195</v>
      </c>
      <c r="E306" s="222" t="s">
        <v>19</v>
      </c>
      <c r="F306" s="223" t="s">
        <v>226</v>
      </c>
      <c r="G306" s="221"/>
      <c r="H306" s="224">
        <v>452.88</v>
      </c>
      <c r="I306" s="225"/>
      <c r="J306" s="221"/>
      <c r="K306" s="221"/>
      <c r="L306" s="226"/>
      <c r="M306" s="227"/>
      <c r="N306" s="228"/>
      <c r="O306" s="228"/>
      <c r="P306" s="228"/>
      <c r="Q306" s="228"/>
      <c r="R306" s="228"/>
      <c r="S306" s="228"/>
      <c r="T306" s="229"/>
      <c r="AT306" s="230" t="s">
        <v>195</v>
      </c>
      <c r="AU306" s="230" t="s">
        <v>82</v>
      </c>
      <c r="AV306" s="15" t="s">
        <v>135</v>
      </c>
      <c r="AW306" s="15" t="s">
        <v>35</v>
      </c>
      <c r="AX306" s="15" t="s">
        <v>80</v>
      </c>
      <c r="AY306" s="230" t="s">
        <v>185</v>
      </c>
    </row>
    <row r="307" spans="1:65" s="14" customFormat="1" ht="11.25">
      <c r="B307" s="209"/>
      <c r="C307" s="210"/>
      <c r="D307" s="200" t="s">
        <v>195</v>
      </c>
      <c r="E307" s="210"/>
      <c r="F307" s="212" t="s">
        <v>629</v>
      </c>
      <c r="G307" s="210"/>
      <c r="H307" s="213">
        <v>0.13600000000000001</v>
      </c>
      <c r="I307" s="214"/>
      <c r="J307" s="210"/>
      <c r="K307" s="210"/>
      <c r="L307" s="215"/>
      <c r="M307" s="216"/>
      <c r="N307" s="217"/>
      <c r="O307" s="217"/>
      <c r="P307" s="217"/>
      <c r="Q307" s="217"/>
      <c r="R307" s="217"/>
      <c r="S307" s="217"/>
      <c r="T307" s="218"/>
      <c r="AT307" s="219" t="s">
        <v>195</v>
      </c>
      <c r="AU307" s="219" t="s">
        <v>82</v>
      </c>
      <c r="AV307" s="14" t="s">
        <v>82</v>
      </c>
      <c r="AW307" s="14" t="s">
        <v>4</v>
      </c>
      <c r="AX307" s="14" t="s">
        <v>80</v>
      </c>
      <c r="AY307" s="219" t="s">
        <v>185</v>
      </c>
    </row>
    <row r="308" spans="1:65" s="2" customFormat="1" ht="16.5" customHeight="1">
      <c r="A308" s="36"/>
      <c r="B308" s="37"/>
      <c r="C308" s="180" t="s">
        <v>630</v>
      </c>
      <c r="D308" s="180" t="s">
        <v>187</v>
      </c>
      <c r="E308" s="181" t="s">
        <v>631</v>
      </c>
      <c r="F308" s="182" t="s">
        <v>632</v>
      </c>
      <c r="G308" s="183" t="s">
        <v>240</v>
      </c>
      <c r="H308" s="184">
        <v>452.88</v>
      </c>
      <c r="I308" s="185"/>
      <c r="J308" s="186">
        <f>ROUND(I308*H308,2)</f>
        <v>0</v>
      </c>
      <c r="K308" s="182" t="s">
        <v>191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4.0000000000000002E-4</v>
      </c>
      <c r="R308" s="189">
        <f>Q308*H308</f>
        <v>0.18115200000000001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339</v>
      </c>
      <c r="AT308" s="191" t="s">
        <v>187</v>
      </c>
      <c r="AU308" s="191" t="s">
        <v>82</v>
      </c>
      <c r="AY308" s="19" t="s">
        <v>185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80</v>
      </c>
      <c r="BK308" s="192">
        <f>ROUND(I308*H308,2)</f>
        <v>0</v>
      </c>
      <c r="BL308" s="19" t="s">
        <v>339</v>
      </c>
      <c r="BM308" s="191" t="s">
        <v>633</v>
      </c>
    </row>
    <row r="309" spans="1:65" s="2" customFormat="1" ht="11.25">
      <c r="A309" s="36"/>
      <c r="B309" s="37"/>
      <c r="C309" s="38"/>
      <c r="D309" s="193" t="s">
        <v>193</v>
      </c>
      <c r="E309" s="38"/>
      <c r="F309" s="194" t="s">
        <v>634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193</v>
      </c>
      <c r="AU309" s="19" t="s">
        <v>82</v>
      </c>
    </row>
    <row r="310" spans="1:65" s="13" customFormat="1" ht="11.25">
      <c r="B310" s="198"/>
      <c r="C310" s="199"/>
      <c r="D310" s="200" t="s">
        <v>195</v>
      </c>
      <c r="E310" s="201" t="s">
        <v>19</v>
      </c>
      <c r="F310" s="202" t="s">
        <v>467</v>
      </c>
      <c r="G310" s="199"/>
      <c r="H310" s="201" t="s">
        <v>19</v>
      </c>
      <c r="I310" s="203"/>
      <c r="J310" s="199"/>
      <c r="K310" s="199"/>
      <c r="L310" s="204"/>
      <c r="M310" s="205"/>
      <c r="N310" s="206"/>
      <c r="O310" s="206"/>
      <c r="P310" s="206"/>
      <c r="Q310" s="206"/>
      <c r="R310" s="206"/>
      <c r="S310" s="206"/>
      <c r="T310" s="207"/>
      <c r="AT310" s="208" t="s">
        <v>195</v>
      </c>
      <c r="AU310" s="208" t="s">
        <v>82</v>
      </c>
      <c r="AV310" s="13" t="s">
        <v>80</v>
      </c>
      <c r="AW310" s="13" t="s">
        <v>35</v>
      </c>
      <c r="AX310" s="13" t="s">
        <v>73</v>
      </c>
      <c r="AY310" s="208" t="s">
        <v>185</v>
      </c>
    </row>
    <row r="311" spans="1:65" s="13" customFormat="1" ht="11.25">
      <c r="B311" s="198"/>
      <c r="C311" s="199"/>
      <c r="D311" s="200" t="s">
        <v>195</v>
      </c>
      <c r="E311" s="201" t="s">
        <v>19</v>
      </c>
      <c r="F311" s="202" t="s">
        <v>468</v>
      </c>
      <c r="G311" s="199"/>
      <c r="H311" s="201" t="s">
        <v>19</v>
      </c>
      <c r="I311" s="203"/>
      <c r="J311" s="199"/>
      <c r="K311" s="199"/>
      <c r="L311" s="204"/>
      <c r="M311" s="205"/>
      <c r="N311" s="206"/>
      <c r="O311" s="206"/>
      <c r="P311" s="206"/>
      <c r="Q311" s="206"/>
      <c r="R311" s="206"/>
      <c r="S311" s="206"/>
      <c r="T311" s="207"/>
      <c r="AT311" s="208" t="s">
        <v>195</v>
      </c>
      <c r="AU311" s="208" t="s">
        <v>82</v>
      </c>
      <c r="AV311" s="13" t="s">
        <v>80</v>
      </c>
      <c r="AW311" s="13" t="s">
        <v>35</v>
      </c>
      <c r="AX311" s="13" t="s">
        <v>73</v>
      </c>
      <c r="AY311" s="208" t="s">
        <v>185</v>
      </c>
    </row>
    <row r="312" spans="1:65" s="14" customFormat="1" ht="11.25">
      <c r="B312" s="209"/>
      <c r="C312" s="210"/>
      <c r="D312" s="200" t="s">
        <v>195</v>
      </c>
      <c r="E312" s="211" t="s">
        <v>19</v>
      </c>
      <c r="F312" s="212" t="s">
        <v>598</v>
      </c>
      <c r="G312" s="210"/>
      <c r="H312" s="213">
        <v>8.4629999999999992</v>
      </c>
      <c r="I312" s="214"/>
      <c r="J312" s="210"/>
      <c r="K312" s="210"/>
      <c r="L312" s="215"/>
      <c r="M312" s="216"/>
      <c r="N312" s="217"/>
      <c r="O312" s="217"/>
      <c r="P312" s="217"/>
      <c r="Q312" s="217"/>
      <c r="R312" s="217"/>
      <c r="S312" s="217"/>
      <c r="T312" s="218"/>
      <c r="AT312" s="219" t="s">
        <v>195</v>
      </c>
      <c r="AU312" s="219" t="s">
        <v>82</v>
      </c>
      <c r="AV312" s="14" t="s">
        <v>82</v>
      </c>
      <c r="AW312" s="14" t="s">
        <v>35</v>
      </c>
      <c r="AX312" s="14" t="s">
        <v>73</v>
      </c>
      <c r="AY312" s="219" t="s">
        <v>185</v>
      </c>
    </row>
    <row r="313" spans="1:65" s="13" customFormat="1" ht="11.25">
      <c r="B313" s="198"/>
      <c r="C313" s="199"/>
      <c r="D313" s="200" t="s">
        <v>195</v>
      </c>
      <c r="E313" s="201" t="s">
        <v>19</v>
      </c>
      <c r="F313" s="202" t="s">
        <v>550</v>
      </c>
      <c r="G313" s="199"/>
      <c r="H313" s="201" t="s">
        <v>19</v>
      </c>
      <c r="I313" s="203"/>
      <c r="J313" s="199"/>
      <c r="K313" s="199"/>
      <c r="L313" s="204"/>
      <c r="M313" s="205"/>
      <c r="N313" s="206"/>
      <c r="O313" s="206"/>
      <c r="P313" s="206"/>
      <c r="Q313" s="206"/>
      <c r="R313" s="206"/>
      <c r="S313" s="206"/>
      <c r="T313" s="207"/>
      <c r="AT313" s="208" t="s">
        <v>195</v>
      </c>
      <c r="AU313" s="208" t="s">
        <v>82</v>
      </c>
      <c r="AV313" s="13" t="s">
        <v>80</v>
      </c>
      <c r="AW313" s="13" t="s">
        <v>35</v>
      </c>
      <c r="AX313" s="13" t="s">
        <v>73</v>
      </c>
      <c r="AY313" s="208" t="s">
        <v>185</v>
      </c>
    </row>
    <row r="314" spans="1:65" s="14" customFormat="1" ht="11.25">
      <c r="B314" s="209"/>
      <c r="C314" s="210"/>
      <c r="D314" s="200" t="s">
        <v>195</v>
      </c>
      <c r="E314" s="211" t="s">
        <v>19</v>
      </c>
      <c r="F314" s="212" t="s">
        <v>602</v>
      </c>
      <c r="G314" s="210"/>
      <c r="H314" s="213">
        <v>452.88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606</v>
      </c>
      <c r="G315" s="210"/>
      <c r="H315" s="213">
        <v>-8.4629999999999992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5" customFormat="1" ht="11.25">
      <c r="B316" s="220"/>
      <c r="C316" s="221"/>
      <c r="D316" s="200" t="s">
        <v>195</v>
      </c>
      <c r="E316" s="222" t="s">
        <v>19</v>
      </c>
      <c r="F316" s="223" t="s">
        <v>226</v>
      </c>
      <c r="G316" s="221"/>
      <c r="H316" s="224">
        <v>452.88</v>
      </c>
      <c r="I316" s="225"/>
      <c r="J316" s="221"/>
      <c r="K316" s="221"/>
      <c r="L316" s="226"/>
      <c r="M316" s="227"/>
      <c r="N316" s="228"/>
      <c r="O316" s="228"/>
      <c r="P316" s="228"/>
      <c r="Q316" s="228"/>
      <c r="R316" s="228"/>
      <c r="S316" s="228"/>
      <c r="T316" s="229"/>
      <c r="AT316" s="230" t="s">
        <v>195</v>
      </c>
      <c r="AU316" s="230" t="s">
        <v>82</v>
      </c>
      <c r="AV316" s="15" t="s">
        <v>135</v>
      </c>
      <c r="AW316" s="15" t="s">
        <v>35</v>
      </c>
      <c r="AX316" s="15" t="s">
        <v>80</v>
      </c>
      <c r="AY316" s="230" t="s">
        <v>185</v>
      </c>
    </row>
    <row r="317" spans="1:65" s="2" customFormat="1" ht="24.2" customHeight="1">
      <c r="A317" s="36"/>
      <c r="B317" s="37"/>
      <c r="C317" s="237" t="s">
        <v>635</v>
      </c>
      <c r="D317" s="237" t="s">
        <v>520</v>
      </c>
      <c r="E317" s="238" t="s">
        <v>636</v>
      </c>
      <c r="F317" s="239" t="s">
        <v>637</v>
      </c>
      <c r="G317" s="240" t="s">
        <v>240</v>
      </c>
      <c r="H317" s="241">
        <v>520.81200000000001</v>
      </c>
      <c r="I317" s="242"/>
      <c r="J317" s="243">
        <f>ROUND(I317*H317,2)</f>
        <v>0</v>
      </c>
      <c r="K317" s="239" t="s">
        <v>191</v>
      </c>
      <c r="L317" s="244"/>
      <c r="M317" s="245" t="s">
        <v>19</v>
      </c>
      <c r="N317" s="246" t="s">
        <v>44</v>
      </c>
      <c r="O317" s="66"/>
      <c r="P317" s="189">
        <f>O317*H317</f>
        <v>0</v>
      </c>
      <c r="Q317" s="189">
        <v>5.4000000000000003E-3</v>
      </c>
      <c r="R317" s="189">
        <f>Q317*H317</f>
        <v>2.8123848000000002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627</v>
      </c>
      <c r="AT317" s="191" t="s">
        <v>520</v>
      </c>
      <c r="AU317" s="191" t="s">
        <v>82</v>
      </c>
      <c r="AY317" s="19" t="s">
        <v>185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80</v>
      </c>
      <c r="BK317" s="192">
        <f>ROUND(I317*H317,2)</f>
        <v>0</v>
      </c>
      <c r="BL317" s="19" t="s">
        <v>339</v>
      </c>
      <c r="BM317" s="191" t="s">
        <v>638</v>
      </c>
    </row>
    <row r="318" spans="1:65" s="13" customFormat="1" ht="11.25">
      <c r="B318" s="198"/>
      <c r="C318" s="199"/>
      <c r="D318" s="200" t="s">
        <v>195</v>
      </c>
      <c r="E318" s="201" t="s">
        <v>19</v>
      </c>
      <c r="F318" s="202" t="s">
        <v>467</v>
      </c>
      <c r="G318" s="199"/>
      <c r="H318" s="201" t="s">
        <v>19</v>
      </c>
      <c r="I318" s="203"/>
      <c r="J318" s="199"/>
      <c r="K318" s="199"/>
      <c r="L318" s="204"/>
      <c r="M318" s="205"/>
      <c r="N318" s="206"/>
      <c r="O318" s="206"/>
      <c r="P318" s="206"/>
      <c r="Q318" s="206"/>
      <c r="R318" s="206"/>
      <c r="S318" s="206"/>
      <c r="T318" s="207"/>
      <c r="AT318" s="208" t="s">
        <v>195</v>
      </c>
      <c r="AU318" s="208" t="s">
        <v>82</v>
      </c>
      <c r="AV318" s="13" t="s">
        <v>80</v>
      </c>
      <c r="AW318" s="13" t="s">
        <v>35</v>
      </c>
      <c r="AX318" s="13" t="s">
        <v>73</v>
      </c>
      <c r="AY318" s="208" t="s">
        <v>185</v>
      </c>
    </row>
    <row r="319" spans="1:65" s="13" customFormat="1" ht="11.25">
      <c r="B319" s="198"/>
      <c r="C319" s="199"/>
      <c r="D319" s="200" t="s">
        <v>195</v>
      </c>
      <c r="E319" s="201" t="s">
        <v>19</v>
      </c>
      <c r="F319" s="202" t="s">
        <v>468</v>
      </c>
      <c r="G319" s="199"/>
      <c r="H319" s="201" t="s">
        <v>19</v>
      </c>
      <c r="I319" s="203"/>
      <c r="J319" s="199"/>
      <c r="K319" s="199"/>
      <c r="L319" s="204"/>
      <c r="M319" s="205"/>
      <c r="N319" s="206"/>
      <c r="O319" s="206"/>
      <c r="P319" s="206"/>
      <c r="Q319" s="206"/>
      <c r="R319" s="206"/>
      <c r="S319" s="206"/>
      <c r="T319" s="207"/>
      <c r="AT319" s="208" t="s">
        <v>195</v>
      </c>
      <c r="AU319" s="208" t="s">
        <v>82</v>
      </c>
      <c r="AV319" s="13" t="s">
        <v>80</v>
      </c>
      <c r="AW319" s="13" t="s">
        <v>35</v>
      </c>
      <c r="AX319" s="13" t="s">
        <v>73</v>
      </c>
      <c r="AY319" s="208" t="s">
        <v>185</v>
      </c>
    </row>
    <row r="320" spans="1:65" s="14" customFormat="1" ht="11.25">
      <c r="B320" s="209"/>
      <c r="C320" s="210"/>
      <c r="D320" s="200" t="s">
        <v>195</v>
      </c>
      <c r="E320" s="211" t="s">
        <v>19</v>
      </c>
      <c r="F320" s="212" t="s">
        <v>598</v>
      </c>
      <c r="G320" s="210"/>
      <c r="H320" s="213">
        <v>8.4629999999999992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1:65" s="13" customFormat="1" ht="11.25">
      <c r="B321" s="198"/>
      <c r="C321" s="199"/>
      <c r="D321" s="200" t="s">
        <v>195</v>
      </c>
      <c r="E321" s="201" t="s">
        <v>19</v>
      </c>
      <c r="F321" s="202" t="s">
        <v>550</v>
      </c>
      <c r="G321" s="199"/>
      <c r="H321" s="201" t="s">
        <v>19</v>
      </c>
      <c r="I321" s="203"/>
      <c r="J321" s="199"/>
      <c r="K321" s="199"/>
      <c r="L321" s="204"/>
      <c r="M321" s="205"/>
      <c r="N321" s="206"/>
      <c r="O321" s="206"/>
      <c r="P321" s="206"/>
      <c r="Q321" s="206"/>
      <c r="R321" s="206"/>
      <c r="S321" s="206"/>
      <c r="T321" s="207"/>
      <c r="AT321" s="208" t="s">
        <v>195</v>
      </c>
      <c r="AU321" s="208" t="s">
        <v>82</v>
      </c>
      <c r="AV321" s="13" t="s">
        <v>80</v>
      </c>
      <c r="AW321" s="13" t="s">
        <v>35</v>
      </c>
      <c r="AX321" s="13" t="s">
        <v>73</v>
      </c>
      <c r="AY321" s="208" t="s">
        <v>185</v>
      </c>
    </row>
    <row r="322" spans="1:65" s="14" customFormat="1" ht="11.25">
      <c r="B322" s="209"/>
      <c r="C322" s="210"/>
      <c r="D322" s="200" t="s">
        <v>195</v>
      </c>
      <c r="E322" s="211" t="s">
        <v>19</v>
      </c>
      <c r="F322" s="212" t="s">
        <v>602</v>
      </c>
      <c r="G322" s="210"/>
      <c r="H322" s="213">
        <v>452.88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1:65" s="14" customFormat="1" ht="11.25">
      <c r="B323" s="209"/>
      <c r="C323" s="210"/>
      <c r="D323" s="200" t="s">
        <v>195</v>
      </c>
      <c r="E323" s="211" t="s">
        <v>19</v>
      </c>
      <c r="F323" s="212" t="s">
        <v>606</v>
      </c>
      <c r="G323" s="210"/>
      <c r="H323" s="213">
        <v>-8.4629999999999992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1:65" s="15" customFormat="1" ht="11.25">
      <c r="B324" s="220"/>
      <c r="C324" s="221"/>
      <c r="D324" s="200" t="s">
        <v>195</v>
      </c>
      <c r="E324" s="222" t="s">
        <v>19</v>
      </c>
      <c r="F324" s="223" t="s">
        <v>226</v>
      </c>
      <c r="G324" s="221"/>
      <c r="H324" s="224">
        <v>452.88</v>
      </c>
      <c r="I324" s="225"/>
      <c r="J324" s="221"/>
      <c r="K324" s="221"/>
      <c r="L324" s="226"/>
      <c r="M324" s="227"/>
      <c r="N324" s="228"/>
      <c r="O324" s="228"/>
      <c r="P324" s="228"/>
      <c r="Q324" s="228"/>
      <c r="R324" s="228"/>
      <c r="S324" s="228"/>
      <c r="T324" s="229"/>
      <c r="AT324" s="230" t="s">
        <v>195</v>
      </c>
      <c r="AU324" s="230" t="s">
        <v>82</v>
      </c>
      <c r="AV324" s="15" t="s">
        <v>135</v>
      </c>
      <c r="AW324" s="15" t="s">
        <v>35</v>
      </c>
      <c r="AX324" s="15" t="s">
        <v>80</v>
      </c>
      <c r="AY324" s="230" t="s">
        <v>185</v>
      </c>
    </row>
    <row r="325" spans="1:65" s="14" customFormat="1" ht="11.25">
      <c r="B325" s="209"/>
      <c r="C325" s="210"/>
      <c r="D325" s="200" t="s">
        <v>195</v>
      </c>
      <c r="E325" s="210"/>
      <c r="F325" s="212" t="s">
        <v>639</v>
      </c>
      <c r="G325" s="210"/>
      <c r="H325" s="213">
        <v>520.81200000000001</v>
      </c>
      <c r="I325" s="214"/>
      <c r="J325" s="210"/>
      <c r="K325" s="210"/>
      <c r="L325" s="215"/>
      <c r="M325" s="216"/>
      <c r="N325" s="217"/>
      <c r="O325" s="217"/>
      <c r="P325" s="217"/>
      <c r="Q325" s="217"/>
      <c r="R325" s="217"/>
      <c r="S325" s="217"/>
      <c r="T325" s="218"/>
      <c r="AT325" s="219" t="s">
        <v>195</v>
      </c>
      <c r="AU325" s="219" t="s">
        <v>82</v>
      </c>
      <c r="AV325" s="14" t="s">
        <v>82</v>
      </c>
      <c r="AW325" s="14" t="s">
        <v>4</v>
      </c>
      <c r="AX325" s="14" t="s">
        <v>80</v>
      </c>
      <c r="AY325" s="219" t="s">
        <v>185</v>
      </c>
    </row>
    <row r="326" spans="1:65" s="2" customFormat="1" ht="24.2" customHeight="1">
      <c r="A326" s="36"/>
      <c r="B326" s="37"/>
      <c r="C326" s="180" t="s">
        <v>627</v>
      </c>
      <c r="D326" s="180" t="s">
        <v>187</v>
      </c>
      <c r="E326" s="181" t="s">
        <v>640</v>
      </c>
      <c r="F326" s="182" t="s">
        <v>641</v>
      </c>
      <c r="G326" s="183" t="s">
        <v>457</v>
      </c>
      <c r="H326" s="231"/>
      <c r="I326" s="185"/>
      <c r="J326" s="186">
        <f>ROUND(I326*H326,2)</f>
        <v>0</v>
      </c>
      <c r="K326" s="182" t="s">
        <v>191</v>
      </c>
      <c r="L326" s="41"/>
      <c r="M326" s="187" t="s">
        <v>19</v>
      </c>
      <c r="N326" s="188" t="s">
        <v>44</v>
      </c>
      <c r="O326" s="66"/>
      <c r="P326" s="189">
        <f>O326*H326</f>
        <v>0</v>
      </c>
      <c r="Q326" s="189">
        <v>0</v>
      </c>
      <c r="R326" s="189">
        <f>Q326*H326</f>
        <v>0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339</v>
      </c>
      <c r="AT326" s="191" t="s">
        <v>187</v>
      </c>
      <c r="AU326" s="191" t="s">
        <v>82</v>
      </c>
      <c r="AY326" s="19" t="s">
        <v>185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80</v>
      </c>
      <c r="BK326" s="192">
        <f>ROUND(I326*H326,2)</f>
        <v>0</v>
      </c>
      <c r="BL326" s="19" t="s">
        <v>339</v>
      </c>
      <c r="BM326" s="191" t="s">
        <v>642</v>
      </c>
    </row>
    <row r="327" spans="1:65" s="2" customFormat="1" ht="11.25">
      <c r="A327" s="36"/>
      <c r="B327" s="37"/>
      <c r="C327" s="38"/>
      <c r="D327" s="193" t="s">
        <v>193</v>
      </c>
      <c r="E327" s="38"/>
      <c r="F327" s="194" t="s">
        <v>643</v>
      </c>
      <c r="G327" s="38"/>
      <c r="H327" s="38"/>
      <c r="I327" s="195"/>
      <c r="J327" s="38"/>
      <c r="K327" s="38"/>
      <c r="L327" s="41"/>
      <c r="M327" s="196"/>
      <c r="N327" s="197"/>
      <c r="O327" s="66"/>
      <c r="P327" s="66"/>
      <c r="Q327" s="66"/>
      <c r="R327" s="66"/>
      <c r="S327" s="66"/>
      <c r="T327" s="67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193</v>
      </c>
      <c r="AU327" s="19" t="s">
        <v>82</v>
      </c>
    </row>
    <row r="328" spans="1:65" s="12" customFormat="1" ht="25.9" customHeight="1">
      <c r="B328" s="164"/>
      <c r="C328" s="165"/>
      <c r="D328" s="166" t="s">
        <v>72</v>
      </c>
      <c r="E328" s="167" t="s">
        <v>452</v>
      </c>
      <c r="F328" s="167" t="s">
        <v>453</v>
      </c>
      <c r="G328" s="165"/>
      <c r="H328" s="165"/>
      <c r="I328" s="168"/>
      <c r="J328" s="169">
        <f>BK328</f>
        <v>0</v>
      </c>
      <c r="K328" s="165"/>
      <c r="L328" s="170"/>
      <c r="M328" s="171"/>
      <c r="N328" s="172"/>
      <c r="O328" s="172"/>
      <c r="P328" s="173">
        <f>P329</f>
        <v>0</v>
      </c>
      <c r="Q328" s="172"/>
      <c r="R328" s="173">
        <f>R329</f>
        <v>0</v>
      </c>
      <c r="S328" s="172"/>
      <c r="T328" s="174">
        <f>T329</f>
        <v>0</v>
      </c>
      <c r="AR328" s="175" t="s">
        <v>250</v>
      </c>
      <c r="AT328" s="176" t="s">
        <v>72</v>
      </c>
      <c r="AU328" s="176" t="s">
        <v>73</v>
      </c>
      <c r="AY328" s="175" t="s">
        <v>185</v>
      </c>
      <c r="BK328" s="177">
        <f>BK329</f>
        <v>0</v>
      </c>
    </row>
    <row r="329" spans="1:65" s="2" customFormat="1" ht="16.5" customHeight="1">
      <c r="A329" s="36"/>
      <c r="B329" s="37"/>
      <c r="C329" s="180" t="s">
        <v>644</v>
      </c>
      <c r="D329" s="180" t="s">
        <v>187</v>
      </c>
      <c r="E329" s="181" t="s">
        <v>455</v>
      </c>
      <c r="F329" s="182" t="s">
        <v>456</v>
      </c>
      <c r="G329" s="183" t="s">
        <v>457</v>
      </c>
      <c r="H329" s="231"/>
      <c r="I329" s="185"/>
      <c r="J329" s="186">
        <f>ROUND(I329*H329,2)</f>
        <v>0</v>
      </c>
      <c r="K329" s="182" t="s">
        <v>19</v>
      </c>
      <c r="L329" s="41"/>
      <c r="M329" s="232" t="s">
        <v>19</v>
      </c>
      <c r="N329" s="233" t="s">
        <v>44</v>
      </c>
      <c r="O329" s="234"/>
      <c r="P329" s="235">
        <f>O329*H329</f>
        <v>0</v>
      </c>
      <c r="Q329" s="235">
        <v>0</v>
      </c>
      <c r="R329" s="235">
        <f>Q329*H329</f>
        <v>0</v>
      </c>
      <c r="S329" s="235">
        <v>0</v>
      </c>
      <c r="T329" s="236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135</v>
      </c>
      <c r="AT329" s="191" t="s">
        <v>187</v>
      </c>
      <c r="AU329" s="191" t="s">
        <v>80</v>
      </c>
      <c r="AY329" s="19" t="s">
        <v>185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80</v>
      </c>
      <c r="BK329" s="192">
        <f>ROUND(I329*H329,2)</f>
        <v>0</v>
      </c>
      <c r="BL329" s="19" t="s">
        <v>135</v>
      </c>
      <c r="BM329" s="191" t="s">
        <v>645</v>
      </c>
    </row>
    <row r="330" spans="1:65" s="2" customFormat="1" ht="6.95" customHeight="1">
      <c r="A330" s="36"/>
      <c r="B330" s="49"/>
      <c r="C330" s="50"/>
      <c r="D330" s="50"/>
      <c r="E330" s="50"/>
      <c r="F330" s="50"/>
      <c r="G330" s="50"/>
      <c r="H330" s="50"/>
      <c r="I330" s="50"/>
      <c r="J330" s="50"/>
      <c r="K330" s="50"/>
      <c r="L330" s="41"/>
      <c r="M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</sheetData>
  <sheetProtection algorithmName="SHA-512" hashValue="1hBflMAUB13NvkL/WfK+1zLoM+2uUYhkXkI4vHoZx34MdVitGOT/lBvWME3I7j1kg7pqWYLmjBULeJjZk+l9eg==" saltValue="CQauS48cd7XGzIjEaDc/1MDYrEgyafHYIlH5CRme6p4taSWU+9kSL1+roy9DZtP7SVBZwVgshaczhLzXAe87hQ==" spinCount="100000" sheet="1" objects="1" scenarios="1" formatColumns="0" formatRows="0" autoFilter="0"/>
  <autoFilter ref="C93:K329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hyperlinks>
    <hyperlink ref="F98" r:id="rId1"/>
    <hyperlink ref="F104" r:id="rId2"/>
    <hyperlink ref="F113" r:id="rId3"/>
    <hyperlink ref="F122" r:id="rId4"/>
    <hyperlink ref="F132" r:id="rId5"/>
    <hyperlink ref="F141" r:id="rId6"/>
    <hyperlink ref="F149" r:id="rId7"/>
    <hyperlink ref="F155" r:id="rId8"/>
    <hyperlink ref="F161" r:id="rId9"/>
    <hyperlink ref="F167" r:id="rId10"/>
    <hyperlink ref="F178" r:id="rId11"/>
    <hyperlink ref="F189" r:id="rId12"/>
    <hyperlink ref="F200" r:id="rId13"/>
    <hyperlink ref="F204" r:id="rId14"/>
    <hyperlink ref="F213" r:id="rId15"/>
    <hyperlink ref="F222" r:id="rId16"/>
    <hyperlink ref="F231" r:id="rId17"/>
    <hyperlink ref="F236" r:id="rId18"/>
    <hyperlink ref="F243" r:id="rId19"/>
    <hyperlink ref="F250" r:id="rId20"/>
    <hyperlink ref="F257" r:id="rId21"/>
    <hyperlink ref="F264" r:id="rId22"/>
    <hyperlink ref="F280" r:id="rId23"/>
    <hyperlink ref="F287" r:id="rId24"/>
    <hyperlink ref="F291" r:id="rId25"/>
    <hyperlink ref="F309" r:id="rId26"/>
    <hyperlink ref="F327" r:id="rId27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59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93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646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ROUND(J91,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ROUND((SUM(BE91:BE590)),  2)</f>
        <v>0</v>
      </c>
      <c r="G35" s="36"/>
      <c r="H35" s="36"/>
      <c r="I35" s="126">
        <v>0.21</v>
      </c>
      <c r="J35" s="125">
        <f>ROUND(((SUM(BE91:BE590))*I35),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ROUND((SUM(BF91:BF590)),  2)</f>
        <v>0</v>
      </c>
      <c r="G36" s="36"/>
      <c r="H36" s="36"/>
      <c r="I36" s="126">
        <v>0.15</v>
      </c>
      <c r="J36" s="125">
        <f>ROUND(((SUM(BF91:BF590))*I36),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ROUND((SUM(BG91:BG590)),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ROUND((SUM(BH91:BH590)),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ROUND((SUM(BI91:BI590)),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03 - Architektonicko - stavební řešení 1. 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J91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J92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J93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647</v>
      </c>
      <c r="E66" s="150"/>
      <c r="F66" s="150"/>
      <c r="G66" s="150"/>
      <c r="H66" s="150"/>
      <c r="I66" s="150"/>
      <c r="J66" s="151">
        <f>J257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161</v>
      </c>
      <c r="E67" s="150"/>
      <c r="F67" s="150"/>
      <c r="G67" s="150"/>
      <c r="H67" s="150"/>
      <c r="I67" s="150"/>
      <c r="J67" s="151">
        <f>J526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163</v>
      </c>
      <c r="E68" s="150"/>
      <c r="F68" s="150"/>
      <c r="G68" s="150"/>
      <c r="H68" s="150"/>
      <c r="I68" s="150"/>
      <c r="J68" s="151">
        <f>J586</f>
        <v>0</v>
      </c>
      <c r="K68" s="99"/>
      <c r="L68" s="152"/>
    </row>
    <row r="69" spans="1:31" s="9" customFormat="1" ht="24.95" customHeight="1">
      <c r="B69" s="142"/>
      <c r="C69" s="143"/>
      <c r="D69" s="144" t="s">
        <v>169</v>
      </c>
      <c r="E69" s="145"/>
      <c r="F69" s="145"/>
      <c r="G69" s="145"/>
      <c r="H69" s="145"/>
      <c r="I69" s="145"/>
      <c r="J69" s="146">
        <f>J589</f>
        <v>0</v>
      </c>
      <c r="K69" s="143"/>
      <c r="L69" s="147"/>
    </row>
    <row r="70" spans="1:31" s="2" customFormat="1" ht="21.75" customHeight="1">
      <c r="A70" s="36"/>
      <c r="B70" s="37"/>
      <c r="C70" s="38"/>
      <c r="D70" s="38"/>
      <c r="E70" s="38"/>
      <c r="F70" s="38"/>
      <c r="G70" s="38"/>
      <c r="H70" s="38"/>
      <c r="I70" s="38"/>
      <c r="J70" s="38"/>
      <c r="K70" s="38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6.95" customHeight="1">
      <c r="A71" s="36"/>
      <c r="B71" s="49"/>
      <c r="C71" s="50"/>
      <c r="D71" s="50"/>
      <c r="E71" s="50"/>
      <c r="F71" s="50"/>
      <c r="G71" s="50"/>
      <c r="H71" s="50"/>
      <c r="I71" s="50"/>
      <c r="J71" s="50"/>
      <c r="K71" s="50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5" spans="1:31" s="2" customFormat="1" ht="6.95" customHeight="1">
      <c r="A75" s="36"/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24.95" customHeight="1">
      <c r="A76" s="36"/>
      <c r="B76" s="37"/>
      <c r="C76" s="25" t="s">
        <v>170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16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392" t="str">
        <f>E7</f>
        <v>OU - stavební úpravy objektu ZW - děkanát Lékařské fakulty</v>
      </c>
      <c r="F79" s="393"/>
      <c r="G79" s="393"/>
      <c r="H79" s="393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1" customFormat="1" ht="12" customHeight="1">
      <c r="B80" s="23"/>
      <c r="C80" s="31" t="s">
        <v>150</v>
      </c>
      <c r="D80" s="24"/>
      <c r="E80" s="24"/>
      <c r="F80" s="24"/>
      <c r="G80" s="24"/>
      <c r="H80" s="24"/>
      <c r="I80" s="24"/>
      <c r="J80" s="24"/>
      <c r="K80" s="24"/>
      <c r="L80" s="22"/>
    </row>
    <row r="81" spans="1:65" s="2" customFormat="1" ht="16.5" customHeight="1">
      <c r="A81" s="36"/>
      <c r="B81" s="37"/>
      <c r="C81" s="38"/>
      <c r="D81" s="38"/>
      <c r="E81" s="392" t="s">
        <v>151</v>
      </c>
      <c r="F81" s="394"/>
      <c r="G81" s="394"/>
      <c r="H81" s="394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152</v>
      </c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40" t="str">
        <f>E11</f>
        <v>03 - Architektonicko - stavební řešení 1. NP</v>
      </c>
      <c r="F83" s="394"/>
      <c r="G83" s="394"/>
      <c r="H83" s="394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F14</f>
        <v xml:space="preserve"> </v>
      </c>
      <c r="G85" s="38"/>
      <c r="H85" s="38"/>
      <c r="I85" s="31" t="s">
        <v>23</v>
      </c>
      <c r="J85" s="61" t="str">
        <f>IF(J14="","",J14)</f>
        <v>16. 9. 2021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40.15" customHeight="1">
      <c r="A87" s="36"/>
      <c r="B87" s="37"/>
      <c r="C87" s="31" t="s">
        <v>25</v>
      </c>
      <c r="D87" s="38"/>
      <c r="E87" s="38"/>
      <c r="F87" s="29" t="str">
        <f>E17</f>
        <v>Ostravská univerzita, Dvořákova 138/7, Ostrava</v>
      </c>
      <c r="G87" s="38"/>
      <c r="H87" s="38"/>
      <c r="I87" s="31" t="s">
        <v>32</v>
      </c>
      <c r="J87" s="34" t="str">
        <f>E23</f>
        <v>Ing.arch.Martin Janda,Lomná 1895, Frenštát p.R.</v>
      </c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5.2" customHeight="1">
      <c r="A88" s="36"/>
      <c r="B88" s="37"/>
      <c r="C88" s="31" t="s">
        <v>30</v>
      </c>
      <c r="D88" s="38"/>
      <c r="E88" s="38"/>
      <c r="F88" s="29" t="str">
        <f>IF(E20="","",E20)</f>
        <v>Vyplň údaj</v>
      </c>
      <c r="G88" s="38"/>
      <c r="H88" s="38"/>
      <c r="I88" s="31" t="s">
        <v>36</v>
      </c>
      <c r="J88" s="34" t="str">
        <f>E26</f>
        <v xml:space="preserve"> 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53"/>
      <c r="B90" s="154"/>
      <c r="C90" s="155" t="s">
        <v>171</v>
      </c>
      <c r="D90" s="156" t="s">
        <v>58</v>
      </c>
      <c r="E90" s="156" t="s">
        <v>54</v>
      </c>
      <c r="F90" s="156" t="s">
        <v>55</v>
      </c>
      <c r="G90" s="156" t="s">
        <v>172</v>
      </c>
      <c r="H90" s="156" t="s">
        <v>173</v>
      </c>
      <c r="I90" s="156" t="s">
        <v>174</v>
      </c>
      <c r="J90" s="156" t="s">
        <v>156</v>
      </c>
      <c r="K90" s="157" t="s">
        <v>175</v>
      </c>
      <c r="L90" s="158"/>
      <c r="M90" s="70" t="s">
        <v>19</v>
      </c>
      <c r="N90" s="71" t="s">
        <v>43</v>
      </c>
      <c r="O90" s="71" t="s">
        <v>176</v>
      </c>
      <c r="P90" s="71" t="s">
        <v>177</v>
      </c>
      <c r="Q90" s="71" t="s">
        <v>178</v>
      </c>
      <c r="R90" s="71" t="s">
        <v>179</v>
      </c>
      <c r="S90" s="71" t="s">
        <v>180</v>
      </c>
      <c r="T90" s="72" t="s">
        <v>181</v>
      </c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</row>
    <row r="91" spans="1:65" s="2" customFormat="1" ht="22.9" customHeight="1">
      <c r="A91" s="36"/>
      <c r="B91" s="37"/>
      <c r="C91" s="77" t="s">
        <v>182</v>
      </c>
      <c r="D91" s="38"/>
      <c r="E91" s="38"/>
      <c r="F91" s="38"/>
      <c r="G91" s="38"/>
      <c r="H91" s="38"/>
      <c r="I91" s="38"/>
      <c r="J91" s="159">
        <f>BK91</f>
        <v>0</v>
      </c>
      <c r="K91" s="38"/>
      <c r="L91" s="41"/>
      <c r="M91" s="73"/>
      <c r="N91" s="160"/>
      <c r="O91" s="74"/>
      <c r="P91" s="161">
        <f>P92+P589</f>
        <v>0</v>
      </c>
      <c r="Q91" s="74"/>
      <c r="R91" s="161">
        <f>R92+R589</f>
        <v>705.04651684000009</v>
      </c>
      <c r="S91" s="74"/>
      <c r="T91" s="162">
        <f>T92+T589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72</v>
      </c>
      <c r="AU91" s="19" t="s">
        <v>157</v>
      </c>
      <c r="BK91" s="163">
        <f>BK92+BK589</f>
        <v>0</v>
      </c>
    </row>
    <row r="92" spans="1:65" s="12" customFormat="1" ht="25.9" customHeight="1">
      <c r="B92" s="164"/>
      <c r="C92" s="165"/>
      <c r="D92" s="166" t="s">
        <v>72</v>
      </c>
      <c r="E92" s="167" t="s">
        <v>183</v>
      </c>
      <c r="F92" s="167" t="s">
        <v>184</v>
      </c>
      <c r="G92" s="165"/>
      <c r="H92" s="165"/>
      <c r="I92" s="168"/>
      <c r="J92" s="169">
        <f>BK92</f>
        <v>0</v>
      </c>
      <c r="K92" s="165"/>
      <c r="L92" s="170"/>
      <c r="M92" s="171"/>
      <c r="N92" s="172"/>
      <c r="O92" s="172"/>
      <c r="P92" s="173">
        <f>P93+P257+P526+P586</f>
        <v>0</v>
      </c>
      <c r="Q92" s="172"/>
      <c r="R92" s="173">
        <f>R93+R257+R526+R586</f>
        <v>705.04651684000009</v>
      </c>
      <c r="S92" s="172"/>
      <c r="T92" s="174">
        <f>T93+T257+T526+T586</f>
        <v>0</v>
      </c>
      <c r="AR92" s="175" t="s">
        <v>80</v>
      </c>
      <c r="AT92" s="176" t="s">
        <v>72</v>
      </c>
      <c r="AU92" s="176" t="s">
        <v>73</v>
      </c>
      <c r="AY92" s="175" t="s">
        <v>185</v>
      </c>
      <c r="BK92" s="177">
        <f>BK93+BK257+BK526+BK586</f>
        <v>0</v>
      </c>
    </row>
    <row r="93" spans="1:65" s="12" customFormat="1" ht="22.9" customHeight="1">
      <c r="B93" s="164"/>
      <c r="C93" s="165"/>
      <c r="D93" s="166" t="s">
        <v>72</v>
      </c>
      <c r="E93" s="178" t="s">
        <v>129</v>
      </c>
      <c r="F93" s="178" t="s">
        <v>227</v>
      </c>
      <c r="G93" s="165"/>
      <c r="H93" s="165"/>
      <c r="I93" s="168"/>
      <c r="J93" s="179">
        <f>BK93</f>
        <v>0</v>
      </c>
      <c r="K93" s="165"/>
      <c r="L93" s="170"/>
      <c r="M93" s="171"/>
      <c r="N93" s="172"/>
      <c r="O93" s="172"/>
      <c r="P93" s="173">
        <f>SUM(P94:P256)</f>
        <v>0</v>
      </c>
      <c r="Q93" s="172"/>
      <c r="R93" s="173">
        <f>SUM(R94:R256)</f>
        <v>214.06810488000005</v>
      </c>
      <c r="S93" s="172"/>
      <c r="T93" s="174">
        <f>SUM(T94:T256)</f>
        <v>0</v>
      </c>
      <c r="AR93" s="175" t="s">
        <v>80</v>
      </c>
      <c r="AT93" s="176" t="s">
        <v>72</v>
      </c>
      <c r="AU93" s="176" t="s">
        <v>80</v>
      </c>
      <c r="AY93" s="175" t="s">
        <v>185</v>
      </c>
      <c r="BK93" s="177">
        <f>SUM(BK94:BK256)</f>
        <v>0</v>
      </c>
    </row>
    <row r="94" spans="1:65" s="2" customFormat="1" ht="24.2" customHeight="1">
      <c r="A94" s="36"/>
      <c r="B94" s="37"/>
      <c r="C94" s="180" t="s">
        <v>80</v>
      </c>
      <c r="D94" s="180" t="s">
        <v>187</v>
      </c>
      <c r="E94" s="181" t="s">
        <v>648</v>
      </c>
      <c r="F94" s="182" t="s">
        <v>649</v>
      </c>
      <c r="G94" s="183" t="s">
        <v>240</v>
      </c>
      <c r="H94" s="184">
        <v>295.33600000000001</v>
      </c>
      <c r="I94" s="185"/>
      <c r="J94" s="186">
        <f>ROUND(I94*H94,2)</f>
        <v>0</v>
      </c>
      <c r="K94" s="182" t="s">
        <v>191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0.20712</v>
      </c>
      <c r="R94" s="189">
        <f>Q94*H94</f>
        <v>61.169992320000006</v>
      </c>
      <c r="S94" s="189">
        <v>0</v>
      </c>
      <c r="T94" s="190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135</v>
      </c>
      <c r="AT94" s="191" t="s">
        <v>187</v>
      </c>
      <c r="AU94" s="191" t="s">
        <v>82</v>
      </c>
      <c r="AY94" s="19" t="s">
        <v>185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80</v>
      </c>
      <c r="BK94" s="192">
        <f>ROUND(I94*H94,2)</f>
        <v>0</v>
      </c>
      <c r="BL94" s="19" t="s">
        <v>135</v>
      </c>
      <c r="BM94" s="191" t="s">
        <v>650</v>
      </c>
    </row>
    <row r="95" spans="1:65" s="2" customFormat="1" ht="11.25">
      <c r="A95" s="36"/>
      <c r="B95" s="37"/>
      <c r="C95" s="38"/>
      <c r="D95" s="193" t="s">
        <v>193</v>
      </c>
      <c r="E95" s="38"/>
      <c r="F95" s="194" t="s">
        <v>651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193</v>
      </c>
      <c r="AU95" s="19" t="s">
        <v>82</v>
      </c>
    </row>
    <row r="96" spans="1:65" s="13" customFormat="1" ht="11.25">
      <c r="B96" s="198"/>
      <c r="C96" s="199"/>
      <c r="D96" s="200" t="s">
        <v>195</v>
      </c>
      <c r="E96" s="201" t="s">
        <v>19</v>
      </c>
      <c r="F96" s="202" t="s">
        <v>652</v>
      </c>
      <c r="G96" s="199"/>
      <c r="H96" s="201" t="s">
        <v>19</v>
      </c>
      <c r="I96" s="203"/>
      <c r="J96" s="199"/>
      <c r="K96" s="199"/>
      <c r="L96" s="204"/>
      <c r="M96" s="205"/>
      <c r="N96" s="206"/>
      <c r="O96" s="206"/>
      <c r="P96" s="206"/>
      <c r="Q96" s="206"/>
      <c r="R96" s="206"/>
      <c r="S96" s="206"/>
      <c r="T96" s="207"/>
      <c r="AT96" s="208" t="s">
        <v>195</v>
      </c>
      <c r="AU96" s="208" t="s">
        <v>82</v>
      </c>
      <c r="AV96" s="13" t="s">
        <v>80</v>
      </c>
      <c r="AW96" s="13" t="s">
        <v>35</v>
      </c>
      <c r="AX96" s="13" t="s">
        <v>73</v>
      </c>
      <c r="AY96" s="208" t="s">
        <v>185</v>
      </c>
    </row>
    <row r="97" spans="1:65" s="14" customFormat="1" ht="11.25">
      <c r="B97" s="209"/>
      <c r="C97" s="210"/>
      <c r="D97" s="200" t="s">
        <v>195</v>
      </c>
      <c r="E97" s="211" t="s">
        <v>19</v>
      </c>
      <c r="F97" s="212" t="s">
        <v>653</v>
      </c>
      <c r="G97" s="210"/>
      <c r="H97" s="213">
        <v>117.289</v>
      </c>
      <c r="I97" s="214"/>
      <c r="J97" s="210"/>
      <c r="K97" s="210"/>
      <c r="L97" s="215"/>
      <c r="M97" s="216"/>
      <c r="N97" s="217"/>
      <c r="O97" s="217"/>
      <c r="P97" s="217"/>
      <c r="Q97" s="217"/>
      <c r="R97" s="217"/>
      <c r="S97" s="217"/>
      <c r="T97" s="218"/>
      <c r="AT97" s="219" t="s">
        <v>195</v>
      </c>
      <c r="AU97" s="219" t="s">
        <v>82</v>
      </c>
      <c r="AV97" s="14" t="s">
        <v>82</v>
      </c>
      <c r="AW97" s="14" t="s">
        <v>35</v>
      </c>
      <c r="AX97" s="14" t="s">
        <v>73</v>
      </c>
      <c r="AY97" s="219" t="s">
        <v>185</v>
      </c>
    </row>
    <row r="98" spans="1:65" s="14" customFormat="1" ht="11.25">
      <c r="B98" s="209"/>
      <c r="C98" s="210"/>
      <c r="D98" s="200" t="s">
        <v>195</v>
      </c>
      <c r="E98" s="211" t="s">
        <v>19</v>
      </c>
      <c r="F98" s="212" t="s">
        <v>654</v>
      </c>
      <c r="G98" s="210"/>
      <c r="H98" s="213">
        <v>-18.920000000000002</v>
      </c>
      <c r="I98" s="214"/>
      <c r="J98" s="210"/>
      <c r="K98" s="210"/>
      <c r="L98" s="215"/>
      <c r="M98" s="216"/>
      <c r="N98" s="217"/>
      <c r="O98" s="217"/>
      <c r="P98" s="217"/>
      <c r="Q98" s="217"/>
      <c r="R98" s="217"/>
      <c r="S98" s="217"/>
      <c r="T98" s="218"/>
      <c r="AT98" s="219" t="s">
        <v>195</v>
      </c>
      <c r="AU98" s="219" t="s">
        <v>82</v>
      </c>
      <c r="AV98" s="14" t="s">
        <v>82</v>
      </c>
      <c r="AW98" s="14" t="s">
        <v>35</v>
      </c>
      <c r="AX98" s="14" t="s">
        <v>73</v>
      </c>
      <c r="AY98" s="219" t="s">
        <v>185</v>
      </c>
    </row>
    <row r="99" spans="1:65" s="14" customFormat="1" ht="11.25">
      <c r="B99" s="209"/>
      <c r="C99" s="210"/>
      <c r="D99" s="200" t="s">
        <v>195</v>
      </c>
      <c r="E99" s="211" t="s">
        <v>19</v>
      </c>
      <c r="F99" s="212" t="s">
        <v>655</v>
      </c>
      <c r="G99" s="210"/>
      <c r="H99" s="213">
        <v>74.75</v>
      </c>
      <c r="I99" s="214"/>
      <c r="J99" s="210"/>
      <c r="K99" s="210"/>
      <c r="L99" s="215"/>
      <c r="M99" s="216"/>
      <c r="N99" s="217"/>
      <c r="O99" s="217"/>
      <c r="P99" s="217"/>
      <c r="Q99" s="217"/>
      <c r="R99" s="217"/>
      <c r="S99" s="217"/>
      <c r="T99" s="218"/>
      <c r="AT99" s="219" t="s">
        <v>195</v>
      </c>
      <c r="AU99" s="219" t="s">
        <v>82</v>
      </c>
      <c r="AV99" s="14" t="s">
        <v>82</v>
      </c>
      <c r="AW99" s="14" t="s">
        <v>35</v>
      </c>
      <c r="AX99" s="14" t="s">
        <v>73</v>
      </c>
      <c r="AY99" s="219" t="s">
        <v>185</v>
      </c>
    </row>
    <row r="100" spans="1:65" s="14" customFormat="1" ht="11.25">
      <c r="B100" s="209"/>
      <c r="C100" s="210"/>
      <c r="D100" s="200" t="s">
        <v>195</v>
      </c>
      <c r="E100" s="211" t="s">
        <v>19</v>
      </c>
      <c r="F100" s="212" t="s">
        <v>656</v>
      </c>
      <c r="G100" s="210"/>
      <c r="H100" s="213">
        <v>-56.478000000000002</v>
      </c>
      <c r="I100" s="214"/>
      <c r="J100" s="210"/>
      <c r="K100" s="210"/>
      <c r="L100" s="215"/>
      <c r="M100" s="216"/>
      <c r="N100" s="217"/>
      <c r="O100" s="217"/>
      <c r="P100" s="217"/>
      <c r="Q100" s="217"/>
      <c r="R100" s="217"/>
      <c r="S100" s="217"/>
      <c r="T100" s="218"/>
      <c r="AT100" s="219" t="s">
        <v>195</v>
      </c>
      <c r="AU100" s="219" t="s">
        <v>82</v>
      </c>
      <c r="AV100" s="14" t="s">
        <v>82</v>
      </c>
      <c r="AW100" s="14" t="s">
        <v>35</v>
      </c>
      <c r="AX100" s="14" t="s">
        <v>73</v>
      </c>
      <c r="AY100" s="219" t="s">
        <v>185</v>
      </c>
    </row>
    <row r="101" spans="1:65" s="14" customFormat="1" ht="11.25">
      <c r="B101" s="209"/>
      <c r="C101" s="210"/>
      <c r="D101" s="200" t="s">
        <v>195</v>
      </c>
      <c r="E101" s="211" t="s">
        <v>19</v>
      </c>
      <c r="F101" s="212" t="s">
        <v>657</v>
      </c>
      <c r="G101" s="210"/>
      <c r="H101" s="213">
        <v>196.07499999999999</v>
      </c>
      <c r="I101" s="214"/>
      <c r="J101" s="210"/>
      <c r="K101" s="210"/>
      <c r="L101" s="215"/>
      <c r="M101" s="216"/>
      <c r="N101" s="217"/>
      <c r="O101" s="217"/>
      <c r="P101" s="217"/>
      <c r="Q101" s="217"/>
      <c r="R101" s="217"/>
      <c r="S101" s="217"/>
      <c r="T101" s="218"/>
      <c r="AT101" s="219" t="s">
        <v>195</v>
      </c>
      <c r="AU101" s="219" t="s">
        <v>82</v>
      </c>
      <c r="AV101" s="14" t="s">
        <v>82</v>
      </c>
      <c r="AW101" s="14" t="s">
        <v>35</v>
      </c>
      <c r="AX101" s="14" t="s">
        <v>73</v>
      </c>
      <c r="AY101" s="219" t="s">
        <v>185</v>
      </c>
    </row>
    <row r="102" spans="1:65" s="14" customFormat="1" ht="11.25">
      <c r="B102" s="209"/>
      <c r="C102" s="210"/>
      <c r="D102" s="200" t="s">
        <v>195</v>
      </c>
      <c r="E102" s="211" t="s">
        <v>19</v>
      </c>
      <c r="F102" s="212" t="s">
        <v>658</v>
      </c>
      <c r="G102" s="210"/>
      <c r="H102" s="213">
        <v>-7.3319999999999999</v>
      </c>
      <c r="I102" s="214"/>
      <c r="J102" s="210"/>
      <c r="K102" s="210"/>
      <c r="L102" s="215"/>
      <c r="M102" s="216"/>
      <c r="N102" s="217"/>
      <c r="O102" s="217"/>
      <c r="P102" s="217"/>
      <c r="Q102" s="217"/>
      <c r="R102" s="217"/>
      <c r="S102" s="217"/>
      <c r="T102" s="218"/>
      <c r="AT102" s="219" t="s">
        <v>195</v>
      </c>
      <c r="AU102" s="219" t="s">
        <v>82</v>
      </c>
      <c r="AV102" s="14" t="s">
        <v>82</v>
      </c>
      <c r="AW102" s="14" t="s">
        <v>35</v>
      </c>
      <c r="AX102" s="14" t="s">
        <v>73</v>
      </c>
      <c r="AY102" s="219" t="s">
        <v>185</v>
      </c>
    </row>
    <row r="103" spans="1:65" s="14" customFormat="1" ht="11.25">
      <c r="B103" s="209"/>
      <c r="C103" s="210"/>
      <c r="D103" s="200" t="s">
        <v>195</v>
      </c>
      <c r="E103" s="211" t="s">
        <v>19</v>
      </c>
      <c r="F103" s="212" t="s">
        <v>659</v>
      </c>
      <c r="G103" s="210"/>
      <c r="H103" s="213">
        <v>-3.391</v>
      </c>
      <c r="I103" s="214"/>
      <c r="J103" s="210"/>
      <c r="K103" s="210"/>
      <c r="L103" s="215"/>
      <c r="M103" s="216"/>
      <c r="N103" s="217"/>
      <c r="O103" s="217"/>
      <c r="P103" s="217"/>
      <c r="Q103" s="217"/>
      <c r="R103" s="217"/>
      <c r="S103" s="217"/>
      <c r="T103" s="218"/>
      <c r="AT103" s="219" t="s">
        <v>195</v>
      </c>
      <c r="AU103" s="219" t="s">
        <v>82</v>
      </c>
      <c r="AV103" s="14" t="s">
        <v>82</v>
      </c>
      <c r="AW103" s="14" t="s">
        <v>35</v>
      </c>
      <c r="AX103" s="14" t="s">
        <v>73</v>
      </c>
      <c r="AY103" s="219" t="s">
        <v>185</v>
      </c>
    </row>
    <row r="104" spans="1:65" s="14" customFormat="1" ht="11.25">
      <c r="B104" s="209"/>
      <c r="C104" s="210"/>
      <c r="D104" s="200" t="s">
        <v>195</v>
      </c>
      <c r="E104" s="211" t="s">
        <v>19</v>
      </c>
      <c r="F104" s="212" t="s">
        <v>660</v>
      </c>
      <c r="G104" s="210"/>
      <c r="H104" s="213">
        <v>-5.0869999999999997</v>
      </c>
      <c r="I104" s="214"/>
      <c r="J104" s="210"/>
      <c r="K104" s="210"/>
      <c r="L104" s="215"/>
      <c r="M104" s="216"/>
      <c r="N104" s="217"/>
      <c r="O104" s="217"/>
      <c r="P104" s="217"/>
      <c r="Q104" s="217"/>
      <c r="R104" s="217"/>
      <c r="S104" s="217"/>
      <c r="T104" s="218"/>
      <c r="AT104" s="219" t="s">
        <v>195</v>
      </c>
      <c r="AU104" s="219" t="s">
        <v>82</v>
      </c>
      <c r="AV104" s="14" t="s">
        <v>82</v>
      </c>
      <c r="AW104" s="14" t="s">
        <v>35</v>
      </c>
      <c r="AX104" s="14" t="s">
        <v>73</v>
      </c>
      <c r="AY104" s="219" t="s">
        <v>185</v>
      </c>
    </row>
    <row r="105" spans="1:65" s="14" customFormat="1" ht="11.25">
      <c r="B105" s="209"/>
      <c r="C105" s="210"/>
      <c r="D105" s="200" t="s">
        <v>195</v>
      </c>
      <c r="E105" s="211" t="s">
        <v>19</v>
      </c>
      <c r="F105" s="212" t="s">
        <v>661</v>
      </c>
      <c r="G105" s="210"/>
      <c r="H105" s="213">
        <v>-1.57</v>
      </c>
      <c r="I105" s="214"/>
      <c r="J105" s="210"/>
      <c r="K105" s="210"/>
      <c r="L105" s="215"/>
      <c r="M105" s="216"/>
      <c r="N105" s="217"/>
      <c r="O105" s="217"/>
      <c r="P105" s="217"/>
      <c r="Q105" s="217"/>
      <c r="R105" s="217"/>
      <c r="S105" s="217"/>
      <c r="T105" s="218"/>
      <c r="AT105" s="219" t="s">
        <v>195</v>
      </c>
      <c r="AU105" s="219" t="s">
        <v>82</v>
      </c>
      <c r="AV105" s="14" t="s">
        <v>82</v>
      </c>
      <c r="AW105" s="14" t="s">
        <v>35</v>
      </c>
      <c r="AX105" s="14" t="s">
        <v>73</v>
      </c>
      <c r="AY105" s="219" t="s">
        <v>185</v>
      </c>
    </row>
    <row r="106" spans="1:65" s="15" customFormat="1" ht="11.25">
      <c r="B106" s="220"/>
      <c r="C106" s="221"/>
      <c r="D106" s="200" t="s">
        <v>195</v>
      </c>
      <c r="E106" s="222" t="s">
        <v>19</v>
      </c>
      <c r="F106" s="223" t="s">
        <v>226</v>
      </c>
      <c r="G106" s="221"/>
      <c r="H106" s="224">
        <v>295.33600000000001</v>
      </c>
      <c r="I106" s="225"/>
      <c r="J106" s="221"/>
      <c r="K106" s="221"/>
      <c r="L106" s="226"/>
      <c r="M106" s="227"/>
      <c r="N106" s="228"/>
      <c r="O106" s="228"/>
      <c r="P106" s="228"/>
      <c r="Q106" s="228"/>
      <c r="R106" s="228"/>
      <c r="S106" s="228"/>
      <c r="T106" s="229"/>
      <c r="AT106" s="230" t="s">
        <v>195</v>
      </c>
      <c r="AU106" s="230" t="s">
        <v>82</v>
      </c>
      <c r="AV106" s="15" t="s">
        <v>135</v>
      </c>
      <c r="AW106" s="15" t="s">
        <v>35</v>
      </c>
      <c r="AX106" s="15" t="s">
        <v>80</v>
      </c>
      <c r="AY106" s="230" t="s">
        <v>185</v>
      </c>
    </row>
    <row r="107" spans="1:65" s="2" customFormat="1" ht="24.2" customHeight="1">
      <c r="A107" s="36"/>
      <c r="B107" s="37"/>
      <c r="C107" s="180" t="s">
        <v>82</v>
      </c>
      <c r="D107" s="180" t="s">
        <v>187</v>
      </c>
      <c r="E107" s="181" t="s">
        <v>662</v>
      </c>
      <c r="F107" s="182" t="s">
        <v>663</v>
      </c>
      <c r="G107" s="183" t="s">
        <v>439</v>
      </c>
      <c r="H107" s="184">
        <v>5</v>
      </c>
      <c r="I107" s="185"/>
      <c r="J107" s="186">
        <f>ROUND(I107*H107,2)</f>
        <v>0</v>
      </c>
      <c r="K107" s="182" t="s">
        <v>191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9.4310000000000005E-2</v>
      </c>
      <c r="R107" s="189">
        <f>Q107*H107</f>
        <v>0.47155000000000002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135</v>
      </c>
      <c r="AT107" s="191" t="s">
        <v>187</v>
      </c>
      <c r="AU107" s="191" t="s">
        <v>82</v>
      </c>
      <c r="AY107" s="19" t="s">
        <v>185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80</v>
      </c>
      <c r="BK107" s="192">
        <f>ROUND(I107*H107,2)</f>
        <v>0</v>
      </c>
      <c r="BL107" s="19" t="s">
        <v>135</v>
      </c>
      <c r="BM107" s="191" t="s">
        <v>664</v>
      </c>
    </row>
    <row r="108" spans="1:65" s="2" customFormat="1" ht="11.25">
      <c r="A108" s="36"/>
      <c r="B108" s="37"/>
      <c r="C108" s="38"/>
      <c r="D108" s="193" t="s">
        <v>193</v>
      </c>
      <c r="E108" s="38"/>
      <c r="F108" s="194" t="s">
        <v>665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193</v>
      </c>
      <c r="AU108" s="19" t="s">
        <v>82</v>
      </c>
    </row>
    <row r="109" spans="1:65" s="14" customFormat="1" ht="11.25">
      <c r="B109" s="209"/>
      <c r="C109" s="210"/>
      <c r="D109" s="200" t="s">
        <v>195</v>
      </c>
      <c r="E109" s="211" t="s">
        <v>19</v>
      </c>
      <c r="F109" s="212" t="s">
        <v>250</v>
      </c>
      <c r="G109" s="210"/>
      <c r="H109" s="213">
        <v>5</v>
      </c>
      <c r="I109" s="214"/>
      <c r="J109" s="210"/>
      <c r="K109" s="210"/>
      <c r="L109" s="215"/>
      <c r="M109" s="216"/>
      <c r="N109" s="217"/>
      <c r="O109" s="217"/>
      <c r="P109" s="217"/>
      <c r="Q109" s="217"/>
      <c r="R109" s="217"/>
      <c r="S109" s="217"/>
      <c r="T109" s="218"/>
      <c r="AT109" s="219" t="s">
        <v>195</v>
      </c>
      <c r="AU109" s="219" t="s">
        <v>82</v>
      </c>
      <c r="AV109" s="14" t="s">
        <v>82</v>
      </c>
      <c r="AW109" s="14" t="s">
        <v>35</v>
      </c>
      <c r="AX109" s="14" t="s">
        <v>73</v>
      </c>
      <c r="AY109" s="219" t="s">
        <v>185</v>
      </c>
    </row>
    <row r="110" spans="1:65" s="15" customFormat="1" ht="11.25">
      <c r="B110" s="220"/>
      <c r="C110" s="221"/>
      <c r="D110" s="200" t="s">
        <v>195</v>
      </c>
      <c r="E110" s="222" t="s">
        <v>19</v>
      </c>
      <c r="F110" s="223" t="s">
        <v>226</v>
      </c>
      <c r="G110" s="221"/>
      <c r="H110" s="224">
        <v>5</v>
      </c>
      <c r="I110" s="225"/>
      <c r="J110" s="221"/>
      <c r="K110" s="221"/>
      <c r="L110" s="226"/>
      <c r="M110" s="227"/>
      <c r="N110" s="228"/>
      <c r="O110" s="228"/>
      <c r="P110" s="228"/>
      <c r="Q110" s="228"/>
      <c r="R110" s="228"/>
      <c r="S110" s="228"/>
      <c r="T110" s="229"/>
      <c r="AT110" s="230" t="s">
        <v>195</v>
      </c>
      <c r="AU110" s="230" t="s">
        <v>82</v>
      </c>
      <c r="AV110" s="15" t="s">
        <v>135</v>
      </c>
      <c r="AW110" s="15" t="s">
        <v>35</v>
      </c>
      <c r="AX110" s="15" t="s">
        <v>80</v>
      </c>
      <c r="AY110" s="230" t="s">
        <v>185</v>
      </c>
    </row>
    <row r="111" spans="1:65" s="2" customFormat="1" ht="24.2" customHeight="1">
      <c r="A111" s="36"/>
      <c r="B111" s="37"/>
      <c r="C111" s="180" t="s">
        <v>129</v>
      </c>
      <c r="D111" s="180" t="s">
        <v>187</v>
      </c>
      <c r="E111" s="181" t="s">
        <v>666</v>
      </c>
      <c r="F111" s="182" t="s">
        <v>667</v>
      </c>
      <c r="G111" s="183" t="s">
        <v>439</v>
      </c>
      <c r="H111" s="184">
        <v>4</v>
      </c>
      <c r="I111" s="185"/>
      <c r="J111" s="186">
        <f>ROUND(I111*H111,2)</f>
        <v>0</v>
      </c>
      <c r="K111" s="182" t="s">
        <v>191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0.10931</v>
      </c>
      <c r="R111" s="189">
        <f>Q111*H111</f>
        <v>0.43724000000000002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82</v>
      </c>
      <c r="AY111" s="19" t="s">
        <v>185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80</v>
      </c>
      <c r="BK111" s="192">
        <f>ROUND(I111*H111,2)</f>
        <v>0</v>
      </c>
      <c r="BL111" s="19" t="s">
        <v>135</v>
      </c>
      <c r="BM111" s="191" t="s">
        <v>668</v>
      </c>
    </row>
    <row r="112" spans="1:65" s="2" customFormat="1" ht="11.25">
      <c r="A112" s="36"/>
      <c r="B112" s="37"/>
      <c r="C112" s="38"/>
      <c r="D112" s="193" t="s">
        <v>193</v>
      </c>
      <c r="E112" s="38"/>
      <c r="F112" s="194" t="s">
        <v>669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193</v>
      </c>
      <c r="AU112" s="19" t="s">
        <v>82</v>
      </c>
    </row>
    <row r="113" spans="1:65" s="14" customFormat="1" ht="11.25">
      <c r="B113" s="209"/>
      <c r="C113" s="210"/>
      <c r="D113" s="200" t="s">
        <v>195</v>
      </c>
      <c r="E113" s="211" t="s">
        <v>19</v>
      </c>
      <c r="F113" s="212" t="s">
        <v>135</v>
      </c>
      <c r="G113" s="210"/>
      <c r="H113" s="213">
        <v>4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1:65" s="15" customFormat="1" ht="11.25">
      <c r="B114" s="220"/>
      <c r="C114" s="221"/>
      <c r="D114" s="200" t="s">
        <v>195</v>
      </c>
      <c r="E114" s="222" t="s">
        <v>19</v>
      </c>
      <c r="F114" s="223" t="s">
        <v>226</v>
      </c>
      <c r="G114" s="221"/>
      <c r="H114" s="224">
        <v>4</v>
      </c>
      <c r="I114" s="225"/>
      <c r="J114" s="221"/>
      <c r="K114" s="221"/>
      <c r="L114" s="226"/>
      <c r="M114" s="227"/>
      <c r="N114" s="228"/>
      <c r="O114" s="228"/>
      <c r="P114" s="228"/>
      <c r="Q114" s="228"/>
      <c r="R114" s="228"/>
      <c r="S114" s="228"/>
      <c r="T114" s="229"/>
      <c r="AT114" s="230" t="s">
        <v>195</v>
      </c>
      <c r="AU114" s="230" t="s">
        <v>82</v>
      </c>
      <c r="AV114" s="15" t="s">
        <v>135</v>
      </c>
      <c r="AW114" s="15" t="s">
        <v>35</v>
      </c>
      <c r="AX114" s="15" t="s">
        <v>80</v>
      </c>
      <c r="AY114" s="230" t="s">
        <v>185</v>
      </c>
    </row>
    <row r="115" spans="1:65" s="2" customFormat="1" ht="24.2" customHeight="1">
      <c r="A115" s="36"/>
      <c r="B115" s="37"/>
      <c r="C115" s="180" t="s">
        <v>135</v>
      </c>
      <c r="D115" s="180" t="s">
        <v>187</v>
      </c>
      <c r="E115" s="181" t="s">
        <v>670</v>
      </c>
      <c r="F115" s="182" t="s">
        <v>671</v>
      </c>
      <c r="G115" s="183" t="s">
        <v>439</v>
      </c>
      <c r="H115" s="184">
        <v>1</v>
      </c>
      <c r="I115" s="185"/>
      <c r="J115" s="186">
        <f>ROUND(I115*H115,2)</f>
        <v>0</v>
      </c>
      <c r="K115" s="182" t="s">
        <v>191</v>
      </c>
      <c r="L115" s="41"/>
      <c r="M115" s="187" t="s">
        <v>19</v>
      </c>
      <c r="N115" s="188" t="s">
        <v>44</v>
      </c>
      <c r="O115" s="66"/>
      <c r="P115" s="189">
        <f>O115*H115</f>
        <v>0</v>
      </c>
      <c r="Q115" s="189">
        <v>0.12539</v>
      </c>
      <c r="R115" s="189">
        <f>Q115*H115</f>
        <v>0.12539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82</v>
      </c>
      <c r="AY115" s="19" t="s">
        <v>185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80</v>
      </c>
      <c r="BK115" s="192">
        <f>ROUND(I115*H115,2)</f>
        <v>0</v>
      </c>
      <c r="BL115" s="19" t="s">
        <v>135</v>
      </c>
      <c r="BM115" s="191" t="s">
        <v>672</v>
      </c>
    </row>
    <row r="116" spans="1:65" s="2" customFormat="1" ht="11.25">
      <c r="A116" s="36"/>
      <c r="B116" s="37"/>
      <c r="C116" s="38"/>
      <c r="D116" s="193" t="s">
        <v>193</v>
      </c>
      <c r="E116" s="38"/>
      <c r="F116" s="194" t="s">
        <v>673</v>
      </c>
      <c r="G116" s="38"/>
      <c r="H116" s="38"/>
      <c r="I116" s="195"/>
      <c r="J116" s="38"/>
      <c r="K116" s="38"/>
      <c r="L116" s="41"/>
      <c r="M116" s="196"/>
      <c r="N116" s="197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193</v>
      </c>
      <c r="AU116" s="19" t="s">
        <v>82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80</v>
      </c>
      <c r="G117" s="210"/>
      <c r="H117" s="213">
        <v>1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5" customFormat="1" ht="11.25">
      <c r="B118" s="220"/>
      <c r="C118" s="221"/>
      <c r="D118" s="200" t="s">
        <v>195</v>
      </c>
      <c r="E118" s="222" t="s">
        <v>19</v>
      </c>
      <c r="F118" s="223" t="s">
        <v>226</v>
      </c>
      <c r="G118" s="221"/>
      <c r="H118" s="224">
        <v>1</v>
      </c>
      <c r="I118" s="225"/>
      <c r="J118" s="221"/>
      <c r="K118" s="221"/>
      <c r="L118" s="226"/>
      <c r="M118" s="227"/>
      <c r="N118" s="228"/>
      <c r="O118" s="228"/>
      <c r="P118" s="228"/>
      <c r="Q118" s="228"/>
      <c r="R118" s="228"/>
      <c r="S118" s="228"/>
      <c r="T118" s="229"/>
      <c r="AT118" s="230" t="s">
        <v>195</v>
      </c>
      <c r="AU118" s="230" t="s">
        <v>82</v>
      </c>
      <c r="AV118" s="15" t="s">
        <v>135</v>
      </c>
      <c r="AW118" s="15" t="s">
        <v>35</v>
      </c>
      <c r="AX118" s="15" t="s">
        <v>80</v>
      </c>
      <c r="AY118" s="230" t="s">
        <v>185</v>
      </c>
    </row>
    <row r="119" spans="1:65" s="2" customFormat="1" ht="24.2" customHeight="1">
      <c r="A119" s="36"/>
      <c r="B119" s="37"/>
      <c r="C119" s="180" t="s">
        <v>250</v>
      </c>
      <c r="D119" s="180" t="s">
        <v>187</v>
      </c>
      <c r="E119" s="181" t="s">
        <v>674</v>
      </c>
      <c r="F119" s="182" t="s">
        <v>675</v>
      </c>
      <c r="G119" s="183" t="s">
        <v>439</v>
      </c>
      <c r="H119" s="184">
        <v>2</v>
      </c>
      <c r="I119" s="185"/>
      <c r="J119" s="186">
        <f>ROUND(I119*H119,2)</f>
        <v>0</v>
      </c>
      <c r="K119" s="182" t="s">
        <v>191</v>
      </c>
      <c r="L119" s="41"/>
      <c r="M119" s="187" t="s">
        <v>19</v>
      </c>
      <c r="N119" s="188" t="s">
        <v>44</v>
      </c>
      <c r="O119" s="66"/>
      <c r="P119" s="189">
        <f>O119*H119</f>
        <v>0</v>
      </c>
      <c r="Q119" s="189">
        <v>0.14138999999999999</v>
      </c>
      <c r="R119" s="189">
        <f>Q119*H119</f>
        <v>0.28277999999999998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82</v>
      </c>
      <c r="AY119" s="19" t="s">
        <v>185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80</v>
      </c>
      <c r="BK119" s="192">
        <f>ROUND(I119*H119,2)</f>
        <v>0</v>
      </c>
      <c r="BL119" s="19" t="s">
        <v>135</v>
      </c>
      <c r="BM119" s="191" t="s">
        <v>676</v>
      </c>
    </row>
    <row r="120" spans="1:65" s="2" customFormat="1" ht="11.25">
      <c r="A120" s="36"/>
      <c r="B120" s="37"/>
      <c r="C120" s="38"/>
      <c r="D120" s="193" t="s">
        <v>193</v>
      </c>
      <c r="E120" s="38"/>
      <c r="F120" s="194" t="s">
        <v>677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193</v>
      </c>
      <c r="AU120" s="19" t="s">
        <v>82</v>
      </c>
    </row>
    <row r="121" spans="1:65" s="14" customFormat="1" ht="11.25">
      <c r="B121" s="209"/>
      <c r="C121" s="210"/>
      <c r="D121" s="200" t="s">
        <v>195</v>
      </c>
      <c r="E121" s="211" t="s">
        <v>19</v>
      </c>
      <c r="F121" s="212" t="s">
        <v>82</v>
      </c>
      <c r="G121" s="210"/>
      <c r="H121" s="213">
        <v>2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1:65" s="15" customFormat="1" ht="11.25">
      <c r="B122" s="220"/>
      <c r="C122" s="221"/>
      <c r="D122" s="200" t="s">
        <v>195</v>
      </c>
      <c r="E122" s="222" t="s">
        <v>19</v>
      </c>
      <c r="F122" s="223" t="s">
        <v>226</v>
      </c>
      <c r="G122" s="221"/>
      <c r="H122" s="224">
        <v>2</v>
      </c>
      <c r="I122" s="225"/>
      <c r="J122" s="221"/>
      <c r="K122" s="221"/>
      <c r="L122" s="226"/>
      <c r="M122" s="227"/>
      <c r="N122" s="228"/>
      <c r="O122" s="228"/>
      <c r="P122" s="228"/>
      <c r="Q122" s="228"/>
      <c r="R122" s="228"/>
      <c r="S122" s="228"/>
      <c r="T122" s="229"/>
      <c r="AT122" s="230" t="s">
        <v>195</v>
      </c>
      <c r="AU122" s="230" t="s">
        <v>82</v>
      </c>
      <c r="AV122" s="15" t="s">
        <v>135</v>
      </c>
      <c r="AW122" s="15" t="s">
        <v>35</v>
      </c>
      <c r="AX122" s="15" t="s">
        <v>80</v>
      </c>
      <c r="AY122" s="230" t="s">
        <v>185</v>
      </c>
    </row>
    <row r="123" spans="1:65" s="2" customFormat="1" ht="24.2" customHeight="1">
      <c r="A123" s="36"/>
      <c r="B123" s="37"/>
      <c r="C123" s="180" t="s">
        <v>255</v>
      </c>
      <c r="D123" s="180" t="s">
        <v>187</v>
      </c>
      <c r="E123" s="181" t="s">
        <v>678</v>
      </c>
      <c r="F123" s="182" t="s">
        <v>679</v>
      </c>
      <c r="G123" s="183" t="s">
        <v>190</v>
      </c>
      <c r="H123" s="184">
        <v>17.440000000000001</v>
      </c>
      <c r="I123" s="185"/>
      <c r="J123" s="186">
        <f>ROUND(I123*H123,2)</f>
        <v>0</v>
      </c>
      <c r="K123" s="182" t="s">
        <v>191</v>
      </c>
      <c r="L123" s="41"/>
      <c r="M123" s="187" t="s">
        <v>19</v>
      </c>
      <c r="N123" s="188" t="s">
        <v>44</v>
      </c>
      <c r="O123" s="66"/>
      <c r="P123" s="189">
        <f>O123*H123</f>
        <v>0</v>
      </c>
      <c r="Q123" s="189">
        <v>2.45329</v>
      </c>
      <c r="R123" s="189">
        <f>Q123*H123</f>
        <v>42.785377600000004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82</v>
      </c>
      <c r="AY123" s="19" t="s">
        <v>185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80</v>
      </c>
      <c r="BK123" s="192">
        <f>ROUND(I123*H123,2)</f>
        <v>0</v>
      </c>
      <c r="BL123" s="19" t="s">
        <v>135</v>
      </c>
      <c r="BM123" s="191" t="s">
        <v>680</v>
      </c>
    </row>
    <row r="124" spans="1:65" s="2" customFormat="1" ht="11.25">
      <c r="A124" s="36"/>
      <c r="B124" s="37"/>
      <c r="C124" s="38"/>
      <c r="D124" s="193" t="s">
        <v>193</v>
      </c>
      <c r="E124" s="38"/>
      <c r="F124" s="194" t="s">
        <v>681</v>
      </c>
      <c r="G124" s="38"/>
      <c r="H124" s="38"/>
      <c r="I124" s="195"/>
      <c r="J124" s="38"/>
      <c r="K124" s="38"/>
      <c r="L124" s="41"/>
      <c r="M124" s="196"/>
      <c r="N124" s="197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193</v>
      </c>
      <c r="AU124" s="19" t="s">
        <v>82</v>
      </c>
    </row>
    <row r="125" spans="1:65" s="13" customFormat="1" ht="11.25">
      <c r="B125" s="198"/>
      <c r="C125" s="199"/>
      <c r="D125" s="200" t="s">
        <v>195</v>
      </c>
      <c r="E125" s="201" t="s">
        <v>19</v>
      </c>
      <c r="F125" s="202" t="s">
        <v>652</v>
      </c>
      <c r="G125" s="199"/>
      <c r="H125" s="201" t="s">
        <v>19</v>
      </c>
      <c r="I125" s="203"/>
      <c r="J125" s="199"/>
      <c r="K125" s="199"/>
      <c r="L125" s="204"/>
      <c r="M125" s="205"/>
      <c r="N125" s="206"/>
      <c r="O125" s="206"/>
      <c r="P125" s="206"/>
      <c r="Q125" s="206"/>
      <c r="R125" s="206"/>
      <c r="S125" s="206"/>
      <c r="T125" s="207"/>
      <c r="AT125" s="208" t="s">
        <v>195</v>
      </c>
      <c r="AU125" s="208" t="s">
        <v>82</v>
      </c>
      <c r="AV125" s="13" t="s">
        <v>80</v>
      </c>
      <c r="AW125" s="13" t="s">
        <v>35</v>
      </c>
      <c r="AX125" s="13" t="s">
        <v>73</v>
      </c>
      <c r="AY125" s="208" t="s">
        <v>185</v>
      </c>
    </row>
    <row r="126" spans="1:65" s="14" customFormat="1" ht="11.25">
      <c r="B126" s="209"/>
      <c r="C126" s="210"/>
      <c r="D126" s="200" t="s">
        <v>195</v>
      </c>
      <c r="E126" s="211" t="s">
        <v>19</v>
      </c>
      <c r="F126" s="212" t="s">
        <v>682</v>
      </c>
      <c r="G126" s="210"/>
      <c r="H126" s="213">
        <v>4.9119999999999999</v>
      </c>
      <c r="I126" s="214"/>
      <c r="J126" s="210"/>
      <c r="K126" s="210"/>
      <c r="L126" s="215"/>
      <c r="M126" s="216"/>
      <c r="N126" s="217"/>
      <c r="O126" s="217"/>
      <c r="P126" s="217"/>
      <c r="Q126" s="217"/>
      <c r="R126" s="217"/>
      <c r="S126" s="217"/>
      <c r="T126" s="218"/>
      <c r="AT126" s="219" t="s">
        <v>195</v>
      </c>
      <c r="AU126" s="219" t="s">
        <v>82</v>
      </c>
      <c r="AV126" s="14" t="s">
        <v>82</v>
      </c>
      <c r="AW126" s="14" t="s">
        <v>35</v>
      </c>
      <c r="AX126" s="14" t="s">
        <v>73</v>
      </c>
      <c r="AY126" s="219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683</v>
      </c>
      <c r="G127" s="210"/>
      <c r="H127" s="213">
        <v>0.92800000000000005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684</v>
      </c>
      <c r="G128" s="210"/>
      <c r="H128" s="213">
        <v>11.6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5" customFormat="1" ht="11.25">
      <c r="B129" s="220"/>
      <c r="C129" s="221"/>
      <c r="D129" s="200" t="s">
        <v>195</v>
      </c>
      <c r="E129" s="222" t="s">
        <v>19</v>
      </c>
      <c r="F129" s="223" t="s">
        <v>226</v>
      </c>
      <c r="G129" s="221"/>
      <c r="H129" s="224">
        <v>17.440000000000001</v>
      </c>
      <c r="I129" s="225"/>
      <c r="J129" s="221"/>
      <c r="K129" s="221"/>
      <c r="L129" s="226"/>
      <c r="M129" s="227"/>
      <c r="N129" s="228"/>
      <c r="O129" s="228"/>
      <c r="P129" s="228"/>
      <c r="Q129" s="228"/>
      <c r="R129" s="228"/>
      <c r="S129" s="228"/>
      <c r="T129" s="229"/>
      <c r="AT129" s="230" t="s">
        <v>195</v>
      </c>
      <c r="AU129" s="230" t="s">
        <v>82</v>
      </c>
      <c r="AV129" s="15" t="s">
        <v>135</v>
      </c>
      <c r="AW129" s="15" t="s">
        <v>35</v>
      </c>
      <c r="AX129" s="15" t="s">
        <v>80</v>
      </c>
      <c r="AY129" s="230" t="s">
        <v>185</v>
      </c>
    </row>
    <row r="130" spans="1:65" s="2" customFormat="1" ht="24.2" customHeight="1">
      <c r="A130" s="36"/>
      <c r="B130" s="37"/>
      <c r="C130" s="180" t="s">
        <v>260</v>
      </c>
      <c r="D130" s="180" t="s">
        <v>187</v>
      </c>
      <c r="E130" s="181" t="s">
        <v>685</v>
      </c>
      <c r="F130" s="182" t="s">
        <v>686</v>
      </c>
      <c r="G130" s="183" t="s">
        <v>240</v>
      </c>
      <c r="H130" s="184">
        <v>49.12</v>
      </c>
      <c r="I130" s="185"/>
      <c r="J130" s="186">
        <f>ROUND(I130*H130,2)</f>
        <v>0</v>
      </c>
      <c r="K130" s="182" t="s">
        <v>191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2.4399999999999999E-3</v>
      </c>
      <c r="R130" s="189">
        <f>Q130*H130</f>
        <v>0.1198528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82</v>
      </c>
      <c r="AY130" s="19" t="s">
        <v>185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80</v>
      </c>
      <c r="BK130" s="192">
        <f>ROUND(I130*H130,2)</f>
        <v>0</v>
      </c>
      <c r="BL130" s="19" t="s">
        <v>135</v>
      </c>
      <c r="BM130" s="191" t="s">
        <v>687</v>
      </c>
    </row>
    <row r="131" spans="1:65" s="2" customFormat="1" ht="11.25">
      <c r="A131" s="36"/>
      <c r="B131" s="37"/>
      <c r="C131" s="38"/>
      <c r="D131" s="193" t="s">
        <v>193</v>
      </c>
      <c r="E131" s="38"/>
      <c r="F131" s="194" t="s">
        <v>688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193</v>
      </c>
      <c r="AU131" s="19" t="s">
        <v>82</v>
      </c>
    </row>
    <row r="132" spans="1:65" s="13" customFormat="1" ht="11.25">
      <c r="B132" s="198"/>
      <c r="C132" s="199"/>
      <c r="D132" s="200" t="s">
        <v>195</v>
      </c>
      <c r="E132" s="201" t="s">
        <v>19</v>
      </c>
      <c r="F132" s="202" t="s">
        <v>652</v>
      </c>
      <c r="G132" s="199"/>
      <c r="H132" s="201" t="s">
        <v>19</v>
      </c>
      <c r="I132" s="203"/>
      <c r="J132" s="199"/>
      <c r="K132" s="199"/>
      <c r="L132" s="204"/>
      <c r="M132" s="205"/>
      <c r="N132" s="206"/>
      <c r="O132" s="206"/>
      <c r="P132" s="206"/>
      <c r="Q132" s="206"/>
      <c r="R132" s="206"/>
      <c r="S132" s="206"/>
      <c r="T132" s="207"/>
      <c r="AT132" s="208" t="s">
        <v>195</v>
      </c>
      <c r="AU132" s="208" t="s">
        <v>82</v>
      </c>
      <c r="AV132" s="13" t="s">
        <v>80</v>
      </c>
      <c r="AW132" s="13" t="s">
        <v>35</v>
      </c>
      <c r="AX132" s="13" t="s">
        <v>73</v>
      </c>
      <c r="AY132" s="208" t="s">
        <v>185</v>
      </c>
    </row>
    <row r="133" spans="1:65" s="14" customFormat="1" ht="11.25">
      <c r="B133" s="209"/>
      <c r="C133" s="210"/>
      <c r="D133" s="200" t="s">
        <v>195</v>
      </c>
      <c r="E133" s="211" t="s">
        <v>19</v>
      </c>
      <c r="F133" s="212" t="s">
        <v>689</v>
      </c>
      <c r="G133" s="210"/>
      <c r="H133" s="213">
        <v>49.12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1:65" s="15" customFormat="1" ht="11.25">
      <c r="B134" s="220"/>
      <c r="C134" s="221"/>
      <c r="D134" s="200" t="s">
        <v>195</v>
      </c>
      <c r="E134" s="222" t="s">
        <v>19</v>
      </c>
      <c r="F134" s="223" t="s">
        <v>226</v>
      </c>
      <c r="G134" s="221"/>
      <c r="H134" s="224">
        <v>49.12</v>
      </c>
      <c r="I134" s="225"/>
      <c r="J134" s="221"/>
      <c r="K134" s="221"/>
      <c r="L134" s="226"/>
      <c r="M134" s="227"/>
      <c r="N134" s="228"/>
      <c r="O134" s="228"/>
      <c r="P134" s="228"/>
      <c r="Q134" s="228"/>
      <c r="R134" s="228"/>
      <c r="S134" s="228"/>
      <c r="T134" s="229"/>
      <c r="AT134" s="230" t="s">
        <v>195</v>
      </c>
      <c r="AU134" s="230" t="s">
        <v>82</v>
      </c>
      <c r="AV134" s="15" t="s">
        <v>135</v>
      </c>
      <c r="AW134" s="15" t="s">
        <v>35</v>
      </c>
      <c r="AX134" s="15" t="s">
        <v>80</v>
      </c>
      <c r="AY134" s="230" t="s">
        <v>185</v>
      </c>
    </row>
    <row r="135" spans="1:65" s="2" customFormat="1" ht="24.2" customHeight="1">
      <c r="A135" s="36"/>
      <c r="B135" s="37"/>
      <c r="C135" s="180" t="s">
        <v>265</v>
      </c>
      <c r="D135" s="180" t="s">
        <v>187</v>
      </c>
      <c r="E135" s="181" t="s">
        <v>690</v>
      </c>
      <c r="F135" s="182" t="s">
        <v>691</v>
      </c>
      <c r="G135" s="183" t="s">
        <v>240</v>
      </c>
      <c r="H135" s="184">
        <v>49.12</v>
      </c>
      <c r="I135" s="185"/>
      <c r="J135" s="186">
        <f>ROUND(I135*H135,2)</f>
        <v>0</v>
      </c>
      <c r="K135" s="182" t="s">
        <v>191</v>
      </c>
      <c r="L135" s="41"/>
      <c r="M135" s="187" t="s">
        <v>19</v>
      </c>
      <c r="N135" s="188" t="s">
        <v>44</v>
      </c>
      <c r="O135" s="66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82</v>
      </c>
      <c r="AY135" s="19" t="s">
        <v>185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80</v>
      </c>
      <c r="BK135" s="192">
        <f>ROUND(I135*H135,2)</f>
        <v>0</v>
      </c>
      <c r="BL135" s="19" t="s">
        <v>135</v>
      </c>
      <c r="BM135" s="191" t="s">
        <v>692</v>
      </c>
    </row>
    <row r="136" spans="1:65" s="2" customFormat="1" ht="11.25">
      <c r="A136" s="36"/>
      <c r="B136" s="37"/>
      <c r="C136" s="38"/>
      <c r="D136" s="193" t="s">
        <v>193</v>
      </c>
      <c r="E136" s="38"/>
      <c r="F136" s="194" t="s">
        <v>693</v>
      </c>
      <c r="G136" s="38"/>
      <c r="H136" s="38"/>
      <c r="I136" s="195"/>
      <c r="J136" s="38"/>
      <c r="K136" s="38"/>
      <c r="L136" s="41"/>
      <c r="M136" s="196"/>
      <c r="N136" s="197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193</v>
      </c>
      <c r="AU136" s="19" t="s">
        <v>82</v>
      </c>
    </row>
    <row r="137" spans="1:65" s="13" customFormat="1" ht="11.25">
      <c r="B137" s="198"/>
      <c r="C137" s="199"/>
      <c r="D137" s="200" t="s">
        <v>195</v>
      </c>
      <c r="E137" s="201" t="s">
        <v>19</v>
      </c>
      <c r="F137" s="202" t="s">
        <v>652</v>
      </c>
      <c r="G137" s="199"/>
      <c r="H137" s="201" t="s">
        <v>19</v>
      </c>
      <c r="I137" s="203"/>
      <c r="J137" s="199"/>
      <c r="K137" s="199"/>
      <c r="L137" s="204"/>
      <c r="M137" s="205"/>
      <c r="N137" s="206"/>
      <c r="O137" s="206"/>
      <c r="P137" s="206"/>
      <c r="Q137" s="206"/>
      <c r="R137" s="206"/>
      <c r="S137" s="206"/>
      <c r="T137" s="207"/>
      <c r="AT137" s="208" t="s">
        <v>195</v>
      </c>
      <c r="AU137" s="208" t="s">
        <v>82</v>
      </c>
      <c r="AV137" s="13" t="s">
        <v>80</v>
      </c>
      <c r="AW137" s="13" t="s">
        <v>35</v>
      </c>
      <c r="AX137" s="13" t="s">
        <v>73</v>
      </c>
      <c r="AY137" s="208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689</v>
      </c>
      <c r="G138" s="210"/>
      <c r="H138" s="213">
        <v>49.12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5" customFormat="1" ht="11.25">
      <c r="B139" s="220"/>
      <c r="C139" s="221"/>
      <c r="D139" s="200" t="s">
        <v>195</v>
      </c>
      <c r="E139" s="222" t="s">
        <v>19</v>
      </c>
      <c r="F139" s="223" t="s">
        <v>226</v>
      </c>
      <c r="G139" s="221"/>
      <c r="H139" s="224">
        <v>49.12</v>
      </c>
      <c r="I139" s="225"/>
      <c r="J139" s="221"/>
      <c r="K139" s="221"/>
      <c r="L139" s="226"/>
      <c r="M139" s="227"/>
      <c r="N139" s="228"/>
      <c r="O139" s="228"/>
      <c r="P139" s="228"/>
      <c r="Q139" s="228"/>
      <c r="R139" s="228"/>
      <c r="S139" s="228"/>
      <c r="T139" s="229"/>
      <c r="AT139" s="230" t="s">
        <v>195</v>
      </c>
      <c r="AU139" s="230" t="s">
        <v>82</v>
      </c>
      <c r="AV139" s="15" t="s">
        <v>135</v>
      </c>
      <c r="AW139" s="15" t="s">
        <v>35</v>
      </c>
      <c r="AX139" s="15" t="s">
        <v>80</v>
      </c>
      <c r="AY139" s="230" t="s">
        <v>185</v>
      </c>
    </row>
    <row r="140" spans="1:65" s="2" customFormat="1" ht="24.2" customHeight="1">
      <c r="A140" s="36"/>
      <c r="B140" s="37"/>
      <c r="C140" s="180" t="s">
        <v>236</v>
      </c>
      <c r="D140" s="180" t="s">
        <v>187</v>
      </c>
      <c r="E140" s="181" t="s">
        <v>694</v>
      </c>
      <c r="F140" s="182" t="s">
        <v>695</v>
      </c>
      <c r="G140" s="183" t="s">
        <v>240</v>
      </c>
      <c r="H140" s="184">
        <v>9.2799999999999994</v>
      </c>
      <c r="I140" s="185"/>
      <c r="J140" s="186">
        <f>ROUND(I140*H140,2)</f>
        <v>0</v>
      </c>
      <c r="K140" s="182" t="s">
        <v>191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2.2799999999999999E-3</v>
      </c>
      <c r="R140" s="189">
        <f>Q140*H140</f>
        <v>2.1158399999999997E-2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82</v>
      </c>
      <c r="AY140" s="19" t="s">
        <v>185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80</v>
      </c>
      <c r="BK140" s="192">
        <f>ROUND(I140*H140,2)</f>
        <v>0</v>
      </c>
      <c r="BL140" s="19" t="s">
        <v>135</v>
      </c>
      <c r="BM140" s="191" t="s">
        <v>696</v>
      </c>
    </row>
    <row r="141" spans="1:65" s="2" customFormat="1" ht="11.25">
      <c r="A141" s="36"/>
      <c r="B141" s="37"/>
      <c r="C141" s="38"/>
      <c r="D141" s="193" t="s">
        <v>193</v>
      </c>
      <c r="E141" s="38"/>
      <c r="F141" s="194" t="s">
        <v>697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193</v>
      </c>
      <c r="AU141" s="19" t="s">
        <v>82</v>
      </c>
    </row>
    <row r="142" spans="1:65" s="13" customFormat="1" ht="11.25">
      <c r="B142" s="198"/>
      <c r="C142" s="199"/>
      <c r="D142" s="200" t="s">
        <v>195</v>
      </c>
      <c r="E142" s="201" t="s">
        <v>19</v>
      </c>
      <c r="F142" s="202" t="s">
        <v>652</v>
      </c>
      <c r="G142" s="199"/>
      <c r="H142" s="201" t="s">
        <v>19</v>
      </c>
      <c r="I142" s="203"/>
      <c r="J142" s="199"/>
      <c r="K142" s="199"/>
      <c r="L142" s="204"/>
      <c r="M142" s="205"/>
      <c r="N142" s="206"/>
      <c r="O142" s="206"/>
      <c r="P142" s="206"/>
      <c r="Q142" s="206"/>
      <c r="R142" s="206"/>
      <c r="S142" s="206"/>
      <c r="T142" s="207"/>
      <c r="AT142" s="208" t="s">
        <v>195</v>
      </c>
      <c r="AU142" s="208" t="s">
        <v>82</v>
      </c>
      <c r="AV142" s="13" t="s">
        <v>80</v>
      </c>
      <c r="AW142" s="13" t="s">
        <v>35</v>
      </c>
      <c r="AX142" s="13" t="s">
        <v>73</v>
      </c>
      <c r="AY142" s="208" t="s">
        <v>185</v>
      </c>
    </row>
    <row r="143" spans="1:65" s="14" customFormat="1" ht="11.25">
      <c r="B143" s="209"/>
      <c r="C143" s="210"/>
      <c r="D143" s="200" t="s">
        <v>195</v>
      </c>
      <c r="E143" s="211" t="s">
        <v>19</v>
      </c>
      <c r="F143" s="212" t="s">
        <v>698</v>
      </c>
      <c r="G143" s="210"/>
      <c r="H143" s="213">
        <v>9.2799999999999994</v>
      </c>
      <c r="I143" s="214"/>
      <c r="J143" s="210"/>
      <c r="K143" s="210"/>
      <c r="L143" s="215"/>
      <c r="M143" s="216"/>
      <c r="N143" s="217"/>
      <c r="O143" s="217"/>
      <c r="P143" s="217"/>
      <c r="Q143" s="217"/>
      <c r="R143" s="217"/>
      <c r="S143" s="217"/>
      <c r="T143" s="218"/>
      <c r="AT143" s="219" t="s">
        <v>195</v>
      </c>
      <c r="AU143" s="219" t="s">
        <v>82</v>
      </c>
      <c r="AV143" s="14" t="s">
        <v>82</v>
      </c>
      <c r="AW143" s="14" t="s">
        <v>35</v>
      </c>
      <c r="AX143" s="14" t="s">
        <v>73</v>
      </c>
      <c r="AY143" s="219" t="s">
        <v>185</v>
      </c>
    </row>
    <row r="144" spans="1:65" s="15" customFormat="1" ht="11.25">
      <c r="B144" s="220"/>
      <c r="C144" s="221"/>
      <c r="D144" s="200" t="s">
        <v>195</v>
      </c>
      <c r="E144" s="222" t="s">
        <v>19</v>
      </c>
      <c r="F144" s="223" t="s">
        <v>226</v>
      </c>
      <c r="G144" s="221"/>
      <c r="H144" s="224">
        <v>9.2799999999999994</v>
      </c>
      <c r="I144" s="225"/>
      <c r="J144" s="221"/>
      <c r="K144" s="221"/>
      <c r="L144" s="226"/>
      <c r="M144" s="227"/>
      <c r="N144" s="228"/>
      <c r="O144" s="228"/>
      <c r="P144" s="228"/>
      <c r="Q144" s="228"/>
      <c r="R144" s="228"/>
      <c r="S144" s="228"/>
      <c r="T144" s="229"/>
      <c r="AT144" s="230" t="s">
        <v>195</v>
      </c>
      <c r="AU144" s="230" t="s">
        <v>82</v>
      </c>
      <c r="AV144" s="15" t="s">
        <v>135</v>
      </c>
      <c r="AW144" s="15" t="s">
        <v>35</v>
      </c>
      <c r="AX144" s="15" t="s">
        <v>80</v>
      </c>
      <c r="AY144" s="230" t="s">
        <v>185</v>
      </c>
    </row>
    <row r="145" spans="1:65" s="2" customFormat="1" ht="24.2" customHeight="1">
      <c r="A145" s="36"/>
      <c r="B145" s="37"/>
      <c r="C145" s="180" t="s">
        <v>283</v>
      </c>
      <c r="D145" s="180" t="s">
        <v>187</v>
      </c>
      <c r="E145" s="181" t="s">
        <v>699</v>
      </c>
      <c r="F145" s="182" t="s">
        <v>700</v>
      </c>
      <c r="G145" s="183" t="s">
        <v>240</v>
      </c>
      <c r="H145" s="184">
        <v>9.2799999999999994</v>
      </c>
      <c r="I145" s="185"/>
      <c r="J145" s="186">
        <f>ROUND(I145*H145,2)</f>
        <v>0</v>
      </c>
      <c r="K145" s="182" t="s">
        <v>191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82</v>
      </c>
      <c r="AY145" s="19" t="s">
        <v>185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80</v>
      </c>
      <c r="BK145" s="192">
        <f>ROUND(I145*H145,2)</f>
        <v>0</v>
      </c>
      <c r="BL145" s="19" t="s">
        <v>135</v>
      </c>
      <c r="BM145" s="191" t="s">
        <v>701</v>
      </c>
    </row>
    <row r="146" spans="1:65" s="2" customFormat="1" ht="11.25">
      <c r="A146" s="36"/>
      <c r="B146" s="37"/>
      <c r="C146" s="38"/>
      <c r="D146" s="193" t="s">
        <v>193</v>
      </c>
      <c r="E146" s="38"/>
      <c r="F146" s="194" t="s">
        <v>702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193</v>
      </c>
      <c r="AU146" s="19" t="s">
        <v>82</v>
      </c>
    </row>
    <row r="147" spans="1:65" s="13" customFormat="1" ht="11.25">
      <c r="B147" s="198"/>
      <c r="C147" s="199"/>
      <c r="D147" s="200" t="s">
        <v>195</v>
      </c>
      <c r="E147" s="201" t="s">
        <v>19</v>
      </c>
      <c r="F147" s="202" t="s">
        <v>652</v>
      </c>
      <c r="G147" s="199"/>
      <c r="H147" s="201" t="s">
        <v>19</v>
      </c>
      <c r="I147" s="203"/>
      <c r="J147" s="199"/>
      <c r="K147" s="199"/>
      <c r="L147" s="204"/>
      <c r="M147" s="205"/>
      <c r="N147" s="206"/>
      <c r="O147" s="206"/>
      <c r="P147" s="206"/>
      <c r="Q147" s="206"/>
      <c r="R147" s="206"/>
      <c r="S147" s="206"/>
      <c r="T147" s="207"/>
      <c r="AT147" s="208" t="s">
        <v>195</v>
      </c>
      <c r="AU147" s="208" t="s">
        <v>82</v>
      </c>
      <c r="AV147" s="13" t="s">
        <v>80</v>
      </c>
      <c r="AW147" s="13" t="s">
        <v>35</v>
      </c>
      <c r="AX147" s="13" t="s">
        <v>73</v>
      </c>
      <c r="AY147" s="208" t="s">
        <v>185</v>
      </c>
    </row>
    <row r="148" spans="1:65" s="14" customFormat="1" ht="11.25">
      <c r="B148" s="209"/>
      <c r="C148" s="210"/>
      <c r="D148" s="200" t="s">
        <v>195</v>
      </c>
      <c r="E148" s="211" t="s">
        <v>19</v>
      </c>
      <c r="F148" s="212" t="s">
        <v>698</v>
      </c>
      <c r="G148" s="210"/>
      <c r="H148" s="213">
        <v>9.2799999999999994</v>
      </c>
      <c r="I148" s="214"/>
      <c r="J148" s="210"/>
      <c r="K148" s="210"/>
      <c r="L148" s="215"/>
      <c r="M148" s="216"/>
      <c r="N148" s="217"/>
      <c r="O148" s="217"/>
      <c r="P148" s="217"/>
      <c r="Q148" s="217"/>
      <c r="R148" s="217"/>
      <c r="S148" s="217"/>
      <c r="T148" s="218"/>
      <c r="AT148" s="219" t="s">
        <v>195</v>
      </c>
      <c r="AU148" s="219" t="s">
        <v>82</v>
      </c>
      <c r="AV148" s="14" t="s">
        <v>82</v>
      </c>
      <c r="AW148" s="14" t="s">
        <v>35</v>
      </c>
      <c r="AX148" s="14" t="s">
        <v>73</v>
      </c>
      <c r="AY148" s="219" t="s">
        <v>185</v>
      </c>
    </row>
    <row r="149" spans="1:65" s="15" customFormat="1" ht="11.25">
      <c r="B149" s="220"/>
      <c r="C149" s="221"/>
      <c r="D149" s="200" t="s">
        <v>195</v>
      </c>
      <c r="E149" s="222" t="s">
        <v>19</v>
      </c>
      <c r="F149" s="223" t="s">
        <v>226</v>
      </c>
      <c r="G149" s="221"/>
      <c r="H149" s="224">
        <v>9.2799999999999994</v>
      </c>
      <c r="I149" s="225"/>
      <c r="J149" s="221"/>
      <c r="K149" s="221"/>
      <c r="L149" s="226"/>
      <c r="M149" s="227"/>
      <c r="N149" s="228"/>
      <c r="O149" s="228"/>
      <c r="P149" s="228"/>
      <c r="Q149" s="228"/>
      <c r="R149" s="228"/>
      <c r="S149" s="228"/>
      <c r="T149" s="229"/>
      <c r="AT149" s="230" t="s">
        <v>195</v>
      </c>
      <c r="AU149" s="230" t="s">
        <v>82</v>
      </c>
      <c r="AV149" s="15" t="s">
        <v>135</v>
      </c>
      <c r="AW149" s="15" t="s">
        <v>35</v>
      </c>
      <c r="AX149" s="15" t="s">
        <v>80</v>
      </c>
      <c r="AY149" s="230" t="s">
        <v>185</v>
      </c>
    </row>
    <row r="150" spans="1:65" s="2" customFormat="1" ht="24.2" customHeight="1">
      <c r="A150" s="36"/>
      <c r="B150" s="37"/>
      <c r="C150" s="180" t="s">
        <v>293</v>
      </c>
      <c r="D150" s="180" t="s">
        <v>187</v>
      </c>
      <c r="E150" s="181" t="s">
        <v>703</v>
      </c>
      <c r="F150" s="182" t="s">
        <v>704</v>
      </c>
      <c r="G150" s="183" t="s">
        <v>240</v>
      </c>
      <c r="H150" s="184">
        <v>92.8</v>
      </c>
      <c r="I150" s="185"/>
      <c r="J150" s="186">
        <f>ROUND(I150*H150,2)</f>
        <v>0</v>
      </c>
      <c r="K150" s="182" t="s">
        <v>191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2.1299999999999999E-3</v>
      </c>
      <c r="R150" s="189">
        <f>Q150*H150</f>
        <v>0.19766399999999998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82</v>
      </c>
      <c r="AY150" s="19" t="s">
        <v>185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80</v>
      </c>
      <c r="BK150" s="192">
        <f>ROUND(I150*H150,2)</f>
        <v>0</v>
      </c>
      <c r="BL150" s="19" t="s">
        <v>135</v>
      </c>
      <c r="BM150" s="191" t="s">
        <v>705</v>
      </c>
    </row>
    <row r="151" spans="1:65" s="2" customFormat="1" ht="11.25">
      <c r="A151" s="36"/>
      <c r="B151" s="37"/>
      <c r="C151" s="38"/>
      <c r="D151" s="193" t="s">
        <v>193</v>
      </c>
      <c r="E151" s="38"/>
      <c r="F151" s="194" t="s">
        <v>706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193</v>
      </c>
      <c r="AU151" s="19" t="s">
        <v>82</v>
      </c>
    </row>
    <row r="152" spans="1:65" s="13" customFormat="1" ht="11.25">
      <c r="B152" s="198"/>
      <c r="C152" s="199"/>
      <c r="D152" s="200" t="s">
        <v>195</v>
      </c>
      <c r="E152" s="201" t="s">
        <v>19</v>
      </c>
      <c r="F152" s="202" t="s">
        <v>652</v>
      </c>
      <c r="G152" s="199"/>
      <c r="H152" s="201" t="s">
        <v>19</v>
      </c>
      <c r="I152" s="203"/>
      <c r="J152" s="199"/>
      <c r="K152" s="199"/>
      <c r="L152" s="204"/>
      <c r="M152" s="205"/>
      <c r="N152" s="206"/>
      <c r="O152" s="206"/>
      <c r="P152" s="206"/>
      <c r="Q152" s="206"/>
      <c r="R152" s="206"/>
      <c r="S152" s="206"/>
      <c r="T152" s="207"/>
      <c r="AT152" s="208" t="s">
        <v>195</v>
      </c>
      <c r="AU152" s="208" t="s">
        <v>82</v>
      </c>
      <c r="AV152" s="13" t="s">
        <v>80</v>
      </c>
      <c r="AW152" s="13" t="s">
        <v>35</v>
      </c>
      <c r="AX152" s="13" t="s">
        <v>73</v>
      </c>
      <c r="AY152" s="208" t="s">
        <v>185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707</v>
      </c>
      <c r="G153" s="210"/>
      <c r="H153" s="213">
        <v>92.8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5" customFormat="1" ht="11.25">
      <c r="B154" s="220"/>
      <c r="C154" s="221"/>
      <c r="D154" s="200" t="s">
        <v>195</v>
      </c>
      <c r="E154" s="222" t="s">
        <v>19</v>
      </c>
      <c r="F154" s="223" t="s">
        <v>226</v>
      </c>
      <c r="G154" s="221"/>
      <c r="H154" s="224">
        <v>92.8</v>
      </c>
      <c r="I154" s="225"/>
      <c r="J154" s="221"/>
      <c r="K154" s="221"/>
      <c r="L154" s="226"/>
      <c r="M154" s="227"/>
      <c r="N154" s="228"/>
      <c r="O154" s="228"/>
      <c r="P154" s="228"/>
      <c r="Q154" s="228"/>
      <c r="R154" s="228"/>
      <c r="S154" s="228"/>
      <c r="T154" s="229"/>
      <c r="AT154" s="230" t="s">
        <v>195</v>
      </c>
      <c r="AU154" s="230" t="s">
        <v>82</v>
      </c>
      <c r="AV154" s="15" t="s">
        <v>135</v>
      </c>
      <c r="AW154" s="15" t="s">
        <v>35</v>
      </c>
      <c r="AX154" s="15" t="s">
        <v>80</v>
      </c>
      <c r="AY154" s="230" t="s">
        <v>185</v>
      </c>
    </row>
    <row r="155" spans="1:65" s="2" customFormat="1" ht="24.2" customHeight="1">
      <c r="A155" s="36"/>
      <c r="B155" s="37"/>
      <c r="C155" s="180" t="s">
        <v>302</v>
      </c>
      <c r="D155" s="180" t="s">
        <v>187</v>
      </c>
      <c r="E155" s="181" t="s">
        <v>708</v>
      </c>
      <c r="F155" s="182" t="s">
        <v>709</v>
      </c>
      <c r="G155" s="183" t="s">
        <v>240</v>
      </c>
      <c r="H155" s="184">
        <v>92.8</v>
      </c>
      <c r="I155" s="185"/>
      <c r="J155" s="186">
        <f>ROUND(I155*H155,2)</f>
        <v>0</v>
      </c>
      <c r="K155" s="182" t="s">
        <v>191</v>
      </c>
      <c r="L155" s="41"/>
      <c r="M155" s="187" t="s">
        <v>19</v>
      </c>
      <c r="N155" s="188" t="s">
        <v>44</v>
      </c>
      <c r="O155" s="66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135</v>
      </c>
      <c r="AT155" s="191" t="s">
        <v>187</v>
      </c>
      <c r="AU155" s="191" t="s">
        <v>82</v>
      </c>
      <c r="AY155" s="19" t="s">
        <v>185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80</v>
      </c>
      <c r="BK155" s="192">
        <f>ROUND(I155*H155,2)</f>
        <v>0</v>
      </c>
      <c r="BL155" s="19" t="s">
        <v>135</v>
      </c>
      <c r="BM155" s="191" t="s">
        <v>710</v>
      </c>
    </row>
    <row r="156" spans="1:65" s="2" customFormat="1" ht="11.25">
      <c r="A156" s="36"/>
      <c r="B156" s="37"/>
      <c r="C156" s="38"/>
      <c r="D156" s="193" t="s">
        <v>193</v>
      </c>
      <c r="E156" s="38"/>
      <c r="F156" s="194" t="s">
        <v>711</v>
      </c>
      <c r="G156" s="38"/>
      <c r="H156" s="38"/>
      <c r="I156" s="195"/>
      <c r="J156" s="38"/>
      <c r="K156" s="38"/>
      <c r="L156" s="41"/>
      <c r="M156" s="196"/>
      <c r="N156" s="197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193</v>
      </c>
      <c r="AU156" s="19" t="s">
        <v>82</v>
      </c>
    </row>
    <row r="157" spans="1:65" s="13" customFormat="1" ht="11.25">
      <c r="B157" s="198"/>
      <c r="C157" s="199"/>
      <c r="D157" s="200" t="s">
        <v>195</v>
      </c>
      <c r="E157" s="201" t="s">
        <v>19</v>
      </c>
      <c r="F157" s="202" t="s">
        <v>652</v>
      </c>
      <c r="G157" s="199"/>
      <c r="H157" s="201" t="s">
        <v>19</v>
      </c>
      <c r="I157" s="203"/>
      <c r="J157" s="199"/>
      <c r="K157" s="199"/>
      <c r="L157" s="204"/>
      <c r="M157" s="205"/>
      <c r="N157" s="206"/>
      <c r="O157" s="206"/>
      <c r="P157" s="206"/>
      <c r="Q157" s="206"/>
      <c r="R157" s="206"/>
      <c r="S157" s="206"/>
      <c r="T157" s="207"/>
      <c r="AT157" s="208" t="s">
        <v>195</v>
      </c>
      <c r="AU157" s="208" t="s">
        <v>82</v>
      </c>
      <c r="AV157" s="13" t="s">
        <v>80</v>
      </c>
      <c r="AW157" s="13" t="s">
        <v>35</v>
      </c>
      <c r="AX157" s="13" t="s">
        <v>73</v>
      </c>
      <c r="AY157" s="208" t="s">
        <v>185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707</v>
      </c>
      <c r="G158" s="210"/>
      <c r="H158" s="213">
        <v>92.8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5" customFormat="1" ht="11.25">
      <c r="B159" s="220"/>
      <c r="C159" s="221"/>
      <c r="D159" s="200" t="s">
        <v>195</v>
      </c>
      <c r="E159" s="222" t="s">
        <v>19</v>
      </c>
      <c r="F159" s="223" t="s">
        <v>226</v>
      </c>
      <c r="G159" s="221"/>
      <c r="H159" s="224">
        <v>92.8</v>
      </c>
      <c r="I159" s="225"/>
      <c r="J159" s="221"/>
      <c r="K159" s="221"/>
      <c r="L159" s="226"/>
      <c r="M159" s="227"/>
      <c r="N159" s="228"/>
      <c r="O159" s="228"/>
      <c r="P159" s="228"/>
      <c r="Q159" s="228"/>
      <c r="R159" s="228"/>
      <c r="S159" s="228"/>
      <c r="T159" s="229"/>
      <c r="AT159" s="230" t="s">
        <v>195</v>
      </c>
      <c r="AU159" s="230" t="s">
        <v>82</v>
      </c>
      <c r="AV159" s="15" t="s">
        <v>135</v>
      </c>
      <c r="AW159" s="15" t="s">
        <v>35</v>
      </c>
      <c r="AX159" s="15" t="s">
        <v>80</v>
      </c>
      <c r="AY159" s="230" t="s">
        <v>185</v>
      </c>
    </row>
    <row r="160" spans="1:65" s="2" customFormat="1" ht="24.2" customHeight="1">
      <c r="A160" s="36"/>
      <c r="B160" s="37"/>
      <c r="C160" s="180" t="s">
        <v>309</v>
      </c>
      <c r="D160" s="180" t="s">
        <v>187</v>
      </c>
      <c r="E160" s="181" t="s">
        <v>712</v>
      </c>
      <c r="F160" s="182" t="s">
        <v>713</v>
      </c>
      <c r="G160" s="183" t="s">
        <v>342</v>
      </c>
      <c r="H160" s="184">
        <v>5.2320000000000002</v>
      </c>
      <c r="I160" s="185"/>
      <c r="J160" s="186">
        <f>ROUND(I160*H160,2)</f>
        <v>0</v>
      </c>
      <c r="K160" s="182" t="s">
        <v>191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1.05237</v>
      </c>
      <c r="R160" s="189">
        <f>Q160*H160</f>
        <v>5.5059998400000003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135</v>
      </c>
      <c r="AT160" s="191" t="s">
        <v>187</v>
      </c>
      <c r="AU160" s="191" t="s">
        <v>82</v>
      </c>
      <c r="AY160" s="19" t="s">
        <v>185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80</v>
      </c>
      <c r="BK160" s="192">
        <f>ROUND(I160*H160,2)</f>
        <v>0</v>
      </c>
      <c r="BL160" s="19" t="s">
        <v>135</v>
      </c>
      <c r="BM160" s="191" t="s">
        <v>714</v>
      </c>
    </row>
    <row r="161" spans="1:65" s="2" customFormat="1" ht="11.25">
      <c r="A161" s="36"/>
      <c r="B161" s="37"/>
      <c r="C161" s="38"/>
      <c r="D161" s="193" t="s">
        <v>193</v>
      </c>
      <c r="E161" s="38"/>
      <c r="F161" s="194" t="s">
        <v>715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193</v>
      </c>
      <c r="AU161" s="19" t="s">
        <v>82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716</v>
      </c>
      <c r="G162" s="210"/>
      <c r="H162" s="213">
        <v>5.2320000000000002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5" customFormat="1" ht="11.25">
      <c r="B163" s="220"/>
      <c r="C163" s="221"/>
      <c r="D163" s="200" t="s">
        <v>195</v>
      </c>
      <c r="E163" s="222" t="s">
        <v>19</v>
      </c>
      <c r="F163" s="223" t="s">
        <v>226</v>
      </c>
      <c r="G163" s="221"/>
      <c r="H163" s="224">
        <v>5.2320000000000002</v>
      </c>
      <c r="I163" s="225"/>
      <c r="J163" s="221"/>
      <c r="K163" s="221"/>
      <c r="L163" s="226"/>
      <c r="M163" s="227"/>
      <c r="N163" s="228"/>
      <c r="O163" s="228"/>
      <c r="P163" s="228"/>
      <c r="Q163" s="228"/>
      <c r="R163" s="228"/>
      <c r="S163" s="228"/>
      <c r="T163" s="229"/>
      <c r="AT163" s="230" t="s">
        <v>195</v>
      </c>
      <c r="AU163" s="230" t="s">
        <v>82</v>
      </c>
      <c r="AV163" s="15" t="s">
        <v>135</v>
      </c>
      <c r="AW163" s="15" t="s">
        <v>35</v>
      </c>
      <c r="AX163" s="15" t="s">
        <v>80</v>
      </c>
      <c r="AY163" s="230" t="s">
        <v>185</v>
      </c>
    </row>
    <row r="164" spans="1:65" s="2" customFormat="1" ht="16.5" customHeight="1">
      <c r="A164" s="36"/>
      <c r="B164" s="37"/>
      <c r="C164" s="180" t="s">
        <v>318</v>
      </c>
      <c r="D164" s="180" t="s">
        <v>187</v>
      </c>
      <c r="E164" s="181" t="s">
        <v>717</v>
      </c>
      <c r="F164" s="182" t="s">
        <v>718</v>
      </c>
      <c r="G164" s="183" t="s">
        <v>190</v>
      </c>
      <c r="H164" s="184">
        <v>38.975999999999999</v>
      </c>
      <c r="I164" s="185"/>
      <c r="J164" s="186">
        <f>ROUND(I164*H164,2)</f>
        <v>0</v>
      </c>
      <c r="K164" s="182" t="s">
        <v>191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2.4533</v>
      </c>
      <c r="R164" s="189">
        <f>Q164*H164</f>
        <v>95.619820799999999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82</v>
      </c>
      <c r="AY164" s="19" t="s">
        <v>185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80</v>
      </c>
      <c r="BK164" s="192">
        <f>ROUND(I164*H164,2)</f>
        <v>0</v>
      </c>
      <c r="BL164" s="19" t="s">
        <v>135</v>
      </c>
      <c r="BM164" s="191" t="s">
        <v>719</v>
      </c>
    </row>
    <row r="165" spans="1:65" s="2" customFormat="1" ht="11.25">
      <c r="A165" s="36"/>
      <c r="B165" s="37"/>
      <c r="C165" s="38"/>
      <c r="D165" s="193" t="s">
        <v>193</v>
      </c>
      <c r="E165" s="38"/>
      <c r="F165" s="194" t="s">
        <v>720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193</v>
      </c>
      <c r="AU165" s="19" t="s">
        <v>82</v>
      </c>
    </row>
    <row r="166" spans="1:65" s="13" customFormat="1" ht="11.25">
      <c r="B166" s="198"/>
      <c r="C166" s="199"/>
      <c r="D166" s="200" t="s">
        <v>195</v>
      </c>
      <c r="E166" s="201" t="s">
        <v>19</v>
      </c>
      <c r="F166" s="202" t="s">
        <v>652</v>
      </c>
      <c r="G166" s="199"/>
      <c r="H166" s="201" t="s">
        <v>19</v>
      </c>
      <c r="I166" s="203"/>
      <c r="J166" s="199"/>
      <c r="K166" s="199"/>
      <c r="L166" s="204"/>
      <c r="M166" s="205"/>
      <c r="N166" s="206"/>
      <c r="O166" s="206"/>
      <c r="P166" s="206"/>
      <c r="Q166" s="206"/>
      <c r="R166" s="206"/>
      <c r="S166" s="206"/>
      <c r="T166" s="207"/>
      <c r="AT166" s="208" t="s">
        <v>195</v>
      </c>
      <c r="AU166" s="208" t="s">
        <v>82</v>
      </c>
      <c r="AV166" s="13" t="s">
        <v>80</v>
      </c>
      <c r="AW166" s="13" t="s">
        <v>35</v>
      </c>
      <c r="AX166" s="13" t="s">
        <v>73</v>
      </c>
      <c r="AY166" s="208" t="s">
        <v>185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721</v>
      </c>
      <c r="G167" s="210"/>
      <c r="H167" s="213">
        <v>6.0720000000000001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4" customFormat="1" ht="11.25">
      <c r="B168" s="209"/>
      <c r="C168" s="210"/>
      <c r="D168" s="200" t="s">
        <v>195</v>
      </c>
      <c r="E168" s="211" t="s">
        <v>19</v>
      </c>
      <c r="F168" s="212" t="s">
        <v>722</v>
      </c>
      <c r="G168" s="210"/>
      <c r="H168" s="213">
        <v>1.6559999999999999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35</v>
      </c>
      <c r="AX168" s="14" t="s">
        <v>73</v>
      </c>
      <c r="AY168" s="219" t="s">
        <v>185</v>
      </c>
    </row>
    <row r="169" spans="1:65" s="14" customFormat="1" ht="11.25">
      <c r="B169" s="209"/>
      <c r="C169" s="210"/>
      <c r="D169" s="200" t="s">
        <v>195</v>
      </c>
      <c r="E169" s="211" t="s">
        <v>19</v>
      </c>
      <c r="F169" s="212" t="s">
        <v>723</v>
      </c>
      <c r="G169" s="210"/>
      <c r="H169" s="213">
        <v>2.0699999999999998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724</v>
      </c>
      <c r="G170" s="210"/>
      <c r="H170" s="213">
        <v>1.7250000000000001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4" customFormat="1" ht="11.25">
      <c r="B171" s="209"/>
      <c r="C171" s="210"/>
      <c r="D171" s="200" t="s">
        <v>195</v>
      </c>
      <c r="E171" s="211" t="s">
        <v>19</v>
      </c>
      <c r="F171" s="212" t="s">
        <v>725</v>
      </c>
      <c r="G171" s="210"/>
      <c r="H171" s="213">
        <v>-0.55800000000000005</v>
      </c>
      <c r="I171" s="214"/>
      <c r="J171" s="210"/>
      <c r="K171" s="210"/>
      <c r="L171" s="215"/>
      <c r="M171" s="216"/>
      <c r="N171" s="217"/>
      <c r="O171" s="217"/>
      <c r="P171" s="217"/>
      <c r="Q171" s="217"/>
      <c r="R171" s="217"/>
      <c r="S171" s="217"/>
      <c r="T171" s="218"/>
      <c r="AT171" s="219" t="s">
        <v>195</v>
      </c>
      <c r="AU171" s="219" t="s">
        <v>82</v>
      </c>
      <c r="AV171" s="14" t="s">
        <v>82</v>
      </c>
      <c r="AW171" s="14" t="s">
        <v>35</v>
      </c>
      <c r="AX171" s="14" t="s">
        <v>73</v>
      </c>
      <c r="AY171" s="219" t="s">
        <v>185</v>
      </c>
    </row>
    <row r="172" spans="1:65" s="14" customFormat="1" ht="11.25">
      <c r="B172" s="209"/>
      <c r="C172" s="210"/>
      <c r="D172" s="200" t="s">
        <v>195</v>
      </c>
      <c r="E172" s="211" t="s">
        <v>19</v>
      </c>
      <c r="F172" s="212" t="s">
        <v>724</v>
      </c>
      <c r="G172" s="210"/>
      <c r="H172" s="213">
        <v>1.7250000000000001</v>
      </c>
      <c r="I172" s="214"/>
      <c r="J172" s="210"/>
      <c r="K172" s="210"/>
      <c r="L172" s="215"/>
      <c r="M172" s="216"/>
      <c r="N172" s="217"/>
      <c r="O172" s="217"/>
      <c r="P172" s="217"/>
      <c r="Q172" s="217"/>
      <c r="R172" s="217"/>
      <c r="S172" s="217"/>
      <c r="T172" s="218"/>
      <c r="AT172" s="219" t="s">
        <v>195</v>
      </c>
      <c r="AU172" s="219" t="s">
        <v>82</v>
      </c>
      <c r="AV172" s="14" t="s">
        <v>82</v>
      </c>
      <c r="AW172" s="14" t="s">
        <v>35</v>
      </c>
      <c r="AX172" s="14" t="s">
        <v>73</v>
      </c>
      <c r="AY172" s="219" t="s">
        <v>185</v>
      </c>
    </row>
    <row r="173" spans="1:65" s="14" customFormat="1" ht="11.25">
      <c r="B173" s="209"/>
      <c r="C173" s="210"/>
      <c r="D173" s="200" t="s">
        <v>195</v>
      </c>
      <c r="E173" s="211" t="s">
        <v>19</v>
      </c>
      <c r="F173" s="212" t="s">
        <v>726</v>
      </c>
      <c r="G173" s="210"/>
      <c r="H173" s="213">
        <v>1.829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1:65" s="16" customFormat="1" ht="11.25">
      <c r="B174" s="247"/>
      <c r="C174" s="248"/>
      <c r="D174" s="200" t="s">
        <v>195</v>
      </c>
      <c r="E174" s="249" t="s">
        <v>19</v>
      </c>
      <c r="F174" s="250" t="s">
        <v>727</v>
      </c>
      <c r="G174" s="248"/>
      <c r="H174" s="251">
        <v>14.519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AT174" s="257" t="s">
        <v>195</v>
      </c>
      <c r="AU174" s="257" t="s">
        <v>82</v>
      </c>
      <c r="AV174" s="16" t="s">
        <v>129</v>
      </c>
      <c r="AW174" s="16" t="s">
        <v>35</v>
      </c>
      <c r="AX174" s="16" t="s">
        <v>73</v>
      </c>
      <c r="AY174" s="257" t="s">
        <v>185</v>
      </c>
    </row>
    <row r="175" spans="1:65" s="13" customFormat="1" ht="11.25">
      <c r="B175" s="198"/>
      <c r="C175" s="199"/>
      <c r="D175" s="200" t="s">
        <v>195</v>
      </c>
      <c r="E175" s="201" t="s">
        <v>19</v>
      </c>
      <c r="F175" s="202" t="s">
        <v>728</v>
      </c>
      <c r="G175" s="199"/>
      <c r="H175" s="201" t="s">
        <v>19</v>
      </c>
      <c r="I175" s="203"/>
      <c r="J175" s="199"/>
      <c r="K175" s="199"/>
      <c r="L175" s="204"/>
      <c r="M175" s="205"/>
      <c r="N175" s="206"/>
      <c r="O175" s="206"/>
      <c r="P175" s="206"/>
      <c r="Q175" s="206"/>
      <c r="R175" s="206"/>
      <c r="S175" s="206"/>
      <c r="T175" s="207"/>
      <c r="AT175" s="208" t="s">
        <v>195</v>
      </c>
      <c r="AU175" s="208" t="s">
        <v>82</v>
      </c>
      <c r="AV175" s="13" t="s">
        <v>80</v>
      </c>
      <c r="AW175" s="13" t="s">
        <v>35</v>
      </c>
      <c r="AX175" s="13" t="s">
        <v>73</v>
      </c>
      <c r="AY175" s="208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729</v>
      </c>
      <c r="G176" s="210"/>
      <c r="H176" s="213">
        <v>0.39900000000000002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4" customFormat="1" ht="11.25">
      <c r="B177" s="209"/>
      <c r="C177" s="210"/>
      <c r="D177" s="200" t="s">
        <v>195</v>
      </c>
      <c r="E177" s="211" t="s">
        <v>19</v>
      </c>
      <c r="F177" s="212" t="s">
        <v>730</v>
      </c>
      <c r="G177" s="210"/>
      <c r="H177" s="213">
        <v>0.28100000000000003</v>
      </c>
      <c r="I177" s="214"/>
      <c r="J177" s="210"/>
      <c r="K177" s="210"/>
      <c r="L177" s="215"/>
      <c r="M177" s="216"/>
      <c r="N177" s="217"/>
      <c r="O177" s="217"/>
      <c r="P177" s="217"/>
      <c r="Q177" s="217"/>
      <c r="R177" s="217"/>
      <c r="S177" s="217"/>
      <c r="T177" s="218"/>
      <c r="AT177" s="219" t="s">
        <v>195</v>
      </c>
      <c r="AU177" s="219" t="s">
        <v>82</v>
      </c>
      <c r="AV177" s="14" t="s">
        <v>82</v>
      </c>
      <c r="AW177" s="14" t="s">
        <v>35</v>
      </c>
      <c r="AX177" s="14" t="s">
        <v>73</v>
      </c>
      <c r="AY177" s="219" t="s">
        <v>185</v>
      </c>
    </row>
    <row r="178" spans="1:65" s="14" customFormat="1" ht="11.25">
      <c r="B178" s="209"/>
      <c r="C178" s="210"/>
      <c r="D178" s="200" t="s">
        <v>195</v>
      </c>
      <c r="E178" s="211" t="s">
        <v>19</v>
      </c>
      <c r="F178" s="212" t="s">
        <v>731</v>
      </c>
      <c r="G178" s="210"/>
      <c r="H178" s="213">
        <v>0.33100000000000002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35</v>
      </c>
      <c r="AX178" s="14" t="s">
        <v>73</v>
      </c>
      <c r="AY178" s="219" t="s">
        <v>185</v>
      </c>
    </row>
    <row r="179" spans="1:65" s="13" customFormat="1" ht="11.25">
      <c r="B179" s="198"/>
      <c r="C179" s="199"/>
      <c r="D179" s="200" t="s">
        <v>195</v>
      </c>
      <c r="E179" s="201" t="s">
        <v>19</v>
      </c>
      <c r="F179" s="202" t="s">
        <v>732</v>
      </c>
      <c r="G179" s="199"/>
      <c r="H179" s="201" t="s">
        <v>19</v>
      </c>
      <c r="I179" s="203"/>
      <c r="J179" s="199"/>
      <c r="K179" s="199"/>
      <c r="L179" s="204"/>
      <c r="M179" s="205"/>
      <c r="N179" s="206"/>
      <c r="O179" s="206"/>
      <c r="P179" s="206"/>
      <c r="Q179" s="206"/>
      <c r="R179" s="206"/>
      <c r="S179" s="206"/>
      <c r="T179" s="207"/>
      <c r="AT179" s="208" t="s">
        <v>195</v>
      </c>
      <c r="AU179" s="208" t="s">
        <v>82</v>
      </c>
      <c r="AV179" s="13" t="s">
        <v>80</v>
      </c>
      <c r="AW179" s="13" t="s">
        <v>35</v>
      </c>
      <c r="AX179" s="13" t="s">
        <v>73</v>
      </c>
      <c r="AY179" s="208" t="s">
        <v>185</v>
      </c>
    </row>
    <row r="180" spans="1:65" s="14" customFormat="1" ht="11.25">
      <c r="B180" s="209"/>
      <c r="C180" s="210"/>
      <c r="D180" s="200" t="s">
        <v>195</v>
      </c>
      <c r="E180" s="211" t="s">
        <v>19</v>
      </c>
      <c r="F180" s="212" t="s">
        <v>733</v>
      </c>
      <c r="G180" s="210"/>
      <c r="H180" s="213">
        <v>8.625</v>
      </c>
      <c r="I180" s="214"/>
      <c r="J180" s="210"/>
      <c r="K180" s="210"/>
      <c r="L180" s="215"/>
      <c r="M180" s="216"/>
      <c r="N180" s="217"/>
      <c r="O180" s="217"/>
      <c r="P180" s="217"/>
      <c r="Q180" s="217"/>
      <c r="R180" s="217"/>
      <c r="S180" s="217"/>
      <c r="T180" s="218"/>
      <c r="AT180" s="219" t="s">
        <v>195</v>
      </c>
      <c r="AU180" s="219" t="s">
        <v>82</v>
      </c>
      <c r="AV180" s="14" t="s">
        <v>82</v>
      </c>
      <c r="AW180" s="14" t="s">
        <v>35</v>
      </c>
      <c r="AX180" s="14" t="s">
        <v>73</v>
      </c>
      <c r="AY180" s="219" t="s">
        <v>185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734</v>
      </c>
      <c r="G181" s="210"/>
      <c r="H181" s="213">
        <v>2.5950000000000002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4" customFormat="1" ht="11.25">
      <c r="B182" s="209"/>
      <c r="C182" s="210"/>
      <c r="D182" s="200" t="s">
        <v>195</v>
      </c>
      <c r="E182" s="211" t="s">
        <v>19</v>
      </c>
      <c r="F182" s="212" t="s">
        <v>735</v>
      </c>
      <c r="G182" s="210"/>
      <c r="H182" s="213">
        <v>2.5049999999999999</v>
      </c>
      <c r="I182" s="214"/>
      <c r="J182" s="210"/>
      <c r="K182" s="210"/>
      <c r="L182" s="215"/>
      <c r="M182" s="216"/>
      <c r="N182" s="217"/>
      <c r="O182" s="217"/>
      <c r="P182" s="217"/>
      <c r="Q182" s="217"/>
      <c r="R182" s="217"/>
      <c r="S182" s="217"/>
      <c r="T182" s="218"/>
      <c r="AT182" s="219" t="s">
        <v>195</v>
      </c>
      <c r="AU182" s="219" t="s">
        <v>82</v>
      </c>
      <c r="AV182" s="14" t="s">
        <v>82</v>
      </c>
      <c r="AW182" s="14" t="s">
        <v>35</v>
      </c>
      <c r="AX182" s="14" t="s">
        <v>73</v>
      </c>
      <c r="AY182" s="219" t="s">
        <v>185</v>
      </c>
    </row>
    <row r="183" spans="1:65" s="14" customFormat="1" ht="11.25">
      <c r="B183" s="209"/>
      <c r="C183" s="210"/>
      <c r="D183" s="200" t="s">
        <v>195</v>
      </c>
      <c r="E183" s="211" t="s">
        <v>19</v>
      </c>
      <c r="F183" s="212" t="s">
        <v>736</v>
      </c>
      <c r="G183" s="210"/>
      <c r="H183" s="213">
        <v>2.415</v>
      </c>
      <c r="I183" s="214"/>
      <c r="J183" s="210"/>
      <c r="K183" s="210"/>
      <c r="L183" s="215"/>
      <c r="M183" s="216"/>
      <c r="N183" s="217"/>
      <c r="O183" s="217"/>
      <c r="P183" s="217"/>
      <c r="Q183" s="217"/>
      <c r="R183" s="217"/>
      <c r="S183" s="217"/>
      <c r="T183" s="218"/>
      <c r="AT183" s="219" t="s">
        <v>195</v>
      </c>
      <c r="AU183" s="219" t="s">
        <v>82</v>
      </c>
      <c r="AV183" s="14" t="s">
        <v>82</v>
      </c>
      <c r="AW183" s="14" t="s">
        <v>35</v>
      </c>
      <c r="AX183" s="14" t="s">
        <v>73</v>
      </c>
      <c r="AY183" s="219" t="s">
        <v>185</v>
      </c>
    </row>
    <row r="184" spans="1:65" s="14" customFormat="1" ht="11.25">
      <c r="B184" s="209"/>
      <c r="C184" s="210"/>
      <c r="D184" s="200" t="s">
        <v>195</v>
      </c>
      <c r="E184" s="211" t="s">
        <v>19</v>
      </c>
      <c r="F184" s="212" t="s">
        <v>737</v>
      </c>
      <c r="G184" s="210"/>
      <c r="H184" s="213">
        <v>4.2009999999999996</v>
      </c>
      <c r="I184" s="214"/>
      <c r="J184" s="210"/>
      <c r="K184" s="210"/>
      <c r="L184" s="215"/>
      <c r="M184" s="216"/>
      <c r="N184" s="217"/>
      <c r="O184" s="217"/>
      <c r="P184" s="217"/>
      <c r="Q184" s="217"/>
      <c r="R184" s="217"/>
      <c r="S184" s="217"/>
      <c r="T184" s="218"/>
      <c r="AT184" s="219" t="s">
        <v>195</v>
      </c>
      <c r="AU184" s="219" t="s">
        <v>82</v>
      </c>
      <c r="AV184" s="14" t="s">
        <v>82</v>
      </c>
      <c r="AW184" s="14" t="s">
        <v>35</v>
      </c>
      <c r="AX184" s="14" t="s">
        <v>73</v>
      </c>
      <c r="AY184" s="219" t="s">
        <v>185</v>
      </c>
    </row>
    <row r="185" spans="1:65" s="14" customFormat="1" ht="11.25">
      <c r="B185" s="209"/>
      <c r="C185" s="210"/>
      <c r="D185" s="200" t="s">
        <v>195</v>
      </c>
      <c r="E185" s="211" t="s">
        <v>19</v>
      </c>
      <c r="F185" s="212" t="s">
        <v>738</v>
      </c>
      <c r="G185" s="210"/>
      <c r="H185" s="213">
        <v>3.105</v>
      </c>
      <c r="I185" s="214"/>
      <c r="J185" s="210"/>
      <c r="K185" s="210"/>
      <c r="L185" s="215"/>
      <c r="M185" s="216"/>
      <c r="N185" s="217"/>
      <c r="O185" s="217"/>
      <c r="P185" s="217"/>
      <c r="Q185" s="217"/>
      <c r="R185" s="217"/>
      <c r="S185" s="217"/>
      <c r="T185" s="218"/>
      <c r="AT185" s="219" t="s">
        <v>195</v>
      </c>
      <c r="AU185" s="219" t="s">
        <v>82</v>
      </c>
      <c r="AV185" s="14" t="s">
        <v>82</v>
      </c>
      <c r="AW185" s="14" t="s">
        <v>35</v>
      </c>
      <c r="AX185" s="14" t="s">
        <v>73</v>
      </c>
      <c r="AY185" s="219" t="s">
        <v>185</v>
      </c>
    </row>
    <row r="186" spans="1:65" s="15" customFormat="1" ht="11.25">
      <c r="B186" s="220"/>
      <c r="C186" s="221"/>
      <c r="D186" s="200" t="s">
        <v>195</v>
      </c>
      <c r="E186" s="222" t="s">
        <v>19</v>
      </c>
      <c r="F186" s="223" t="s">
        <v>226</v>
      </c>
      <c r="G186" s="221"/>
      <c r="H186" s="224">
        <v>38.975999999999999</v>
      </c>
      <c r="I186" s="225"/>
      <c r="J186" s="221"/>
      <c r="K186" s="221"/>
      <c r="L186" s="226"/>
      <c r="M186" s="227"/>
      <c r="N186" s="228"/>
      <c r="O186" s="228"/>
      <c r="P186" s="228"/>
      <c r="Q186" s="228"/>
      <c r="R186" s="228"/>
      <c r="S186" s="228"/>
      <c r="T186" s="229"/>
      <c r="AT186" s="230" t="s">
        <v>195</v>
      </c>
      <c r="AU186" s="230" t="s">
        <v>82</v>
      </c>
      <c r="AV186" s="15" t="s">
        <v>135</v>
      </c>
      <c r="AW186" s="15" t="s">
        <v>35</v>
      </c>
      <c r="AX186" s="15" t="s">
        <v>80</v>
      </c>
      <c r="AY186" s="230" t="s">
        <v>185</v>
      </c>
    </row>
    <row r="187" spans="1:65" s="2" customFormat="1" ht="16.5" customHeight="1">
      <c r="A187" s="36"/>
      <c r="B187" s="37"/>
      <c r="C187" s="180" t="s">
        <v>8</v>
      </c>
      <c r="D187" s="180" t="s">
        <v>187</v>
      </c>
      <c r="E187" s="181" t="s">
        <v>739</v>
      </c>
      <c r="F187" s="182" t="s">
        <v>740</v>
      </c>
      <c r="G187" s="183" t="s">
        <v>240</v>
      </c>
      <c r="H187" s="184">
        <v>338.77499999999998</v>
      </c>
      <c r="I187" s="185"/>
      <c r="J187" s="186">
        <f>ROUND(I187*H187,2)</f>
        <v>0</v>
      </c>
      <c r="K187" s="182" t="s">
        <v>191</v>
      </c>
      <c r="L187" s="41"/>
      <c r="M187" s="187" t="s">
        <v>19</v>
      </c>
      <c r="N187" s="188" t="s">
        <v>44</v>
      </c>
      <c r="O187" s="66"/>
      <c r="P187" s="189">
        <f>O187*H187</f>
        <v>0</v>
      </c>
      <c r="Q187" s="189">
        <v>2.7499999999999998E-3</v>
      </c>
      <c r="R187" s="189">
        <f>Q187*H187</f>
        <v>0.93163124999999991</v>
      </c>
      <c r="S187" s="189">
        <v>0</v>
      </c>
      <c r="T187" s="190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82</v>
      </c>
      <c r="AY187" s="19" t="s">
        <v>185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19" t="s">
        <v>80</v>
      </c>
      <c r="BK187" s="192">
        <f>ROUND(I187*H187,2)</f>
        <v>0</v>
      </c>
      <c r="BL187" s="19" t="s">
        <v>135</v>
      </c>
      <c r="BM187" s="191" t="s">
        <v>741</v>
      </c>
    </row>
    <row r="188" spans="1:65" s="2" customFormat="1" ht="11.25">
      <c r="A188" s="36"/>
      <c r="B188" s="37"/>
      <c r="C188" s="38"/>
      <c r="D188" s="193" t="s">
        <v>193</v>
      </c>
      <c r="E188" s="38"/>
      <c r="F188" s="194" t="s">
        <v>742</v>
      </c>
      <c r="G188" s="38"/>
      <c r="H188" s="38"/>
      <c r="I188" s="195"/>
      <c r="J188" s="38"/>
      <c r="K188" s="38"/>
      <c r="L188" s="41"/>
      <c r="M188" s="196"/>
      <c r="N188" s="197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193</v>
      </c>
      <c r="AU188" s="19" t="s">
        <v>82</v>
      </c>
    </row>
    <row r="189" spans="1:65" s="13" customFormat="1" ht="11.25">
      <c r="B189" s="198"/>
      <c r="C189" s="199"/>
      <c r="D189" s="200" t="s">
        <v>195</v>
      </c>
      <c r="E189" s="201" t="s">
        <v>19</v>
      </c>
      <c r="F189" s="202" t="s">
        <v>652</v>
      </c>
      <c r="G189" s="199"/>
      <c r="H189" s="201" t="s">
        <v>19</v>
      </c>
      <c r="I189" s="203"/>
      <c r="J189" s="199"/>
      <c r="K189" s="199"/>
      <c r="L189" s="204"/>
      <c r="M189" s="205"/>
      <c r="N189" s="206"/>
      <c r="O189" s="206"/>
      <c r="P189" s="206"/>
      <c r="Q189" s="206"/>
      <c r="R189" s="206"/>
      <c r="S189" s="206"/>
      <c r="T189" s="207"/>
      <c r="AT189" s="208" t="s">
        <v>195</v>
      </c>
      <c r="AU189" s="208" t="s">
        <v>82</v>
      </c>
      <c r="AV189" s="13" t="s">
        <v>80</v>
      </c>
      <c r="AW189" s="13" t="s">
        <v>35</v>
      </c>
      <c r="AX189" s="13" t="s">
        <v>73</v>
      </c>
      <c r="AY189" s="208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743</v>
      </c>
      <c r="G190" s="210"/>
      <c r="H190" s="213">
        <v>126.27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4" customFormat="1" ht="11.25">
      <c r="B191" s="209"/>
      <c r="C191" s="210"/>
      <c r="D191" s="200" t="s">
        <v>195</v>
      </c>
      <c r="E191" s="211" t="s">
        <v>19</v>
      </c>
      <c r="F191" s="212" t="s">
        <v>744</v>
      </c>
      <c r="G191" s="210"/>
      <c r="H191" s="213">
        <v>1.1479999999999999</v>
      </c>
      <c r="I191" s="214"/>
      <c r="J191" s="210"/>
      <c r="K191" s="210"/>
      <c r="L191" s="215"/>
      <c r="M191" s="216"/>
      <c r="N191" s="217"/>
      <c r="O191" s="217"/>
      <c r="P191" s="217"/>
      <c r="Q191" s="217"/>
      <c r="R191" s="217"/>
      <c r="S191" s="217"/>
      <c r="T191" s="218"/>
      <c r="AT191" s="219" t="s">
        <v>195</v>
      </c>
      <c r="AU191" s="219" t="s">
        <v>82</v>
      </c>
      <c r="AV191" s="14" t="s">
        <v>82</v>
      </c>
      <c r="AW191" s="14" t="s">
        <v>35</v>
      </c>
      <c r="AX191" s="14" t="s">
        <v>73</v>
      </c>
      <c r="AY191" s="219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745</v>
      </c>
      <c r="G192" s="210"/>
      <c r="H192" s="213">
        <v>-2.79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746</v>
      </c>
      <c r="G193" s="210"/>
      <c r="H193" s="213">
        <v>32.085000000000001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745</v>
      </c>
      <c r="G194" s="210"/>
      <c r="H194" s="213">
        <v>-2.79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3" customFormat="1" ht="11.25">
      <c r="B195" s="198"/>
      <c r="C195" s="199"/>
      <c r="D195" s="200" t="s">
        <v>195</v>
      </c>
      <c r="E195" s="201" t="s">
        <v>19</v>
      </c>
      <c r="F195" s="202" t="s">
        <v>732</v>
      </c>
      <c r="G195" s="199"/>
      <c r="H195" s="201" t="s">
        <v>19</v>
      </c>
      <c r="I195" s="203"/>
      <c r="J195" s="199"/>
      <c r="K195" s="199"/>
      <c r="L195" s="204"/>
      <c r="M195" s="205"/>
      <c r="N195" s="206"/>
      <c r="O195" s="206"/>
      <c r="P195" s="206"/>
      <c r="Q195" s="206"/>
      <c r="R195" s="206"/>
      <c r="S195" s="206"/>
      <c r="T195" s="207"/>
      <c r="AT195" s="208" t="s">
        <v>195</v>
      </c>
      <c r="AU195" s="208" t="s">
        <v>82</v>
      </c>
      <c r="AV195" s="13" t="s">
        <v>80</v>
      </c>
      <c r="AW195" s="13" t="s">
        <v>35</v>
      </c>
      <c r="AX195" s="13" t="s">
        <v>73</v>
      </c>
      <c r="AY195" s="208" t="s">
        <v>185</v>
      </c>
    </row>
    <row r="196" spans="1:65" s="14" customFormat="1" ht="11.25">
      <c r="B196" s="209"/>
      <c r="C196" s="210"/>
      <c r="D196" s="200" t="s">
        <v>195</v>
      </c>
      <c r="E196" s="211" t="s">
        <v>19</v>
      </c>
      <c r="F196" s="212" t="s">
        <v>747</v>
      </c>
      <c r="G196" s="210"/>
      <c r="H196" s="213">
        <v>45.3</v>
      </c>
      <c r="I196" s="214"/>
      <c r="J196" s="210"/>
      <c r="K196" s="210"/>
      <c r="L196" s="215"/>
      <c r="M196" s="216"/>
      <c r="N196" s="217"/>
      <c r="O196" s="217"/>
      <c r="P196" s="217"/>
      <c r="Q196" s="217"/>
      <c r="R196" s="217"/>
      <c r="S196" s="217"/>
      <c r="T196" s="218"/>
      <c r="AT196" s="219" t="s">
        <v>195</v>
      </c>
      <c r="AU196" s="219" t="s">
        <v>82</v>
      </c>
      <c r="AV196" s="14" t="s">
        <v>82</v>
      </c>
      <c r="AW196" s="14" t="s">
        <v>35</v>
      </c>
      <c r="AX196" s="14" t="s">
        <v>73</v>
      </c>
      <c r="AY196" s="219" t="s">
        <v>185</v>
      </c>
    </row>
    <row r="197" spans="1:65" s="14" customFormat="1" ht="11.25">
      <c r="B197" s="209"/>
      <c r="C197" s="210"/>
      <c r="D197" s="200" t="s">
        <v>195</v>
      </c>
      <c r="E197" s="211" t="s">
        <v>19</v>
      </c>
      <c r="F197" s="212" t="s">
        <v>748</v>
      </c>
      <c r="G197" s="210"/>
      <c r="H197" s="213">
        <v>40.746000000000002</v>
      </c>
      <c r="I197" s="214"/>
      <c r="J197" s="210"/>
      <c r="K197" s="210"/>
      <c r="L197" s="215"/>
      <c r="M197" s="216"/>
      <c r="N197" s="217"/>
      <c r="O197" s="217"/>
      <c r="P197" s="217"/>
      <c r="Q197" s="217"/>
      <c r="R197" s="217"/>
      <c r="S197" s="217"/>
      <c r="T197" s="218"/>
      <c r="AT197" s="219" t="s">
        <v>195</v>
      </c>
      <c r="AU197" s="219" t="s">
        <v>82</v>
      </c>
      <c r="AV197" s="14" t="s">
        <v>82</v>
      </c>
      <c r="AW197" s="14" t="s">
        <v>35</v>
      </c>
      <c r="AX197" s="14" t="s">
        <v>73</v>
      </c>
      <c r="AY197" s="219" t="s">
        <v>185</v>
      </c>
    </row>
    <row r="198" spans="1:65" s="14" customFormat="1" ht="11.25">
      <c r="B198" s="209"/>
      <c r="C198" s="210"/>
      <c r="D198" s="200" t="s">
        <v>195</v>
      </c>
      <c r="E198" s="211" t="s">
        <v>19</v>
      </c>
      <c r="F198" s="212" t="s">
        <v>749</v>
      </c>
      <c r="G198" s="210"/>
      <c r="H198" s="213">
        <v>8.65</v>
      </c>
      <c r="I198" s="214"/>
      <c r="J198" s="210"/>
      <c r="K198" s="210"/>
      <c r="L198" s="215"/>
      <c r="M198" s="216"/>
      <c r="N198" s="217"/>
      <c r="O198" s="217"/>
      <c r="P198" s="217"/>
      <c r="Q198" s="217"/>
      <c r="R198" s="217"/>
      <c r="S198" s="217"/>
      <c r="T198" s="218"/>
      <c r="AT198" s="219" t="s">
        <v>195</v>
      </c>
      <c r="AU198" s="219" t="s">
        <v>82</v>
      </c>
      <c r="AV198" s="14" t="s">
        <v>82</v>
      </c>
      <c r="AW198" s="14" t="s">
        <v>35</v>
      </c>
      <c r="AX198" s="14" t="s">
        <v>73</v>
      </c>
      <c r="AY198" s="219" t="s">
        <v>185</v>
      </c>
    </row>
    <row r="199" spans="1:65" s="14" customFormat="1" ht="11.25">
      <c r="B199" s="209"/>
      <c r="C199" s="210"/>
      <c r="D199" s="200" t="s">
        <v>195</v>
      </c>
      <c r="E199" s="211" t="s">
        <v>19</v>
      </c>
      <c r="F199" s="212" t="s">
        <v>749</v>
      </c>
      <c r="G199" s="210"/>
      <c r="H199" s="213">
        <v>8.65</v>
      </c>
      <c r="I199" s="214"/>
      <c r="J199" s="210"/>
      <c r="K199" s="210"/>
      <c r="L199" s="215"/>
      <c r="M199" s="216"/>
      <c r="N199" s="217"/>
      <c r="O199" s="217"/>
      <c r="P199" s="217"/>
      <c r="Q199" s="217"/>
      <c r="R199" s="217"/>
      <c r="S199" s="217"/>
      <c r="T199" s="218"/>
      <c r="AT199" s="219" t="s">
        <v>195</v>
      </c>
      <c r="AU199" s="219" t="s">
        <v>82</v>
      </c>
      <c r="AV199" s="14" t="s">
        <v>82</v>
      </c>
      <c r="AW199" s="14" t="s">
        <v>35</v>
      </c>
      <c r="AX199" s="14" t="s">
        <v>73</v>
      </c>
      <c r="AY199" s="219" t="s">
        <v>185</v>
      </c>
    </row>
    <row r="200" spans="1:65" s="14" customFormat="1" ht="11.25">
      <c r="B200" s="209"/>
      <c r="C200" s="210"/>
      <c r="D200" s="200" t="s">
        <v>195</v>
      </c>
      <c r="E200" s="211" t="s">
        <v>19</v>
      </c>
      <c r="F200" s="212" t="s">
        <v>750</v>
      </c>
      <c r="G200" s="210"/>
      <c r="H200" s="213">
        <v>8.35</v>
      </c>
      <c r="I200" s="214"/>
      <c r="J200" s="210"/>
      <c r="K200" s="210"/>
      <c r="L200" s="215"/>
      <c r="M200" s="216"/>
      <c r="N200" s="217"/>
      <c r="O200" s="217"/>
      <c r="P200" s="217"/>
      <c r="Q200" s="217"/>
      <c r="R200" s="217"/>
      <c r="S200" s="217"/>
      <c r="T200" s="218"/>
      <c r="AT200" s="219" t="s">
        <v>195</v>
      </c>
      <c r="AU200" s="219" t="s">
        <v>82</v>
      </c>
      <c r="AV200" s="14" t="s">
        <v>82</v>
      </c>
      <c r="AW200" s="14" t="s">
        <v>35</v>
      </c>
      <c r="AX200" s="14" t="s">
        <v>73</v>
      </c>
      <c r="AY200" s="219" t="s">
        <v>185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750</v>
      </c>
      <c r="G201" s="210"/>
      <c r="H201" s="213">
        <v>8.35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751</v>
      </c>
      <c r="G202" s="210"/>
      <c r="H202" s="213">
        <v>8.0500000000000007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4" customFormat="1" ht="11.25">
      <c r="B203" s="209"/>
      <c r="C203" s="210"/>
      <c r="D203" s="200" t="s">
        <v>195</v>
      </c>
      <c r="E203" s="211" t="s">
        <v>19</v>
      </c>
      <c r="F203" s="212" t="s">
        <v>751</v>
      </c>
      <c r="G203" s="210"/>
      <c r="H203" s="213">
        <v>8.0500000000000007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1:65" s="14" customFormat="1" ht="11.25">
      <c r="B204" s="209"/>
      <c r="C204" s="210"/>
      <c r="D204" s="200" t="s">
        <v>195</v>
      </c>
      <c r="E204" s="211" t="s">
        <v>19</v>
      </c>
      <c r="F204" s="212" t="s">
        <v>752</v>
      </c>
      <c r="G204" s="210"/>
      <c r="H204" s="213">
        <v>14.003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35</v>
      </c>
      <c r="AX204" s="14" t="s">
        <v>73</v>
      </c>
      <c r="AY204" s="219" t="s">
        <v>185</v>
      </c>
    </row>
    <row r="205" spans="1:65" s="14" customFormat="1" ht="11.25">
      <c r="B205" s="209"/>
      <c r="C205" s="210"/>
      <c r="D205" s="200" t="s">
        <v>195</v>
      </c>
      <c r="E205" s="211" t="s">
        <v>19</v>
      </c>
      <c r="F205" s="212" t="s">
        <v>752</v>
      </c>
      <c r="G205" s="210"/>
      <c r="H205" s="213">
        <v>14.003</v>
      </c>
      <c r="I205" s="214"/>
      <c r="J205" s="210"/>
      <c r="K205" s="210"/>
      <c r="L205" s="215"/>
      <c r="M205" s="216"/>
      <c r="N205" s="217"/>
      <c r="O205" s="217"/>
      <c r="P205" s="217"/>
      <c r="Q205" s="217"/>
      <c r="R205" s="217"/>
      <c r="S205" s="217"/>
      <c r="T205" s="218"/>
      <c r="AT205" s="219" t="s">
        <v>195</v>
      </c>
      <c r="AU205" s="219" t="s">
        <v>82</v>
      </c>
      <c r="AV205" s="14" t="s">
        <v>82</v>
      </c>
      <c r="AW205" s="14" t="s">
        <v>35</v>
      </c>
      <c r="AX205" s="14" t="s">
        <v>73</v>
      </c>
      <c r="AY205" s="219" t="s">
        <v>185</v>
      </c>
    </row>
    <row r="206" spans="1:65" s="14" customFormat="1" ht="11.25">
      <c r="B206" s="209"/>
      <c r="C206" s="210"/>
      <c r="D206" s="200" t="s">
        <v>195</v>
      </c>
      <c r="E206" s="211" t="s">
        <v>19</v>
      </c>
      <c r="F206" s="212" t="s">
        <v>753</v>
      </c>
      <c r="G206" s="210"/>
      <c r="H206" s="213">
        <v>20.7</v>
      </c>
      <c r="I206" s="214"/>
      <c r="J206" s="210"/>
      <c r="K206" s="210"/>
      <c r="L206" s="215"/>
      <c r="M206" s="216"/>
      <c r="N206" s="217"/>
      <c r="O206" s="217"/>
      <c r="P206" s="217"/>
      <c r="Q206" s="217"/>
      <c r="R206" s="217"/>
      <c r="S206" s="217"/>
      <c r="T206" s="218"/>
      <c r="AT206" s="219" t="s">
        <v>195</v>
      </c>
      <c r="AU206" s="219" t="s">
        <v>82</v>
      </c>
      <c r="AV206" s="14" t="s">
        <v>82</v>
      </c>
      <c r="AW206" s="14" t="s">
        <v>35</v>
      </c>
      <c r="AX206" s="14" t="s">
        <v>73</v>
      </c>
      <c r="AY206" s="219" t="s">
        <v>185</v>
      </c>
    </row>
    <row r="207" spans="1:65" s="15" customFormat="1" ht="11.25">
      <c r="B207" s="220"/>
      <c r="C207" s="221"/>
      <c r="D207" s="200" t="s">
        <v>195</v>
      </c>
      <c r="E207" s="222" t="s">
        <v>19</v>
      </c>
      <c r="F207" s="223" t="s">
        <v>226</v>
      </c>
      <c r="G207" s="221"/>
      <c r="H207" s="224">
        <v>338.77499999999998</v>
      </c>
      <c r="I207" s="225"/>
      <c r="J207" s="221"/>
      <c r="K207" s="221"/>
      <c r="L207" s="226"/>
      <c r="M207" s="227"/>
      <c r="N207" s="228"/>
      <c r="O207" s="228"/>
      <c r="P207" s="228"/>
      <c r="Q207" s="228"/>
      <c r="R207" s="228"/>
      <c r="S207" s="228"/>
      <c r="T207" s="229"/>
      <c r="AT207" s="230" t="s">
        <v>195</v>
      </c>
      <c r="AU207" s="230" t="s">
        <v>82</v>
      </c>
      <c r="AV207" s="15" t="s">
        <v>135</v>
      </c>
      <c r="AW207" s="15" t="s">
        <v>35</v>
      </c>
      <c r="AX207" s="15" t="s">
        <v>80</v>
      </c>
      <c r="AY207" s="230" t="s">
        <v>185</v>
      </c>
    </row>
    <row r="208" spans="1:65" s="2" customFormat="1" ht="16.5" customHeight="1">
      <c r="A208" s="36"/>
      <c r="B208" s="37"/>
      <c r="C208" s="180" t="s">
        <v>339</v>
      </c>
      <c r="D208" s="180" t="s">
        <v>187</v>
      </c>
      <c r="E208" s="181" t="s">
        <v>754</v>
      </c>
      <c r="F208" s="182" t="s">
        <v>755</v>
      </c>
      <c r="G208" s="183" t="s">
        <v>240</v>
      </c>
      <c r="H208" s="184">
        <v>338.77499999999998</v>
      </c>
      <c r="I208" s="185"/>
      <c r="J208" s="186">
        <f>ROUND(I208*H208,2)</f>
        <v>0</v>
      </c>
      <c r="K208" s="182" t="s">
        <v>191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135</v>
      </c>
      <c r="AT208" s="191" t="s">
        <v>187</v>
      </c>
      <c r="AU208" s="191" t="s">
        <v>82</v>
      </c>
      <c r="AY208" s="19" t="s">
        <v>185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80</v>
      </c>
      <c r="BK208" s="192">
        <f>ROUND(I208*H208,2)</f>
        <v>0</v>
      </c>
      <c r="BL208" s="19" t="s">
        <v>135</v>
      </c>
      <c r="BM208" s="191" t="s">
        <v>756</v>
      </c>
    </row>
    <row r="209" spans="1:51" s="2" customFormat="1" ht="11.25">
      <c r="A209" s="36"/>
      <c r="B209" s="37"/>
      <c r="C209" s="38"/>
      <c r="D209" s="193" t="s">
        <v>193</v>
      </c>
      <c r="E209" s="38"/>
      <c r="F209" s="194" t="s">
        <v>757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193</v>
      </c>
      <c r="AU209" s="19" t="s">
        <v>82</v>
      </c>
    </row>
    <row r="210" spans="1:51" s="13" customFormat="1" ht="11.25">
      <c r="B210" s="198"/>
      <c r="C210" s="199"/>
      <c r="D210" s="200" t="s">
        <v>195</v>
      </c>
      <c r="E210" s="201" t="s">
        <v>19</v>
      </c>
      <c r="F210" s="202" t="s">
        <v>652</v>
      </c>
      <c r="G210" s="199"/>
      <c r="H210" s="201" t="s">
        <v>19</v>
      </c>
      <c r="I210" s="203"/>
      <c r="J210" s="199"/>
      <c r="K210" s="199"/>
      <c r="L210" s="204"/>
      <c r="M210" s="205"/>
      <c r="N210" s="206"/>
      <c r="O210" s="206"/>
      <c r="P210" s="206"/>
      <c r="Q210" s="206"/>
      <c r="R210" s="206"/>
      <c r="S210" s="206"/>
      <c r="T210" s="207"/>
      <c r="AT210" s="208" t="s">
        <v>195</v>
      </c>
      <c r="AU210" s="208" t="s">
        <v>82</v>
      </c>
      <c r="AV210" s="13" t="s">
        <v>80</v>
      </c>
      <c r="AW210" s="13" t="s">
        <v>35</v>
      </c>
      <c r="AX210" s="13" t="s">
        <v>73</v>
      </c>
      <c r="AY210" s="208" t="s">
        <v>185</v>
      </c>
    </row>
    <row r="211" spans="1:51" s="14" customFormat="1" ht="11.25">
      <c r="B211" s="209"/>
      <c r="C211" s="210"/>
      <c r="D211" s="200" t="s">
        <v>195</v>
      </c>
      <c r="E211" s="211" t="s">
        <v>19</v>
      </c>
      <c r="F211" s="212" t="s">
        <v>743</v>
      </c>
      <c r="G211" s="210"/>
      <c r="H211" s="213">
        <v>126.27</v>
      </c>
      <c r="I211" s="214"/>
      <c r="J211" s="210"/>
      <c r="K211" s="210"/>
      <c r="L211" s="215"/>
      <c r="M211" s="216"/>
      <c r="N211" s="217"/>
      <c r="O211" s="217"/>
      <c r="P211" s="217"/>
      <c r="Q211" s="217"/>
      <c r="R211" s="217"/>
      <c r="S211" s="217"/>
      <c r="T211" s="218"/>
      <c r="AT211" s="219" t="s">
        <v>195</v>
      </c>
      <c r="AU211" s="219" t="s">
        <v>82</v>
      </c>
      <c r="AV211" s="14" t="s">
        <v>82</v>
      </c>
      <c r="AW211" s="14" t="s">
        <v>35</v>
      </c>
      <c r="AX211" s="14" t="s">
        <v>73</v>
      </c>
      <c r="AY211" s="219" t="s">
        <v>185</v>
      </c>
    </row>
    <row r="212" spans="1:51" s="14" customFormat="1" ht="11.25">
      <c r="B212" s="209"/>
      <c r="C212" s="210"/>
      <c r="D212" s="200" t="s">
        <v>195</v>
      </c>
      <c r="E212" s="211" t="s">
        <v>19</v>
      </c>
      <c r="F212" s="212" t="s">
        <v>744</v>
      </c>
      <c r="G212" s="210"/>
      <c r="H212" s="213">
        <v>1.1479999999999999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1:51" s="14" customFormat="1" ht="11.25">
      <c r="B213" s="209"/>
      <c r="C213" s="210"/>
      <c r="D213" s="200" t="s">
        <v>195</v>
      </c>
      <c r="E213" s="211" t="s">
        <v>19</v>
      </c>
      <c r="F213" s="212" t="s">
        <v>745</v>
      </c>
      <c r="G213" s="210"/>
      <c r="H213" s="213">
        <v>-2.79</v>
      </c>
      <c r="I213" s="214"/>
      <c r="J213" s="210"/>
      <c r="K213" s="210"/>
      <c r="L213" s="215"/>
      <c r="M213" s="216"/>
      <c r="N213" s="217"/>
      <c r="O213" s="217"/>
      <c r="P213" s="217"/>
      <c r="Q213" s="217"/>
      <c r="R213" s="217"/>
      <c r="S213" s="217"/>
      <c r="T213" s="218"/>
      <c r="AT213" s="219" t="s">
        <v>195</v>
      </c>
      <c r="AU213" s="219" t="s">
        <v>82</v>
      </c>
      <c r="AV213" s="14" t="s">
        <v>82</v>
      </c>
      <c r="AW213" s="14" t="s">
        <v>35</v>
      </c>
      <c r="AX213" s="14" t="s">
        <v>73</v>
      </c>
      <c r="AY213" s="219" t="s">
        <v>185</v>
      </c>
    </row>
    <row r="214" spans="1:51" s="14" customFormat="1" ht="11.25">
      <c r="B214" s="209"/>
      <c r="C214" s="210"/>
      <c r="D214" s="200" t="s">
        <v>195</v>
      </c>
      <c r="E214" s="211" t="s">
        <v>19</v>
      </c>
      <c r="F214" s="212" t="s">
        <v>746</v>
      </c>
      <c r="G214" s="210"/>
      <c r="H214" s="213">
        <v>32.085000000000001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1:51" s="14" customFormat="1" ht="11.25">
      <c r="B215" s="209"/>
      <c r="C215" s="210"/>
      <c r="D215" s="200" t="s">
        <v>195</v>
      </c>
      <c r="E215" s="211" t="s">
        <v>19</v>
      </c>
      <c r="F215" s="212" t="s">
        <v>745</v>
      </c>
      <c r="G215" s="210"/>
      <c r="H215" s="213">
        <v>-2.79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1:51" s="13" customFormat="1" ht="11.25">
      <c r="B216" s="198"/>
      <c r="C216" s="199"/>
      <c r="D216" s="200" t="s">
        <v>195</v>
      </c>
      <c r="E216" s="201" t="s">
        <v>19</v>
      </c>
      <c r="F216" s="202" t="s">
        <v>732</v>
      </c>
      <c r="G216" s="199"/>
      <c r="H216" s="201" t="s">
        <v>19</v>
      </c>
      <c r="I216" s="203"/>
      <c r="J216" s="199"/>
      <c r="K216" s="199"/>
      <c r="L216" s="204"/>
      <c r="M216" s="205"/>
      <c r="N216" s="206"/>
      <c r="O216" s="206"/>
      <c r="P216" s="206"/>
      <c r="Q216" s="206"/>
      <c r="R216" s="206"/>
      <c r="S216" s="206"/>
      <c r="T216" s="207"/>
      <c r="AT216" s="208" t="s">
        <v>195</v>
      </c>
      <c r="AU216" s="208" t="s">
        <v>82</v>
      </c>
      <c r="AV216" s="13" t="s">
        <v>80</v>
      </c>
      <c r="AW216" s="13" t="s">
        <v>35</v>
      </c>
      <c r="AX216" s="13" t="s">
        <v>73</v>
      </c>
      <c r="AY216" s="208" t="s">
        <v>185</v>
      </c>
    </row>
    <row r="217" spans="1:51" s="14" customFormat="1" ht="11.25">
      <c r="B217" s="209"/>
      <c r="C217" s="210"/>
      <c r="D217" s="200" t="s">
        <v>195</v>
      </c>
      <c r="E217" s="211" t="s">
        <v>19</v>
      </c>
      <c r="F217" s="212" t="s">
        <v>747</v>
      </c>
      <c r="G217" s="210"/>
      <c r="H217" s="213">
        <v>45.3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1:51" s="14" customFormat="1" ht="11.25">
      <c r="B218" s="209"/>
      <c r="C218" s="210"/>
      <c r="D218" s="200" t="s">
        <v>195</v>
      </c>
      <c r="E218" s="211" t="s">
        <v>19</v>
      </c>
      <c r="F218" s="212" t="s">
        <v>748</v>
      </c>
      <c r="G218" s="210"/>
      <c r="H218" s="213">
        <v>40.746000000000002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51" s="14" customFormat="1" ht="11.25">
      <c r="B219" s="209"/>
      <c r="C219" s="210"/>
      <c r="D219" s="200" t="s">
        <v>195</v>
      </c>
      <c r="E219" s="211" t="s">
        <v>19</v>
      </c>
      <c r="F219" s="212" t="s">
        <v>749</v>
      </c>
      <c r="G219" s="210"/>
      <c r="H219" s="213">
        <v>8.65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1:51" s="14" customFormat="1" ht="11.25">
      <c r="B220" s="209"/>
      <c r="C220" s="210"/>
      <c r="D220" s="200" t="s">
        <v>195</v>
      </c>
      <c r="E220" s="211" t="s">
        <v>19</v>
      </c>
      <c r="F220" s="212" t="s">
        <v>749</v>
      </c>
      <c r="G220" s="210"/>
      <c r="H220" s="213">
        <v>8.65</v>
      </c>
      <c r="I220" s="214"/>
      <c r="J220" s="210"/>
      <c r="K220" s="210"/>
      <c r="L220" s="215"/>
      <c r="M220" s="216"/>
      <c r="N220" s="217"/>
      <c r="O220" s="217"/>
      <c r="P220" s="217"/>
      <c r="Q220" s="217"/>
      <c r="R220" s="217"/>
      <c r="S220" s="217"/>
      <c r="T220" s="218"/>
      <c r="AT220" s="219" t="s">
        <v>195</v>
      </c>
      <c r="AU220" s="219" t="s">
        <v>82</v>
      </c>
      <c r="AV220" s="14" t="s">
        <v>82</v>
      </c>
      <c r="AW220" s="14" t="s">
        <v>35</v>
      </c>
      <c r="AX220" s="14" t="s">
        <v>73</v>
      </c>
      <c r="AY220" s="219" t="s">
        <v>185</v>
      </c>
    </row>
    <row r="221" spans="1:51" s="14" customFormat="1" ht="11.25">
      <c r="B221" s="209"/>
      <c r="C221" s="210"/>
      <c r="D221" s="200" t="s">
        <v>195</v>
      </c>
      <c r="E221" s="211" t="s">
        <v>19</v>
      </c>
      <c r="F221" s="212" t="s">
        <v>750</v>
      </c>
      <c r="G221" s="210"/>
      <c r="H221" s="213">
        <v>8.35</v>
      </c>
      <c r="I221" s="214"/>
      <c r="J221" s="210"/>
      <c r="K221" s="210"/>
      <c r="L221" s="215"/>
      <c r="M221" s="216"/>
      <c r="N221" s="217"/>
      <c r="O221" s="217"/>
      <c r="P221" s="217"/>
      <c r="Q221" s="217"/>
      <c r="R221" s="217"/>
      <c r="S221" s="217"/>
      <c r="T221" s="218"/>
      <c r="AT221" s="219" t="s">
        <v>195</v>
      </c>
      <c r="AU221" s="219" t="s">
        <v>82</v>
      </c>
      <c r="AV221" s="14" t="s">
        <v>82</v>
      </c>
      <c r="AW221" s="14" t="s">
        <v>35</v>
      </c>
      <c r="AX221" s="14" t="s">
        <v>73</v>
      </c>
      <c r="AY221" s="219" t="s">
        <v>185</v>
      </c>
    </row>
    <row r="222" spans="1:51" s="14" customFormat="1" ht="11.25">
      <c r="B222" s="209"/>
      <c r="C222" s="210"/>
      <c r="D222" s="200" t="s">
        <v>195</v>
      </c>
      <c r="E222" s="211" t="s">
        <v>19</v>
      </c>
      <c r="F222" s="212" t="s">
        <v>750</v>
      </c>
      <c r="G222" s="210"/>
      <c r="H222" s="213">
        <v>8.35</v>
      </c>
      <c r="I222" s="214"/>
      <c r="J222" s="210"/>
      <c r="K222" s="210"/>
      <c r="L222" s="215"/>
      <c r="M222" s="216"/>
      <c r="N222" s="217"/>
      <c r="O222" s="217"/>
      <c r="P222" s="217"/>
      <c r="Q222" s="217"/>
      <c r="R222" s="217"/>
      <c r="S222" s="217"/>
      <c r="T222" s="218"/>
      <c r="AT222" s="219" t="s">
        <v>195</v>
      </c>
      <c r="AU222" s="219" t="s">
        <v>82</v>
      </c>
      <c r="AV222" s="14" t="s">
        <v>82</v>
      </c>
      <c r="AW222" s="14" t="s">
        <v>35</v>
      </c>
      <c r="AX222" s="14" t="s">
        <v>73</v>
      </c>
      <c r="AY222" s="219" t="s">
        <v>185</v>
      </c>
    </row>
    <row r="223" spans="1:51" s="14" customFormat="1" ht="11.25">
      <c r="B223" s="209"/>
      <c r="C223" s="210"/>
      <c r="D223" s="200" t="s">
        <v>195</v>
      </c>
      <c r="E223" s="211" t="s">
        <v>19</v>
      </c>
      <c r="F223" s="212" t="s">
        <v>751</v>
      </c>
      <c r="G223" s="210"/>
      <c r="H223" s="213">
        <v>8.0500000000000007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1:51" s="14" customFormat="1" ht="11.25">
      <c r="B224" s="209"/>
      <c r="C224" s="210"/>
      <c r="D224" s="200" t="s">
        <v>195</v>
      </c>
      <c r="E224" s="211" t="s">
        <v>19</v>
      </c>
      <c r="F224" s="212" t="s">
        <v>751</v>
      </c>
      <c r="G224" s="210"/>
      <c r="H224" s="213">
        <v>8.0500000000000007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752</v>
      </c>
      <c r="G225" s="210"/>
      <c r="H225" s="213">
        <v>14.003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4" customFormat="1" ht="11.25">
      <c r="B226" s="209"/>
      <c r="C226" s="210"/>
      <c r="D226" s="200" t="s">
        <v>195</v>
      </c>
      <c r="E226" s="211" t="s">
        <v>19</v>
      </c>
      <c r="F226" s="212" t="s">
        <v>752</v>
      </c>
      <c r="G226" s="210"/>
      <c r="H226" s="213">
        <v>14.003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753</v>
      </c>
      <c r="G227" s="210"/>
      <c r="H227" s="213">
        <v>20.7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5" customFormat="1" ht="11.25">
      <c r="B228" s="220"/>
      <c r="C228" s="221"/>
      <c r="D228" s="200" t="s">
        <v>195</v>
      </c>
      <c r="E228" s="222" t="s">
        <v>19</v>
      </c>
      <c r="F228" s="223" t="s">
        <v>226</v>
      </c>
      <c r="G228" s="221"/>
      <c r="H228" s="224">
        <v>338.77499999999998</v>
      </c>
      <c r="I228" s="225"/>
      <c r="J228" s="221"/>
      <c r="K228" s="221"/>
      <c r="L228" s="226"/>
      <c r="M228" s="227"/>
      <c r="N228" s="228"/>
      <c r="O228" s="228"/>
      <c r="P228" s="228"/>
      <c r="Q228" s="228"/>
      <c r="R228" s="228"/>
      <c r="S228" s="228"/>
      <c r="T228" s="229"/>
      <c r="AT228" s="230" t="s">
        <v>195</v>
      </c>
      <c r="AU228" s="230" t="s">
        <v>82</v>
      </c>
      <c r="AV228" s="15" t="s">
        <v>135</v>
      </c>
      <c r="AW228" s="15" t="s">
        <v>35</v>
      </c>
      <c r="AX228" s="15" t="s">
        <v>80</v>
      </c>
      <c r="AY228" s="230" t="s">
        <v>185</v>
      </c>
    </row>
    <row r="229" spans="1:65" s="2" customFormat="1" ht="24.2" customHeight="1">
      <c r="A229" s="36"/>
      <c r="B229" s="37"/>
      <c r="C229" s="180" t="s">
        <v>345</v>
      </c>
      <c r="D229" s="180" t="s">
        <v>187</v>
      </c>
      <c r="E229" s="181" t="s">
        <v>758</v>
      </c>
      <c r="F229" s="182" t="s">
        <v>759</v>
      </c>
      <c r="G229" s="183" t="s">
        <v>342</v>
      </c>
      <c r="H229" s="184">
        <v>5.8460000000000001</v>
      </c>
      <c r="I229" s="185"/>
      <c r="J229" s="186">
        <f>ROUND(I229*H229,2)</f>
        <v>0</v>
      </c>
      <c r="K229" s="182" t="s">
        <v>191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1.0463199999999999</v>
      </c>
      <c r="R229" s="189">
        <f>Q229*H229</f>
        <v>6.1167867199999995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82</v>
      </c>
      <c r="AY229" s="19" t="s">
        <v>185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80</v>
      </c>
      <c r="BK229" s="192">
        <f>ROUND(I229*H229,2)</f>
        <v>0</v>
      </c>
      <c r="BL229" s="19" t="s">
        <v>135</v>
      </c>
      <c r="BM229" s="191" t="s">
        <v>760</v>
      </c>
    </row>
    <row r="230" spans="1:65" s="2" customFormat="1" ht="11.25">
      <c r="A230" s="36"/>
      <c r="B230" s="37"/>
      <c r="C230" s="38"/>
      <c r="D230" s="193" t="s">
        <v>193</v>
      </c>
      <c r="E230" s="38"/>
      <c r="F230" s="194" t="s">
        <v>761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193</v>
      </c>
      <c r="AU230" s="19" t="s">
        <v>82</v>
      </c>
    </row>
    <row r="231" spans="1:65" s="14" customFormat="1" ht="11.25">
      <c r="B231" s="209"/>
      <c r="C231" s="210"/>
      <c r="D231" s="200" t="s">
        <v>195</v>
      </c>
      <c r="E231" s="211" t="s">
        <v>19</v>
      </c>
      <c r="F231" s="212" t="s">
        <v>762</v>
      </c>
      <c r="G231" s="210"/>
      <c r="H231" s="213">
        <v>5.8460000000000001</v>
      </c>
      <c r="I231" s="214"/>
      <c r="J231" s="210"/>
      <c r="K231" s="210"/>
      <c r="L231" s="215"/>
      <c r="M231" s="216"/>
      <c r="N231" s="217"/>
      <c r="O231" s="217"/>
      <c r="P231" s="217"/>
      <c r="Q231" s="217"/>
      <c r="R231" s="217"/>
      <c r="S231" s="217"/>
      <c r="T231" s="218"/>
      <c r="AT231" s="219" t="s">
        <v>195</v>
      </c>
      <c r="AU231" s="219" t="s">
        <v>82</v>
      </c>
      <c r="AV231" s="14" t="s">
        <v>82</v>
      </c>
      <c r="AW231" s="14" t="s">
        <v>35</v>
      </c>
      <c r="AX231" s="14" t="s">
        <v>73</v>
      </c>
      <c r="AY231" s="219" t="s">
        <v>185</v>
      </c>
    </row>
    <row r="232" spans="1:65" s="15" customFormat="1" ht="11.25">
      <c r="B232" s="220"/>
      <c r="C232" s="221"/>
      <c r="D232" s="200" t="s">
        <v>195</v>
      </c>
      <c r="E232" s="222" t="s">
        <v>19</v>
      </c>
      <c r="F232" s="223" t="s">
        <v>226</v>
      </c>
      <c r="G232" s="221"/>
      <c r="H232" s="224">
        <v>5.8460000000000001</v>
      </c>
      <c r="I232" s="225"/>
      <c r="J232" s="221"/>
      <c r="K232" s="221"/>
      <c r="L232" s="226"/>
      <c r="M232" s="227"/>
      <c r="N232" s="228"/>
      <c r="O232" s="228"/>
      <c r="P232" s="228"/>
      <c r="Q232" s="228"/>
      <c r="R232" s="228"/>
      <c r="S232" s="228"/>
      <c r="T232" s="229"/>
      <c r="AT232" s="230" t="s">
        <v>195</v>
      </c>
      <c r="AU232" s="230" t="s">
        <v>82</v>
      </c>
      <c r="AV232" s="15" t="s">
        <v>135</v>
      </c>
      <c r="AW232" s="15" t="s">
        <v>35</v>
      </c>
      <c r="AX232" s="15" t="s">
        <v>80</v>
      </c>
      <c r="AY232" s="230" t="s">
        <v>185</v>
      </c>
    </row>
    <row r="233" spans="1:65" s="2" customFormat="1" ht="24.2" customHeight="1">
      <c r="A233" s="36"/>
      <c r="B233" s="37"/>
      <c r="C233" s="180" t="s">
        <v>352</v>
      </c>
      <c r="D233" s="180" t="s">
        <v>187</v>
      </c>
      <c r="E233" s="181" t="s">
        <v>763</v>
      </c>
      <c r="F233" s="182" t="s">
        <v>764</v>
      </c>
      <c r="G233" s="183" t="s">
        <v>240</v>
      </c>
      <c r="H233" s="184">
        <v>3.88</v>
      </c>
      <c r="I233" s="185"/>
      <c r="J233" s="186">
        <f>ROUND(I233*H233,2)</f>
        <v>0</v>
      </c>
      <c r="K233" s="182" t="s">
        <v>191</v>
      </c>
      <c r="L233" s="41"/>
      <c r="M233" s="187" t="s">
        <v>19</v>
      </c>
      <c r="N233" s="188" t="s">
        <v>44</v>
      </c>
      <c r="O233" s="66"/>
      <c r="P233" s="189">
        <f>O233*H233</f>
        <v>0</v>
      </c>
      <c r="Q233" s="189">
        <v>6.6879999999999995E-2</v>
      </c>
      <c r="R233" s="189">
        <f>Q233*H233</f>
        <v>0.25949439999999996</v>
      </c>
      <c r="S233" s="189">
        <v>0</v>
      </c>
      <c r="T233" s="190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82</v>
      </c>
      <c r="AY233" s="19" t="s">
        <v>185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19" t="s">
        <v>80</v>
      </c>
      <c r="BK233" s="192">
        <f>ROUND(I233*H233,2)</f>
        <v>0</v>
      </c>
      <c r="BL233" s="19" t="s">
        <v>135</v>
      </c>
      <c r="BM233" s="191" t="s">
        <v>765</v>
      </c>
    </row>
    <row r="234" spans="1:65" s="2" customFormat="1" ht="11.25">
      <c r="A234" s="36"/>
      <c r="B234" s="37"/>
      <c r="C234" s="38"/>
      <c r="D234" s="193" t="s">
        <v>193</v>
      </c>
      <c r="E234" s="38"/>
      <c r="F234" s="194" t="s">
        <v>766</v>
      </c>
      <c r="G234" s="38"/>
      <c r="H234" s="38"/>
      <c r="I234" s="195"/>
      <c r="J234" s="38"/>
      <c r="K234" s="38"/>
      <c r="L234" s="41"/>
      <c r="M234" s="196"/>
      <c r="N234" s="197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193</v>
      </c>
      <c r="AU234" s="19" t="s">
        <v>82</v>
      </c>
    </row>
    <row r="235" spans="1:65" s="13" customFormat="1" ht="11.25">
      <c r="B235" s="198"/>
      <c r="C235" s="199"/>
      <c r="D235" s="200" t="s">
        <v>195</v>
      </c>
      <c r="E235" s="201" t="s">
        <v>19</v>
      </c>
      <c r="F235" s="202" t="s">
        <v>652</v>
      </c>
      <c r="G235" s="199"/>
      <c r="H235" s="201" t="s">
        <v>19</v>
      </c>
      <c r="I235" s="203"/>
      <c r="J235" s="199"/>
      <c r="K235" s="199"/>
      <c r="L235" s="204"/>
      <c r="M235" s="205"/>
      <c r="N235" s="206"/>
      <c r="O235" s="206"/>
      <c r="P235" s="206"/>
      <c r="Q235" s="206"/>
      <c r="R235" s="206"/>
      <c r="S235" s="206"/>
      <c r="T235" s="207"/>
      <c r="AT235" s="208" t="s">
        <v>195</v>
      </c>
      <c r="AU235" s="208" t="s">
        <v>82</v>
      </c>
      <c r="AV235" s="13" t="s">
        <v>80</v>
      </c>
      <c r="AW235" s="13" t="s">
        <v>35</v>
      </c>
      <c r="AX235" s="13" t="s">
        <v>73</v>
      </c>
      <c r="AY235" s="208" t="s">
        <v>185</v>
      </c>
    </row>
    <row r="236" spans="1:65" s="13" customFormat="1" ht="11.25">
      <c r="B236" s="198"/>
      <c r="C236" s="199"/>
      <c r="D236" s="200" t="s">
        <v>195</v>
      </c>
      <c r="E236" s="201" t="s">
        <v>19</v>
      </c>
      <c r="F236" s="202" t="s">
        <v>767</v>
      </c>
      <c r="G236" s="199"/>
      <c r="H236" s="201" t="s">
        <v>19</v>
      </c>
      <c r="I236" s="203"/>
      <c r="J236" s="199"/>
      <c r="K236" s="199"/>
      <c r="L236" s="204"/>
      <c r="M236" s="205"/>
      <c r="N236" s="206"/>
      <c r="O236" s="206"/>
      <c r="P236" s="206"/>
      <c r="Q236" s="206"/>
      <c r="R236" s="206"/>
      <c r="S236" s="206"/>
      <c r="T236" s="207"/>
      <c r="AT236" s="208" t="s">
        <v>195</v>
      </c>
      <c r="AU236" s="208" t="s">
        <v>82</v>
      </c>
      <c r="AV236" s="13" t="s">
        <v>80</v>
      </c>
      <c r="AW236" s="13" t="s">
        <v>35</v>
      </c>
      <c r="AX236" s="13" t="s">
        <v>73</v>
      </c>
      <c r="AY236" s="208" t="s">
        <v>185</v>
      </c>
    </row>
    <row r="237" spans="1:65" s="14" customFormat="1" ht="11.25">
      <c r="B237" s="209"/>
      <c r="C237" s="210"/>
      <c r="D237" s="200" t="s">
        <v>195</v>
      </c>
      <c r="E237" s="211" t="s">
        <v>19</v>
      </c>
      <c r="F237" s="212" t="s">
        <v>768</v>
      </c>
      <c r="G237" s="210"/>
      <c r="H237" s="213">
        <v>1.21</v>
      </c>
      <c r="I237" s="214"/>
      <c r="J237" s="210"/>
      <c r="K237" s="210"/>
      <c r="L237" s="215"/>
      <c r="M237" s="216"/>
      <c r="N237" s="217"/>
      <c r="O237" s="217"/>
      <c r="P237" s="217"/>
      <c r="Q237" s="217"/>
      <c r="R237" s="217"/>
      <c r="S237" s="217"/>
      <c r="T237" s="218"/>
      <c r="AT237" s="219" t="s">
        <v>195</v>
      </c>
      <c r="AU237" s="219" t="s">
        <v>82</v>
      </c>
      <c r="AV237" s="14" t="s">
        <v>82</v>
      </c>
      <c r="AW237" s="14" t="s">
        <v>35</v>
      </c>
      <c r="AX237" s="14" t="s">
        <v>73</v>
      </c>
      <c r="AY237" s="219" t="s">
        <v>185</v>
      </c>
    </row>
    <row r="238" spans="1:65" s="14" customFormat="1" ht="11.25">
      <c r="B238" s="209"/>
      <c r="C238" s="210"/>
      <c r="D238" s="200" t="s">
        <v>195</v>
      </c>
      <c r="E238" s="211" t="s">
        <v>19</v>
      </c>
      <c r="F238" s="212" t="s">
        <v>769</v>
      </c>
      <c r="G238" s="210"/>
      <c r="H238" s="213">
        <v>0.44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35</v>
      </c>
      <c r="AX238" s="14" t="s">
        <v>73</v>
      </c>
      <c r="AY238" s="219" t="s">
        <v>185</v>
      </c>
    </row>
    <row r="239" spans="1:65" s="14" customFormat="1" ht="11.25">
      <c r="B239" s="209"/>
      <c r="C239" s="210"/>
      <c r="D239" s="200" t="s">
        <v>195</v>
      </c>
      <c r="E239" s="211" t="s">
        <v>19</v>
      </c>
      <c r="F239" s="212" t="s">
        <v>770</v>
      </c>
      <c r="G239" s="210"/>
      <c r="H239" s="213">
        <v>0.9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1:65" s="14" customFormat="1" ht="11.25">
      <c r="B240" s="209"/>
      <c r="C240" s="210"/>
      <c r="D240" s="200" t="s">
        <v>195</v>
      </c>
      <c r="E240" s="211" t="s">
        <v>19</v>
      </c>
      <c r="F240" s="212" t="s">
        <v>771</v>
      </c>
      <c r="G240" s="210"/>
      <c r="H240" s="213">
        <v>0.56000000000000005</v>
      </c>
      <c r="I240" s="214"/>
      <c r="J240" s="210"/>
      <c r="K240" s="210"/>
      <c r="L240" s="215"/>
      <c r="M240" s="216"/>
      <c r="N240" s="217"/>
      <c r="O240" s="217"/>
      <c r="P240" s="217"/>
      <c r="Q240" s="217"/>
      <c r="R240" s="217"/>
      <c r="S240" s="217"/>
      <c r="T240" s="218"/>
      <c r="AT240" s="219" t="s">
        <v>195</v>
      </c>
      <c r="AU240" s="219" t="s">
        <v>82</v>
      </c>
      <c r="AV240" s="14" t="s">
        <v>82</v>
      </c>
      <c r="AW240" s="14" t="s">
        <v>35</v>
      </c>
      <c r="AX240" s="14" t="s">
        <v>73</v>
      </c>
      <c r="AY240" s="219" t="s">
        <v>185</v>
      </c>
    </row>
    <row r="241" spans="1:65" s="14" customFormat="1" ht="11.25">
      <c r="B241" s="209"/>
      <c r="C241" s="210"/>
      <c r="D241" s="200" t="s">
        <v>195</v>
      </c>
      <c r="E241" s="211" t="s">
        <v>19</v>
      </c>
      <c r="F241" s="212" t="s">
        <v>772</v>
      </c>
      <c r="G241" s="210"/>
      <c r="H241" s="213">
        <v>0.77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1:65" s="15" customFormat="1" ht="11.25">
      <c r="B242" s="220"/>
      <c r="C242" s="221"/>
      <c r="D242" s="200" t="s">
        <v>195</v>
      </c>
      <c r="E242" s="222" t="s">
        <v>19</v>
      </c>
      <c r="F242" s="223" t="s">
        <v>226</v>
      </c>
      <c r="G242" s="221"/>
      <c r="H242" s="224">
        <v>3.88</v>
      </c>
      <c r="I242" s="225"/>
      <c r="J242" s="221"/>
      <c r="K242" s="221"/>
      <c r="L242" s="226"/>
      <c r="M242" s="227"/>
      <c r="N242" s="228"/>
      <c r="O242" s="228"/>
      <c r="P242" s="228"/>
      <c r="Q242" s="228"/>
      <c r="R242" s="228"/>
      <c r="S242" s="228"/>
      <c r="T242" s="229"/>
      <c r="AT242" s="230" t="s">
        <v>195</v>
      </c>
      <c r="AU242" s="230" t="s">
        <v>82</v>
      </c>
      <c r="AV242" s="15" t="s">
        <v>135</v>
      </c>
      <c r="AW242" s="15" t="s">
        <v>35</v>
      </c>
      <c r="AX242" s="15" t="s">
        <v>80</v>
      </c>
      <c r="AY242" s="230" t="s">
        <v>185</v>
      </c>
    </row>
    <row r="243" spans="1:65" s="2" customFormat="1" ht="21.75" customHeight="1">
      <c r="A243" s="36"/>
      <c r="B243" s="37"/>
      <c r="C243" s="180" t="s">
        <v>358</v>
      </c>
      <c r="D243" s="180" t="s">
        <v>187</v>
      </c>
      <c r="E243" s="181" t="s">
        <v>773</v>
      </c>
      <c r="F243" s="182" t="s">
        <v>774</v>
      </c>
      <c r="G243" s="183" t="s">
        <v>240</v>
      </c>
      <c r="H243" s="184">
        <v>8.4969999999999999</v>
      </c>
      <c r="I243" s="185"/>
      <c r="J243" s="186">
        <f>ROUND(I243*H243,2)</f>
        <v>0</v>
      </c>
      <c r="K243" s="182" t="s">
        <v>191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2.7499999999999998E-3</v>
      </c>
      <c r="R243" s="189">
        <f>Q243*H243</f>
        <v>2.3366749999999999E-2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82</v>
      </c>
      <c r="AY243" s="19" t="s">
        <v>185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80</v>
      </c>
      <c r="BK243" s="192">
        <f>ROUND(I243*H243,2)</f>
        <v>0</v>
      </c>
      <c r="BL243" s="19" t="s">
        <v>135</v>
      </c>
      <c r="BM243" s="191" t="s">
        <v>775</v>
      </c>
    </row>
    <row r="244" spans="1:65" s="2" customFormat="1" ht="11.25">
      <c r="A244" s="36"/>
      <c r="B244" s="37"/>
      <c r="C244" s="38"/>
      <c r="D244" s="193" t="s">
        <v>193</v>
      </c>
      <c r="E244" s="38"/>
      <c r="F244" s="194" t="s">
        <v>776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193</v>
      </c>
      <c r="AU244" s="19" t="s">
        <v>82</v>
      </c>
    </row>
    <row r="245" spans="1:65" s="13" customFormat="1" ht="11.25">
      <c r="B245" s="198"/>
      <c r="C245" s="199"/>
      <c r="D245" s="200" t="s">
        <v>195</v>
      </c>
      <c r="E245" s="201" t="s">
        <v>19</v>
      </c>
      <c r="F245" s="202" t="s">
        <v>777</v>
      </c>
      <c r="G245" s="199"/>
      <c r="H245" s="201" t="s">
        <v>19</v>
      </c>
      <c r="I245" s="203"/>
      <c r="J245" s="199"/>
      <c r="K245" s="199"/>
      <c r="L245" s="204"/>
      <c r="M245" s="205"/>
      <c r="N245" s="206"/>
      <c r="O245" s="206"/>
      <c r="P245" s="206"/>
      <c r="Q245" s="206"/>
      <c r="R245" s="206"/>
      <c r="S245" s="206"/>
      <c r="T245" s="207"/>
      <c r="AT245" s="208" t="s">
        <v>195</v>
      </c>
      <c r="AU245" s="208" t="s">
        <v>82</v>
      </c>
      <c r="AV245" s="13" t="s">
        <v>80</v>
      </c>
      <c r="AW245" s="13" t="s">
        <v>35</v>
      </c>
      <c r="AX245" s="13" t="s">
        <v>73</v>
      </c>
      <c r="AY245" s="208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778</v>
      </c>
      <c r="G246" s="210"/>
      <c r="H246" s="213">
        <v>4.7569999999999997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4" customFormat="1" ht="11.25">
      <c r="B247" s="209"/>
      <c r="C247" s="210"/>
      <c r="D247" s="200" t="s">
        <v>195</v>
      </c>
      <c r="E247" s="211" t="s">
        <v>19</v>
      </c>
      <c r="F247" s="212" t="s">
        <v>779</v>
      </c>
      <c r="G247" s="210"/>
      <c r="H247" s="213">
        <v>3.6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1:65" s="14" customFormat="1" ht="11.25">
      <c r="B248" s="209"/>
      <c r="C248" s="210"/>
      <c r="D248" s="200" t="s">
        <v>195</v>
      </c>
      <c r="E248" s="211" t="s">
        <v>19</v>
      </c>
      <c r="F248" s="212" t="s">
        <v>780</v>
      </c>
      <c r="G248" s="210"/>
      <c r="H248" s="213">
        <v>0.14000000000000001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1:65" s="15" customFormat="1" ht="11.25">
      <c r="B249" s="220"/>
      <c r="C249" s="221"/>
      <c r="D249" s="200" t="s">
        <v>195</v>
      </c>
      <c r="E249" s="222" t="s">
        <v>19</v>
      </c>
      <c r="F249" s="223" t="s">
        <v>226</v>
      </c>
      <c r="G249" s="221"/>
      <c r="H249" s="224">
        <v>8.4969999999999999</v>
      </c>
      <c r="I249" s="225"/>
      <c r="J249" s="221"/>
      <c r="K249" s="221"/>
      <c r="L249" s="226"/>
      <c r="M249" s="227"/>
      <c r="N249" s="228"/>
      <c r="O249" s="228"/>
      <c r="P249" s="228"/>
      <c r="Q249" s="228"/>
      <c r="R249" s="228"/>
      <c r="S249" s="228"/>
      <c r="T249" s="229"/>
      <c r="AT249" s="230" t="s">
        <v>195</v>
      </c>
      <c r="AU249" s="230" t="s">
        <v>82</v>
      </c>
      <c r="AV249" s="15" t="s">
        <v>135</v>
      </c>
      <c r="AW249" s="15" t="s">
        <v>35</v>
      </c>
      <c r="AX249" s="15" t="s">
        <v>80</v>
      </c>
      <c r="AY249" s="230" t="s">
        <v>185</v>
      </c>
    </row>
    <row r="250" spans="1:65" s="2" customFormat="1" ht="21.75" customHeight="1">
      <c r="A250" s="36"/>
      <c r="B250" s="37"/>
      <c r="C250" s="180" t="s">
        <v>372</v>
      </c>
      <c r="D250" s="180" t="s">
        <v>187</v>
      </c>
      <c r="E250" s="181" t="s">
        <v>781</v>
      </c>
      <c r="F250" s="182" t="s">
        <v>782</v>
      </c>
      <c r="G250" s="183" t="s">
        <v>240</v>
      </c>
      <c r="H250" s="184">
        <v>8.4969999999999999</v>
      </c>
      <c r="I250" s="185"/>
      <c r="J250" s="186">
        <f>ROUND(I250*H250,2)</f>
        <v>0</v>
      </c>
      <c r="K250" s="182" t="s">
        <v>191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0</v>
      </c>
      <c r="R250" s="189">
        <f>Q250*H250</f>
        <v>0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82</v>
      </c>
      <c r="AY250" s="19" t="s">
        <v>185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80</v>
      </c>
      <c r="BK250" s="192">
        <f>ROUND(I250*H250,2)</f>
        <v>0</v>
      </c>
      <c r="BL250" s="19" t="s">
        <v>135</v>
      </c>
      <c r="BM250" s="191" t="s">
        <v>783</v>
      </c>
    </row>
    <row r="251" spans="1:65" s="2" customFormat="1" ht="11.25">
      <c r="A251" s="36"/>
      <c r="B251" s="37"/>
      <c r="C251" s="38"/>
      <c r="D251" s="193" t="s">
        <v>193</v>
      </c>
      <c r="E251" s="38"/>
      <c r="F251" s="194" t="s">
        <v>784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193</v>
      </c>
      <c r="AU251" s="19" t="s">
        <v>82</v>
      </c>
    </row>
    <row r="252" spans="1:65" s="13" customFormat="1" ht="11.25">
      <c r="B252" s="198"/>
      <c r="C252" s="199"/>
      <c r="D252" s="200" t="s">
        <v>195</v>
      </c>
      <c r="E252" s="201" t="s">
        <v>19</v>
      </c>
      <c r="F252" s="202" t="s">
        <v>777</v>
      </c>
      <c r="G252" s="199"/>
      <c r="H252" s="201" t="s">
        <v>19</v>
      </c>
      <c r="I252" s="203"/>
      <c r="J252" s="199"/>
      <c r="K252" s="199"/>
      <c r="L252" s="204"/>
      <c r="M252" s="205"/>
      <c r="N252" s="206"/>
      <c r="O252" s="206"/>
      <c r="P252" s="206"/>
      <c r="Q252" s="206"/>
      <c r="R252" s="206"/>
      <c r="S252" s="206"/>
      <c r="T252" s="207"/>
      <c r="AT252" s="208" t="s">
        <v>195</v>
      </c>
      <c r="AU252" s="208" t="s">
        <v>82</v>
      </c>
      <c r="AV252" s="13" t="s">
        <v>80</v>
      </c>
      <c r="AW252" s="13" t="s">
        <v>35</v>
      </c>
      <c r="AX252" s="13" t="s">
        <v>73</v>
      </c>
      <c r="AY252" s="208" t="s">
        <v>185</v>
      </c>
    </row>
    <row r="253" spans="1:65" s="14" customFormat="1" ht="11.25">
      <c r="B253" s="209"/>
      <c r="C253" s="210"/>
      <c r="D253" s="200" t="s">
        <v>195</v>
      </c>
      <c r="E253" s="211" t="s">
        <v>19</v>
      </c>
      <c r="F253" s="212" t="s">
        <v>778</v>
      </c>
      <c r="G253" s="210"/>
      <c r="H253" s="213">
        <v>4.7569999999999997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779</v>
      </c>
      <c r="G254" s="210"/>
      <c r="H254" s="213">
        <v>3.6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4" customFormat="1" ht="11.25">
      <c r="B255" s="209"/>
      <c r="C255" s="210"/>
      <c r="D255" s="200" t="s">
        <v>195</v>
      </c>
      <c r="E255" s="211" t="s">
        <v>19</v>
      </c>
      <c r="F255" s="212" t="s">
        <v>780</v>
      </c>
      <c r="G255" s="210"/>
      <c r="H255" s="213">
        <v>0.14000000000000001</v>
      </c>
      <c r="I255" s="214"/>
      <c r="J255" s="210"/>
      <c r="K255" s="210"/>
      <c r="L255" s="215"/>
      <c r="M255" s="216"/>
      <c r="N255" s="217"/>
      <c r="O255" s="217"/>
      <c r="P255" s="217"/>
      <c r="Q255" s="217"/>
      <c r="R255" s="217"/>
      <c r="S255" s="217"/>
      <c r="T255" s="218"/>
      <c r="AT255" s="219" t="s">
        <v>195</v>
      </c>
      <c r="AU255" s="219" t="s">
        <v>82</v>
      </c>
      <c r="AV255" s="14" t="s">
        <v>82</v>
      </c>
      <c r="AW255" s="14" t="s">
        <v>35</v>
      </c>
      <c r="AX255" s="14" t="s">
        <v>73</v>
      </c>
      <c r="AY255" s="219" t="s">
        <v>185</v>
      </c>
    </row>
    <row r="256" spans="1:65" s="15" customFormat="1" ht="11.25">
      <c r="B256" s="220"/>
      <c r="C256" s="221"/>
      <c r="D256" s="200" t="s">
        <v>195</v>
      </c>
      <c r="E256" s="222" t="s">
        <v>19</v>
      </c>
      <c r="F256" s="223" t="s">
        <v>226</v>
      </c>
      <c r="G256" s="221"/>
      <c r="H256" s="224">
        <v>8.4969999999999999</v>
      </c>
      <c r="I256" s="225"/>
      <c r="J256" s="221"/>
      <c r="K256" s="221"/>
      <c r="L256" s="226"/>
      <c r="M256" s="227"/>
      <c r="N256" s="228"/>
      <c r="O256" s="228"/>
      <c r="P256" s="228"/>
      <c r="Q256" s="228"/>
      <c r="R256" s="228"/>
      <c r="S256" s="228"/>
      <c r="T256" s="229"/>
      <c r="AT256" s="230" t="s">
        <v>195</v>
      </c>
      <c r="AU256" s="230" t="s">
        <v>82</v>
      </c>
      <c r="AV256" s="15" t="s">
        <v>135</v>
      </c>
      <c r="AW256" s="15" t="s">
        <v>35</v>
      </c>
      <c r="AX256" s="15" t="s">
        <v>80</v>
      </c>
      <c r="AY256" s="230" t="s">
        <v>185</v>
      </c>
    </row>
    <row r="257" spans="1:65" s="12" customFormat="1" ht="22.9" customHeight="1">
      <c r="B257" s="164"/>
      <c r="C257" s="165"/>
      <c r="D257" s="166" t="s">
        <v>72</v>
      </c>
      <c r="E257" s="178" t="s">
        <v>135</v>
      </c>
      <c r="F257" s="178" t="s">
        <v>785</v>
      </c>
      <c r="G257" s="165"/>
      <c r="H257" s="165"/>
      <c r="I257" s="168"/>
      <c r="J257" s="179">
        <f>BK257</f>
        <v>0</v>
      </c>
      <c r="K257" s="165"/>
      <c r="L257" s="170"/>
      <c r="M257" s="171"/>
      <c r="N257" s="172"/>
      <c r="O257" s="172"/>
      <c r="P257" s="173">
        <f>SUM(P258:P525)</f>
        <v>0</v>
      </c>
      <c r="Q257" s="172"/>
      <c r="R257" s="173">
        <f>SUM(R258:R525)</f>
        <v>490.86781096000004</v>
      </c>
      <c r="S257" s="172"/>
      <c r="T257" s="174">
        <f>SUM(T258:T525)</f>
        <v>0</v>
      </c>
      <c r="AR257" s="175" t="s">
        <v>80</v>
      </c>
      <c r="AT257" s="176" t="s">
        <v>72</v>
      </c>
      <c r="AU257" s="176" t="s">
        <v>80</v>
      </c>
      <c r="AY257" s="175" t="s">
        <v>185</v>
      </c>
      <c r="BK257" s="177">
        <f>SUM(BK258:BK525)</f>
        <v>0</v>
      </c>
    </row>
    <row r="258" spans="1:65" s="2" customFormat="1" ht="24.2" customHeight="1">
      <c r="A258" s="36"/>
      <c r="B258" s="37"/>
      <c r="C258" s="180" t="s">
        <v>7</v>
      </c>
      <c r="D258" s="180" t="s">
        <v>187</v>
      </c>
      <c r="E258" s="181" t="s">
        <v>786</v>
      </c>
      <c r="F258" s="182" t="s">
        <v>787</v>
      </c>
      <c r="G258" s="183" t="s">
        <v>190</v>
      </c>
      <c r="H258" s="184">
        <v>103.94199999999999</v>
      </c>
      <c r="I258" s="185"/>
      <c r="J258" s="186">
        <f>ROUND(I258*H258,2)</f>
        <v>0</v>
      </c>
      <c r="K258" s="182" t="s">
        <v>191</v>
      </c>
      <c r="L258" s="41"/>
      <c r="M258" s="187" t="s">
        <v>19</v>
      </c>
      <c r="N258" s="188" t="s">
        <v>44</v>
      </c>
      <c r="O258" s="66"/>
      <c r="P258" s="189">
        <f>O258*H258</f>
        <v>0</v>
      </c>
      <c r="Q258" s="189">
        <v>2.45343</v>
      </c>
      <c r="R258" s="189">
        <f>Q258*H258</f>
        <v>255.01442105999999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135</v>
      </c>
      <c r="AT258" s="191" t="s">
        <v>187</v>
      </c>
      <c r="AU258" s="191" t="s">
        <v>82</v>
      </c>
      <c r="AY258" s="19" t="s">
        <v>185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80</v>
      </c>
      <c r="BK258" s="192">
        <f>ROUND(I258*H258,2)</f>
        <v>0</v>
      </c>
      <c r="BL258" s="19" t="s">
        <v>135</v>
      </c>
      <c r="BM258" s="191" t="s">
        <v>788</v>
      </c>
    </row>
    <row r="259" spans="1:65" s="2" customFormat="1" ht="11.25">
      <c r="A259" s="36"/>
      <c r="B259" s="37"/>
      <c r="C259" s="38"/>
      <c r="D259" s="193" t="s">
        <v>193</v>
      </c>
      <c r="E259" s="38"/>
      <c r="F259" s="194" t="s">
        <v>789</v>
      </c>
      <c r="G259" s="38"/>
      <c r="H259" s="38"/>
      <c r="I259" s="195"/>
      <c r="J259" s="38"/>
      <c r="K259" s="38"/>
      <c r="L259" s="41"/>
      <c r="M259" s="196"/>
      <c r="N259" s="197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193</v>
      </c>
      <c r="AU259" s="19" t="s">
        <v>82</v>
      </c>
    </row>
    <row r="260" spans="1:65" s="13" customFormat="1" ht="11.25">
      <c r="B260" s="198"/>
      <c r="C260" s="199"/>
      <c r="D260" s="200" t="s">
        <v>195</v>
      </c>
      <c r="E260" s="201" t="s">
        <v>19</v>
      </c>
      <c r="F260" s="202" t="s">
        <v>652</v>
      </c>
      <c r="G260" s="199"/>
      <c r="H260" s="201" t="s">
        <v>19</v>
      </c>
      <c r="I260" s="203"/>
      <c r="J260" s="199"/>
      <c r="K260" s="199"/>
      <c r="L260" s="204"/>
      <c r="M260" s="205"/>
      <c r="N260" s="206"/>
      <c r="O260" s="206"/>
      <c r="P260" s="206"/>
      <c r="Q260" s="206"/>
      <c r="R260" s="206"/>
      <c r="S260" s="206"/>
      <c r="T260" s="207"/>
      <c r="AT260" s="208" t="s">
        <v>195</v>
      </c>
      <c r="AU260" s="208" t="s">
        <v>82</v>
      </c>
      <c r="AV260" s="13" t="s">
        <v>80</v>
      </c>
      <c r="AW260" s="13" t="s">
        <v>35</v>
      </c>
      <c r="AX260" s="13" t="s">
        <v>73</v>
      </c>
      <c r="AY260" s="208" t="s">
        <v>185</v>
      </c>
    </row>
    <row r="261" spans="1:65" s="14" customFormat="1" ht="11.25">
      <c r="B261" s="209"/>
      <c r="C261" s="210"/>
      <c r="D261" s="200" t="s">
        <v>195</v>
      </c>
      <c r="E261" s="211" t="s">
        <v>19</v>
      </c>
      <c r="F261" s="212" t="s">
        <v>790</v>
      </c>
      <c r="G261" s="210"/>
      <c r="H261" s="213">
        <v>48.62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1:65" s="14" customFormat="1" ht="11.25">
      <c r="B262" s="209"/>
      <c r="C262" s="210"/>
      <c r="D262" s="200" t="s">
        <v>195</v>
      </c>
      <c r="E262" s="211" t="s">
        <v>19</v>
      </c>
      <c r="F262" s="212" t="s">
        <v>791</v>
      </c>
      <c r="G262" s="210"/>
      <c r="H262" s="213">
        <v>-3.4380000000000002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1:65" s="14" customFormat="1" ht="11.25">
      <c r="B263" s="209"/>
      <c r="C263" s="210"/>
      <c r="D263" s="200" t="s">
        <v>195</v>
      </c>
      <c r="E263" s="211" t="s">
        <v>19</v>
      </c>
      <c r="F263" s="212" t="s">
        <v>792</v>
      </c>
      <c r="G263" s="210"/>
      <c r="H263" s="213">
        <v>-1.325</v>
      </c>
      <c r="I263" s="214"/>
      <c r="J263" s="210"/>
      <c r="K263" s="210"/>
      <c r="L263" s="215"/>
      <c r="M263" s="216"/>
      <c r="N263" s="217"/>
      <c r="O263" s="217"/>
      <c r="P263" s="217"/>
      <c r="Q263" s="217"/>
      <c r="R263" s="217"/>
      <c r="S263" s="217"/>
      <c r="T263" s="218"/>
      <c r="AT263" s="219" t="s">
        <v>195</v>
      </c>
      <c r="AU263" s="219" t="s">
        <v>82</v>
      </c>
      <c r="AV263" s="14" t="s">
        <v>82</v>
      </c>
      <c r="AW263" s="14" t="s">
        <v>35</v>
      </c>
      <c r="AX263" s="14" t="s">
        <v>73</v>
      </c>
      <c r="AY263" s="219" t="s">
        <v>185</v>
      </c>
    </row>
    <row r="264" spans="1:65" s="14" customFormat="1" ht="11.25">
      <c r="B264" s="209"/>
      <c r="C264" s="210"/>
      <c r="D264" s="200" t="s">
        <v>195</v>
      </c>
      <c r="E264" s="211" t="s">
        <v>19</v>
      </c>
      <c r="F264" s="212" t="s">
        <v>793</v>
      </c>
      <c r="G264" s="210"/>
      <c r="H264" s="213">
        <v>-0.2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35</v>
      </c>
      <c r="AX264" s="14" t="s">
        <v>73</v>
      </c>
      <c r="AY264" s="219" t="s">
        <v>185</v>
      </c>
    </row>
    <row r="265" spans="1:65" s="14" customFormat="1" ht="11.25">
      <c r="B265" s="209"/>
      <c r="C265" s="210"/>
      <c r="D265" s="200" t="s">
        <v>195</v>
      </c>
      <c r="E265" s="211" t="s">
        <v>19</v>
      </c>
      <c r="F265" s="212" t="s">
        <v>794</v>
      </c>
      <c r="G265" s="210"/>
      <c r="H265" s="213">
        <v>0.98099999999999998</v>
      </c>
      <c r="I265" s="214"/>
      <c r="J265" s="210"/>
      <c r="K265" s="210"/>
      <c r="L265" s="215"/>
      <c r="M265" s="216"/>
      <c r="N265" s="217"/>
      <c r="O265" s="217"/>
      <c r="P265" s="217"/>
      <c r="Q265" s="217"/>
      <c r="R265" s="217"/>
      <c r="S265" s="217"/>
      <c r="T265" s="218"/>
      <c r="AT265" s="219" t="s">
        <v>195</v>
      </c>
      <c r="AU265" s="219" t="s">
        <v>82</v>
      </c>
      <c r="AV265" s="14" t="s">
        <v>82</v>
      </c>
      <c r="AW265" s="14" t="s">
        <v>35</v>
      </c>
      <c r="AX265" s="14" t="s">
        <v>73</v>
      </c>
      <c r="AY265" s="219" t="s">
        <v>185</v>
      </c>
    </row>
    <row r="266" spans="1:65" s="14" customFormat="1" ht="11.25">
      <c r="B266" s="209"/>
      <c r="C266" s="210"/>
      <c r="D266" s="200" t="s">
        <v>195</v>
      </c>
      <c r="E266" s="211" t="s">
        <v>19</v>
      </c>
      <c r="F266" s="212" t="s">
        <v>795</v>
      </c>
      <c r="G266" s="210"/>
      <c r="H266" s="213">
        <v>24.446000000000002</v>
      </c>
      <c r="I266" s="214"/>
      <c r="J266" s="210"/>
      <c r="K266" s="210"/>
      <c r="L266" s="215"/>
      <c r="M266" s="216"/>
      <c r="N266" s="217"/>
      <c r="O266" s="217"/>
      <c r="P266" s="217"/>
      <c r="Q266" s="217"/>
      <c r="R266" s="217"/>
      <c r="S266" s="217"/>
      <c r="T266" s="218"/>
      <c r="AT266" s="219" t="s">
        <v>195</v>
      </c>
      <c r="AU266" s="219" t="s">
        <v>82</v>
      </c>
      <c r="AV266" s="14" t="s">
        <v>82</v>
      </c>
      <c r="AW266" s="14" t="s">
        <v>35</v>
      </c>
      <c r="AX266" s="14" t="s">
        <v>73</v>
      </c>
      <c r="AY266" s="219" t="s">
        <v>185</v>
      </c>
    </row>
    <row r="267" spans="1:65" s="14" customFormat="1" ht="11.25">
      <c r="B267" s="209"/>
      <c r="C267" s="210"/>
      <c r="D267" s="200" t="s">
        <v>195</v>
      </c>
      <c r="E267" s="211" t="s">
        <v>19</v>
      </c>
      <c r="F267" s="212" t="s">
        <v>796</v>
      </c>
      <c r="G267" s="210"/>
      <c r="H267" s="213">
        <v>0.33100000000000002</v>
      </c>
      <c r="I267" s="214"/>
      <c r="J267" s="210"/>
      <c r="K267" s="210"/>
      <c r="L267" s="215"/>
      <c r="M267" s="216"/>
      <c r="N267" s="217"/>
      <c r="O267" s="217"/>
      <c r="P267" s="217"/>
      <c r="Q267" s="217"/>
      <c r="R267" s="217"/>
      <c r="S267" s="217"/>
      <c r="T267" s="218"/>
      <c r="AT267" s="219" t="s">
        <v>195</v>
      </c>
      <c r="AU267" s="219" t="s">
        <v>82</v>
      </c>
      <c r="AV267" s="14" t="s">
        <v>82</v>
      </c>
      <c r="AW267" s="14" t="s">
        <v>35</v>
      </c>
      <c r="AX267" s="14" t="s">
        <v>73</v>
      </c>
      <c r="AY267" s="219" t="s">
        <v>185</v>
      </c>
    </row>
    <row r="268" spans="1:65" s="14" customFormat="1" ht="11.25">
      <c r="B268" s="209"/>
      <c r="C268" s="210"/>
      <c r="D268" s="200" t="s">
        <v>195</v>
      </c>
      <c r="E268" s="211" t="s">
        <v>19</v>
      </c>
      <c r="F268" s="212" t="s">
        <v>797</v>
      </c>
      <c r="G268" s="210"/>
      <c r="H268" s="213">
        <v>33.32</v>
      </c>
      <c r="I268" s="214"/>
      <c r="J268" s="210"/>
      <c r="K268" s="210"/>
      <c r="L268" s="215"/>
      <c r="M268" s="216"/>
      <c r="N268" s="217"/>
      <c r="O268" s="217"/>
      <c r="P268" s="217"/>
      <c r="Q268" s="217"/>
      <c r="R268" s="217"/>
      <c r="S268" s="217"/>
      <c r="T268" s="218"/>
      <c r="AT268" s="219" t="s">
        <v>195</v>
      </c>
      <c r="AU268" s="219" t="s">
        <v>82</v>
      </c>
      <c r="AV268" s="14" t="s">
        <v>82</v>
      </c>
      <c r="AW268" s="14" t="s">
        <v>35</v>
      </c>
      <c r="AX268" s="14" t="s">
        <v>73</v>
      </c>
      <c r="AY268" s="219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798</v>
      </c>
      <c r="G269" s="210"/>
      <c r="H269" s="213">
        <v>1.2070000000000001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5" customFormat="1" ht="11.25">
      <c r="B270" s="220"/>
      <c r="C270" s="221"/>
      <c r="D270" s="200" t="s">
        <v>195</v>
      </c>
      <c r="E270" s="222" t="s">
        <v>19</v>
      </c>
      <c r="F270" s="223" t="s">
        <v>226</v>
      </c>
      <c r="G270" s="221"/>
      <c r="H270" s="224">
        <v>103.94199999999999</v>
      </c>
      <c r="I270" s="225"/>
      <c r="J270" s="221"/>
      <c r="K270" s="221"/>
      <c r="L270" s="226"/>
      <c r="M270" s="227"/>
      <c r="N270" s="228"/>
      <c r="O270" s="228"/>
      <c r="P270" s="228"/>
      <c r="Q270" s="228"/>
      <c r="R270" s="228"/>
      <c r="S270" s="228"/>
      <c r="T270" s="229"/>
      <c r="AT270" s="230" t="s">
        <v>195</v>
      </c>
      <c r="AU270" s="230" t="s">
        <v>82</v>
      </c>
      <c r="AV270" s="15" t="s">
        <v>135</v>
      </c>
      <c r="AW270" s="15" t="s">
        <v>35</v>
      </c>
      <c r="AX270" s="15" t="s">
        <v>80</v>
      </c>
      <c r="AY270" s="230" t="s">
        <v>185</v>
      </c>
    </row>
    <row r="271" spans="1:65" s="2" customFormat="1" ht="21.75" customHeight="1">
      <c r="A271" s="36"/>
      <c r="B271" s="37"/>
      <c r="C271" s="180" t="s">
        <v>386</v>
      </c>
      <c r="D271" s="180" t="s">
        <v>187</v>
      </c>
      <c r="E271" s="181" t="s">
        <v>799</v>
      </c>
      <c r="F271" s="182" t="s">
        <v>800</v>
      </c>
      <c r="G271" s="183" t="s">
        <v>240</v>
      </c>
      <c r="H271" s="184">
        <v>557.16499999999996</v>
      </c>
      <c r="I271" s="185"/>
      <c r="J271" s="186">
        <f>ROUND(I271*H271,2)</f>
        <v>0</v>
      </c>
      <c r="K271" s="182" t="s">
        <v>191</v>
      </c>
      <c r="L271" s="41"/>
      <c r="M271" s="187" t="s">
        <v>19</v>
      </c>
      <c r="N271" s="188" t="s">
        <v>44</v>
      </c>
      <c r="O271" s="66"/>
      <c r="P271" s="189">
        <f>O271*H271</f>
        <v>0</v>
      </c>
      <c r="Q271" s="189">
        <v>5.3299999999999997E-3</v>
      </c>
      <c r="R271" s="189">
        <f>Q271*H271</f>
        <v>2.9696894499999997</v>
      </c>
      <c r="S271" s="189">
        <v>0</v>
      </c>
      <c r="T271" s="190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82</v>
      </c>
      <c r="AY271" s="19" t="s">
        <v>185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19" t="s">
        <v>80</v>
      </c>
      <c r="BK271" s="192">
        <f>ROUND(I271*H271,2)</f>
        <v>0</v>
      </c>
      <c r="BL271" s="19" t="s">
        <v>135</v>
      </c>
      <c r="BM271" s="191" t="s">
        <v>801</v>
      </c>
    </row>
    <row r="272" spans="1:65" s="2" customFormat="1" ht="11.25">
      <c r="A272" s="36"/>
      <c r="B272" s="37"/>
      <c r="C272" s="38"/>
      <c r="D272" s="193" t="s">
        <v>193</v>
      </c>
      <c r="E272" s="38"/>
      <c r="F272" s="194" t="s">
        <v>802</v>
      </c>
      <c r="G272" s="38"/>
      <c r="H272" s="38"/>
      <c r="I272" s="195"/>
      <c r="J272" s="38"/>
      <c r="K272" s="38"/>
      <c r="L272" s="41"/>
      <c r="M272" s="196"/>
      <c r="N272" s="197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193</v>
      </c>
      <c r="AU272" s="19" t="s">
        <v>82</v>
      </c>
    </row>
    <row r="273" spans="2:51" s="13" customFormat="1" ht="11.25">
      <c r="B273" s="198"/>
      <c r="C273" s="199"/>
      <c r="D273" s="200" t="s">
        <v>195</v>
      </c>
      <c r="E273" s="201" t="s">
        <v>19</v>
      </c>
      <c r="F273" s="202" t="s">
        <v>652</v>
      </c>
      <c r="G273" s="199"/>
      <c r="H273" s="201" t="s">
        <v>19</v>
      </c>
      <c r="I273" s="203"/>
      <c r="J273" s="199"/>
      <c r="K273" s="199"/>
      <c r="L273" s="204"/>
      <c r="M273" s="205"/>
      <c r="N273" s="206"/>
      <c r="O273" s="206"/>
      <c r="P273" s="206"/>
      <c r="Q273" s="206"/>
      <c r="R273" s="206"/>
      <c r="S273" s="206"/>
      <c r="T273" s="207"/>
      <c r="AT273" s="208" t="s">
        <v>195</v>
      </c>
      <c r="AU273" s="208" t="s">
        <v>82</v>
      </c>
      <c r="AV273" s="13" t="s">
        <v>80</v>
      </c>
      <c r="AW273" s="13" t="s">
        <v>35</v>
      </c>
      <c r="AX273" s="13" t="s">
        <v>73</v>
      </c>
      <c r="AY273" s="208" t="s">
        <v>185</v>
      </c>
    </row>
    <row r="274" spans="2:51" s="14" customFormat="1" ht="11.25">
      <c r="B274" s="209"/>
      <c r="C274" s="210"/>
      <c r="D274" s="200" t="s">
        <v>195</v>
      </c>
      <c r="E274" s="211" t="s">
        <v>19</v>
      </c>
      <c r="F274" s="212" t="s">
        <v>803</v>
      </c>
      <c r="G274" s="210"/>
      <c r="H274" s="213">
        <v>194.48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2:51" s="14" customFormat="1" ht="11.25">
      <c r="B275" s="209"/>
      <c r="C275" s="210"/>
      <c r="D275" s="200" t="s">
        <v>195</v>
      </c>
      <c r="E275" s="211" t="s">
        <v>19</v>
      </c>
      <c r="F275" s="212" t="s">
        <v>804</v>
      </c>
      <c r="G275" s="210"/>
      <c r="H275" s="213">
        <v>3.95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2:51" s="14" customFormat="1" ht="11.25">
      <c r="B276" s="209"/>
      <c r="C276" s="210"/>
      <c r="D276" s="200" t="s">
        <v>195</v>
      </c>
      <c r="E276" s="211" t="s">
        <v>19</v>
      </c>
      <c r="F276" s="212" t="s">
        <v>805</v>
      </c>
      <c r="G276" s="210"/>
      <c r="H276" s="213">
        <v>2.3250000000000002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2:51" s="14" customFormat="1" ht="11.25">
      <c r="B277" s="209"/>
      <c r="C277" s="210"/>
      <c r="D277" s="200" t="s">
        <v>195</v>
      </c>
      <c r="E277" s="211" t="s">
        <v>19</v>
      </c>
      <c r="F277" s="212" t="s">
        <v>806</v>
      </c>
      <c r="G277" s="210"/>
      <c r="H277" s="213">
        <v>-23.76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2:51" s="14" customFormat="1" ht="11.25">
      <c r="B278" s="209"/>
      <c r="C278" s="210"/>
      <c r="D278" s="200" t="s">
        <v>195</v>
      </c>
      <c r="E278" s="211" t="s">
        <v>19</v>
      </c>
      <c r="F278" s="212" t="s">
        <v>807</v>
      </c>
      <c r="G278" s="210"/>
      <c r="H278" s="213">
        <v>0.79500000000000004</v>
      </c>
      <c r="I278" s="214"/>
      <c r="J278" s="210"/>
      <c r="K278" s="210"/>
      <c r="L278" s="215"/>
      <c r="M278" s="216"/>
      <c r="N278" s="217"/>
      <c r="O278" s="217"/>
      <c r="P278" s="217"/>
      <c r="Q278" s="217"/>
      <c r="R278" s="217"/>
      <c r="S278" s="217"/>
      <c r="T278" s="218"/>
      <c r="AT278" s="219" t="s">
        <v>195</v>
      </c>
      <c r="AU278" s="219" t="s">
        <v>82</v>
      </c>
      <c r="AV278" s="14" t="s">
        <v>82</v>
      </c>
      <c r="AW278" s="14" t="s">
        <v>35</v>
      </c>
      <c r="AX278" s="14" t="s">
        <v>73</v>
      </c>
      <c r="AY278" s="219" t="s">
        <v>185</v>
      </c>
    </row>
    <row r="279" spans="2:51" s="14" customFormat="1" ht="11.25">
      <c r="B279" s="209"/>
      <c r="C279" s="210"/>
      <c r="D279" s="200" t="s">
        <v>195</v>
      </c>
      <c r="E279" s="211" t="s">
        <v>19</v>
      </c>
      <c r="F279" s="212" t="s">
        <v>808</v>
      </c>
      <c r="G279" s="210"/>
      <c r="H279" s="213">
        <v>0.89500000000000002</v>
      </c>
      <c r="I279" s="214"/>
      <c r="J279" s="210"/>
      <c r="K279" s="210"/>
      <c r="L279" s="215"/>
      <c r="M279" s="216"/>
      <c r="N279" s="217"/>
      <c r="O279" s="217"/>
      <c r="P279" s="217"/>
      <c r="Q279" s="217"/>
      <c r="R279" s="217"/>
      <c r="S279" s="217"/>
      <c r="T279" s="218"/>
      <c r="AT279" s="219" t="s">
        <v>195</v>
      </c>
      <c r="AU279" s="219" t="s">
        <v>82</v>
      </c>
      <c r="AV279" s="14" t="s">
        <v>82</v>
      </c>
      <c r="AW279" s="14" t="s">
        <v>35</v>
      </c>
      <c r="AX279" s="14" t="s">
        <v>73</v>
      </c>
      <c r="AY279" s="219" t="s">
        <v>185</v>
      </c>
    </row>
    <row r="280" spans="2:51" s="14" customFormat="1" ht="11.25">
      <c r="B280" s="209"/>
      <c r="C280" s="210"/>
      <c r="D280" s="200" t="s">
        <v>195</v>
      </c>
      <c r="E280" s="211" t="s">
        <v>19</v>
      </c>
      <c r="F280" s="212" t="s">
        <v>809</v>
      </c>
      <c r="G280" s="210"/>
      <c r="H280" s="213">
        <v>-1.6739999999999999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2:51" s="14" customFormat="1" ht="11.25">
      <c r="B281" s="209"/>
      <c r="C281" s="210"/>
      <c r="D281" s="200" t="s">
        <v>195</v>
      </c>
      <c r="E281" s="211" t="s">
        <v>19</v>
      </c>
      <c r="F281" s="212" t="s">
        <v>810</v>
      </c>
      <c r="G281" s="210"/>
      <c r="H281" s="213">
        <v>97.784000000000006</v>
      </c>
      <c r="I281" s="214"/>
      <c r="J281" s="210"/>
      <c r="K281" s="210"/>
      <c r="L281" s="215"/>
      <c r="M281" s="216"/>
      <c r="N281" s="217"/>
      <c r="O281" s="217"/>
      <c r="P281" s="217"/>
      <c r="Q281" s="217"/>
      <c r="R281" s="217"/>
      <c r="S281" s="217"/>
      <c r="T281" s="218"/>
      <c r="AT281" s="219" t="s">
        <v>195</v>
      </c>
      <c r="AU281" s="219" t="s">
        <v>82</v>
      </c>
      <c r="AV281" s="14" t="s">
        <v>82</v>
      </c>
      <c r="AW281" s="14" t="s">
        <v>35</v>
      </c>
      <c r="AX281" s="14" t="s">
        <v>73</v>
      </c>
      <c r="AY281" s="219" t="s">
        <v>185</v>
      </c>
    </row>
    <row r="282" spans="2:51" s="14" customFormat="1" ht="11.25">
      <c r="B282" s="209"/>
      <c r="C282" s="210"/>
      <c r="D282" s="200" t="s">
        <v>195</v>
      </c>
      <c r="E282" s="211" t="s">
        <v>19</v>
      </c>
      <c r="F282" s="212" t="s">
        <v>811</v>
      </c>
      <c r="G282" s="210"/>
      <c r="H282" s="213">
        <v>166.6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2:51" s="16" customFormat="1" ht="11.25">
      <c r="B283" s="247"/>
      <c r="C283" s="248"/>
      <c r="D283" s="200" t="s">
        <v>195</v>
      </c>
      <c r="E283" s="249" t="s">
        <v>19</v>
      </c>
      <c r="F283" s="250" t="s">
        <v>727</v>
      </c>
      <c r="G283" s="248"/>
      <c r="H283" s="251">
        <v>441.39499999999998</v>
      </c>
      <c r="I283" s="252"/>
      <c r="J283" s="248"/>
      <c r="K283" s="248"/>
      <c r="L283" s="253"/>
      <c r="M283" s="254"/>
      <c r="N283" s="255"/>
      <c r="O283" s="255"/>
      <c r="P283" s="255"/>
      <c r="Q283" s="255"/>
      <c r="R283" s="255"/>
      <c r="S283" s="255"/>
      <c r="T283" s="256"/>
      <c r="AT283" s="257" t="s">
        <v>195</v>
      </c>
      <c r="AU283" s="257" t="s">
        <v>82</v>
      </c>
      <c r="AV283" s="16" t="s">
        <v>129</v>
      </c>
      <c r="AW283" s="16" t="s">
        <v>35</v>
      </c>
      <c r="AX283" s="16" t="s">
        <v>73</v>
      </c>
      <c r="AY283" s="257" t="s">
        <v>185</v>
      </c>
    </row>
    <row r="284" spans="2:51" s="14" customFormat="1" ht="11.25">
      <c r="B284" s="209"/>
      <c r="C284" s="210"/>
      <c r="D284" s="200" t="s">
        <v>195</v>
      </c>
      <c r="E284" s="211" t="s">
        <v>19</v>
      </c>
      <c r="F284" s="212" t="s">
        <v>812</v>
      </c>
      <c r="G284" s="210"/>
      <c r="H284" s="213">
        <v>24.736999999999998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2:51" s="14" customFormat="1" ht="11.25">
      <c r="B285" s="209"/>
      <c r="C285" s="210"/>
      <c r="D285" s="200" t="s">
        <v>195</v>
      </c>
      <c r="E285" s="211" t="s">
        <v>19</v>
      </c>
      <c r="F285" s="212" t="s">
        <v>813</v>
      </c>
      <c r="G285" s="210"/>
      <c r="H285" s="213">
        <v>8.34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2:51" s="14" customFormat="1" ht="11.25">
      <c r="B286" s="209"/>
      <c r="C286" s="210"/>
      <c r="D286" s="200" t="s">
        <v>195</v>
      </c>
      <c r="E286" s="211" t="s">
        <v>19</v>
      </c>
      <c r="F286" s="212" t="s">
        <v>814</v>
      </c>
      <c r="G286" s="210"/>
      <c r="H286" s="213">
        <v>20.193000000000001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35</v>
      </c>
      <c r="AX286" s="14" t="s">
        <v>73</v>
      </c>
      <c r="AY286" s="219" t="s">
        <v>185</v>
      </c>
    </row>
    <row r="287" spans="2:51" s="16" customFormat="1" ht="11.25">
      <c r="B287" s="247"/>
      <c r="C287" s="248"/>
      <c r="D287" s="200" t="s">
        <v>195</v>
      </c>
      <c r="E287" s="249" t="s">
        <v>19</v>
      </c>
      <c r="F287" s="250" t="s">
        <v>727</v>
      </c>
      <c r="G287" s="248"/>
      <c r="H287" s="251">
        <v>53.27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AT287" s="257" t="s">
        <v>195</v>
      </c>
      <c r="AU287" s="257" t="s">
        <v>82</v>
      </c>
      <c r="AV287" s="16" t="s">
        <v>129</v>
      </c>
      <c r="AW287" s="16" t="s">
        <v>35</v>
      </c>
      <c r="AX287" s="16" t="s">
        <v>73</v>
      </c>
      <c r="AY287" s="257" t="s">
        <v>185</v>
      </c>
    </row>
    <row r="288" spans="2:51" s="13" customFormat="1" ht="11.25">
      <c r="B288" s="198"/>
      <c r="C288" s="199"/>
      <c r="D288" s="200" t="s">
        <v>195</v>
      </c>
      <c r="E288" s="201" t="s">
        <v>19</v>
      </c>
      <c r="F288" s="202" t="s">
        <v>732</v>
      </c>
      <c r="G288" s="199"/>
      <c r="H288" s="201" t="s">
        <v>19</v>
      </c>
      <c r="I288" s="203"/>
      <c r="J288" s="199"/>
      <c r="K288" s="199"/>
      <c r="L288" s="204"/>
      <c r="M288" s="205"/>
      <c r="N288" s="206"/>
      <c r="O288" s="206"/>
      <c r="P288" s="206"/>
      <c r="Q288" s="206"/>
      <c r="R288" s="206"/>
      <c r="S288" s="206"/>
      <c r="T288" s="207"/>
      <c r="AT288" s="208" t="s">
        <v>195</v>
      </c>
      <c r="AU288" s="208" t="s">
        <v>82</v>
      </c>
      <c r="AV288" s="13" t="s">
        <v>80</v>
      </c>
      <c r="AW288" s="13" t="s">
        <v>35</v>
      </c>
      <c r="AX288" s="13" t="s">
        <v>73</v>
      </c>
      <c r="AY288" s="208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815</v>
      </c>
      <c r="G289" s="210"/>
      <c r="H289" s="213">
        <v>62.5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5" customFormat="1" ht="11.25">
      <c r="B290" s="220"/>
      <c r="C290" s="221"/>
      <c r="D290" s="200" t="s">
        <v>195</v>
      </c>
      <c r="E290" s="222" t="s">
        <v>19</v>
      </c>
      <c r="F290" s="223" t="s">
        <v>226</v>
      </c>
      <c r="G290" s="221"/>
      <c r="H290" s="224">
        <v>557.16499999999996</v>
      </c>
      <c r="I290" s="225"/>
      <c r="J290" s="221"/>
      <c r="K290" s="221"/>
      <c r="L290" s="226"/>
      <c r="M290" s="227"/>
      <c r="N290" s="228"/>
      <c r="O290" s="228"/>
      <c r="P290" s="228"/>
      <c r="Q290" s="228"/>
      <c r="R290" s="228"/>
      <c r="S290" s="228"/>
      <c r="T290" s="229"/>
      <c r="AT290" s="230" t="s">
        <v>195</v>
      </c>
      <c r="AU290" s="230" t="s">
        <v>82</v>
      </c>
      <c r="AV290" s="15" t="s">
        <v>135</v>
      </c>
      <c r="AW290" s="15" t="s">
        <v>35</v>
      </c>
      <c r="AX290" s="15" t="s">
        <v>80</v>
      </c>
      <c r="AY290" s="230" t="s">
        <v>185</v>
      </c>
    </row>
    <row r="291" spans="1:65" s="2" customFormat="1" ht="24.2" customHeight="1">
      <c r="A291" s="36"/>
      <c r="B291" s="37"/>
      <c r="C291" s="180" t="s">
        <v>393</v>
      </c>
      <c r="D291" s="180" t="s">
        <v>187</v>
      </c>
      <c r="E291" s="181" t="s">
        <v>816</v>
      </c>
      <c r="F291" s="182" t="s">
        <v>817</v>
      </c>
      <c r="G291" s="183" t="s">
        <v>240</v>
      </c>
      <c r="H291" s="184">
        <v>557.16499999999996</v>
      </c>
      <c r="I291" s="185"/>
      <c r="J291" s="186">
        <f>ROUND(I291*H291,2)</f>
        <v>0</v>
      </c>
      <c r="K291" s="182" t="s">
        <v>191</v>
      </c>
      <c r="L291" s="41"/>
      <c r="M291" s="187" t="s">
        <v>19</v>
      </c>
      <c r="N291" s="188" t="s">
        <v>44</v>
      </c>
      <c r="O291" s="66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135</v>
      </c>
      <c r="AT291" s="191" t="s">
        <v>187</v>
      </c>
      <c r="AU291" s="191" t="s">
        <v>82</v>
      </c>
      <c r="AY291" s="19" t="s">
        <v>185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19" t="s">
        <v>80</v>
      </c>
      <c r="BK291" s="192">
        <f>ROUND(I291*H291,2)</f>
        <v>0</v>
      </c>
      <c r="BL291" s="19" t="s">
        <v>135</v>
      </c>
      <c r="BM291" s="191" t="s">
        <v>818</v>
      </c>
    </row>
    <row r="292" spans="1:65" s="2" customFormat="1" ht="11.25">
      <c r="A292" s="36"/>
      <c r="B292" s="37"/>
      <c r="C292" s="38"/>
      <c r="D292" s="193" t="s">
        <v>193</v>
      </c>
      <c r="E292" s="38"/>
      <c r="F292" s="194" t="s">
        <v>819</v>
      </c>
      <c r="G292" s="38"/>
      <c r="H292" s="38"/>
      <c r="I292" s="195"/>
      <c r="J292" s="38"/>
      <c r="K292" s="38"/>
      <c r="L292" s="41"/>
      <c r="M292" s="196"/>
      <c r="N292" s="197"/>
      <c r="O292" s="66"/>
      <c r="P292" s="66"/>
      <c r="Q292" s="66"/>
      <c r="R292" s="66"/>
      <c r="S292" s="66"/>
      <c r="T292" s="67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T292" s="19" t="s">
        <v>193</v>
      </c>
      <c r="AU292" s="19" t="s">
        <v>82</v>
      </c>
    </row>
    <row r="293" spans="1:65" s="13" customFormat="1" ht="11.25">
      <c r="B293" s="198"/>
      <c r="C293" s="199"/>
      <c r="D293" s="200" t="s">
        <v>195</v>
      </c>
      <c r="E293" s="201" t="s">
        <v>19</v>
      </c>
      <c r="F293" s="202" t="s">
        <v>652</v>
      </c>
      <c r="G293" s="199"/>
      <c r="H293" s="201" t="s">
        <v>19</v>
      </c>
      <c r="I293" s="203"/>
      <c r="J293" s="199"/>
      <c r="K293" s="199"/>
      <c r="L293" s="204"/>
      <c r="M293" s="205"/>
      <c r="N293" s="206"/>
      <c r="O293" s="206"/>
      <c r="P293" s="206"/>
      <c r="Q293" s="206"/>
      <c r="R293" s="206"/>
      <c r="S293" s="206"/>
      <c r="T293" s="207"/>
      <c r="AT293" s="208" t="s">
        <v>195</v>
      </c>
      <c r="AU293" s="208" t="s">
        <v>82</v>
      </c>
      <c r="AV293" s="13" t="s">
        <v>80</v>
      </c>
      <c r="AW293" s="13" t="s">
        <v>35</v>
      </c>
      <c r="AX293" s="13" t="s">
        <v>73</v>
      </c>
      <c r="AY293" s="208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803</v>
      </c>
      <c r="G294" s="210"/>
      <c r="H294" s="213">
        <v>194.48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4" customFormat="1" ht="11.25">
      <c r="B295" s="209"/>
      <c r="C295" s="210"/>
      <c r="D295" s="200" t="s">
        <v>195</v>
      </c>
      <c r="E295" s="211" t="s">
        <v>19</v>
      </c>
      <c r="F295" s="212" t="s">
        <v>804</v>
      </c>
      <c r="G295" s="210"/>
      <c r="H295" s="213">
        <v>3.95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1:65" s="14" customFormat="1" ht="11.25">
      <c r="B296" s="209"/>
      <c r="C296" s="210"/>
      <c r="D296" s="200" t="s">
        <v>195</v>
      </c>
      <c r="E296" s="211" t="s">
        <v>19</v>
      </c>
      <c r="F296" s="212" t="s">
        <v>805</v>
      </c>
      <c r="G296" s="210"/>
      <c r="H296" s="213">
        <v>2.3250000000000002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806</v>
      </c>
      <c r="G297" s="210"/>
      <c r="H297" s="213">
        <v>-23.76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4" customFormat="1" ht="11.25">
      <c r="B298" s="209"/>
      <c r="C298" s="210"/>
      <c r="D298" s="200" t="s">
        <v>195</v>
      </c>
      <c r="E298" s="211" t="s">
        <v>19</v>
      </c>
      <c r="F298" s="212" t="s">
        <v>807</v>
      </c>
      <c r="G298" s="210"/>
      <c r="H298" s="213">
        <v>0.79500000000000004</v>
      </c>
      <c r="I298" s="214"/>
      <c r="J298" s="210"/>
      <c r="K298" s="210"/>
      <c r="L298" s="215"/>
      <c r="M298" s="216"/>
      <c r="N298" s="217"/>
      <c r="O298" s="217"/>
      <c r="P298" s="217"/>
      <c r="Q298" s="217"/>
      <c r="R298" s="217"/>
      <c r="S298" s="217"/>
      <c r="T298" s="218"/>
      <c r="AT298" s="219" t="s">
        <v>195</v>
      </c>
      <c r="AU298" s="219" t="s">
        <v>82</v>
      </c>
      <c r="AV298" s="14" t="s">
        <v>82</v>
      </c>
      <c r="AW298" s="14" t="s">
        <v>35</v>
      </c>
      <c r="AX298" s="14" t="s">
        <v>73</v>
      </c>
      <c r="AY298" s="219" t="s">
        <v>185</v>
      </c>
    </row>
    <row r="299" spans="1:65" s="14" customFormat="1" ht="11.25">
      <c r="B299" s="209"/>
      <c r="C299" s="210"/>
      <c r="D299" s="200" t="s">
        <v>195</v>
      </c>
      <c r="E299" s="211" t="s">
        <v>19</v>
      </c>
      <c r="F299" s="212" t="s">
        <v>808</v>
      </c>
      <c r="G299" s="210"/>
      <c r="H299" s="213">
        <v>0.89500000000000002</v>
      </c>
      <c r="I299" s="214"/>
      <c r="J299" s="210"/>
      <c r="K299" s="210"/>
      <c r="L299" s="215"/>
      <c r="M299" s="216"/>
      <c r="N299" s="217"/>
      <c r="O299" s="217"/>
      <c r="P299" s="217"/>
      <c r="Q299" s="217"/>
      <c r="R299" s="217"/>
      <c r="S299" s="217"/>
      <c r="T299" s="218"/>
      <c r="AT299" s="219" t="s">
        <v>195</v>
      </c>
      <c r="AU299" s="219" t="s">
        <v>82</v>
      </c>
      <c r="AV299" s="14" t="s">
        <v>82</v>
      </c>
      <c r="AW299" s="14" t="s">
        <v>35</v>
      </c>
      <c r="AX299" s="14" t="s">
        <v>73</v>
      </c>
      <c r="AY299" s="219" t="s">
        <v>185</v>
      </c>
    </row>
    <row r="300" spans="1:65" s="14" customFormat="1" ht="11.25">
      <c r="B300" s="209"/>
      <c r="C300" s="210"/>
      <c r="D300" s="200" t="s">
        <v>195</v>
      </c>
      <c r="E300" s="211" t="s">
        <v>19</v>
      </c>
      <c r="F300" s="212" t="s">
        <v>809</v>
      </c>
      <c r="G300" s="210"/>
      <c r="H300" s="213">
        <v>-1.6739999999999999</v>
      </c>
      <c r="I300" s="214"/>
      <c r="J300" s="210"/>
      <c r="K300" s="210"/>
      <c r="L300" s="215"/>
      <c r="M300" s="216"/>
      <c r="N300" s="217"/>
      <c r="O300" s="217"/>
      <c r="P300" s="217"/>
      <c r="Q300" s="217"/>
      <c r="R300" s="217"/>
      <c r="S300" s="217"/>
      <c r="T300" s="218"/>
      <c r="AT300" s="219" t="s">
        <v>195</v>
      </c>
      <c r="AU300" s="219" t="s">
        <v>82</v>
      </c>
      <c r="AV300" s="14" t="s">
        <v>82</v>
      </c>
      <c r="AW300" s="14" t="s">
        <v>35</v>
      </c>
      <c r="AX300" s="14" t="s">
        <v>73</v>
      </c>
      <c r="AY300" s="219" t="s">
        <v>185</v>
      </c>
    </row>
    <row r="301" spans="1:65" s="14" customFormat="1" ht="11.25">
      <c r="B301" s="209"/>
      <c r="C301" s="210"/>
      <c r="D301" s="200" t="s">
        <v>195</v>
      </c>
      <c r="E301" s="211" t="s">
        <v>19</v>
      </c>
      <c r="F301" s="212" t="s">
        <v>810</v>
      </c>
      <c r="G301" s="210"/>
      <c r="H301" s="213">
        <v>97.784000000000006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1:65" s="14" customFormat="1" ht="11.25">
      <c r="B302" s="209"/>
      <c r="C302" s="210"/>
      <c r="D302" s="200" t="s">
        <v>195</v>
      </c>
      <c r="E302" s="211" t="s">
        <v>19</v>
      </c>
      <c r="F302" s="212" t="s">
        <v>811</v>
      </c>
      <c r="G302" s="210"/>
      <c r="H302" s="213">
        <v>166.6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1:65" s="16" customFormat="1" ht="11.25">
      <c r="B303" s="247"/>
      <c r="C303" s="248"/>
      <c r="D303" s="200" t="s">
        <v>195</v>
      </c>
      <c r="E303" s="249" t="s">
        <v>19</v>
      </c>
      <c r="F303" s="250" t="s">
        <v>727</v>
      </c>
      <c r="G303" s="248"/>
      <c r="H303" s="251">
        <v>441.39499999999998</v>
      </c>
      <c r="I303" s="252"/>
      <c r="J303" s="248"/>
      <c r="K303" s="248"/>
      <c r="L303" s="253"/>
      <c r="M303" s="254"/>
      <c r="N303" s="255"/>
      <c r="O303" s="255"/>
      <c r="P303" s="255"/>
      <c r="Q303" s="255"/>
      <c r="R303" s="255"/>
      <c r="S303" s="255"/>
      <c r="T303" s="256"/>
      <c r="AT303" s="257" t="s">
        <v>195</v>
      </c>
      <c r="AU303" s="257" t="s">
        <v>82</v>
      </c>
      <c r="AV303" s="16" t="s">
        <v>129</v>
      </c>
      <c r="AW303" s="16" t="s">
        <v>35</v>
      </c>
      <c r="AX303" s="16" t="s">
        <v>73</v>
      </c>
      <c r="AY303" s="257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812</v>
      </c>
      <c r="G304" s="210"/>
      <c r="H304" s="213">
        <v>24.736999999999998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4" customFormat="1" ht="11.25">
      <c r="B305" s="209"/>
      <c r="C305" s="210"/>
      <c r="D305" s="200" t="s">
        <v>195</v>
      </c>
      <c r="E305" s="211" t="s">
        <v>19</v>
      </c>
      <c r="F305" s="212" t="s">
        <v>813</v>
      </c>
      <c r="G305" s="210"/>
      <c r="H305" s="213">
        <v>8.34</v>
      </c>
      <c r="I305" s="214"/>
      <c r="J305" s="210"/>
      <c r="K305" s="210"/>
      <c r="L305" s="215"/>
      <c r="M305" s="216"/>
      <c r="N305" s="217"/>
      <c r="O305" s="217"/>
      <c r="P305" s="217"/>
      <c r="Q305" s="217"/>
      <c r="R305" s="217"/>
      <c r="S305" s="217"/>
      <c r="T305" s="218"/>
      <c r="AT305" s="219" t="s">
        <v>195</v>
      </c>
      <c r="AU305" s="219" t="s">
        <v>82</v>
      </c>
      <c r="AV305" s="14" t="s">
        <v>82</v>
      </c>
      <c r="AW305" s="14" t="s">
        <v>35</v>
      </c>
      <c r="AX305" s="14" t="s">
        <v>73</v>
      </c>
      <c r="AY305" s="219" t="s">
        <v>185</v>
      </c>
    </row>
    <row r="306" spans="1:65" s="14" customFormat="1" ht="11.25">
      <c r="B306" s="209"/>
      <c r="C306" s="210"/>
      <c r="D306" s="200" t="s">
        <v>195</v>
      </c>
      <c r="E306" s="211" t="s">
        <v>19</v>
      </c>
      <c r="F306" s="212" t="s">
        <v>814</v>
      </c>
      <c r="G306" s="210"/>
      <c r="H306" s="213">
        <v>20.193000000000001</v>
      </c>
      <c r="I306" s="214"/>
      <c r="J306" s="210"/>
      <c r="K306" s="210"/>
      <c r="L306" s="215"/>
      <c r="M306" s="216"/>
      <c r="N306" s="217"/>
      <c r="O306" s="217"/>
      <c r="P306" s="217"/>
      <c r="Q306" s="217"/>
      <c r="R306" s="217"/>
      <c r="S306" s="217"/>
      <c r="T306" s="218"/>
      <c r="AT306" s="219" t="s">
        <v>195</v>
      </c>
      <c r="AU306" s="219" t="s">
        <v>82</v>
      </c>
      <c r="AV306" s="14" t="s">
        <v>82</v>
      </c>
      <c r="AW306" s="14" t="s">
        <v>35</v>
      </c>
      <c r="AX306" s="14" t="s">
        <v>73</v>
      </c>
      <c r="AY306" s="219" t="s">
        <v>185</v>
      </c>
    </row>
    <row r="307" spans="1:65" s="16" customFormat="1" ht="11.25">
      <c r="B307" s="247"/>
      <c r="C307" s="248"/>
      <c r="D307" s="200" t="s">
        <v>195</v>
      </c>
      <c r="E307" s="249" t="s">
        <v>19</v>
      </c>
      <c r="F307" s="250" t="s">
        <v>727</v>
      </c>
      <c r="G307" s="248"/>
      <c r="H307" s="251">
        <v>53.27</v>
      </c>
      <c r="I307" s="252"/>
      <c r="J307" s="248"/>
      <c r="K307" s="248"/>
      <c r="L307" s="253"/>
      <c r="M307" s="254"/>
      <c r="N307" s="255"/>
      <c r="O307" s="255"/>
      <c r="P307" s="255"/>
      <c r="Q307" s="255"/>
      <c r="R307" s="255"/>
      <c r="S307" s="255"/>
      <c r="T307" s="256"/>
      <c r="AT307" s="257" t="s">
        <v>195</v>
      </c>
      <c r="AU307" s="257" t="s">
        <v>82</v>
      </c>
      <c r="AV307" s="16" t="s">
        <v>129</v>
      </c>
      <c r="AW307" s="16" t="s">
        <v>35</v>
      </c>
      <c r="AX307" s="16" t="s">
        <v>73</v>
      </c>
      <c r="AY307" s="257" t="s">
        <v>185</v>
      </c>
    </row>
    <row r="308" spans="1:65" s="13" customFormat="1" ht="11.25">
      <c r="B308" s="198"/>
      <c r="C308" s="199"/>
      <c r="D308" s="200" t="s">
        <v>195</v>
      </c>
      <c r="E308" s="201" t="s">
        <v>19</v>
      </c>
      <c r="F308" s="202" t="s">
        <v>732</v>
      </c>
      <c r="G308" s="199"/>
      <c r="H308" s="201" t="s">
        <v>19</v>
      </c>
      <c r="I308" s="203"/>
      <c r="J308" s="199"/>
      <c r="K308" s="199"/>
      <c r="L308" s="204"/>
      <c r="M308" s="205"/>
      <c r="N308" s="206"/>
      <c r="O308" s="206"/>
      <c r="P308" s="206"/>
      <c r="Q308" s="206"/>
      <c r="R308" s="206"/>
      <c r="S308" s="206"/>
      <c r="T308" s="207"/>
      <c r="AT308" s="208" t="s">
        <v>195</v>
      </c>
      <c r="AU308" s="208" t="s">
        <v>82</v>
      </c>
      <c r="AV308" s="13" t="s">
        <v>80</v>
      </c>
      <c r="AW308" s="13" t="s">
        <v>35</v>
      </c>
      <c r="AX308" s="13" t="s">
        <v>73</v>
      </c>
      <c r="AY308" s="208" t="s">
        <v>185</v>
      </c>
    </row>
    <row r="309" spans="1:65" s="14" customFormat="1" ht="11.25">
      <c r="B309" s="209"/>
      <c r="C309" s="210"/>
      <c r="D309" s="200" t="s">
        <v>195</v>
      </c>
      <c r="E309" s="211" t="s">
        <v>19</v>
      </c>
      <c r="F309" s="212" t="s">
        <v>815</v>
      </c>
      <c r="G309" s="210"/>
      <c r="H309" s="213">
        <v>62.5</v>
      </c>
      <c r="I309" s="214"/>
      <c r="J309" s="210"/>
      <c r="K309" s="210"/>
      <c r="L309" s="215"/>
      <c r="M309" s="216"/>
      <c r="N309" s="217"/>
      <c r="O309" s="217"/>
      <c r="P309" s="217"/>
      <c r="Q309" s="217"/>
      <c r="R309" s="217"/>
      <c r="S309" s="217"/>
      <c r="T309" s="218"/>
      <c r="AT309" s="219" t="s">
        <v>195</v>
      </c>
      <c r="AU309" s="219" t="s">
        <v>82</v>
      </c>
      <c r="AV309" s="14" t="s">
        <v>82</v>
      </c>
      <c r="AW309" s="14" t="s">
        <v>35</v>
      </c>
      <c r="AX309" s="14" t="s">
        <v>73</v>
      </c>
      <c r="AY309" s="219" t="s">
        <v>185</v>
      </c>
    </row>
    <row r="310" spans="1:65" s="15" customFormat="1" ht="11.25">
      <c r="B310" s="220"/>
      <c r="C310" s="221"/>
      <c r="D310" s="200" t="s">
        <v>195</v>
      </c>
      <c r="E310" s="222" t="s">
        <v>19</v>
      </c>
      <c r="F310" s="223" t="s">
        <v>226</v>
      </c>
      <c r="G310" s="221"/>
      <c r="H310" s="224">
        <v>557.16499999999996</v>
      </c>
      <c r="I310" s="225"/>
      <c r="J310" s="221"/>
      <c r="K310" s="221"/>
      <c r="L310" s="226"/>
      <c r="M310" s="227"/>
      <c r="N310" s="228"/>
      <c r="O310" s="228"/>
      <c r="P310" s="228"/>
      <c r="Q310" s="228"/>
      <c r="R310" s="228"/>
      <c r="S310" s="228"/>
      <c r="T310" s="229"/>
      <c r="AT310" s="230" t="s">
        <v>195</v>
      </c>
      <c r="AU310" s="230" t="s">
        <v>82</v>
      </c>
      <c r="AV310" s="15" t="s">
        <v>135</v>
      </c>
      <c r="AW310" s="15" t="s">
        <v>35</v>
      </c>
      <c r="AX310" s="15" t="s">
        <v>80</v>
      </c>
      <c r="AY310" s="230" t="s">
        <v>185</v>
      </c>
    </row>
    <row r="311" spans="1:65" s="2" customFormat="1" ht="24.2" customHeight="1">
      <c r="A311" s="36"/>
      <c r="B311" s="37"/>
      <c r="C311" s="180" t="s">
        <v>400</v>
      </c>
      <c r="D311" s="180" t="s">
        <v>187</v>
      </c>
      <c r="E311" s="181" t="s">
        <v>820</v>
      </c>
      <c r="F311" s="182" t="s">
        <v>821</v>
      </c>
      <c r="G311" s="183" t="s">
        <v>240</v>
      </c>
      <c r="H311" s="184">
        <v>247.74199999999999</v>
      </c>
      <c r="I311" s="185"/>
      <c r="J311" s="186">
        <f>ROUND(I311*H311,2)</f>
        <v>0</v>
      </c>
      <c r="K311" s="182" t="s">
        <v>191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8.8000000000000003E-4</v>
      </c>
      <c r="R311" s="189">
        <f>Q311*H311</f>
        <v>0.21801296000000001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135</v>
      </c>
      <c r="AT311" s="191" t="s">
        <v>187</v>
      </c>
      <c r="AU311" s="191" t="s">
        <v>82</v>
      </c>
      <c r="AY311" s="19" t="s">
        <v>185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80</v>
      </c>
      <c r="BK311" s="192">
        <f>ROUND(I311*H311,2)</f>
        <v>0</v>
      </c>
      <c r="BL311" s="19" t="s">
        <v>135</v>
      </c>
      <c r="BM311" s="191" t="s">
        <v>822</v>
      </c>
    </row>
    <row r="312" spans="1:65" s="2" customFormat="1" ht="11.25">
      <c r="A312" s="36"/>
      <c r="B312" s="37"/>
      <c r="C312" s="38"/>
      <c r="D312" s="193" t="s">
        <v>193</v>
      </c>
      <c r="E312" s="38"/>
      <c r="F312" s="194" t="s">
        <v>823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193</v>
      </c>
      <c r="AU312" s="19" t="s">
        <v>82</v>
      </c>
    </row>
    <row r="313" spans="1:65" s="13" customFormat="1" ht="11.25">
      <c r="B313" s="198"/>
      <c r="C313" s="199"/>
      <c r="D313" s="200" t="s">
        <v>195</v>
      </c>
      <c r="E313" s="201" t="s">
        <v>19</v>
      </c>
      <c r="F313" s="202" t="s">
        <v>652</v>
      </c>
      <c r="G313" s="199"/>
      <c r="H313" s="201" t="s">
        <v>19</v>
      </c>
      <c r="I313" s="203"/>
      <c r="J313" s="199"/>
      <c r="K313" s="199"/>
      <c r="L313" s="204"/>
      <c r="M313" s="205"/>
      <c r="N313" s="206"/>
      <c r="O313" s="206"/>
      <c r="P313" s="206"/>
      <c r="Q313" s="206"/>
      <c r="R313" s="206"/>
      <c r="S313" s="206"/>
      <c r="T313" s="207"/>
      <c r="AT313" s="208" t="s">
        <v>195</v>
      </c>
      <c r="AU313" s="208" t="s">
        <v>82</v>
      </c>
      <c r="AV313" s="13" t="s">
        <v>80</v>
      </c>
      <c r="AW313" s="13" t="s">
        <v>35</v>
      </c>
      <c r="AX313" s="13" t="s">
        <v>73</v>
      </c>
      <c r="AY313" s="208" t="s">
        <v>185</v>
      </c>
    </row>
    <row r="314" spans="1:65" s="14" customFormat="1" ht="11.25">
      <c r="B314" s="209"/>
      <c r="C314" s="210"/>
      <c r="D314" s="200" t="s">
        <v>195</v>
      </c>
      <c r="E314" s="211" t="s">
        <v>19</v>
      </c>
      <c r="F314" s="212" t="s">
        <v>803</v>
      </c>
      <c r="G314" s="210"/>
      <c r="H314" s="213">
        <v>194.48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824</v>
      </c>
      <c r="G315" s="210"/>
      <c r="H315" s="213">
        <v>-13.75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4" customFormat="1" ht="11.25">
      <c r="B316" s="209"/>
      <c r="C316" s="210"/>
      <c r="D316" s="200" t="s">
        <v>195</v>
      </c>
      <c r="E316" s="211" t="s">
        <v>19</v>
      </c>
      <c r="F316" s="212" t="s">
        <v>825</v>
      </c>
      <c r="G316" s="210"/>
      <c r="H316" s="213">
        <v>-5.3</v>
      </c>
      <c r="I316" s="214"/>
      <c r="J316" s="210"/>
      <c r="K316" s="210"/>
      <c r="L316" s="215"/>
      <c r="M316" s="216"/>
      <c r="N316" s="217"/>
      <c r="O316" s="217"/>
      <c r="P316" s="217"/>
      <c r="Q316" s="217"/>
      <c r="R316" s="217"/>
      <c r="S316" s="217"/>
      <c r="T316" s="218"/>
      <c r="AT316" s="219" t="s">
        <v>195</v>
      </c>
      <c r="AU316" s="219" t="s">
        <v>82</v>
      </c>
      <c r="AV316" s="14" t="s">
        <v>82</v>
      </c>
      <c r="AW316" s="14" t="s">
        <v>35</v>
      </c>
      <c r="AX316" s="14" t="s">
        <v>73</v>
      </c>
      <c r="AY316" s="219" t="s">
        <v>185</v>
      </c>
    </row>
    <row r="317" spans="1:65" s="14" customFormat="1" ht="11.25">
      <c r="B317" s="209"/>
      <c r="C317" s="210"/>
      <c r="D317" s="200" t="s">
        <v>195</v>
      </c>
      <c r="E317" s="211" t="s">
        <v>19</v>
      </c>
      <c r="F317" s="212" t="s">
        <v>826</v>
      </c>
      <c r="G317" s="210"/>
      <c r="H317" s="213">
        <v>9.8119999999999994</v>
      </c>
      <c r="I317" s="214"/>
      <c r="J317" s="210"/>
      <c r="K317" s="210"/>
      <c r="L317" s="215"/>
      <c r="M317" s="216"/>
      <c r="N317" s="217"/>
      <c r="O317" s="217"/>
      <c r="P317" s="217"/>
      <c r="Q317" s="217"/>
      <c r="R317" s="217"/>
      <c r="S317" s="217"/>
      <c r="T317" s="218"/>
      <c r="AT317" s="219" t="s">
        <v>195</v>
      </c>
      <c r="AU317" s="219" t="s">
        <v>82</v>
      </c>
      <c r="AV317" s="14" t="s">
        <v>82</v>
      </c>
      <c r="AW317" s="14" t="s">
        <v>35</v>
      </c>
      <c r="AX317" s="14" t="s">
        <v>73</v>
      </c>
      <c r="AY317" s="219" t="s">
        <v>185</v>
      </c>
    </row>
    <row r="318" spans="1:65" s="13" customFormat="1" ht="11.25">
      <c r="B318" s="198"/>
      <c r="C318" s="199"/>
      <c r="D318" s="200" t="s">
        <v>195</v>
      </c>
      <c r="E318" s="201" t="s">
        <v>19</v>
      </c>
      <c r="F318" s="202" t="s">
        <v>732</v>
      </c>
      <c r="G318" s="199"/>
      <c r="H318" s="201" t="s">
        <v>19</v>
      </c>
      <c r="I318" s="203"/>
      <c r="J318" s="199"/>
      <c r="K318" s="199"/>
      <c r="L318" s="204"/>
      <c r="M318" s="205"/>
      <c r="N318" s="206"/>
      <c r="O318" s="206"/>
      <c r="P318" s="206"/>
      <c r="Q318" s="206"/>
      <c r="R318" s="206"/>
      <c r="S318" s="206"/>
      <c r="T318" s="207"/>
      <c r="AT318" s="208" t="s">
        <v>195</v>
      </c>
      <c r="AU318" s="208" t="s">
        <v>82</v>
      </c>
      <c r="AV318" s="13" t="s">
        <v>80</v>
      </c>
      <c r="AW318" s="13" t="s">
        <v>35</v>
      </c>
      <c r="AX318" s="13" t="s">
        <v>73</v>
      </c>
      <c r="AY318" s="208" t="s">
        <v>185</v>
      </c>
    </row>
    <row r="319" spans="1:65" s="14" customFormat="1" ht="11.25">
      <c r="B319" s="209"/>
      <c r="C319" s="210"/>
      <c r="D319" s="200" t="s">
        <v>195</v>
      </c>
      <c r="E319" s="211" t="s">
        <v>19</v>
      </c>
      <c r="F319" s="212" t="s">
        <v>815</v>
      </c>
      <c r="G319" s="210"/>
      <c r="H319" s="213">
        <v>62.5</v>
      </c>
      <c r="I319" s="214"/>
      <c r="J319" s="210"/>
      <c r="K319" s="210"/>
      <c r="L319" s="215"/>
      <c r="M319" s="216"/>
      <c r="N319" s="217"/>
      <c r="O319" s="217"/>
      <c r="P319" s="217"/>
      <c r="Q319" s="217"/>
      <c r="R319" s="217"/>
      <c r="S319" s="217"/>
      <c r="T319" s="218"/>
      <c r="AT319" s="219" t="s">
        <v>195</v>
      </c>
      <c r="AU319" s="219" t="s">
        <v>82</v>
      </c>
      <c r="AV319" s="14" t="s">
        <v>82</v>
      </c>
      <c r="AW319" s="14" t="s">
        <v>35</v>
      </c>
      <c r="AX319" s="14" t="s">
        <v>73</v>
      </c>
      <c r="AY319" s="219" t="s">
        <v>185</v>
      </c>
    </row>
    <row r="320" spans="1:65" s="15" customFormat="1" ht="11.25">
      <c r="B320" s="220"/>
      <c r="C320" s="221"/>
      <c r="D320" s="200" t="s">
        <v>195</v>
      </c>
      <c r="E320" s="222" t="s">
        <v>19</v>
      </c>
      <c r="F320" s="223" t="s">
        <v>226</v>
      </c>
      <c r="G320" s="221"/>
      <c r="H320" s="224">
        <v>247.74199999999999</v>
      </c>
      <c r="I320" s="225"/>
      <c r="J320" s="221"/>
      <c r="K320" s="221"/>
      <c r="L320" s="226"/>
      <c r="M320" s="227"/>
      <c r="N320" s="228"/>
      <c r="O320" s="228"/>
      <c r="P320" s="228"/>
      <c r="Q320" s="228"/>
      <c r="R320" s="228"/>
      <c r="S320" s="228"/>
      <c r="T320" s="229"/>
      <c r="AT320" s="230" t="s">
        <v>195</v>
      </c>
      <c r="AU320" s="230" t="s">
        <v>82</v>
      </c>
      <c r="AV320" s="15" t="s">
        <v>135</v>
      </c>
      <c r="AW320" s="15" t="s">
        <v>35</v>
      </c>
      <c r="AX320" s="15" t="s">
        <v>80</v>
      </c>
      <c r="AY320" s="230" t="s">
        <v>185</v>
      </c>
    </row>
    <row r="321" spans="1:65" s="2" customFormat="1" ht="24.2" customHeight="1">
      <c r="A321" s="36"/>
      <c r="B321" s="37"/>
      <c r="C321" s="180" t="s">
        <v>409</v>
      </c>
      <c r="D321" s="180" t="s">
        <v>187</v>
      </c>
      <c r="E321" s="181" t="s">
        <v>827</v>
      </c>
      <c r="F321" s="182" t="s">
        <v>828</v>
      </c>
      <c r="G321" s="183" t="s">
        <v>240</v>
      </c>
      <c r="H321" s="184">
        <v>247.74199999999999</v>
      </c>
      <c r="I321" s="185"/>
      <c r="J321" s="186">
        <f>ROUND(I321*H321,2)</f>
        <v>0</v>
      </c>
      <c r="K321" s="182" t="s">
        <v>191</v>
      </c>
      <c r="L321" s="41"/>
      <c r="M321" s="187" t="s">
        <v>19</v>
      </c>
      <c r="N321" s="188" t="s">
        <v>44</v>
      </c>
      <c r="O321" s="66"/>
      <c r="P321" s="189">
        <f>O321*H321</f>
        <v>0</v>
      </c>
      <c r="Q321" s="189">
        <v>0</v>
      </c>
      <c r="R321" s="189">
        <f>Q321*H321</f>
        <v>0</v>
      </c>
      <c r="S321" s="189">
        <v>0</v>
      </c>
      <c r="T321" s="190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135</v>
      </c>
      <c r="AT321" s="191" t="s">
        <v>187</v>
      </c>
      <c r="AU321" s="191" t="s">
        <v>82</v>
      </c>
      <c r="AY321" s="19" t="s">
        <v>185</v>
      </c>
      <c r="BE321" s="192">
        <f>IF(N321="základní",J321,0)</f>
        <v>0</v>
      </c>
      <c r="BF321" s="192">
        <f>IF(N321="snížená",J321,0)</f>
        <v>0</v>
      </c>
      <c r="BG321" s="192">
        <f>IF(N321="zákl. přenesená",J321,0)</f>
        <v>0</v>
      </c>
      <c r="BH321" s="192">
        <f>IF(N321="sníž. přenesená",J321,0)</f>
        <v>0</v>
      </c>
      <c r="BI321" s="192">
        <f>IF(N321="nulová",J321,0)</f>
        <v>0</v>
      </c>
      <c r="BJ321" s="19" t="s">
        <v>80</v>
      </c>
      <c r="BK321" s="192">
        <f>ROUND(I321*H321,2)</f>
        <v>0</v>
      </c>
      <c r="BL321" s="19" t="s">
        <v>135</v>
      </c>
      <c r="BM321" s="191" t="s">
        <v>829</v>
      </c>
    </row>
    <row r="322" spans="1:65" s="2" customFormat="1" ht="11.25">
      <c r="A322" s="36"/>
      <c r="B322" s="37"/>
      <c r="C322" s="38"/>
      <c r="D322" s="193" t="s">
        <v>193</v>
      </c>
      <c r="E322" s="38"/>
      <c r="F322" s="194" t="s">
        <v>830</v>
      </c>
      <c r="G322" s="38"/>
      <c r="H322" s="38"/>
      <c r="I322" s="195"/>
      <c r="J322" s="38"/>
      <c r="K322" s="38"/>
      <c r="L322" s="41"/>
      <c r="M322" s="196"/>
      <c r="N322" s="197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193</v>
      </c>
      <c r="AU322" s="19" t="s">
        <v>82</v>
      </c>
    </row>
    <row r="323" spans="1:65" s="13" customFormat="1" ht="11.25">
      <c r="B323" s="198"/>
      <c r="C323" s="199"/>
      <c r="D323" s="200" t="s">
        <v>195</v>
      </c>
      <c r="E323" s="201" t="s">
        <v>19</v>
      </c>
      <c r="F323" s="202" t="s">
        <v>652</v>
      </c>
      <c r="G323" s="199"/>
      <c r="H323" s="201" t="s">
        <v>19</v>
      </c>
      <c r="I323" s="203"/>
      <c r="J323" s="199"/>
      <c r="K323" s="199"/>
      <c r="L323" s="204"/>
      <c r="M323" s="205"/>
      <c r="N323" s="206"/>
      <c r="O323" s="206"/>
      <c r="P323" s="206"/>
      <c r="Q323" s="206"/>
      <c r="R323" s="206"/>
      <c r="S323" s="206"/>
      <c r="T323" s="207"/>
      <c r="AT323" s="208" t="s">
        <v>195</v>
      </c>
      <c r="AU323" s="208" t="s">
        <v>82</v>
      </c>
      <c r="AV323" s="13" t="s">
        <v>80</v>
      </c>
      <c r="AW323" s="13" t="s">
        <v>35</v>
      </c>
      <c r="AX323" s="13" t="s">
        <v>73</v>
      </c>
      <c r="AY323" s="208" t="s">
        <v>185</v>
      </c>
    </row>
    <row r="324" spans="1:65" s="14" customFormat="1" ht="11.25">
      <c r="B324" s="209"/>
      <c r="C324" s="210"/>
      <c r="D324" s="200" t="s">
        <v>195</v>
      </c>
      <c r="E324" s="211" t="s">
        <v>19</v>
      </c>
      <c r="F324" s="212" t="s">
        <v>803</v>
      </c>
      <c r="G324" s="210"/>
      <c r="H324" s="213">
        <v>194.48</v>
      </c>
      <c r="I324" s="214"/>
      <c r="J324" s="210"/>
      <c r="K324" s="210"/>
      <c r="L324" s="215"/>
      <c r="M324" s="216"/>
      <c r="N324" s="217"/>
      <c r="O324" s="217"/>
      <c r="P324" s="217"/>
      <c r="Q324" s="217"/>
      <c r="R324" s="217"/>
      <c r="S324" s="217"/>
      <c r="T324" s="218"/>
      <c r="AT324" s="219" t="s">
        <v>195</v>
      </c>
      <c r="AU324" s="219" t="s">
        <v>82</v>
      </c>
      <c r="AV324" s="14" t="s">
        <v>82</v>
      </c>
      <c r="AW324" s="14" t="s">
        <v>35</v>
      </c>
      <c r="AX324" s="14" t="s">
        <v>73</v>
      </c>
      <c r="AY324" s="219" t="s">
        <v>185</v>
      </c>
    </row>
    <row r="325" spans="1:65" s="14" customFormat="1" ht="11.25">
      <c r="B325" s="209"/>
      <c r="C325" s="210"/>
      <c r="D325" s="200" t="s">
        <v>195</v>
      </c>
      <c r="E325" s="211" t="s">
        <v>19</v>
      </c>
      <c r="F325" s="212" t="s">
        <v>824</v>
      </c>
      <c r="G325" s="210"/>
      <c r="H325" s="213">
        <v>-13.75</v>
      </c>
      <c r="I325" s="214"/>
      <c r="J325" s="210"/>
      <c r="K325" s="210"/>
      <c r="L325" s="215"/>
      <c r="M325" s="216"/>
      <c r="N325" s="217"/>
      <c r="O325" s="217"/>
      <c r="P325" s="217"/>
      <c r="Q325" s="217"/>
      <c r="R325" s="217"/>
      <c r="S325" s="217"/>
      <c r="T325" s="218"/>
      <c r="AT325" s="219" t="s">
        <v>195</v>
      </c>
      <c r="AU325" s="219" t="s">
        <v>82</v>
      </c>
      <c r="AV325" s="14" t="s">
        <v>82</v>
      </c>
      <c r="AW325" s="14" t="s">
        <v>35</v>
      </c>
      <c r="AX325" s="14" t="s">
        <v>73</v>
      </c>
      <c r="AY325" s="219" t="s">
        <v>185</v>
      </c>
    </row>
    <row r="326" spans="1:65" s="14" customFormat="1" ht="11.25">
      <c r="B326" s="209"/>
      <c r="C326" s="210"/>
      <c r="D326" s="200" t="s">
        <v>195</v>
      </c>
      <c r="E326" s="211" t="s">
        <v>19</v>
      </c>
      <c r="F326" s="212" t="s">
        <v>825</v>
      </c>
      <c r="G326" s="210"/>
      <c r="H326" s="213">
        <v>-5.3</v>
      </c>
      <c r="I326" s="214"/>
      <c r="J326" s="210"/>
      <c r="K326" s="210"/>
      <c r="L326" s="215"/>
      <c r="M326" s="216"/>
      <c r="N326" s="217"/>
      <c r="O326" s="217"/>
      <c r="P326" s="217"/>
      <c r="Q326" s="217"/>
      <c r="R326" s="217"/>
      <c r="S326" s="217"/>
      <c r="T326" s="218"/>
      <c r="AT326" s="219" t="s">
        <v>195</v>
      </c>
      <c r="AU326" s="219" t="s">
        <v>82</v>
      </c>
      <c r="AV326" s="14" t="s">
        <v>82</v>
      </c>
      <c r="AW326" s="14" t="s">
        <v>35</v>
      </c>
      <c r="AX326" s="14" t="s">
        <v>73</v>
      </c>
      <c r="AY326" s="219" t="s">
        <v>185</v>
      </c>
    </row>
    <row r="327" spans="1:65" s="14" customFormat="1" ht="11.25">
      <c r="B327" s="209"/>
      <c r="C327" s="210"/>
      <c r="D327" s="200" t="s">
        <v>195</v>
      </c>
      <c r="E327" s="211" t="s">
        <v>19</v>
      </c>
      <c r="F327" s="212" t="s">
        <v>826</v>
      </c>
      <c r="G327" s="210"/>
      <c r="H327" s="213">
        <v>9.8119999999999994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1:65" s="13" customFormat="1" ht="11.25">
      <c r="B328" s="198"/>
      <c r="C328" s="199"/>
      <c r="D328" s="200" t="s">
        <v>195</v>
      </c>
      <c r="E328" s="201" t="s">
        <v>19</v>
      </c>
      <c r="F328" s="202" t="s">
        <v>732</v>
      </c>
      <c r="G328" s="199"/>
      <c r="H328" s="201" t="s">
        <v>19</v>
      </c>
      <c r="I328" s="203"/>
      <c r="J328" s="199"/>
      <c r="K328" s="199"/>
      <c r="L328" s="204"/>
      <c r="M328" s="205"/>
      <c r="N328" s="206"/>
      <c r="O328" s="206"/>
      <c r="P328" s="206"/>
      <c r="Q328" s="206"/>
      <c r="R328" s="206"/>
      <c r="S328" s="206"/>
      <c r="T328" s="207"/>
      <c r="AT328" s="208" t="s">
        <v>195</v>
      </c>
      <c r="AU328" s="208" t="s">
        <v>82</v>
      </c>
      <c r="AV328" s="13" t="s">
        <v>80</v>
      </c>
      <c r="AW328" s="13" t="s">
        <v>35</v>
      </c>
      <c r="AX328" s="13" t="s">
        <v>73</v>
      </c>
      <c r="AY328" s="208" t="s">
        <v>185</v>
      </c>
    </row>
    <row r="329" spans="1:65" s="14" customFormat="1" ht="11.25">
      <c r="B329" s="209"/>
      <c r="C329" s="210"/>
      <c r="D329" s="200" t="s">
        <v>195</v>
      </c>
      <c r="E329" s="211" t="s">
        <v>19</v>
      </c>
      <c r="F329" s="212" t="s">
        <v>815</v>
      </c>
      <c r="G329" s="210"/>
      <c r="H329" s="213">
        <v>62.5</v>
      </c>
      <c r="I329" s="214"/>
      <c r="J329" s="210"/>
      <c r="K329" s="210"/>
      <c r="L329" s="215"/>
      <c r="M329" s="216"/>
      <c r="N329" s="217"/>
      <c r="O329" s="217"/>
      <c r="P329" s="217"/>
      <c r="Q329" s="217"/>
      <c r="R329" s="217"/>
      <c r="S329" s="217"/>
      <c r="T329" s="218"/>
      <c r="AT329" s="219" t="s">
        <v>195</v>
      </c>
      <c r="AU329" s="219" t="s">
        <v>82</v>
      </c>
      <c r="AV329" s="14" t="s">
        <v>82</v>
      </c>
      <c r="AW329" s="14" t="s">
        <v>35</v>
      </c>
      <c r="AX329" s="14" t="s">
        <v>73</v>
      </c>
      <c r="AY329" s="219" t="s">
        <v>185</v>
      </c>
    </row>
    <row r="330" spans="1:65" s="15" customFormat="1" ht="11.25">
      <c r="B330" s="220"/>
      <c r="C330" s="221"/>
      <c r="D330" s="200" t="s">
        <v>195</v>
      </c>
      <c r="E330" s="222" t="s">
        <v>19</v>
      </c>
      <c r="F330" s="223" t="s">
        <v>226</v>
      </c>
      <c r="G330" s="221"/>
      <c r="H330" s="224">
        <v>247.74199999999999</v>
      </c>
      <c r="I330" s="225"/>
      <c r="J330" s="221"/>
      <c r="K330" s="221"/>
      <c r="L330" s="226"/>
      <c r="M330" s="227"/>
      <c r="N330" s="228"/>
      <c r="O330" s="228"/>
      <c r="P330" s="228"/>
      <c r="Q330" s="228"/>
      <c r="R330" s="228"/>
      <c r="S330" s="228"/>
      <c r="T330" s="229"/>
      <c r="AT330" s="230" t="s">
        <v>195</v>
      </c>
      <c r="AU330" s="230" t="s">
        <v>82</v>
      </c>
      <c r="AV330" s="15" t="s">
        <v>135</v>
      </c>
      <c r="AW330" s="15" t="s">
        <v>35</v>
      </c>
      <c r="AX330" s="15" t="s">
        <v>80</v>
      </c>
      <c r="AY330" s="230" t="s">
        <v>185</v>
      </c>
    </row>
    <row r="331" spans="1:65" s="2" customFormat="1" ht="24.2" customHeight="1">
      <c r="A331" s="36"/>
      <c r="B331" s="37"/>
      <c r="C331" s="180" t="s">
        <v>417</v>
      </c>
      <c r="D331" s="180" t="s">
        <v>187</v>
      </c>
      <c r="E331" s="181" t="s">
        <v>831</v>
      </c>
      <c r="F331" s="182" t="s">
        <v>832</v>
      </c>
      <c r="G331" s="183" t="s">
        <v>240</v>
      </c>
      <c r="H331" s="184">
        <v>276.45400000000001</v>
      </c>
      <c r="I331" s="185"/>
      <c r="J331" s="186">
        <f>ROUND(I331*H331,2)</f>
        <v>0</v>
      </c>
      <c r="K331" s="182" t="s">
        <v>191</v>
      </c>
      <c r="L331" s="41"/>
      <c r="M331" s="187" t="s">
        <v>19</v>
      </c>
      <c r="N331" s="188" t="s">
        <v>44</v>
      </c>
      <c r="O331" s="66"/>
      <c r="P331" s="189">
        <f>O331*H331</f>
        <v>0</v>
      </c>
      <c r="Q331" s="189">
        <v>9.2000000000000003E-4</v>
      </c>
      <c r="R331" s="189">
        <f>Q331*H331</f>
        <v>0.25433768000000001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135</v>
      </c>
      <c r="AT331" s="191" t="s">
        <v>187</v>
      </c>
      <c r="AU331" s="191" t="s">
        <v>82</v>
      </c>
      <c r="AY331" s="19" t="s">
        <v>185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80</v>
      </c>
      <c r="BK331" s="192">
        <f>ROUND(I331*H331,2)</f>
        <v>0</v>
      </c>
      <c r="BL331" s="19" t="s">
        <v>135</v>
      </c>
      <c r="BM331" s="191" t="s">
        <v>833</v>
      </c>
    </row>
    <row r="332" spans="1:65" s="2" customFormat="1" ht="11.25">
      <c r="A332" s="36"/>
      <c r="B332" s="37"/>
      <c r="C332" s="38"/>
      <c r="D332" s="193" t="s">
        <v>193</v>
      </c>
      <c r="E332" s="38"/>
      <c r="F332" s="194" t="s">
        <v>834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193</v>
      </c>
      <c r="AU332" s="19" t="s">
        <v>82</v>
      </c>
    </row>
    <row r="333" spans="1:65" s="13" customFormat="1" ht="11.25">
      <c r="B333" s="198"/>
      <c r="C333" s="199"/>
      <c r="D333" s="200" t="s">
        <v>195</v>
      </c>
      <c r="E333" s="201" t="s">
        <v>19</v>
      </c>
      <c r="F333" s="202" t="s">
        <v>652</v>
      </c>
      <c r="G333" s="199"/>
      <c r="H333" s="201" t="s">
        <v>19</v>
      </c>
      <c r="I333" s="203"/>
      <c r="J333" s="199"/>
      <c r="K333" s="199"/>
      <c r="L333" s="204"/>
      <c r="M333" s="205"/>
      <c r="N333" s="206"/>
      <c r="O333" s="206"/>
      <c r="P333" s="206"/>
      <c r="Q333" s="206"/>
      <c r="R333" s="206"/>
      <c r="S333" s="206"/>
      <c r="T333" s="207"/>
      <c r="AT333" s="208" t="s">
        <v>195</v>
      </c>
      <c r="AU333" s="208" t="s">
        <v>82</v>
      </c>
      <c r="AV333" s="13" t="s">
        <v>80</v>
      </c>
      <c r="AW333" s="13" t="s">
        <v>35</v>
      </c>
      <c r="AX333" s="13" t="s">
        <v>73</v>
      </c>
      <c r="AY333" s="208" t="s">
        <v>185</v>
      </c>
    </row>
    <row r="334" spans="1:65" s="14" customFormat="1" ht="11.25">
      <c r="B334" s="209"/>
      <c r="C334" s="210"/>
      <c r="D334" s="200" t="s">
        <v>195</v>
      </c>
      <c r="E334" s="211" t="s">
        <v>19</v>
      </c>
      <c r="F334" s="212" t="s">
        <v>810</v>
      </c>
      <c r="G334" s="210"/>
      <c r="H334" s="213">
        <v>97.784000000000006</v>
      </c>
      <c r="I334" s="214"/>
      <c r="J334" s="210"/>
      <c r="K334" s="210"/>
      <c r="L334" s="215"/>
      <c r="M334" s="216"/>
      <c r="N334" s="217"/>
      <c r="O334" s="217"/>
      <c r="P334" s="217"/>
      <c r="Q334" s="217"/>
      <c r="R334" s="217"/>
      <c r="S334" s="217"/>
      <c r="T334" s="218"/>
      <c r="AT334" s="219" t="s">
        <v>195</v>
      </c>
      <c r="AU334" s="219" t="s">
        <v>82</v>
      </c>
      <c r="AV334" s="14" t="s">
        <v>82</v>
      </c>
      <c r="AW334" s="14" t="s">
        <v>35</v>
      </c>
      <c r="AX334" s="14" t="s">
        <v>73</v>
      </c>
      <c r="AY334" s="219" t="s">
        <v>185</v>
      </c>
    </row>
    <row r="335" spans="1:65" s="14" customFormat="1" ht="11.25">
      <c r="B335" s="209"/>
      <c r="C335" s="210"/>
      <c r="D335" s="200" t="s">
        <v>195</v>
      </c>
      <c r="E335" s="211" t="s">
        <v>19</v>
      </c>
      <c r="F335" s="212" t="s">
        <v>811</v>
      </c>
      <c r="G335" s="210"/>
      <c r="H335" s="213">
        <v>166.6</v>
      </c>
      <c r="I335" s="214"/>
      <c r="J335" s="210"/>
      <c r="K335" s="210"/>
      <c r="L335" s="215"/>
      <c r="M335" s="216"/>
      <c r="N335" s="217"/>
      <c r="O335" s="217"/>
      <c r="P335" s="217"/>
      <c r="Q335" s="217"/>
      <c r="R335" s="217"/>
      <c r="S335" s="217"/>
      <c r="T335" s="218"/>
      <c r="AT335" s="219" t="s">
        <v>195</v>
      </c>
      <c r="AU335" s="219" t="s">
        <v>82</v>
      </c>
      <c r="AV335" s="14" t="s">
        <v>82</v>
      </c>
      <c r="AW335" s="14" t="s">
        <v>35</v>
      </c>
      <c r="AX335" s="14" t="s">
        <v>73</v>
      </c>
      <c r="AY335" s="219" t="s">
        <v>185</v>
      </c>
    </row>
    <row r="336" spans="1:65" s="14" customFormat="1" ht="11.25">
      <c r="B336" s="209"/>
      <c r="C336" s="210"/>
      <c r="D336" s="200" t="s">
        <v>195</v>
      </c>
      <c r="E336" s="211" t="s">
        <v>19</v>
      </c>
      <c r="F336" s="212" t="s">
        <v>835</v>
      </c>
      <c r="G336" s="210"/>
      <c r="H336" s="213">
        <v>12.07</v>
      </c>
      <c r="I336" s="214"/>
      <c r="J336" s="210"/>
      <c r="K336" s="210"/>
      <c r="L336" s="215"/>
      <c r="M336" s="216"/>
      <c r="N336" s="217"/>
      <c r="O336" s="217"/>
      <c r="P336" s="217"/>
      <c r="Q336" s="217"/>
      <c r="R336" s="217"/>
      <c r="S336" s="217"/>
      <c r="T336" s="218"/>
      <c r="AT336" s="219" t="s">
        <v>195</v>
      </c>
      <c r="AU336" s="219" t="s">
        <v>82</v>
      </c>
      <c r="AV336" s="14" t="s">
        <v>82</v>
      </c>
      <c r="AW336" s="14" t="s">
        <v>35</v>
      </c>
      <c r="AX336" s="14" t="s">
        <v>73</v>
      </c>
      <c r="AY336" s="219" t="s">
        <v>185</v>
      </c>
    </row>
    <row r="337" spans="1:65" s="15" customFormat="1" ht="11.25">
      <c r="B337" s="220"/>
      <c r="C337" s="221"/>
      <c r="D337" s="200" t="s">
        <v>195</v>
      </c>
      <c r="E337" s="222" t="s">
        <v>19</v>
      </c>
      <c r="F337" s="223" t="s">
        <v>226</v>
      </c>
      <c r="G337" s="221"/>
      <c r="H337" s="224">
        <v>276.45400000000001</v>
      </c>
      <c r="I337" s="225"/>
      <c r="J337" s="221"/>
      <c r="K337" s="221"/>
      <c r="L337" s="226"/>
      <c r="M337" s="227"/>
      <c r="N337" s="228"/>
      <c r="O337" s="228"/>
      <c r="P337" s="228"/>
      <c r="Q337" s="228"/>
      <c r="R337" s="228"/>
      <c r="S337" s="228"/>
      <c r="T337" s="229"/>
      <c r="AT337" s="230" t="s">
        <v>195</v>
      </c>
      <c r="AU337" s="230" t="s">
        <v>82</v>
      </c>
      <c r="AV337" s="15" t="s">
        <v>135</v>
      </c>
      <c r="AW337" s="15" t="s">
        <v>35</v>
      </c>
      <c r="AX337" s="15" t="s">
        <v>80</v>
      </c>
      <c r="AY337" s="230" t="s">
        <v>185</v>
      </c>
    </row>
    <row r="338" spans="1:65" s="2" customFormat="1" ht="24.2" customHeight="1">
      <c r="A338" s="36"/>
      <c r="B338" s="37"/>
      <c r="C338" s="180" t="s">
        <v>436</v>
      </c>
      <c r="D338" s="180" t="s">
        <v>187</v>
      </c>
      <c r="E338" s="181" t="s">
        <v>836</v>
      </c>
      <c r="F338" s="182" t="s">
        <v>837</v>
      </c>
      <c r="G338" s="183" t="s">
        <v>240</v>
      </c>
      <c r="H338" s="184">
        <v>276.45400000000001</v>
      </c>
      <c r="I338" s="185"/>
      <c r="J338" s="186">
        <f>ROUND(I338*H338,2)</f>
        <v>0</v>
      </c>
      <c r="K338" s="182" t="s">
        <v>191</v>
      </c>
      <c r="L338" s="41"/>
      <c r="M338" s="187" t="s">
        <v>19</v>
      </c>
      <c r="N338" s="188" t="s">
        <v>44</v>
      </c>
      <c r="O338" s="66"/>
      <c r="P338" s="189">
        <f>O338*H338</f>
        <v>0</v>
      </c>
      <c r="Q338" s="189">
        <v>0</v>
      </c>
      <c r="R338" s="189">
        <f>Q338*H338</f>
        <v>0</v>
      </c>
      <c r="S338" s="189">
        <v>0</v>
      </c>
      <c r="T338" s="190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135</v>
      </c>
      <c r="AT338" s="191" t="s">
        <v>187</v>
      </c>
      <c r="AU338" s="191" t="s">
        <v>82</v>
      </c>
      <c r="AY338" s="19" t="s">
        <v>185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19" t="s">
        <v>80</v>
      </c>
      <c r="BK338" s="192">
        <f>ROUND(I338*H338,2)</f>
        <v>0</v>
      </c>
      <c r="BL338" s="19" t="s">
        <v>135</v>
      </c>
      <c r="BM338" s="191" t="s">
        <v>838</v>
      </c>
    </row>
    <row r="339" spans="1:65" s="2" customFormat="1" ht="11.25">
      <c r="A339" s="36"/>
      <c r="B339" s="37"/>
      <c r="C339" s="38"/>
      <c r="D339" s="193" t="s">
        <v>193</v>
      </c>
      <c r="E339" s="38"/>
      <c r="F339" s="194" t="s">
        <v>839</v>
      </c>
      <c r="G339" s="38"/>
      <c r="H339" s="38"/>
      <c r="I339" s="195"/>
      <c r="J339" s="38"/>
      <c r="K339" s="38"/>
      <c r="L339" s="41"/>
      <c r="M339" s="196"/>
      <c r="N339" s="197"/>
      <c r="O339" s="66"/>
      <c r="P339" s="66"/>
      <c r="Q339" s="66"/>
      <c r="R339" s="66"/>
      <c r="S339" s="66"/>
      <c r="T339" s="67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T339" s="19" t="s">
        <v>193</v>
      </c>
      <c r="AU339" s="19" t="s">
        <v>82</v>
      </c>
    </row>
    <row r="340" spans="1:65" s="13" customFormat="1" ht="11.25">
      <c r="B340" s="198"/>
      <c r="C340" s="199"/>
      <c r="D340" s="200" t="s">
        <v>195</v>
      </c>
      <c r="E340" s="201" t="s">
        <v>19</v>
      </c>
      <c r="F340" s="202" t="s">
        <v>652</v>
      </c>
      <c r="G340" s="199"/>
      <c r="H340" s="201" t="s">
        <v>19</v>
      </c>
      <c r="I340" s="203"/>
      <c r="J340" s="199"/>
      <c r="K340" s="199"/>
      <c r="L340" s="204"/>
      <c r="M340" s="205"/>
      <c r="N340" s="206"/>
      <c r="O340" s="206"/>
      <c r="P340" s="206"/>
      <c r="Q340" s="206"/>
      <c r="R340" s="206"/>
      <c r="S340" s="206"/>
      <c r="T340" s="207"/>
      <c r="AT340" s="208" t="s">
        <v>195</v>
      </c>
      <c r="AU340" s="208" t="s">
        <v>82</v>
      </c>
      <c r="AV340" s="13" t="s">
        <v>80</v>
      </c>
      <c r="AW340" s="13" t="s">
        <v>35</v>
      </c>
      <c r="AX340" s="13" t="s">
        <v>73</v>
      </c>
      <c r="AY340" s="208" t="s">
        <v>185</v>
      </c>
    </row>
    <row r="341" spans="1:65" s="14" customFormat="1" ht="11.25">
      <c r="B341" s="209"/>
      <c r="C341" s="210"/>
      <c r="D341" s="200" t="s">
        <v>195</v>
      </c>
      <c r="E341" s="211" t="s">
        <v>19</v>
      </c>
      <c r="F341" s="212" t="s">
        <v>810</v>
      </c>
      <c r="G341" s="210"/>
      <c r="H341" s="213">
        <v>97.784000000000006</v>
      </c>
      <c r="I341" s="214"/>
      <c r="J341" s="210"/>
      <c r="K341" s="210"/>
      <c r="L341" s="215"/>
      <c r="M341" s="216"/>
      <c r="N341" s="217"/>
      <c r="O341" s="217"/>
      <c r="P341" s="217"/>
      <c r="Q341" s="217"/>
      <c r="R341" s="217"/>
      <c r="S341" s="217"/>
      <c r="T341" s="218"/>
      <c r="AT341" s="219" t="s">
        <v>195</v>
      </c>
      <c r="AU341" s="219" t="s">
        <v>82</v>
      </c>
      <c r="AV341" s="14" t="s">
        <v>82</v>
      </c>
      <c r="AW341" s="14" t="s">
        <v>35</v>
      </c>
      <c r="AX341" s="14" t="s">
        <v>73</v>
      </c>
      <c r="AY341" s="219" t="s">
        <v>185</v>
      </c>
    </row>
    <row r="342" spans="1:65" s="14" customFormat="1" ht="11.25">
      <c r="B342" s="209"/>
      <c r="C342" s="210"/>
      <c r="D342" s="200" t="s">
        <v>195</v>
      </c>
      <c r="E342" s="211" t="s">
        <v>19</v>
      </c>
      <c r="F342" s="212" t="s">
        <v>811</v>
      </c>
      <c r="G342" s="210"/>
      <c r="H342" s="213">
        <v>166.6</v>
      </c>
      <c r="I342" s="214"/>
      <c r="J342" s="210"/>
      <c r="K342" s="210"/>
      <c r="L342" s="215"/>
      <c r="M342" s="216"/>
      <c r="N342" s="217"/>
      <c r="O342" s="217"/>
      <c r="P342" s="217"/>
      <c r="Q342" s="217"/>
      <c r="R342" s="217"/>
      <c r="S342" s="217"/>
      <c r="T342" s="218"/>
      <c r="AT342" s="219" t="s">
        <v>195</v>
      </c>
      <c r="AU342" s="219" t="s">
        <v>82</v>
      </c>
      <c r="AV342" s="14" t="s">
        <v>82</v>
      </c>
      <c r="AW342" s="14" t="s">
        <v>35</v>
      </c>
      <c r="AX342" s="14" t="s">
        <v>73</v>
      </c>
      <c r="AY342" s="219" t="s">
        <v>185</v>
      </c>
    </row>
    <row r="343" spans="1:65" s="14" customFormat="1" ht="11.25">
      <c r="B343" s="209"/>
      <c r="C343" s="210"/>
      <c r="D343" s="200" t="s">
        <v>195</v>
      </c>
      <c r="E343" s="211" t="s">
        <v>19</v>
      </c>
      <c r="F343" s="212" t="s">
        <v>835</v>
      </c>
      <c r="G343" s="210"/>
      <c r="H343" s="213">
        <v>12.07</v>
      </c>
      <c r="I343" s="214"/>
      <c r="J343" s="210"/>
      <c r="K343" s="210"/>
      <c r="L343" s="215"/>
      <c r="M343" s="216"/>
      <c r="N343" s="217"/>
      <c r="O343" s="217"/>
      <c r="P343" s="217"/>
      <c r="Q343" s="217"/>
      <c r="R343" s="217"/>
      <c r="S343" s="217"/>
      <c r="T343" s="218"/>
      <c r="AT343" s="219" t="s">
        <v>195</v>
      </c>
      <c r="AU343" s="219" t="s">
        <v>82</v>
      </c>
      <c r="AV343" s="14" t="s">
        <v>82</v>
      </c>
      <c r="AW343" s="14" t="s">
        <v>35</v>
      </c>
      <c r="AX343" s="14" t="s">
        <v>73</v>
      </c>
      <c r="AY343" s="219" t="s">
        <v>185</v>
      </c>
    </row>
    <row r="344" spans="1:65" s="15" customFormat="1" ht="11.25">
      <c r="B344" s="220"/>
      <c r="C344" s="221"/>
      <c r="D344" s="200" t="s">
        <v>195</v>
      </c>
      <c r="E344" s="222" t="s">
        <v>19</v>
      </c>
      <c r="F344" s="223" t="s">
        <v>226</v>
      </c>
      <c r="G344" s="221"/>
      <c r="H344" s="224">
        <v>276.45400000000001</v>
      </c>
      <c r="I344" s="225"/>
      <c r="J344" s="221"/>
      <c r="K344" s="221"/>
      <c r="L344" s="226"/>
      <c r="M344" s="227"/>
      <c r="N344" s="228"/>
      <c r="O344" s="228"/>
      <c r="P344" s="228"/>
      <c r="Q344" s="228"/>
      <c r="R344" s="228"/>
      <c r="S344" s="228"/>
      <c r="T344" s="229"/>
      <c r="AT344" s="230" t="s">
        <v>195</v>
      </c>
      <c r="AU344" s="230" t="s">
        <v>82</v>
      </c>
      <c r="AV344" s="15" t="s">
        <v>135</v>
      </c>
      <c r="AW344" s="15" t="s">
        <v>35</v>
      </c>
      <c r="AX344" s="15" t="s">
        <v>80</v>
      </c>
      <c r="AY344" s="230" t="s">
        <v>185</v>
      </c>
    </row>
    <row r="345" spans="1:65" s="2" customFormat="1" ht="44.25" customHeight="1">
      <c r="A345" s="36"/>
      <c r="B345" s="37"/>
      <c r="C345" s="180" t="s">
        <v>445</v>
      </c>
      <c r="D345" s="180" t="s">
        <v>187</v>
      </c>
      <c r="E345" s="181" t="s">
        <v>840</v>
      </c>
      <c r="F345" s="182" t="s">
        <v>841</v>
      </c>
      <c r="G345" s="183" t="s">
        <v>342</v>
      </c>
      <c r="H345" s="184">
        <v>12.473000000000001</v>
      </c>
      <c r="I345" s="185"/>
      <c r="J345" s="186">
        <f>ROUND(I345*H345,2)</f>
        <v>0</v>
      </c>
      <c r="K345" s="182" t="s">
        <v>191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1.05555</v>
      </c>
      <c r="R345" s="189">
        <f>Q345*H345</f>
        <v>13.165875150000002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82</v>
      </c>
      <c r="AY345" s="19" t="s">
        <v>185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80</v>
      </c>
      <c r="BK345" s="192">
        <f>ROUND(I345*H345,2)</f>
        <v>0</v>
      </c>
      <c r="BL345" s="19" t="s">
        <v>135</v>
      </c>
      <c r="BM345" s="191" t="s">
        <v>842</v>
      </c>
    </row>
    <row r="346" spans="1:65" s="2" customFormat="1" ht="11.25">
      <c r="A346" s="36"/>
      <c r="B346" s="37"/>
      <c r="C346" s="38"/>
      <c r="D346" s="193" t="s">
        <v>193</v>
      </c>
      <c r="E346" s="38"/>
      <c r="F346" s="194" t="s">
        <v>843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193</v>
      </c>
      <c r="AU346" s="19" t="s">
        <v>82</v>
      </c>
    </row>
    <row r="347" spans="1:65" s="14" customFormat="1" ht="11.25">
      <c r="B347" s="209"/>
      <c r="C347" s="210"/>
      <c r="D347" s="200" t="s">
        <v>195</v>
      </c>
      <c r="E347" s="211" t="s">
        <v>19</v>
      </c>
      <c r="F347" s="212" t="s">
        <v>844</v>
      </c>
      <c r="G347" s="210"/>
      <c r="H347" s="213">
        <v>12.473000000000001</v>
      </c>
      <c r="I347" s="214"/>
      <c r="J347" s="210"/>
      <c r="K347" s="210"/>
      <c r="L347" s="215"/>
      <c r="M347" s="216"/>
      <c r="N347" s="217"/>
      <c r="O347" s="217"/>
      <c r="P347" s="217"/>
      <c r="Q347" s="217"/>
      <c r="R347" s="217"/>
      <c r="S347" s="217"/>
      <c r="T347" s="218"/>
      <c r="AT347" s="219" t="s">
        <v>195</v>
      </c>
      <c r="AU347" s="219" t="s">
        <v>82</v>
      </c>
      <c r="AV347" s="14" t="s">
        <v>82</v>
      </c>
      <c r="AW347" s="14" t="s">
        <v>35</v>
      </c>
      <c r="AX347" s="14" t="s">
        <v>73</v>
      </c>
      <c r="AY347" s="219" t="s">
        <v>185</v>
      </c>
    </row>
    <row r="348" spans="1:65" s="15" customFormat="1" ht="11.25">
      <c r="B348" s="220"/>
      <c r="C348" s="221"/>
      <c r="D348" s="200" t="s">
        <v>195</v>
      </c>
      <c r="E348" s="222" t="s">
        <v>19</v>
      </c>
      <c r="F348" s="223" t="s">
        <v>226</v>
      </c>
      <c r="G348" s="221"/>
      <c r="H348" s="224">
        <v>12.473000000000001</v>
      </c>
      <c r="I348" s="225"/>
      <c r="J348" s="221"/>
      <c r="K348" s="221"/>
      <c r="L348" s="226"/>
      <c r="M348" s="227"/>
      <c r="N348" s="228"/>
      <c r="O348" s="228"/>
      <c r="P348" s="228"/>
      <c r="Q348" s="228"/>
      <c r="R348" s="228"/>
      <c r="S348" s="228"/>
      <c r="T348" s="229"/>
      <c r="AT348" s="230" t="s">
        <v>195</v>
      </c>
      <c r="AU348" s="230" t="s">
        <v>82</v>
      </c>
      <c r="AV348" s="15" t="s">
        <v>135</v>
      </c>
      <c r="AW348" s="15" t="s">
        <v>35</v>
      </c>
      <c r="AX348" s="15" t="s">
        <v>80</v>
      </c>
      <c r="AY348" s="230" t="s">
        <v>185</v>
      </c>
    </row>
    <row r="349" spans="1:65" s="2" customFormat="1" ht="24.2" customHeight="1">
      <c r="A349" s="36"/>
      <c r="B349" s="37"/>
      <c r="C349" s="180" t="s">
        <v>454</v>
      </c>
      <c r="D349" s="180" t="s">
        <v>187</v>
      </c>
      <c r="E349" s="181" t="s">
        <v>845</v>
      </c>
      <c r="F349" s="182" t="s">
        <v>846</v>
      </c>
      <c r="G349" s="183" t="s">
        <v>190</v>
      </c>
      <c r="H349" s="184">
        <v>34.921999999999997</v>
      </c>
      <c r="I349" s="185"/>
      <c r="J349" s="186">
        <f>ROUND(I349*H349,2)</f>
        <v>0</v>
      </c>
      <c r="K349" s="182" t="s">
        <v>191</v>
      </c>
      <c r="L349" s="41"/>
      <c r="M349" s="187" t="s">
        <v>19</v>
      </c>
      <c r="N349" s="188" t="s">
        <v>44</v>
      </c>
      <c r="O349" s="66"/>
      <c r="P349" s="189">
        <f>O349*H349</f>
        <v>0</v>
      </c>
      <c r="Q349" s="189">
        <v>2.45336</v>
      </c>
      <c r="R349" s="189">
        <f>Q349*H349</f>
        <v>85.676237919999991</v>
      </c>
      <c r="S349" s="189">
        <v>0</v>
      </c>
      <c r="T349" s="190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135</v>
      </c>
      <c r="AT349" s="191" t="s">
        <v>187</v>
      </c>
      <c r="AU349" s="191" t="s">
        <v>82</v>
      </c>
      <c r="AY349" s="19" t="s">
        <v>185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19" t="s">
        <v>80</v>
      </c>
      <c r="BK349" s="192">
        <f>ROUND(I349*H349,2)</f>
        <v>0</v>
      </c>
      <c r="BL349" s="19" t="s">
        <v>135</v>
      </c>
      <c r="BM349" s="191" t="s">
        <v>847</v>
      </c>
    </row>
    <row r="350" spans="1:65" s="2" customFormat="1" ht="11.25">
      <c r="A350" s="36"/>
      <c r="B350" s="37"/>
      <c r="C350" s="38"/>
      <c r="D350" s="193" t="s">
        <v>193</v>
      </c>
      <c r="E350" s="38"/>
      <c r="F350" s="194" t="s">
        <v>848</v>
      </c>
      <c r="G350" s="38"/>
      <c r="H350" s="38"/>
      <c r="I350" s="195"/>
      <c r="J350" s="38"/>
      <c r="K350" s="38"/>
      <c r="L350" s="41"/>
      <c r="M350" s="196"/>
      <c r="N350" s="197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193</v>
      </c>
      <c r="AU350" s="19" t="s">
        <v>82</v>
      </c>
    </row>
    <row r="351" spans="1:65" s="13" customFormat="1" ht="11.25">
      <c r="B351" s="198"/>
      <c r="C351" s="199"/>
      <c r="D351" s="200" t="s">
        <v>195</v>
      </c>
      <c r="E351" s="201" t="s">
        <v>19</v>
      </c>
      <c r="F351" s="202" t="s">
        <v>652</v>
      </c>
      <c r="G351" s="199"/>
      <c r="H351" s="201" t="s">
        <v>19</v>
      </c>
      <c r="I351" s="203"/>
      <c r="J351" s="199"/>
      <c r="K351" s="199"/>
      <c r="L351" s="204"/>
      <c r="M351" s="205"/>
      <c r="N351" s="206"/>
      <c r="O351" s="206"/>
      <c r="P351" s="206"/>
      <c r="Q351" s="206"/>
      <c r="R351" s="206"/>
      <c r="S351" s="206"/>
      <c r="T351" s="207"/>
      <c r="AT351" s="208" t="s">
        <v>195</v>
      </c>
      <c r="AU351" s="208" t="s">
        <v>82</v>
      </c>
      <c r="AV351" s="13" t="s">
        <v>80</v>
      </c>
      <c r="AW351" s="13" t="s">
        <v>35</v>
      </c>
      <c r="AX351" s="13" t="s">
        <v>73</v>
      </c>
      <c r="AY351" s="208" t="s">
        <v>185</v>
      </c>
    </row>
    <row r="352" spans="1:65" s="14" customFormat="1" ht="11.25">
      <c r="B352" s="209"/>
      <c r="C352" s="210"/>
      <c r="D352" s="200" t="s">
        <v>195</v>
      </c>
      <c r="E352" s="211" t="s">
        <v>19</v>
      </c>
      <c r="F352" s="212" t="s">
        <v>849</v>
      </c>
      <c r="G352" s="210"/>
      <c r="H352" s="213">
        <v>2.1739999999999999</v>
      </c>
      <c r="I352" s="214"/>
      <c r="J352" s="210"/>
      <c r="K352" s="210"/>
      <c r="L352" s="215"/>
      <c r="M352" s="216"/>
      <c r="N352" s="217"/>
      <c r="O352" s="217"/>
      <c r="P352" s="217"/>
      <c r="Q352" s="217"/>
      <c r="R352" s="217"/>
      <c r="S352" s="217"/>
      <c r="T352" s="218"/>
      <c r="AT352" s="219" t="s">
        <v>195</v>
      </c>
      <c r="AU352" s="219" t="s">
        <v>82</v>
      </c>
      <c r="AV352" s="14" t="s">
        <v>82</v>
      </c>
      <c r="AW352" s="14" t="s">
        <v>35</v>
      </c>
      <c r="AX352" s="14" t="s">
        <v>73</v>
      </c>
      <c r="AY352" s="219" t="s">
        <v>185</v>
      </c>
    </row>
    <row r="353" spans="1:65" s="14" customFormat="1" ht="11.25">
      <c r="B353" s="209"/>
      <c r="C353" s="210"/>
      <c r="D353" s="200" t="s">
        <v>195</v>
      </c>
      <c r="E353" s="211" t="s">
        <v>19</v>
      </c>
      <c r="F353" s="212" t="s">
        <v>849</v>
      </c>
      <c r="G353" s="210"/>
      <c r="H353" s="213">
        <v>2.1739999999999999</v>
      </c>
      <c r="I353" s="214"/>
      <c r="J353" s="210"/>
      <c r="K353" s="210"/>
      <c r="L353" s="215"/>
      <c r="M353" s="216"/>
      <c r="N353" s="217"/>
      <c r="O353" s="217"/>
      <c r="P353" s="217"/>
      <c r="Q353" s="217"/>
      <c r="R353" s="217"/>
      <c r="S353" s="217"/>
      <c r="T353" s="218"/>
      <c r="AT353" s="219" t="s">
        <v>195</v>
      </c>
      <c r="AU353" s="219" t="s">
        <v>82</v>
      </c>
      <c r="AV353" s="14" t="s">
        <v>82</v>
      </c>
      <c r="AW353" s="14" t="s">
        <v>35</v>
      </c>
      <c r="AX353" s="14" t="s">
        <v>73</v>
      </c>
      <c r="AY353" s="219" t="s">
        <v>185</v>
      </c>
    </row>
    <row r="354" spans="1:65" s="14" customFormat="1" ht="11.25">
      <c r="B354" s="209"/>
      <c r="C354" s="210"/>
      <c r="D354" s="200" t="s">
        <v>195</v>
      </c>
      <c r="E354" s="211" t="s">
        <v>19</v>
      </c>
      <c r="F354" s="212" t="s">
        <v>850</v>
      </c>
      <c r="G354" s="210"/>
      <c r="H354" s="213">
        <v>1.946</v>
      </c>
      <c r="I354" s="214"/>
      <c r="J354" s="210"/>
      <c r="K354" s="210"/>
      <c r="L354" s="215"/>
      <c r="M354" s="216"/>
      <c r="N354" s="217"/>
      <c r="O354" s="217"/>
      <c r="P354" s="217"/>
      <c r="Q354" s="217"/>
      <c r="R354" s="217"/>
      <c r="S354" s="217"/>
      <c r="T354" s="218"/>
      <c r="AT354" s="219" t="s">
        <v>195</v>
      </c>
      <c r="AU354" s="219" t="s">
        <v>82</v>
      </c>
      <c r="AV354" s="14" t="s">
        <v>82</v>
      </c>
      <c r="AW354" s="14" t="s">
        <v>35</v>
      </c>
      <c r="AX354" s="14" t="s">
        <v>73</v>
      </c>
      <c r="AY354" s="219" t="s">
        <v>185</v>
      </c>
    </row>
    <row r="355" spans="1:65" s="14" customFormat="1" ht="11.25">
      <c r="B355" s="209"/>
      <c r="C355" s="210"/>
      <c r="D355" s="200" t="s">
        <v>195</v>
      </c>
      <c r="E355" s="211" t="s">
        <v>19</v>
      </c>
      <c r="F355" s="212" t="s">
        <v>851</v>
      </c>
      <c r="G355" s="210"/>
      <c r="H355" s="213">
        <v>0.68400000000000005</v>
      </c>
      <c r="I355" s="214"/>
      <c r="J355" s="210"/>
      <c r="K355" s="210"/>
      <c r="L355" s="215"/>
      <c r="M355" s="216"/>
      <c r="N355" s="217"/>
      <c r="O355" s="217"/>
      <c r="P355" s="217"/>
      <c r="Q355" s="217"/>
      <c r="R355" s="217"/>
      <c r="S355" s="217"/>
      <c r="T355" s="218"/>
      <c r="AT355" s="219" t="s">
        <v>195</v>
      </c>
      <c r="AU355" s="219" t="s">
        <v>82</v>
      </c>
      <c r="AV355" s="14" t="s">
        <v>82</v>
      </c>
      <c r="AW355" s="14" t="s">
        <v>35</v>
      </c>
      <c r="AX355" s="14" t="s">
        <v>73</v>
      </c>
      <c r="AY355" s="219" t="s">
        <v>185</v>
      </c>
    </row>
    <row r="356" spans="1:65" s="14" customFormat="1" ht="11.25">
      <c r="B356" s="209"/>
      <c r="C356" s="210"/>
      <c r="D356" s="200" t="s">
        <v>195</v>
      </c>
      <c r="E356" s="211" t="s">
        <v>19</v>
      </c>
      <c r="F356" s="212" t="s">
        <v>852</v>
      </c>
      <c r="G356" s="210"/>
      <c r="H356" s="213">
        <v>0.95799999999999996</v>
      </c>
      <c r="I356" s="214"/>
      <c r="J356" s="210"/>
      <c r="K356" s="210"/>
      <c r="L356" s="215"/>
      <c r="M356" s="216"/>
      <c r="N356" s="217"/>
      <c r="O356" s="217"/>
      <c r="P356" s="217"/>
      <c r="Q356" s="217"/>
      <c r="R356" s="217"/>
      <c r="S356" s="217"/>
      <c r="T356" s="218"/>
      <c r="AT356" s="219" t="s">
        <v>195</v>
      </c>
      <c r="AU356" s="219" t="s">
        <v>82</v>
      </c>
      <c r="AV356" s="14" t="s">
        <v>82</v>
      </c>
      <c r="AW356" s="14" t="s">
        <v>35</v>
      </c>
      <c r="AX356" s="14" t="s">
        <v>73</v>
      </c>
      <c r="AY356" s="219" t="s">
        <v>185</v>
      </c>
    </row>
    <row r="357" spans="1:65" s="14" customFormat="1" ht="11.25">
      <c r="B357" s="209"/>
      <c r="C357" s="210"/>
      <c r="D357" s="200" t="s">
        <v>195</v>
      </c>
      <c r="E357" s="211" t="s">
        <v>19</v>
      </c>
      <c r="F357" s="212" t="s">
        <v>853</v>
      </c>
      <c r="G357" s="210"/>
      <c r="H357" s="213">
        <v>1.125</v>
      </c>
      <c r="I357" s="214"/>
      <c r="J357" s="210"/>
      <c r="K357" s="210"/>
      <c r="L357" s="215"/>
      <c r="M357" s="216"/>
      <c r="N357" s="217"/>
      <c r="O357" s="217"/>
      <c r="P357" s="217"/>
      <c r="Q357" s="217"/>
      <c r="R357" s="217"/>
      <c r="S357" s="217"/>
      <c r="T357" s="218"/>
      <c r="AT357" s="219" t="s">
        <v>195</v>
      </c>
      <c r="AU357" s="219" t="s">
        <v>82</v>
      </c>
      <c r="AV357" s="14" t="s">
        <v>82</v>
      </c>
      <c r="AW357" s="14" t="s">
        <v>35</v>
      </c>
      <c r="AX357" s="14" t="s">
        <v>73</v>
      </c>
      <c r="AY357" s="219" t="s">
        <v>185</v>
      </c>
    </row>
    <row r="358" spans="1:65" s="14" customFormat="1" ht="11.25">
      <c r="B358" s="209"/>
      <c r="C358" s="210"/>
      <c r="D358" s="200" t="s">
        <v>195</v>
      </c>
      <c r="E358" s="211" t="s">
        <v>19</v>
      </c>
      <c r="F358" s="212" t="s">
        <v>853</v>
      </c>
      <c r="G358" s="210"/>
      <c r="H358" s="213">
        <v>1.125</v>
      </c>
      <c r="I358" s="214"/>
      <c r="J358" s="210"/>
      <c r="K358" s="210"/>
      <c r="L358" s="215"/>
      <c r="M358" s="216"/>
      <c r="N358" s="217"/>
      <c r="O358" s="217"/>
      <c r="P358" s="217"/>
      <c r="Q358" s="217"/>
      <c r="R358" s="217"/>
      <c r="S358" s="217"/>
      <c r="T358" s="218"/>
      <c r="AT358" s="219" t="s">
        <v>195</v>
      </c>
      <c r="AU358" s="219" t="s">
        <v>82</v>
      </c>
      <c r="AV358" s="14" t="s">
        <v>82</v>
      </c>
      <c r="AW358" s="14" t="s">
        <v>35</v>
      </c>
      <c r="AX358" s="14" t="s">
        <v>73</v>
      </c>
      <c r="AY358" s="219" t="s">
        <v>185</v>
      </c>
    </row>
    <row r="359" spans="1:65" s="14" customFormat="1" ht="11.25">
      <c r="B359" s="209"/>
      <c r="C359" s="210"/>
      <c r="D359" s="200" t="s">
        <v>195</v>
      </c>
      <c r="E359" s="211" t="s">
        <v>19</v>
      </c>
      <c r="F359" s="212" t="s">
        <v>854</v>
      </c>
      <c r="G359" s="210"/>
      <c r="H359" s="213">
        <v>1.3879999999999999</v>
      </c>
      <c r="I359" s="214"/>
      <c r="J359" s="210"/>
      <c r="K359" s="210"/>
      <c r="L359" s="215"/>
      <c r="M359" s="216"/>
      <c r="N359" s="217"/>
      <c r="O359" s="217"/>
      <c r="P359" s="217"/>
      <c r="Q359" s="217"/>
      <c r="R359" s="217"/>
      <c r="S359" s="217"/>
      <c r="T359" s="218"/>
      <c r="AT359" s="219" t="s">
        <v>195</v>
      </c>
      <c r="AU359" s="219" t="s">
        <v>82</v>
      </c>
      <c r="AV359" s="14" t="s">
        <v>82</v>
      </c>
      <c r="AW359" s="14" t="s">
        <v>35</v>
      </c>
      <c r="AX359" s="14" t="s">
        <v>73</v>
      </c>
      <c r="AY359" s="219" t="s">
        <v>185</v>
      </c>
    </row>
    <row r="360" spans="1:65" s="14" customFormat="1" ht="11.25">
      <c r="B360" s="209"/>
      <c r="C360" s="210"/>
      <c r="D360" s="200" t="s">
        <v>195</v>
      </c>
      <c r="E360" s="211" t="s">
        <v>19</v>
      </c>
      <c r="F360" s="212" t="s">
        <v>854</v>
      </c>
      <c r="G360" s="210"/>
      <c r="H360" s="213">
        <v>1.3879999999999999</v>
      </c>
      <c r="I360" s="214"/>
      <c r="J360" s="210"/>
      <c r="K360" s="210"/>
      <c r="L360" s="215"/>
      <c r="M360" s="216"/>
      <c r="N360" s="217"/>
      <c r="O360" s="217"/>
      <c r="P360" s="217"/>
      <c r="Q360" s="217"/>
      <c r="R360" s="217"/>
      <c r="S360" s="217"/>
      <c r="T360" s="218"/>
      <c r="AT360" s="219" t="s">
        <v>195</v>
      </c>
      <c r="AU360" s="219" t="s">
        <v>82</v>
      </c>
      <c r="AV360" s="14" t="s">
        <v>82</v>
      </c>
      <c r="AW360" s="14" t="s">
        <v>35</v>
      </c>
      <c r="AX360" s="14" t="s">
        <v>73</v>
      </c>
      <c r="AY360" s="219" t="s">
        <v>185</v>
      </c>
    </row>
    <row r="361" spans="1:65" s="14" customFormat="1" ht="11.25">
      <c r="B361" s="209"/>
      <c r="C361" s="210"/>
      <c r="D361" s="200" t="s">
        <v>195</v>
      </c>
      <c r="E361" s="211" t="s">
        <v>19</v>
      </c>
      <c r="F361" s="212" t="s">
        <v>855</v>
      </c>
      <c r="G361" s="210"/>
      <c r="H361" s="213">
        <v>3.75</v>
      </c>
      <c r="I361" s="214"/>
      <c r="J361" s="210"/>
      <c r="K361" s="210"/>
      <c r="L361" s="215"/>
      <c r="M361" s="216"/>
      <c r="N361" s="217"/>
      <c r="O361" s="217"/>
      <c r="P361" s="217"/>
      <c r="Q361" s="217"/>
      <c r="R361" s="217"/>
      <c r="S361" s="217"/>
      <c r="T361" s="218"/>
      <c r="AT361" s="219" t="s">
        <v>195</v>
      </c>
      <c r="AU361" s="219" t="s">
        <v>82</v>
      </c>
      <c r="AV361" s="14" t="s">
        <v>82</v>
      </c>
      <c r="AW361" s="14" t="s">
        <v>35</v>
      </c>
      <c r="AX361" s="14" t="s">
        <v>73</v>
      </c>
      <c r="AY361" s="219" t="s">
        <v>185</v>
      </c>
    </row>
    <row r="362" spans="1:65" s="14" customFormat="1" ht="11.25">
      <c r="B362" s="209"/>
      <c r="C362" s="210"/>
      <c r="D362" s="200" t="s">
        <v>195</v>
      </c>
      <c r="E362" s="211" t="s">
        <v>19</v>
      </c>
      <c r="F362" s="212" t="s">
        <v>855</v>
      </c>
      <c r="G362" s="210"/>
      <c r="H362" s="213">
        <v>3.75</v>
      </c>
      <c r="I362" s="214"/>
      <c r="J362" s="210"/>
      <c r="K362" s="210"/>
      <c r="L362" s="215"/>
      <c r="M362" s="216"/>
      <c r="N362" s="217"/>
      <c r="O362" s="217"/>
      <c r="P362" s="217"/>
      <c r="Q362" s="217"/>
      <c r="R362" s="217"/>
      <c r="S362" s="217"/>
      <c r="T362" s="218"/>
      <c r="AT362" s="219" t="s">
        <v>195</v>
      </c>
      <c r="AU362" s="219" t="s">
        <v>82</v>
      </c>
      <c r="AV362" s="14" t="s">
        <v>82</v>
      </c>
      <c r="AW362" s="14" t="s">
        <v>35</v>
      </c>
      <c r="AX362" s="14" t="s">
        <v>73</v>
      </c>
      <c r="AY362" s="219" t="s">
        <v>185</v>
      </c>
    </row>
    <row r="363" spans="1:65" s="14" customFormat="1" ht="11.25">
      <c r="B363" s="209"/>
      <c r="C363" s="210"/>
      <c r="D363" s="200" t="s">
        <v>195</v>
      </c>
      <c r="E363" s="211" t="s">
        <v>19</v>
      </c>
      <c r="F363" s="212" t="s">
        <v>856</v>
      </c>
      <c r="G363" s="210"/>
      <c r="H363" s="213">
        <v>3.78</v>
      </c>
      <c r="I363" s="214"/>
      <c r="J363" s="210"/>
      <c r="K363" s="210"/>
      <c r="L363" s="215"/>
      <c r="M363" s="216"/>
      <c r="N363" s="217"/>
      <c r="O363" s="217"/>
      <c r="P363" s="217"/>
      <c r="Q363" s="217"/>
      <c r="R363" s="217"/>
      <c r="S363" s="217"/>
      <c r="T363" s="218"/>
      <c r="AT363" s="219" t="s">
        <v>195</v>
      </c>
      <c r="AU363" s="219" t="s">
        <v>82</v>
      </c>
      <c r="AV363" s="14" t="s">
        <v>82</v>
      </c>
      <c r="AW363" s="14" t="s">
        <v>35</v>
      </c>
      <c r="AX363" s="14" t="s">
        <v>73</v>
      </c>
      <c r="AY363" s="219" t="s">
        <v>185</v>
      </c>
    </row>
    <row r="364" spans="1:65" s="14" customFormat="1" ht="11.25">
      <c r="B364" s="209"/>
      <c r="C364" s="210"/>
      <c r="D364" s="200" t="s">
        <v>195</v>
      </c>
      <c r="E364" s="211" t="s">
        <v>19</v>
      </c>
      <c r="F364" s="212" t="s">
        <v>856</v>
      </c>
      <c r="G364" s="210"/>
      <c r="H364" s="213">
        <v>3.78</v>
      </c>
      <c r="I364" s="214"/>
      <c r="J364" s="210"/>
      <c r="K364" s="210"/>
      <c r="L364" s="215"/>
      <c r="M364" s="216"/>
      <c r="N364" s="217"/>
      <c r="O364" s="217"/>
      <c r="P364" s="217"/>
      <c r="Q364" s="217"/>
      <c r="R364" s="217"/>
      <c r="S364" s="217"/>
      <c r="T364" s="218"/>
      <c r="AT364" s="219" t="s">
        <v>195</v>
      </c>
      <c r="AU364" s="219" t="s">
        <v>82</v>
      </c>
      <c r="AV364" s="14" t="s">
        <v>82</v>
      </c>
      <c r="AW364" s="14" t="s">
        <v>35</v>
      </c>
      <c r="AX364" s="14" t="s">
        <v>73</v>
      </c>
      <c r="AY364" s="219" t="s">
        <v>185</v>
      </c>
    </row>
    <row r="365" spans="1:65" s="14" customFormat="1" ht="11.25">
      <c r="B365" s="209"/>
      <c r="C365" s="210"/>
      <c r="D365" s="200" t="s">
        <v>195</v>
      </c>
      <c r="E365" s="211" t="s">
        <v>19</v>
      </c>
      <c r="F365" s="212" t="s">
        <v>857</v>
      </c>
      <c r="G365" s="210"/>
      <c r="H365" s="213">
        <v>3.45</v>
      </c>
      <c r="I365" s="214"/>
      <c r="J365" s="210"/>
      <c r="K365" s="210"/>
      <c r="L365" s="215"/>
      <c r="M365" s="216"/>
      <c r="N365" s="217"/>
      <c r="O365" s="217"/>
      <c r="P365" s="217"/>
      <c r="Q365" s="217"/>
      <c r="R365" s="217"/>
      <c r="S365" s="217"/>
      <c r="T365" s="218"/>
      <c r="AT365" s="219" t="s">
        <v>195</v>
      </c>
      <c r="AU365" s="219" t="s">
        <v>82</v>
      </c>
      <c r="AV365" s="14" t="s">
        <v>82</v>
      </c>
      <c r="AW365" s="14" t="s">
        <v>35</v>
      </c>
      <c r="AX365" s="14" t="s">
        <v>73</v>
      </c>
      <c r="AY365" s="219" t="s">
        <v>185</v>
      </c>
    </row>
    <row r="366" spans="1:65" s="14" customFormat="1" ht="11.25">
      <c r="B366" s="209"/>
      <c r="C366" s="210"/>
      <c r="D366" s="200" t="s">
        <v>195</v>
      </c>
      <c r="E366" s="211" t="s">
        <v>19</v>
      </c>
      <c r="F366" s="212" t="s">
        <v>857</v>
      </c>
      <c r="G366" s="210"/>
      <c r="H366" s="213">
        <v>3.45</v>
      </c>
      <c r="I366" s="214"/>
      <c r="J366" s="210"/>
      <c r="K366" s="210"/>
      <c r="L366" s="215"/>
      <c r="M366" s="216"/>
      <c r="N366" s="217"/>
      <c r="O366" s="217"/>
      <c r="P366" s="217"/>
      <c r="Q366" s="217"/>
      <c r="R366" s="217"/>
      <c r="S366" s="217"/>
      <c r="T366" s="218"/>
      <c r="AT366" s="219" t="s">
        <v>195</v>
      </c>
      <c r="AU366" s="219" t="s">
        <v>82</v>
      </c>
      <c r="AV366" s="14" t="s">
        <v>82</v>
      </c>
      <c r="AW366" s="14" t="s">
        <v>35</v>
      </c>
      <c r="AX366" s="14" t="s">
        <v>73</v>
      </c>
      <c r="AY366" s="219" t="s">
        <v>185</v>
      </c>
    </row>
    <row r="367" spans="1:65" s="15" customFormat="1" ht="11.25">
      <c r="B367" s="220"/>
      <c r="C367" s="221"/>
      <c r="D367" s="200" t="s">
        <v>195</v>
      </c>
      <c r="E367" s="222" t="s">
        <v>19</v>
      </c>
      <c r="F367" s="223" t="s">
        <v>226</v>
      </c>
      <c r="G367" s="221"/>
      <c r="H367" s="224">
        <v>34.921999999999997</v>
      </c>
      <c r="I367" s="225"/>
      <c r="J367" s="221"/>
      <c r="K367" s="221"/>
      <c r="L367" s="226"/>
      <c r="M367" s="227"/>
      <c r="N367" s="228"/>
      <c r="O367" s="228"/>
      <c r="P367" s="228"/>
      <c r="Q367" s="228"/>
      <c r="R367" s="228"/>
      <c r="S367" s="228"/>
      <c r="T367" s="229"/>
      <c r="AT367" s="230" t="s">
        <v>195</v>
      </c>
      <c r="AU367" s="230" t="s">
        <v>82</v>
      </c>
      <c r="AV367" s="15" t="s">
        <v>135</v>
      </c>
      <c r="AW367" s="15" t="s">
        <v>35</v>
      </c>
      <c r="AX367" s="15" t="s">
        <v>80</v>
      </c>
      <c r="AY367" s="230" t="s">
        <v>185</v>
      </c>
    </row>
    <row r="368" spans="1:65" s="2" customFormat="1" ht="24.2" customHeight="1">
      <c r="A368" s="36"/>
      <c r="B368" s="37"/>
      <c r="C368" s="180" t="s">
        <v>630</v>
      </c>
      <c r="D368" s="180" t="s">
        <v>187</v>
      </c>
      <c r="E368" s="181" t="s">
        <v>858</v>
      </c>
      <c r="F368" s="182" t="s">
        <v>859</v>
      </c>
      <c r="G368" s="183" t="s">
        <v>240</v>
      </c>
      <c r="H368" s="184">
        <v>216.334</v>
      </c>
      <c r="I368" s="185"/>
      <c r="J368" s="186">
        <f>ROUND(I368*H368,2)</f>
        <v>0</v>
      </c>
      <c r="K368" s="182" t="s">
        <v>191</v>
      </c>
      <c r="L368" s="41"/>
      <c r="M368" s="187" t="s">
        <v>19</v>
      </c>
      <c r="N368" s="188" t="s">
        <v>44</v>
      </c>
      <c r="O368" s="66"/>
      <c r="P368" s="189">
        <f>O368*H368</f>
        <v>0</v>
      </c>
      <c r="Q368" s="189">
        <v>6.6299999999999996E-3</v>
      </c>
      <c r="R368" s="189">
        <f>Q368*H368</f>
        <v>1.4342944199999998</v>
      </c>
      <c r="S368" s="189">
        <v>0</v>
      </c>
      <c r="T368" s="190">
        <f>S368*H368</f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91" t="s">
        <v>135</v>
      </c>
      <c r="AT368" s="191" t="s">
        <v>187</v>
      </c>
      <c r="AU368" s="191" t="s">
        <v>82</v>
      </c>
      <c r="AY368" s="19" t="s">
        <v>185</v>
      </c>
      <c r="BE368" s="192">
        <f>IF(N368="základní",J368,0)</f>
        <v>0</v>
      </c>
      <c r="BF368" s="192">
        <f>IF(N368="snížená",J368,0)</f>
        <v>0</v>
      </c>
      <c r="BG368" s="192">
        <f>IF(N368="zákl. přenesená",J368,0)</f>
        <v>0</v>
      </c>
      <c r="BH368" s="192">
        <f>IF(N368="sníž. přenesená",J368,0)</f>
        <v>0</v>
      </c>
      <c r="BI368" s="192">
        <f>IF(N368="nulová",J368,0)</f>
        <v>0</v>
      </c>
      <c r="BJ368" s="19" t="s">
        <v>80</v>
      </c>
      <c r="BK368" s="192">
        <f>ROUND(I368*H368,2)</f>
        <v>0</v>
      </c>
      <c r="BL368" s="19" t="s">
        <v>135</v>
      </c>
      <c r="BM368" s="191" t="s">
        <v>860</v>
      </c>
    </row>
    <row r="369" spans="1:51" s="2" customFormat="1" ht="11.25">
      <c r="A369" s="36"/>
      <c r="B369" s="37"/>
      <c r="C369" s="38"/>
      <c r="D369" s="193" t="s">
        <v>193</v>
      </c>
      <c r="E369" s="38"/>
      <c r="F369" s="194" t="s">
        <v>861</v>
      </c>
      <c r="G369" s="38"/>
      <c r="H369" s="38"/>
      <c r="I369" s="195"/>
      <c r="J369" s="38"/>
      <c r="K369" s="38"/>
      <c r="L369" s="41"/>
      <c r="M369" s="196"/>
      <c r="N369" s="197"/>
      <c r="O369" s="66"/>
      <c r="P369" s="66"/>
      <c r="Q369" s="66"/>
      <c r="R369" s="66"/>
      <c r="S369" s="66"/>
      <c r="T369" s="67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T369" s="19" t="s">
        <v>193</v>
      </c>
      <c r="AU369" s="19" t="s">
        <v>82</v>
      </c>
    </row>
    <row r="370" spans="1:51" s="13" customFormat="1" ht="11.25">
      <c r="B370" s="198"/>
      <c r="C370" s="199"/>
      <c r="D370" s="200" t="s">
        <v>195</v>
      </c>
      <c r="E370" s="201" t="s">
        <v>19</v>
      </c>
      <c r="F370" s="202" t="s">
        <v>652</v>
      </c>
      <c r="G370" s="199"/>
      <c r="H370" s="201" t="s">
        <v>19</v>
      </c>
      <c r="I370" s="203"/>
      <c r="J370" s="199"/>
      <c r="K370" s="199"/>
      <c r="L370" s="204"/>
      <c r="M370" s="205"/>
      <c r="N370" s="206"/>
      <c r="O370" s="206"/>
      <c r="P370" s="206"/>
      <c r="Q370" s="206"/>
      <c r="R370" s="206"/>
      <c r="S370" s="206"/>
      <c r="T370" s="207"/>
      <c r="AT370" s="208" t="s">
        <v>195</v>
      </c>
      <c r="AU370" s="208" t="s">
        <v>82</v>
      </c>
      <c r="AV370" s="13" t="s">
        <v>80</v>
      </c>
      <c r="AW370" s="13" t="s">
        <v>35</v>
      </c>
      <c r="AX370" s="13" t="s">
        <v>73</v>
      </c>
      <c r="AY370" s="208" t="s">
        <v>185</v>
      </c>
    </row>
    <row r="371" spans="1:51" s="14" customFormat="1" ht="11.25">
      <c r="B371" s="209"/>
      <c r="C371" s="210"/>
      <c r="D371" s="200" t="s">
        <v>195</v>
      </c>
      <c r="E371" s="211" t="s">
        <v>19</v>
      </c>
      <c r="F371" s="212" t="s">
        <v>862</v>
      </c>
      <c r="G371" s="210"/>
      <c r="H371" s="213">
        <v>16.04</v>
      </c>
      <c r="I371" s="214"/>
      <c r="J371" s="210"/>
      <c r="K371" s="210"/>
      <c r="L371" s="215"/>
      <c r="M371" s="216"/>
      <c r="N371" s="217"/>
      <c r="O371" s="217"/>
      <c r="P371" s="217"/>
      <c r="Q371" s="217"/>
      <c r="R371" s="217"/>
      <c r="S371" s="217"/>
      <c r="T371" s="218"/>
      <c r="AT371" s="219" t="s">
        <v>195</v>
      </c>
      <c r="AU371" s="219" t="s">
        <v>82</v>
      </c>
      <c r="AV371" s="14" t="s">
        <v>82</v>
      </c>
      <c r="AW371" s="14" t="s">
        <v>35</v>
      </c>
      <c r="AX371" s="14" t="s">
        <v>73</v>
      </c>
      <c r="AY371" s="219" t="s">
        <v>185</v>
      </c>
    </row>
    <row r="372" spans="1:51" s="14" customFormat="1" ht="11.25">
      <c r="B372" s="209"/>
      <c r="C372" s="210"/>
      <c r="D372" s="200" t="s">
        <v>195</v>
      </c>
      <c r="E372" s="211" t="s">
        <v>19</v>
      </c>
      <c r="F372" s="212" t="s">
        <v>863</v>
      </c>
      <c r="G372" s="210"/>
      <c r="H372" s="213">
        <v>15.128</v>
      </c>
      <c r="I372" s="214"/>
      <c r="J372" s="210"/>
      <c r="K372" s="210"/>
      <c r="L372" s="215"/>
      <c r="M372" s="216"/>
      <c r="N372" s="217"/>
      <c r="O372" s="217"/>
      <c r="P372" s="217"/>
      <c r="Q372" s="217"/>
      <c r="R372" s="217"/>
      <c r="S372" s="217"/>
      <c r="T372" s="218"/>
      <c r="AT372" s="219" t="s">
        <v>195</v>
      </c>
      <c r="AU372" s="219" t="s">
        <v>82</v>
      </c>
      <c r="AV372" s="14" t="s">
        <v>82</v>
      </c>
      <c r="AW372" s="14" t="s">
        <v>35</v>
      </c>
      <c r="AX372" s="14" t="s">
        <v>73</v>
      </c>
      <c r="AY372" s="219" t="s">
        <v>185</v>
      </c>
    </row>
    <row r="373" spans="1:51" s="14" customFormat="1" ht="11.25">
      <c r="B373" s="209"/>
      <c r="C373" s="210"/>
      <c r="D373" s="200" t="s">
        <v>195</v>
      </c>
      <c r="E373" s="211" t="s">
        <v>19</v>
      </c>
      <c r="F373" s="212" t="s">
        <v>864</v>
      </c>
      <c r="G373" s="210"/>
      <c r="H373" s="213">
        <v>15.282</v>
      </c>
      <c r="I373" s="214"/>
      <c r="J373" s="210"/>
      <c r="K373" s="210"/>
      <c r="L373" s="215"/>
      <c r="M373" s="216"/>
      <c r="N373" s="217"/>
      <c r="O373" s="217"/>
      <c r="P373" s="217"/>
      <c r="Q373" s="217"/>
      <c r="R373" s="217"/>
      <c r="S373" s="217"/>
      <c r="T373" s="218"/>
      <c r="AT373" s="219" t="s">
        <v>195</v>
      </c>
      <c r="AU373" s="219" t="s">
        <v>82</v>
      </c>
      <c r="AV373" s="14" t="s">
        <v>82</v>
      </c>
      <c r="AW373" s="14" t="s">
        <v>35</v>
      </c>
      <c r="AX373" s="14" t="s">
        <v>73</v>
      </c>
      <c r="AY373" s="219" t="s">
        <v>185</v>
      </c>
    </row>
    <row r="374" spans="1:51" s="14" customFormat="1" ht="11.25">
      <c r="B374" s="209"/>
      <c r="C374" s="210"/>
      <c r="D374" s="200" t="s">
        <v>195</v>
      </c>
      <c r="E374" s="211" t="s">
        <v>19</v>
      </c>
      <c r="F374" s="212" t="s">
        <v>865</v>
      </c>
      <c r="G374" s="210"/>
      <c r="H374" s="213">
        <v>3.7240000000000002</v>
      </c>
      <c r="I374" s="214"/>
      <c r="J374" s="210"/>
      <c r="K374" s="210"/>
      <c r="L374" s="215"/>
      <c r="M374" s="216"/>
      <c r="N374" s="217"/>
      <c r="O374" s="217"/>
      <c r="P374" s="217"/>
      <c r="Q374" s="217"/>
      <c r="R374" s="217"/>
      <c r="S374" s="217"/>
      <c r="T374" s="218"/>
      <c r="AT374" s="219" t="s">
        <v>195</v>
      </c>
      <c r="AU374" s="219" t="s">
        <v>82</v>
      </c>
      <c r="AV374" s="14" t="s">
        <v>82</v>
      </c>
      <c r="AW374" s="14" t="s">
        <v>35</v>
      </c>
      <c r="AX374" s="14" t="s">
        <v>73</v>
      </c>
      <c r="AY374" s="219" t="s">
        <v>185</v>
      </c>
    </row>
    <row r="375" spans="1:51" s="14" customFormat="1" ht="11.25">
      <c r="B375" s="209"/>
      <c r="C375" s="210"/>
      <c r="D375" s="200" t="s">
        <v>195</v>
      </c>
      <c r="E375" s="211" t="s">
        <v>19</v>
      </c>
      <c r="F375" s="212" t="s">
        <v>866</v>
      </c>
      <c r="G375" s="210"/>
      <c r="H375" s="213">
        <v>5.0919999999999996</v>
      </c>
      <c r="I375" s="214"/>
      <c r="J375" s="210"/>
      <c r="K375" s="210"/>
      <c r="L375" s="215"/>
      <c r="M375" s="216"/>
      <c r="N375" s="217"/>
      <c r="O375" s="217"/>
      <c r="P375" s="217"/>
      <c r="Q375" s="217"/>
      <c r="R375" s="217"/>
      <c r="S375" s="217"/>
      <c r="T375" s="218"/>
      <c r="AT375" s="219" t="s">
        <v>195</v>
      </c>
      <c r="AU375" s="219" t="s">
        <v>82</v>
      </c>
      <c r="AV375" s="14" t="s">
        <v>82</v>
      </c>
      <c r="AW375" s="14" t="s">
        <v>35</v>
      </c>
      <c r="AX375" s="14" t="s">
        <v>73</v>
      </c>
      <c r="AY375" s="219" t="s">
        <v>185</v>
      </c>
    </row>
    <row r="376" spans="1:51" s="14" customFormat="1" ht="11.25">
      <c r="B376" s="209"/>
      <c r="C376" s="210"/>
      <c r="D376" s="200" t="s">
        <v>195</v>
      </c>
      <c r="E376" s="211" t="s">
        <v>19</v>
      </c>
      <c r="F376" s="212" t="s">
        <v>867</v>
      </c>
      <c r="G376" s="210"/>
      <c r="H376" s="213">
        <v>4</v>
      </c>
      <c r="I376" s="214"/>
      <c r="J376" s="210"/>
      <c r="K376" s="210"/>
      <c r="L376" s="215"/>
      <c r="M376" s="216"/>
      <c r="N376" s="217"/>
      <c r="O376" s="217"/>
      <c r="P376" s="217"/>
      <c r="Q376" s="217"/>
      <c r="R376" s="217"/>
      <c r="S376" s="217"/>
      <c r="T376" s="218"/>
      <c r="AT376" s="219" t="s">
        <v>195</v>
      </c>
      <c r="AU376" s="219" t="s">
        <v>82</v>
      </c>
      <c r="AV376" s="14" t="s">
        <v>82</v>
      </c>
      <c r="AW376" s="14" t="s">
        <v>35</v>
      </c>
      <c r="AX376" s="14" t="s">
        <v>73</v>
      </c>
      <c r="AY376" s="219" t="s">
        <v>185</v>
      </c>
    </row>
    <row r="377" spans="1:51" s="14" customFormat="1" ht="11.25">
      <c r="B377" s="209"/>
      <c r="C377" s="210"/>
      <c r="D377" s="200" t="s">
        <v>195</v>
      </c>
      <c r="E377" s="211" t="s">
        <v>19</v>
      </c>
      <c r="F377" s="212" t="s">
        <v>868</v>
      </c>
      <c r="G377" s="210"/>
      <c r="H377" s="213">
        <v>5.6239999999999997</v>
      </c>
      <c r="I377" s="214"/>
      <c r="J377" s="210"/>
      <c r="K377" s="210"/>
      <c r="L377" s="215"/>
      <c r="M377" s="216"/>
      <c r="N377" s="217"/>
      <c r="O377" s="217"/>
      <c r="P377" s="217"/>
      <c r="Q377" s="217"/>
      <c r="R377" s="217"/>
      <c r="S377" s="217"/>
      <c r="T377" s="218"/>
      <c r="AT377" s="219" t="s">
        <v>195</v>
      </c>
      <c r="AU377" s="219" t="s">
        <v>82</v>
      </c>
      <c r="AV377" s="14" t="s">
        <v>82</v>
      </c>
      <c r="AW377" s="14" t="s">
        <v>35</v>
      </c>
      <c r="AX377" s="14" t="s">
        <v>73</v>
      </c>
      <c r="AY377" s="219" t="s">
        <v>185</v>
      </c>
    </row>
    <row r="378" spans="1:51" s="14" customFormat="1" ht="11.25">
      <c r="B378" s="209"/>
      <c r="C378" s="210"/>
      <c r="D378" s="200" t="s">
        <v>195</v>
      </c>
      <c r="E378" s="211" t="s">
        <v>19</v>
      </c>
      <c r="F378" s="212" t="s">
        <v>868</v>
      </c>
      <c r="G378" s="210"/>
      <c r="H378" s="213">
        <v>5.6239999999999997</v>
      </c>
      <c r="I378" s="214"/>
      <c r="J378" s="210"/>
      <c r="K378" s="210"/>
      <c r="L378" s="215"/>
      <c r="M378" s="216"/>
      <c r="N378" s="217"/>
      <c r="O378" s="217"/>
      <c r="P378" s="217"/>
      <c r="Q378" s="217"/>
      <c r="R378" s="217"/>
      <c r="S378" s="217"/>
      <c r="T378" s="218"/>
      <c r="AT378" s="219" t="s">
        <v>195</v>
      </c>
      <c r="AU378" s="219" t="s">
        <v>82</v>
      </c>
      <c r="AV378" s="14" t="s">
        <v>82</v>
      </c>
      <c r="AW378" s="14" t="s">
        <v>35</v>
      </c>
      <c r="AX378" s="14" t="s">
        <v>73</v>
      </c>
      <c r="AY378" s="219" t="s">
        <v>185</v>
      </c>
    </row>
    <row r="379" spans="1:51" s="14" customFormat="1" ht="11.25">
      <c r="B379" s="209"/>
      <c r="C379" s="210"/>
      <c r="D379" s="200" t="s">
        <v>195</v>
      </c>
      <c r="E379" s="211" t="s">
        <v>19</v>
      </c>
      <c r="F379" s="212" t="s">
        <v>869</v>
      </c>
      <c r="G379" s="210"/>
      <c r="H379" s="213">
        <v>5.92</v>
      </c>
      <c r="I379" s="214"/>
      <c r="J379" s="210"/>
      <c r="K379" s="210"/>
      <c r="L379" s="215"/>
      <c r="M379" s="216"/>
      <c r="N379" s="217"/>
      <c r="O379" s="217"/>
      <c r="P379" s="217"/>
      <c r="Q379" s="217"/>
      <c r="R379" s="217"/>
      <c r="S379" s="217"/>
      <c r="T379" s="218"/>
      <c r="AT379" s="219" t="s">
        <v>195</v>
      </c>
      <c r="AU379" s="219" t="s">
        <v>82</v>
      </c>
      <c r="AV379" s="14" t="s">
        <v>82</v>
      </c>
      <c r="AW379" s="14" t="s">
        <v>35</v>
      </c>
      <c r="AX379" s="14" t="s">
        <v>73</v>
      </c>
      <c r="AY379" s="219" t="s">
        <v>185</v>
      </c>
    </row>
    <row r="380" spans="1:51" s="14" customFormat="1" ht="11.25">
      <c r="B380" s="209"/>
      <c r="C380" s="210"/>
      <c r="D380" s="200" t="s">
        <v>195</v>
      </c>
      <c r="E380" s="211" t="s">
        <v>19</v>
      </c>
      <c r="F380" s="212" t="s">
        <v>870</v>
      </c>
      <c r="G380" s="210"/>
      <c r="H380" s="213">
        <v>13.88</v>
      </c>
      <c r="I380" s="214"/>
      <c r="J380" s="210"/>
      <c r="K380" s="210"/>
      <c r="L380" s="215"/>
      <c r="M380" s="216"/>
      <c r="N380" s="217"/>
      <c r="O380" s="217"/>
      <c r="P380" s="217"/>
      <c r="Q380" s="217"/>
      <c r="R380" s="217"/>
      <c r="S380" s="217"/>
      <c r="T380" s="218"/>
      <c r="AT380" s="219" t="s">
        <v>195</v>
      </c>
      <c r="AU380" s="219" t="s">
        <v>82</v>
      </c>
      <c r="AV380" s="14" t="s">
        <v>82</v>
      </c>
      <c r="AW380" s="14" t="s">
        <v>35</v>
      </c>
      <c r="AX380" s="14" t="s">
        <v>73</v>
      </c>
      <c r="AY380" s="219" t="s">
        <v>185</v>
      </c>
    </row>
    <row r="381" spans="1:51" s="14" customFormat="1" ht="11.25">
      <c r="B381" s="209"/>
      <c r="C381" s="210"/>
      <c r="D381" s="200" t="s">
        <v>195</v>
      </c>
      <c r="E381" s="211" t="s">
        <v>19</v>
      </c>
      <c r="F381" s="212" t="s">
        <v>871</v>
      </c>
      <c r="G381" s="210"/>
      <c r="H381" s="213">
        <v>5.2</v>
      </c>
      <c r="I381" s="214"/>
      <c r="J381" s="210"/>
      <c r="K381" s="210"/>
      <c r="L381" s="215"/>
      <c r="M381" s="216"/>
      <c r="N381" s="217"/>
      <c r="O381" s="217"/>
      <c r="P381" s="217"/>
      <c r="Q381" s="217"/>
      <c r="R381" s="217"/>
      <c r="S381" s="217"/>
      <c r="T381" s="218"/>
      <c r="AT381" s="219" t="s">
        <v>195</v>
      </c>
      <c r="AU381" s="219" t="s">
        <v>82</v>
      </c>
      <c r="AV381" s="14" t="s">
        <v>82</v>
      </c>
      <c r="AW381" s="14" t="s">
        <v>35</v>
      </c>
      <c r="AX381" s="14" t="s">
        <v>73</v>
      </c>
      <c r="AY381" s="219" t="s">
        <v>185</v>
      </c>
    </row>
    <row r="382" spans="1:51" s="14" customFormat="1" ht="11.25">
      <c r="B382" s="209"/>
      <c r="C382" s="210"/>
      <c r="D382" s="200" t="s">
        <v>195</v>
      </c>
      <c r="E382" s="211" t="s">
        <v>19</v>
      </c>
      <c r="F382" s="212" t="s">
        <v>872</v>
      </c>
      <c r="G382" s="210"/>
      <c r="H382" s="213">
        <v>31.32</v>
      </c>
      <c r="I382" s="214"/>
      <c r="J382" s="210"/>
      <c r="K382" s="210"/>
      <c r="L382" s="215"/>
      <c r="M382" s="216"/>
      <c r="N382" s="217"/>
      <c r="O382" s="217"/>
      <c r="P382" s="217"/>
      <c r="Q382" s="217"/>
      <c r="R382" s="217"/>
      <c r="S382" s="217"/>
      <c r="T382" s="218"/>
      <c r="AT382" s="219" t="s">
        <v>195</v>
      </c>
      <c r="AU382" s="219" t="s">
        <v>82</v>
      </c>
      <c r="AV382" s="14" t="s">
        <v>82</v>
      </c>
      <c r="AW382" s="14" t="s">
        <v>35</v>
      </c>
      <c r="AX382" s="14" t="s">
        <v>73</v>
      </c>
      <c r="AY382" s="219" t="s">
        <v>185</v>
      </c>
    </row>
    <row r="383" spans="1:51" s="14" customFormat="1" ht="11.25">
      <c r="B383" s="209"/>
      <c r="C383" s="210"/>
      <c r="D383" s="200" t="s">
        <v>195</v>
      </c>
      <c r="E383" s="211" t="s">
        <v>19</v>
      </c>
      <c r="F383" s="212" t="s">
        <v>873</v>
      </c>
      <c r="G383" s="210"/>
      <c r="H383" s="213">
        <v>18.36</v>
      </c>
      <c r="I383" s="214"/>
      <c r="J383" s="210"/>
      <c r="K383" s="210"/>
      <c r="L383" s="215"/>
      <c r="M383" s="216"/>
      <c r="N383" s="217"/>
      <c r="O383" s="217"/>
      <c r="P383" s="217"/>
      <c r="Q383" s="217"/>
      <c r="R383" s="217"/>
      <c r="S383" s="217"/>
      <c r="T383" s="218"/>
      <c r="AT383" s="219" t="s">
        <v>195</v>
      </c>
      <c r="AU383" s="219" t="s">
        <v>82</v>
      </c>
      <c r="AV383" s="14" t="s">
        <v>82</v>
      </c>
      <c r="AW383" s="14" t="s">
        <v>35</v>
      </c>
      <c r="AX383" s="14" t="s">
        <v>73</v>
      </c>
      <c r="AY383" s="219" t="s">
        <v>185</v>
      </c>
    </row>
    <row r="384" spans="1:51" s="14" customFormat="1" ht="11.25">
      <c r="B384" s="209"/>
      <c r="C384" s="210"/>
      <c r="D384" s="200" t="s">
        <v>195</v>
      </c>
      <c r="E384" s="211" t="s">
        <v>19</v>
      </c>
      <c r="F384" s="212" t="s">
        <v>873</v>
      </c>
      <c r="G384" s="210"/>
      <c r="H384" s="213">
        <v>18.36</v>
      </c>
      <c r="I384" s="214"/>
      <c r="J384" s="210"/>
      <c r="K384" s="210"/>
      <c r="L384" s="215"/>
      <c r="M384" s="216"/>
      <c r="N384" s="217"/>
      <c r="O384" s="217"/>
      <c r="P384" s="217"/>
      <c r="Q384" s="217"/>
      <c r="R384" s="217"/>
      <c r="S384" s="217"/>
      <c r="T384" s="218"/>
      <c r="AT384" s="219" t="s">
        <v>195</v>
      </c>
      <c r="AU384" s="219" t="s">
        <v>82</v>
      </c>
      <c r="AV384" s="14" t="s">
        <v>82</v>
      </c>
      <c r="AW384" s="14" t="s">
        <v>35</v>
      </c>
      <c r="AX384" s="14" t="s">
        <v>73</v>
      </c>
      <c r="AY384" s="219" t="s">
        <v>185</v>
      </c>
    </row>
    <row r="385" spans="1:65" s="14" customFormat="1" ht="11.25">
      <c r="B385" s="209"/>
      <c r="C385" s="210"/>
      <c r="D385" s="200" t="s">
        <v>195</v>
      </c>
      <c r="E385" s="211" t="s">
        <v>19</v>
      </c>
      <c r="F385" s="212" t="s">
        <v>874</v>
      </c>
      <c r="G385" s="210"/>
      <c r="H385" s="213">
        <v>18.48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1:65" s="14" customFormat="1" ht="11.25">
      <c r="B386" s="209"/>
      <c r="C386" s="210"/>
      <c r="D386" s="200" t="s">
        <v>195</v>
      </c>
      <c r="E386" s="211" t="s">
        <v>19</v>
      </c>
      <c r="F386" s="212" t="s">
        <v>875</v>
      </c>
      <c r="G386" s="210"/>
      <c r="H386" s="213">
        <v>34.299999999999997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1:65" s="15" customFormat="1" ht="11.25">
      <c r="B387" s="220"/>
      <c r="C387" s="221"/>
      <c r="D387" s="200" t="s">
        <v>195</v>
      </c>
      <c r="E387" s="222" t="s">
        <v>19</v>
      </c>
      <c r="F387" s="223" t="s">
        <v>226</v>
      </c>
      <c r="G387" s="221"/>
      <c r="H387" s="224">
        <v>216.334</v>
      </c>
      <c r="I387" s="225"/>
      <c r="J387" s="221"/>
      <c r="K387" s="221"/>
      <c r="L387" s="226"/>
      <c r="M387" s="227"/>
      <c r="N387" s="228"/>
      <c r="O387" s="228"/>
      <c r="P387" s="228"/>
      <c r="Q387" s="228"/>
      <c r="R387" s="228"/>
      <c r="S387" s="228"/>
      <c r="T387" s="229"/>
      <c r="AT387" s="230" t="s">
        <v>195</v>
      </c>
      <c r="AU387" s="230" t="s">
        <v>82</v>
      </c>
      <c r="AV387" s="15" t="s">
        <v>135</v>
      </c>
      <c r="AW387" s="15" t="s">
        <v>35</v>
      </c>
      <c r="AX387" s="15" t="s">
        <v>80</v>
      </c>
      <c r="AY387" s="230" t="s">
        <v>185</v>
      </c>
    </row>
    <row r="388" spans="1:65" s="2" customFormat="1" ht="24.2" customHeight="1">
      <c r="A388" s="36"/>
      <c r="B388" s="37"/>
      <c r="C388" s="180" t="s">
        <v>635</v>
      </c>
      <c r="D388" s="180" t="s">
        <v>187</v>
      </c>
      <c r="E388" s="181" t="s">
        <v>876</v>
      </c>
      <c r="F388" s="182" t="s">
        <v>877</v>
      </c>
      <c r="G388" s="183" t="s">
        <v>240</v>
      </c>
      <c r="H388" s="184">
        <v>216.334</v>
      </c>
      <c r="I388" s="185"/>
      <c r="J388" s="186">
        <f>ROUND(I388*H388,2)</f>
        <v>0</v>
      </c>
      <c r="K388" s="182" t="s">
        <v>191</v>
      </c>
      <c r="L388" s="41"/>
      <c r="M388" s="187" t="s">
        <v>19</v>
      </c>
      <c r="N388" s="188" t="s">
        <v>44</v>
      </c>
      <c r="O388" s="66"/>
      <c r="P388" s="189">
        <f>O388*H388</f>
        <v>0</v>
      </c>
      <c r="Q388" s="189">
        <v>0</v>
      </c>
      <c r="R388" s="189">
        <f>Q388*H388</f>
        <v>0</v>
      </c>
      <c r="S388" s="189">
        <v>0</v>
      </c>
      <c r="T388" s="190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91" t="s">
        <v>135</v>
      </c>
      <c r="AT388" s="191" t="s">
        <v>187</v>
      </c>
      <c r="AU388" s="191" t="s">
        <v>82</v>
      </c>
      <c r="AY388" s="19" t="s">
        <v>185</v>
      </c>
      <c r="BE388" s="192">
        <f>IF(N388="základní",J388,0)</f>
        <v>0</v>
      </c>
      <c r="BF388" s="192">
        <f>IF(N388="snížená",J388,0)</f>
        <v>0</v>
      </c>
      <c r="BG388" s="192">
        <f>IF(N388="zákl. přenesená",J388,0)</f>
        <v>0</v>
      </c>
      <c r="BH388" s="192">
        <f>IF(N388="sníž. přenesená",J388,0)</f>
        <v>0</v>
      </c>
      <c r="BI388" s="192">
        <f>IF(N388="nulová",J388,0)</f>
        <v>0</v>
      </c>
      <c r="BJ388" s="19" t="s">
        <v>80</v>
      </c>
      <c r="BK388" s="192">
        <f>ROUND(I388*H388,2)</f>
        <v>0</v>
      </c>
      <c r="BL388" s="19" t="s">
        <v>135</v>
      </c>
      <c r="BM388" s="191" t="s">
        <v>878</v>
      </c>
    </row>
    <row r="389" spans="1:65" s="2" customFormat="1" ht="11.25">
      <c r="A389" s="36"/>
      <c r="B389" s="37"/>
      <c r="C389" s="38"/>
      <c r="D389" s="193" t="s">
        <v>193</v>
      </c>
      <c r="E389" s="38"/>
      <c r="F389" s="194" t="s">
        <v>879</v>
      </c>
      <c r="G389" s="38"/>
      <c r="H389" s="38"/>
      <c r="I389" s="195"/>
      <c r="J389" s="38"/>
      <c r="K389" s="38"/>
      <c r="L389" s="41"/>
      <c r="M389" s="196"/>
      <c r="N389" s="197"/>
      <c r="O389" s="66"/>
      <c r="P389" s="66"/>
      <c r="Q389" s="66"/>
      <c r="R389" s="66"/>
      <c r="S389" s="66"/>
      <c r="T389" s="67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T389" s="19" t="s">
        <v>193</v>
      </c>
      <c r="AU389" s="19" t="s">
        <v>82</v>
      </c>
    </row>
    <row r="390" spans="1:65" s="13" customFormat="1" ht="11.25">
      <c r="B390" s="198"/>
      <c r="C390" s="199"/>
      <c r="D390" s="200" t="s">
        <v>195</v>
      </c>
      <c r="E390" s="201" t="s">
        <v>19</v>
      </c>
      <c r="F390" s="202" t="s">
        <v>652</v>
      </c>
      <c r="G390" s="199"/>
      <c r="H390" s="201" t="s">
        <v>19</v>
      </c>
      <c r="I390" s="203"/>
      <c r="J390" s="199"/>
      <c r="K390" s="199"/>
      <c r="L390" s="204"/>
      <c r="M390" s="205"/>
      <c r="N390" s="206"/>
      <c r="O390" s="206"/>
      <c r="P390" s="206"/>
      <c r="Q390" s="206"/>
      <c r="R390" s="206"/>
      <c r="S390" s="206"/>
      <c r="T390" s="207"/>
      <c r="AT390" s="208" t="s">
        <v>195</v>
      </c>
      <c r="AU390" s="208" t="s">
        <v>82</v>
      </c>
      <c r="AV390" s="13" t="s">
        <v>80</v>
      </c>
      <c r="AW390" s="13" t="s">
        <v>35</v>
      </c>
      <c r="AX390" s="13" t="s">
        <v>73</v>
      </c>
      <c r="AY390" s="208" t="s">
        <v>185</v>
      </c>
    </row>
    <row r="391" spans="1:65" s="14" customFormat="1" ht="11.25">
      <c r="B391" s="209"/>
      <c r="C391" s="210"/>
      <c r="D391" s="200" t="s">
        <v>195</v>
      </c>
      <c r="E391" s="211" t="s">
        <v>19</v>
      </c>
      <c r="F391" s="212" t="s">
        <v>862</v>
      </c>
      <c r="G391" s="210"/>
      <c r="H391" s="213">
        <v>16.04</v>
      </c>
      <c r="I391" s="214"/>
      <c r="J391" s="210"/>
      <c r="K391" s="210"/>
      <c r="L391" s="215"/>
      <c r="M391" s="216"/>
      <c r="N391" s="217"/>
      <c r="O391" s="217"/>
      <c r="P391" s="217"/>
      <c r="Q391" s="217"/>
      <c r="R391" s="217"/>
      <c r="S391" s="217"/>
      <c r="T391" s="218"/>
      <c r="AT391" s="219" t="s">
        <v>195</v>
      </c>
      <c r="AU391" s="219" t="s">
        <v>82</v>
      </c>
      <c r="AV391" s="14" t="s">
        <v>82</v>
      </c>
      <c r="AW391" s="14" t="s">
        <v>35</v>
      </c>
      <c r="AX391" s="14" t="s">
        <v>73</v>
      </c>
      <c r="AY391" s="219" t="s">
        <v>185</v>
      </c>
    </row>
    <row r="392" spans="1:65" s="14" customFormat="1" ht="11.25">
      <c r="B392" s="209"/>
      <c r="C392" s="210"/>
      <c r="D392" s="200" t="s">
        <v>195</v>
      </c>
      <c r="E392" s="211" t="s">
        <v>19</v>
      </c>
      <c r="F392" s="212" t="s">
        <v>863</v>
      </c>
      <c r="G392" s="210"/>
      <c r="H392" s="213">
        <v>15.128</v>
      </c>
      <c r="I392" s="214"/>
      <c r="J392" s="210"/>
      <c r="K392" s="210"/>
      <c r="L392" s="215"/>
      <c r="M392" s="216"/>
      <c r="N392" s="217"/>
      <c r="O392" s="217"/>
      <c r="P392" s="217"/>
      <c r="Q392" s="217"/>
      <c r="R392" s="217"/>
      <c r="S392" s="217"/>
      <c r="T392" s="218"/>
      <c r="AT392" s="219" t="s">
        <v>195</v>
      </c>
      <c r="AU392" s="219" t="s">
        <v>82</v>
      </c>
      <c r="AV392" s="14" t="s">
        <v>82</v>
      </c>
      <c r="AW392" s="14" t="s">
        <v>35</v>
      </c>
      <c r="AX392" s="14" t="s">
        <v>73</v>
      </c>
      <c r="AY392" s="219" t="s">
        <v>185</v>
      </c>
    </row>
    <row r="393" spans="1:65" s="14" customFormat="1" ht="11.25">
      <c r="B393" s="209"/>
      <c r="C393" s="210"/>
      <c r="D393" s="200" t="s">
        <v>195</v>
      </c>
      <c r="E393" s="211" t="s">
        <v>19</v>
      </c>
      <c r="F393" s="212" t="s">
        <v>864</v>
      </c>
      <c r="G393" s="210"/>
      <c r="H393" s="213">
        <v>15.282</v>
      </c>
      <c r="I393" s="214"/>
      <c r="J393" s="210"/>
      <c r="K393" s="210"/>
      <c r="L393" s="215"/>
      <c r="M393" s="216"/>
      <c r="N393" s="217"/>
      <c r="O393" s="217"/>
      <c r="P393" s="217"/>
      <c r="Q393" s="217"/>
      <c r="R393" s="217"/>
      <c r="S393" s="217"/>
      <c r="T393" s="218"/>
      <c r="AT393" s="219" t="s">
        <v>195</v>
      </c>
      <c r="AU393" s="219" t="s">
        <v>82</v>
      </c>
      <c r="AV393" s="14" t="s">
        <v>82</v>
      </c>
      <c r="AW393" s="14" t="s">
        <v>35</v>
      </c>
      <c r="AX393" s="14" t="s">
        <v>73</v>
      </c>
      <c r="AY393" s="219" t="s">
        <v>185</v>
      </c>
    </row>
    <row r="394" spans="1:65" s="14" customFormat="1" ht="11.25">
      <c r="B394" s="209"/>
      <c r="C394" s="210"/>
      <c r="D394" s="200" t="s">
        <v>195</v>
      </c>
      <c r="E394" s="211" t="s">
        <v>19</v>
      </c>
      <c r="F394" s="212" t="s">
        <v>865</v>
      </c>
      <c r="G394" s="210"/>
      <c r="H394" s="213">
        <v>3.7240000000000002</v>
      </c>
      <c r="I394" s="214"/>
      <c r="J394" s="210"/>
      <c r="K394" s="210"/>
      <c r="L394" s="215"/>
      <c r="M394" s="216"/>
      <c r="N394" s="217"/>
      <c r="O394" s="217"/>
      <c r="P394" s="217"/>
      <c r="Q394" s="217"/>
      <c r="R394" s="217"/>
      <c r="S394" s="217"/>
      <c r="T394" s="218"/>
      <c r="AT394" s="219" t="s">
        <v>195</v>
      </c>
      <c r="AU394" s="219" t="s">
        <v>82</v>
      </c>
      <c r="AV394" s="14" t="s">
        <v>82</v>
      </c>
      <c r="AW394" s="14" t="s">
        <v>35</v>
      </c>
      <c r="AX394" s="14" t="s">
        <v>73</v>
      </c>
      <c r="AY394" s="219" t="s">
        <v>185</v>
      </c>
    </row>
    <row r="395" spans="1:65" s="14" customFormat="1" ht="11.25">
      <c r="B395" s="209"/>
      <c r="C395" s="210"/>
      <c r="D395" s="200" t="s">
        <v>195</v>
      </c>
      <c r="E395" s="211" t="s">
        <v>19</v>
      </c>
      <c r="F395" s="212" t="s">
        <v>866</v>
      </c>
      <c r="G395" s="210"/>
      <c r="H395" s="213">
        <v>5.0919999999999996</v>
      </c>
      <c r="I395" s="214"/>
      <c r="J395" s="210"/>
      <c r="K395" s="210"/>
      <c r="L395" s="215"/>
      <c r="M395" s="216"/>
      <c r="N395" s="217"/>
      <c r="O395" s="217"/>
      <c r="P395" s="217"/>
      <c r="Q395" s="217"/>
      <c r="R395" s="217"/>
      <c r="S395" s="217"/>
      <c r="T395" s="218"/>
      <c r="AT395" s="219" t="s">
        <v>195</v>
      </c>
      <c r="AU395" s="219" t="s">
        <v>82</v>
      </c>
      <c r="AV395" s="14" t="s">
        <v>82</v>
      </c>
      <c r="AW395" s="14" t="s">
        <v>35</v>
      </c>
      <c r="AX395" s="14" t="s">
        <v>73</v>
      </c>
      <c r="AY395" s="219" t="s">
        <v>185</v>
      </c>
    </row>
    <row r="396" spans="1:65" s="14" customFormat="1" ht="11.25">
      <c r="B396" s="209"/>
      <c r="C396" s="210"/>
      <c r="D396" s="200" t="s">
        <v>195</v>
      </c>
      <c r="E396" s="211" t="s">
        <v>19</v>
      </c>
      <c r="F396" s="212" t="s">
        <v>867</v>
      </c>
      <c r="G396" s="210"/>
      <c r="H396" s="213">
        <v>4</v>
      </c>
      <c r="I396" s="214"/>
      <c r="J396" s="210"/>
      <c r="K396" s="210"/>
      <c r="L396" s="215"/>
      <c r="M396" s="216"/>
      <c r="N396" s="217"/>
      <c r="O396" s="217"/>
      <c r="P396" s="217"/>
      <c r="Q396" s="217"/>
      <c r="R396" s="217"/>
      <c r="S396" s="217"/>
      <c r="T396" s="218"/>
      <c r="AT396" s="219" t="s">
        <v>195</v>
      </c>
      <c r="AU396" s="219" t="s">
        <v>82</v>
      </c>
      <c r="AV396" s="14" t="s">
        <v>82</v>
      </c>
      <c r="AW396" s="14" t="s">
        <v>35</v>
      </c>
      <c r="AX396" s="14" t="s">
        <v>73</v>
      </c>
      <c r="AY396" s="219" t="s">
        <v>185</v>
      </c>
    </row>
    <row r="397" spans="1:65" s="14" customFormat="1" ht="11.25">
      <c r="B397" s="209"/>
      <c r="C397" s="210"/>
      <c r="D397" s="200" t="s">
        <v>195</v>
      </c>
      <c r="E397" s="211" t="s">
        <v>19</v>
      </c>
      <c r="F397" s="212" t="s">
        <v>868</v>
      </c>
      <c r="G397" s="210"/>
      <c r="H397" s="213">
        <v>5.6239999999999997</v>
      </c>
      <c r="I397" s="214"/>
      <c r="J397" s="210"/>
      <c r="K397" s="210"/>
      <c r="L397" s="215"/>
      <c r="M397" s="216"/>
      <c r="N397" s="217"/>
      <c r="O397" s="217"/>
      <c r="P397" s="217"/>
      <c r="Q397" s="217"/>
      <c r="R397" s="217"/>
      <c r="S397" s="217"/>
      <c r="T397" s="218"/>
      <c r="AT397" s="219" t="s">
        <v>195</v>
      </c>
      <c r="AU397" s="219" t="s">
        <v>82</v>
      </c>
      <c r="AV397" s="14" t="s">
        <v>82</v>
      </c>
      <c r="AW397" s="14" t="s">
        <v>35</v>
      </c>
      <c r="AX397" s="14" t="s">
        <v>73</v>
      </c>
      <c r="AY397" s="219" t="s">
        <v>185</v>
      </c>
    </row>
    <row r="398" spans="1:65" s="14" customFormat="1" ht="11.25">
      <c r="B398" s="209"/>
      <c r="C398" s="210"/>
      <c r="D398" s="200" t="s">
        <v>195</v>
      </c>
      <c r="E398" s="211" t="s">
        <v>19</v>
      </c>
      <c r="F398" s="212" t="s">
        <v>868</v>
      </c>
      <c r="G398" s="210"/>
      <c r="H398" s="213">
        <v>5.6239999999999997</v>
      </c>
      <c r="I398" s="214"/>
      <c r="J398" s="210"/>
      <c r="K398" s="210"/>
      <c r="L398" s="215"/>
      <c r="M398" s="216"/>
      <c r="N398" s="217"/>
      <c r="O398" s="217"/>
      <c r="P398" s="217"/>
      <c r="Q398" s="217"/>
      <c r="R398" s="217"/>
      <c r="S398" s="217"/>
      <c r="T398" s="218"/>
      <c r="AT398" s="219" t="s">
        <v>195</v>
      </c>
      <c r="AU398" s="219" t="s">
        <v>82</v>
      </c>
      <c r="AV398" s="14" t="s">
        <v>82</v>
      </c>
      <c r="AW398" s="14" t="s">
        <v>35</v>
      </c>
      <c r="AX398" s="14" t="s">
        <v>73</v>
      </c>
      <c r="AY398" s="219" t="s">
        <v>185</v>
      </c>
    </row>
    <row r="399" spans="1:65" s="14" customFormat="1" ht="11.25">
      <c r="B399" s="209"/>
      <c r="C399" s="210"/>
      <c r="D399" s="200" t="s">
        <v>195</v>
      </c>
      <c r="E399" s="211" t="s">
        <v>19</v>
      </c>
      <c r="F399" s="212" t="s">
        <v>869</v>
      </c>
      <c r="G399" s="210"/>
      <c r="H399" s="213">
        <v>5.92</v>
      </c>
      <c r="I399" s="214"/>
      <c r="J399" s="210"/>
      <c r="K399" s="210"/>
      <c r="L399" s="215"/>
      <c r="M399" s="216"/>
      <c r="N399" s="217"/>
      <c r="O399" s="217"/>
      <c r="P399" s="217"/>
      <c r="Q399" s="217"/>
      <c r="R399" s="217"/>
      <c r="S399" s="217"/>
      <c r="T399" s="218"/>
      <c r="AT399" s="219" t="s">
        <v>195</v>
      </c>
      <c r="AU399" s="219" t="s">
        <v>82</v>
      </c>
      <c r="AV399" s="14" t="s">
        <v>82</v>
      </c>
      <c r="AW399" s="14" t="s">
        <v>35</v>
      </c>
      <c r="AX399" s="14" t="s">
        <v>73</v>
      </c>
      <c r="AY399" s="219" t="s">
        <v>185</v>
      </c>
    </row>
    <row r="400" spans="1:65" s="14" customFormat="1" ht="11.25">
      <c r="B400" s="209"/>
      <c r="C400" s="210"/>
      <c r="D400" s="200" t="s">
        <v>195</v>
      </c>
      <c r="E400" s="211" t="s">
        <v>19</v>
      </c>
      <c r="F400" s="212" t="s">
        <v>870</v>
      </c>
      <c r="G400" s="210"/>
      <c r="H400" s="213">
        <v>13.88</v>
      </c>
      <c r="I400" s="214"/>
      <c r="J400" s="210"/>
      <c r="K400" s="210"/>
      <c r="L400" s="215"/>
      <c r="M400" s="216"/>
      <c r="N400" s="217"/>
      <c r="O400" s="217"/>
      <c r="P400" s="217"/>
      <c r="Q400" s="217"/>
      <c r="R400" s="217"/>
      <c r="S400" s="217"/>
      <c r="T400" s="218"/>
      <c r="AT400" s="219" t="s">
        <v>195</v>
      </c>
      <c r="AU400" s="219" t="s">
        <v>82</v>
      </c>
      <c r="AV400" s="14" t="s">
        <v>82</v>
      </c>
      <c r="AW400" s="14" t="s">
        <v>35</v>
      </c>
      <c r="AX400" s="14" t="s">
        <v>73</v>
      </c>
      <c r="AY400" s="219" t="s">
        <v>185</v>
      </c>
    </row>
    <row r="401" spans="1:65" s="14" customFormat="1" ht="11.25">
      <c r="B401" s="209"/>
      <c r="C401" s="210"/>
      <c r="D401" s="200" t="s">
        <v>195</v>
      </c>
      <c r="E401" s="211" t="s">
        <v>19</v>
      </c>
      <c r="F401" s="212" t="s">
        <v>871</v>
      </c>
      <c r="G401" s="210"/>
      <c r="H401" s="213">
        <v>5.2</v>
      </c>
      <c r="I401" s="214"/>
      <c r="J401" s="210"/>
      <c r="K401" s="210"/>
      <c r="L401" s="215"/>
      <c r="M401" s="216"/>
      <c r="N401" s="217"/>
      <c r="O401" s="217"/>
      <c r="P401" s="217"/>
      <c r="Q401" s="217"/>
      <c r="R401" s="217"/>
      <c r="S401" s="217"/>
      <c r="T401" s="218"/>
      <c r="AT401" s="219" t="s">
        <v>195</v>
      </c>
      <c r="AU401" s="219" t="s">
        <v>82</v>
      </c>
      <c r="AV401" s="14" t="s">
        <v>82</v>
      </c>
      <c r="AW401" s="14" t="s">
        <v>35</v>
      </c>
      <c r="AX401" s="14" t="s">
        <v>73</v>
      </c>
      <c r="AY401" s="219" t="s">
        <v>185</v>
      </c>
    </row>
    <row r="402" spans="1:65" s="14" customFormat="1" ht="11.25">
      <c r="B402" s="209"/>
      <c r="C402" s="210"/>
      <c r="D402" s="200" t="s">
        <v>195</v>
      </c>
      <c r="E402" s="211" t="s">
        <v>19</v>
      </c>
      <c r="F402" s="212" t="s">
        <v>872</v>
      </c>
      <c r="G402" s="210"/>
      <c r="H402" s="213">
        <v>31.32</v>
      </c>
      <c r="I402" s="214"/>
      <c r="J402" s="210"/>
      <c r="K402" s="210"/>
      <c r="L402" s="215"/>
      <c r="M402" s="216"/>
      <c r="N402" s="217"/>
      <c r="O402" s="217"/>
      <c r="P402" s="217"/>
      <c r="Q402" s="217"/>
      <c r="R402" s="217"/>
      <c r="S402" s="217"/>
      <c r="T402" s="218"/>
      <c r="AT402" s="219" t="s">
        <v>195</v>
      </c>
      <c r="AU402" s="219" t="s">
        <v>82</v>
      </c>
      <c r="AV402" s="14" t="s">
        <v>82</v>
      </c>
      <c r="AW402" s="14" t="s">
        <v>35</v>
      </c>
      <c r="AX402" s="14" t="s">
        <v>73</v>
      </c>
      <c r="AY402" s="219" t="s">
        <v>185</v>
      </c>
    </row>
    <row r="403" spans="1:65" s="14" customFormat="1" ht="11.25">
      <c r="B403" s="209"/>
      <c r="C403" s="210"/>
      <c r="D403" s="200" t="s">
        <v>195</v>
      </c>
      <c r="E403" s="211" t="s">
        <v>19</v>
      </c>
      <c r="F403" s="212" t="s">
        <v>873</v>
      </c>
      <c r="G403" s="210"/>
      <c r="H403" s="213">
        <v>18.36</v>
      </c>
      <c r="I403" s="214"/>
      <c r="J403" s="210"/>
      <c r="K403" s="210"/>
      <c r="L403" s="215"/>
      <c r="M403" s="216"/>
      <c r="N403" s="217"/>
      <c r="O403" s="217"/>
      <c r="P403" s="217"/>
      <c r="Q403" s="217"/>
      <c r="R403" s="217"/>
      <c r="S403" s="217"/>
      <c r="T403" s="218"/>
      <c r="AT403" s="219" t="s">
        <v>195</v>
      </c>
      <c r="AU403" s="219" t="s">
        <v>82</v>
      </c>
      <c r="AV403" s="14" t="s">
        <v>82</v>
      </c>
      <c r="AW403" s="14" t="s">
        <v>35</v>
      </c>
      <c r="AX403" s="14" t="s">
        <v>73</v>
      </c>
      <c r="AY403" s="219" t="s">
        <v>185</v>
      </c>
    </row>
    <row r="404" spans="1:65" s="14" customFormat="1" ht="11.25">
      <c r="B404" s="209"/>
      <c r="C404" s="210"/>
      <c r="D404" s="200" t="s">
        <v>195</v>
      </c>
      <c r="E404" s="211" t="s">
        <v>19</v>
      </c>
      <c r="F404" s="212" t="s">
        <v>873</v>
      </c>
      <c r="G404" s="210"/>
      <c r="H404" s="213">
        <v>18.36</v>
      </c>
      <c r="I404" s="214"/>
      <c r="J404" s="210"/>
      <c r="K404" s="210"/>
      <c r="L404" s="215"/>
      <c r="M404" s="216"/>
      <c r="N404" s="217"/>
      <c r="O404" s="217"/>
      <c r="P404" s="217"/>
      <c r="Q404" s="217"/>
      <c r="R404" s="217"/>
      <c r="S404" s="217"/>
      <c r="T404" s="218"/>
      <c r="AT404" s="219" t="s">
        <v>195</v>
      </c>
      <c r="AU404" s="219" t="s">
        <v>82</v>
      </c>
      <c r="AV404" s="14" t="s">
        <v>82</v>
      </c>
      <c r="AW404" s="14" t="s">
        <v>35</v>
      </c>
      <c r="AX404" s="14" t="s">
        <v>73</v>
      </c>
      <c r="AY404" s="219" t="s">
        <v>185</v>
      </c>
    </row>
    <row r="405" spans="1:65" s="14" customFormat="1" ht="11.25">
      <c r="B405" s="209"/>
      <c r="C405" s="210"/>
      <c r="D405" s="200" t="s">
        <v>195</v>
      </c>
      <c r="E405" s="211" t="s">
        <v>19</v>
      </c>
      <c r="F405" s="212" t="s">
        <v>874</v>
      </c>
      <c r="G405" s="210"/>
      <c r="H405" s="213">
        <v>18.48</v>
      </c>
      <c r="I405" s="214"/>
      <c r="J405" s="210"/>
      <c r="K405" s="210"/>
      <c r="L405" s="215"/>
      <c r="M405" s="216"/>
      <c r="N405" s="217"/>
      <c r="O405" s="217"/>
      <c r="P405" s="217"/>
      <c r="Q405" s="217"/>
      <c r="R405" s="217"/>
      <c r="S405" s="217"/>
      <c r="T405" s="218"/>
      <c r="AT405" s="219" t="s">
        <v>195</v>
      </c>
      <c r="AU405" s="219" t="s">
        <v>82</v>
      </c>
      <c r="AV405" s="14" t="s">
        <v>82</v>
      </c>
      <c r="AW405" s="14" t="s">
        <v>35</v>
      </c>
      <c r="AX405" s="14" t="s">
        <v>73</v>
      </c>
      <c r="AY405" s="219" t="s">
        <v>185</v>
      </c>
    </row>
    <row r="406" spans="1:65" s="14" customFormat="1" ht="11.25">
      <c r="B406" s="209"/>
      <c r="C406" s="210"/>
      <c r="D406" s="200" t="s">
        <v>195</v>
      </c>
      <c r="E406" s="211" t="s">
        <v>19</v>
      </c>
      <c r="F406" s="212" t="s">
        <v>875</v>
      </c>
      <c r="G406" s="210"/>
      <c r="H406" s="213">
        <v>34.299999999999997</v>
      </c>
      <c r="I406" s="214"/>
      <c r="J406" s="210"/>
      <c r="K406" s="210"/>
      <c r="L406" s="215"/>
      <c r="M406" s="216"/>
      <c r="N406" s="217"/>
      <c r="O406" s="217"/>
      <c r="P406" s="217"/>
      <c r="Q406" s="217"/>
      <c r="R406" s="217"/>
      <c r="S406" s="217"/>
      <c r="T406" s="218"/>
      <c r="AT406" s="219" t="s">
        <v>195</v>
      </c>
      <c r="AU406" s="219" t="s">
        <v>82</v>
      </c>
      <c r="AV406" s="14" t="s">
        <v>82</v>
      </c>
      <c r="AW406" s="14" t="s">
        <v>35</v>
      </c>
      <c r="AX406" s="14" t="s">
        <v>73</v>
      </c>
      <c r="AY406" s="219" t="s">
        <v>185</v>
      </c>
    </row>
    <row r="407" spans="1:65" s="15" customFormat="1" ht="11.25">
      <c r="B407" s="220"/>
      <c r="C407" s="221"/>
      <c r="D407" s="200" t="s">
        <v>195</v>
      </c>
      <c r="E407" s="222" t="s">
        <v>19</v>
      </c>
      <c r="F407" s="223" t="s">
        <v>226</v>
      </c>
      <c r="G407" s="221"/>
      <c r="H407" s="224">
        <v>216.334</v>
      </c>
      <c r="I407" s="225"/>
      <c r="J407" s="221"/>
      <c r="K407" s="221"/>
      <c r="L407" s="226"/>
      <c r="M407" s="227"/>
      <c r="N407" s="228"/>
      <c r="O407" s="228"/>
      <c r="P407" s="228"/>
      <c r="Q407" s="228"/>
      <c r="R407" s="228"/>
      <c r="S407" s="228"/>
      <c r="T407" s="229"/>
      <c r="AT407" s="230" t="s">
        <v>195</v>
      </c>
      <c r="AU407" s="230" t="s">
        <v>82</v>
      </c>
      <c r="AV407" s="15" t="s">
        <v>135</v>
      </c>
      <c r="AW407" s="15" t="s">
        <v>35</v>
      </c>
      <c r="AX407" s="15" t="s">
        <v>80</v>
      </c>
      <c r="AY407" s="230" t="s">
        <v>185</v>
      </c>
    </row>
    <row r="408" spans="1:65" s="2" customFormat="1" ht="24.2" customHeight="1">
      <c r="A408" s="36"/>
      <c r="B408" s="37"/>
      <c r="C408" s="180" t="s">
        <v>627</v>
      </c>
      <c r="D408" s="180" t="s">
        <v>187</v>
      </c>
      <c r="E408" s="181" t="s">
        <v>880</v>
      </c>
      <c r="F408" s="182" t="s">
        <v>881</v>
      </c>
      <c r="G408" s="183" t="s">
        <v>240</v>
      </c>
      <c r="H408" s="184">
        <v>19.282</v>
      </c>
      <c r="I408" s="185"/>
      <c r="J408" s="186">
        <f>ROUND(I408*H408,2)</f>
        <v>0</v>
      </c>
      <c r="K408" s="182" t="s">
        <v>191</v>
      </c>
      <c r="L408" s="41"/>
      <c r="M408" s="187" t="s">
        <v>19</v>
      </c>
      <c r="N408" s="188" t="s">
        <v>44</v>
      </c>
      <c r="O408" s="66"/>
      <c r="P408" s="189">
        <f>O408*H408</f>
        <v>0</v>
      </c>
      <c r="Q408" s="189">
        <v>1.34E-3</v>
      </c>
      <c r="R408" s="189">
        <f>Q408*H408</f>
        <v>2.5837880000000001E-2</v>
      </c>
      <c r="S408" s="189">
        <v>0</v>
      </c>
      <c r="T408" s="190">
        <f>S408*H408</f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191" t="s">
        <v>135</v>
      </c>
      <c r="AT408" s="191" t="s">
        <v>187</v>
      </c>
      <c r="AU408" s="191" t="s">
        <v>82</v>
      </c>
      <c r="AY408" s="19" t="s">
        <v>185</v>
      </c>
      <c r="BE408" s="192">
        <f>IF(N408="základní",J408,0)</f>
        <v>0</v>
      </c>
      <c r="BF408" s="192">
        <f>IF(N408="snížená",J408,0)</f>
        <v>0</v>
      </c>
      <c r="BG408" s="192">
        <f>IF(N408="zákl. přenesená",J408,0)</f>
        <v>0</v>
      </c>
      <c r="BH408" s="192">
        <f>IF(N408="sníž. přenesená",J408,0)</f>
        <v>0</v>
      </c>
      <c r="BI408" s="192">
        <f>IF(N408="nulová",J408,0)</f>
        <v>0</v>
      </c>
      <c r="BJ408" s="19" t="s">
        <v>80</v>
      </c>
      <c r="BK408" s="192">
        <f>ROUND(I408*H408,2)</f>
        <v>0</v>
      </c>
      <c r="BL408" s="19" t="s">
        <v>135</v>
      </c>
      <c r="BM408" s="191" t="s">
        <v>882</v>
      </c>
    </row>
    <row r="409" spans="1:65" s="2" customFormat="1" ht="11.25">
      <c r="A409" s="36"/>
      <c r="B409" s="37"/>
      <c r="C409" s="38"/>
      <c r="D409" s="193" t="s">
        <v>193</v>
      </c>
      <c r="E409" s="38"/>
      <c r="F409" s="194" t="s">
        <v>883</v>
      </c>
      <c r="G409" s="38"/>
      <c r="H409" s="38"/>
      <c r="I409" s="195"/>
      <c r="J409" s="38"/>
      <c r="K409" s="38"/>
      <c r="L409" s="41"/>
      <c r="M409" s="196"/>
      <c r="N409" s="197"/>
      <c r="O409" s="66"/>
      <c r="P409" s="66"/>
      <c r="Q409" s="66"/>
      <c r="R409" s="66"/>
      <c r="S409" s="66"/>
      <c r="T409" s="67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T409" s="19" t="s">
        <v>193</v>
      </c>
      <c r="AU409" s="19" t="s">
        <v>82</v>
      </c>
    </row>
    <row r="410" spans="1:65" s="13" customFormat="1" ht="11.25">
      <c r="B410" s="198"/>
      <c r="C410" s="199"/>
      <c r="D410" s="200" t="s">
        <v>195</v>
      </c>
      <c r="E410" s="201" t="s">
        <v>19</v>
      </c>
      <c r="F410" s="202" t="s">
        <v>652</v>
      </c>
      <c r="G410" s="199"/>
      <c r="H410" s="201" t="s">
        <v>19</v>
      </c>
      <c r="I410" s="203"/>
      <c r="J410" s="199"/>
      <c r="K410" s="199"/>
      <c r="L410" s="204"/>
      <c r="M410" s="205"/>
      <c r="N410" s="206"/>
      <c r="O410" s="206"/>
      <c r="P410" s="206"/>
      <c r="Q410" s="206"/>
      <c r="R410" s="206"/>
      <c r="S410" s="206"/>
      <c r="T410" s="207"/>
      <c r="AT410" s="208" t="s">
        <v>195</v>
      </c>
      <c r="AU410" s="208" t="s">
        <v>82</v>
      </c>
      <c r="AV410" s="13" t="s">
        <v>80</v>
      </c>
      <c r="AW410" s="13" t="s">
        <v>35</v>
      </c>
      <c r="AX410" s="13" t="s">
        <v>73</v>
      </c>
      <c r="AY410" s="208" t="s">
        <v>185</v>
      </c>
    </row>
    <row r="411" spans="1:65" s="14" customFormat="1" ht="11.25">
      <c r="B411" s="209"/>
      <c r="C411" s="210"/>
      <c r="D411" s="200" t="s">
        <v>195</v>
      </c>
      <c r="E411" s="211" t="s">
        <v>19</v>
      </c>
      <c r="F411" s="212" t="s">
        <v>864</v>
      </c>
      <c r="G411" s="210"/>
      <c r="H411" s="213">
        <v>15.282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1:65" s="14" customFormat="1" ht="11.25">
      <c r="B412" s="209"/>
      <c r="C412" s="210"/>
      <c r="D412" s="200" t="s">
        <v>195</v>
      </c>
      <c r="E412" s="211" t="s">
        <v>19</v>
      </c>
      <c r="F412" s="212" t="s">
        <v>867</v>
      </c>
      <c r="G412" s="210"/>
      <c r="H412" s="213">
        <v>4</v>
      </c>
      <c r="I412" s="214"/>
      <c r="J412" s="210"/>
      <c r="K412" s="210"/>
      <c r="L412" s="215"/>
      <c r="M412" s="216"/>
      <c r="N412" s="217"/>
      <c r="O412" s="217"/>
      <c r="P412" s="217"/>
      <c r="Q412" s="217"/>
      <c r="R412" s="217"/>
      <c r="S412" s="217"/>
      <c r="T412" s="218"/>
      <c r="AT412" s="219" t="s">
        <v>195</v>
      </c>
      <c r="AU412" s="219" t="s">
        <v>82</v>
      </c>
      <c r="AV412" s="14" t="s">
        <v>82</v>
      </c>
      <c r="AW412" s="14" t="s">
        <v>35</v>
      </c>
      <c r="AX412" s="14" t="s">
        <v>73</v>
      </c>
      <c r="AY412" s="219" t="s">
        <v>185</v>
      </c>
    </row>
    <row r="413" spans="1:65" s="15" customFormat="1" ht="11.25">
      <c r="B413" s="220"/>
      <c r="C413" s="221"/>
      <c r="D413" s="200" t="s">
        <v>195</v>
      </c>
      <c r="E413" s="222" t="s">
        <v>19</v>
      </c>
      <c r="F413" s="223" t="s">
        <v>226</v>
      </c>
      <c r="G413" s="221"/>
      <c r="H413" s="224">
        <v>19.282</v>
      </c>
      <c r="I413" s="225"/>
      <c r="J413" s="221"/>
      <c r="K413" s="221"/>
      <c r="L413" s="226"/>
      <c r="M413" s="227"/>
      <c r="N413" s="228"/>
      <c r="O413" s="228"/>
      <c r="P413" s="228"/>
      <c r="Q413" s="228"/>
      <c r="R413" s="228"/>
      <c r="S413" s="228"/>
      <c r="T413" s="229"/>
      <c r="AT413" s="230" t="s">
        <v>195</v>
      </c>
      <c r="AU413" s="230" t="s">
        <v>82</v>
      </c>
      <c r="AV413" s="15" t="s">
        <v>135</v>
      </c>
      <c r="AW413" s="15" t="s">
        <v>35</v>
      </c>
      <c r="AX413" s="15" t="s">
        <v>80</v>
      </c>
      <c r="AY413" s="230" t="s">
        <v>185</v>
      </c>
    </row>
    <row r="414" spans="1:65" s="2" customFormat="1" ht="24.2" customHeight="1">
      <c r="A414" s="36"/>
      <c r="B414" s="37"/>
      <c r="C414" s="180" t="s">
        <v>644</v>
      </c>
      <c r="D414" s="180" t="s">
        <v>187</v>
      </c>
      <c r="E414" s="181" t="s">
        <v>884</v>
      </c>
      <c r="F414" s="182" t="s">
        <v>885</v>
      </c>
      <c r="G414" s="183" t="s">
        <v>240</v>
      </c>
      <c r="H414" s="184">
        <v>19.282</v>
      </c>
      <c r="I414" s="185"/>
      <c r="J414" s="186">
        <f>ROUND(I414*H414,2)</f>
        <v>0</v>
      </c>
      <c r="K414" s="182" t="s">
        <v>191</v>
      </c>
      <c r="L414" s="41"/>
      <c r="M414" s="187" t="s">
        <v>19</v>
      </c>
      <c r="N414" s="188" t="s">
        <v>44</v>
      </c>
      <c r="O414" s="66"/>
      <c r="P414" s="189">
        <f>O414*H414</f>
        <v>0</v>
      </c>
      <c r="Q414" s="189">
        <v>0</v>
      </c>
      <c r="R414" s="189">
        <f>Q414*H414</f>
        <v>0</v>
      </c>
      <c r="S414" s="189">
        <v>0</v>
      </c>
      <c r="T414" s="190">
        <f>S414*H414</f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191" t="s">
        <v>135</v>
      </c>
      <c r="AT414" s="191" t="s">
        <v>187</v>
      </c>
      <c r="AU414" s="191" t="s">
        <v>82</v>
      </c>
      <c r="AY414" s="19" t="s">
        <v>185</v>
      </c>
      <c r="BE414" s="192">
        <f>IF(N414="základní",J414,0)</f>
        <v>0</v>
      </c>
      <c r="BF414" s="192">
        <f>IF(N414="snížená",J414,0)</f>
        <v>0</v>
      </c>
      <c r="BG414" s="192">
        <f>IF(N414="zákl. přenesená",J414,0)</f>
        <v>0</v>
      </c>
      <c r="BH414" s="192">
        <f>IF(N414="sníž. přenesená",J414,0)</f>
        <v>0</v>
      </c>
      <c r="BI414" s="192">
        <f>IF(N414="nulová",J414,0)</f>
        <v>0</v>
      </c>
      <c r="BJ414" s="19" t="s">
        <v>80</v>
      </c>
      <c r="BK414" s="192">
        <f>ROUND(I414*H414,2)</f>
        <v>0</v>
      </c>
      <c r="BL414" s="19" t="s">
        <v>135</v>
      </c>
      <c r="BM414" s="191" t="s">
        <v>886</v>
      </c>
    </row>
    <row r="415" spans="1:65" s="2" customFormat="1" ht="11.25">
      <c r="A415" s="36"/>
      <c r="B415" s="37"/>
      <c r="C415" s="38"/>
      <c r="D415" s="193" t="s">
        <v>193</v>
      </c>
      <c r="E415" s="38"/>
      <c r="F415" s="194" t="s">
        <v>887</v>
      </c>
      <c r="G415" s="38"/>
      <c r="H415" s="38"/>
      <c r="I415" s="195"/>
      <c r="J415" s="38"/>
      <c r="K415" s="38"/>
      <c r="L415" s="41"/>
      <c r="M415" s="196"/>
      <c r="N415" s="197"/>
      <c r="O415" s="66"/>
      <c r="P415" s="66"/>
      <c r="Q415" s="66"/>
      <c r="R415" s="66"/>
      <c r="S415" s="66"/>
      <c r="T415" s="67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T415" s="19" t="s">
        <v>193</v>
      </c>
      <c r="AU415" s="19" t="s">
        <v>82</v>
      </c>
    </row>
    <row r="416" spans="1:65" s="13" customFormat="1" ht="11.25">
      <c r="B416" s="198"/>
      <c r="C416" s="199"/>
      <c r="D416" s="200" t="s">
        <v>195</v>
      </c>
      <c r="E416" s="201" t="s">
        <v>19</v>
      </c>
      <c r="F416" s="202" t="s">
        <v>652</v>
      </c>
      <c r="G416" s="199"/>
      <c r="H416" s="201" t="s">
        <v>19</v>
      </c>
      <c r="I416" s="203"/>
      <c r="J416" s="199"/>
      <c r="K416" s="199"/>
      <c r="L416" s="204"/>
      <c r="M416" s="205"/>
      <c r="N416" s="206"/>
      <c r="O416" s="206"/>
      <c r="P416" s="206"/>
      <c r="Q416" s="206"/>
      <c r="R416" s="206"/>
      <c r="S416" s="206"/>
      <c r="T416" s="207"/>
      <c r="AT416" s="208" t="s">
        <v>195</v>
      </c>
      <c r="AU416" s="208" t="s">
        <v>82</v>
      </c>
      <c r="AV416" s="13" t="s">
        <v>80</v>
      </c>
      <c r="AW416" s="13" t="s">
        <v>35</v>
      </c>
      <c r="AX416" s="13" t="s">
        <v>73</v>
      </c>
      <c r="AY416" s="208" t="s">
        <v>185</v>
      </c>
    </row>
    <row r="417" spans="1:65" s="14" customFormat="1" ht="11.25">
      <c r="B417" s="209"/>
      <c r="C417" s="210"/>
      <c r="D417" s="200" t="s">
        <v>195</v>
      </c>
      <c r="E417" s="211" t="s">
        <v>19</v>
      </c>
      <c r="F417" s="212" t="s">
        <v>864</v>
      </c>
      <c r="G417" s="210"/>
      <c r="H417" s="213">
        <v>15.282</v>
      </c>
      <c r="I417" s="214"/>
      <c r="J417" s="210"/>
      <c r="K417" s="210"/>
      <c r="L417" s="215"/>
      <c r="M417" s="216"/>
      <c r="N417" s="217"/>
      <c r="O417" s="217"/>
      <c r="P417" s="217"/>
      <c r="Q417" s="217"/>
      <c r="R417" s="217"/>
      <c r="S417" s="217"/>
      <c r="T417" s="218"/>
      <c r="AT417" s="219" t="s">
        <v>195</v>
      </c>
      <c r="AU417" s="219" t="s">
        <v>82</v>
      </c>
      <c r="AV417" s="14" t="s">
        <v>82</v>
      </c>
      <c r="AW417" s="14" t="s">
        <v>35</v>
      </c>
      <c r="AX417" s="14" t="s">
        <v>73</v>
      </c>
      <c r="AY417" s="219" t="s">
        <v>185</v>
      </c>
    </row>
    <row r="418" spans="1:65" s="14" customFormat="1" ht="11.25">
      <c r="B418" s="209"/>
      <c r="C418" s="210"/>
      <c r="D418" s="200" t="s">
        <v>195</v>
      </c>
      <c r="E418" s="211" t="s">
        <v>19</v>
      </c>
      <c r="F418" s="212" t="s">
        <v>867</v>
      </c>
      <c r="G418" s="210"/>
      <c r="H418" s="213">
        <v>4</v>
      </c>
      <c r="I418" s="214"/>
      <c r="J418" s="210"/>
      <c r="K418" s="210"/>
      <c r="L418" s="215"/>
      <c r="M418" s="216"/>
      <c r="N418" s="217"/>
      <c r="O418" s="217"/>
      <c r="P418" s="217"/>
      <c r="Q418" s="217"/>
      <c r="R418" s="217"/>
      <c r="S418" s="217"/>
      <c r="T418" s="218"/>
      <c r="AT418" s="219" t="s">
        <v>195</v>
      </c>
      <c r="AU418" s="219" t="s">
        <v>82</v>
      </c>
      <c r="AV418" s="14" t="s">
        <v>82</v>
      </c>
      <c r="AW418" s="14" t="s">
        <v>35</v>
      </c>
      <c r="AX418" s="14" t="s">
        <v>73</v>
      </c>
      <c r="AY418" s="219" t="s">
        <v>185</v>
      </c>
    </row>
    <row r="419" spans="1:65" s="15" customFormat="1" ht="11.25">
      <c r="B419" s="220"/>
      <c r="C419" s="221"/>
      <c r="D419" s="200" t="s">
        <v>195</v>
      </c>
      <c r="E419" s="222" t="s">
        <v>19</v>
      </c>
      <c r="F419" s="223" t="s">
        <v>226</v>
      </c>
      <c r="G419" s="221"/>
      <c r="H419" s="224">
        <v>19.282</v>
      </c>
      <c r="I419" s="225"/>
      <c r="J419" s="221"/>
      <c r="K419" s="221"/>
      <c r="L419" s="226"/>
      <c r="M419" s="227"/>
      <c r="N419" s="228"/>
      <c r="O419" s="228"/>
      <c r="P419" s="228"/>
      <c r="Q419" s="228"/>
      <c r="R419" s="228"/>
      <c r="S419" s="228"/>
      <c r="T419" s="229"/>
      <c r="AT419" s="230" t="s">
        <v>195</v>
      </c>
      <c r="AU419" s="230" t="s">
        <v>82</v>
      </c>
      <c r="AV419" s="15" t="s">
        <v>135</v>
      </c>
      <c r="AW419" s="15" t="s">
        <v>35</v>
      </c>
      <c r="AX419" s="15" t="s">
        <v>80</v>
      </c>
      <c r="AY419" s="230" t="s">
        <v>185</v>
      </c>
    </row>
    <row r="420" spans="1:65" s="2" customFormat="1" ht="24.2" customHeight="1">
      <c r="A420" s="36"/>
      <c r="B420" s="37"/>
      <c r="C420" s="180" t="s">
        <v>888</v>
      </c>
      <c r="D420" s="180" t="s">
        <v>187</v>
      </c>
      <c r="E420" s="181" t="s">
        <v>889</v>
      </c>
      <c r="F420" s="182" t="s">
        <v>890</v>
      </c>
      <c r="G420" s="183" t="s">
        <v>240</v>
      </c>
      <c r="H420" s="184">
        <v>44.7</v>
      </c>
      <c r="I420" s="185"/>
      <c r="J420" s="186">
        <f>ROUND(I420*H420,2)</f>
        <v>0</v>
      </c>
      <c r="K420" s="182" t="s">
        <v>191</v>
      </c>
      <c r="L420" s="41"/>
      <c r="M420" s="187" t="s">
        <v>19</v>
      </c>
      <c r="N420" s="188" t="s">
        <v>44</v>
      </c>
      <c r="O420" s="66"/>
      <c r="P420" s="189">
        <f>O420*H420</f>
        <v>0</v>
      </c>
      <c r="Q420" s="189">
        <v>1.5E-3</v>
      </c>
      <c r="R420" s="189">
        <f>Q420*H420</f>
        <v>6.7050000000000012E-2</v>
      </c>
      <c r="S420" s="189">
        <v>0</v>
      </c>
      <c r="T420" s="190">
        <f>S420*H420</f>
        <v>0</v>
      </c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R420" s="191" t="s">
        <v>135</v>
      </c>
      <c r="AT420" s="191" t="s">
        <v>187</v>
      </c>
      <c r="AU420" s="191" t="s">
        <v>82</v>
      </c>
      <c r="AY420" s="19" t="s">
        <v>185</v>
      </c>
      <c r="BE420" s="192">
        <f>IF(N420="základní",J420,0)</f>
        <v>0</v>
      </c>
      <c r="BF420" s="192">
        <f>IF(N420="snížená",J420,0)</f>
        <v>0</v>
      </c>
      <c r="BG420" s="192">
        <f>IF(N420="zákl. přenesená",J420,0)</f>
        <v>0</v>
      </c>
      <c r="BH420" s="192">
        <f>IF(N420="sníž. přenesená",J420,0)</f>
        <v>0</v>
      </c>
      <c r="BI420" s="192">
        <f>IF(N420="nulová",J420,0)</f>
        <v>0</v>
      </c>
      <c r="BJ420" s="19" t="s">
        <v>80</v>
      </c>
      <c r="BK420" s="192">
        <f>ROUND(I420*H420,2)</f>
        <v>0</v>
      </c>
      <c r="BL420" s="19" t="s">
        <v>135</v>
      </c>
      <c r="BM420" s="191" t="s">
        <v>891</v>
      </c>
    </row>
    <row r="421" spans="1:65" s="2" customFormat="1" ht="11.25">
      <c r="A421" s="36"/>
      <c r="B421" s="37"/>
      <c r="C421" s="38"/>
      <c r="D421" s="193" t="s">
        <v>193</v>
      </c>
      <c r="E421" s="38"/>
      <c r="F421" s="194" t="s">
        <v>892</v>
      </c>
      <c r="G421" s="38"/>
      <c r="H421" s="38"/>
      <c r="I421" s="195"/>
      <c r="J421" s="38"/>
      <c r="K421" s="38"/>
      <c r="L421" s="41"/>
      <c r="M421" s="196"/>
      <c r="N421" s="197"/>
      <c r="O421" s="66"/>
      <c r="P421" s="66"/>
      <c r="Q421" s="66"/>
      <c r="R421" s="66"/>
      <c r="S421" s="66"/>
      <c r="T421" s="67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T421" s="19" t="s">
        <v>193</v>
      </c>
      <c r="AU421" s="19" t="s">
        <v>82</v>
      </c>
    </row>
    <row r="422" spans="1:65" s="13" customFormat="1" ht="11.25">
      <c r="B422" s="198"/>
      <c r="C422" s="199"/>
      <c r="D422" s="200" t="s">
        <v>195</v>
      </c>
      <c r="E422" s="201" t="s">
        <v>19</v>
      </c>
      <c r="F422" s="202" t="s">
        <v>652</v>
      </c>
      <c r="G422" s="199"/>
      <c r="H422" s="201" t="s">
        <v>19</v>
      </c>
      <c r="I422" s="203"/>
      <c r="J422" s="199"/>
      <c r="K422" s="199"/>
      <c r="L422" s="204"/>
      <c r="M422" s="205"/>
      <c r="N422" s="206"/>
      <c r="O422" s="206"/>
      <c r="P422" s="206"/>
      <c r="Q422" s="206"/>
      <c r="R422" s="206"/>
      <c r="S422" s="206"/>
      <c r="T422" s="207"/>
      <c r="AT422" s="208" t="s">
        <v>195</v>
      </c>
      <c r="AU422" s="208" t="s">
        <v>82</v>
      </c>
      <c r="AV422" s="13" t="s">
        <v>80</v>
      </c>
      <c r="AW422" s="13" t="s">
        <v>35</v>
      </c>
      <c r="AX422" s="13" t="s">
        <v>73</v>
      </c>
      <c r="AY422" s="208" t="s">
        <v>185</v>
      </c>
    </row>
    <row r="423" spans="1:65" s="14" customFormat="1" ht="11.25">
      <c r="B423" s="209"/>
      <c r="C423" s="210"/>
      <c r="D423" s="200" t="s">
        <v>195</v>
      </c>
      <c r="E423" s="211" t="s">
        <v>19</v>
      </c>
      <c r="F423" s="212" t="s">
        <v>871</v>
      </c>
      <c r="G423" s="210"/>
      <c r="H423" s="213">
        <v>5.2</v>
      </c>
      <c r="I423" s="214"/>
      <c r="J423" s="210"/>
      <c r="K423" s="210"/>
      <c r="L423" s="215"/>
      <c r="M423" s="216"/>
      <c r="N423" s="217"/>
      <c r="O423" s="217"/>
      <c r="P423" s="217"/>
      <c r="Q423" s="217"/>
      <c r="R423" s="217"/>
      <c r="S423" s="217"/>
      <c r="T423" s="218"/>
      <c r="AT423" s="219" t="s">
        <v>195</v>
      </c>
      <c r="AU423" s="219" t="s">
        <v>82</v>
      </c>
      <c r="AV423" s="14" t="s">
        <v>82</v>
      </c>
      <c r="AW423" s="14" t="s">
        <v>35</v>
      </c>
      <c r="AX423" s="14" t="s">
        <v>73</v>
      </c>
      <c r="AY423" s="219" t="s">
        <v>185</v>
      </c>
    </row>
    <row r="424" spans="1:65" s="14" customFormat="1" ht="11.25">
      <c r="B424" s="209"/>
      <c r="C424" s="210"/>
      <c r="D424" s="200" t="s">
        <v>195</v>
      </c>
      <c r="E424" s="211" t="s">
        <v>19</v>
      </c>
      <c r="F424" s="212" t="s">
        <v>871</v>
      </c>
      <c r="G424" s="210"/>
      <c r="H424" s="213">
        <v>5.2</v>
      </c>
      <c r="I424" s="214"/>
      <c r="J424" s="210"/>
      <c r="K424" s="210"/>
      <c r="L424" s="215"/>
      <c r="M424" s="216"/>
      <c r="N424" s="217"/>
      <c r="O424" s="217"/>
      <c r="P424" s="217"/>
      <c r="Q424" s="217"/>
      <c r="R424" s="217"/>
      <c r="S424" s="217"/>
      <c r="T424" s="218"/>
      <c r="AT424" s="219" t="s">
        <v>195</v>
      </c>
      <c r="AU424" s="219" t="s">
        <v>82</v>
      </c>
      <c r="AV424" s="14" t="s">
        <v>82</v>
      </c>
      <c r="AW424" s="14" t="s">
        <v>35</v>
      </c>
      <c r="AX424" s="14" t="s">
        <v>73</v>
      </c>
      <c r="AY424" s="219" t="s">
        <v>185</v>
      </c>
    </row>
    <row r="425" spans="1:65" s="14" customFormat="1" ht="11.25">
      <c r="B425" s="209"/>
      <c r="C425" s="210"/>
      <c r="D425" s="200" t="s">
        <v>195</v>
      </c>
      <c r="E425" s="211" t="s">
        <v>19</v>
      </c>
      <c r="F425" s="212" t="s">
        <v>875</v>
      </c>
      <c r="G425" s="210"/>
      <c r="H425" s="213">
        <v>34.299999999999997</v>
      </c>
      <c r="I425" s="214"/>
      <c r="J425" s="210"/>
      <c r="K425" s="210"/>
      <c r="L425" s="215"/>
      <c r="M425" s="216"/>
      <c r="N425" s="217"/>
      <c r="O425" s="217"/>
      <c r="P425" s="217"/>
      <c r="Q425" s="217"/>
      <c r="R425" s="217"/>
      <c r="S425" s="217"/>
      <c r="T425" s="218"/>
      <c r="AT425" s="219" t="s">
        <v>195</v>
      </c>
      <c r="AU425" s="219" t="s">
        <v>82</v>
      </c>
      <c r="AV425" s="14" t="s">
        <v>82</v>
      </c>
      <c r="AW425" s="14" t="s">
        <v>35</v>
      </c>
      <c r="AX425" s="14" t="s">
        <v>73</v>
      </c>
      <c r="AY425" s="219" t="s">
        <v>185</v>
      </c>
    </row>
    <row r="426" spans="1:65" s="15" customFormat="1" ht="11.25">
      <c r="B426" s="220"/>
      <c r="C426" s="221"/>
      <c r="D426" s="200" t="s">
        <v>195</v>
      </c>
      <c r="E426" s="222" t="s">
        <v>19</v>
      </c>
      <c r="F426" s="223" t="s">
        <v>226</v>
      </c>
      <c r="G426" s="221"/>
      <c r="H426" s="224">
        <v>44.7</v>
      </c>
      <c r="I426" s="225"/>
      <c r="J426" s="221"/>
      <c r="K426" s="221"/>
      <c r="L426" s="226"/>
      <c r="M426" s="227"/>
      <c r="N426" s="228"/>
      <c r="O426" s="228"/>
      <c r="P426" s="228"/>
      <c r="Q426" s="228"/>
      <c r="R426" s="228"/>
      <c r="S426" s="228"/>
      <c r="T426" s="229"/>
      <c r="AT426" s="230" t="s">
        <v>195</v>
      </c>
      <c r="AU426" s="230" t="s">
        <v>82</v>
      </c>
      <c r="AV426" s="15" t="s">
        <v>135</v>
      </c>
      <c r="AW426" s="15" t="s">
        <v>35</v>
      </c>
      <c r="AX426" s="15" t="s">
        <v>80</v>
      </c>
      <c r="AY426" s="230" t="s">
        <v>185</v>
      </c>
    </row>
    <row r="427" spans="1:65" s="2" customFormat="1" ht="24.2" customHeight="1">
      <c r="A427" s="36"/>
      <c r="B427" s="37"/>
      <c r="C427" s="180" t="s">
        <v>893</v>
      </c>
      <c r="D427" s="180" t="s">
        <v>187</v>
      </c>
      <c r="E427" s="181" t="s">
        <v>894</v>
      </c>
      <c r="F427" s="182" t="s">
        <v>895</v>
      </c>
      <c r="G427" s="183" t="s">
        <v>240</v>
      </c>
      <c r="H427" s="184">
        <v>44.7</v>
      </c>
      <c r="I427" s="185"/>
      <c r="J427" s="186">
        <f>ROUND(I427*H427,2)</f>
        <v>0</v>
      </c>
      <c r="K427" s="182" t="s">
        <v>191</v>
      </c>
      <c r="L427" s="41"/>
      <c r="M427" s="187" t="s">
        <v>19</v>
      </c>
      <c r="N427" s="188" t="s">
        <v>44</v>
      </c>
      <c r="O427" s="66"/>
      <c r="P427" s="189">
        <f>O427*H427</f>
        <v>0</v>
      </c>
      <c r="Q427" s="189">
        <v>0</v>
      </c>
      <c r="R427" s="189">
        <f>Q427*H427</f>
        <v>0</v>
      </c>
      <c r="S427" s="189">
        <v>0</v>
      </c>
      <c r="T427" s="190">
        <f>S427*H427</f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91" t="s">
        <v>135</v>
      </c>
      <c r="AT427" s="191" t="s">
        <v>187</v>
      </c>
      <c r="AU427" s="191" t="s">
        <v>82</v>
      </c>
      <c r="AY427" s="19" t="s">
        <v>185</v>
      </c>
      <c r="BE427" s="192">
        <f>IF(N427="základní",J427,0)</f>
        <v>0</v>
      </c>
      <c r="BF427" s="192">
        <f>IF(N427="snížená",J427,0)</f>
        <v>0</v>
      </c>
      <c r="BG427" s="192">
        <f>IF(N427="zákl. přenesená",J427,0)</f>
        <v>0</v>
      </c>
      <c r="BH427" s="192">
        <f>IF(N427="sníž. přenesená",J427,0)</f>
        <v>0</v>
      </c>
      <c r="BI427" s="192">
        <f>IF(N427="nulová",J427,0)</f>
        <v>0</v>
      </c>
      <c r="BJ427" s="19" t="s">
        <v>80</v>
      </c>
      <c r="BK427" s="192">
        <f>ROUND(I427*H427,2)</f>
        <v>0</v>
      </c>
      <c r="BL427" s="19" t="s">
        <v>135</v>
      </c>
      <c r="BM427" s="191" t="s">
        <v>896</v>
      </c>
    </row>
    <row r="428" spans="1:65" s="2" customFormat="1" ht="11.25">
      <c r="A428" s="36"/>
      <c r="B428" s="37"/>
      <c r="C428" s="38"/>
      <c r="D428" s="193" t="s">
        <v>193</v>
      </c>
      <c r="E428" s="38"/>
      <c r="F428" s="194" t="s">
        <v>897</v>
      </c>
      <c r="G428" s="38"/>
      <c r="H428" s="38"/>
      <c r="I428" s="195"/>
      <c r="J428" s="38"/>
      <c r="K428" s="38"/>
      <c r="L428" s="41"/>
      <c r="M428" s="196"/>
      <c r="N428" s="197"/>
      <c r="O428" s="66"/>
      <c r="P428" s="66"/>
      <c r="Q428" s="66"/>
      <c r="R428" s="66"/>
      <c r="S428" s="66"/>
      <c r="T428" s="67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T428" s="19" t="s">
        <v>193</v>
      </c>
      <c r="AU428" s="19" t="s">
        <v>82</v>
      </c>
    </row>
    <row r="429" spans="1:65" s="13" customFormat="1" ht="11.25">
      <c r="B429" s="198"/>
      <c r="C429" s="199"/>
      <c r="D429" s="200" t="s">
        <v>195</v>
      </c>
      <c r="E429" s="201" t="s">
        <v>19</v>
      </c>
      <c r="F429" s="202" t="s">
        <v>652</v>
      </c>
      <c r="G429" s="199"/>
      <c r="H429" s="201" t="s">
        <v>19</v>
      </c>
      <c r="I429" s="203"/>
      <c r="J429" s="199"/>
      <c r="K429" s="199"/>
      <c r="L429" s="204"/>
      <c r="M429" s="205"/>
      <c r="N429" s="206"/>
      <c r="O429" s="206"/>
      <c r="P429" s="206"/>
      <c r="Q429" s="206"/>
      <c r="R429" s="206"/>
      <c r="S429" s="206"/>
      <c r="T429" s="207"/>
      <c r="AT429" s="208" t="s">
        <v>195</v>
      </c>
      <c r="AU429" s="208" t="s">
        <v>82</v>
      </c>
      <c r="AV429" s="13" t="s">
        <v>80</v>
      </c>
      <c r="AW429" s="13" t="s">
        <v>35</v>
      </c>
      <c r="AX429" s="13" t="s">
        <v>73</v>
      </c>
      <c r="AY429" s="208" t="s">
        <v>185</v>
      </c>
    </row>
    <row r="430" spans="1:65" s="14" customFormat="1" ht="11.25">
      <c r="B430" s="209"/>
      <c r="C430" s="210"/>
      <c r="D430" s="200" t="s">
        <v>195</v>
      </c>
      <c r="E430" s="211" t="s">
        <v>19</v>
      </c>
      <c r="F430" s="212" t="s">
        <v>871</v>
      </c>
      <c r="G430" s="210"/>
      <c r="H430" s="213">
        <v>5.2</v>
      </c>
      <c r="I430" s="214"/>
      <c r="J430" s="210"/>
      <c r="K430" s="210"/>
      <c r="L430" s="215"/>
      <c r="M430" s="216"/>
      <c r="N430" s="217"/>
      <c r="O430" s="217"/>
      <c r="P430" s="217"/>
      <c r="Q430" s="217"/>
      <c r="R430" s="217"/>
      <c r="S430" s="217"/>
      <c r="T430" s="218"/>
      <c r="AT430" s="219" t="s">
        <v>195</v>
      </c>
      <c r="AU430" s="219" t="s">
        <v>82</v>
      </c>
      <c r="AV430" s="14" t="s">
        <v>82</v>
      </c>
      <c r="AW430" s="14" t="s">
        <v>35</v>
      </c>
      <c r="AX430" s="14" t="s">
        <v>73</v>
      </c>
      <c r="AY430" s="219" t="s">
        <v>185</v>
      </c>
    </row>
    <row r="431" spans="1:65" s="14" customFormat="1" ht="11.25">
      <c r="B431" s="209"/>
      <c r="C431" s="210"/>
      <c r="D431" s="200" t="s">
        <v>195</v>
      </c>
      <c r="E431" s="211" t="s">
        <v>19</v>
      </c>
      <c r="F431" s="212" t="s">
        <v>871</v>
      </c>
      <c r="G431" s="210"/>
      <c r="H431" s="213">
        <v>5.2</v>
      </c>
      <c r="I431" s="214"/>
      <c r="J431" s="210"/>
      <c r="K431" s="210"/>
      <c r="L431" s="215"/>
      <c r="M431" s="216"/>
      <c r="N431" s="217"/>
      <c r="O431" s="217"/>
      <c r="P431" s="217"/>
      <c r="Q431" s="217"/>
      <c r="R431" s="217"/>
      <c r="S431" s="217"/>
      <c r="T431" s="218"/>
      <c r="AT431" s="219" t="s">
        <v>195</v>
      </c>
      <c r="AU431" s="219" t="s">
        <v>82</v>
      </c>
      <c r="AV431" s="14" t="s">
        <v>82</v>
      </c>
      <c r="AW431" s="14" t="s">
        <v>35</v>
      </c>
      <c r="AX431" s="14" t="s">
        <v>73</v>
      </c>
      <c r="AY431" s="219" t="s">
        <v>185</v>
      </c>
    </row>
    <row r="432" spans="1:65" s="14" customFormat="1" ht="11.25">
      <c r="B432" s="209"/>
      <c r="C432" s="210"/>
      <c r="D432" s="200" t="s">
        <v>195</v>
      </c>
      <c r="E432" s="211" t="s">
        <v>19</v>
      </c>
      <c r="F432" s="212" t="s">
        <v>875</v>
      </c>
      <c r="G432" s="210"/>
      <c r="H432" s="213">
        <v>34.299999999999997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1:65" s="15" customFormat="1" ht="11.25">
      <c r="B433" s="220"/>
      <c r="C433" s="221"/>
      <c r="D433" s="200" t="s">
        <v>195</v>
      </c>
      <c r="E433" s="222" t="s">
        <v>19</v>
      </c>
      <c r="F433" s="223" t="s">
        <v>226</v>
      </c>
      <c r="G433" s="221"/>
      <c r="H433" s="224">
        <v>44.7</v>
      </c>
      <c r="I433" s="225"/>
      <c r="J433" s="221"/>
      <c r="K433" s="221"/>
      <c r="L433" s="226"/>
      <c r="M433" s="227"/>
      <c r="N433" s="228"/>
      <c r="O433" s="228"/>
      <c r="P433" s="228"/>
      <c r="Q433" s="228"/>
      <c r="R433" s="228"/>
      <c r="S433" s="228"/>
      <c r="T433" s="229"/>
      <c r="AT433" s="230" t="s">
        <v>195</v>
      </c>
      <c r="AU433" s="230" t="s">
        <v>82</v>
      </c>
      <c r="AV433" s="15" t="s">
        <v>135</v>
      </c>
      <c r="AW433" s="15" t="s">
        <v>35</v>
      </c>
      <c r="AX433" s="15" t="s">
        <v>80</v>
      </c>
      <c r="AY433" s="230" t="s">
        <v>185</v>
      </c>
    </row>
    <row r="434" spans="1:65" s="2" customFormat="1" ht="37.9" customHeight="1">
      <c r="A434" s="36"/>
      <c r="B434" s="37"/>
      <c r="C434" s="180" t="s">
        <v>898</v>
      </c>
      <c r="D434" s="180" t="s">
        <v>187</v>
      </c>
      <c r="E434" s="181" t="s">
        <v>899</v>
      </c>
      <c r="F434" s="182" t="s">
        <v>900</v>
      </c>
      <c r="G434" s="183" t="s">
        <v>342</v>
      </c>
      <c r="H434" s="184">
        <v>4.1909999999999998</v>
      </c>
      <c r="I434" s="185"/>
      <c r="J434" s="186">
        <f>ROUND(I434*H434,2)</f>
        <v>0</v>
      </c>
      <c r="K434" s="182" t="s">
        <v>191</v>
      </c>
      <c r="L434" s="41"/>
      <c r="M434" s="187" t="s">
        <v>19</v>
      </c>
      <c r="N434" s="188" t="s">
        <v>44</v>
      </c>
      <c r="O434" s="66"/>
      <c r="P434" s="189">
        <f>O434*H434</f>
        <v>0</v>
      </c>
      <c r="Q434" s="189">
        <v>1.0551200000000001</v>
      </c>
      <c r="R434" s="189">
        <f>Q434*H434</f>
        <v>4.4220079200000004</v>
      </c>
      <c r="S434" s="189">
        <v>0</v>
      </c>
      <c r="T434" s="190">
        <f>S434*H434</f>
        <v>0</v>
      </c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R434" s="191" t="s">
        <v>135</v>
      </c>
      <c r="AT434" s="191" t="s">
        <v>187</v>
      </c>
      <c r="AU434" s="191" t="s">
        <v>82</v>
      </c>
      <c r="AY434" s="19" t="s">
        <v>185</v>
      </c>
      <c r="BE434" s="192">
        <f>IF(N434="základní",J434,0)</f>
        <v>0</v>
      </c>
      <c r="BF434" s="192">
        <f>IF(N434="snížená",J434,0)</f>
        <v>0</v>
      </c>
      <c r="BG434" s="192">
        <f>IF(N434="zákl. přenesená",J434,0)</f>
        <v>0</v>
      </c>
      <c r="BH434" s="192">
        <f>IF(N434="sníž. přenesená",J434,0)</f>
        <v>0</v>
      </c>
      <c r="BI434" s="192">
        <f>IF(N434="nulová",J434,0)</f>
        <v>0</v>
      </c>
      <c r="BJ434" s="19" t="s">
        <v>80</v>
      </c>
      <c r="BK434" s="192">
        <f>ROUND(I434*H434,2)</f>
        <v>0</v>
      </c>
      <c r="BL434" s="19" t="s">
        <v>135</v>
      </c>
      <c r="BM434" s="191" t="s">
        <v>901</v>
      </c>
    </row>
    <row r="435" spans="1:65" s="2" customFormat="1" ht="11.25">
      <c r="A435" s="36"/>
      <c r="B435" s="37"/>
      <c r="C435" s="38"/>
      <c r="D435" s="193" t="s">
        <v>193</v>
      </c>
      <c r="E435" s="38"/>
      <c r="F435" s="194" t="s">
        <v>902</v>
      </c>
      <c r="G435" s="38"/>
      <c r="H435" s="38"/>
      <c r="I435" s="195"/>
      <c r="J435" s="38"/>
      <c r="K435" s="38"/>
      <c r="L435" s="41"/>
      <c r="M435" s="196"/>
      <c r="N435" s="197"/>
      <c r="O435" s="66"/>
      <c r="P435" s="66"/>
      <c r="Q435" s="66"/>
      <c r="R435" s="66"/>
      <c r="S435" s="66"/>
      <c r="T435" s="67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T435" s="19" t="s">
        <v>193</v>
      </c>
      <c r="AU435" s="19" t="s">
        <v>82</v>
      </c>
    </row>
    <row r="436" spans="1:65" s="14" customFormat="1" ht="11.25">
      <c r="B436" s="209"/>
      <c r="C436" s="210"/>
      <c r="D436" s="200" t="s">
        <v>195</v>
      </c>
      <c r="E436" s="211" t="s">
        <v>19</v>
      </c>
      <c r="F436" s="212" t="s">
        <v>903</v>
      </c>
      <c r="G436" s="210"/>
      <c r="H436" s="213">
        <v>4.1909999999999998</v>
      </c>
      <c r="I436" s="214"/>
      <c r="J436" s="210"/>
      <c r="K436" s="210"/>
      <c r="L436" s="215"/>
      <c r="M436" s="216"/>
      <c r="N436" s="217"/>
      <c r="O436" s="217"/>
      <c r="P436" s="217"/>
      <c r="Q436" s="217"/>
      <c r="R436" s="217"/>
      <c r="S436" s="217"/>
      <c r="T436" s="218"/>
      <c r="AT436" s="219" t="s">
        <v>195</v>
      </c>
      <c r="AU436" s="219" t="s">
        <v>82</v>
      </c>
      <c r="AV436" s="14" t="s">
        <v>82</v>
      </c>
      <c r="AW436" s="14" t="s">
        <v>35</v>
      </c>
      <c r="AX436" s="14" t="s">
        <v>73</v>
      </c>
      <c r="AY436" s="219" t="s">
        <v>185</v>
      </c>
    </row>
    <row r="437" spans="1:65" s="15" customFormat="1" ht="11.25">
      <c r="B437" s="220"/>
      <c r="C437" s="221"/>
      <c r="D437" s="200" t="s">
        <v>195</v>
      </c>
      <c r="E437" s="222" t="s">
        <v>19</v>
      </c>
      <c r="F437" s="223" t="s">
        <v>226</v>
      </c>
      <c r="G437" s="221"/>
      <c r="H437" s="224">
        <v>4.1909999999999998</v>
      </c>
      <c r="I437" s="225"/>
      <c r="J437" s="221"/>
      <c r="K437" s="221"/>
      <c r="L437" s="226"/>
      <c r="M437" s="227"/>
      <c r="N437" s="228"/>
      <c r="O437" s="228"/>
      <c r="P437" s="228"/>
      <c r="Q437" s="228"/>
      <c r="R437" s="228"/>
      <c r="S437" s="228"/>
      <c r="T437" s="229"/>
      <c r="AT437" s="230" t="s">
        <v>195</v>
      </c>
      <c r="AU437" s="230" t="s">
        <v>82</v>
      </c>
      <c r="AV437" s="15" t="s">
        <v>135</v>
      </c>
      <c r="AW437" s="15" t="s">
        <v>35</v>
      </c>
      <c r="AX437" s="15" t="s">
        <v>80</v>
      </c>
      <c r="AY437" s="230" t="s">
        <v>185</v>
      </c>
    </row>
    <row r="438" spans="1:65" s="2" customFormat="1" ht="24.2" customHeight="1">
      <c r="A438" s="36"/>
      <c r="B438" s="37"/>
      <c r="C438" s="180" t="s">
        <v>904</v>
      </c>
      <c r="D438" s="180" t="s">
        <v>187</v>
      </c>
      <c r="E438" s="181" t="s">
        <v>905</v>
      </c>
      <c r="F438" s="182" t="s">
        <v>906</v>
      </c>
      <c r="G438" s="183" t="s">
        <v>190</v>
      </c>
      <c r="H438" s="184">
        <v>3.09</v>
      </c>
      <c r="I438" s="185"/>
      <c r="J438" s="186">
        <f>ROUND(I438*H438,2)</f>
        <v>0</v>
      </c>
      <c r="K438" s="182" t="s">
        <v>191</v>
      </c>
      <c r="L438" s="41"/>
      <c r="M438" s="187" t="s">
        <v>19</v>
      </c>
      <c r="N438" s="188" t="s">
        <v>44</v>
      </c>
      <c r="O438" s="66"/>
      <c r="P438" s="189">
        <f>O438*H438</f>
        <v>0</v>
      </c>
      <c r="Q438" s="189">
        <v>2.4533700000000001</v>
      </c>
      <c r="R438" s="189">
        <f>Q438*H438</f>
        <v>7.5809132999999997</v>
      </c>
      <c r="S438" s="189">
        <v>0</v>
      </c>
      <c r="T438" s="190">
        <f>S438*H438</f>
        <v>0</v>
      </c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R438" s="191" t="s">
        <v>135</v>
      </c>
      <c r="AT438" s="191" t="s">
        <v>187</v>
      </c>
      <c r="AU438" s="191" t="s">
        <v>82</v>
      </c>
      <c r="AY438" s="19" t="s">
        <v>185</v>
      </c>
      <c r="BE438" s="192">
        <f>IF(N438="základní",J438,0)</f>
        <v>0</v>
      </c>
      <c r="BF438" s="192">
        <f>IF(N438="snížená",J438,0)</f>
        <v>0</v>
      </c>
      <c r="BG438" s="192">
        <f>IF(N438="zákl. přenesená",J438,0)</f>
        <v>0</v>
      </c>
      <c r="BH438" s="192">
        <f>IF(N438="sníž. přenesená",J438,0)</f>
        <v>0</v>
      </c>
      <c r="BI438" s="192">
        <f>IF(N438="nulová",J438,0)</f>
        <v>0</v>
      </c>
      <c r="BJ438" s="19" t="s">
        <v>80</v>
      </c>
      <c r="BK438" s="192">
        <f>ROUND(I438*H438,2)</f>
        <v>0</v>
      </c>
      <c r="BL438" s="19" t="s">
        <v>135</v>
      </c>
      <c r="BM438" s="191" t="s">
        <v>907</v>
      </c>
    </row>
    <row r="439" spans="1:65" s="2" customFormat="1" ht="11.25">
      <c r="A439" s="36"/>
      <c r="B439" s="37"/>
      <c r="C439" s="38"/>
      <c r="D439" s="193" t="s">
        <v>193</v>
      </c>
      <c r="E439" s="38"/>
      <c r="F439" s="194" t="s">
        <v>908</v>
      </c>
      <c r="G439" s="38"/>
      <c r="H439" s="38"/>
      <c r="I439" s="195"/>
      <c r="J439" s="38"/>
      <c r="K439" s="38"/>
      <c r="L439" s="41"/>
      <c r="M439" s="196"/>
      <c r="N439" s="197"/>
      <c r="O439" s="66"/>
      <c r="P439" s="66"/>
      <c r="Q439" s="66"/>
      <c r="R439" s="66"/>
      <c r="S439" s="66"/>
      <c r="T439" s="67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T439" s="19" t="s">
        <v>193</v>
      </c>
      <c r="AU439" s="19" t="s">
        <v>82</v>
      </c>
    </row>
    <row r="440" spans="1:65" s="13" customFormat="1" ht="11.25">
      <c r="B440" s="198"/>
      <c r="C440" s="199"/>
      <c r="D440" s="200" t="s">
        <v>195</v>
      </c>
      <c r="E440" s="201" t="s">
        <v>19</v>
      </c>
      <c r="F440" s="202" t="s">
        <v>909</v>
      </c>
      <c r="G440" s="199"/>
      <c r="H440" s="201" t="s">
        <v>19</v>
      </c>
      <c r="I440" s="203"/>
      <c r="J440" s="199"/>
      <c r="K440" s="199"/>
      <c r="L440" s="204"/>
      <c r="M440" s="205"/>
      <c r="N440" s="206"/>
      <c r="O440" s="206"/>
      <c r="P440" s="206"/>
      <c r="Q440" s="206"/>
      <c r="R440" s="206"/>
      <c r="S440" s="206"/>
      <c r="T440" s="207"/>
      <c r="AT440" s="208" t="s">
        <v>195</v>
      </c>
      <c r="AU440" s="208" t="s">
        <v>82</v>
      </c>
      <c r="AV440" s="13" t="s">
        <v>80</v>
      </c>
      <c r="AW440" s="13" t="s">
        <v>35</v>
      </c>
      <c r="AX440" s="13" t="s">
        <v>73</v>
      </c>
      <c r="AY440" s="208" t="s">
        <v>185</v>
      </c>
    </row>
    <row r="441" spans="1:65" s="14" customFormat="1" ht="11.25">
      <c r="B441" s="209"/>
      <c r="C441" s="210"/>
      <c r="D441" s="200" t="s">
        <v>195</v>
      </c>
      <c r="E441" s="211" t="s">
        <v>19</v>
      </c>
      <c r="F441" s="212" t="s">
        <v>910</v>
      </c>
      <c r="G441" s="210"/>
      <c r="H441" s="213">
        <v>0.23599999999999999</v>
      </c>
      <c r="I441" s="214"/>
      <c r="J441" s="210"/>
      <c r="K441" s="210"/>
      <c r="L441" s="215"/>
      <c r="M441" s="216"/>
      <c r="N441" s="217"/>
      <c r="O441" s="217"/>
      <c r="P441" s="217"/>
      <c r="Q441" s="217"/>
      <c r="R441" s="217"/>
      <c r="S441" s="217"/>
      <c r="T441" s="218"/>
      <c r="AT441" s="219" t="s">
        <v>195</v>
      </c>
      <c r="AU441" s="219" t="s">
        <v>82</v>
      </c>
      <c r="AV441" s="14" t="s">
        <v>82</v>
      </c>
      <c r="AW441" s="14" t="s">
        <v>35</v>
      </c>
      <c r="AX441" s="14" t="s">
        <v>73</v>
      </c>
      <c r="AY441" s="219" t="s">
        <v>185</v>
      </c>
    </row>
    <row r="442" spans="1:65" s="14" customFormat="1" ht="11.25">
      <c r="B442" s="209"/>
      <c r="C442" s="210"/>
      <c r="D442" s="200" t="s">
        <v>195</v>
      </c>
      <c r="E442" s="211" t="s">
        <v>19</v>
      </c>
      <c r="F442" s="212" t="s">
        <v>911</v>
      </c>
      <c r="G442" s="210"/>
      <c r="H442" s="213">
        <v>2.194</v>
      </c>
      <c r="I442" s="214"/>
      <c r="J442" s="210"/>
      <c r="K442" s="210"/>
      <c r="L442" s="215"/>
      <c r="M442" s="216"/>
      <c r="N442" s="217"/>
      <c r="O442" s="217"/>
      <c r="P442" s="217"/>
      <c r="Q442" s="217"/>
      <c r="R442" s="217"/>
      <c r="S442" s="217"/>
      <c r="T442" s="218"/>
      <c r="AT442" s="219" t="s">
        <v>195</v>
      </c>
      <c r="AU442" s="219" t="s">
        <v>82</v>
      </c>
      <c r="AV442" s="14" t="s">
        <v>82</v>
      </c>
      <c r="AW442" s="14" t="s">
        <v>35</v>
      </c>
      <c r="AX442" s="14" t="s">
        <v>73</v>
      </c>
      <c r="AY442" s="219" t="s">
        <v>185</v>
      </c>
    </row>
    <row r="443" spans="1:65" s="14" customFormat="1" ht="11.25">
      <c r="B443" s="209"/>
      <c r="C443" s="210"/>
      <c r="D443" s="200" t="s">
        <v>195</v>
      </c>
      <c r="E443" s="211" t="s">
        <v>19</v>
      </c>
      <c r="F443" s="212" t="s">
        <v>912</v>
      </c>
      <c r="G443" s="210"/>
      <c r="H443" s="213">
        <v>0.66</v>
      </c>
      <c r="I443" s="214"/>
      <c r="J443" s="210"/>
      <c r="K443" s="210"/>
      <c r="L443" s="215"/>
      <c r="M443" s="216"/>
      <c r="N443" s="217"/>
      <c r="O443" s="217"/>
      <c r="P443" s="217"/>
      <c r="Q443" s="217"/>
      <c r="R443" s="217"/>
      <c r="S443" s="217"/>
      <c r="T443" s="218"/>
      <c r="AT443" s="219" t="s">
        <v>195</v>
      </c>
      <c r="AU443" s="219" t="s">
        <v>82</v>
      </c>
      <c r="AV443" s="14" t="s">
        <v>82</v>
      </c>
      <c r="AW443" s="14" t="s">
        <v>35</v>
      </c>
      <c r="AX443" s="14" t="s">
        <v>73</v>
      </c>
      <c r="AY443" s="219" t="s">
        <v>185</v>
      </c>
    </row>
    <row r="444" spans="1:65" s="15" customFormat="1" ht="11.25">
      <c r="B444" s="220"/>
      <c r="C444" s="221"/>
      <c r="D444" s="200" t="s">
        <v>195</v>
      </c>
      <c r="E444" s="222" t="s">
        <v>19</v>
      </c>
      <c r="F444" s="223" t="s">
        <v>226</v>
      </c>
      <c r="G444" s="221"/>
      <c r="H444" s="224">
        <v>3.09</v>
      </c>
      <c r="I444" s="225"/>
      <c r="J444" s="221"/>
      <c r="K444" s="221"/>
      <c r="L444" s="226"/>
      <c r="M444" s="227"/>
      <c r="N444" s="228"/>
      <c r="O444" s="228"/>
      <c r="P444" s="228"/>
      <c r="Q444" s="228"/>
      <c r="R444" s="228"/>
      <c r="S444" s="228"/>
      <c r="T444" s="229"/>
      <c r="AT444" s="230" t="s">
        <v>195</v>
      </c>
      <c r="AU444" s="230" t="s">
        <v>82</v>
      </c>
      <c r="AV444" s="15" t="s">
        <v>135</v>
      </c>
      <c r="AW444" s="15" t="s">
        <v>35</v>
      </c>
      <c r="AX444" s="15" t="s">
        <v>80</v>
      </c>
      <c r="AY444" s="230" t="s">
        <v>185</v>
      </c>
    </row>
    <row r="445" spans="1:65" s="2" customFormat="1" ht="24.2" customHeight="1">
      <c r="A445" s="36"/>
      <c r="B445" s="37"/>
      <c r="C445" s="180" t="s">
        <v>913</v>
      </c>
      <c r="D445" s="180" t="s">
        <v>187</v>
      </c>
      <c r="E445" s="181" t="s">
        <v>914</v>
      </c>
      <c r="F445" s="182" t="s">
        <v>915</v>
      </c>
      <c r="G445" s="183" t="s">
        <v>190</v>
      </c>
      <c r="H445" s="184">
        <v>48.326000000000001</v>
      </c>
      <c r="I445" s="185"/>
      <c r="J445" s="186">
        <f>ROUND(I445*H445,2)</f>
        <v>0</v>
      </c>
      <c r="K445" s="182" t="s">
        <v>191</v>
      </c>
      <c r="L445" s="41"/>
      <c r="M445" s="187" t="s">
        <v>19</v>
      </c>
      <c r="N445" s="188" t="s">
        <v>44</v>
      </c>
      <c r="O445" s="66"/>
      <c r="P445" s="189">
        <f>O445*H445</f>
        <v>0</v>
      </c>
      <c r="Q445" s="189">
        <v>2.4533700000000001</v>
      </c>
      <c r="R445" s="189">
        <f>Q445*H445</f>
        <v>118.56155862</v>
      </c>
      <c r="S445" s="189">
        <v>0</v>
      </c>
      <c r="T445" s="190">
        <f>S445*H445</f>
        <v>0</v>
      </c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R445" s="191" t="s">
        <v>135</v>
      </c>
      <c r="AT445" s="191" t="s">
        <v>187</v>
      </c>
      <c r="AU445" s="191" t="s">
        <v>82</v>
      </c>
      <c r="AY445" s="19" t="s">
        <v>185</v>
      </c>
      <c r="BE445" s="192">
        <f>IF(N445="základní",J445,0)</f>
        <v>0</v>
      </c>
      <c r="BF445" s="192">
        <f>IF(N445="snížená",J445,0)</f>
        <v>0</v>
      </c>
      <c r="BG445" s="192">
        <f>IF(N445="zákl. přenesená",J445,0)</f>
        <v>0</v>
      </c>
      <c r="BH445" s="192">
        <f>IF(N445="sníž. přenesená",J445,0)</f>
        <v>0</v>
      </c>
      <c r="BI445" s="192">
        <f>IF(N445="nulová",J445,0)</f>
        <v>0</v>
      </c>
      <c r="BJ445" s="19" t="s">
        <v>80</v>
      </c>
      <c r="BK445" s="192">
        <f>ROUND(I445*H445,2)</f>
        <v>0</v>
      </c>
      <c r="BL445" s="19" t="s">
        <v>135</v>
      </c>
      <c r="BM445" s="191" t="s">
        <v>916</v>
      </c>
    </row>
    <row r="446" spans="1:65" s="2" customFormat="1" ht="11.25">
      <c r="A446" s="36"/>
      <c r="B446" s="37"/>
      <c r="C446" s="38"/>
      <c r="D446" s="193" t="s">
        <v>193</v>
      </c>
      <c r="E446" s="38"/>
      <c r="F446" s="194" t="s">
        <v>917</v>
      </c>
      <c r="G446" s="38"/>
      <c r="H446" s="38"/>
      <c r="I446" s="195"/>
      <c r="J446" s="38"/>
      <c r="K446" s="38"/>
      <c r="L446" s="41"/>
      <c r="M446" s="196"/>
      <c r="N446" s="197"/>
      <c r="O446" s="66"/>
      <c r="P446" s="66"/>
      <c r="Q446" s="66"/>
      <c r="R446" s="66"/>
      <c r="S446" s="66"/>
      <c r="T446" s="67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T446" s="19" t="s">
        <v>193</v>
      </c>
      <c r="AU446" s="19" t="s">
        <v>82</v>
      </c>
    </row>
    <row r="447" spans="1:65" s="13" customFormat="1" ht="11.25">
      <c r="B447" s="198"/>
      <c r="C447" s="199"/>
      <c r="D447" s="200" t="s">
        <v>195</v>
      </c>
      <c r="E447" s="201" t="s">
        <v>19</v>
      </c>
      <c r="F447" s="202" t="s">
        <v>732</v>
      </c>
      <c r="G447" s="199"/>
      <c r="H447" s="201" t="s">
        <v>19</v>
      </c>
      <c r="I447" s="203"/>
      <c r="J447" s="199"/>
      <c r="K447" s="199"/>
      <c r="L447" s="204"/>
      <c r="M447" s="205"/>
      <c r="N447" s="206"/>
      <c r="O447" s="206"/>
      <c r="P447" s="206"/>
      <c r="Q447" s="206"/>
      <c r="R447" s="206"/>
      <c r="S447" s="206"/>
      <c r="T447" s="207"/>
      <c r="AT447" s="208" t="s">
        <v>195</v>
      </c>
      <c r="AU447" s="208" t="s">
        <v>82</v>
      </c>
      <c r="AV447" s="13" t="s">
        <v>80</v>
      </c>
      <c r="AW447" s="13" t="s">
        <v>35</v>
      </c>
      <c r="AX447" s="13" t="s">
        <v>73</v>
      </c>
      <c r="AY447" s="208" t="s">
        <v>185</v>
      </c>
    </row>
    <row r="448" spans="1:65" s="14" customFormat="1" ht="11.25">
      <c r="B448" s="209"/>
      <c r="C448" s="210"/>
      <c r="D448" s="200" t="s">
        <v>195</v>
      </c>
      <c r="E448" s="211" t="s">
        <v>19</v>
      </c>
      <c r="F448" s="212" t="s">
        <v>918</v>
      </c>
      <c r="G448" s="210"/>
      <c r="H448" s="213">
        <v>1.6879999999999999</v>
      </c>
      <c r="I448" s="214"/>
      <c r="J448" s="210"/>
      <c r="K448" s="210"/>
      <c r="L448" s="215"/>
      <c r="M448" s="216"/>
      <c r="N448" s="217"/>
      <c r="O448" s="217"/>
      <c r="P448" s="217"/>
      <c r="Q448" s="217"/>
      <c r="R448" s="217"/>
      <c r="S448" s="217"/>
      <c r="T448" s="218"/>
      <c r="AT448" s="219" t="s">
        <v>195</v>
      </c>
      <c r="AU448" s="219" t="s">
        <v>82</v>
      </c>
      <c r="AV448" s="14" t="s">
        <v>82</v>
      </c>
      <c r="AW448" s="14" t="s">
        <v>35</v>
      </c>
      <c r="AX448" s="14" t="s">
        <v>73</v>
      </c>
      <c r="AY448" s="219" t="s">
        <v>185</v>
      </c>
    </row>
    <row r="449" spans="1:65" s="14" customFormat="1" ht="11.25">
      <c r="B449" s="209"/>
      <c r="C449" s="210"/>
      <c r="D449" s="200" t="s">
        <v>195</v>
      </c>
      <c r="E449" s="211" t="s">
        <v>19</v>
      </c>
      <c r="F449" s="212" t="s">
        <v>919</v>
      </c>
      <c r="G449" s="210"/>
      <c r="H449" s="213">
        <v>24.364999999999998</v>
      </c>
      <c r="I449" s="214"/>
      <c r="J449" s="210"/>
      <c r="K449" s="210"/>
      <c r="L449" s="215"/>
      <c r="M449" s="216"/>
      <c r="N449" s="217"/>
      <c r="O449" s="217"/>
      <c r="P449" s="217"/>
      <c r="Q449" s="217"/>
      <c r="R449" s="217"/>
      <c r="S449" s="217"/>
      <c r="T449" s="218"/>
      <c r="AT449" s="219" t="s">
        <v>195</v>
      </c>
      <c r="AU449" s="219" t="s">
        <v>82</v>
      </c>
      <c r="AV449" s="14" t="s">
        <v>82</v>
      </c>
      <c r="AW449" s="14" t="s">
        <v>35</v>
      </c>
      <c r="AX449" s="14" t="s">
        <v>73</v>
      </c>
      <c r="AY449" s="219" t="s">
        <v>185</v>
      </c>
    </row>
    <row r="450" spans="1:65" s="14" customFormat="1" ht="11.25">
      <c r="B450" s="209"/>
      <c r="C450" s="210"/>
      <c r="D450" s="200" t="s">
        <v>195</v>
      </c>
      <c r="E450" s="211" t="s">
        <v>19</v>
      </c>
      <c r="F450" s="212" t="s">
        <v>920</v>
      </c>
      <c r="G450" s="210"/>
      <c r="H450" s="213">
        <v>10.968999999999999</v>
      </c>
      <c r="I450" s="214"/>
      <c r="J450" s="210"/>
      <c r="K450" s="210"/>
      <c r="L450" s="215"/>
      <c r="M450" s="216"/>
      <c r="N450" s="217"/>
      <c r="O450" s="217"/>
      <c r="P450" s="217"/>
      <c r="Q450" s="217"/>
      <c r="R450" s="217"/>
      <c r="S450" s="217"/>
      <c r="T450" s="218"/>
      <c r="AT450" s="219" t="s">
        <v>195</v>
      </c>
      <c r="AU450" s="219" t="s">
        <v>82</v>
      </c>
      <c r="AV450" s="14" t="s">
        <v>82</v>
      </c>
      <c r="AW450" s="14" t="s">
        <v>35</v>
      </c>
      <c r="AX450" s="14" t="s">
        <v>73</v>
      </c>
      <c r="AY450" s="219" t="s">
        <v>185</v>
      </c>
    </row>
    <row r="451" spans="1:65" s="14" customFormat="1" ht="11.25">
      <c r="B451" s="209"/>
      <c r="C451" s="210"/>
      <c r="D451" s="200" t="s">
        <v>195</v>
      </c>
      <c r="E451" s="211" t="s">
        <v>19</v>
      </c>
      <c r="F451" s="212" t="s">
        <v>921</v>
      </c>
      <c r="G451" s="210"/>
      <c r="H451" s="213">
        <v>8.125</v>
      </c>
      <c r="I451" s="214"/>
      <c r="J451" s="210"/>
      <c r="K451" s="210"/>
      <c r="L451" s="215"/>
      <c r="M451" s="216"/>
      <c r="N451" s="217"/>
      <c r="O451" s="217"/>
      <c r="P451" s="217"/>
      <c r="Q451" s="217"/>
      <c r="R451" s="217"/>
      <c r="S451" s="217"/>
      <c r="T451" s="218"/>
      <c r="AT451" s="219" t="s">
        <v>195</v>
      </c>
      <c r="AU451" s="219" t="s">
        <v>82</v>
      </c>
      <c r="AV451" s="14" t="s">
        <v>82</v>
      </c>
      <c r="AW451" s="14" t="s">
        <v>35</v>
      </c>
      <c r="AX451" s="14" t="s">
        <v>73</v>
      </c>
      <c r="AY451" s="219" t="s">
        <v>185</v>
      </c>
    </row>
    <row r="452" spans="1:65" s="13" customFormat="1" ht="11.25">
      <c r="B452" s="198"/>
      <c r="C452" s="199"/>
      <c r="D452" s="200" t="s">
        <v>195</v>
      </c>
      <c r="E452" s="201" t="s">
        <v>19</v>
      </c>
      <c r="F452" s="202" t="s">
        <v>922</v>
      </c>
      <c r="G452" s="199"/>
      <c r="H452" s="201" t="s">
        <v>19</v>
      </c>
      <c r="I452" s="203"/>
      <c r="J452" s="199"/>
      <c r="K452" s="199"/>
      <c r="L452" s="204"/>
      <c r="M452" s="205"/>
      <c r="N452" s="206"/>
      <c r="O452" s="206"/>
      <c r="P452" s="206"/>
      <c r="Q452" s="206"/>
      <c r="R452" s="206"/>
      <c r="S452" s="206"/>
      <c r="T452" s="207"/>
      <c r="AT452" s="208" t="s">
        <v>195</v>
      </c>
      <c r="AU452" s="208" t="s">
        <v>82</v>
      </c>
      <c r="AV452" s="13" t="s">
        <v>80</v>
      </c>
      <c r="AW452" s="13" t="s">
        <v>35</v>
      </c>
      <c r="AX452" s="13" t="s">
        <v>73</v>
      </c>
      <c r="AY452" s="208" t="s">
        <v>185</v>
      </c>
    </row>
    <row r="453" spans="1:65" s="14" customFormat="1" ht="11.25">
      <c r="B453" s="209"/>
      <c r="C453" s="210"/>
      <c r="D453" s="200" t="s">
        <v>195</v>
      </c>
      <c r="E453" s="211" t="s">
        <v>19</v>
      </c>
      <c r="F453" s="212" t="s">
        <v>923</v>
      </c>
      <c r="G453" s="210"/>
      <c r="H453" s="213">
        <v>0.113</v>
      </c>
      <c r="I453" s="214"/>
      <c r="J453" s="210"/>
      <c r="K453" s="210"/>
      <c r="L453" s="215"/>
      <c r="M453" s="216"/>
      <c r="N453" s="217"/>
      <c r="O453" s="217"/>
      <c r="P453" s="217"/>
      <c r="Q453" s="217"/>
      <c r="R453" s="217"/>
      <c r="S453" s="217"/>
      <c r="T453" s="218"/>
      <c r="AT453" s="219" t="s">
        <v>195</v>
      </c>
      <c r="AU453" s="219" t="s">
        <v>82</v>
      </c>
      <c r="AV453" s="14" t="s">
        <v>82</v>
      </c>
      <c r="AW453" s="14" t="s">
        <v>35</v>
      </c>
      <c r="AX453" s="14" t="s">
        <v>73</v>
      </c>
      <c r="AY453" s="219" t="s">
        <v>185</v>
      </c>
    </row>
    <row r="454" spans="1:65" s="14" customFormat="1" ht="11.25">
      <c r="B454" s="209"/>
      <c r="C454" s="210"/>
      <c r="D454" s="200" t="s">
        <v>195</v>
      </c>
      <c r="E454" s="211" t="s">
        <v>19</v>
      </c>
      <c r="F454" s="212" t="s">
        <v>924</v>
      </c>
      <c r="G454" s="210"/>
      <c r="H454" s="213">
        <v>0.18</v>
      </c>
      <c r="I454" s="214"/>
      <c r="J454" s="210"/>
      <c r="K454" s="210"/>
      <c r="L454" s="215"/>
      <c r="M454" s="216"/>
      <c r="N454" s="217"/>
      <c r="O454" s="217"/>
      <c r="P454" s="217"/>
      <c r="Q454" s="217"/>
      <c r="R454" s="217"/>
      <c r="S454" s="217"/>
      <c r="T454" s="218"/>
      <c r="AT454" s="219" t="s">
        <v>195</v>
      </c>
      <c r="AU454" s="219" t="s">
        <v>82</v>
      </c>
      <c r="AV454" s="14" t="s">
        <v>82</v>
      </c>
      <c r="AW454" s="14" t="s">
        <v>35</v>
      </c>
      <c r="AX454" s="14" t="s">
        <v>73</v>
      </c>
      <c r="AY454" s="219" t="s">
        <v>185</v>
      </c>
    </row>
    <row r="455" spans="1:65" s="14" customFormat="1" ht="11.25">
      <c r="B455" s="209"/>
      <c r="C455" s="210"/>
      <c r="D455" s="200" t="s">
        <v>195</v>
      </c>
      <c r="E455" s="211" t="s">
        <v>19</v>
      </c>
      <c r="F455" s="212" t="s">
        <v>925</v>
      </c>
      <c r="G455" s="210"/>
      <c r="H455" s="213">
        <v>0.248</v>
      </c>
      <c r="I455" s="214"/>
      <c r="J455" s="210"/>
      <c r="K455" s="210"/>
      <c r="L455" s="215"/>
      <c r="M455" s="216"/>
      <c r="N455" s="217"/>
      <c r="O455" s="217"/>
      <c r="P455" s="217"/>
      <c r="Q455" s="217"/>
      <c r="R455" s="217"/>
      <c r="S455" s="217"/>
      <c r="T455" s="218"/>
      <c r="AT455" s="219" t="s">
        <v>195</v>
      </c>
      <c r="AU455" s="219" t="s">
        <v>82</v>
      </c>
      <c r="AV455" s="14" t="s">
        <v>82</v>
      </c>
      <c r="AW455" s="14" t="s">
        <v>35</v>
      </c>
      <c r="AX455" s="14" t="s">
        <v>73</v>
      </c>
      <c r="AY455" s="219" t="s">
        <v>185</v>
      </c>
    </row>
    <row r="456" spans="1:65" s="14" customFormat="1" ht="11.25">
      <c r="B456" s="209"/>
      <c r="C456" s="210"/>
      <c r="D456" s="200" t="s">
        <v>195</v>
      </c>
      <c r="E456" s="211" t="s">
        <v>19</v>
      </c>
      <c r="F456" s="212" t="s">
        <v>926</v>
      </c>
      <c r="G456" s="210"/>
      <c r="H456" s="213">
        <v>0.316</v>
      </c>
      <c r="I456" s="214"/>
      <c r="J456" s="210"/>
      <c r="K456" s="210"/>
      <c r="L456" s="215"/>
      <c r="M456" s="216"/>
      <c r="N456" s="217"/>
      <c r="O456" s="217"/>
      <c r="P456" s="217"/>
      <c r="Q456" s="217"/>
      <c r="R456" s="217"/>
      <c r="S456" s="217"/>
      <c r="T456" s="218"/>
      <c r="AT456" s="219" t="s">
        <v>195</v>
      </c>
      <c r="AU456" s="219" t="s">
        <v>82</v>
      </c>
      <c r="AV456" s="14" t="s">
        <v>82</v>
      </c>
      <c r="AW456" s="14" t="s">
        <v>35</v>
      </c>
      <c r="AX456" s="14" t="s">
        <v>73</v>
      </c>
      <c r="AY456" s="219" t="s">
        <v>185</v>
      </c>
    </row>
    <row r="457" spans="1:65" s="14" customFormat="1" ht="11.25">
      <c r="B457" s="209"/>
      <c r="C457" s="210"/>
      <c r="D457" s="200" t="s">
        <v>195</v>
      </c>
      <c r="E457" s="211" t="s">
        <v>19</v>
      </c>
      <c r="F457" s="212" t="s">
        <v>927</v>
      </c>
      <c r="G457" s="210"/>
      <c r="H457" s="213">
        <v>0.38400000000000001</v>
      </c>
      <c r="I457" s="214"/>
      <c r="J457" s="210"/>
      <c r="K457" s="210"/>
      <c r="L457" s="215"/>
      <c r="M457" s="216"/>
      <c r="N457" s="217"/>
      <c r="O457" s="217"/>
      <c r="P457" s="217"/>
      <c r="Q457" s="217"/>
      <c r="R457" s="217"/>
      <c r="S457" s="217"/>
      <c r="T457" s="218"/>
      <c r="AT457" s="219" t="s">
        <v>195</v>
      </c>
      <c r="AU457" s="219" t="s">
        <v>82</v>
      </c>
      <c r="AV457" s="14" t="s">
        <v>82</v>
      </c>
      <c r="AW457" s="14" t="s">
        <v>35</v>
      </c>
      <c r="AX457" s="14" t="s">
        <v>73</v>
      </c>
      <c r="AY457" s="219" t="s">
        <v>185</v>
      </c>
    </row>
    <row r="458" spans="1:65" s="14" customFormat="1" ht="11.25">
      <c r="B458" s="209"/>
      <c r="C458" s="210"/>
      <c r="D458" s="200" t="s">
        <v>195</v>
      </c>
      <c r="E458" s="211" t="s">
        <v>19</v>
      </c>
      <c r="F458" s="212" t="s">
        <v>928</v>
      </c>
      <c r="G458" s="210"/>
      <c r="H458" s="213">
        <v>1.9379999999999999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1:65" s="15" customFormat="1" ht="11.25">
      <c r="B459" s="220"/>
      <c r="C459" s="221"/>
      <c r="D459" s="200" t="s">
        <v>195</v>
      </c>
      <c r="E459" s="222" t="s">
        <v>19</v>
      </c>
      <c r="F459" s="223" t="s">
        <v>226</v>
      </c>
      <c r="G459" s="221"/>
      <c r="H459" s="224">
        <v>48.326000000000001</v>
      </c>
      <c r="I459" s="225"/>
      <c r="J459" s="221"/>
      <c r="K459" s="221"/>
      <c r="L459" s="226"/>
      <c r="M459" s="227"/>
      <c r="N459" s="228"/>
      <c r="O459" s="228"/>
      <c r="P459" s="228"/>
      <c r="Q459" s="228"/>
      <c r="R459" s="228"/>
      <c r="S459" s="228"/>
      <c r="T459" s="229"/>
      <c r="AT459" s="230" t="s">
        <v>195</v>
      </c>
      <c r="AU459" s="230" t="s">
        <v>82</v>
      </c>
      <c r="AV459" s="15" t="s">
        <v>135</v>
      </c>
      <c r="AW459" s="15" t="s">
        <v>35</v>
      </c>
      <c r="AX459" s="15" t="s">
        <v>80</v>
      </c>
      <c r="AY459" s="230" t="s">
        <v>185</v>
      </c>
    </row>
    <row r="460" spans="1:65" s="2" customFormat="1" ht="24.2" customHeight="1">
      <c r="A460" s="36"/>
      <c r="B460" s="37"/>
      <c r="C460" s="180" t="s">
        <v>929</v>
      </c>
      <c r="D460" s="180" t="s">
        <v>187</v>
      </c>
      <c r="E460" s="181" t="s">
        <v>930</v>
      </c>
      <c r="F460" s="182" t="s">
        <v>931</v>
      </c>
      <c r="G460" s="183" t="s">
        <v>342</v>
      </c>
      <c r="H460" s="184">
        <v>0.38600000000000001</v>
      </c>
      <c r="I460" s="185"/>
      <c r="J460" s="186">
        <f>ROUND(I460*H460,2)</f>
        <v>0</v>
      </c>
      <c r="K460" s="182" t="s">
        <v>191</v>
      </c>
      <c r="L460" s="41"/>
      <c r="M460" s="187" t="s">
        <v>19</v>
      </c>
      <c r="N460" s="188" t="s">
        <v>44</v>
      </c>
      <c r="O460" s="66"/>
      <c r="P460" s="189">
        <f>O460*H460</f>
        <v>0</v>
      </c>
      <c r="Q460" s="189">
        <v>1.0492699999999999</v>
      </c>
      <c r="R460" s="189">
        <f>Q460*H460</f>
        <v>0.40501821999999998</v>
      </c>
      <c r="S460" s="189">
        <v>0</v>
      </c>
      <c r="T460" s="190">
        <f>S460*H460</f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191" t="s">
        <v>135</v>
      </c>
      <c r="AT460" s="191" t="s">
        <v>187</v>
      </c>
      <c r="AU460" s="191" t="s">
        <v>82</v>
      </c>
      <c r="AY460" s="19" t="s">
        <v>185</v>
      </c>
      <c r="BE460" s="192">
        <f>IF(N460="základní",J460,0)</f>
        <v>0</v>
      </c>
      <c r="BF460" s="192">
        <f>IF(N460="snížená",J460,0)</f>
        <v>0</v>
      </c>
      <c r="BG460" s="192">
        <f>IF(N460="zákl. přenesená",J460,0)</f>
        <v>0</v>
      </c>
      <c r="BH460" s="192">
        <f>IF(N460="sníž. přenesená",J460,0)</f>
        <v>0</v>
      </c>
      <c r="BI460" s="192">
        <f>IF(N460="nulová",J460,0)</f>
        <v>0</v>
      </c>
      <c r="BJ460" s="19" t="s">
        <v>80</v>
      </c>
      <c r="BK460" s="192">
        <f>ROUND(I460*H460,2)</f>
        <v>0</v>
      </c>
      <c r="BL460" s="19" t="s">
        <v>135</v>
      </c>
      <c r="BM460" s="191" t="s">
        <v>932</v>
      </c>
    </row>
    <row r="461" spans="1:65" s="2" customFormat="1" ht="11.25">
      <c r="A461" s="36"/>
      <c r="B461" s="37"/>
      <c r="C461" s="38"/>
      <c r="D461" s="193" t="s">
        <v>193</v>
      </c>
      <c r="E461" s="38"/>
      <c r="F461" s="194" t="s">
        <v>933</v>
      </c>
      <c r="G461" s="38"/>
      <c r="H461" s="38"/>
      <c r="I461" s="195"/>
      <c r="J461" s="38"/>
      <c r="K461" s="38"/>
      <c r="L461" s="41"/>
      <c r="M461" s="196"/>
      <c r="N461" s="197"/>
      <c r="O461" s="66"/>
      <c r="P461" s="66"/>
      <c r="Q461" s="66"/>
      <c r="R461" s="66"/>
      <c r="S461" s="66"/>
      <c r="T461" s="67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T461" s="19" t="s">
        <v>193</v>
      </c>
      <c r="AU461" s="19" t="s">
        <v>82</v>
      </c>
    </row>
    <row r="462" spans="1:65" s="14" customFormat="1" ht="11.25">
      <c r="B462" s="209"/>
      <c r="C462" s="210"/>
      <c r="D462" s="200" t="s">
        <v>195</v>
      </c>
      <c r="E462" s="211" t="s">
        <v>19</v>
      </c>
      <c r="F462" s="212" t="s">
        <v>934</v>
      </c>
      <c r="G462" s="210"/>
      <c r="H462" s="213">
        <v>0.38600000000000001</v>
      </c>
      <c r="I462" s="214"/>
      <c r="J462" s="210"/>
      <c r="K462" s="210"/>
      <c r="L462" s="215"/>
      <c r="M462" s="216"/>
      <c r="N462" s="217"/>
      <c r="O462" s="217"/>
      <c r="P462" s="217"/>
      <c r="Q462" s="217"/>
      <c r="R462" s="217"/>
      <c r="S462" s="217"/>
      <c r="T462" s="218"/>
      <c r="AT462" s="219" t="s">
        <v>195</v>
      </c>
      <c r="AU462" s="219" t="s">
        <v>82</v>
      </c>
      <c r="AV462" s="14" t="s">
        <v>82</v>
      </c>
      <c r="AW462" s="14" t="s">
        <v>35</v>
      </c>
      <c r="AX462" s="14" t="s">
        <v>73</v>
      </c>
      <c r="AY462" s="219" t="s">
        <v>185</v>
      </c>
    </row>
    <row r="463" spans="1:65" s="15" customFormat="1" ht="11.25">
      <c r="B463" s="220"/>
      <c r="C463" s="221"/>
      <c r="D463" s="200" t="s">
        <v>195</v>
      </c>
      <c r="E463" s="222" t="s">
        <v>19</v>
      </c>
      <c r="F463" s="223" t="s">
        <v>226</v>
      </c>
      <c r="G463" s="221"/>
      <c r="H463" s="224">
        <v>0.38600000000000001</v>
      </c>
      <c r="I463" s="225"/>
      <c r="J463" s="221"/>
      <c r="K463" s="221"/>
      <c r="L463" s="226"/>
      <c r="M463" s="227"/>
      <c r="N463" s="228"/>
      <c r="O463" s="228"/>
      <c r="P463" s="228"/>
      <c r="Q463" s="228"/>
      <c r="R463" s="228"/>
      <c r="S463" s="228"/>
      <c r="T463" s="229"/>
      <c r="AT463" s="230" t="s">
        <v>195</v>
      </c>
      <c r="AU463" s="230" t="s">
        <v>82</v>
      </c>
      <c r="AV463" s="15" t="s">
        <v>135</v>
      </c>
      <c r="AW463" s="15" t="s">
        <v>35</v>
      </c>
      <c r="AX463" s="15" t="s">
        <v>80</v>
      </c>
      <c r="AY463" s="230" t="s">
        <v>185</v>
      </c>
    </row>
    <row r="464" spans="1:65" s="2" customFormat="1" ht="24.2" customHeight="1">
      <c r="A464" s="36"/>
      <c r="B464" s="37"/>
      <c r="C464" s="180" t="s">
        <v>935</v>
      </c>
      <c r="D464" s="180" t="s">
        <v>187</v>
      </c>
      <c r="E464" s="181" t="s">
        <v>936</v>
      </c>
      <c r="F464" s="182" t="s">
        <v>937</v>
      </c>
      <c r="G464" s="183" t="s">
        <v>240</v>
      </c>
      <c r="H464" s="184">
        <v>76.831999999999994</v>
      </c>
      <c r="I464" s="185"/>
      <c r="J464" s="186">
        <f>ROUND(I464*H464,2)</f>
        <v>0</v>
      </c>
      <c r="K464" s="182" t="s">
        <v>191</v>
      </c>
      <c r="L464" s="41"/>
      <c r="M464" s="187" t="s">
        <v>19</v>
      </c>
      <c r="N464" s="188" t="s">
        <v>44</v>
      </c>
      <c r="O464" s="66"/>
      <c r="P464" s="189">
        <f>O464*H464</f>
        <v>0</v>
      </c>
      <c r="Q464" s="189">
        <v>1.282E-2</v>
      </c>
      <c r="R464" s="189">
        <f>Q464*H464</f>
        <v>0.9849862399999999</v>
      </c>
      <c r="S464" s="189">
        <v>0</v>
      </c>
      <c r="T464" s="190">
        <f>S464*H464</f>
        <v>0</v>
      </c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R464" s="191" t="s">
        <v>135</v>
      </c>
      <c r="AT464" s="191" t="s">
        <v>187</v>
      </c>
      <c r="AU464" s="191" t="s">
        <v>82</v>
      </c>
      <c r="AY464" s="19" t="s">
        <v>185</v>
      </c>
      <c r="BE464" s="192">
        <f>IF(N464="základní",J464,0)</f>
        <v>0</v>
      </c>
      <c r="BF464" s="192">
        <f>IF(N464="snížená",J464,0)</f>
        <v>0</v>
      </c>
      <c r="BG464" s="192">
        <f>IF(N464="zákl. přenesená",J464,0)</f>
        <v>0</v>
      </c>
      <c r="BH464" s="192">
        <f>IF(N464="sníž. přenesená",J464,0)</f>
        <v>0</v>
      </c>
      <c r="BI464" s="192">
        <f>IF(N464="nulová",J464,0)</f>
        <v>0</v>
      </c>
      <c r="BJ464" s="19" t="s">
        <v>80</v>
      </c>
      <c r="BK464" s="192">
        <f>ROUND(I464*H464,2)</f>
        <v>0</v>
      </c>
      <c r="BL464" s="19" t="s">
        <v>135</v>
      </c>
      <c r="BM464" s="191" t="s">
        <v>938</v>
      </c>
    </row>
    <row r="465" spans="1:65" s="2" customFormat="1" ht="11.25">
      <c r="A465" s="36"/>
      <c r="B465" s="37"/>
      <c r="C465" s="38"/>
      <c r="D465" s="193" t="s">
        <v>193</v>
      </c>
      <c r="E465" s="38"/>
      <c r="F465" s="194" t="s">
        <v>939</v>
      </c>
      <c r="G465" s="38"/>
      <c r="H465" s="38"/>
      <c r="I465" s="195"/>
      <c r="J465" s="38"/>
      <c r="K465" s="38"/>
      <c r="L465" s="41"/>
      <c r="M465" s="196"/>
      <c r="N465" s="197"/>
      <c r="O465" s="66"/>
      <c r="P465" s="66"/>
      <c r="Q465" s="66"/>
      <c r="R465" s="66"/>
      <c r="S465" s="66"/>
      <c r="T465" s="67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T465" s="19" t="s">
        <v>193</v>
      </c>
      <c r="AU465" s="19" t="s">
        <v>82</v>
      </c>
    </row>
    <row r="466" spans="1:65" s="13" customFormat="1" ht="11.25">
      <c r="B466" s="198"/>
      <c r="C466" s="199"/>
      <c r="D466" s="200" t="s">
        <v>195</v>
      </c>
      <c r="E466" s="201" t="s">
        <v>19</v>
      </c>
      <c r="F466" s="202" t="s">
        <v>732</v>
      </c>
      <c r="G466" s="199"/>
      <c r="H466" s="201" t="s">
        <v>19</v>
      </c>
      <c r="I466" s="203"/>
      <c r="J466" s="199"/>
      <c r="K466" s="199"/>
      <c r="L466" s="204"/>
      <c r="M466" s="205"/>
      <c r="N466" s="206"/>
      <c r="O466" s="206"/>
      <c r="P466" s="206"/>
      <c r="Q466" s="206"/>
      <c r="R466" s="206"/>
      <c r="S466" s="206"/>
      <c r="T466" s="207"/>
      <c r="AT466" s="208" t="s">
        <v>195</v>
      </c>
      <c r="AU466" s="208" t="s">
        <v>82</v>
      </c>
      <c r="AV466" s="13" t="s">
        <v>80</v>
      </c>
      <c r="AW466" s="13" t="s">
        <v>35</v>
      </c>
      <c r="AX466" s="13" t="s">
        <v>73</v>
      </c>
      <c r="AY466" s="208" t="s">
        <v>185</v>
      </c>
    </row>
    <row r="467" spans="1:65" s="14" customFormat="1" ht="11.25">
      <c r="B467" s="209"/>
      <c r="C467" s="210"/>
      <c r="D467" s="200" t="s">
        <v>195</v>
      </c>
      <c r="E467" s="211" t="s">
        <v>19</v>
      </c>
      <c r="F467" s="212" t="s">
        <v>940</v>
      </c>
      <c r="G467" s="210"/>
      <c r="H467" s="213">
        <v>66.64</v>
      </c>
      <c r="I467" s="214"/>
      <c r="J467" s="210"/>
      <c r="K467" s="210"/>
      <c r="L467" s="215"/>
      <c r="M467" s="216"/>
      <c r="N467" s="217"/>
      <c r="O467" s="217"/>
      <c r="P467" s="217"/>
      <c r="Q467" s="217"/>
      <c r="R467" s="217"/>
      <c r="S467" s="217"/>
      <c r="T467" s="218"/>
      <c r="AT467" s="219" t="s">
        <v>195</v>
      </c>
      <c r="AU467" s="219" t="s">
        <v>82</v>
      </c>
      <c r="AV467" s="14" t="s">
        <v>82</v>
      </c>
      <c r="AW467" s="14" t="s">
        <v>35</v>
      </c>
      <c r="AX467" s="14" t="s">
        <v>73</v>
      </c>
      <c r="AY467" s="219" t="s">
        <v>185</v>
      </c>
    </row>
    <row r="468" spans="1:65" s="13" customFormat="1" ht="11.25">
      <c r="B468" s="198"/>
      <c r="C468" s="199"/>
      <c r="D468" s="200" t="s">
        <v>195</v>
      </c>
      <c r="E468" s="201" t="s">
        <v>19</v>
      </c>
      <c r="F468" s="202" t="s">
        <v>909</v>
      </c>
      <c r="G468" s="199"/>
      <c r="H468" s="201" t="s">
        <v>19</v>
      </c>
      <c r="I468" s="203"/>
      <c r="J468" s="199"/>
      <c r="K468" s="199"/>
      <c r="L468" s="204"/>
      <c r="M468" s="205"/>
      <c r="N468" s="206"/>
      <c r="O468" s="206"/>
      <c r="P468" s="206"/>
      <c r="Q468" s="206"/>
      <c r="R468" s="206"/>
      <c r="S468" s="206"/>
      <c r="T468" s="207"/>
      <c r="AT468" s="208" t="s">
        <v>195</v>
      </c>
      <c r="AU468" s="208" t="s">
        <v>82</v>
      </c>
      <c r="AV468" s="13" t="s">
        <v>80</v>
      </c>
      <c r="AW468" s="13" t="s">
        <v>35</v>
      </c>
      <c r="AX468" s="13" t="s">
        <v>73</v>
      </c>
      <c r="AY468" s="208" t="s">
        <v>185</v>
      </c>
    </row>
    <row r="469" spans="1:65" s="14" customFormat="1" ht="11.25">
      <c r="B469" s="209"/>
      <c r="C469" s="210"/>
      <c r="D469" s="200" t="s">
        <v>195</v>
      </c>
      <c r="E469" s="211" t="s">
        <v>19</v>
      </c>
      <c r="F469" s="212" t="s">
        <v>941</v>
      </c>
      <c r="G469" s="210"/>
      <c r="H469" s="213">
        <v>3.6579999999999999</v>
      </c>
      <c r="I469" s="214"/>
      <c r="J469" s="210"/>
      <c r="K469" s="210"/>
      <c r="L469" s="215"/>
      <c r="M469" s="216"/>
      <c r="N469" s="217"/>
      <c r="O469" s="217"/>
      <c r="P469" s="217"/>
      <c r="Q469" s="217"/>
      <c r="R469" s="217"/>
      <c r="S469" s="217"/>
      <c r="T469" s="218"/>
      <c r="AT469" s="219" t="s">
        <v>195</v>
      </c>
      <c r="AU469" s="219" t="s">
        <v>82</v>
      </c>
      <c r="AV469" s="14" t="s">
        <v>82</v>
      </c>
      <c r="AW469" s="14" t="s">
        <v>35</v>
      </c>
      <c r="AX469" s="14" t="s">
        <v>73</v>
      </c>
      <c r="AY469" s="219" t="s">
        <v>185</v>
      </c>
    </row>
    <row r="470" spans="1:65" s="14" customFormat="1" ht="11.25">
      <c r="B470" s="209"/>
      <c r="C470" s="210"/>
      <c r="D470" s="200" t="s">
        <v>195</v>
      </c>
      <c r="E470" s="211" t="s">
        <v>19</v>
      </c>
      <c r="F470" s="212" t="s">
        <v>942</v>
      </c>
      <c r="G470" s="210"/>
      <c r="H470" s="213">
        <v>2.64</v>
      </c>
      <c r="I470" s="214"/>
      <c r="J470" s="210"/>
      <c r="K470" s="210"/>
      <c r="L470" s="215"/>
      <c r="M470" s="216"/>
      <c r="N470" s="217"/>
      <c r="O470" s="217"/>
      <c r="P470" s="217"/>
      <c r="Q470" s="217"/>
      <c r="R470" s="217"/>
      <c r="S470" s="217"/>
      <c r="T470" s="218"/>
      <c r="AT470" s="219" t="s">
        <v>195</v>
      </c>
      <c r="AU470" s="219" t="s">
        <v>82</v>
      </c>
      <c r="AV470" s="14" t="s">
        <v>82</v>
      </c>
      <c r="AW470" s="14" t="s">
        <v>35</v>
      </c>
      <c r="AX470" s="14" t="s">
        <v>73</v>
      </c>
      <c r="AY470" s="219" t="s">
        <v>185</v>
      </c>
    </row>
    <row r="471" spans="1:65" s="14" customFormat="1" ht="11.25">
      <c r="B471" s="209"/>
      <c r="C471" s="210"/>
      <c r="D471" s="200" t="s">
        <v>195</v>
      </c>
      <c r="E471" s="211" t="s">
        <v>19</v>
      </c>
      <c r="F471" s="212" t="s">
        <v>943</v>
      </c>
      <c r="G471" s="210"/>
      <c r="H471" s="213">
        <v>3.8940000000000001</v>
      </c>
      <c r="I471" s="214"/>
      <c r="J471" s="210"/>
      <c r="K471" s="210"/>
      <c r="L471" s="215"/>
      <c r="M471" s="216"/>
      <c r="N471" s="217"/>
      <c r="O471" s="217"/>
      <c r="P471" s="217"/>
      <c r="Q471" s="217"/>
      <c r="R471" s="217"/>
      <c r="S471" s="217"/>
      <c r="T471" s="218"/>
      <c r="AT471" s="219" t="s">
        <v>195</v>
      </c>
      <c r="AU471" s="219" t="s">
        <v>82</v>
      </c>
      <c r="AV471" s="14" t="s">
        <v>82</v>
      </c>
      <c r="AW471" s="14" t="s">
        <v>35</v>
      </c>
      <c r="AX471" s="14" t="s">
        <v>73</v>
      </c>
      <c r="AY471" s="219" t="s">
        <v>185</v>
      </c>
    </row>
    <row r="472" spans="1:65" s="15" customFormat="1" ht="11.25">
      <c r="B472" s="220"/>
      <c r="C472" s="221"/>
      <c r="D472" s="200" t="s">
        <v>195</v>
      </c>
      <c r="E472" s="222" t="s">
        <v>19</v>
      </c>
      <c r="F472" s="223" t="s">
        <v>226</v>
      </c>
      <c r="G472" s="221"/>
      <c r="H472" s="224">
        <v>76.831999999999994</v>
      </c>
      <c r="I472" s="225"/>
      <c r="J472" s="221"/>
      <c r="K472" s="221"/>
      <c r="L472" s="226"/>
      <c r="M472" s="227"/>
      <c r="N472" s="228"/>
      <c r="O472" s="228"/>
      <c r="P472" s="228"/>
      <c r="Q472" s="228"/>
      <c r="R472" s="228"/>
      <c r="S472" s="228"/>
      <c r="T472" s="229"/>
      <c r="AT472" s="230" t="s">
        <v>195</v>
      </c>
      <c r="AU472" s="230" t="s">
        <v>82</v>
      </c>
      <c r="AV472" s="15" t="s">
        <v>135</v>
      </c>
      <c r="AW472" s="15" t="s">
        <v>35</v>
      </c>
      <c r="AX472" s="15" t="s">
        <v>80</v>
      </c>
      <c r="AY472" s="230" t="s">
        <v>185</v>
      </c>
    </row>
    <row r="473" spans="1:65" s="2" customFormat="1" ht="24.2" customHeight="1">
      <c r="A473" s="36"/>
      <c r="B473" s="37"/>
      <c r="C473" s="180" t="s">
        <v>944</v>
      </c>
      <c r="D473" s="180" t="s">
        <v>187</v>
      </c>
      <c r="E473" s="181" t="s">
        <v>945</v>
      </c>
      <c r="F473" s="182" t="s">
        <v>946</v>
      </c>
      <c r="G473" s="183" t="s">
        <v>240</v>
      </c>
      <c r="H473" s="184">
        <v>76.831999999999994</v>
      </c>
      <c r="I473" s="185"/>
      <c r="J473" s="186">
        <f>ROUND(I473*H473,2)</f>
        <v>0</v>
      </c>
      <c r="K473" s="182" t="s">
        <v>191</v>
      </c>
      <c r="L473" s="41"/>
      <c r="M473" s="187" t="s">
        <v>19</v>
      </c>
      <c r="N473" s="188" t="s">
        <v>44</v>
      </c>
      <c r="O473" s="66"/>
      <c r="P473" s="189">
        <f>O473*H473</f>
        <v>0</v>
      </c>
      <c r="Q473" s="189">
        <v>0</v>
      </c>
      <c r="R473" s="189">
        <f>Q473*H473</f>
        <v>0</v>
      </c>
      <c r="S473" s="189">
        <v>0</v>
      </c>
      <c r="T473" s="190">
        <f>S473*H473</f>
        <v>0</v>
      </c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R473" s="191" t="s">
        <v>135</v>
      </c>
      <c r="AT473" s="191" t="s">
        <v>187</v>
      </c>
      <c r="AU473" s="191" t="s">
        <v>82</v>
      </c>
      <c r="AY473" s="19" t="s">
        <v>185</v>
      </c>
      <c r="BE473" s="192">
        <f>IF(N473="základní",J473,0)</f>
        <v>0</v>
      </c>
      <c r="BF473" s="192">
        <f>IF(N473="snížená",J473,0)</f>
        <v>0</v>
      </c>
      <c r="BG473" s="192">
        <f>IF(N473="zákl. přenesená",J473,0)</f>
        <v>0</v>
      </c>
      <c r="BH473" s="192">
        <f>IF(N473="sníž. přenesená",J473,0)</f>
        <v>0</v>
      </c>
      <c r="BI473" s="192">
        <f>IF(N473="nulová",J473,0)</f>
        <v>0</v>
      </c>
      <c r="BJ473" s="19" t="s">
        <v>80</v>
      </c>
      <c r="BK473" s="192">
        <f>ROUND(I473*H473,2)</f>
        <v>0</v>
      </c>
      <c r="BL473" s="19" t="s">
        <v>135</v>
      </c>
      <c r="BM473" s="191" t="s">
        <v>947</v>
      </c>
    </row>
    <row r="474" spans="1:65" s="2" customFormat="1" ht="11.25">
      <c r="A474" s="36"/>
      <c r="B474" s="37"/>
      <c r="C474" s="38"/>
      <c r="D474" s="193" t="s">
        <v>193</v>
      </c>
      <c r="E474" s="38"/>
      <c r="F474" s="194" t="s">
        <v>948</v>
      </c>
      <c r="G474" s="38"/>
      <c r="H474" s="38"/>
      <c r="I474" s="195"/>
      <c r="J474" s="38"/>
      <c r="K474" s="38"/>
      <c r="L474" s="41"/>
      <c r="M474" s="196"/>
      <c r="N474" s="197"/>
      <c r="O474" s="66"/>
      <c r="P474" s="66"/>
      <c r="Q474" s="66"/>
      <c r="R474" s="66"/>
      <c r="S474" s="66"/>
      <c r="T474" s="67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T474" s="19" t="s">
        <v>193</v>
      </c>
      <c r="AU474" s="19" t="s">
        <v>82</v>
      </c>
    </row>
    <row r="475" spans="1:65" s="13" customFormat="1" ht="11.25">
      <c r="B475" s="198"/>
      <c r="C475" s="199"/>
      <c r="D475" s="200" t="s">
        <v>195</v>
      </c>
      <c r="E475" s="201" t="s">
        <v>19</v>
      </c>
      <c r="F475" s="202" t="s">
        <v>732</v>
      </c>
      <c r="G475" s="199"/>
      <c r="H475" s="201" t="s">
        <v>19</v>
      </c>
      <c r="I475" s="203"/>
      <c r="J475" s="199"/>
      <c r="K475" s="199"/>
      <c r="L475" s="204"/>
      <c r="M475" s="205"/>
      <c r="N475" s="206"/>
      <c r="O475" s="206"/>
      <c r="P475" s="206"/>
      <c r="Q475" s="206"/>
      <c r="R475" s="206"/>
      <c r="S475" s="206"/>
      <c r="T475" s="207"/>
      <c r="AT475" s="208" t="s">
        <v>195</v>
      </c>
      <c r="AU475" s="208" t="s">
        <v>82</v>
      </c>
      <c r="AV475" s="13" t="s">
        <v>80</v>
      </c>
      <c r="AW475" s="13" t="s">
        <v>35</v>
      </c>
      <c r="AX475" s="13" t="s">
        <v>73</v>
      </c>
      <c r="AY475" s="208" t="s">
        <v>185</v>
      </c>
    </row>
    <row r="476" spans="1:65" s="14" customFormat="1" ht="11.25">
      <c r="B476" s="209"/>
      <c r="C476" s="210"/>
      <c r="D476" s="200" t="s">
        <v>195</v>
      </c>
      <c r="E476" s="211" t="s">
        <v>19</v>
      </c>
      <c r="F476" s="212" t="s">
        <v>940</v>
      </c>
      <c r="G476" s="210"/>
      <c r="H476" s="213">
        <v>66.64</v>
      </c>
      <c r="I476" s="214"/>
      <c r="J476" s="210"/>
      <c r="K476" s="210"/>
      <c r="L476" s="215"/>
      <c r="M476" s="216"/>
      <c r="N476" s="217"/>
      <c r="O476" s="217"/>
      <c r="P476" s="217"/>
      <c r="Q476" s="217"/>
      <c r="R476" s="217"/>
      <c r="S476" s="217"/>
      <c r="T476" s="218"/>
      <c r="AT476" s="219" t="s">
        <v>195</v>
      </c>
      <c r="AU476" s="219" t="s">
        <v>82</v>
      </c>
      <c r="AV476" s="14" t="s">
        <v>82</v>
      </c>
      <c r="AW476" s="14" t="s">
        <v>35</v>
      </c>
      <c r="AX476" s="14" t="s">
        <v>73</v>
      </c>
      <c r="AY476" s="219" t="s">
        <v>185</v>
      </c>
    </row>
    <row r="477" spans="1:65" s="13" customFormat="1" ht="11.25">
      <c r="B477" s="198"/>
      <c r="C477" s="199"/>
      <c r="D477" s="200" t="s">
        <v>195</v>
      </c>
      <c r="E477" s="201" t="s">
        <v>19</v>
      </c>
      <c r="F477" s="202" t="s">
        <v>909</v>
      </c>
      <c r="G477" s="199"/>
      <c r="H477" s="201" t="s">
        <v>19</v>
      </c>
      <c r="I477" s="203"/>
      <c r="J477" s="199"/>
      <c r="K477" s="199"/>
      <c r="L477" s="204"/>
      <c r="M477" s="205"/>
      <c r="N477" s="206"/>
      <c r="O477" s="206"/>
      <c r="P477" s="206"/>
      <c r="Q477" s="206"/>
      <c r="R477" s="206"/>
      <c r="S477" s="206"/>
      <c r="T477" s="207"/>
      <c r="AT477" s="208" t="s">
        <v>195</v>
      </c>
      <c r="AU477" s="208" t="s">
        <v>82</v>
      </c>
      <c r="AV477" s="13" t="s">
        <v>80</v>
      </c>
      <c r="AW477" s="13" t="s">
        <v>35</v>
      </c>
      <c r="AX477" s="13" t="s">
        <v>73</v>
      </c>
      <c r="AY477" s="208" t="s">
        <v>185</v>
      </c>
    </row>
    <row r="478" spans="1:65" s="14" customFormat="1" ht="11.25">
      <c r="B478" s="209"/>
      <c r="C478" s="210"/>
      <c r="D478" s="200" t="s">
        <v>195</v>
      </c>
      <c r="E478" s="211" t="s">
        <v>19</v>
      </c>
      <c r="F478" s="212" t="s">
        <v>941</v>
      </c>
      <c r="G478" s="210"/>
      <c r="H478" s="213">
        <v>3.6579999999999999</v>
      </c>
      <c r="I478" s="214"/>
      <c r="J478" s="210"/>
      <c r="K478" s="210"/>
      <c r="L478" s="215"/>
      <c r="M478" s="216"/>
      <c r="N478" s="217"/>
      <c r="O478" s="217"/>
      <c r="P478" s="217"/>
      <c r="Q478" s="217"/>
      <c r="R478" s="217"/>
      <c r="S478" s="217"/>
      <c r="T478" s="218"/>
      <c r="AT478" s="219" t="s">
        <v>195</v>
      </c>
      <c r="AU478" s="219" t="s">
        <v>82</v>
      </c>
      <c r="AV478" s="14" t="s">
        <v>82</v>
      </c>
      <c r="AW478" s="14" t="s">
        <v>35</v>
      </c>
      <c r="AX478" s="14" t="s">
        <v>73</v>
      </c>
      <c r="AY478" s="219" t="s">
        <v>185</v>
      </c>
    </row>
    <row r="479" spans="1:65" s="14" customFormat="1" ht="11.25">
      <c r="B479" s="209"/>
      <c r="C479" s="210"/>
      <c r="D479" s="200" t="s">
        <v>195</v>
      </c>
      <c r="E479" s="211" t="s">
        <v>19</v>
      </c>
      <c r="F479" s="212" t="s">
        <v>942</v>
      </c>
      <c r="G479" s="210"/>
      <c r="H479" s="213">
        <v>2.64</v>
      </c>
      <c r="I479" s="214"/>
      <c r="J479" s="210"/>
      <c r="K479" s="210"/>
      <c r="L479" s="215"/>
      <c r="M479" s="216"/>
      <c r="N479" s="217"/>
      <c r="O479" s="217"/>
      <c r="P479" s="217"/>
      <c r="Q479" s="217"/>
      <c r="R479" s="217"/>
      <c r="S479" s="217"/>
      <c r="T479" s="218"/>
      <c r="AT479" s="219" t="s">
        <v>195</v>
      </c>
      <c r="AU479" s="219" t="s">
        <v>82</v>
      </c>
      <c r="AV479" s="14" t="s">
        <v>82</v>
      </c>
      <c r="AW479" s="14" t="s">
        <v>35</v>
      </c>
      <c r="AX479" s="14" t="s">
        <v>73</v>
      </c>
      <c r="AY479" s="219" t="s">
        <v>185</v>
      </c>
    </row>
    <row r="480" spans="1:65" s="14" customFormat="1" ht="11.25">
      <c r="B480" s="209"/>
      <c r="C480" s="210"/>
      <c r="D480" s="200" t="s">
        <v>195</v>
      </c>
      <c r="E480" s="211" t="s">
        <v>19</v>
      </c>
      <c r="F480" s="212" t="s">
        <v>943</v>
      </c>
      <c r="G480" s="210"/>
      <c r="H480" s="213">
        <v>3.8940000000000001</v>
      </c>
      <c r="I480" s="214"/>
      <c r="J480" s="210"/>
      <c r="K480" s="210"/>
      <c r="L480" s="215"/>
      <c r="M480" s="216"/>
      <c r="N480" s="217"/>
      <c r="O480" s="217"/>
      <c r="P480" s="217"/>
      <c r="Q480" s="217"/>
      <c r="R480" s="217"/>
      <c r="S480" s="217"/>
      <c r="T480" s="218"/>
      <c r="AT480" s="219" t="s">
        <v>195</v>
      </c>
      <c r="AU480" s="219" t="s">
        <v>82</v>
      </c>
      <c r="AV480" s="14" t="s">
        <v>82</v>
      </c>
      <c r="AW480" s="14" t="s">
        <v>35</v>
      </c>
      <c r="AX480" s="14" t="s">
        <v>73</v>
      </c>
      <c r="AY480" s="219" t="s">
        <v>185</v>
      </c>
    </row>
    <row r="481" spans="1:65" s="15" customFormat="1" ht="11.25">
      <c r="B481" s="220"/>
      <c r="C481" s="221"/>
      <c r="D481" s="200" t="s">
        <v>195</v>
      </c>
      <c r="E481" s="222" t="s">
        <v>19</v>
      </c>
      <c r="F481" s="223" t="s">
        <v>226</v>
      </c>
      <c r="G481" s="221"/>
      <c r="H481" s="224">
        <v>76.831999999999994</v>
      </c>
      <c r="I481" s="225"/>
      <c r="J481" s="221"/>
      <c r="K481" s="221"/>
      <c r="L481" s="226"/>
      <c r="M481" s="227"/>
      <c r="N481" s="228"/>
      <c r="O481" s="228"/>
      <c r="P481" s="228"/>
      <c r="Q481" s="228"/>
      <c r="R481" s="228"/>
      <c r="S481" s="228"/>
      <c r="T481" s="229"/>
      <c r="AT481" s="230" t="s">
        <v>195</v>
      </c>
      <c r="AU481" s="230" t="s">
        <v>82</v>
      </c>
      <c r="AV481" s="15" t="s">
        <v>135</v>
      </c>
      <c r="AW481" s="15" t="s">
        <v>35</v>
      </c>
      <c r="AX481" s="15" t="s">
        <v>80</v>
      </c>
      <c r="AY481" s="230" t="s">
        <v>185</v>
      </c>
    </row>
    <row r="482" spans="1:65" s="2" customFormat="1" ht="16.5" customHeight="1">
      <c r="A482" s="36"/>
      <c r="B482" s="37"/>
      <c r="C482" s="180" t="s">
        <v>949</v>
      </c>
      <c r="D482" s="180" t="s">
        <v>187</v>
      </c>
      <c r="E482" s="181" t="s">
        <v>950</v>
      </c>
      <c r="F482" s="182" t="s">
        <v>951</v>
      </c>
      <c r="G482" s="183" t="s">
        <v>240</v>
      </c>
      <c r="H482" s="184">
        <v>5.8170000000000002</v>
      </c>
      <c r="I482" s="185"/>
      <c r="J482" s="186">
        <f>ROUND(I482*H482,2)</f>
        <v>0</v>
      </c>
      <c r="K482" s="182" t="s">
        <v>191</v>
      </c>
      <c r="L482" s="41"/>
      <c r="M482" s="187" t="s">
        <v>19</v>
      </c>
      <c r="N482" s="188" t="s">
        <v>44</v>
      </c>
      <c r="O482" s="66"/>
      <c r="P482" s="189">
        <f>O482*H482</f>
        <v>0</v>
      </c>
      <c r="Q482" s="189">
        <v>8.7399999999999995E-3</v>
      </c>
      <c r="R482" s="189">
        <f>Q482*H482</f>
        <v>5.0840579999999996E-2</v>
      </c>
      <c r="S482" s="189">
        <v>0</v>
      </c>
      <c r="T482" s="190">
        <f>S482*H482</f>
        <v>0</v>
      </c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R482" s="191" t="s">
        <v>135</v>
      </c>
      <c r="AT482" s="191" t="s">
        <v>187</v>
      </c>
      <c r="AU482" s="191" t="s">
        <v>82</v>
      </c>
      <c r="AY482" s="19" t="s">
        <v>185</v>
      </c>
      <c r="BE482" s="192">
        <f>IF(N482="základní",J482,0)</f>
        <v>0</v>
      </c>
      <c r="BF482" s="192">
        <f>IF(N482="snížená",J482,0)</f>
        <v>0</v>
      </c>
      <c r="BG482" s="192">
        <f>IF(N482="zákl. přenesená",J482,0)</f>
        <v>0</v>
      </c>
      <c r="BH482" s="192">
        <f>IF(N482="sníž. přenesená",J482,0)</f>
        <v>0</v>
      </c>
      <c r="BI482" s="192">
        <f>IF(N482="nulová",J482,0)</f>
        <v>0</v>
      </c>
      <c r="BJ482" s="19" t="s">
        <v>80</v>
      </c>
      <c r="BK482" s="192">
        <f>ROUND(I482*H482,2)</f>
        <v>0</v>
      </c>
      <c r="BL482" s="19" t="s">
        <v>135</v>
      </c>
      <c r="BM482" s="191" t="s">
        <v>952</v>
      </c>
    </row>
    <row r="483" spans="1:65" s="2" customFormat="1" ht="11.25">
      <c r="A483" s="36"/>
      <c r="B483" s="37"/>
      <c r="C483" s="38"/>
      <c r="D483" s="193" t="s">
        <v>193</v>
      </c>
      <c r="E483" s="38"/>
      <c r="F483" s="194" t="s">
        <v>953</v>
      </c>
      <c r="G483" s="38"/>
      <c r="H483" s="38"/>
      <c r="I483" s="195"/>
      <c r="J483" s="38"/>
      <c r="K483" s="38"/>
      <c r="L483" s="41"/>
      <c r="M483" s="196"/>
      <c r="N483" s="197"/>
      <c r="O483" s="66"/>
      <c r="P483" s="66"/>
      <c r="Q483" s="66"/>
      <c r="R483" s="66"/>
      <c r="S483" s="66"/>
      <c r="T483" s="67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T483" s="19" t="s">
        <v>193</v>
      </c>
      <c r="AU483" s="19" t="s">
        <v>82</v>
      </c>
    </row>
    <row r="484" spans="1:65" s="13" customFormat="1" ht="11.25">
      <c r="B484" s="198"/>
      <c r="C484" s="199"/>
      <c r="D484" s="200" t="s">
        <v>195</v>
      </c>
      <c r="E484" s="201" t="s">
        <v>19</v>
      </c>
      <c r="F484" s="202" t="s">
        <v>909</v>
      </c>
      <c r="G484" s="199"/>
      <c r="H484" s="201" t="s">
        <v>19</v>
      </c>
      <c r="I484" s="203"/>
      <c r="J484" s="199"/>
      <c r="K484" s="199"/>
      <c r="L484" s="204"/>
      <c r="M484" s="205"/>
      <c r="N484" s="206"/>
      <c r="O484" s="206"/>
      <c r="P484" s="206"/>
      <c r="Q484" s="206"/>
      <c r="R484" s="206"/>
      <c r="S484" s="206"/>
      <c r="T484" s="207"/>
      <c r="AT484" s="208" t="s">
        <v>195</v>
      </c>
      <c r="AU484" s="208" t="s">
        <v>82</v>
      </c>
      <c r="AV484" s="13" t="s">
        <v>80</v>
      </c>
      <c r="AW484" s="13" t="s">
        <v>35</v>
      </c>
      <c r="AX484" s="13" t="s">
        <v>73</v>
      </c>
      <c r="AY484" s="208" t="s">
        <v>185</v>
      </c>
    </row>
    <row r="485" spans="1:65" s="14" customFormat="1" ht="11.25">
      <c r="B485" s="209"/>
      <c r="C485" s="210"/>
      <c r="D485" s="200" t="s">
        <v>195</v>
      </c>
      <c r="E485" s="211" t="s">
        <v>19</v>
      </c>
      <c r="F485" s="212" t="s">
        <v>954</v>
      </c>
      <c r="G485" s="210"/>
      <c r="H485" s="213">
        <v>1.24</v>
      </c>
      <c r="I485" s="214"/>
      <c r="J485" s="210"/>
      <c r="K485" s="210"/>
      <c r="L485" s="215"/>
      <c r="M485" s="216"/>
      <c r="N485" s="217"/>
      <c r="O485" s="217"/>
      <c r="P485" s="217"/>
      <c r="Q485" s="217"/>
      <c r="R485" s="217"/>
      <c r="S485" s="217"/>
      <c r="T485" s="218"/>
      <c r="AT485" s="219" t="s">
        <v>195</v>
      </c>
      <c r="AU485" s="219" t="s">
        <v>82</v>
      </c>
      <c r="AV485" s="14" t="s">
        <v>82</v>
      </c>
      <c r="AW485" s="14" t="s">
        <v>35</v>
      </c>
      <c r="AX485" s="14" t="s">
        <v>73</v>
      </c>
      <c r="AY485" s="219" t="s">
        <v>185</v>
      </c>
    </row>
    <row r="486" spans="1:65" s="14" customFormat="1" ht="11.25">
      <c r="B486" s="209"/>
      <c r="C486" s="210"/>
      <c r="D486" s="200" t="s">
        <v>195</v>
      </c>
      <c r="E486" s="211" t="s">
        <v>19</v>
      </c>
      <c r="F486" s="212" t="s">
        <v>955</v>
      </c>
      <c r="G486" s="210"/>
      <c r="H486" s="213">
        <v>1.32</v>
      </c>
      <c r="I486" s="214"/>
      <c r="J486" s="210"/>
      <c r="K486" s="210"/>
      <c r="L486" s="215"/>
      <c r="M486" s="216"/>
      <c r="N486" s="217"/>
      <c r="O486" s="217"/>
      <c r="P486" s="217"/>
      <c r="Q486" s="217"/>
      <c r="R486" s="217"/>
      <c r="S486" s="217"/>
      <c r="T486" s="218"/>
      <c r="AT486" s="219" t="s">
        <v>195</v>
      </c>
      <c r="AU486" s="219" t="s">
        <v>82</v>
      </c>
      <c r="AV486" s="14" t="s">
        <v>82</v>
      </c>
      <c r="AW486" s="14" t="s">
        <v>35</v>
      </c>
      <c r="AX486" s="14" t="s">
        <v>73</v>
      </c>
      <c r="AY486" s="219" t="s">
        <v>185</v>
      </c>
    </row>
    <row r="487" spans="1:65" s="13" customFormat="1" ht="11.25">
      <c r="B487" s="198"/>
      <c r="C487" s="199"/>
      <c r="D487" s="200" t="s">
        <v>195</v>
      </c>
      <c r="E487" s="201" t="s">
        <v>19</v>
      </c>
      <c r="F487" s="202" t="s">
        <v>777</v>
      </c>
      <c r="G487" s="199"/>
      <c r="H487" s="201" t="s">
        <v>19</v>
      </c>
      <c r="I487" s="203"/>
      <c r="J487" s="199"/>
      <c r="K487" s="199"/>
      <c r="L487" s="204"/>
      <c r="M487" s="205"/>
      <c r="N487" s="206"/>
      <c r="O487" s="206"/>
      <c r="P487" s="206"/>
      <c r="Q487" s="206"/>
      <c r="R487" s="206"/>
      <c r="S487" s="206"/>
      <c r="T487" s="207"/>
      <c r="AT487" s="208" t="s">
        <v>195</v>
      </c>
      <c r="AU487" s="208" t="s">
        <v>82</v>
      </c>
      <c r="AV487" s="13" t="s">
        <v>80</v>
      </c>
      <c r="AW487" s="13" t="s">
        <v>35</v>
      </c>
      <c r="AX487" s="13" t="s">
        <v>73</v>
      </c>
      <c r="AY487" s="208" t="s">
        <v>185</v>
      </c>
    </row>
    <row r="488" spans="1:65" s="14" customFormat="1" ht="11.25">
      <c r="B488" s="209"/>
      <c r="C488" s="210"/>
      <c r="D488" s="200" t="s">
        <v>195</v>
      </c>
      <c r="E488" s="211" t="s">
        <v>19</v>
      </c>
      <c r="F488" s="212" t="s">
        <v>956</v>
      </c>
      <c r="G488" s="210"/>
      <c r="H488" s="213">
        <v>0.05</v>
      </c>
      <c r="I488" s="214"/>
      <c r="J488" s="210"/>
      <c r="K488" s="210"/>
      <c r="L488" s="215"/>
      <c r="M488" s="216"/>
      <c r="N488" s="217"/>
      <c r="O488" s="217"/>
      <c r="P488" s="217"/>
      <c r="Q488" s="217"/>
      <c r="R488" s="217"/>
      <c r="S488" s="217"/>
      <c r="T488" s="218"/>
      <c r="AT488" s="219" t="s">
        <v>195</v>
      </c>
      <c r="AU488" s="219" t="s">
        <v>82</v>
      </c>
      <c r="AV488" s="14" t="s">
        <v>82</v>
      </c>
      <c r="AW488" s="14" t="s">
        <v>35</v>
      </c>
      <c r="AX488" s="14" t="s">
        <v>73</v>
      </c>
      <c r="AY488" s="219" t="s">
        <v>185</v>
      </c>
    </row>
    <row r="489" spans="1:65" s="14" customFormat="1" ht="11.25">
      <c r="B489" s="209"/>
      <c r="C489" s="210"/>
      <c r="D489" s="200" t="s">
        <v>195</v>
      </c>
      <c r="E489" s="211" t="s">
        <v>19</v>
      </c>
      <c r="F489" s="212" t="s">
        <v>957</v>
      </c>
      <c r="G489" s="210"/>
      <c r="H489" s="213">
        <v>0.1</v>
      </c>
      <c r="I489" s="214"/>
      <c r="J489" s="210"/>
      <c r="K489" s="210"/>
      <c r="L489" s="215"/>
      <c r="M489" s="216"/>
      <c r="N489" s="217"/>
      <c r="O489" s="217"/>
      <c r="P489" s="217"/>
      <c r="Q489" s="217"/>
      <c r="R489" s="217"/>
      <c r="S489" s="217"/>
      <c r="T489" s="218"/>
      <c r="AT489" s="219" t="s">
        <v>195</v>
      </c>
      <c r="AU489" s="219" t="s">
        <v>82</v>
      </c>
      <c r="AV489" s="14" t="s">
        <v>82</v>
      </c>
      <c r="AW489" s="14" t="s">
        <v>35</v>
      </c>
      <c r="AX489" s="14" t="s">
        <v>73</v>
      </c>
      <c r="AY489" s="219" t="s">
        <v>185</v>
      </c>
    </row>
    <row r="490" spans="1:65" s="14" customFormat="1" ht="11.25">
      <c r="B490" s="209"/>
      <c r="C490" s="210"/>
      <c r="D490" s="200" t="s">
        <v>195</v>
      </c>
      <c r="E490" s="211" t="s">
        <v>19</v>
      </c>
      <c r="F490" s="212" t="s">
        <v>958</v>
      </c>
      <c r="G490" s="210"/>
      <c r="H490" s="213">
        <v>0.15</v>
      </c>
      <c r="I490" s="214"/>
      <c r="J490" s="210"/>
      <c r="K490" s="210"/>
      <c r="L490" s="215"/>
      <c r="M490" s="216"/>
      <c r="N490" s="217"/>
      <c r="O490" s="217"/>
      <c r="P490" s="217"/>
      <c r="Q490" s="217"/>
      <c r="R490" s="217"/>
      <c r="S490" s="217"/>
      <c r="T490" s="218"/>
      <c r="AT490" s="219" t="s">
        <v>195</v>
      </c>
      <c r="AU490" s="219" t="s">
        <v>82</v>
      </c>
      <c r="AV490" s="14" t="s">
        <v>82</v>
      </c>
      <c r="AW490" s="14" t="s">
        <v>35</v>
      </c>
      <c r="AX490" s="14" t="s">
        <v>73</v>
      </c>
      <c r="AY490" s="219" t="s">
        <v>185</v>
      </c>
    </row>
    <row r="491" spans="1:65" s="14" customFormat="1" ht="11.25">
      <c r="B491" s="209"/>
      <c r="C491" s="210"/>
      <c r="D491" s="200" t="s">
        <v>195</v>
      </c>
      <c r="E491" s="211" t="s">
        <v>19</v>
      </c>
      <c r="F491" s="212" t="s">
        <v>959</v>
      </c>
      <c r="G491" s="210"/>
      <c r="H491" s="213">
        <v>0.2</v>
      </c>
      <c r="I491" s="214"/>
      <c r="J491" s="210"/>
      <c r="K491" s="210"/>
      <c r="L491" s="215"/>
      <c r="M491" s="216"/>
      <c r="N491" s="217"/>
      <c r="O491" s="217"/>
      <c r="P491" s="217"/>
      <c r="Q491" s="217"/>
      <c r="R491" s="217"/>
      <c r="S491" s="217"/>
      <c r="T491" s="218"/>
      <c r="AT491" s="219" t="s">
        <v>195</v>
      </c>
      <c r="AU491" s="219" t="s">
        <v>82</v>
      </c>
      <c r="AV491" s="14" t="s">
        <v>82</v>
      </c>
      <c r="AW491" s="14" t="s">
        <v>35</v>
      </c>
      <c r="AX491" s="14" t="s">
        <v>73</v>
      </c>
      <c r="AY491" s="219" t="s">
        <v>185</v>
      </c>
    </row>
    <row r="492" spans="1:65" s="14" customFormat="1" ht="11.25">
      <c r="B492" s="209"/>
      <c r="C492" s="210"/>
      <c r="D492" s="200" t="s">
        <v>195</v>
      </c>
      <c r="E492" s="211" t="s">
        <v>19</v>
      </c>
      <c r="F492" s="212" t="s">
        <v>960</v>
      </c>
      <c r="G492" s="210"/>
      <c r="H492" s="213">
        <v>0.25</v>
      </c>
      <c r="I492" s="214"/>
      <c r="J492" s="210"/>
      <c r="K492" s="210"/>
      <c r="L492" s="215"/>
      <c r="M492" s="216"/>
      <c r="N492" s="217"/>
      <c r="O492" s="217"/>
      <c r="P492" s="217"/>
      <c r="Q492" s="217"/>
      <c r="R492" s="217"/>
      <c r="S492" s="217"/>
      <c r="T492" s="218"/>
      <c r="AT492" s="219" t="s">
        <v>195</v>
      </c>
      <c r="AU492" s="219" t="s">
        <v>82</v>
      </c>
      <c r="AV492" s="14" t="s">
        <v>82</v>
      </c>
      <c r="AW492" s="14" t="s">
        <v>35</v>
      </c>
      <c r="AX492" s="14" t="s">
        <v>73</v>
      </c>
      <c r="AY492" s="219" t="s">
        <v>185</v>
      </c>
    </row>
    <row r="493" spans="1:65" s="14" customFormat="1" ht="11.25">
      <c r="B493" s="209"/>
      <c r="C493" s="210"/>
      <c r="D493" s="200" t="s">
        <v>195</v>
      </c>
      <c r="E493" s="211" t="s">
        <v>19</v>
      </c>
      <c r="F493" s="212" t="s">
        <v>961</v>
      </c>
      <c r="G493" s="210"/>
      <c r="H493" s="213">
        <v>1.2869999999999999</v>
      </c>
      <c r="I493" s="214"/>
      <c r="J493" s="210"/>
      <c r="K493" s="210"/>
      <c r="L493" s="215"/>
      <c r="M493" s="216"/>
      <c r="N493" s="217"/>
      <c r="O493" s="217"/>
      <c r="P493" s="217"/>
      <c r="Q493" s="217"/>
      <c r="R493" s="217"/>
      <c r="S493" s="217"/>
      <c r="T493" s="218"/>
      <c r="AT493" s="219" t="s">
        <v>195</v>
      </c>
      <c r="AU493" s="219" t="s">
        <v>82</v>
      </c>
      <c r="AV493" s="14" t="s">
        <v>82</v>
      </c>
      <c r="AW493" s="14" t="s">
        <v>35</v>
      </c>
      <c r="AX493" s="14" t="s">
        <v>73</v>
      </c>
      <c r="AY493" s="219" t="s">
        <v>185</v>
      </c>
    </row>
    <row r="494" spans="1:65" s="14" customFormat="1" ht="11.25">
      <c r="B494" s="209"/>
      <c r="C494" s="210"/>
      <c r="D494" s="200" t="s">
        <v>195</v>
      </c>
      <c r="E494" s="211" t="s">
        <v>19</v>
      </c>
      <c r="F494" s="212" t="s">
        <v>962</v>
      </c>
      <c r="G494" s="210"/>
      <c r="H494" s="213">
        <v>1.22</v>
      </c>
      <c r="I494" s="214"/>
      <c r="J494" s="210"/>
      <c r="K494" s="210"/>
      <c r="L494" s="215"/>
      <c r="M494" s="216"/>
      <c r="N494" s="217"/>
      <c r="O494" s="217"/>
      <c r="P494" s="217"/>
      <c r="Q494" s="217"/>
      <c r="R494" s="217"/>
      <c r="S494" s="217"/>
      <c r="T494" s="218"/>
      <c r="AT494" s="219" t="s">
        <v>195</v>
      </c>
      <c r="AU494" s="219" t="s">
        <v>82</v>
      </c>
      <c r="AV494" s="14" t="s">
        <v>82</v>
      </c>
      <c r="AW494" s="14" t="s">
        <v>35</v>
      </c>
      <c r="AX494" s="14" t="s">
        <v>73</v>
      </c>
      <c r="AY494" s="219" t="s">
        <v>185</v>
      </c>
    </row>
    <row r="495" spans="1:65" s="15" customFormat="1" ht="11.25">
      <c r="B495" s="220"/>
      <c r="C495" s="221"/>
      <c r="D495" s="200" t="s">
        <v>195</v>
      </c>
      <c r="E495" s="222" t="s">
        <v>19</v>
      </c>
      <c r="F495" s="223" t="s">
        <v>226</v>
      </c>
      <c r="G495" s="221"/>
      <c r="H495" s="224">
        <v>5.8170000000000002</v>
      </c>
      <c r="I495" s="225"/>
      <c r="J495" s="221"/>
      <c r="K495" s="221"/>
      <c r="L495" s="226"/>
      <c r="M495" s="227"/>
      <c r="N495" s="228"/>
      <c r="O495" s="228"/>
      <c r="P495" s="228"/>
      <c r="Q495" s="228"/>
      <c r="R495" s="228"/>
      <c r="S495" s="228"/>
      <c r="T495" s="229"/>
      <c r="AT495" s="230" t="s">
        <v>195</v>
      </c>
      <c r="AU495" s="230" t="s">
        <v>82</v>
      </c>
      <c r="AV495" s="15" t="s">
        <v>135</v>
      </c>
      <c r="AW495" s="15" t="s">
        <v>35</v>
      </c>
      <c r="AX495" s="15" t="s">
        <v>80</v>
      </c>
      <c r="AY495" s="230" t="s">
        <v>185</v>
      </c>
    </row>
    <row r="496" spans="1:65" s="2" customFormat="1" ht="16.5" customHeight="1">
      <c r="A496" s="36"/>
      <c r="B496" s="37"/>
      <c r="C496" s="180" t="s">
        <v>963</v>
      </c>
      <c r="D496" s="180" t="s">
        <v>187</v>
      </c>
      <c r="E496" s="181" t="s">
        <v>964</v>
      </c>
      <c r="F496" s="182" t="s">
        <v>965</v>
      </c>
      <c r="G496" s="183" t="s">
        <v>240</v>
      </c>
      <c r="H496" s="184">
        <v>5.8170000000000002</v>
      </c>
      <c r="I496" s="185"/>
      <c r="J496" s="186">
        <f>ROUND(I496*H496,2)</f>
        <v>0</v>
      </c>
      <c r="K496" s="182" t="s">
        <v>191</v>
      </c>
      <c r="L496" s="41"/>
      <c r="M496" s="187" t="s">
        <v>19</v>
      </c>
      <c r="N496" s="188" t="s">
        <v>44</v>
      </c>
      <c r="O496" s="66"/>
      <c r="P496" s="189">
        <f>O496*H496</f>
        <v>0</v>
      </c>
      <c r="Q496" s="189">
        <v>0</v>
      </c>
      <c r="R496" s="189">
        <f>Q496*H496</f>
        <v>0</v>
      </c>
      <c r="S496" s="189">
        <v>0</v>
      </c>
      <c r="T496" s="190">
        <f>S496*H496</f>
        <v>0</v>
      </c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R496" s="191" t="s">
        <v>135</v>
      </c>
      <c r="AT496" s="191" t="s">
        <v>187</v>
      </c>
      <c r="AU496" s="191" t="s">
        <v>82</v>
      </c>
      <c r="AY496" s="19" t="s">
        <v>185</v>
      </c>
      <c r="BE496" s="192">
        <f>IF(N496="základní",J496,0)</f>
        <v>0</v>
      </c>
      <c r="BF496" s="192">
        <f>IF(N496="snížená",J496,0)</f>
        <v>0</v>
      </c>
      <c r="BG496" s="192">
        <f>IF(N496="zákl. přenesená",J496,0)</f>
        <v>0</v>
      </c>
      <c r="BH496" s="192">
        <f>IF(N496="sníž. přenesená",J496,0)</f>
        <v>0</v>
      </c>
      <c r="BI496" s="192">
        <f>IF(N496="nulová",J496,0)</f>
        <v>0</v>
      </c>
      <c r="BJ496" s="19" t="s">
        <v>80</v>
      </c>
      <c r="BK496" s="192">
        <f>ROUND(I496*H496,2)</f>
        <v>0</v>
      </c>
      <c r="BL496" s="19" t="s">
        <v>135</v>
      </c>
      <c r="BM496" s="191" t="s">
        <v>966</v>
      </c>
    </row>
    <row r="497" spans="1:65" s="2" customFormat="1" ht="11.25">
      <c r="A497" s="36"/>
      <c r="B497" s="37"/>
      <c r="C497" s="38"/>
      <c r="D497" s="193" t="s">
        <v>193</v>
      </c>
      <c r="E497" s="38"/>
      <c r="F497" s="194" t="s">
        <v>967</v>
      </c>
      <c r="G497" s="38"/>
      <c r="H497" s="38"/>
      <c r="I497" s="195"/>
      <c r="J497" s="38"/>
      <c r="K497" s="38"/>
      <c r="L497" s="41"/>
      <c r="M497" s="196"/>
      <c r="N497" s="197"/>
      <c r="O497" s="66"/>
      <c r="P497" s="66"/>
      <c r="Q497" s="66"/>
      <c r="R497" s="66"/>
      <c r="S497" s="66"/>
      <c r="T497" s="67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T497" s="19" t="s">
        <v>193</v>
      </c>
      <c r="AU497" s="19" t="s">
        <v>82</v>
      </c>
    </row>
    <row r="498" spans="1:65" s="13" customFormat="1" ht="11.25">
      <c r="B498" s="198"/>
      <c r="C498" s="199"/>
      <c r="D498" s="200" t="s">
        <v>195</v>
      </c>
      <c r="E498" s="201" t="s">
        <v>19</v>
      </c>
      <c r="F498" s="202" t="s">
        <v>909</v>
      </c>
      <c r="G498" s="199"/>
      <c r="H498" s="201" t="s">
        <v>19</v>
      </c>
      <c r="I498" s="203"/>
      <c r="J498" s="199"/>
      <c r="K498" s="199"/>
      <c r="L498" s="204"/>
      <c r="M498" s="205"/>
      <c r="N498" s="206"/>
      <c r="O498" s="206"/>
      <c r="P498" s="206"/>
      <c r="Q498" s="206"/>
      <c r="R498" s="206"/>
      <c r="S498" s="206"/>
      <c r="T498" s="207"/>
      <c r="AT498" s="208" t="s">
        <v>195</v>
      </c>
      <c r="AU498" s="208" t="s">
        <v>82</v>
      </c>
      <c r="AV498" s="13" t="s">
        <v>80</v>
      </c>
      <c r="AW498" s="13" t="s">
        <v>35</v>
      </c>
      <c r="AX498" s="13" t="s">
        <v>73</v>
      </c>
      <c r="AY498" s="208" t="s">
        <v>185</v>
      </c>
    </row>
    <row r="499" spans="1:65" s="14" customFormat="1" ht="11.25">
      <c r="B499" s="209"/>
      <c r="C499" s="210"/>
      <c r="D499" s="200" t="s">
        <v>195</v>
      </c>
      <c r="E499" s="211" t="s">
        <v>19</v>
      </c>
      <c r="F499" s="212" t="s">
        <v>954</v>
      </c>
      <c r="G499" s="210"/>
      <c r="H499" s="213">
        <v>1.24</v>
      </c>
      <c r="I499" s="214"/>
      <c r="J499" s="210"/>
      <c r="K499" s="210"/>
      <c r="L499" s="215"/>
      <c r="M499" s="216"/>
      <c r="N499" s="217"/>
      <c r="O499" s="217"/>
      <c r="P499" s="217"/>
      <c r="Q499" s="217"/>
      <c r="R499" s="217"/>
      <c r="S499" s="217"/>
      <c r="T499" s="218"/>
      <c r="AT499" s="219" t="s">
        <v>195</v>
      </c>
      <c r="AU499" s="219" t="s">
        <v>82</v>
      </c>
      <c r="AV499" s="14" t="s">
        <v>82</v>
      </c>
      <c r="AW499" s="14" t="s">
        <v>35</v>
      </c>
      <c r="AX499" s="14" t="s">
        <v>73</v>
      </c>
      <c r="AY499" s="219" t="s">
        <v>185</v>
      </c>
    </row>
    <row r="500" spans="1:65" s="14" customFormat="1" ht="11.25">
      <c r="B500" s="209"/>
      <c r="C500" s="210"/>
      <c r="D500" s="200" t="s">
        <v>195</v>
      </c>
      <c r="E500" s="211" t="s">
        <v>19</v>
      </c>
      <c r="F500" s="212" t="s">
        <v>955</v>
      </c>
      <c r="G500" s="210"/>
      <c r="H500" s="213">
        <v>1.32</v>
      </c>
      <c r="I500" s="214"/>
      <c r="J500" s="210"/>
      <c r="K500" s="210"/>
      <c r="L500" s="215"/>
      <c r="M500" s="216"/>
      <c r="N500" s="217"/>
      <c r="O500" s="217"/>
      <c r="P500" s="217"/>
      <c r="Q500" s="217"/>
      <c r="R500" s="217"/>
      <c r="S500" s="217"/>
      <c r="T500" s="218"/>
      <c r="AT500" s="219" t="s">
        <v>195</v>
      </c>
      <c r="AU500" s="219" t="s">
        <v>82</v>
      </c>
      <c r="AV500" s="14" t="s">
        <v>82</v>
      </c>
      <c r="AW500" s="14" t="s">
        <v>35</v>
      </c>
      <c r="AX500" s="14" t="s">
        <v>73</v>
      </c>
      <c r="AY500" s="219" t="s">
        <v>185</v>
      </c>
    </row>
    <row r="501" spans="1:65" s="13" customFormat="1" ht="11.25">
      <c r="B501" s="198"/>
      <c r="C501" s="199"/>
      <c r="D501" s="200" t="s">
        <v>195</v>
      </c>
      <c r="E501" s="201" t="s">
        <v>19</v>
      </c>
      <c r="F501" s="202" t="s">
        <v>777</v>
      </c>
      <c r="G501" s="199"/>
      <c r="H501" s="201" t="s">
        <v>19</v>
      </c>
      <c r="I501" s="203"/>
      <c r="J501" s="199"/>
      <c r="K501" s="199"/>
      <c r="L501" s="204"/>
      <c r="M501" s="205"/>
      <c r="N501" s="206"/>
      <c r="O501" s="206"/>
      <c r="P501" s="206"/>
      <c r="Q501" s="206"/>
      <c r="R501" s="206"/>
      <c r="S501" s="206"/>
      <c r="T501" s="207"/>
      <c r="AT501" s="208" t="s">
        <v>195</v>
      </c>
      <c r="AU501" s="208" t="s">
        <v>82</v>
      </c>
      <c r="AV501" s="13" t="s">
        <v>80</v>
      </c>
      <c r="AW501" s="13" t="s">
        <v>35</v>
      </c>
      <c r="AX501" s="13" t="s">
        <v>73</v>
      </c>
      <c r="AY501" s="208" t="s">
        <v>185</v>
      </c>
    </row>
    <row r="502" spans="1:65" s="14" customFormat="1" ht="11.25">
      <c r="B502" s="209"/>
      <c r="C502" s="210"/>
      <c r="D502" s="200" t="s">
        <v>195</v>
      </c>
      <c r="E502" s="211" t="s">
        <v>19</v>
      </c>
      <c r="F502" s="212" t="s">
        <v>956</v>
      </c>
      <c r="G502" s="210"/>
      <c r="H502" s="213">
        <v>0.05</v>
      </c>
      <c r="I502" s="214"/>
      <c r="J502" s="210"/>
      <c r="K502" s="210"/>
      <c r="L502" s="215"/>
      <c r="M502" s="216"/>
      <c r="N502" s="217"/>
      <c r="O502" s="217"/>
      <c r="P502" s="217"/>
      <c r="Q502" s="217"/>
      <c r="R502" s="217"/>
      <c r="S502" s="217"/>
      <c r="T502" s="218"/>
      <c r="AT502" s="219" t="s">
        <v>195</v>
      </c>
      <c r="AU502" s="219" t="s">
        <v>82</v>
      </c>
      <c r="AV502" s="14" t="s">
        <v>82</v>
      </c>
      <c r="AW502" s="14" t="s">
        <v>35</v>
      </c>
      <c r="AX502" s="14" t="s">
        <v>73</v>
      </c>
      <c r="AY502" s="219" t="s">
        <v>185</v>
      </c>
    </row>
    <row r="503" spans="1:65" s="14" customFormat="1" ht="11.25">
      <c r="B503" s="209"/>
      <c r="C503" s="210"/>
      <c r="D503" s="200" t="s">
        <v>195</v>
      </c>
      <c r="E503" s="211" t="s">
        <v>19</v>
      </c>
      <c r="F503" s="212" t="s">
        <v>957</v>
      </c>
      <c r="G503" s="210"/>
      <c r="H503" s="213">
        <v>0.1</v>
      </c>
      <c r="I503" s="214"/>
      <c r="J503" s="210"/>
      <c r="K503" s="210"/>
      <c r="L503" s="215"/>
      <c r="M503" s="216"/>
      <c r="N503" s="217"/>
      <c r="O503" s="217"/>
      <c r="P503" s="217"/>
      <c r="Q503" s="217"/>
      <c r="R503" s="217"/>
      <c r="S503" s="217"/>
      <c r="T503" s="218"/>
      <c r="AT503" s="219" t="s">
        <v>195</v>
      </c>
      <c r="AU503" s="219" t="s">
        <v>82</v>
      </c>
      <c r="AV503" s="14" t="s">
        <v>82</v>
      </c>
      <c r="AW503" s="14" t="s">
        <v>35</v>
      </c>
      <c r="AX503" s="14" t="s">
        <v>73</v>
      </c>
      <c r="AY503" s="219" t="s">
        <v>185</v>
      </c>
    </row>
    <row r="504" spans="1:65" s="14" customFormat="1" ht="11.25">
      <c r="B504" s="209"/>
      <c r="C504" s="210"/>
      <c r="D504" s="200" t="s">
        <v>195</v>
      </c>
      <c r="E504" s="211" t="s">
        <v>19</v>
      </c>
      <c r="F504" s="212" t="s">
        <v>958</v>
      </c>
      <c r="G504" s="210"/>
      <c r="H504" s="213">
        <v>0.15</v>
      </c>
      <c r="I504" s="214"/>
      <c r="J504" s="210"/>
      <c r="K504" s="210"/>
      <c r="L504" s="215"/>
      <c r="M504" s="216"/>
      <c r="N504" s="217"/>
      <c r="O504" s="217"/>
      <c r="P504" s="217"/>
      <c r="Q504" s="217"/>
      <c r="R504" s="217"/>
      <c r="S504" s="217"/>
      <c r="T504" s="218"/>
      <c r="AT504" s="219" t="s">
        <v>195</v>
      </c>
      <c r="AU504" s="219" t="s">
        <v>82</v>
      </c>
      <c r="AV504" s="14" t="s">
        <v>82</v>
      </c>
      <c r="AW504" s="14" t="s">
        <v>35</v>
      </c>
      <c r="AX504" s="14" t="s">
        <v>73</v>
      </c>
      <c r="AY504" s="219" t="s">
        <v>185</v>
      </c>
    </row>
    <row r="505" spans="1:65" s="14" customFormat="1" ht="11.25">
      <c r="B505" s="209"/>
      <c r="C505" s="210"/>
      <c r="D505" s="200" t="s">
        <v>195</v>
      </c>
      <c r="E505" s="211" t="s">
        <v>19</v>
      </c>
      <c r="F505" s="212" t="s">
        <v>959</v>
      </c>
      <c r="G505" s="210"/>
      <c r="H505" s="213">
        <v>0.2</v>
      </c>
      <c r="I505" s="214"/>
      <c r="J505" s="210"/>
      <c r="K505" s="210"/>
      <c r="L505" s="215"/>
      <c r="M505" s="216"/>
      <c r="N505" s="217"/>
      <c r="O505" s="217"/>
      <c r="P505" s="217"/>
      <c r="Q505" s="217"/>
      <c r="R505" s="217"/>
      <c r="S505" s="217"/>
      <c r="T505" s="218"/>
      <c r="AT505" s="219" t="s">
        <v>195</v>
      </c>
      <c r="AU505" s="219" t="s">
        <v>82</v>
      </c>
      <c r="AV505" s="14" t="s">
        <v>82</v>
      </c>
      <c r="AW505" s="14" t="s">
        <v>35</v>
      </c>
      <c r="AX505" s="14" t="s">
        <v>73</v>
      </c>
      <c r="AY505" s="219" t="s">
        <v>185</v>
      </c>
    </row>
    <row r="506" spans="1:65" s="14" customFormat="1" ht="11.25">
      <c r="B506" s="209"/>
      <c r="C506" s="210"/>
      <c r="D506" s="200" t="s">
        <v>195</v>
      </c>
      <c r="E506" s="211" t="s">
        <v>19</v>
      </c>
      <c r="F506" s="212" t="s">
        <v>960</v>
      </c>
      <c r="G506" s="210"/>
      <c r="H506" s="213">
        <v>0.25</v>
      </c>
      <c r="I506" s="214"/>
      <c r="J506" s="210"/>
      <c r="K506" s="210"/>
      <c r="L506" s="215"/>
      <c r="M506" s="216"/>
      <c r="N506" s="217"/>
      <c r="O506" s="217"/>
      <c r="P506" s="217"/>
      <c r="Q506" s="217"/>
      <c r="R506" s="217"/>
      <c r="S506" s="217"/>
      <c r="T506" s="218"/>
      <c r="AT506" s="219" t="s">
        <v>195</v>
      </c>
      <c r="AU506" s="219" t="s">
        <v>82</v>
      </c>
      <c r="AV506" s="14" t="s">
        <v>82</v>
      </c>
      <c r="AW506" s="14" t="s">
        <v>35</v>
      </c>
      <c r="AX506" s="14" t="s">
        <v>73</v>
      </c>
      <c r="AY506" s="219" t="s">
        <v>185</v>
      </c>
    </row>
    <row r="507" spans="1:65" s="14" customFormat="1" ht="11.25">
      <c r="B507" s="209"/>
      <c r="C507" s="210"/>
      <c r="D507" s="200" t="s">
        <v>195</v>
      </c>
      <c r="E507" s="211" t="s">
        <v>19</v>
      </c>
      <c r="F507" s="212" t="s">
        <v>961</v>
      </c>
      <c r="G507" s="210"/>
      <c r="H507" s="213">
        <v>1.2869999999999999</v>
      </c>
      <c r="I507" s="214"/>
      <c r="J507" s="210"/>
      <c r="K507" s="210"/>
      <c r="L507" s="215"/>
      <c r="M507" s="216"/>
      <c r="N507" s="217"/>
      <c r="O507" s="217"/>
      <c r="P507" s="217"/>
      <c r="Q507" s="217"/>
      <c r="R507" s="217"/>
      <c r="S507" s="217"/>
      <c r="T507" s="218"/>
      <c r="AT507" s="219" t="s">
        <v>195</v>
      </c>
      <c r="AU507" s="219" t="s">
        <v>82</v>
      </c>
      <c r="AV507" s="14" t="s">
        <v>82</v>
      </c>
      <c r="AW507" s="14" t="s">
        <v>35</v>
      </c>
      <c r="AX507" s="14" t="s">
        <v>73</v>
      </c>
      <c r="AY507" s="219" t="s">
        <v>185</v>
      </c>
    </row>
    <row r="508" spans="1:65" s="14" customFormat="1" ht="11.25">
      <c r="B508" s="209"/>
      <c r="C508" s="210"/>
      <c r="D508" s="200" t="s">
        <v>195</v>
      </c>
      <c r="E508" s="211" t="s">
        <v>19</v>
      </c>
      <c r="F508" s="212" t="s">
        <v>962</v>
      </c>
      <c r="G508" s="210"/>
      <c r="H508" s="213">
        <v>1.22</v>
      </c>
      <c r="I508" s="214"/>
      <c r="J508" s="210"/>
      <c r="K508" s="210"/>
      <c r="L508" s="215"/>
      <c r="M508" s="216"/>
      <c r="N508" s="217"/>
      <c r="O508" s="217"/>
      <c r="P508" s="217"/>
      <c r="Q508" s="217"/>
      <c r="R508" s="217"/>
      <c r="S508" s="217"/>
      <c r="T508" s="218"/>
      <c r="AT508" s="219" t="s">
        <v>195</v>
      </c>
      <c r="AU508" s="219" t="s">
        <v>82</v>
      </c>
      <c r="AV508" s="14" t="s">
        <v>82</v>
      </c>
      <c r="AW508" s="14" t="s">
        <v>35</v>
      </c>
      <c r="AX508" s="14" t="s">
        <v>73</v>
      </c>
      <c r="AY508" s="219" t="s">
        <v>185</v>
      </c>
    </row>
    <row r="509" spans="1:65" s="15" customFormat="1" ht="11.25">
      <c r="B509" s="220"/>
      <c r="C509" s="221"/>
      <c r="D509" s="200" t="s">
        <v>195</v>
      </c>
      <c r="E509" s="222" t="s">
        <v>19</v>
      </c>
      <c r="F509" s="223" t="s">
        <v>226</v>
      </c>
      <c r="G509" s="221"/>
      <c r="H509" s="224">
        <v>5.8170000000000002</v>
      </c>
      <c r="I509" s="225"/>
      <c r="J509" s="221"/>
      <c r="K509" s="221"/>
      <c r="L509" s="226"/>
      <c r="M509" s="227"/>
      <c r="N509" s="228"/>
      <c r="O509" s="228"/>
      <c r="P509" s="228"/>
      <c r="Q509" s="228"/>
      <c r="R509" s="228"/>
      <c r="S509" s="228"/>
      <c r="T509" s="229"/>
      <c r="AT509" s="230" t="s">
        <v>195</v>
      </c>
      <c r="AU509" s="230" t="s">
        <v>82</v>
      </c>
      <c r="AV509" s="15" t="s">
        <v>135</v>
      </c>
      <c r="AW509" s="15" t="s">
        <v>35</v>
      </c>
      <c r="AX509" s="15" t="s">
        <v>80</v>
      </c>
      <c r="AY509" s="230" t="s">
        <v>185</v>
      </c>
    </row>
    <row r="510" spans="1:65" s="2" customFormat="1" ht="21.75" customHeight="1">
      <c r="A510" s="36"/>
      <c r="B510" s="37"/>
      <c r="C510" s="180" t="s">
        <v>968</v>
      </c>
      <c r="D510" s="180" t="s">
        <v>187</v>
      </c>
      <c r="E510" s="181" t="s">
        <v>969</v>
      </c>
      <c r="F510" s="182" t="s">
        <v>970</v>
      </c>
      <c r="G510" s="183" t="s">
        <v>240</v>
      </c>
      <c r="H510" s="184">
        <v>5.5819999999999999</v>
      </c>
      <c r="I510" s="185"/>
      <c r="J510" s="186">
        <f>ROUND(I510*H510,2)</f>
        <v>0</v>
      </c>
      <c r="K510" s="182" t="s">
        <v>191</v>
      </c>
      <c r="L510" s="41"/>
      <c r="M510" s="187" t="s">
        <v>19</v>
      </c>
      <c r="N510" s="188" t="s">
        <v>44</v>
      </c>
      <c r="O510" s="66"/>
      <c r="P510" s="189">
        <f>O510*H510</f>
        <v>0</v>
      </c>
      <c r="Q510" s="189">
        <v>6.5799999999999999E-3</v>
      </c>
      <c r="R510" s="189">
        <f>Q510*H510</f>
        <v>3.6729560000000001E-2</v>
      </c>
      <c r="S510" s="189">
        <v>0</v>
      </c>
      <c r="T510" s="190">
        <f>S510*H510</f>
        <v>0</v>
      </c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R510" s="191" t="s">
        <v>135</v>
      </c>
      <c r="AT510" s="191" t="s">
        <v>187</v>
      </c>
      <c r="AU510" s="191" t="s">
        <v>82</v>
      </c>
      <c r="AY510" s="19" t="s">
        <v>185</v>
      </c>
      <c r="BE510" s="192">
        <f>IF(N510="základní",J510,0)</f>
        <v>0</v>
      </c>
      <c r="BF510" s="192">
        <f>IF(N510="snížená",J510,0)</f>
        <v>0</v>
      </c>
      <c r="BG510" s="192">
        <f>IF(N510="zákl. přenesená",J510,0)</f>
        <v>0</v>
      </c>
      <c r="BH510" s="192">
        <f>IF(N510="sníž. přenesená",J510,0)</f>
        <v>0</v>
      </c>
      <c r="BI510" s="192">
        <f>IF(N510="nulová",J510,0)</f>
        <v>0</v>
      </c>
      <c r="BJ510" s="19" t="s">
        <v>80</v>
      </c>
      <c r="BK510" s="192">
        <f>ROUND(I510*H510,2)</f>
        <v>0</v>
      </c>
      <c r="BL510" s="19" t="s">
        <v>135</v>
      </c>
      <c r="BM510" s="191" t="s">
        <v>971</v>
      </c>
    </row>
    <row r="511" spans="1:65" s="2" customFormat="1" ht="11.25">
      <c r="A511" s="36"/>
      <c r="B511" s="37"/>
      <c r="C511" s="38"/>
      <c r="D511" s="193" t="s">
        <v>193</v>
      </c>
      <c r="E511" s="38"/>
      <c r="F511" s="194" t="s">
        <v>972</v>
      </c>
      <c r="G511" s="38"/>
      <c r="H511" s="38"/>
      <c r="I511" s="195"/>
      <c r="J511" s="38"/>
      <c r="K511" s="38"/>
      <c r="L511" s="41"/>
      <c r="M511" s="196"/>
      <c r="N511" s="197"/>
      <c r="O511" s="66"/>
      <c r="P511" s="66"/>
      <c r="Q511" s="66"/>
      <c r="R511" s="66"/>
      <c r="S511" s="66"/>
      <c r="T511" s="67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T511" s="19" t="s">
        <v>193</v>
      </c>
      <c r="AU511" s="19" t="s">
        <v>82</v>
      </c>
    </row>
    <row r="512" spans="1:65" s="13" customFormat="1" ht="11.25">
      <c r="B512" s="198"/>
      <c r="C512" s="199"/>
      <c r="D512" s="200" t="s">
        <v>195</v>
      </c>
      <c r="E512" s="201" t="s">
        <v>19</v>
      </c>
      <c r="F512" s="202" t="s">
        <v>909</v>
      </c>
      <c r="G512" s="199"/>
      <c r="H512" s="201" t="s">
        <v>19</v>
      </c>
      <c r="I512" s="203"/>
      <c r="J512" s="199"/>
      <c r="K512" s="199"/>
      <c r="L512" s="204"/>
      <c r="M512" s="205"/>
      <c r="N512" s="206"/>
      <c r="O512" s="206"/>
      <c r="P512" s="206"/>
      <c r="Q512" s="206"/>
      <c r="R512" s="206"/>
      <c r="S512" s="206"/>
      <c r="T512" s="207"/>
      <c r="AT512" s="208" t="s">
        <v>195</v>
      </c>
      <c r="AU512" s="208" t="s">
        <v>82</v>
      </c>
      <c r="AV512" s="13" t="s">
        <v>80</v>
      </c>
      <c r="AW512" s="13" t="s">
        <v>35</v>
      </c>
      <c r="AX512" s="13" t="s">
        <v>73</v>
      </c>
      <c r="AY512" s="208" t="s">
        <v>185</v>
      </c>
    </row>
    <row r="513" spans="1:65" s="14" customFormat="1" ht="11.25">
      <c r="B513" s="209"/>
      <c r="C513" s="210"/>
      <c r="D513" s="200" t="s">
        <v>195</v>
      </c>
      <c r="E513" s="211" t="s">
        <v>19</v>
      </c>
      <c r="F513" s="212" t="s">
        <v>973</v>
      </c>
      <c r="G513" s="210"/>
      <c r="H513" s="213">
        <v>2.181</v>
      </c>
      <c r="I513" s="214"/>
      <c r="J513" s="210"/>
      <c r="K513" s="210"/>
      <c r="L513" s="215"/>
      <c r="M513" s="216"/>
      <c r="N513" s="217"/>
      <c r="O513" s="217"/>
      <c r="P513" s="217"/>
      <c r="Q513" s="217"/>
      <c r="R513" s="217"/>
      <c r="S513" s="217"/>
      <c r="T513" s="218"/>
      <c r="AT513" s="219" t="s">
        <v>195</v>
      </c>
      <c r="AU513" s="219" t="s">
        <v>82</v>
      </c>
      <c r="AV513" s="14" t="s">
        <v>82</v>
      </c>
      <c r="AW513" s="14" t="s">
        <v>35</v>
      </c>
      <c r="AX513" s="14" t="s">
        <v>73</v>
      </c>
      <c r="AY513" s="219" t="s">
        <v>185</v>
      </c>
    </row>
    <row r="514" spans="1:65" s="14" customFormat="1" ht="11.25">
      <c r="B514" s="209"/>
      <c r="C514" s="210"/>
      <c r="D514" s="200" t="s">
        <v>195</v>
      </c>
      <c r="E514" s="211" t="s">
        <v>19</v>
      </c>
      <c r="F514" s="212" t="s">
        <v>973</v>
      </c>
      <c r="G514" s="210"/>
      <c r="H514" s="213">
        <v>2.181</v>
      </c>
      <c r="I514" s="214"/>
      <c r="J514" s="210"/>
      <c r="K514" s="210"/>
      <c r="L514" s="215"/>
      <c r="M514" s="216"/>
      <c r="N514" s="217"/>
      <c r="O514" s="217"/>
      <c r="P514" s="217"/>
      <c r="Q514" s="217"/>
      <c r="R514" s="217"/>
      <c r="S514" s="217"/>
      <c r="T514" s="218"/>
      <c r="AT514" s="219" t="s">
        <v>195</v>
      </c>
      <c r="AU514" s="219" t="s">
        <v>82</v>
      </c>
      <c r="AV514" s="14" t="s">
        <v>82</v>
      </c>
      <c r="AW514" s="14" t="s">
        <v>35</v>
      </c>
      <c r="AX514" s="14" t="s">
        <v>73</v>
      </c>
      <c r="AY514" s="219" t="s">
        <v>185</v>
      </c>
    </row>
    <row r="515" spans="1:65" s="13" customFormat="1" ht="11.25">
      <c r="B515" s="198"/>
      <c r="C515" s="199"/>
      <c r="D515" s="200" t="s">
        <v>195</v>
      </c>
      <c r="E515" s="201" t="s">
        <v>19</v>
      </c>
      <c r="F515" s="202" t="s">
        <v>777</v>
      </c>
      <c r="G515" s="199"/>
      <c r="H515" s="201" t="s">
        <v>19</v>
      </c>
      <c r="I515" s="203"/>
      <c r="J515" s="199"/>
      <c r="K515" s="199"/>
      <c r="L515" s="204"/>
      <c r="M515" s="205"/>
      <c r="N515" s="206"/>
      <c r="O515" s="206"/>
      <c r="P515" s="206"/>
      <c r="Q515" s="206"/>
      <c r="R515" s="206"/>
      <c r="S515" s="206"/>
      <c r="T515" s="207"/>
      <c r="AT515" s="208" t="s">
        <v>195</v>
      </c>
      <c r="AU515" s="208" t="s">
        <v>82</v>
      </c>
      <c r="AV515" s="13" t="s">
        <v>80</v>
      </c>
      <c r="AW515" s="13" t="s">
        <v>35</v>
      </c>
      <c r="AX515" s="13" t="s">
        <v>73</v>
      </c>
      <c r="AY515" s="208" t="s">
        <v>185</v>
      </c>
    </row>
    <row r="516" spans="1:65" s="14" customFormat="1" ht="11.25">
      <c r="B516" s="209"/>
      <c r="C516" s="210"/>
      <c r="D516" s="200" t="s">
        <v>195</v>
      </c>
      <c r="E516" s="211" t="s">
        <v>19</v>
      </c>
      <c r="F516" s="212" t="s">
        <v>974</v>
      </c>
      <c r="G516" s="210"/>
      <c r="H516" s="213">
        <v>1.22</v>
      </c>
      <c r="I516" s="214"/>
      <c r="J516" s="210"/>
      <c r="K516" s="210"/>
      <c r="L516" s="215"/>
      <c r="M516" s="216"/>
      <c r="N516" s="217"/>
      <c r="O516" s="217"/>
      <c r="P516" s="217"/>
      <c r="Q516" s="217"/>
      <c r="R516" s="217"/>
      <c r="S516" s="217"/>
      <c r="T516" s="218"/>
      <c r="AT516" s="219" t="s">
        <v>195</v>
      </c>
      <c r="AU516" s="219" t="s">
        <v>82</v>
      </c>
      <c r="AV516" s="14" t="s">
        <v>82</v>
      </c>
      <c r="AW516" s="14" t="s">
        <v>35</v>
      </c>
      <c r="AX516" s="14" t="s">
        <v>73</v>
      </c>
      <c r="AY516" s="219" t="s">
        <v>185</v>
      </c>
    </row>
    <row r="517" spans="1:65" s="15" customFormat="1" ht="11.25">
      <c r="B517" s="220"/>
      <c r="C517" s="221"/>
      <c r="D517" s="200" t="s">
        <v>195</v>
      </c>
      <c r="E517" s="222" t="s">
        <v>19</v>
      </c>
      <c r="F517" s="223" t="s">
        <v>226</v>
      </c>
      <c r="G517" s="221"/>
      <c r="H517" s="224">
        <v>5.5819999999999999</v>
      </c>
      <c r="I517" s="225"/>
      <c r="J517" s="221"/>
      <c r="K517" s="221"/>
      <c r="L517" s="226"/>
      <c r="M517" s="227"/>
      <c r="N517" s="228"/>
      <c r="O517" s="228"/>
      <c r="P517" s="228"/>
      <c r="Q517" s="228"/>
      <c r="R517" s="228"/>
      <c r="S517" s="228"/>
      <c r="T517" s="229"/>
      <c r="AT517" s="230" t="s">
        <v>195</v>
      </c>
      <c r="AU517" s="230" t="s">
        <v>82</v>
      </c>
      <c r="AV517" s="15" t="s">
        <v>135</v>
      </c>
      <c r="AW517" s="15" t="s">
        <v>35</v>
      </c>
      <c r="AX517" s="15" t="s">
        <v>80</v>
      </c>
      <c r="AY517" s="230" t="s">
        <v>185</v>
      </c>
    </row>
    <row r="518" spans="1:65" s="2" customFormat="1" ht="21.75" customHeight="1">
      <c r="A518" s="36"/>
      <c r="B518" s="37"/>
      <c r="C518" s="180" t="s">
        <v>975</v>
      </c>
      <c r="D518" s="180" t="s">
        <v>187</v>
      </c>
      <c r="E518" s="181" t="s">
        <v>976</v>
      </c>
      <c r="F518" s="182" t="s">
        <v>977</v>
      </c>
      <c r="G518" s="183" t="s">
        <v>240</v>
      </c>
      <c r="H518" s="184">
        <v>5.5819999999999999</v>
      </c>
      <c r="I518" s="185"/>
      <c r="J518" s="186">
        <f>ROUND(I518*H518,2)</f>
        <v>0</v>
      </c>
      <c r="K518" s="182" t="s">
        <v>191</v>
      </c>
      <c r="L518" s="41"/>
      <c r="M518" s="187" t="s">
        <v>19</v>
      </c>
      <c r="N518" s="188" t="s">
        <v>44</v>
      </c>
      <c r="O518" s="66"/>
      <c r="P518" s="189">
        <f>O518*H518</f>
        <v>0</v>
      </c>
      <c r="Q518" s="189">
        <v>0</v>
      </c>
      <c r="R518" s="189">
        <f>Q518*H518</f>
        <v>0</v>
      </c>
      <c r="S518" s="189">
        <v>0</v>
      </c>
      <c r="T518" s="190">
        <f>S518*H518</f>
        <v>0</v>
      </c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R518" s="191" t="s">
        <v>135</v>
      </c>
      <c r="AT518" s="191" t="s">
        <v>187</v>
      </c>
      <c r="AU518" s="191" t="s">
        <v>82</v>
      </c>
      <c r="AY518" s="19" t="s">
        <v>185</v>
      </c>
      <c r="BE518" s="192">
        <f>IF(N518="základní",J518,0)</f>
        <v>0</v>
      </c>
      <c r="BF518" s="192">
        <f>IF(N518="snížená",J518,0)</f>
        <v>0</v>
      </c>
      <c r="BG518" s="192">
        <f>IF(N518="zákl. přenesená",J518,0)</f>
        <v>0</v>
      </c>
      <c r="BH518" s="192">
        <f>IF(N518="sníž. přenesená",J518,0)</f>
        <v>0</v>
      </c>
      <c r="BI518" s="192">
        <f>IF(N518="nulová",J518,0)</f>
        <v>0</v>
      </c>
      <c r="BJ518" s="19" t="s">
        <v>80</v>
      </c>
      <c r="BK518" s="192">
        <f>ROUND(I518*H518,2)</f>
        <v>0</v>
      </c>
      <c r="BL518" s="19" t="s">
        <v>135</v>
      </c>
      <c r="BM518" s="191" t="s">
        <v>978</v>
      </c>
    </row>
    <row r="519" spans="1:65" s="2" customFormat="1" ht="11.25">
      <c r="A519" s="36"/>
      <c r="B519" s="37"/>
      <c r="C519" s="38"/>
      <c r="D519" s="193" t="s">
        <v>193</v>
      </c>
      <c r="E519" s="38"/>
      <c r="F519" s="194" t="s">
        <v>979</v>
      </c>
      <c r="G519" s="38"/>
      <c r="H519" s="38"/>
      <c r="I519" s="195"/>
      <c r="J519" s="38"/>
      <c r="K519" s="38"/>
      <c r="L519" s="41"/>
      <c r="M519" s="196"/>
      <c r="N519" s="197"/>
      <c r="O519" s="66"/>
      <c r="P519" s="66"/>
      <c r="Q519" s="66"/>
      <c r="R519" s="66"/>
      <c r="S519" s="66"/>
      <c r="T519" s="67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T519" s="19" t="s">
        <v>193</v>
      </c>
      <c r="AU519" s="19" t="s">
        <v>82</v>
      </c>
    </row>
    <row r="520" spans="1:65" s="13" customFormat="1" ht="11.25">
      <c r="B520" s="198"/>
      <c r="C520" s="199"/>
      <c r="D520" s="200" t="s">
        <v>195</v>
      </c>
      <c r="E520" s="201" t="s">
        <v>19</v>
      </c>
      <c r="F520" s="202" t="s">
        <v>909</v>
      </c>
      <c r="G520" s="199"/>
      <c r="H520" s="201" t="s">
        <v>19</v>
      </c>
      <c r="I520" s="203"/>
      <c r="J520" s="199"/>
      <c r="K520" s="199"/>
      <c r="L520" s="204"/>
      <c r="M520" s="205"/>
      <c r="N520" s="206"/>
      <c r="O520" s="206"/>
      <c r="P520" s="206"/>
      <c r="Q520" s="206"/>
      <c r="R520" s="206"/>
      <c r="S520" s="206"/>
      <c r="T520" s="207"/>
      <c r="AT520" s="208" t="s">
        <v>195</v>
      </c>
      <c r="AU520" s="208" t="s">
        <v>82</v>
      </c>
      <c r="AV520" s="13" t="s">
        <v>80</v>
      </c>
      <c r="AW520" s="13" t="s">
        <v>35</v>
      </c>
      <c r="AX520" s="13" t="s">
        <v>73</v>
      </c>
      <c r="AY520" s="208" t="s">
        <v>185</v>
      </c>
    </row>
    <row r="521" spans="1:65" s="14" customFormat="1" ht="11.25">
      <c r="B521" s="209"/>
      <c r="C521" s="210"/>
      <c r="D521" s="200" t="s">
        <v>195</v>
      </c>
      <c r="E521" s="211" t="s">
        <v>19</v>
      </c>
      <c r="F521" s="212" t="s">
        <v>973</v>
      </c>
      <c r="G521" s="210"/>
      <c r="H521" s="213">
        <v>2.181</v>
      </c>
      <c r="I521" s="214"/>
      <c r="J521" s="210"/>
      <c r="K521" s="210"/>
      <c r="L521" s="215"/>
      <c r="M521" s="216"/>
      <c r="N521" s="217"/>
      <c r="O521" s="217"/>
      <c r="P521" s="217"/>
      <c r="Q521" s="217"/>
      <c r="R521" s="217"/>
      <c r="S521" s="217"/>
      <c r="T521" s="218"/>
      <c r="AT521" s="219" t="s">
        <v>195</v>
      </c>
      <c r="AU521" s="219" t="s">
        <v>82</v>
      </c>
      <c r="AV521" s="14" t="s">
        <v>82</v>
      </c>
      <c r="AW521" s="14" t="s">
        <v>35</v>
      </c>
      <c r="AX521" s="14" t="s">
        <v>73</v>
      </c>
      <c r="AY521" s="219" t="s">
        <v>185</v>
      </c>
    </row>
    <row r="522" spans="1:65" s="14" customFormat="1" ht="11.25">
      <c r="B522" s="209"/>
      <c r="C522" s="210"/>
      <c r="D522" s="200" t="s">
        <v>195</v>
      </c>
      <c r="E522" s="211" t="s">
        <v>19</v>
      </c>
      <c r="F522" s="212" t="s">
        <v>973</v>
      </c>
      <c r="G522" s="210"/>
      <c r="H522" s="213">
        <v>2.181</v>
      </c>
      <c r="I522" s="214"/>
      <c r="J522" s="210"/>
      <c r="K522" s="210"/>
      <c r="L522" s="215"/>
      <c r="M522" s="216"/>
      <c r="N522" s="217"/>
      <c r="O522" s="217"/>
      <c r="P522" s="217"/>
      <c r="Q522" s="217"/>
      <c r="R522" s="217"/>
      <c r="S522" s="217"/>
      <c r="T522" s="218"/>
      <c r="AT522" s="219" t="s">
        <v>195</v>
      </c>
      <c r="AU522" s="219" t="s">
        <v>82</v>
      </c>
      <c r="AV522" s="14" t="s">
        <v>82</v>
      </c>
      <c r="AW522" s="14" t="s">
        <v>35</v>
      </c>
      <c r="AX522" s="14" t="s">
        <v>73</v>
      </c>
      <c r="AY522" s="219" t="s">
        <v>185</v>
      </c>
    </row>
    <row r="523" spans="1:65" s="13" customFormat="1" ht="11.25">
      <c r="B523" s="198"/>
      <c r="C523" s="199"/>
      <c r="D523" s="200" t="s">
        <v>195</v>
      </c>
      <c r="E523" s="201" t="s">
        <v>19</v>
      </c>
      <c r="F523" s="202" t="s">
        <v>777</v>
      </c>
      <c r="G523" s="199"/>
      <c r="H523" s="201" t="s">
        <v>19</v>
      </c>
      <c r="I523" s="203"/>
      <c r="J523" s="199"/>
      <c r="K523" s="199"/>
      <c r="L523" s="204"/>
      <c r="M523" s="205"/>
      <c r="N523" s="206"/>
      <c r="O523" s="206"/>
      <c r="P523" s="206"/>
      <c r="Q523" s="206"/>
      <c r="R523" s="206"/>
      <c r="S523" s="206"/>
      <c r="T523" s="207"/>
      <c r="AT523" s="208" t="s">
        <v>195</v>
      </c>
      <c r="AU523" s="208" t="s">
        <v>82</v>
      </c>
      <c r="AV523" s="13" t="s">
        <v>80</v>
      </c>
      <c r="AW523" s="13" t="s">
        <v>35</v>
      </c>
      <c r="AX523" s="13" t="s">
        <v>73</v>
      </c>
      <c r="AY523" s="208" t="s">
        <v>185</v>
      </c>
    </row>
    <row r="524" spans="1:65" s="14" customFormat="1" ht="11.25">
      <c r="B524" s="209"/>
      <c r="C524" s="210"/>
      <c r="D524" s="200" t="s">
        <v>195</v>
      </c>
      <c r="E524" s="211" t="s">
        <v>19</v>
      </c>
      <c r="F524" s="212" t="s">
        <v>974</v>
      </c>
      <c r="G524" s="210"/>
      <c r="H524" s="213">
        <v>1.22</v>
      </c>
      <c r="I524" s="214"/>
      <c r="J524" s="210"/>
      <c r="K524" s="210"/>
      <c r="L524" s="215"/>
      <c r="M524" s="216"/>
      <c r="N524" s="217"/>
      <c r="O524" s="217"/>
      <c r="P524" s="217"/>
      <c r="Q524" s="217"/>
      <c r="R524" s="217"/>
      <c r="S524" s="217"/>
      <c r="T524" s="218"/>
      <c r="AT524" s="219" t="s">
        <v>195</v>
      </c>
      <c r="AU524" s="219" t="s">
        <v>82</v>
      </c>
      <c r="AV524" s="14" t="s">
        <v>82</v>
      </c>
      <c r="AW524" s="14" t="s">
        <v>35</v>
      </c>
      <c r="AX524" s="14" t="s">
        <v>73</v>
      </c>
      <c r="AY524" s="219" t="s">
        <v>185</v>
      </c>
    </row>
    <row r="525" spans="1:65" s="15" customFormat="1" ht="11.25">
      <c r="B525" s="220"/>
      <c r="C525" s="221"/>
      <c r="D525" s="200" t="s">
        <v>195</v>
      </c>
      <c r="E525" s="222" t="s">
        <v>19</v>
      </c>
      <c r="F525" s="223" t="s">
        <v>226</v>
      </c>
      <c r="G525" s="221"/>
      <c r="H525" s="224">
        <v>5.5819999999999999</v>
      </c>
      <c r="I525" s="225"/>
      <c r="J525" s="221"/>
      <c r="K525" s="221"/>
      <c r="L525" s="226"/>
      <c r="M525" s="227"/>
      <c r="N525" s="228"/>
      <c r="O525" s="228"/>
      <c r="P525" s="228"/>
      <c r="Q525" s="228"/>
      <c r="R525" s="228"/>
      <c r="S525" s="228"/>
      <c r="T525" s="229"/>
      <c r="AT525" s="230" t="s">
        <v>195</v>
      </c>
      <c r="AU525" s="230" t="s">
        <v>82</v>
      </c>
      <c r="AV525" s="15" t="s">
        <v>135</v>
      </c>
      <c r="AW525" s="15" t="s">
        <v>35</v>
      </c>
      <c r="AX525" s="15" t="s">
        <v>80</v>
      </c>
      <c r="AY525" s="230" t="s">
        <v>185</v>
      </c>
    </row>
    <row r="526" spans="1:65" s="12" customFormat="1" ht="22.9" customHeight="1">
      <c r="B526" s="164"/>
      <c r="C526" s="165"/>
      <c r="D526" s="166" t="s">
        <v>72</v>
      </c>
      <c r="E526" s="178" t="s">
        <v>236</v>
      </c>
      <c r="F526" s="178" t="s">
        <v>237</v>
      </c>
      <c r="G526" s="165"/>
      <c r="H526" s="165"/>
      <c r="I526" s="168"/>
      <c r="J526" s="179">
        <f>BK526</f>
        <v>0</v>
      </c>
      <c r="K526" s="165"/>
      <c r="L526" s="170"/>
      <c r="M526" s="171"/>
      <c r="N526" s="172"/>
      <c r="O526" s="172"/>
      <c r="P526" s="173">
        <f>SUM(P527:P585)</f>
        <v>0</v>
      </c>
      <c r="Q526" s="172"/>
      <c r="R526" s="173">
        <f>SUM(R527:R585)</f>
        <v>0.110601</v>
      </c>
      <c r="S526" s="172"/>
      <c r="T526" s="174">
        <f>SUM(T527:T585)</f>
        <v>0</v>
      </c>
      <c r="AR526" s="175" t="s">
        <v>80</v>
      </c>
      <c r="AT526" s="176" t="s">
        <v>72</v>
      </c>
      <c r="AU526" s="176" t="s">
        <v>80</v>
      </c>
      <c r="AY526" s="175" t="s">
        <v>185</v>
      </c>
      <c r="BK526" s="177">
        <f>SUM(BK527:BK585)</f>
        <v>0</v>
      </c>
    </row>
    <row r="527" spans="1:65" s="2" customFormat="1" ht="24.2" customHeight="1">
      <c r="A527" s="36"/>
      <c r="B527" s="37"/>
      <c r="C527" s="180" t="s">
        <v>980</v>
      </c>
      <c r="D527" s="180" t="s">
        <v>187</v>
      </c>
      <c r="E527" s="181" t="s">
        <v>238</v>
      </c>
      <c r="F527" s="182" t="s">
        <v>239</v>
      </c>
      <c r="G527" s="183" t="s">
        <v>240</v>
      </c>
      <c r="H527" s="184">
        <v>869.4</v>
      </c>
      <c r="I527" s="185"/>
      <c r="J527" s="186">
        <f>ROUND(I527*H527,2)</f>
        <v>0</v>
      </c>
      <c r="K527" s="182" t="s">
        <v>191</v>
      </c>
      <c r="L527" s="41"/>
      <c r="M527" s="187" t="s">
        <v>19</v>
      </c>
      <c r="N527" s="188" t="s">
        <v>44</v>
      </c>
      <c r="O527" s="66"/>
      <c r="P527" s="189">
        <f>O527*H527</f>
        <v>0</v>
      </c>
      <c r="Q527" s="189">
        <v>0</v>
      </c>
      <c r="R527" s="189">
        <f>Q527*H527</f>
        <v>0</v>
      </c>
      <c r="S527" s="189">
        <v>0</v>
      </c>
      <c r="T527" s="190">
        <f>S527*H527</f>
        <v>0</v>
      </c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R527" s="191" t="s">
        <v>135</v>
      </c>
      <c r="AT527" s="191" t="s">
        <v>187</v>
      </c>
      <c r="AU527" s="191" t="s">
        <v>82</v>
      </c>
      <c r="AY527" s="19" t="s">
        <v>185</v>
      </c>
      <c r="BE527" s="192">
        <f>IF(N527="základní",J527,0)</f>
        <v>0</v>
      </c>
      <c r="BF527" s="192">
        <f>IF(N527="snížená",J527,0)</f>
        <v>0</v>
      </c>
      <c r="BG527" s="192">
        <f>IF(N527="zákl. přenesená",J527,0)</f>
        <v>0</v>
      </c>
      <c r="BH527" s="192">
        <f>IF(N527="sníž. přenesená",J527,0)</f>
        <v>0</v>
      </c>
      <c r="BI527" s="192">
        <f>IF(N527="nulová",J527,0)</f>
        <v>0</v>
      </c>
      <c r="BJ527" s="19" t="s">
        <v>80</v>
      </c>
      <c r="BK527" s="192">
        <f>ROUND(I527*H527,2)</f>
        <v>0</v>
      </c>
      <c r="BL527" s="19" t="s">
        <v>135</v>
      </c>
      <c r="BM527" s="191" t="s">
        <v>981</v>
      </c>
    </row>
    <row r="528" spans="1:65" s="2" customFormat="1" ht="11.25">
      <c r="A528" s="36"/>
      <c r="B528" s="37"/>
      <c r="C528" s="38"/>
      <c r="D528" s="193" t="s">
        <v>193</v>
      </c>
      <c r="E528" s="38"/>
      <c r="F528" s="194" t="s">
        <v>242</v>
      </c>
      <c r="G528" s="38"/>
      <c r="H528" s="38"/>
      <c r="I528" s="195"/>
      <c r="J528" s="38"/>
      <c r="K528" s="38"/>
      <c r="L528" s="41"/>
      <c r="M528" s="196"/>
      <c r="N528" s="197"/>
      <c r="O528" s="66"/>
      <c r="P528" s="66"/>
      <c r="Q528" s="66"/>
      <c r="R528" s="66"/>
      <c r="S528" s="66"/>
      <c r="T528" s="67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T528" s="19" t="s">
        <v>193</v>
      </c>
      <c r="AU528" s="19" t="s">
        <v>82</v>
      </c>
    </row>
    <row r="529" spans="1:65" s="13" customFormat="1" ht="11.25">
      <c r="B529" s="198"/>
      <c r="C529" s="199"/>
      <c r="D529" s="200" t="s">
        <v>195</v>
      </c>
      <c r="E529" s="201" t="s">
        <v>19</v>
      </c>
      <c r="F529" s="202" t="s">
        <v>982</v>
      </c>
      <c r="G529" s="199"/>
      <c r="H529" s="201" t="s">
        <v>19</v>
      </c>
      <c r="I529" s="203"/>
      <c r="J529" s="199"/>
      <c r="K529" s="199"/>
      <c r="L529" s="204"/>
      <c r="M529" s="205"/>
      <c r="N529" s="206"/>
      <c r="O529" s="206"/>
      <c r="P529" s="206"/>
      <c r="Q529" s="206"/>
      <c r="R529" s="206"/>
      <c r="S529" s="206"/>
      <c r="T529" s="207"/>
      <c r="AT529" s="208" t="s">
        <v>195</v>
      </c>
      <c r="AU529" s="208" t="s">
        <v>82</v>
      </c>
      <c r="AV529" s="13" t="s">
        <v>80</v>
      </c>
      <c r="AW529" s="13" t="s">
        <v>35</v>
      </c>
      <c r="AX529" s="13" t="s">
        <v>73</v>
      </c>
      <c r="AY529" s="208" t="s">
        <v>185</v>
      </c>
    </row>
    <row r="530" spans="1:65" s="14" customFormat="1" ht="11.25">
      <c r="B530" s="209"/>
      <c r="C530" s="210"/>
      <c r="D530" s="200" t="s">
        <v>195</v>
      </c>
      <c r="E530" s="211" t="s">
        <v>19</v>
      </c>
      <c r="F530" s="212" t="s">
        <v>983</v>
      </c>
      <c r="G530" s="210"/>
      <c r="H530" s="213">
        <v>869.4</v>
      </c>
      <c r="I530" s="214"/>
      <c r="J530" s="210"/>
      <c r="K530" s="210"/>
      <c r="L530" s="215"/>
      <c r="M530" s="216"/>
      <c r="N530" s="217"/>
      <c r="O530" s="217"/>
      <c r="P530" s="217"/>
      <c r="Q530" s="217"/>
      <c r="R530" s="217"/>
      <c r="S530" s="217"/>
      <c r="T530" s="218"/>
      <c r="AT530" s="219" t="s">
        <v>195</v>
      </c>
      <c r="AU530" s="219" t="s">
        <v>82</v>
      </c>
      <c r="AV530" s="14" t="s">
        <v>82</v>
      </c>
      <c r="AW530" s="14" t="s">
        <v>35</v>
      </c>
      <c r="AX530" s="14" t="s">
        <v>73</v>
      </c>
      <c r="AY530" s="219" t="s">
        <v>185</v>
      </c>
    </row>
    <row r="531" spans="1:65" s="15" customFormat="1" ht="11.25">
      <c r="B531" s="220"/>
      <c r="C531" s="221"/>
      <c r="D531" s="200" t="s">
        <v>195</v>
      </c>
      <c r="E531" s="222" t="s">
        <v>19</v>
      </c>
      <c r="F531" s="223" t="s">
        <v>226</v>
      </c>
      <c r="G531" s="221"/>
      <c r="H531" s="224">
        <v>869.4</v>
      </c>
      <c r="I531" s="225"/>
      <c r="J531" s="221"/>
      <c r="K531" s="221"/>
      <c r="L531" s="226"/>
      <c r="M531" s="227"/>
      <c r="N531" s="228"/>
      <c r="O531" s="228"/>
      <c r="P531" s="228"/>
      <c r="Q531" s="228"/>
      <c r="R531" s="228"/>
      <c r="S531" s="228"/>
      <c r="T531" s="229"/>
      <c r="AT531" s="230" t="s">
        <v>195</v>
      </c>
      <c r="AU531" s="230" t="s">
        <v>82</v>
      </c>
      <c r="AV531" s="15" t="s">
        <v>135</v>
      </c>
      <c r="AW531" s="15" t="s">
        <v>35</v>
      </c>
      <c r="AX531" s="15" t="s">
        <v>80</v>
      </c>
      <c r="AY531" s="230" t="s">
        <v>185</v>
      </c>
    </row>
    <row r="532" spans="1:65" s="2" customFormat="1" ht="24.2" customHeight="1">
      <c r="A532" s="36"/>
      <c r="B532" s="37"/>
      <c r="C532" s="180" t="s">
        <v>984</v>
      </c>
      <c r="D532" s="180" t="s">
        <v>187</v>
      </c>
      <c r="E532" s="181" t="s">
        <v>245</v>
      </c>
      <c r="F532" s="182" t="s">
        <v>246</v>
      </c>
      <c r="G532" s="183" t="s">
        <v>240</v>
      </c>
      <c r="H532" s="184">
        <v>104328</v>
      </c>
      <c r="I532" s="185"/>
      <c r="J532" s="186">
        <f>ROUND(I532*H532,2)</f>
        <v>0</v>
      </c>
      <c r="K532" s="182" t="s">
        <v>191</v>
      </c>
      <c r="L532" s="41"/>
      <c r="M532" s="187" t="s">
        <v>19</v>
      </c>
      <c r="N532" s="188" t="s">
        <v>44</v>
      </c>
      <c r="O532" s="66"/>
      <c r="P532" s="189">
        <f>O532*H532</f>
        <v>0</v>
      </c>
      <c r="Q532" s="189">
        <v>0</v>
      </c>
      <c r="R532" s="189">
        <f>Q532*H532</f>
        <v>0</v>
      </c>
      <c r="S532" s="189">
        <v>0</v>
      </c>
      <c r="T532" s="190">
        <f>S532*H532</f>
        <v>0</v>
      </c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R532" s="191" t="s">
        <v>135</v>
      </c>
      <c r="AT532" s="191" t="s">
        <v>187</v>
      </c>
      <c r="AU532" s="191" t="s">
        <v>82</v>
      </c>
      <c r="AY532" s="19" t="s">
        <v>185</v>
      </c>
      <c r="BE532" s="192">
        <f>IF(N532="základní",J532,0)</f>
        <v>0</v>
      </c>
      <c r="BF532" s="192">
        <f>IF(N532="snížená",J532,0)</f>
        <v>0</v>
      </c>
      <c r="BG532" s="192">
        <f>IF(N532="zákl. přenesená",J532,0)</f>
        <v>0</v>
      </c>
      <c r="BH532" s="192">
        <f>IF(N532="sníž. přenesená",J532,0)</f>
        <v>0</v>
      </c>
      <c r="BI532" s="192">
        <f>IF(N532="nulová",J532,0)</f>
        <v>0</v>
      </c>
      <c r="BJ532" s="19" t="s">
        <v>80</v>
      </c>
      <c r="BK532" s="192">
        <f>ROUND(I532*H532,2)</f>
        <v>0</v>
      </c>
      <c r="BL532" s="19" t="s">
        <v>135</v>
      </c>
      <c r="BM532" s="191" t="s">
        <v>985</v>
      </c>
    </row>
    <row r="533" spans="1:65" s="2" customFormat="1" ht="11.25">
      <c r="A533" s="36"/>
      <c r="B533" s="37"/>
      <c r="C533" s="38"/>
      <c r="D533" s="193" t="s">
        <v>193</v>
      </c>
      <c r="E533" s="38"/>
      <c r="F533" s="194" t="s">
        <v>248</v>
      </c>
      <c r="G533" s="38"/>
      <c r="H533" s="38"/>
      <c r="I533" s="195"/>
      <c r="J533" s="38"/>
      <c r="K533" s="38"/>
      <c r="L533" s="41"/>
      <c r="M533" s="196"/>
      <c r="N533" s="197"/>
      <c r="O533" s="66"/>
      <c r="P533" s="66"/>
      <c r="Q533" s="66"/>
      <c r="R533" s="66"/>
      <c r="S533" s="66"/>
      <c r="T533" s="67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T533" s="19" t="s">
        <v>193</v>
      </c>
      <c r="AU533" s="19" t="s">
        <v>82</v>
      </c>
    </row>
    <row r="534" spans="1:65" s="14" customFormat="1" ht="11.25">
      <c r="B534" s="209"/>
      <c r="C534" s="210"/>
      <c r="D534" s="200" t="s">
        <v>195</v>
      </c>
      <c r="E534" s="211" t="s">
        <v>19</v>
      </c>
      <c r="F534" s="212" t="s">
        <v>986</v>
      </c>
      <c r="G534" s="210"/>
      <c r="H534" s="213">
        <v>104328</v>
      </c>
      <c r="I534" s="214"/>
      <c r="J534" s="210"/>
      <c r="K534" s="210"/>
      <c r="L534" s="215"/>
      <c r="M534" s="216"/>
      <c r="N534" s="217"/>
      <c r="O534" s="217"/>
      <c r="P534" s="217"/>
      <c r="Q534" s="217"/>
      <c r="R534" s="217"/>
      <c r="S534" s="217"/>
      <c r="T534" s="218"/>
      <c r="AT534" s="219" t="s">
        <v>195</v>
      </c>
      <c r="AU534" s="219" t="s">
        <v>82</v>
      </c>
      <c r="AV534" s="14" t="s">
        <v>82</v>
      </c>
      <c r="AW534" s="14" t="s">
        <v>35</v>
      </c>
      <c r="AX534" s="14" t="s">
        <v>73</v>
      </c>
      <c r="AY534" s="219" t="s">
        <v>185</v>
      </c>
    </row>
    <row r="535" spans="1:65" s="15" customFormat="1" ht="11.25">
      <c r="B535" s="220"/>
      <c r="C535" s="221"/>
      <c r="D535" s="200" t="s">
        <v>195</v>
      </c>
      <c r="E535" s="222" t="s">
        <v>19</v>
      </c>
      <c r="F535" s="223" t="s">
        <v>226</v>
      </c>
      <c r="G535" s="221"/>
      <c r="H535" s="224">
        <v>104328</v>
      </c>
      <c r="I535" s="225"/>
      <c r="J535" s="221"/>
      <c r="K535" s="221"/>
      <c r="L535" s="226"/>
      <c r="M535" s="227"/>
      <c r="N535" s="228"/>
      <c r="O535" s="228"/>
      <c r="P535" s="228"/>
      <c r="Q535" s="228"/>
      <c r="R535" s="228"/>
      <c r="S535" s="228"/>
      <c r="T535" s="229"/>
      <c r="AT535" s="230" t="s">
        <v>195</v>
      </c>
      <c r="AU535" s="230" t="s">
        <v>82</v>
      </c>
      <c r="AV535" s="15" t="s">
        <v>135</v>
      </c>
      <c r="AW535" s="15" t="s">
        <v>35</v>
      </c>
      <c r="AX535" s="15" t="s">
        <v>80</v>
      </c>
      <c r="AY535" s="230" t="s">
        <v>185</v>
      </c>
    </row>
    <row r="536" spans="1:65" s="2" customFormat="1" ht="24.2" customHeight="1">
      <c r="A536" s="36"/>
      <c r="B536" s="37"/>
      <c r="C536" s="180" t="s">
        <v>987</v>
      </c>
      <c r="D536" s="180" t="s">
        <v>187</v>
      </c>
      <c r="E536" s="181" t="s">
        <v>251</v>
      </c>
      <c r="F536" s="182" t="s">
        <v>252</v>
      </c>
      <c r="G536" s="183" t="s">
        <v>240</v>
      </c>
      <c r="H536" s="184">
        <v>869.4</v>
      </c>
      <c r="I536" s="185"/>
      <c r="J536" s="186">
        <f>ROUND(I536*H536,2)</f>
        <v>0</v>
      </c>
      <c r="K536" s="182" t="s">
        <v>191</v>
      </c>
      <c r="L536" s="41"/>
      <c r="M536" s="187" t="s">
        <v>19</v>
      </c>
      <c r="N536" s="188" t="s">
        <v>44</v>
      </c>
      <c r="O536" s="66"/>
      <c r="P536" s="189">
        <f>O536*H536</f>
        <v>0</v>
      </c>
      <c r="Q536" s="189">
        <v>0</v>
      </c>
      <c r="R536" s="189">
        <f>Q536*H536</f>
        <v>0</v>
      </c>
      <c r="S536" s="189">
        <v>0</v>
      </c>
      <c r="T536" s="190">
        <f>S536*H536</f>
        <v>0</v>
      </c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R536" s="191" t="s">
        <v>135</v>
      </c>
      <c r="AT536" s="191" t="s">
        <v>187</v>
      </c>
      <c r="AU536" s="191" t="s">
        <v>82</v>
      </c>
      <c r="AY536" s="19" t="s">
        <v>185</v>
      </c>
      <c r="BE536" s="192">
        <f>IF(N536="základní",J536,0)</f>
        <v>0</v>
      </c>
      <c r="BF536" s="192">
        <f>IF(N536="snížená",J536,0)</f>
        <v>0</v>
      </c>
      <c r="BG536" s="192">
        <f>IF(N536="zákl. přenesená",J536,0)</f>
        <v>0</v>
      </c>
      <c r="BH536" s="192">
        <f>IF(N536="sníž. přenesená",J536,0)</f>
        <v>0</v>
      </c>
      <c r="BI536" s="192">
        <f>IF(N536="nulová",J536,0)</f>
        <v>0</v>
      </c>
      <c r="BJ536" s="19" t="s">
        <v>80</v>
      </c>
      <c r="BK536" s="192">
        <f>ROUND(I536*H536,2)</f>
        <v>0</v>
      </c>
      <c r="BL536" s="19" t="s">
        <v>135</v>
      </c>
      <c r="BM536" s="191" t="s">
        <v>988</v>
      </c>
    </row>
    <row r="537" spans="1:65" s="2" customFormat="1" ht="11.25">
      <c r="A537" s="36"/>
      <c r="B537" s="37"/>
      <c r="C537" s="38"/>
      <c r="D537" s="193" t="s">
        <v>193</v>
      </c>
      <c r="E537" s="38"/>
      <c r="F537" s="194" t="s">
        <v>254</v>
      </c>
      <c r="G537" s="38"/>
      <c r="H537" s="38"/>
      <c r="I537" s="195"/>
      <c r="J537" s="38"/>
      <c r="K537" s="38"/>
      <c r="L537" s="41"/>
      <c r="M537" s="196"/>
      <c r="N537" s="197"/>
      <c r="O537" s="66"/>
      <c r="P537" s="66"/>
      <c r="Q537" s="66"/>
      <c r="R537" s="66"/>
      <c r="S537" s="66"/>
      <c r="T537" s="67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T537" s="19" t="s">
        <v>193</v>
      </c>
      <c r="AU537" s="19" t="s">
        <v>82</v>
      </c>
    </row>
    <row r="538" spans="1:65" s="13" customFormat="1" ht="11.25">
      <c r="B538" s="198"/>
      <c r="C538" s="199"/>
      <c r="D538" s="200" t="s">
        <v>195</v>
      </c>
      <c r="E538" s="201" t="s">
        <v>19</v>
      </c>
      <c r="F538" s="202" t="s">
        <v>982</v>
      </c>
      <c r="G538" s="199"/>
      <c r="H538" s="201" t="s">
        <v>19</v>
      </c>
      <c r="I538" s="203"/>
      <c r="J538" s="199"/>
      <c r="K538" s="199"/>
      <c r="L538" s="204"/>
      <c r="M538" s="205"/>
      <c r="N538" s="206"/>
      <c r="O538" s="206"/>
      <c r="P538" s="206"/>
      <c r="Q538" s="206"/>
      <c r="R538" s="206"/>
      <c r="S538" s="206"/>
      <c r="T538" s="207"/>
      <c r="AT538" s="208" t="s">
        <v>195</v>
      </c>
      <c r="AU538" s="208" t="s">
        <v>82</v>
      </c>
      <c r="AV538" s="13" t="s">
        <v>80</v>
      </c>
      <c r="AW538" s="13" t="s">
        <v>35</v>
      </c>
      <c r="AX538" s="13" t="s">
        <v>73</v>
      </c>
      <c r="AY538" s="208" t="s">
        <v>185</v>
      </c>
    </row>
    <row r="539" spans="1:65" s="14" customFormat="1" ht="11.25">
      <c r="B539" s="209"/>
      <c r="C539" s="210"/>
      <c r="D539" s="200" t="s">
        <v>195</v>
      </c>
      <c r="E539" s="211" t="s">
        <v>19</v>
      </c>
      <c r="F539" s="212" t="s">
        <v>983</v>
      </c>
      <c r="G539" s="210"/>
      <c r="H539" s="213">
        <v>869.4</v>
      </c>
      <c r="I539" s="214"/>
      <c r="J539" s="210"/>
      <c r="K539" s="210"/>
      <c r="L539" s="215"/>
      <c r="M539" s="216"/>
      <c r="N539" s="217"/>
      <c r="O539" s="217"/>
      <c r="P539" s="217"/>
      <c r="Q539" s="217"/>
      <c r="R539" s="217"/>
      <c r="S539" s="217"/>
      <c r="T539" s="218"/>
      <c r="AT539" s="219" t="s">
        <v>195</v>
      </c>
      <c r="AU539" s="219" t="s">
        <v>82</v>
      </c>
      <c r="AV539" s="14" t="s">
        <v>82</v>
      </c>
      <c r="AW539" s="14" t="s">
        <v>35</v>
      </c>
      <c r="AX539" s="14" t="s">
        <v>73</v>
      </c>
      <c r="AY539" s="219" t="s">
        <v>185</v>
      </c>
    </row>
    <row r="540" spans="1:65" s="15" customFormat="1" ht="11.25">
      <c r="B540" s="220"/>
      <c r="C540" s="221"/>
      <c r="D540" s="200" t="s">
        <v>195</v>
      </c>
      <c r="E540" s="222" t="s">
        <v>19</v>
      </c>
      <c r="F540" s="223" t="s">
        <v>226</v>
      </c>
      <c r="G540" s="221"/>
      <c r="H540" s="224">
        <v>869.4</v>
      </c>
      <c r="I540" s="225"/>
      <c r="J540" s="221"/>
      <c r="K540" s="221"/>
      <c r="L540" s="226"/>
      <c r="M540" s="227"/>
      <c r="N540" s="228"/>
      <c r="O540" s="228"/>
      <c r="P540" s="228"/>
      <c r="Q540" s="228"/>
      <c r="R540" s="228"/>
      <c r="S540" s="228"/>
      <c r="T540" s="229"/>
      <c r="AT540" s="230" t="s">
        <v>195</v>
      </c>
      <c r="AU540" s="230" t="s">
        <v>82</v>
      </c>
      <c r="AV540" s="15" t="s">
        <v>135</v>
      </c>
      <c r="AW540" s="15" t="s">
        <v>35</v>
      </c>
      <c r="AX540" s="15" t="s">
        <v>80</v>
      </c>
      <c r="AY540" s="230" t="s">
        <v>185</v>
      </c>
    </row>
    <row r="541" spans="1:65" s="2" customFormat="1" ht="24.2" customHeight="1">
      <c r="A541" s="36"/>
      <c r="B541" s="37"/>
      <c r="C541" s="180" t="s">
        <v>989</v>
      </c>
      <c r="D541" s="180" t="s">
        <v>187</v>
      </c>
      <c r="E541" s="181" t="s">
        <v>990</v>
      </c>
      <c r="F541" s="182" t="s">
        <v>991</v>
      </c>
      <c r="G541" s="183" t="s">
        <v>190</v>
      </c>
      <c r="H541" s="184">
        <v>18.285</v>
      </c>
      <c r="I541" s="185"/>
      <c r="J541" s="186">
        <f>ROUND(I541*H541,2)</f>
        <v>0</v>
      </c>
      <c r="K541" s="182" t="s">
        <v>191</v>
      </c>
      <c r="L541" s="41"/>
      <c r="M541" s="187" t="s">
        <v>19</v>
      </c>
      <c r="N541" s="188" t="s">
        <v>44</v>
      </c>
      <c r="O541" s="66"/>
      <c r="P541" s="189">
        <f>O541*H541</f>
        <v>0</v>
      </c>
      <c r="Q541" s="189">
        <v>0</v>
      </c>
      <c r="R541" s="189">
        <f>Q541*H541</f>
        <v>0</v>
      </c>
      <c r="S541" s="189">
        <v>0</v>
      </c>
      <c r="T541" s="190">
        <f>S541*H541</f>
        <v>0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191" t="s">
        <v>135</v>
      </c>
      <c r="AT541" s="191" t="s">
        <v>187</v>
      </c>
      <c r="AU541" s="191" t="s">
        <v>82</v>
      </c>
      <c r="AY541" s="19" t="s">
        <v>185</v>
      </c>
      <c r="BE541" s="192">
        <f>IF(N541="základní",J541,0)</f>
        <v>0</v>
      </c>
      <c r="BF541" s="192">
        <f>IF(N541="snížená",J541,0)</f>
        <v>0</v>
      </c>
      <c r="BG541" s="192">
        <f>IF(N541="zákl. přenesená",J541,0)</f>
        <v>0</v>
      </c>
      <c r="BH541" s="192">
        <f>IF(N541="sníž. přenesená",J541,0)</f>
        <v>0</v>
      </c>
      <c r="BI541" s="192">
        <f>IF(N541="nulová",J541,0)</f>
        <v>0</v>
      </c>
      <c r="BJ541" s="19" t="s">
        <v>80</v>
      </c>
      <c r="BK541" s="192">
        <f>ROUND(I541*H541,2)</f>
        <v>0</v>
      </c>
      <c r="BL541" s="19" t="s">
        <v>135</v>
      </c>
      <c r="BM541" s="191" t="s">
        <v>992</v>
      </c>
    </row>
    <row r="542" spans="1:65" s="2" customFormat="1" ht="11.25">
      <c r="A542" s="36"/>
      <c r="B542" s="37"/>
      <c r="C542" s="38"/>
      <c r="D542" s="193" t="s">
        <v>193</v>
      </c>
      <c r="E542" s="38"/>
      <c r="F542" s="194" t="s">
        <v>993</v>
      </c>
      <c r="G542" s="38"/>
      <c r="H542" s="38"/>
      <c r="I542" s="195"/>
      <c r="J542" s="38"/>
      <c r="K542" s="38"/>
      <c r="L542" s="41"/>
      <c r="M542" s="196"/>
      <c r="N542" s="197"/>
      <c r="O542" s="66"/>
      <c r="P542" s="66"/>
      <c r="Q542" s="66"/>
      <c r="R542" s="66"/>
      <c r="S542" s="66"/>
      <c r="T542" s="67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T542" s="19" t="s">
        <v>193</v>
      </c>
      <c r="AU542" s="19" t="s">
        <v>82</v>
      </c>
    </row>
    <row r="543" spans="1:65" s="13" customFormat="1" ht="11.25">
      <c r="B543" s="198"/>
      <c r="C543" s="199"/>
      <c r="D543" s="200" t="s">
        <v>195</v>
      </c>
      <c r="E543" s="201" t="s">
        <v>19</v>
      </c>
      <c r="F543" s="202" t="s">
        <v>652</v>
      </c>
      <c r="G543" s="199"/>
      <c r="H543" s="201" t="s">
        <v>19</v>
      </c>
      <c r="I543" s="203"/>
      <c r="J543" s="199"/>
      <c r="K543" s="199"/>
      <c r="L543" s="204"/>
      <c r="M543" s="205"/>
      <c r="N543" s="206"/>
      <c r="O543" s="206"/>
      <c r="P543" s="206"/>
      <c r="Q543" s="206"/>
      <c r="R543" s="206"/>
      <c r="S543" s="206"/>
      <c r="T543" s="207"/>
      <c r="AT543" s="208" t="s">
        <v>195</v>
      </c>
      <c r="AU543" s="208" t="s">
        <v>82</v>
      </c>
      <c r="AV543" s="13" t="s">
        <v>80</v>
      </c>
      <c r="AW543" s="13" t="s">
        <v>35</v>
      </c>
      <c r="AX543" s="13" t="s">
        <v>73</v>
      </c>
      <c r="AY543" s="208" t="s">
        <v>185</v>
      </c>
    </row>
    <row r="544" spans="1:65" s="13" customFormat="1" ht="11.25">
      <c r="B544" s="198"/>
      <c r="C544" s="199"/>
      <c r="D544" s="200" t="s">
        <v>195</v>
      </c>
      <c r="E544" s="201" t="s">
        <v>19</v>
      </c>
      <c r="F544" s="202" t="s">
        <v>994</v>
      </c>
      <c r="G544" s="199"/>
      <c r="H544" s="201" t="s">
        <v>19</v>
      </c>
      <c r="I544" s="203"/>
      <c r="J544" s="199"/>
      <c r="K544" s="199"/>
      <c r="L544" s="204"/>
      <c r="M544" s="205"/>
      <c r="N544" s="206"/>
      <c r="O544" s="206"/>
      <c r="P544" s="206"/>
      <c r="Q544" s="206"/>
      <c r="R544" s="206"/>
      <c r="S544" s="206"/>
      <c r="T544" s="207"/>
      <c r="AT544" s="208" t="s">
        <v>195</v>
      </c>
      <c r="AU544" s="208" t="s">
        <v>82</v>
      </c>
      <c r="AV544" s="13" t="s">
        <v>80</v>
      </c>
      <c r="AW544" s="13" t="s">
        <v>35</v>
      </c>
      <c r="AX544" s="13" t="s">
        <v>73</v>
      </c>
      <c r="AY544" s="208" t="s">
        <v>185</v>
      </c>
    </row>
    <row r="545" spans="1:65" s="14" customFormat="1" ht="11.25">
      <c r="B545" s="209"/>
      <c r="C545" s="210"/>
      <c r="D545" s="200" t="s">
        <v>195</v>
      </c>
      <c r="E545" s="211" t="s">
        <v>19</v>
      </c>
      <c r="F545" s="212" t="s">
        <v>995</v>
      </c>
      <c r="G545" s="210"/>
      <c r="H545" s="213">
        <v>18.285</v>
      </c>
      <c r="I545" s="214"/>
      <c r="J545" s="210"/>
      <c r="K545" s="210"/>
      <c r="L545" s="215"/>
      <c r="M545" s="216"/>
      <c r="N545" s="217"/>
      <c r="O545" s="217"/>
      <c r="P545" s="217"/>
      <c r="Q545" s="217"/>
      <c r="R545" s="217"/>
      <c r="S545" s="217"/>
      <c r="T545" s="218"/>
      <c r="AT545" s="219" t="s">
        <v>195</v>
      </c>
      <c r="AU545" s="219" t="s">
        <v>82</v>
      </c>
      <c r="AV545" s="14" t="s">
        <v>82</v>
      </c>
      <c r="AW545" s="14" t="s">
        <v>35</v>
      </c>
      <c r="AX545" s="14" t="s">
        <v>73</v>
      </c>
      <c r="AY545" s="219" t="s">
        <v>185</v>
      </c>
    </row>
    <row r="546" spans="1:65" s="15" customFormat="1" ht="11.25">
      <c r="B546" s="220"/>
      <c r="C546" s="221"/>
      <c r="D546" s="200" t="s">
        <v>195</v>
      </c>
      <c r="E546" s="222" t="s">
        <v>19</v>
      </c>
      <c r="F546" s="223" t="s">
        <v>226</v>
      </c>
      <c r="G546" s="221"/>
      <c r="H546" s="224">
        <v>18.285</v>
      </c>
      <c r="I546" s="225"/>
      <c r="J546" s="221"/>
      <c r="K546" s="221"/>
      <c r="L546" s="226"/>
      <c r="M546" s="227"/>
      <c r="N546" s="228"/>
      <c r="O546" s="228"/>
      <c r="P546" s="228"/>
      <c r="Q546" s="228"/>
      <c r="R546" s="228"/>
      <c r="S546" s="228"/>
      <c r="T546" s="229"/>
      <c r="AT546" s="230" t="s">
        <v>195</v>
      </c>
      <c r="AU546" s="230" t="s">
        <v>82</v>
      </c>
      <c r="AV546" s="15" t="s">
        <v>135</v>
      </c>
      <c r="AW546" s="15" t="s">
        <v>35</v>
      </c>
      <c r="AX546" s="15" t="s">
        <v>80</v>
      </c>
      <c r="AY546" s="230" t="s">
        <v>185</v>
      </c>
    </row>
    <row r="547" spans="1:65" s="2" customFormat="1" ht="24.2" customHeight="1">
      <c r="A547" s="36"/>
      <c r="B547" s="37"/>
      <c r="C547" s="180" t="s">
        <v>996</v>
      </c>
      <c r="D547" s="180" t="s">
        <v>187</v>
      </c>
      <c r="E547" s="181" t="s">
        <v>997</v>
      </c>
      <c r="F547" s="182" t="s">
        <v>998</v>
      </c>
      <c r="G547" s="183" t="s">
        <v>190</v>
      </c>
      <c r="H547" s="184">
        <v>822.82500000000005</v>
      </c>
      <c r="I547" s="185"/>
      <c r="J547" s="186">
        <f>ROUND(I547*H547,2)</f>
        <v>0</v>
      </c>
      <c r="K547" s="182" t="s">
        <v>191</v>
      </c>
      <c r="L547" s="41"/>
      <c r="M547" s="187" t="s">
        <v>19</v>
      </c>
      <c r="N547" s="188" t="s">
        <v>44</v>
      </c>
      <c r="O547" s="66"/>
      <c r="P547" s="189">
        <f>O547*H547</f>
        <v>0</v>
      </c>
      <c r="Q547" s="189">
        <v>0</v>
      </c>
      <c r="R547" s="189">
        <f>Q547*H547</f>
        <v>0</v>
      </c>
      <c r="S547" s="189">
        <v>0</v>
      </c>
      <c r="T547" s="190">
        <f>S547*H547</f>
        <v>0</v>
      </c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R547" s="191" t="s">
        <v>135</v>
      </c>
      <c r="AT547" s="191" t="s">
        <v>187</v>
      </c>
      <c r="AU547" s="191" t="s">
        <v>82</v>
      </c>
      <c r="AY547" s="19" t="s">
        <v>185</v>
      </c>
      <c r="BE547" s="192">
        <f>IF(N547="základní",J547,0)</f>
        <v>0</v>
      </c>
      <c r="BF547" s="192">
        <f>IF(N547="snížená",J547,0)</f>
        <v>0</v>
      </c>
      <c r="BG547" s="192">
        <f>IF(N547="zákl. přenesená",J547,0)</f>
        <v>0</v>
      </c>
      <c r="BH547" s="192">
        <f>IF(N547="sníž. přenesená",J547,0)</f>
        <v>0</v>
      </c>
      <c r="BI547" s="192">
        <f>IF(N547="nulová",J547,0)</f>
        <v>0</v>
      </c>
      <c r="BJ547" s="19" t="s">
        <v>80</v>
      </c>
      <c r="BK547" s="192">
        <f>ROUND(I547*H547,2)</f>
        <v>0</v>
      </c>
      <c r="BL547" s="19" t="s">
        <v>135</v>
      </c>
      <c r="BM547" s="191" t="s">
        <v>999</v>
      </c>
    </row>
    <row r="548" spans="1:65" s="2" customFormat="1" ht="11.25">
      <c r="A548" s="36"/>
      <c r="B548" s="37"/>
      <c r="C548" s="38"/>
      <c r="D548" s="193" t="s">
        <v>193</v>
      </c>
      <c r="E548" s="38"/>
      <c r="F548" s="194" t="s">
        <v>1000</v>
      </c>
      <c r="G548" s="38"/>
      <c r="H548" s="38"/>
      <c r="I548" s="195"/>
      <c r="J548" s="38"/>
      <c r="K548" s="38"/>
      <c r="L548" s="41"/>
      <c r="M548" s="196"/>
      <c r="N548" s="197"/>
      <c r="O548" s="66"/>
      <c r="P548" s="66"/>
      <c r="Q548" s="66"/>
      <c r="R548" s="66"/>
      <c r="S548" s="66"/>
      <c r="T548" s="67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T548" s="19" t="s">
        <v>193</v>
      </c>
      <c r="AU548" s="19" t="s">
        <v>82</v>
      </c>
    </row>
    <row r="549" spans="1:65" s="13" customFormat="1" ht="11.25">
      <c r="B549" s="198"/>
      <c r="C549" s="199"/>
      <c r="D549" s="200" t="s">
        <v>195</v>
      </c>
      <c r="E549" s="201" t="s">
        <v>19</v>
      </c>
      <c r="F549" s="202" t="s">
        <v>652</v>
      </c>
      <c r="G549" s="199"/>
      <c r="H549" s="201" t="s">
        <v>19</v>
      </c>
      <c r="I549" s="203"/>
      <c r="J549" s="199"/>
      <c r="K549" s="199"/>
      <c r="L549" s="204"/>
      <c r="M549" s="205"/>
      <c r="N549" s="206"/>
      <c r="O549" s="206"/>
      <c r="P549" s="206"/>
      <c r="Q549" s="206"/>
      <c r="R549" s="206"/>
      <c r="S549" s="206"/>
      <c r="T549" s="207"/>
      <c r="AT549" s="208" t="s">
        <v>195</v>
      </c>
      <c r="AU549" s="208" t="s">
        <v>82</v>
      </c>
      <c r="AV549" s="13" t="s">
        <v>80</v>
      </c>
      <c r="AW549" s="13" t="s">
        <v>35</v>
      </c>
      <c r="AX549" s="13" t="s">
        <v>73</v>
      </c>
      <c r="AY549" s="208" t="s">
        <v>185</v>
      </c>
    </row>
    <row r="550" spans="1:65" s="13" customFormat="1" ht="11.25">
      <c r="B550" s="198"/>
      <c r="C550" s="199"/>
      <c r="D550" s="200" t="s">
        <v>195</v>
      </c>
      <c r="E550" s="201" t="s">
        <v>19</v>
      </c>
      <c r="F550" s="202" t="s">
        <v>994</v>
      </c>
      <c r="G550" s="199"/>
      <c r="H550" s="201" t="s">
        <v>19</v>
      </c>
      <c r="I550" s="203"/>
      <c r="J550" s="199"/>
      <c r="K550" s="199"/>
      <c r="L550" s="204"/>
      <c r="M550" s="205"/>
      <c r="N550" s="206"/>
      <c r="O550" s="206"/>
      <c r="P550" s="206"/>
      <c r="Q550" s="206"/>
      <c r="R550" s="206"/>
      <c r="S550" s="206"/>
      <c r="T550" s="207"/>
      <c r="AT550" s="208" t="s">
        <v>195</v>
      </c>
      <c r="AU550" s="208" t="s">
        <v>82</v>
      </c>
      <c r="AV550" s="13" t="s">
        <v>80</v>
      </c>
      <c r="AW550" s="13" t="s">
        <v>35</v>
      </c>
      <c r="AX550" s="13" t="s">
        <v>73</v>
      </c>
      <c r="AY550" s="208" t="s">
        <v>185</v>
      </c>
    </row>
    <row r="551" spans="1:65" s="14" customFormat="1" ht="11.25">
      <c r="B551" s="209"/>
      <c r="C551" s="210"/>
      <c r="D551" s="200" t="s">
        <v>195</v>
      </c>
      <c r="E551" s="211" t="s">
        <v>19</v>
      </c>
      <c r="F551" s="212" t="s">
        <v>1001</v>
      </c>
      <c r="G551" s="210"/>
      <c r="H551" s="213">
        <v>822.82500000000005</v>
      </c>
      <c r="I551" s="214"/>
      <c r="J551" s="210"/>
      <c r="K551" s="210"/>
      <c r="L551" s="215"/>
      <c r="M551" s="216"/>
      <c r="N551" s="217"/>
      <c r="O551" s="217"/>
      <c r="P551" s="217"/>
      <c r="Q551" s="217"/>
      <c r="R551" s="217"/>
      <c r="S551" s="217"/>
      <c r="T551" s="218"/>
      <c r="AT551" s="219" t="s">
        <v>195</v>
      </c>
      <c r="AU551" s="219" t="s">
        <v>82</v>
      </c>
      <c r="AV551" s="14" t="s">
        <v>82</v>
      </c>
      <c r="AW551" s="14" t="s">
        <v>35</v>
      </c>
      <c r="AX551" s="14" t="s">
        <v>73</v>
      </c>
      <c r="AY551" s="219" t="s">
        <v>185</v>
      </c>
    </row>
    <row r="552" spans="1:65" s="15" customFormat="1" ht="11.25">
      <c r="B552" s="220"/>
      <c r="C552" s="221"/>
      <c r="D552" s="200" t="s">
        <v>195</v>
      </c>
      <c r="E552" s="222" t="s">
        <v>19</v>
      </c>
      <c r="F552" s="223" t="s">
        <v>226</v>
      </c>
      <c r="G552" s="221"/>
      <c r="H552" s="224">
        <v>822.82500000000005</v>
      </c>
      <c r="I552" s="225"/>
      <c r="J552" s="221"/>
      <c r="K552" s="221"/>
      <c r="L552" s="226"/>
      <c r="M552" s="227"/>
      <c r="N552" s="228"/>
      <c r="O552" s="228"/>
      <c r="P552" s="228"/>
      <c r="Q552" s="228"/>
      <c r="R552" s="228"/>
      <c r="S552" s="228"/>
      <c r="T552" s="229"/>
      <c r="AT552" s="230" t="s">
        <v>195</v>
      </c>
      <c r="AU552" s="230" t="s">
        <v>82</v>
      </c>
      <c r="AV552" s="15" t="s">
        <v>135</v>
      </c>
      <c r="AW552" s="15" t="s">
        <v>35</v>
      </c>
      <c r="AX552" s="15" t="s">
        <v>80</v>
      </c>
      <c r="AY552" s="230" t="s">
        <v>185</v>
      </c>
    </row>
    <row r="553" spans="1:65" s="2" customFormat="1" ht="24.2" customHeight="1">
      <c r="A553" s="36"/>
      <c r="B553" s="37"/>
      <c r="C553" s="180" t="s">
        <v>1002</v>
      </c>
      <c r="D553" s="180" t="s">
        <v>187</v>
      </c>
      <c r="E553" s="181" t="s">
        <v>1003</v>
      </c>
      <c r="F553" s="182" t="s">
        <v>1004</v>
      </c>
      <c r="G553" s="183" t="s">
        <v>190</v>
      </c>
      <c r="H553" s="184">
        <v>18.285</v>
      </c>
      <c r="I553" s="185"/>
      <c r="J553" s="186">
        <f>ROUND(I553*H553,2)</f>
        <v>0</v>
      </c>
      <c r="K553" s="182" t="s">
        <v>191</v>
      </c>
      <c r="L553" s="41"/>
      <c r="M553" s="187" t="s">
        <v>19</v>
      </c>
      <c r="N553" s="188" t="s">
        <v>44</v>
      </c>
      <c r="O553" s="66"/>
      <c r="P553" s="189">
        <f>O553*H553</f>
        <v>0</v>
      </c>
      <c r="Q553" s="189">
        <v>0</v>
      </c>
      <c r="R553" s="189">
        <f>Q553*H553</f>
        <v>0</v>
      </c>
      <c r="S553" s="189">
        <v>0</v>
      </c>
      <c r="T553" s="190">
        <f>S553*H553</f>
        <v>0</v>
      </c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R553" s="191" t="s">
        <v>135</v>
      </c>
      <c r="AT553" s="191" t="s">
        <v>187</v>
      </c>
      <c r="AU553" s="191" t="s">
        <v>82</v>
      </c>
      <c r="AY553" s="19" t="s">
        <v>185</v>
      </c>
      <c r="BE553" s="192">
        <f>IF(N553="základní",J553,0)</f>
        <v>0</v>
      </c>
      <c r="BF553" s="192">
        <f>IF(N553="snížená",J553,0)</f>
        <v>0</v>
      </c>
      <c r="BG553" s="192">
        <f>IF(N553="zákl. přenesená",J553,0)</f>
        <v>0</v>
      </c>
      <c r="BH553" s="192">
        <f>IF(N553="sníž. přenesená",J553,0)</f>
        <v>0</v>
      </c>
      <c r="BI553" s="192">
        <f>IF(N553="nulová",J553,0)</f>
        <v>0</v>
      </c>
      <c r="BJ553" s="19" t="s">
        <v>80</v>
      </c>
      <c r="BK553" s="192">
        <f>ROUND(I553*H553,2)</f>
        <v>0</v>
      </c>
      <c r="BL553" s="19" t="s">
        <v>135</v>
      </c>
      <c r="BM553" s="191" t="s">
        <v>1005</v>
      </c>
    </row>
    <row r="554" spans="1:65" s="2" customFormat="1" ht="11.25">
      <c r="A554" s="36"/>
      <c r="B554" s="37"/>
      <c r="C554" s="38"/>
      <c r="D554" s="193" t="s">
        <v>193</v>
      </c>
      <c r="E554" s="38"/>
      <c r="F554" s="194" t="s">
        <v>1006</v>
      </c>
      <c r="G554" s="38"/>
      <c r="H554" s="38"/>
      <c r="I554" s="195"/>
      <c r="J554" s="38"/>
      <c r="K554" s="38"/>
      <c r="L554" s="41"/>
      <c r="M554" s="196"/>
      <c r="N554" s="197"/>
      <c r="O554" s="66"/>
      <c r="P554" s="66"/>
      <c r="Q554" s="66"/>
      <c r="R554" s="66"/>
      <c r="S554" s="66"/>
      <c r="T554" s="67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T554" s="19" t="s">
        <v>193</v>
      </c>
      <c r="AU554" s="19" t="s">
        <v>82</v>
      </c>
    </row>
    <row r="555" spans="1:65" s="13" customFormat="1" ht="11.25">
      <c r="B555" s="198"/>
      <c r="C555" s="199"/>
      <c r="D555" s="200" t="s">
        <v>195</v>
      </c>
      <c r="E555" s="201" t="s">
        <v>19</v>
      </c>
      <c r="F555" s="202" t="s">
        <v>652</v>
      </c>
      <c r="G555" s="199"/>
      <c r="H555" s="201" t="s">
        <v>19</v>
      </c>
      <c r="I555" s="203"/>
      <c r="J555" s="199"/>
      <c r="K555" s="199"/>
      <c r="L555" s="204"/>
      <c r="M555" s="205"/>
      <c r="N555" s="206"/>
      <c r="O555" s="206"/>
      <c r="P555" s="206"/>
      <c r="Q555" s="206"/>
      <c r="R555" s="206"/>
      <c r="S555" s="206"/>
      <c r="T555" s="207"/>
      <c r="AT555" s="208" t="s">
        <v>195</v>
      </c>
      <c r="AU555" s="208" t="s">
        <v>82</v>
      </c>
      <c r="AV555" s="13" t="s">
        <v>80</v>
      </c>
      <c r="AW555" s="13" t="s">
        <v>35</v>
      </c>
      <c r="AX555" s="13" t="s">
        <v>73</v>
      </c>
      <c r="AY555" s="208" t="s">
        <v>185</v>
      </c>
    </row>
    <row r="556" spans="1:65" s="13" customFormat="1" ht="11.25">
      <c r="B556" s="198"/>
      <c r="C556" s="199"/>
      <c r="D556" s="200" t="s">
        <v>195</v>
      </c>
      <c r="E556" s="201" t="s">
        <v>19</v>
      </c>
      <c r="F556" s="202" t="s">
        <v>994</v>
      </c>
      <c r="G556" s="199"/>
      <c r="H556" s="201" t="s">
        <v>19</v>
      </c>
      <c r="I556" s="203"/>
      <c r="J556" s="199"/>
      <c r="K556" s="199"/>
      <c r="L556" s="204"/>
      <c r="M556" s="205"/>
      <c r="N556" s="206"/>
      <c r="O556" s="206"/>
      <c r="P556" s="206"/>
      <c r="Q556" s="206"/>
      <c r="R556" s="206"/>
      <c r="S556" s="206"/>
      <c r="T556" s="207"/>
      <c r="AT556" s="208" t="s">
        <v>195</v>
      </c>
      <c r="AU556" s="208" t="s">
        <v>82</v>
      </c>
      <c r="AV556" s="13" t="s">
        <v>80</v>
      </c>
      <c r="AW556" s="13" t="s">
        <v>35</v>
      </c>
      <c r="AX556" s="13" t="s">
        <v>73</v>
      </c>
      <c r="AY556" s="208" t="s">
        <v>185</v>
      </c>
    </row>
    <row r="557" spans="1:65" s="14" customFormat="1" ht="11.25">
      <c r="B557" s="209"/>
      <c r="C557" s="210"/>
      <c r="D557" s="200" t="s">
        <v>195</v>
      </c>
      <c r="E557" s="211" t="s">
        <v>19</v>
      </c>
      <c r="F557" s="212" t="s">
        <v>995</v>
      </c>
      <c r="G557" s="210"/>
      <c r="H557" s="213">
        <v>18.285</v>
      </c>
      <c r="I557" s="214"/>
      <c r="J557" s="210"/>
      <c r="K557" s="210"/>
      <c r="L557" s="215"/>
      <c r="M557" s="216"/>
      <c r="N557" s="217"/>
      <c r="O557" s="217"/>
      <c r="P557" s="217"/>
      <c r="Q557" s="217"/>
      <c r="R557" s="217"/>
      <c r="S557" s="217"/>
      <c r="T557" s="218"/>
      <c r="AT557" s="219" t="s">
        <v>195</v>
      </c>
      <c r="AU557" s="219" t="s">
        <v>82</v>
      </c>
      <c r="AV557" s="14" t="s">
        <v>82</v>
      </c>
      <c r="AW557" s="14" t="s">
        <v>35</v>
      </c>
      <c r="AX557" s="14" t="s">
        <v>73</v>
      </c>
      <c r="AY557" s="219" t="s">
        <v>185</v>
      </c>
    </row>
    <row r="558" spans="1:65" s="15" customFormat="1" ht="11.25">
      <c r="B558" s="220"/>
      <c r="C558" s="221"/>
      <c r="D558" s="200" t="s">
        <v>195</v>
      </c>
      <c r="E558" s="222" t="s">
        <v>19</v>
      </c>
      <c r="F558" s="223" t="s">
        <v>226</v>
      </c>
      <c r="G558" s="221"/>
      <c r="H558" s="224">
        <v>18.285</v>
      </c>
      <c r="I558" s="225"/>
      <c r="J558" s="221"/>
      <c r="K558" s="221"/>
      <c r="L558" s="226"/>
      <c r="M558" s="227"/>
      <c r="N558" s="228"/>
      <c r="O558" s="228"/>
      <c r="P558" s="228"/>
      <c r="Q558" s="228"/>
      <c r="R558" s="228"/>
      <c r="S558" s="228"/>
      <c r="T558" s="229"/>
      <c r="AT558" s="230" t="s">
        <v>195</v>
      </c>
      <c r="AU558" s="230" t="s">
        <v>82</v>
      </c>
      <c r="AV558" s="15" t="s">
        <v>135</v>
      </c>
      <c r="AW558" s="15" t="s">
        <v>35</v>
      </c>
      <c r="AX558" s="15" t="s">
        <v>80</v>
      </c>
      <c r="AY558" s="230" t="s">
        <v>185</v>
      </c>
    </row>
    <row r="559" spans="1:65" s="2" customFormat="1" ht="16.5" customHeight="1">
      <c r="A559" s="36"/>
      <c r="B559" s="37"/>
      <c r="C559" s="180" t="s">
        <v>1007</v>
      </c>
      <c r="D559" s="180" t="s">
        <v>187</v>
      </c>
      <c r="E559" s="181" t="s">
        <v>256</v>
      </c>
      <c r="F559" s="182" t="s">
        <v>257</v>
      </c>
      <c r="G559" s="183" t="s">
        <v>240</v>
      </c>
      <c r="H559" s="184">
        <v>869.4</v>
      </c>
      <c r="I559" s="185"/>
      <c r="J559" s="186">
        <f>ROUND(I559*H559,2)</f>
        <v>0</v>
      </c>
      <c r="K559" s="182" t="s">
        <v>191</v>
      </c>
      <c r="L559" s="41"/>
      <c r="M559" s="187" t="s">
        <v>19</v>
      </c>
      <c r="N559" s="188" t="s">
        <v>44</v>
      </c>
      <c r="O559" s="66"/>
      <c r="P559" s="189">
        <f>O559*H559</f>
        <v>0</v>
      </c>
      <c r="Q559" s="189">
        <v>0</v>
      </c>
      <c r="R559" s="189">
        <f>Q559*H559</f>
        <v>0</v>
      </c>
      <c r="S559" s="189">
        <v>0</v>
      </c>
      <c r="T559" s="190">
        <f>S559*H559</f>
        <v>0</v>
      </c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R559" s="191" t="s">
        <v>135</v>
      </c>
      <c r="AT559" s="191" t="s">
        <v>187</v>
      </c>
      <c r="AU559" s="191" t="s">
        <v>82</v>
      </c>
      <c r="AY559" s="19" t="s">
        <v>185</v>
      </c>
      <c r="BE559" s="192">
        <f>IF(N559="základní",J559,0)</f>
        <v>0</v>
      </c>
      <c r="BF559" s="192">
        <f>IF(N559="snížená",J559,0)</f>
        <v>0</v>
      </c>
      <c r="BG559" s="192">
        <f>IF(N559="zákl. přenesená",J559,0)</f>
        <v>0</v>
      </c>
      <c r="BH559" s="192">
        <f>IF(N559="sníž. přenesená",J559,0)</f>
        <v>0</v>
      </c>
      <c r="BI559" s="192">
        <f>IF(N559="nulová",J559,0)</f>
        <v>0</v>
      </c>
      <c r="BJ559" s="19" t="s">
        <v>80</v>
      </c>
      <c r="BK559" s="192">
        <f>ROUND(I559*H559,2)</f>
        <v>0</v>
      </c>
      <c r="BL559" s="19" t="s">
        <v>135</v>
      </c>
      <c r="BM559" s="191" t="s">
        <v>1008</v>
      </c>
    </row>
    <row r="560" spans="1:65" s="2" customFormat="1" ht="11.25">
      <c r="A560" s="36"/>
      <c r="B560" s="37"/>
      <c r="C560" s="38"/>
      <c r="D560" s="193" t="s">
        <v>193</v>
      </c>
      <c r="E560" s="38"/>
      <c r="F560" s="194" t="s">
        <v>259</v>
      </c>
      <c r="G560" s="38"/>
      <c r="H560" s="38"/>
      <c r="I560" s="195"/>
      <c r="J560" s="38"/>
      <c r="K560" s="38"/>
      <c r="L560" s="41"/>
      <c r="M560" s="196"/>
      <c r="N560" s="197"/>
      <c r="O560" s="66"/>
      <c r="P560" s="66"/>
      <c r="Q560" s="66"/>
      <c r="R560" s="66"/>
      <c r="S560" s="66"/>
      <c r="T560" s="67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T560" s="19" t="s">
        <v>193</v>
      </c>
      <c r="AU560" s="19" t="s">
        <v>82</v>
      </c>
    </row>
    <row r="561" spans="1:65" s="13" customFormat="1" ht="11.25">
      <c r="B561" s="198"/>
      <c r="C561" s="199"/>
      <c r="D561" s="200" t="s">
        <v>195</v>
      </c>
      <c r="E561" s="201" t="s">
        <v>19</v>
      </c>
      <c r="F561" s="202" t="s">
        <v>652</v>
      </c>
      <c r="G561" s="199"/>
      <c r="H561" s="201" t="s">
        <v>19</v>
      </c>
      <c r="I561" s="203"/>
      <c r="J561" s="199"/>
      <c r="K561" s="199"/>
      <c r="L561" s="204"/>
      <c r="M561" s="205"/>
      <c r="N561" s="206"/>
      <c r="O561" s="206"/>
      <c r="P561" s="206"/>
      <c r="Q561" s="206"/>
      <c r="R561" s="206"/>
      <c r="S561" s="206"/>
      <c r="T561" s="207"/>
      <c r="AT561" s="208" t="s">
        <v>195</v>
      </c>
      <c r="AU561" s="208" t="s">
        <v>82</v>
      </c>
      <c r="AV561" s="13" t="s">
        <v>80</v>
      </c>
      <c r="AW561" s="13" t="s">
        <v>35</v>
      </c>
      <c r="AX561" s="13" t="s">
        <v>73</v>
      </c>
      <c r="AY561" s="208" t="s">
        <v>185</v>
      </c>
    </row>
    <row r="562" spans="1:65" s="14" customFormat="1" ht="11.25">
      <c r="B562" s="209"/>
      <c r="C562" s="210"/>
      <c r="D562" s="200" t="s">
        <v>195</v>
      </c>
      <c r="E562" s="211" t="s">
        <v>19</v>
      </c>
      <c r="F562" s="212" t="s">
        <v>983</v>
      </c>
      <c r="G562" s="210"/>
      <c r="H562" s="213">
        <v>869.4</v>
      </c>
      <c r="I562" s="214"/>
      <c r="J562" s="210"/>
      <c r="K562" s="210"/>
      <c r="L562" s="215"/>
      <c r="M562" s="216"/>
      <c r="N562" s="217"/>
      <c r="O562" s="217"/>
      <c r="P562" s="217"/>
      <c r="Q562" s="217"/>
      <c r="R562" s="217"/>
      <c r="S562" s="217"/>
      <c r="T562" s="218"/>
      <c r="AT562" s="219" t="s">
        <v>195</v>
      </c>
      <c r="AU562" s="219" t="s">
        <v>82</v>
      </c>
      <c r="AV562" s="14" t="s">
        <v>82</v>
      </c>
      <c r="AW562" s="14" t="s">
        <v>35</v>
      </c>
      <c r="AX562" s="14" t="s">
        <v>73</v>
      </c>
      <c r="AY562" s="219" t="s">
        <v>185</v>
      </c>
    </row>
    <row r="563" spans="1:65" s="15" customFormat="1" ht="11.25">
      <c r="B563" s="220"/>
      <c r="C563" s="221"/>
      <c r="D563" s="200" t="s">
        <v>195</v>
      </c>
      <c r="E563" s="222" t="s">
        <v>19</v>
      </c>
      <c r="F563" s="223" t="s">
        <v>226</v>
      </c>
      <c r="G563" s="221"/>
      <c r="H563" s="224">
        <v>869.4</v>
      </c>
      <c r="I563" s="225"/>
      <c r="J563" s="221"/>
      <c r="K563" s="221"/>
      <c r="L563" s="226"/>
      <c r="M563" s="227"/>
      <c r="N563" s="228"/>
      <c r="O563" s="228"/>
      <c r="P563" s="228"/>
      <c r="Q563" s="228"/>
      <c r="R563" s="228"/>
      <c r="S563" s="228"/>
      <c r="T563" s="229"/>
      <c r="AT563" s="230" t="s">
        <v>195</v>
      </c>
      <c r="AU563" s="230" t="s">
        <v>82</v>
      </c>
      <c r="AV563" s="15" t="s">
        <v>135</v>
      </c>
      <c r="AW563" s="15" t="s">
        <v>35</v>
      </c>
      <c r="AX563" s="15" t="s">
        <v>80</v>
      </c>
      <c r="AY563" s="230" t="s">
        <v>185</v>
      </c>
    </row>
    <row r="564" spans="1:65" s="2" customFormat="1" ht="16.5" customHeight="1">
      <c r="A564" s="36"/>
      <c r="B564" s="37"/>
      <c r="C564" s="180" t="s">
        <v>1009</v>
      </c>
      <c r="D564" s="180" t="s">
        <v>187</v>
      </c>
      <c r="E564" s="181" t="s">
        <v>261</v>
      </c>
      <c r="F564" s="182" t="s">
        <v>262</v>
      </c>
      <c r="G564" s="183" t="s">
        <v>240</v>
      </c>
      <c r="H564" s="184">
        <v>78246</v>
      </c>
      <c r="I564" s="185"/>
      <c r="J564" s="186">
        <f>ROUND(I564*H564,2)</f>
        <v>0</v>
      </c>
      <c r="K564" s="182" t="s">
        <v>191</v>
      </c>
      <c r="L564" s="41"/>
      <c r="M564" s="187" t="s">
        <v>19</v>
      </c>
      <c r="N564" s="188" t="s">
        <v>44</v>
      </c>
      <c r="O564" s="66"/>
      <c r="P564" s="189">
        <f>O564*H564</f>
        <v>0</v>
      </c>
      <c r="Q564" s="189">
        <v>0</v>
      </c>
      <c r="R564" s="189">
        <f>Q564*H564</f>
        <v>0</v>
      </c>
      <c r="S564" s="189">
        <v>0</v>
      </c>
      <c r="T564" s="190">
        <f>S564*H564</f>
        <v>0</v>
      </c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R564" s="191" t="s">
        <v>135</v>
      </c>
      <c r="AT564" s="191" t="s">
        <v>187</v>
      </c>
      <c r="AU564" s="191" t="s">
        <v>82</v>
      </c>
      <c r="AY564" s="19" t="s">
        <v>185</v>
      </c>
      <c r="BE564" s="192">
        <f>IF(N564="základní",J564,0)</f>
        <v>0</v>
      </c>
      <c r="BF564" s="192">
        <f>IF(N564="snížená",J564,0)</f>
        <v>0</v>
      </c>
      <c r="BG564" s="192">
        <f>IF(N564="zákl. přenesená",J564,0)</f>
        <v>0</v>
      </c>
      <c r="BH564" s="192">
        <f>IF(N564="sníž. přenesená",J564,0)</f>
        <v>0</v>
      </c>
      <c r="BI564" s="192">
        <f>IF(N564="nulová",J564,0)</f>
        <v>0</v>
      </c>
      <c r="BJ564" s="19" t="s">
        <v>80</v>
      </c>
      <c r="BK564" s="192">
        <f>ROUND(I564*H564,2)</f>
        <v>0</v>
      </c>
      <c r="BL564" s="19" t="s">
        <v>135</v>
      </c>
      <c r="BM564" s="191" t="s">
        <v>1010</v>
      </c>
    </row>
    <row r="565" spans="1:65" s="2" customFormat="1" ht="11.25">
      <c r="A565" s="36"/>
      <c r="B565" s="37"/>
      <c r="C565" s="38"/>
      <c r="D565" s="193" t="s">
        <v>193</v>
      </c>
      <c r="E565" s="38"/>
      <c r="F565" s="194" t="s">
        <v>264</v>
      </c>
      <c r="G565" s="38"/>
      <c r="H565" s="38"/>
      <c r="I565" s="195"/>
      <c r="J565" s="38"/>
      <c r="K565" s="38"/>
      <c r="L565" s="41"/>
      <c r="M565" s="196"/>
      <c r="N565" s="197"/>
      <c r="O565" s="66"/>
      <c r="P565" s="66"/>
      <c r="Q565" s="66"/>
      <c r="R565" s="66"/>
      <c r="S565" s="66"/>
      <c r="T565" s="67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T565" s="19" t="s">
        <v>193</v>
      </c>
      <c r="AU565" s="19" t="s">
        <v>82</v>
      </c>
    </row>
    <row r="566" spans="1:65" s="14" customFormat="1" ht="11.25">
      <c r="B566" s="209"/>
      <c r="C566" s="210"/>
      <c r="D566" s="200" t="s">
        <v>195</v>
      </c>
      <c r="E566" s="211" t="s">
        <v>19</v>
      </c>
      <c r="F566" s="212" t="s">
        <v>1011</v>
      </c>
      <c r="G566" s="210"/>
      <c r="H566" s="213">
        <v>78246</v>
      </c>
      <c r="I566" s="214"/>
      <c r="J566" s="210"/>
      <c r="K566" s="210"/>
      <c r="L566" s="215"/>
      <c r="M566" s="216"/>
      <c r="N566" s="217"/>
      <c r="O566" s="217"/>
      <c r="P566" s="217"/>
      <c r="Q566" s="217"/>
      <c r="R566" s="217"/>
      <c r="S566" s="217"/>
      <c r="T566" s="218"/>
      <c r="AT566" s="219" t="s">
        <v>195</v>
      </c>
      <c r="AU566" s="219" t="s">
        <v>82</v>
      </c>
      <c r="AV566" s="14" t="s">
        <v>82</v>
      </c>
      <c r="AW566" s="14" t="s">
        <v>35</v>
      </c>
      <c r="AX566" s="14" t="s">
        <v>73</v>
      </c>
      <c r="AY566" s="219" t="s">
        <v>185</v>
      </c>
    </row>
    <row r="567" spans="1:65" s="15" customFormat="1" ht="11.25">
      <c r="B567" s="220"/>
      <c r="C567" s="221"/>
      <c r="D567" s="200" t="s">
        <v>195</v>
      </c>
      <c r="E567" s="222" t="s">
        <v>19</v>
      </c>
      <c r="F567" s="223" t="s">
        <v>226</v>
      </c>
      <c r="G567" s="221"/>
      <c r="H567" s="224">
        <v>78246</v>
      </c>
      <c r="I567" s="225"/>
      <c r="J567" s="221"/>
      <c r="K567" s="221"/>
      <c r="L567" s="226"/>
      <c r="M567" s="227"/>
      <c r="N567" s="228"/>
      <c r="O567" s="228"/>
      <c r="P567" s="228"/>
      <c r="Q567" s="228"/>
      <c r="R567" s="228"/>
      <c r="S567" s="228"/>
      <c r="T567" s="229"/>
      <c r="AT567" s="230" t="s">
        <v>195</v>
      </c>
      <c r="AU567" s="230" t="s">
        <v>82</v>
      </c>
      <c r="AV567" s="15" t="s">
        <v>135</v>
      </c>
      <c r="AW567" s="15" t="s">
        <v>35</v>
      </c>
      <c r="AX567" s="15" t="s">
        <v>80</v>
      </c>
      <c r="AY567" s="230" t="s">
        <v>185</v>
      </c>
    </row>
    <row r="568" spans="1:65" s="2" customFormat="1" ht="16.5" customHeight="1">
      <c r="A568" s="36"/>
      <c r="B568" s="37"/>
      <c r="C568" s="180" t="s">
        <v>1012</v>
      </c>
      <c r="D568" s="180" t="s">
        <v>187</v>
      </c>
      <c r="E568" s="181" t="s">
        <v>266</v>
      </c>
      <c r="F568" s="182" t="s">
        <v>267</v>
      </c>
      <c r="G568" s="183" t="s">
        <v>240</v>
      </c>
      <c r="H568" s="184">
        <v>869.4</v>
      </c>
      <c r="I568" s="185"/>
      <c r="J568" s="186">
        <f>ROUND(I568*H568,2)</f>
        <v>0</v>
      </c>
      <c r="K568" s="182" t="s">
        <v>191</v>
      </c>
      <c r="L568" s="41"/>
      <c r="M568" s="187" t="s">
        <v>19</v>
      </c>
      <c r="N568" s="188" t="s">
        <v>44</v>
      </c>
      <c r="O568" s="66"/>
      <c r="P568" s="189">
        <f>O568*H568</f>
        <v>0</v>
      </c>
      <c r="Q568" s="189">
        <v>0</v>
      </c>
      <c r="R568" s="189">
        <f>Q568*H568</f>
        <v>0</v>
      </c>
      <c r="S568" s="189">
        <v>0</v>
      </c>
      <c r="T568" s="190">
        <f>S568*H568</f>
        <v>0</v>
      </c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R568" s="191" t="s">
        <v>135</v>
      </c>
      <c r="AT568" s="191" t="s">
        <v>187</v>
      </c>
      <c r="AU568" s="191" t="s">
        <v>82</v>
      </c>
      <c r="AY568" s="19" t="s">
        <v>185</v>
      </c>
      <c r="BE568" s="192">
        <f>IF(N568="základní",J568,0)</f>
        <v>0</v>
      </c>
      <c r="BF568" s="192">
        <f>IF(N568="snížená",J568,0)</f>
        <v>0</v>
      </c>
      <c r="BG568" s="192">
        <f>IF(N568="zákl. přenesená",J568,0)</f>
        <v>0</v>
      </c>
      <c r="BH568" s="192">
        <f>IF(N568="sníž. přenesená",J568,0)</f>
        <v>0</v>
      </c>
      <c r="BI568" s="192">
        <f>IF(N568="nulová",J568,0)</f>
        <v>0</v>
      </c>
      <c r="BJ568" s="19" t="s">
        <v>80</v>
      </c>
      <c r="BK568" s="192">
        <f>ROUND(I568*H568,2)</f>
        <v>0</v>
      </c>
      <c r="BL568" s="19" t="s">
        <v>135</v>
      </c>
      <c r="BM568" s="191" t="s">
        <v>1013</v>
      </c>
    </row>
    <row r="569" spans="1:65" s="2" customFormat="1" ht="11.25">
      <c r="A569" s="36"/>
      <c r="B569" s="37"/>
      <c r="C569" s="38"/>
      <c r="D569" s="193" t="s">
        <v>193</v>
      </c>
      <c r="E569" s="38"/>
      <c r="F569" s="194" t="s">
        <v>269</v>
      </c>
      <c r="G569" s="38"/>
      <c r="H569" s="38"/>
      <c r="I569" s="195"/>
      <c r="J569" s="38"/>
      <c r="K569" s="38"/>
      <c r="L569" s="41"/>
      <c r="M569" s="196"/>
      <c r="N569" s="197"/>
      <c r="O569" s="66"/>
      <c r="P569" s="66"/>
      <c r="Q569" s="66"/>
      <c r="R569" s="66"/>
      <c r="S569" s="66"/>
      <c r="T569" s="67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T569" s="19" t="s">
        <v>193</v>
      </c>
      <c r="AU569" s="19" t="s">
        <v>82</v>
      </c>
    </row>
    <row r="570" spans="1:65" s="13" customFormat="1" ht="11.25">
      <c r="B570" s="198"/>
      <c r="C570" s="199"/>
      <c r="D570" s="200" t="s">
        <v>195</v>
      </c>
      <c r="E570" s="201" t="s">
        <v>19</v>
      </c>
      <c r="F570" s="202" t="s">
        <v>652</v>
      </c>
      <c r="G570" s="199"/>
      <c r="H570" s="201" t="s">
        <v>19</v>
      </c>
      <c r="I570" s="203"/>
      <c r="J570" s="199"/>
      <c r="K570" s="199"/>
      <c r="L570" s="204"/>
      <c r="M570" s="205"/>
      <c r="N570" s="206"/>
      <c r="O570" s="206"/>
      <c r="P570" s="206"/>
      <c r="Q570" s="206"/>
      <c r="R570" s="206"/>
      <c r="S570" s="206"/>
      <c r="T570" s="207"/>
      <c r="AT570" s="208" t="s">
        <v>195</v>
      </c>
      <c r="AU570" s="208" t="s">
        <v>82</v>
      </c>
      <c r="AV570" s="13" t="s">
        <v>80</v>
      </c>
      <c r="AW570" s="13" t="s">
        <v>35</v>
      </c>
      <c r="AX570" s="13" t="s">
        <v>73</v>
      </c>
      <c r="AY570" s="208" t="s">
        <v>185</v>
      </c>
    </row>
    <row r="571" spans="1:65" s="14" customFormat="1" ht="11.25">
      <c r="B571" s="209"/>
      <c r="C571" s="210"/>
      <c r="D571" s="200" t="s">
        <v>195</v>
      </c>
      <c r="E571" s="211" t="s">
        <v>19</v>
      </c>
      <c r="F571" s="212" t="s">
        <v>983</v>
      </c>
      <c r="G571" s="210"/>
      <c r="H571" s="213">
        <v>869.4</v>
      </c>
      <c r="I571" s="214"/>
      <c r="J571" s="210"/>
      <c r="K571" s="210"/>
      <c r="L571" s="215"/>
      <c r="M571" s="216"/>
      <c r="N571" s="217"/>
      <c r="O571" s="217"/>
      <c r="P571" s="217"/>
      <c r="Q571" s="217"/>
      <c r="R571" s="217"/>
      <c r="S571" s="217"/>
      <c r="T571" s="218"/>
      <c r="AT571" s="219" t="s">
        <v>195</v>
      </c>
      <c r="AU571" s="219" t="s">
        <v>82</v>
      </c>
      <c r="AV571" s="14" t="s">
        <v>82</v>
      </c>
      <c r="AW571" s="14" t="s">
        <v>35</v>
      </c>
      <c r="AX571" s="14" t="s">
        <v>73</v>
      </c>
      <c r="AY571" s="219" t="s">
        <v>185</v>
      </c>
    </row>
    <row r="572" spans="1:65" s="15" customFormat="1" ht="11.25">
      <c r="B572" s="220"/>
      <c r="C572" s="221"/>
      <c r="D572" s="200" t="s">
        <v>195</v>
      </c>
      <c r="E572" s="222" t="s">
        <v>19</v>
      </c>
      <c r="F572" s="223" t="s">
        <v>226</v>
      </c>
      <c r="G572" s="221"/>
      <c r="H572" s="224">
        <v>869.4</v>
      </c>
      <c r="I572" s="225"/>
      <c r="J572" s="221"/>
      <c r="K572" s="221"/>
      <c r="L572" s="226"/>
      <c r="M572" s="227"/>
      <c r="N572" s="228"/>
      <c r="O572" s="228"/>
      <c r="P572" s="228"/>
      <c r="Q572" s="228"/>
      <c r="R572" s="228"/>
      <c r="S572" s="228"/>
      <c r="T572" s="229"/>
      <c r="AT572" s="230" t="s">
        <v>195</v>
      </c>
      <c r="AU572" s="230" t="s">
        <v>82</v>
      </c>
      <c r="AV572" s="15" t="s">
        <v>135</v>
      </c>
      <c r="AW572" s="15" t="s">
        <v>35</v>
      </c>
      <c r="AX572" s="15" t="s">
        <v>80</v>
      </c>
      <c r="AY572" s="230" t="s">
        <v>185</v>
      </c>
    </row>
    <row r="573" spans="1:65" s="2" customFormat="1" ht="24.2" customHeight="1">
      <c r="A573" s="36"/>
      <c r="B573" s="37"/>
      <c r="C573" s="180" t="s">
        <v>1014</v>
      </c>
      <c r="D573" s="180" t="s">
        <v>187</v>
      </c>
      <c r="E573" s="181" t="s">
        <v>1015</v>
      </c>
      <c r="F573" s="182" t="s">
        <v>1016</v>
      </c>
      <c r="G573" s="183" t="s">
        <v>240</v>
      </c>
      <c r="H573" s="184">
        <v>470.9</v>
      </c>
      <c r="I573" s="185"/>
      <c r="J573" s="186">
        <f>ROUND(I573*H573,2)</f>
        <v>0</v>
      </c>
      <c r="K573" s="182" t="s">
        <v>191</v>
      </c>
      <c r="L573" s="41"/>
      <c r="M573" s="187" t="s">
        <v>19</v>
      </c>
      <c r="N573" s="188" t="s">
        <v>44</v>
      </c>
      <c r="O573" s="66"/>
      <c r="P573" s="189">
        <f>O573*H573</f>
        <v>0</v>
      </c>
      <c r="Q573" s="189">
        <v>2.1000000000000001E-4</v>
      </c>
      <c r="R573" s="189">
        <f>Q573*H573</f>
        <v>9.8889000000000005E-2</v>
      </c>
      <c r="S573" s="189">
        <v>0</v>
      </c>
      <c r="T573" s="190">
        <f>S573*H573</f>
        <v>0</v>
      </c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R573" s="191" t="s">
        <v>135</v>
      </c>
      <c r="AT573" s="191" t="s">
        <v>187</v>
      </c>
      <c r="AU573" s="191" t="s">
        <v>82</v>
      </c>
      <c r="AY573" s="19" t="s">
        <v>185</v>
      </c>
      <c r="BE573" s="192">
        <f>IF(N573="základní",J573,0)</f>
        <v>0</v>
      </c>
      <c r="BF573" s="192">
        <f>IF(N573="snížená",J573,0)</f>
        <v>0</v>
      </c>
      <c r="BG573" s="192">
        <f>IF(N573="zákl. přenesená",J573,0)</f>
        <v>0</v>
      </c>
      <c r="BH573" s="192">
        <f>IF(N573="sníž. přenesená",J573,0)</f>
        <v>0</v>
      </c>
      <c r="BI573" s="192">
        <f>IF(N573="nulová",J573,0)</f>
        <v>0</v>
      </c>
      <c r="BJ573" s="19" t="s">
        <v>80</v>
      </c>
      <c r="BK573" s="192">
        <f>ROUND(I573*H573,2)</f>
        <v>0</v>
      </c>
      <c r="BL573" s="19" t="s">
        <v>135</v>
      </c>
      <c r="BM573" s="191" t="s">
        <v>1017</v>
      </c>
    </row>
    <row r="574" spans="1:65" s="2" customFormat="1" ht="11.25">
      <c r="A574" s="36"/>
      <c r="B574" s="37"/>
      <c r="C574" s="38"/>
      <c r="D574" s="193" t="s">
        <v>193</v>
      </c>
      <c r="E574" s="38"/>
      <c r="F574" s="194" t="s">
        <v>1018</v>
      </c>
      <c r="G574" s="38"/>
      <c r="H574" s="38"/>
      <c r="I574" s="195"/>
      <c r="J574" s="38"/>
      <c r="K574" s="38"/>
      <c r="L574" s="41"/>
      <c r="M574" s="196"/>
      <c r="N574" s="197"/>
      <c r="O574" s="66"/>
      <c r="P574" s="66"/>
      <c r="Q574" s="66"/>
      <c r="R574" s="66"/>
      <c r="S574" s="66"/>
      <c r="T574" s="67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T574" s="19" t="s">
        <v>193</v>
      </c>
      <c r="AU574" s="19" t="s">
        <v>82</v>
      </c>
    </row>
    <row r="575" spans="1:65" s="13" customFormat="1" ht="11.25">
      <c r="B575" s="198"/>
      <c r="C575" s="199"/>
      <c r="D575" s="200" t="s">
        <v>195</v>
      </c>
      <c r="E575" s="201" t="s">
        <v>19</v>
      </c>
      <c r="F575" s="202" t="s">
        <v>652</v>
      </c>
      <c r="G575" s="199"/>
      <c r="H575" s="201" t="s">
        <v>19</v>
      </c>
      <c r="I575" s="203"/>
      <c r="J575" s="199"/>
      <c r="K575" s="199"/>
      <c r="L575" s="204"/>
      <c r="M575" s="205"/>
      <c r="N575" s="206"/>
      <c r="O575" s="206"/>
      <c r="P575" s="206"/>
      <c r="Q575" s="206"/>
      <c r="R575" s="206"/>
      <c r="S575" s="206"/>
      <c r="T575" s="207"/>
      <c r="AT575" s="208" t="s">
        <v>195</v>
      </c>
      <c r="AU575" s="208" t="s">
        <v>82</v>
      </c>
      <c r="AV575" s="13" t="s">
        <v>80</v>
      </c>
      <c r="AW575" s="13" t="s">
        <v>35</v>
      </c>
      <c r="AX575" s="13" t="s">
        <v>73</v>
      </c>
      <c r="AY575" s="208" t="s">
        <v>185</v>
      </c>
    </row>
    <row r="576" spans="1:65" s="14" customFormat="1" ht="11.25">
      <c r="B576" s="209"/>
      <c r="C576" s="210"/>
      <c r="D576" s="200" t="s">
        <v>195</v>
      </c>
      <c r="E576" s="211" t="s">
        <v>19</v>
      </c>
      <c r="F576" s="212" t="s">
        <v>1019</v>
      </c>
      <c r="G576" s="210"/>
      <c r="H576" s="213">
        <v>470.9</v>
      </c>
      <c r="I576" s="214"/>
      <c r="J576" s="210"/>
      <c r="K576" s="210"/>
      <c r="L576" s="215"/>
      <c r="M576" s="216"/>
      <c r="N576" s="217"/>
      <c r="O576" s="217"/>
      <c r="P576" s="217"/>
      <c r="Q576" s="217"/>
      <c r="R576" s="217"/>
      <c r="S576" s="217"/>
      <c r="T576" s="218"/>
      <c r="AT576" s="219" t="s">
        <v>195</v>
      </c>
      <c r="AU576" s="219" t="s">
        <v>82</v>
      </c>
      <c r="AV576" s="14" t="s">
        <v>82</v>
      </c>
      <c r="AW576" s="14" t="s">
        <v>35</v>
      </c>
      <c r="AX576" s="14" t="s">
        <v>73</v>
      </c>
      <c r="AY576" s="219" t="s">
        <v>185</v>
      </c>
    </row>
    <row r="577" spans="1:65" s="15" customFormat="1" ht="11.25">
      <c r="B577" s="220"/>
      <c r="C577" s="221"/>
      <c r="D577" s="200" t="s">
        <v>195</v>
      </c>
      <c r="E577" s="222" t="s">
        <v>19</v>
      </c>
      <c r="F577" s="223" t="s">
        <v>226</v>
      </c>
      <c r="G577" s="221"/>
      <c r="H577" s="224">
        <v>470.9</v>
      </c>
      <c r="I577" s="225"/>
      <c r="J577" s="221"/>
      <c r="K577" s="221"/>
      <c r="L577" s="226"/>
      <c r="M577" s="227"/>
      <c r="N577" s="228"/>
      <c r="O577" s="228"/>
      <c r="P577" s="228"/>
      <c r="Q577" s="228"/>
      <c r="R577" s="228"/>
      <c r="S577" s="228"/>
      <c r="T577" s="229"/>
      <c r="AT577" s="230" t="s">
        <v>195</v>
      </c>
      <c r="AU577" s="230" t="s">
        <v>82</v>
      </c>
      <c r="AV577" s="15" t="s">
        <v>135</v>
      </c>
      <c r="AW577" s="15" t="s">
        <v>35</v>
      </c>
      <c r="AX577" s="15" t="s">
        <v>80</v>
      </c>
      <c r="AY577" s="230" t="s">
        <v>185</v>
      </c>
    </row>
    <row r="578" spans="1:65" s="2" customFormat="1" ht="16.5" customHeight="1">
      <c r="A578" s="36"/>
      <c r="B578" s="37"/>
      <c r="C578" s="180" t="s">
        <v>1020</v>
      </c>
      <c r="D578" s="180" t="s">
        <v>187</v>
      </c>
      <c r="E578" s="181" t="s">
        <v>1021</v>
      </c>
      <c r="F578" s="182" t="s">
        <v>1022</v>
      </c>
      <c r="G578" s="183" t="s">
        <v>499</v>
      </c>
      <c r="H578" s="184">
        <v>2.4</v>
      </c>
      <c r="I578" s="185"/>
      <c r="J578" s="186">
        <f>ROUND(I578*H578,2)</f>
        <v>0</v>
      </c>
      <c r="K578" s="182" t="s">
        <v>449</v>
      </c>
      <c r="L578" s="41"/>
      <c r="M578" s="187" t="s">
        <v>19</v>
      </c>
      <c r="N578" s="188" t="s">
        <v>44</v>
      </c>
      <c r="O578" s="66"/>
      <c r="P578" s="189">
        <f>O578*H578</f>
        <v>0</v>
      </c>
      <c r="Q578" s="189">
        <v>2E-3</v>
      </c>
      <c r="R578" s="189">
        <f>Q578*H578</f>
        <v>4.7999999999999996E-3</v>
      </c>
      <c r="S578" s="189">
        <v>0</v>
      </c>
      <c r="T578" s="190">
        <f>S578*H578</f>
        <v>0</v>
      </c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R578" s="191" t="s">
        <v>135</v>
      </c>
      <c r="AT578" s="191" t="s">
        <v>187</v>
      </c>
      <c r="AU578" s="191" t="s">
        <v>82</v>
      </c>
      <c r="AY578" s="19" t="s">
        <v>185</v>
      </c>
      <c r="BE578" s="192">
        <f>IF(N578="základní",J578,0)</f>
        <v>0</v>
      </c>
      <c r="BF578" s="192">
        <f>IF(N578="snížená",J578,0)</f>
        <v>0</v>
      </c>
      <c r="BG578" s="192">
        <f>IF(N578="zákl. přenesená",J578,0)</f>
        <v>0</v>
      </c>
      <c r="BH578" s="192">
        <f>IF(N578="sníž. přenesená",J578,0)</f>
        <v>0</v>
      </c>
      <c r="BI578" s="192">
        <f>IF(N578="nulová",J578,0)</f>
        <v>0</v>
      </c>
      <c r="BJ578" s="19" t="s">
        <v>80</v>
      </c>
      <c r="BK578" s="192">
        <f>ROUND(I578*H578,2)</f>
        <v>0</v>
      </c>
      <c r="BL578" s="19" t="s">
        <v>135</v>
      </c>
      <c r="BM578" s="191" t="s">
        <v>1023</v>
      </c>
    </row>
    <row r="579" spans="1:65" s="13" customFormat="1" ht="11.25">
      <c r="B579" s="198"/>
      <c r="C579" s="199"/>
      <c r="D579" s="200" t="s">
        <v>195</v>
      </c>
      <c r="E579" s="201" t="s">
        <v>19</v>
      </c>
      <c r="F579" s="202" t="s">
        <v>1024</v>
      </c>
      <c r="G579" s="199"/>
      <c r="H579" s="201" t="s">
        <v>19</v>
      </c>
      <c r="I579" s="203"/>
      <c r="J579" s="199"/>
      <c r="K579" s="199"/>
      <c r="L579" s="204"/>
      <c r="M579" s="205"/>
      <c r="N579" s="206"/>
      <c r="O579" s="206"/>
      <c r="P579" s="206"/>
      <c r="Q579" s="206"/>
      <c r="R579" s="206"/>
      <c r="S579" s="206"/>
      <c r="T579" s="207"/>
      <c r="AT579" s="208" t="s">
        <v>195</v>
      </c>
      <c r="AU579" s="208" t="s">
        <v>82</v>
      </c>
      <c r="AV579" s="13" t="s">
        <v>80</v>
      </c>
      <c r="AW579" s="13" t="s">
        <v>35</v>
      </c>
      <c r="AX579" s="13" t="s">
        <v>73</v>
      </c>
      <c r="AY579" s="208" t="s">
        <v>185</v>
      </c>
    </row>
    <row r="580" spans="1:65" s="14" customFormat="1" ht="11.25">
      <c r="B580" s="209"/>
      <c r="C580" s="210"/>
      <c r="D580" s="200" t="s">
        <v>195</v>
      </c>
      <c r="E580" s="211" t="s">
        <v>19</v>
      </c>
      <c r="F580" s="212" t="s">
        <v>1025</v>
      </c>
      <c r="G580" s="210"/>
      <c r="H580" s="213">
        <v>2.4</v>
      </c>
      <c r="I580" s="214"/>
      <c r="J580" s="210"/>
      <c r="K580" s="210"/>
      <c r="L580" s="215"/>
      <c r="M580" s="216"/>
      <c r="N580" s="217"/>
      <c r="O580" s="217"/>
      <c r="P580" s="217"/>
      <c r="Q580" s="217"/>
      <c r="R580" s="217"/>
      <c r="S580" s="217"/>
      <c r="T580" s="218"/>
      <c r="AT580" s="219" t="s">
        <v>195</v>
      </c>
      <c r="AU580" s="219" t="s">
        <v>82</v>
      </c>
      <c r="AV580" s="14" t="s">
        <v>82</v>
      </c>
      <c r="AW580" s="14" t="s">
        <v>35</v>
      </c>
      <c r="AX580" s="14" t="s">
        <v>73</v>
      </c>
      <c r="AY580" s="219" t="s">
        <v>185</v>
      </c>
    </row>
    <row r="581" spans="1:65" s="15" customFormat="1" ht="11.25">
      <c r="B581" s="220"/>
      <c r="C581" s="221"/>
      <c r="D581" s="200" t="s">
        <v>195</v>
      </c>
      <c r="E581" s="222" t="s">
        <v>19</v>
      </c>
      <c r="F581" s="223" t="s">
        <v>226</v>
      </c>
      <c r="G581" s="221"/>
      <c r="H581" s="224">
        <v>2.4</v>
      </c>
      <c r="I581" s="225"/>
      <c r="J581" s="221"/>
      <c r="K581" s="221"/>
      <c r="L581" s="226"/>
      <c r="M581" s="227"/>
      <c r="N581" s="228"/>
      <c r="O581" s="228"/>
      <c r="P581" s="228"/>
      <c r="Q581" s="228"/>
      <c r="R581" s="228"/>
      <c r="S581" s="228"/>
      <c r="T581" s="229"/>
      <c r="AT581" s="230" t="s">
        <v>195</v>
      </c>
      <c r="AU581" s="230" t="s">
        <v>82</v>
      </c>
      <c r="AV581" s="15" t="s">
        <v>135</v>
      </c>
      <c r="AW581" s="15" t="s">
        <v>35</v>
      </c>
      <c r="AX581" s="15" t="s">
        <v>80</v>
      </c>
      <c r="AY581" s="230" t="s">
        <v>185</v>
      </c>
    </row>
    <row r="582" spans="1:65" s="2" customFormat="1" ht="16.5" customHeight="1">
      <c r="A582" s="36"/>
      <c r="B582" s="37"/>
      <c r="C582" s="180" t="s">
        <v>1026</v>
      </c>
      <c r="D582" s="180" t="s">
        <v>187</v>
      </c>
      <c r="E582" s="181" t="s">
        <v>1027</v>
      </c>
      <c r="F582" s="182" t="s">
        <v>1028</v>
      </c>
      <c r="G582" s="183" t="s">
        <v>499</v>
      </c>
      <c r="H582" s="184">
        <v>2.4</v>
      </c>
      <c r="I582" s="185"/>
      <c r="J582" s="186">
        <f>ROUND(I582*H582,2)</f>
        <v>0</v>
      </c>
      <c r="K582" s="182" t="s">
        <v>449</v>
      </c>
      <c r="L582" s="41"/>
      <c r="M582" s="187" t="s">
        <v>19</v>
      </c>
      <c r="N582" s="188" t="s">
        <v>44</v>
      </c>
      <c r="O582" s="66"/>
      <c r="P582" s="189">
        <f>O582*H582</f>
        <v>0</v>
      </c>
      <c r="Q582" s="189">
        <v>2.8800000000000002E-3</v>
      </c>
      <c r="R582" s="189">
        <f>Q582*H582</f>
        <v>6.9120000000000006E-3</v>
      </c>
      <c r="S582" s="189">
        <v>0</v>
      </c>
      <c r="T582" s="190">
        <f>S582*H582</f>
        <v>0</v>
      </c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R582" s="191" t="s">
        <v>135</v>
      </c>
      <c r="AT582" s="191" t="s">
        <v>187</v>
      </c>
      <c r="AU582" s="191" t="s">
        <v>82</v>
      </c>
      <c r="AY582" s="19" t="s">
        <v>185</v>
      </c>
      <c r="BE582" s="192">
        <f>IF(N582="základní",J582,0)</f>
        <v>0</v>
      </c>
      <c r="BF582" s="192">
        <f>IF(N582="snížená",J582,0)</f>
        <v>0</v>
      </c>
      <c r="BG582" s="192">
        <f>IF(N582="zákl. přenesená",J582,0)</f>
        <v>0</v>
      </c>
      <c r="BH582" s="192">
        <f>IF(N582="sníž. přenesená",J582,0)</f>
        <v>0</v>
      </c>
      <c r="BI582" s="192">
        <f>IF(N582="nulová",J582,0)</f>
        <v>0</v>
      </c>
      <c r="BJ582" s="19" t="s">
        <v>80</v>
      </c>
      <c r="BK582" s="192">
        <f>ROUND(I582*H582,2)</f>
        <v>0</v>
      </c>
      <c r="BL582" s="19" t="s">
        <v>135</v>
      </c>
      <c r="BM582" s="191" t="s">
        <v>1029</v>
      </c>
    </row>
    <row r="583" spans="1:65" s="13" customFormat="1" ht="11.25">
      <c r="B583" s="198"/>
      <c r="C583" s="199"/>
      <c r="D583" s="200" t="s">
        <v>195</v>
      </c>
      <c r="E583" s="201" t="s">
        <v>19</v>
      </c>
      <c r="F583" s="202" t="s">
        <v>1024</v>
      </c>
      <c r="G583" s="199"/>
      <c r="H583" s="201" t="s">
        <v>19</v>
      </c>
      <c r="I583" s="203"/>
      <c r="J583" s="199"/>
      <c r="K583" s="199"/>
      <c r="L583" s="204"/>
      <c r="M583" s="205"/>
      <c r="N583" s="206"/>
      <c r="O583" s="206"/>
      <c r="P583" s="206"/>
      <c r="Q583" s="206"/>
      <c r="R583" s="206"/>
      <c r="S583" s="206"/>
      <c r="T583" s="207"/>
      <c r="AT583" s="208" t="s">
        <v>195</v>
      </c>
      <c r="AU583" s="208" t="s">
        <v>82</v>
      </c>
      <c r="AV583" s="13" t="s">
        <v>80</v>
      </c>
      <c r="AW583" s="13" t="s">
        <v>35</v>
      </c>
      <c r="AX583" s="13" t="s">
        <v>73</v>
      </c>
      <c r="AY583" s="208" t="s">
        <v>185</v>
      </c>
    </row>
    <row r="584" spans="1:65" s="14" customFormat="1" ht="11.25">
      <c r="B584" s="209"/>
      <c r="C584" s="210"/>
      <c r="D584" s="200" t="s">
        <v>195</v>
      </c>
      <c r="E584" s="211" t="s">
        <v>19</v>
      </c>
      <c r="F584" s="212" t="s">
        <v>1025</v>
      </c>
      <c r="G584" s="210"/>
      <c r="H584" s="213">
        <v>2.4</v>
      </c>
      <c r="I584" s="214"/>
      <c r="J584" s="210"/>
      <c r="K584" s="210"/>
      <c r="L584" s="215"/>
      <c r="M584" s="216"/>
      <c r="N584" s="217"/>
      <c r="O584" s="217"/>
      <c r="P584" s="217"/>
      <c r="Q584" s="217"/>
      <c r="R584" s="217"/>
      <c r="S584" s="217"/>
      <c r="T584" s="218"/>
      <c r="AT584" s="219" t="s">
        <v>195</v>
      </c>
      <c r="AU584" s="219" t="s">
        <v>82</v>
      </c>
      <c r="AV584" s="14" t="s">
        <v>82</v>
      </c>
      <c r="AW584" s="14" t="s">
        <v>35</v>
      </c>
      <c r="AX584" s="14" t="s">
        <v>73</v>
      </c>
      <c r="AY584" s="219" t="s">
        <v>185</v>
      </c>
    </row>
    <row r="585" spans="1:65" s="15" customFormat="1" ht="11.25">
      <c r="B585" s="220"/>
      <c r="C585" s="221"/>
      <c r="D585" s="200" t="s">
        <v>195</v>
      </c>
      <c r="E585" s="222" t="s">
        <v>19</v>
      </c>
      <c r="F585" s="223" t="s">
        <v>226</v>
      </c>
      <c r="G585" s="221"/>
      <c r="H585" s="224">
        <v>2.4</v>
      </c>
      <c r="I585" s="225"/>
      <c r="J585" s="221"/>
      <c r="K585" s="221"/>
      <c r="L585" s="226"/>
      <c r="M585" s="227"/>
      <c r="N585" s="228"/>
      <c r="O585" s="228"/>
      <c r="P585" s="228"/>
      <c r="Q585" s="228"/>
      <c r="R585" s="228"/>
      <c r="S585" s="228"/>
      <c r="T585" s="229"/>
      <c r="AT585" s="230" t="s">
        <v>195</v>
      </c>
      <c r="AU585" s="230" t="s">
        <v>82</v>
      </c>
      <c r="AV585" s="15" t="s">
        <v>135</v>
      </c>
      <c r="AW585" s="15" t="s">
        <v>35</v>
      </c>
      <c r="AX585" s="15" t="s">
        <v>80</v>
      </c>
      <c r="AY585" s="230" t="s">
        <v>185</v>
      </c>
    </row>
    <row r="586" spans="1:65" s="12" customFormat="1" ht="22.9" customHeight="1">
      <c r="B586" s="164"/>
      <c r="C586" s="165"/>
      <c r="D586" s="166" t="s">
        <v>72</v>
      </c>
      <c r="E586" s="178" t="s">
        <v>398</v>
      </c>
      <c r="F586" s="178" t="s">
        <v>399</v>
      </c>
      <c r="G586" s="165"/>
      <c r="H586" s="165"/>
      <c r="I586" s="168"/>
      <c r="J586" s="179">
        <f>BK586</f>
        <v>0</v>
      </c>
      <c r="K586" s="165"/>
      <c r="L586" s="170"/>
      <c r="M586" s="171"/>
      <c r="N586" s="172"/>
      <c r="O586" s="172"/>
      <c r="P586" s="173">
        <f>SUM(P587:P588)</f>
        <v>0</v>
      </c>
      <c r="Q586" s="172"/>
      <c r="R586" s="173">
        <f>SUM(R587:R588)</f>
        <v>0</v>
      </c>
      <c r="S586" s="172"/>
      <c r="T586" s="174">
        <f>SUM(T587:T588)</f>
        <v>0</v>
      </c>
      <c r="AR586" s="175" t="s">
        <v>80</v>
      </c>
      <c r="AT586" s="176" t="s">
        <v>72</v>
      </c>
      <c r="AU586" s="176" t="s">
        <v>80</v>
      </c>
      <c r="AY586" s="175" t="s">
        <v>185</v>
      </c>
      <c r="BK586" s="177">
        <f>SUM(BK587:BK588)</f>
        <v>0</v>
      </c>
    </row>
    <row r="587" spans="1:65" s="2" customFormat="1" ht="37.9" customHeight="1">
      <c r="A587" s="36"/>
      <c r="B587" s="37"/>
      <c r="C587" s="180" t="s">
        <v>1030</v>
      </c>
      <c r="D587" s="180" t="s">
        <v>187</v>
      </c>
      <c r="E587" s="181" t="s">
        <v>615</v>
      </c>
      <c r="F587" s="182" t="s">
        <v>616</v>
      </c>
      <c r="G587" s="183" t="s">
        <v>342</v>
      </c>
      <c r="H587" s="184">
        <v>705.04700000000003</v>
      </c>
      <c r="I587" s="185"/>
      <c r="J587" s="186">
        <f>ROUND(I587*H587,2)</f>
        <v>0</v>
      </c>
      <c r="K587" s="182" t="s">
        <v>191</v>
      </c>
      <c r="L587" s="41"/>
      <c r="M587" s="187" t="s">
        <v>19</v>
      </c>
      <c r="N587" s="188" t="s">
        <v>44</v>
      </c>
      <c r="O587" s="66"/>
      <c r="P587" s="189">
        <f>O587*H587</f>
        <v>0</v>
      </c>
      <c r="Q587" s="189">
        <v>0</v>
      </c>
      <c r="R587" s="189">
        <f>Q587*H587</f>
        <v>0</v>
      </c>
      <c r="S587" s="189">
        <v>0</v>
      </c>
      <c r="T587" s="190">
        <f>S587*H587</f>
        <v>0</v>
      </c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R587" s="191" t="s">
        <v>135</v>
      </c>
      <c r="AT587" s="191" t="s">
        <v>187</v>
      </c>
      <c r="AU587" s="191" t="s">
        <v>82</v>
      </c>
      <c r="AY587" s="19" t="s">
        <v>185</v>
      </c>
      <c r="BE587" s="192">
        <f>IF(N587="základní",J587,0)</f>
        <v>0</v>
      </c>
      <c r="BF587" s="192">
        <f>IF(N587="snížená",J587,0)</f>
        <v>0</v>
      </c>
      <c r="BG587" s="192">
        <f>IF(N587="zákl. přenesená",J587,0)</f>
        <v>0</v>
      </c>
      <c r="BH587" s="192">
        <f>IF(N587="sníž. přenesená",J587,0)</f>
        <v>0</v>
      </c>
      <c r="BI587" s="192">
        <f>IF(N587="nulová",J587,0)</f>
        <v>0</v>
      </c>
      <c r="BJ587" s="19" t="s">
        <v>80</v>
      </c>
      <c r="BK587" s="192">
        <f>ROUND(I587*H587,2)</f>
        <v>0</v>
      </c>
      <c r="BL587" s="19" t="s">
        <v>135</v>
      </c>
      <c r="BM587" s="191" t="s">
        <v>1031</v>
      </c>
    </row>
    <row r="588" spans="1:65" s="2" customFormat="1" ht="11.25">
      <c r="A588" s="36"/>
      <c r="B588" s="37"/>
      <c r="C588" s="38"/>
      <c r="D588" s="193" t="s">
        <v>193</v>
      </c>
      <c r="E588" s="38"/>
      <c r="F588" s="194" t="s">
        <v>618</v>
      </c>
      <c r="G588" s="38"/>
      <c r="H588" s="38"/>
      <c r="I588" s="195"/>
      <c r="J588" s="38"/>
      <c r="K588" s="38"/>
      <c r="L588" s="41"/>
      <c r="M588" s="196"/>
      <c r="N588" s="197"/>
      <c r="O588" s="66"/>
      <c r="P588" s="66"/>
      <c r="Q588" s="66"/>
      <c r="R588" s="66"/>
      <c r="S588" s="66"/>
      <c r="T588" s="67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T588" s="19" t="s">
        <v>193</v>
      </c>
      <c r="AU588" s="19" t="s">
        <v>82</v>
      </c>
    </row>
    <row r="589" spans="1:65" s="12" customFormat="1" ht="25.9" customHeight="1">
      <c r="B589" s="164"/>
      <c r="C589" s="165"/>
      <c r="D589" s="166" t="s">
        <v>72</v>
      </c>
      <c r="E589" s="167" t="s">
        <v>452</v>
      </c>
      <c r="F589" s="167" t="s">
        <v>453</v>
      </c>
      <c r="G589" s="165"/>
      <c r="H589" s="165"/>
      <c r="I589" s="168"/>
      <c r="J589" s="169">
        <f>BK589</f>
        <v>0</v>
      </c>
      <c r="K589" s="165"/>
      <c r="L589" s="170"/>
      <c r="M589" s="171"/>
      <c r="N589" s="172"/>
      <c r="O589" s="172"/>
      <c r="P589" s="173">
        <f>P590</f>
        <v>0</v>
      </c>
      <c r="Q589" s="172"/>
      <c r="R589" s="173">
        <f>R590</f>
        <v>0</v>
      </c>
      <c r="S589" s="172"/>
      <c r="T589" s="174">
        <f>T590</f>
        <v>0</v>
      </c>
      <c r="AR589" s="175" t="s">
        <v>250</v>
      </c>
      <c r="AT589" s="176" t="s">
        <v>72</v>
      </c>
      <c r="AU589" s="176" t="s">
        <v>73</v>
      </c>
      <c r="AY589" s="175" t="s">
        <v>185</v>
      </c>
      <c r="BK589" s="177">
        <f>BK590</f>
        <v>0</v>
      </c>
    </row>
    <row r="590" spans="1:65" s="2" customFormat="1" ht="16.5" customHeight="1">
      <c r="A590" s="36"/>
      <c r="B590" s="37"/>
      <c r="C590" s="180" t="s">
        <v>1032</v>
      </c>
      <c r="D590" s="180" t="s">
        <v>187</v>
      </c>
      <c r="E590" s="181" t="s">
        <v>455</v>
      </c>
      <c r="F590" s="182" t="s">
        <v>456</v>
      </c>
      <c r="G590" s="183" t="s">
        <v>457</v>
      </c>
      <c r="H590" s="231"/>
      <c r="I590" s="185"/>
      <c r="J590" s="186">
        <f>ROUND(I590*H590,2)</f>
        <v>0</v>
      </c>
      <c r="K590" s="182" t="s">
        <v>19</v>
      </c>
      <c r="L590" s="41"/>
      <c r="M590" s="232" t="s">
        <v>19</v>
      </c>
      <c r="N590" s="233" t="s">
        <v>44</v>
      </c>
      <c r="O590" s="234"/>
      <c r="P590" s="235">
        <f>O590*H590</f>
        <v>0</v>
      </c>
      <c r="Q590" s="235">
        <v>0</v>
      </c>
      <c r="R590" s="235">
        <f>Q590*H590</f>
        <v>0</v>
      </c>
      <c r="S590" s="235">
        <v>0</v>
      </c>
      <c r="T590" s="236">
        <f>S590*H590</f>
        <v>0</v>
      </c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R590" s="191" t="s">
        <v>135</v>
      </c>
      <c r="AT590" s="191" t="s">
        <v>187</v>
      </c>
      <c r="AU590" s="191" t="s">
        <v>80</v>
      </c>
      <c r="AY590" s="19" t="s">
        <v>185</v>
      </c>
      <c r="BE590" s="192">
        <f>IF(N590="základní",J590,0)</f>
        <v>0</v>
      </c>
      <c r="BF590" s="192">
        <f>IF(N590="snížená",J590,0)</f>
        <v>0</v>
      </c>
      <c r="BG590" s="192">
        <f>IF(N590="zákl. přenesená",J590,0)</f>
        <v>0</v>
      </c>
      <c r="BH590" s="192">
        <f>IF(N590="sníž. přenesená",J590,0)</f>
        <v>0</v>
      </c>
      <c r="BI590" s="192">
        <f>IF(N590="nulová",J590,0)</f>
        <v>0</v>
      </c>
      <c r="BJ590" s="19" t="s">
        <v>80</v>
      </c>
      <c r="BK590" s="192">
        <f>ROUND(I590*H590,2)</f>
        <v>0</v>
      </c>
      <c r="BL590" s="19" t="s">
        <v>135</v>
      </c>
      <c r="BM590" s="191" t="s">
        <v>1033</v>
      </c>
    </row>
    <row r="591" spans="1:65" s="2" customFormat="1" ht="6.95" customHeight="1">
      <c r="A591" s="36"/>
      <c r="B591" s="49"/>
      <c r="C591" s="50"/>
      <c r="D591" s="50"/>
      <c r="E591" s="50"/>
      <c r="F591" s="50"/>
      <c r="G591" s="50"/>
      <c r="H591" s="50"/>
      <c r="I591" s="50"/>
      <c r="J591" s="50"/>
      <c r="K591" s="50"/>
      <c r="L591" s="41"/>
      <c r="M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</sheetData>
  <sheetProtection algorithmName="SHA-512" hashValue="ZLt0UVs+sauhY5bgUr5EB9YFrLMLOGaSWKiqsyu4QfZXmqMDegkHZoBGYpW50zE3p8b1/Rx9dcQnhgVCjdM5EA==" saltValue="uCdaKKgEDcA+w7fvGhepW5nyGc+hONjdqJca/Y2+/4mND4lJ6MmGfxgbbWdp/qCGW5O4RV950oxaluvusJpsnQ==" spinCount="100000" sheet="1" objects="1" scenarios="1" formatColumns="0" formatRows="0" autoFilter="0"/>
  <autoFilter ref="C90:K590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hyperlinks>
    <hyperlink ref="F95" r:id="rId1"/>
    <hyperlink ref="F108" r:id="rId2"/>
    <hyperlink ref="F112" r:id="rId3"/>
    <hyperlink ref="F116" r:id="rId4"/>
    <hyperlink ref="F120" r:id="rId5"/>
    <hyperlink ref="F124" r:id="rId6"/>
    <hyperlink ref="F131" r:id="rId7"/>
    <hyperlink ref="F136" r:id="rId8"/>
    <hyperlink ref="F141" r:id="rId9"/>
    <hyperlink ref="F146" r:id="rId10"/>
    <hyperlink ref="F151" r:id="rId11"/>
    <hyperlink ref="F156" r:id="rId12"/>
    <hyperlink ref="F161" r:id="rId13"/>
    <hyperlink ref="F165" r:id="rId14"/>
    <hyperlink ref="F188" r:id="rId15"/>
    <hyperlink ref="F209" r:id="rId16"/>
    <hyperlink ref="F230" r:id="rId17"/>
    <hyperlink ref="F234" r:id="rId18"/>
    <hyperlink ref="F244" r:id="rId19"/>
    <hyperlink ref="F251" r:id="rId20"/>
    <hyperlink ref="F259" r:id="rId21"/>
    <hyperlink ref="F272" r:id="rId22"/>
    <hyperlink ref="F292" r:id="rId23"/>
    <hyperlink ref="F312" r:id="rId24"/>
    <hyperlink ref="F322" r:id="rId25"/>
    <hyperlink ref="F332" r:id="rId26"/>
    <hyperlink ref="F339" r:id="rId27"/>
    <hyperlink ref="F346" r:id="rId28"/>
    <hyperlink ref="F350" r:id="rId29"/>
    <hyperlink ref="F369" r:id="rId30"/>
    <hyperlink ref="F389" r:id="rId31"/>
    <hyperlink ref="F409" r:id="rId32"/>
    <hyperlink ref="F415" r:id="rId33"/>
    <hyperlink ref="F421" r:id="rId34"/>
    <hyperlink ref="F428" r:id="rId35"/>
    <hyperlink ref="F435" r:id="rId36"/>
    <hyperlink ref="F439" r:id="rId37"/>
    <hyperlink ref="F446" r:id="rId38"/>
    <hyperlink ref="F461" r:id="rId39"/>
    <hyperlink ref="F465" r:id="rId40"/>
    <hyperlink ref="F474" r:id="rId41"/>
    <hyperlink ref="F483" r:id="rId42"/>
    <hyperlink ref="F497" r:id="rId43"/>
    <hyperlink ref="F511" r:id="rId44"/>
    <hyperlink ref="F519" r:id="rId45"/>
    <hyperlink ref="F528" r:id="rId46"/>
    <hyperlink ref="F533" r:id="rId47"/>
    <hyperlink ref="F537" r:id="rId48"/>
    <hyperlink ref="F542" r:id="rId49"/>
    <hyperlink ref="F548" r:id="rId50"/>
    <hyperlink ref="F554" r:id="rId51"/>
    <hyperlink ref="F560" r:id="rId52"/>
    <hyperlink ref="F565" r:id="rId53"/>
    <hyperlink ref="F569" r:id="rId54"/>
    <hyperlink ref="F574" r:id="rId55"/>
    <hyperlink ref="F588" r:id="rId56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82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96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1034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ROUND(J100,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ROUND((SUM(BE100:BE823)),  2)</f>
        <v>0</v>
      </c>
      <c r="G35" s="36"/>
      <c r="H35" s="36"/>
      <c r="I35" s="126">
        <v>0.21</v>
      </c>
      <c r="J35" s="125">
        <f>ROUND(((SUM(BE100:BE823))*I35),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ROUND((SUM(BF100:BF823)),  2)</f>
        <v>0</v>
      </c>
      <c r="G36" s="36"/>
      <c r="H36" s="36"/>
      <c r="I36" s="126">
        <v>0.15</v>
      </c>
      <c r="J36" s="125">
        <f>ROUND(((SUM(BF100:BF823))*I36),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ROUND((SUM(BG100:BG823)),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ROUND((SUM(BH100:BH823)),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ROUND((SUM(BI100:BI823)),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04 - Architektonicko - stavební řešení 2.NP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J100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J101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J102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647</v>
      </c>
      <c r="E66" s="150"/>
      <c r="F66" s="150"/>
      <c r="G66" s="150"/>
      <c r="H66" s="150"/>
      <c r="I66" s="150"/>
      <c r="J66" s="151">
        <f>J172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461</v>
      </c>
      <c r="E67" s="150"/>
      <c r="F67" s="150"/>
      <c r="G67" s="150"/>
      <c r="H67" s="150"/>
      <c r="I67" s="150"/>
      <c r="J67" s="151">
        <f>J322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161</v>
      </c>
      <c r="E68" s="150"/>
      <c r="F68" s="150"/>
      <c r="G68" s="150"/>
      <c r="H68" s="150"/>
      <c r="I68" s="150"/>
      <c r="J68" s="151">
        <f>J470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J506</f>
        <v>0</v>
      </c>
      <c r="K69" s="99"/>
      <c r="L69" s="152"/>
    </row>
    <row r="70" spans="1:31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J509</f>
        <v>0</v>
      </c>
      <c r="K70" s="143"/>
      <c r="L70" s="147"/>
    </row>
    <row r="71" spans="1:31" s="10" customFormat="1" ht="19.899999999999999" customHeight="1">
      <c r="B71" s="148"/>
      <c r="C71" s="99"/>
      <c r="D71" s="149" t="s">
        <v>1035</v>
      </c>
      <c r="E71" s="150"/>
      <c r="F71" s="150"/>
      <c r="G71" s="150"/>
      <c r="H71" s="150"/>
      <c r="I71" s="150"/>
      <c r="J71" s="151">
        <f>J510</f>
        <v>0</v>
      </c>
      <c r="K71" s="99"/>
      <c r="L71" s="152"/>
    </row>
    <row r="72" spans="1:31" s="10" customFormat="1" ht="19.899999999999999" customHeight="1">
      <c r="B72" s="148"/>
      <c r="C72" s="99"/>
      <c r="D72" s="149" t="s">
        <v>1036</v>
      </c>
      <c r="E72" s="150"/>
      <c r="F72" s="150"/>
      <c r="G72" s="150"/>
      <c r="H72" s="150"/>
      <c r="I72" s="150"/>
      <c r="J72" s="151">
        <f>J518</f>
        <v>0</v>
      </c>
      <c r="K72" s="99"/>
      <c r="L72" s="152"/>
    </row>
    <row r="73" spans="1:31" s="10" customFormat="1" ht="19.899999999999999" customHeight="1">
      <c r="B73" s="148"/>
      <c r="C73" s="99"/>
      <c r="D73" s="149" t="s">
        <v>1037</v>
      </c>
      <c r="E73" s="150"/>
      <c r="F73" s="150"/>
      <c r="G73" s="150"/>
      <c r="H73" s="150"/>
      <c r="I73" s="150"/>
      <c r="J73" s="151">
        <f>J566</f>
        <v>0</v>
      </c>
      <c r="K73" s="99"/>
      <c r="L73" s="152"/>
    </row>
    <row r="74" spans="1:31" s="10" customFormat="1" ht="19.899999999999999" customHeight="1">
      <c r="B74" s="148"/>
      <c r="C74" s="99"/>
      <c r="D74" s="149" t="s">
        <v>167</v>
      </c>
      <c r="E74" s="150"/>
      <c r="F74" s="150"/>
      <c r="G74" s="150"/>
      <c r="H74" s="150"/>
      <c r="I74" s="150"/>
      <c r="J74" s="151">
        <f>J610</f>
        <v>0</v>
      </c>
      <c r="K74" s="99"/>
      <c r="L74" s="152"/>
    </row>
    <row r="75" spans="1:31" s="10" customFormat="1" ht="19.899999999999999" customHeight="1">
      <c r="B75" s="148"/>
      <c r="C75" s="99"/>
      <c r="D75" s="149" t="s">
        <v>1038</v>
      </c>
      <c r="E75" s="150"/>
      <c r="F75" s="150"/>
      <c r="G75" s="150"/>
      <c r="H75" s="150"/>
      <c r="I75" s="150"/>
      <c r="J75" s="151">
        <f>J651</f>
        <v>0</v>
      </c>
      <c r="K75" s="99"/>
      <c r="L75" s="152"/>
    </row>
    <row r="76" spans="1:31" s="10" customFormat="1" ht="19.899999999999999" customHeight="1">
      <c r="B76" s="148"/>
      <c r="C76" s="99"/>
      <c r="D76" s="149" t="s">
        <v>1039</v>
      </c>
      <c r="E76" s="150"/>
      <c r="F76" s="150"/>
      <c r="G76" s="150"/>
      <c r="H76" s="150"/>
      <c r="I76" s="150"/>
      <c r="J76" s="151">
        <f>J721</f>
        <v>0</v>
      </c>
      <c r="K76" s="99"/>
      <c r="L76" s="152"/>
    </row>
    <row r="77" spans="1:31" s="10" customFormat="1" ht="19.899999999999999" customHeight="1">
      <c r="B77" s="148"/>
      <c r="C77" s="99"/>
      <c r="D77" s="149" t="s">
        <v>1040</v>
      </c>
      <c r="E77" s="150"/>
      <c r="F77" s="150"/>
      <c r="G77" s="150"/>
      <c r="H77" s="150"/>
      <c r="I77" s="150"/>
      <c r="J77" s="151">
        <f>J761</f>
        <v>0</v>
      </c>
      <c r="K77" s="99"/>
      <c r="L77" s="152"/>
    </row>
    <row r="78" spans="1:31" s="9" customFormat="1" ht="24.95" customHeight="1">
      <c r="B78" s="142"/>
      <c r="C78" s="143"/>
      <c r="D78" s="144" t="s">
        <v>169</v>
      </c>
      <c r="E78" s="145"/>
      <c r="F78" s="145"/>
      <c r="G78" s="145"/>
      <c r="H78" s="145"/>
      <c r="I78" s="145"/>
      <c r="J78" s="146">
        <f>J822</f>
        <v>0</v>
      </c>
      <c r="K78" s="143"/>
      <c r="L78" s="147"/>
    </row>
    <row r="79" spans="1:31" s="2" customFormat="1" ht="21.7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4" spans="1:31" s="2" customFormat="1" ht="6.95" customHeight="1">
      <c r="A84" s="36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24.95" customHeight="1">
      <c r="A85" s="36"/>
      <c r="B85" s="37"/>
      <c r="C85" s="25" t="s">
        <v>170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2" customFormat="1" ht="12" customHeight="1">
      <c r="A87" s="36"/>
      <c r="B87" s="37"/>
      <c r="C87" s="31" t="s">
        <v>16</v>
      </c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6.5" customHeight="1">
      <c r="A88" s="36"/>
      <c r="B88" s="37"/>
      <c r="C88" s="38"/>
      <c r="D88" s="38"/>
      <c r="E88" s="392" t="str">
        <f>E7</f>
        <v>OU - stavební úpravy objektu ZW - děkanát Lékařské fakulty</v>
      </c>
      <c r="F88" s="393"/>
      <c r="G88" s="393"/>
      <c r="H88" s="393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1" customFormat="1" ht="12" customHeight="1">
      <c r="B89" s="23"/>
      <c r="C89" s="31" t="s">
        <v>150</v>
      </c>
      <c r="D89" s="24"/>
      <c r="E89" s="24"/>
      <c r="F89" s="24"/>
      <c r="G89" s="24"/>
      <c r="H89" s="24"/>
      <c r="I89" s="24"/>
      <c r="J89" s="24"/>
      <c r="K89" s="24"/>
      <c r="L89" s="22"/>
    </row>
    <row r="90" spans="1:31" s="2" customFormat="1" ht="16.5" customHeight="1">
      <c r="A90" s="36"/>
      <c r="B90" s="37"/>
      <c r="C90" s="38"/>
      <c r="D90" s="38"/>
      <c r="E90" s="392" t="s">
        <v>151</v>
      </c>
      <c r="F90" s="394"/>
      <c r="G90" s="394"/>
      <c r="H90" s="394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152</v>
      </c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6.5" customHeight="1">
      <c r="A92" s="36"/>
      <c r="B92" s="37"/>
      <c r="C92" s="38"/>
      <c r="D92" s="38"/>
      <c r="E92" s="340" t="str">
        <f>E11</f>
        <v>04 - Architektonicko - stavební řešení 2.NP</v>
      </c>
      <c r="F92" s="394"/>
      <c r="G92" s="394"/>
      <c r="H92" s="394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2" customHeight="1">
      <c r="A94" s="36"/>
      <c r="B94" s="37"/>
      <c r="C94" s="31" t="s">
        <v>21</v>
      </c>
      <c r="D94" s="38"/>
      <c r="E94" s="38"/>
      <c r="F94" s="29" t="str">
        <f>F14</f>
        <v xml:space="preserve"> </v>
      </c>
      <c r="G94" s="38"/>
      <c r="H94" s="38"/>
      <c r="I94" s="31" t="s">
        <v>23</v>
      </c>
      <c r="J94" s="61" t="str">
        <f>IF(J14="","",J14)</f>
        <v>16. 9. 2021</v>
      </c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6.95" customHeight="1">
      <c r="A95" s="36"/>
      <c r="B95" s="37"/>
      <c r="C95" s="38"/>
      <c r="D95" s="38"/>
      <c r="E95" s="38"/>
      <c r="F95" s="38"/>
      <c r="G95" s="38"/>
      <c r="H95" s="38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40.15" customHeight="1">
      <c r="A96" s="36"/>
      <c r="B96" s="37"/>
      <c r="C96" s="31" t="s">
        <v>25</v>
      </c>
      <c r="D96" s="38"/>
      <c r="E96" s="38"/>
      <c r="F96" s="29" t="str">
        <f>E17</f>
        <v>Ostravská univerzita, Dvořákova 138/7, Ostrava</v>
      </c>
      <c r="G96" s="38"/>
      <c r="H96" s="38"/>
      <c r="I96" s="31" t="s">
        <v>32</v>
      </c>
      <c r="J96" s="34" t="str">
        <f>E23</f>
        <v>Ing.arch.Martin Janda,Lomná 1895, Frenštát p.R.</v>
      </c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5.2" customHeight="1">
      <c r="A97" s="36"/>
      <c r="B97" s="37"/>
      <c r="C97" s="31" t="s">
        <v>30</v>
      </c>
      <c r="D97" s="38"/>
      <c r="E97" s="38"/>
      <c r="F97" s="29" t="str">
        <f>IF(E20="","",E20)</f>
        <v>Vyplň údaj</v>
      </c>
      <c r="G97" s="38"/>
      <c r="H97" s="38"/>
      <c r="I97" s="31" t="s">
        <v>36</v>
      </c>
      <c r="J97" s="34" t="str">
        <f>E26</f>
        <v xml:space="preserve"> </v>
      </c>
      <c r="K97" s="38"/>
      <c r="L97" s="115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10.35" customHeight="1">
      <c r="A98" s="36"/>
      <c r="B98" s="37"/>
      <c r="C98" s="38"/>
      <c r="D98" s="38"/>
      <c r="E98" s="38"/>
      <c r="F98" s="38"/>
      <c r="G98" s="38"/>
      <c r="H98" s="38"/>
      <c r="I98" s="38"/>
      <c r="J98" s="38"/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11" customFormat="1" ht="29.25" customHeight="1">
      <c r="A99" s="153"/>
      <c r="B99" s="154"/>
      <c r="C99" s="155" t="s">
        <v>171</v>
      </c>
      <c r="D99" s="156" t="s">
        <v>58</v>
      </c>
      <c r="E99" s="156" t="s">
        <v>54</v>
      </c>
      <c r="F99" s="156" t="s">
        <v>55</v>
      </c>
      <c r="G99" s="156" t="s">
        <v>172</v>
      </c>
      <c r="H99" s="156" t="s">
        <v>173</v>
      </c>
      <c r="I99" s="156" t="s">
        <v>174</v>
      </c>
      <c r="J99" s="156" t="s">
        <v>156</v>
      </c>
      <c r="K99" s="157" t="s">
        <v>175</v>
      </c>
      <c r="L99" s="158"/>
      <c r="M99" s="70" t="s">
        <v>19</v>
      </c>
      <c r="N99" s="71" t="s">
        <v>43</v>
      </c>
      <c r="O99" s="71" t="s">
        <v>176</v>
      </c>
      <c r="P99" s="71" t="s">
        <v>177</v>
      </c>
      <c r="Q99" s="71" t="s">
        <v>178</v>
      </c>
      <c r="R99" s="71" t="s">
        <v>179</v>
      </c>
      <c r="S99" s="71" t="s">
        <v>180</v>
      </c>
      <c r="T99" s="72" t="s">
        <v>181</v>
      </c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</row>
    <row r="100" spans="1:65" s="2" customFormat="1" ht="22.9" customHeight="1">
      <c r="A100" s="36"/>
      <c r="B100" s="37"/>
      <c r="C100" s="77" t="s">
        <v>182</v>
      </c>
      <c r="D100" s="38"/>
      <c r="E100" s="38"/>
      <c r="F100" s="38"/>
      <c r="G100" s="38"/>
      <c r="H100" s="38"/>
      <c r="I100" s="38"/>
      <c r="J100" s="159">
        <f>BK100</f>
        <v>0</v>
      </c>
      <c r="K100" s="38"/>
      <c r="L100" s="41"/>
      <c r="M100" s="73"/>
      <c r="N100" s="160"/>
      <c r="O100" s="74"/>
      <c r="P100" s="161">
        <f>P101+P509+P822</f>
        <v>0</v>
      </c>
      <c r="Q100" s="74"/>
      <c r="R100" s="161">
        <f>R101+R509+R822</f>
        <v>214.01395256000001</v>
      </c>
      <c r="S100" s="74"/>
      <c r="T100" s="162">
        <f>T101+T509+T822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72</v>
      </c>
      <c r="AU100" s="19" t="s">
        <v>157</v>
      </c>
      <c r="BK100" s="163">
        <f>BK101+BK509+BK822</f>
        <v>0</v>
      </c>
    </row>
    <row r="101" spans="1:65" s="12" customFormat="1" ht="25.9" customHeight="1">
      <c r="B101" s="164"/>
      <c r="C101" s="165"/>
      <c r="D101" s="166" t="s">
        <v>72</v>
      </c>
      <c r="E101" s="167" t="s">
        <v>183</v>
      </c>
      <c r="F101" s="167" t="s">
        <v>184</v>
      </c>
      <c r="G101" s="165"/>
      <c r="H101" s="165"/>
      <c r="I101" s="168"/>
      <c r="J101" s="169">
        <f>BK101</f>
        <v>0</v>
      </c>
      <c r="K101" s="165"/>
      <c r="L101" s="170"/>
      <c r="M101" s="171"/>
      <c r="N101" s="172"/>
      <c r="O101" s="172"/>
      <c r="P101" s="173">
        <f>P102+P172+P322+P470+P506</f>
        <v>0</v>
      </c>
      <c r="Q101" s="172"/>
      <c r="R101" s="173">
        <f>R102+R172+R322+R470+R506</f>
        <v>209.22034358000002</v>
      </c>
      <c r="S101" s="172"/>
      <c r="T101" s="174">
        <f>T102+T172+T322+T470+T506</f>
        <v>0</v>
      </c>
      <c r="AR101" s="175" t="s">
        <v>80</v>
      </c>
      <c r="AT101" s="176" t="s">
        <v>72</v>
      </c>
      <c r="AU101" s="176" t="s">
        <v>73</v>
      </c>
      <c r="AY101" s="175" t="s">
        <v>185</v>
      </c>
      <c r="BK101" s="177">
        <f>BK102+BK172+BK322+BK470+BK506</f>
        <v>0</v>
      </c>
    </row>
    <row r="102" spans="1:65" s="12" customFormat="1" ht="22.9" customHeight="1">
      <c r="B102" s="164"/>
      <c r="C102" s="165"/>
      <c r="D102" s="166" t="s">
        <v>72</v>
      </c>
      <c r="E102" s="178" t="s">
        <v>129</v>
      </c>
      <c r="F102" s="178" t="s">
        <v>227</v>
      </c>
      <c r="G102" s="165"/>
      <c r="H102" s="165"/>
      <c r="I102" s="168"/>
      <c r="J102" s="179">
        <f>BK102</f>
        <v>0</v>
      </c>
      <c r="K102" s="165"/>
      <c r="L102" s="170"/>
      <c r="M102" s="171"/>
      <c r="N102" s="172"/>
      <c r="O102" s="172"/>
      <c r="P102" s="173">
        <f>SUM(P103:P171)</f>
        <v>0</v>
      </c>
      <c r="Q102" s="172"/>
      <c r="R102" s="173">
        <f>SUM(R103:R171)</f>
        <v>61.790032260000004</v>
      </c>
      <c r="S102" s="172"/>
      <c r="T102" s="174">
        <f>SUM(T103:T171)</f>
        <v>0</v>
      </c>
      <c r="AR102" s="175" t="s">
        <v>80</v>
      </c>
      <c r="AT102" s="176" t="s">
        <v>72</v>
      </c>
      <c r="AU102" s="176" t="s">
        <v>80</v>
      </c>
      <c r="AY102" s="175" t="s">
        <v>185</v>
      </c>
      <c r="BK102" s="177">
        <f>SUM(BK103:BK171)</f>
        <v>0</v>
      </c>
    </row>
    <row r="103" spans="1:65" s="2" customFormat="1" ht="24.2" customHeight="1">
      <c r="A103" s="36"/>
      <c r="B103" s="37"/>
      <c r="C103" s="180" t="s">
        <v>80</v>
      </c>
      <c r="D103" s="180" t="s">
        <v>187</v>
      </c>
      <c r="E103" s="181" t="s">
        <v>1041</v>
      </c>
      <c r="F103" s="182" t="s">
        <v>1042</v>
      </c>
      <c r="G103" s="183" t="s">
        <v>240</v>
      </c>
      <c r="H103" s="184">
        <v>40.317999999999998</v>
      </c>
      <c r="I103" s="185"/>
      <c r="J103" s="186">
        <f>ROUND(I103*H103,2)</f>
        <v>0</v>
      </c>
      <c r="K103" s="182" t="s">
        <v>191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0.14854000000000001</v>
      </c>
      <c r="R103" s="189">
        <f>Q103*H103</f>
        <v>5.98883572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135</v>
      </c>
      <c r="AT103" s="191" t="s">
        <v>187</v>
      </c>
      <c r="AU103" s="191" t="s">
        <v>82</v>
      </c>
      <c r="AY103" s="19" t="s">
        <v>185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80</v>
      </c>
      <c r="BK103" s="192">
        <f>ROUND(I103*H103,2)</f>
        <v>0</v>
      </c>
      <c r="BL103" s="19" t="s">
        <v>135</v>
      </c>
      <c r="BM103" s="191" t="s">
        <v>1043</v>
      </c>
    </row>
    <row r="104" spans="1:65" s="2" customFormat="1" ht="11.25">
      <c r="A104" s="36"/>
      <c r="B104" s="37"/>
      <c r="C104" s="38"/>
      <c r="D104" s="193" t="s">
        <v>193</v>
      </c>
      <c r="E104" s="38"/>
      <c r="F104" s="194" t="s">
        <v>1044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193</v>
      </c>
      <c r="AU104" s="19" t="s">
        <v>82</v>
      </c>
    </row>
    <row r="105" spans="1:65" s="13" customFormat="1" ht="11.25">
      <c r="B105" s="198"/>
      <c r="C105" s="199"/>
      <c r="D105" s="200" t="s">
        <v>195</v>
      </c>
      <c r="E105" s="201" t="s">
        <v>19</v>
      </c>
      <c r="F105" s="202" t="s">
        <v>1045</v>
      </c>
      <c r="G105" s="199"/>
      <c r="H105" s="201" t="s">
        <v>19</v>
      </c>
      <c r="I105" s="203"/>
      <c r="J105" s="199"/>
      <c r="K105" s="199"/>
      <c r="L105" s="204"/>
      <c r="M105" s="205"/>
      <c r="N105" s="206"/>
      <c r="O105" s="206"/>
      <c r="P105" s="206"/>
      <c r="Q105" s="206"/>
      <c r="R105" s="206"/>
      <c r="S105" s="206"/>
      <c r="T105" s="207"/>
      <c r="AT105" s="208" t="s">
        <v>195</v>
      </c>
      <c r="AU105" s="208" t="s">
        <v>82</v>
      </c>
      <c r="AV105" s="13" t="s">
        <v>80</v>
      </c>
      <c r="AW105" s="13" t="s">
        <v>35</v>
      </c>
      <c r="AX105" s="13" t="s">
        <v>73</v>
      </c>
      <c r="AY105" s="208" t="s">
        <v>185</v>
      </c>
    </row>
    <row r="106" spans="1:65" s="14" customFormat="1" ht="11.25">
      <c r="B106" s="209"/>
      <c r="C106" s="210"/>
      <c r="D106" s="200" t="s">
        <v>195</v>
      </c>
      <c r="E106" s="211" t="s">
        <v>19</v>
      </c>
      <c r="F106" s="212" t="s">
        <v>1046</v>
      </c>
      <c r="G106" s="210"/>
      <c r="H106" s="213">
        <v>13.807</v>
      </c>
      <c r="I106" s="214"/>
      <c r="J106" s="210"/>
      <c r="K106" s="210"/>
      <c r="L106" s="215"/>
      <c r="M106" s="216"/>
      <c r="N106" s="217"/>
      <c r="O106" s="217"/>
      <c r="P106" s="217"/>
      <c r="Q106" s="217"/>
      <c r="R106" s="217"/>
      <c r="S106" s="217"/>
      <c r="T106" s="218"/>
      <c r="AT106" s="219" t="s">
        <v>195</v>
      </c>
      <c r="AU106" s="219" t="s">
        <v>82</v>
      </c>
      <c r="AV106" s="14" t="s">
        <v>82</v>
      </c>
      <c r="AW106" s="14" t="s">
        <v>35</v>
      </c>
      <c r="AX106" s="14" t="s">
        <v>73</v>
      </c>
      <c r="AY106" s="219" t="s">
        <v>185</v>
      </c>
    </row>
    <row r="107" spans="1:65" s="14" customFormat="1" ht="11.25">
      <c r="B107" s="209"/>
      <c r="C107" s="210"/>
      <c r="D107" s="200" t="s">
        <v>195</v>
      </c>
      <c r="E107" s="211" t="s">
        <v>19</v>
      </c>
      <c r="F107" s="212" t="s">
        <v>1047</v>
      </c>
      <c r="G107" s="210"/>
      <c r="H107" s="213">
        <v>11.593999999999999</v>
      </c>
      <c r="I107" s="214"/>
      <c r="J107" s="210"/>
      <c r="K107" s="210"/>
      <c r="L107" s="215"/>
      <c r="M107" s="216"/>
      <c r="N107" s="217"/>
      <c r="O107" s="217"/>
      <c r="P107" s="217"/>
      <c r="Q107" s="217"/>
      <c r="R107" s="217"/>
      <c r="S107" s="217"/>
      <c r="T107" s="218"/>
      <c r="AT107" s="219" t="s">
        <v>195</v>
      </c>
      <c r="AU107" s="219" t="s">
        <v>82</v>
      </c>
      <c r="AV107" s="14" t="s">
        <v>82</v>
      </c>
      <c r="AW107" s="14" t="s">
        <v>35</v>
      </c>
      <c r="AX107" s="14" t="s">
        <v>73</v>
      </c>
      <c r="AY107" s="219" t="s">
        <v>185</v>
      </c>
    </row>
    <row r="108" spans="1:65" s="14" customFormat="1" ht="11.25">
      <c r="B108" s="209"/>
      <c r="C108" s="210"/>
      <c r="D108" s="200" t="s">
        <v>195</v>
      </c>
      <c r="E108" s="211" t="s">
        <v>19</v>
      </c>
      <c r="F108" s="212" t="s">
        <v>1048</v>
      </c>
      <c r="G108" s="210"/>
      <c r="H108" s="213">
        <v>-0.4</v>
      </c>
      <c r="I108" s="214"/>
      <c r="J108" s="210"/>
      <c r="K108" s="210"/>
      <c r="L108" s="215"/>
      <c r="M108" s="216"/>
      <c r="N108" s="217"/>
      <c r="O108" s="217"/>
      <c r="P108" s="217"/>
      <c r="Q108" s="217"/>
      <c r="R108" s="217"/>
      <c r="S108" s="217"/>
      <c r="T108" s="218"/>
      <c r="AT108" s="219" t="s">
        <v>195</v>
      </c>
      <c r="AU108" s="219" t="s">
        <v>82</v>
      </c>
      <c r="AV108" s="14" t="s">
        <v>82</v>
      </c>
      <c r="AW108" s="14" t="s">
        <v>35</v>
      </c>
      <c r="AX108" s="14" t="s">
        <v>73</v>
      </c>
      <c r="AY108" s="219" t="s">
        <v>185</v>
      </c>
    </row>
    <row r="109" spans="1:65" s="14" customFormat="1" ht="11.25">
      <c r="B109" s="209"/>
      <c r="C109" s="210"/>
      <c r="D109" s="200" t="s">
        <v>195</v>
      </c>
      <c r="E109" s="211" t="s">
        <v>19</v>
      </c>
      <c r="F109" s="212" t="s">
        <v>1049</v>
      </c>
      <c r="G109" s="210"/>
      <c r="H109" s="213">
        <v>11.872</v>
      </c>
      <c r="I109" s="214"/>
      <c r="J109" s="210"/>
      <c r="K109" s="210"/>
      <c r="L109" s="215"/>
      <c r="M109" s="216"/>
      <c r="N109" s="217"/>
      <c r="O109" s="217"/>
      <c r="P109" s="217"/>
      <c r="Q109" s="217"/>
      <c r="R109" s="217"/>
      <c r="S109" s="217"/>
      <c r="T109" s="218"/>
      <c r="AT109" s="219" t="s">
        <v>195</v>
      </c>
      <c r="AU109" s="219" t="s">
        <v>82</v>
      </c>
      <c r="AV109" s="14" t="s">
        <v>82</v>
      </c>
      <c r="AW109" s="14" t="s">
        <v>35</v>
      </c>
      <c r="AX109" s="14" t="s">
        <v>73</v>
      </c>
      <c r="AY109" s="219" t="s">
        <v>185</v>
      </c>
    </row>
    <row r="110" spans="1:65" s="14" customFormat="1" ht="11.25">
      <c r="B110" s="209"/>
      <c r="C110" s="210"/>
      <c r="D110" s="200" t="s">
        <v>195</v>
      </c>
      <c r="E110" s="211" t="s">
        <v>19</v>
      </c>
      <c r="F110" s="212" t="s">
        <v>1050</v>
      </c>
      <c r="G110" s="210"/>
      <c r="H110" s="213">
        <v>3.4449999999999998</v>
      </c>
      <c r="I110" s="214"/>
      <c r="J110" s="210"/>
      <c r="K110" s="210"/>
      <c r="L110" s="215"/>
      <c r="M110" s="216"/>
      <c r="N110" s="217"/>
      <c r="O110" s="217"/>
      <c r="P110" s="217"/>
      <c r="Q110" s="217"/>
      <c r="R110" s="217"/>
      <c r="S110" s="217"/>
      <c r="T110" s="218"/>
      <c r="AT110" s="219" t="s">
        <v>195</v>
      </c>
      <c r="AU110" s="219" t="s">
        <v>82</v>
      </c>
      <c r="AV110" s="14" t="s">
        <v>82</v>
      </c>
      <c r="AW110" s="14" t="s">
        <v>35</v>
      </c>
      <c r="AX110" s="14" t="s">
        <v>73</v>
      </c>
      <c r="AY110" s="219" t="s">
        <v>185</v>
      </c>
    </row>
    <row r="111" spans="1:65" s="15" customFormat="1" ht="11.25">
      <c r="B111" s="220"/>
      <c r="C111" s="221"/>
      <c r="D111" s="200" t="s">
        <v>195</v>
      </c>
      <c r="E111" s="222" t="s">
        <v>19</v>
      </c>
      <c r="F111" s="223" t="s">
        <v>226</v>
      </c>
      <c r="G111" s="221"/>
      <c r="H111" s="224">
        <v>40.318000000000005</v>
      </c>
      <c r="I111" s="225"/>
      <c r="J111" s="221"/>
      <c r="K111" s="221"/>
      <c r="L111" s="226"/>
      <c r="M111" s="227"/>
      <c r="N111" s="228"/>
      <c r="O111" s="228"/>
      <c r="P111" s="228"/>
      <c r="Q111" s="228"/>
      <c r="R111" s="228"/>
      <c r="S111" s="228"/>
      <c r="T111" s="229"/>
      <c r="AT111" s="230" t="s">
        <v>195</v>
      </c>
      <c r="AU111" s="230" t="s">
        <v>82</v>
      </c>
      <c r="AV111" s="15" t="s">
        <v>135</v>
      </c>
      <c r="AW111" s="15" t="s">
        <v>35</v>
      </c>
      <c r="AX111" s="15" t="s">
        <v>80</v>
      </c>
      <c r="AY111" s="230" t="s">
        <v>185</v>
      </c>
    </row>
    <row r="112" spans="1:65" s="2" customFormat="1" ht="24.2" customHeight="1">
      <c r="A112" s="36"/>
      <c r="B112" s="37"/>
      <c r="C112" s="180" t="s">
        <v>82</v>
      </c>
      <c r="D112" s="180" t="s">
        <v>187</v>
      </c>
      <c r="E112" s="181" t="s">
        <v>648</v>
      </c>
      <c r="F112" s="182" t="s">
        <v>649</v>
      </c>
      <c r="G112" s="183" t="s">
        <v>240</v>
      </c>
      <c r="H112" s="184">
        <v>83.308000000000007</v>
      </c>
      <c r="I112" s="185"/>
      <c r="J112" s="186">
        <f>ROUND(I112*H112,2)</f>
        <v>0</v>
      </c>
      <c r="K112" s="182" t="s">
        <v>191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0.20712</v>
      </c>
      <c r="R112" s="189">
        <f>Q112*H112</f>
        <v>17.254752960000001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135</v>
      </c>
      <c r="AT112" s="191" t="s">
        <v>187</v>
      </c>
      <c r="AU112" s="191" t="s">
        <v>82</v>
      </c>
      <c r="AY112" s="19" t="s">
        <v>185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80</v>
      </c>
      <c r="BK112" s="192">
        <f>ROUND(I112*H112,2)</f>
        <v>0</v>
      </c>
      <c r="BL112" s="19" t="s">
        <v>135</v>
      </c>
      <c r="BM112" s="191" t="s">
        <v>1051</v>
      </c>
    </row>
    <row r="113" spans="1:65" s="2" customFormat="1" ht="11.25">
      <c r="A113" s="36"/>
      <c r="B113" s="37"/>
      <c r="C113" s="38"/>
      <c r="D113" s="193" t="s">
        <v>193</v>
      </c>
      <c r="E113" s="38"/>
      <c r="F113" s="194" t="s">
        <v>651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193</v>
      </c>
      <c r="AU113" s="19" t="s">
        <v>82</v>
      </c>
    </row>
    <row r="114" spans="1:65" s="13" customFormat="1" ht="11.25">
      <c r="B114" s="198"/>
      <c r="C114" s="199"/>
      <c r="D114" s="200" t="s">
        <v>195</v>
      </c>
      <c r="E114" s="201" t="s">
        <v>19</v>
      </c>
      <c r="F114" s="202" t="s">
        <v>1045</v>
      </c>
      <c r="G114" s="199"/>
      <c r="H114" s="201" t="s">
        <v>19</v>
      </c>
      <c r="I114" s="203"/>
      <c r="J114" s="199"/>
      <c r="K114" s="199"/>
      <c r="L114" s="204"/>
      <c r="M114" s="205"/>
      <c r="N114" s="206"/>
      <c r="O114" s="206"/>
      <c r="P114" s="206"/>
      <c r="Q114" s="206"/>
      <c r="R114" s="206"/>
      <c r="S114" s="206"/>
      <c r="T114" s="207"/>
      <c r="AT114" s="208" t="s">
        <v>195</v>
      </c>
      <c r="AU114" s="208" t="s">
        <v>82</v>
      </c>
      <c r="AV114" s="13" t="s">
        <v>80</v>
      </c>
      <c r="AW114" s="13" t="s">
        <v>35</v>
      </c>
      <c r="AX114" s="13" t="s">
        <v>73</v>
      </c>
      <c r="AY114" s="208" t="s">
        <v>185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1052</v>
      </c>
      <c r="G115" s="210"/>
      <c r="H115" s="213">
        <v>84.623000000000005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1053</v>
      </c>
      <c r="G116" s="210"/>
      <c r="H116" s="213">
        <v>-1.3149999999999999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5" customFormat="1" ht="11.25">
      <c r="B117" s="220"/>
      <c r="C117" s="221"/>
      <c r="D117" s="200" t="s">
        <v>195</v>
      </c>
      <c r="E117" s="222" t="s">
        <v>19</v>
      </c>
      <c r="F117" s="223" t="s">
        <v>226</v>
      </c>
      <c r="G117" s="221"/>
      <c r="H117" s="224">
        <v>83.308000000000007</v>
      </c>
      <c r="I117" s="225"/>
      <c r="J117" s="221"/>
      <c r="K117" s="221"/>
      <c r="L117" s="226"/>
      <c r="M117" s="227"/>
      <c r="N117" s="228"/>
      <c r="O117" s="228"/>
      <c r="P117" s="228"/>
      <c r="Q117" s="228"/>
      <c r="R117" s="228"/>
      <c r="S117" s="228"/>
      <c r="T117" s="229"/>
      <c r="AT117" s="230" t="s">
        <v>195</v>
      </c>
      <c r="AU117" s="230" t="s">
        <v>82</v>
      </c>
      <c r="AV117" s="15" t="s">
        <v>135</v>
      </c>
      <c r="AW117" s="15" t="s">
        <v>35</v>
      </c>
      <c r="AX117" s="15" t="s">
        <v>80</v>
      </c>
      <c r="AY117" s="230" t="s">
        <v>185</v>
      </c>
    </row>
    <row r="118" spans="1:65" s="2" customFormat="1" ht="24.2" customHeight="1">
      <c r="A118" s="36"/>
      <c r="B118" s="37"/>
      <c r="C118" s="180" t="s">
        <v>129</v>
      </c>
      <c r="D118" s="180" t="s">
        <v>187</v>
      </c>
      <c r="E118" s="181" t="s">
        <v>678</v>
      </c>
      <c r="F118" s="182" t="s">
        <v>679</v>
      </c>
      <c r="G118" s="183" t="s">
        <v>190</v>
      </c>
      <c r="H118" s="184">
        <v>3.6</v>
      </c>
      <c r="I118" s="185"/>
      <c r="J118" s="186">
        <f>ROUND(I118*H118,2)</f>
        <v>0</v>
      </c>
      <c r="K118" s="182" t="s">
        <v>191</v>
      </c>
      <c r="L118" s="41"/>
      <c r="M118" s="187" t="s">
        <v>19</v>
      </c>
      <c r="N118" s="188" t="s">
        <v>44</v>
      </c>
      <c r="O118" s="66"/>
      <c r="P118" s="189">
        <f>O118*H118</f>
        <v>0</v>
      </c>
      <c r="Q118" s="189">
        <v>2.45329</v>
      </c>
      <c r="R118" s="189">
        <f>Q118*H118</f>
        <v>8.8318440000000002</v>
      </c>
      <c r="S118" s="189">
        <v>0</v>
      </c>
      <c r="T118" s="190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135</v>
      </c>
      <c r="AT118" s="191" t="s">
        <v>187</v>
      </c>
      <c r="AU118" s="191" t="s">
        <v>82</v>
      </c>
      <c r="AY118" s="19" t="s">
        <v>185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19" t="s">
        <v>80</v>
      </c>
      <c r="BK118" s="192">
        <f>ROUND(I118*H118,2)</f>
        <v>0</v>
      </c>
      <c r="BL118" s="19" t="s">
        <v>135</v>
      </c>
      <c r="BM118" s="191" t="s">
        <v>1054</v>
      </c>
    </row>
    <row r="119" spans="1:65" s="2" customFormat="1" ht="11.25">
      <c r="A119" s="36"/>
      <c r="B119" s="37"/>
      <c r="C119" s="38"/>
      <c r="D119" s="193" t="s">
        <v>193</v>
      </c>
      <c r="E119" s="38"/>
      <c r="F119" s="194" t="s">
        <v>681</v>
      </c>
      <c r="G119" s="38"/>
      <c r="H119" s="38"/>
      <c r="I119" s="195"/>
      <c r="J119" s="38"/>
      <c r="K119" s="38"/>
      <c r="L119" s="41"/>
      <c r="M119" s="196"/>
      <c r="N119" s="197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193</v>
      </c>
      <c r="AU119" s="19" t="s">
        <v>82</v>
      </c>
    </row>
    <row r="120" spans="1:65" s="13" customFormat="1" ht="11.25">
      <c r="B120" s="198"/>
      <c r="C120" s="199"/>
      <c r="D120" s="200" t="s">
        <v>195</v>
      </c>
      <c r="E120" s="201" t="s">
        <v>19</v>
      </c>
      <c r="F120" s="202" t="s">
        <v>1045</v>
      </c>
      <c r="G120" s="199"/>
      <c r="H120" s="201" t="s">
        <v>19</v>
      </c>
      <c r="I120" s="203"/>
      <c r="J120" s="199"/>
      <c r="K120" s="199"/>
      <c r="L120" s="204"/>
      <c r="M120" s="205"/>
      <c r="N120" s="206"/>
      <c r="O120" s="206"/>
      <c r="P120" s="206"/>
      <c r="Q120" s="206"/>
      <c r="R120" s="206"/>
      <c r="S120" s="206"/>
      <c r="T120" s="207"/>
      <c r="AT120" s="208" t="s">
        <v>195</v>
      </c>
      <c r="AU120" s="208" t="s">
        <v>82</v>
      </c>
      <c r="AV120" s="13" t="s">
        <v>80</v>
      </c>
      <c r="AW120" s="13" t="s">
        <v>35</v>
      </c>
      <c r="AX120" s="13" t="s">
        <v>73</v>
      </c>
      <c r="AY120" s="208" t="s">
        <v>185</v>
      </c>
    </row>
    <row r="121" spans="1:65" s="14" customFormat="1" ht="11.25">
      <c r="B121" s="209"/>
      <c r="C121" s="210"/>
      <c r="D121" s="200" t="s">
        <v>195</v>
      </c>
      <c r="E121" s="211" t="s">
        <v>19</v>
      </c>
      <c r="F121" s="212" t="s">
        <v>1055</v>
      </c>
      <c r="G121" s="210"/>
      <c r="H121" s="213">
        <v>3.6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1:65" s="15" customFormat="1" ht="11.25">
      <c r="B122" s="220"/>
      <c r="C122" s="221"/>
      <c r="D122" s="200" t="s">
        <v>195</v>
      </c>
      <c r="E122" s="222" t="s">
        <v>19</v>
      </c>
      <c r="F122" s="223" t="s">
        <v>226</v>
      </c>
      <c r="G122" s="221"/>
      <c r="H122" s="224">
        <v>3.6</v>
      </c>
      <c r="I122" s="225"/>
      <c r="J122" s="221"/>
      <c r="K122" s="221"/>
      <c r="L122" s="226"/>
      <c r="M122" s="227"/>
      <c r="N122" s="228"/>
      <c r="O122" s="228"/>
      <c r="P122" s="228"/>
      <c r="Q122" s="228"/>
      <c r="R122" s="228"/>
      <c r="S122" s="228"/>
      <c r="T122" s="229"/>
      <c r="AT122" s="230" t="s">
        <v>195</v>
      </c>
      <c r="AU122" s="230" t="s">
        <v>82</v>
      </c>
      <c r="AV122" s="15" t="s">
        <v>135</v>
      </c>
      <c r="AW122" s="15" t="s">
        <v>35</v>
      </c>
      <c r="AX122" s="15" t="s">
        <v>80</v>
      </c>
      <c r="AY122" s="230" t="s">
        <v>185</v>
      </c>
    </row>
    <row r="123" spans="1:65" s="2" customFormat="1" ht="24.2" customHeight="1">
      <c r="A123" s="36"/>
      <c r="B123" s="37"/>
      <c r="C123" s="180" t="s">
        <v>135</v>
      </c>
      <c r="D123" s="180" t="s">
        <v>187</v>
      </c>
      <c r="E123" s="181" t="s">
        <v>685</v>
      </c>
      <c r="F123" s="182" t="s">
        <v>686</v>
      </c>
      <c r="G123" s="183" t="s">
        <v>240</v>
      </c>
      <c r="H123" s="184">
        <v>36</v>
      </c>
      <c r="I123" s="185"/>
      <c r="J123" s="186">
        <f>ROUND(I123*H123,2)</f>
        <v>0</v>
      </c>
      <c r="K123" s="182" t="s">
        <v>191</v>
      </c>
      <c r="L123" s="41"/>
      <c r="M123" s="187" t="s">
        <v>19</v>
      </c>
      <c r="N123" s="188" t="s">
        <v>44</v>
      </c>
      <c r="O123" s="66"/>
      <c r="P123" s="189">
        <f>O123*H123</f>
        <v>0</v>
      </c>
      <c r="Q123" s="189">
        <v>2.4399999999999999E-3</v>
      </c>
      <c r="R123" s="189">
        <f>Q123*H123</f>
        <v>8.7840000000000001E-2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135</v>
      </c>
      <c r="AT123" s="191" t="s">
        <v>187</v>
      </c>
      <c r="AU123" s="191" t="s">
        <v>82</v>
      </c>
      <c r="AY123" s="19" t="s">
        <v>185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80</v>
      </c>
      <c r="BK123" s="192">
        <f>ROUND(I123*H123,2)</f>
        <v>0</v>
      </c>
      <c r="BL123" s="19" t="s">
        <v>135</v>
      </c>
      <c r="BM123" s="191" t="s">
        <v>1056</v>
      </c>
    </row>
    <row r="124" spans="1:65" s="2" customFormat="1" ht="11.25">
      <c r="A124" s="36"/>
      <c r="B124" s="37"/>
      <c r="C124" s="38"/>
      <c r="D124" s="193" t="s">
        <v>193</v>
      </c>
      <c r="E124" s="38"/>
      <c r="F124" s="194" t="s">
        <v>688</v>
      </c>
      <c r="G124" s="38"/>
      <c r="H124" s="38"/>
      <c r="I124" s="195"/>
      <c r="J124" s="38"/>
      <c r="K124" s="38"/>
      <c r="L124" s="41"/>
      <c r="M124" s="196"/>
      <c r="N124" s="197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193</v>
      </c>
      <c r="AU124" s="19" t="s">
        <v>82</v>
      </c>
    </row>
    <row r="125" spans="1:65" s="13" customFormat="1" ht="11.25">
      <c r="B125" s="198"/>
      <c r="C125" s="199"/>
      <c r="D125" s="200" t="s">
        <v>195</v>
      </c>
      <c r="E125" s="201" t="s">
        <v>19</v>
      </c>
      <c r="F125" s="202" t="s">
        <v>1045</v>
      </c>
      <c r="G125" s="199"/>
      <c r="H125" s="201" t="s">
        <v>19</v>
      </c>
      <c r="I125" s="203"/>
      <c r="J125" s="199"/>
      <c r="K125" s="199"/>
      <c r="L125" s="204"/>
      <c r="M125" s="205"/>
      <c r="N125" s="206"/>
      <c r="O125" s="206"/>
      <c r="P125" s="206"/>
      <c r="Q125" s="206"/>
      <c r="R125" s="206"/>
      <c r="S125" s="206"/>
      <c r="T125" s="207"/>
      <c r="AT125" s="208" t="s">
        <v>195</v>
      </c>
      <c r="AU125" s="208" t="s">
        <v>82</v>
      </c>
      <c r="AV125" s="13" t="s">
        <v>80</v>
      </c>
      <c r="AW125" s="13" t="s">
        <v>35</v>
      </c>
      <c r="AX125" s="13" t="s">
        <v>73</v>
      </c>
      <c r="AY125" s="208" t="s">
        <v>185</v>
      </c>
    </row>
    <row r="126" spans="1:65" s="14" customFormat="1" ht="11.25">
      <c r="B126" s="209"/>
      <c r="C126" s="210"/>
      <c r="D126" s="200" t="s">
        <v>195</v>
      </c>
      <c r="E126" s="211" t="s">
        <v>19</v>
      </c>
      <c r="F126" s="212" t="s">
        <v>1057</v>
      </c>
      <c r="G126" s="210"/>
      <c r="H126" s="213">
        <v>36</v>
      </c>
      <c r="I126" s="214"/>
      <c r="J126" s="210"/>
      <c r="K126" s="210"/>
      <c r="L126" s="215"/>
      <c r="M126" s="216"/>
      <c r="N126" s="217"/>
      <c r="O126" s="217"/>
      <c r="P126" s="217"/>
      <c r="Q126" s="217"/>
      <c r="R126" s="217"/>
      <c r="S126" s="217"/>
      <c r="T126" s="218"/>
      <c r="AT126" s="219" t="s">
        <v>195</v>
      </c>
      <c r="AU126" s="219" t="s">
        <v>82</v>
      </c>
      <c r="AV126" s="14" t="s">
        <v>82</v>
      </c>
      <c r="AW126" s="14" t="s">
        <v>35</v>
      </c>
      <c r="AX126" s="14" t="s">
        <v>73</v>
      </c>
      <c r="AY126" s="219" t="s">
        <v>185</v>
      </c>
    </row>
    <row r="127" spans="1:65" s="15" customFormat="1" ht="11.25">
      <c r="B127" s="220"/>
      <c r="C127" s="221"/>
      <c r="D127" s="200" t="s">
        <v>195</v>
      </c>
      <c r="E127" s="222" t="s">
        <v>19</v>
      </c>
      <c r="F127" s="223" t="s">
        <v>226</v>
      </c>
      <c r="G127" s="221"/>
      <c r="H127" s="224">
        <v>36</v>
      </c>
      <c r="I127" s="225"/>
      <c r="J127" s="221"/>
      <c r="K127" s="221"/>
      <c r="L127" s="226"/>
      <c r="M127" s="227"/>
      <c r="N127" s="228"/>
      <c r="O127" s="228"/>
      <c r="P127" s="228"/>
      <c r="Q127" s="228"/>
      <c r="R127" s="228"/>
      <c r="S127" s="228"/>
      <c r="T127" s="229"/>
      <c r="AT127" s="230" t="s">
        <v>195</v>
      </c>
      <c r="AU127" s="230" t="s">
        <v>82</v>
      </c>
      <c r="AV127" s="15" t="s">
        <v>135</v>
      </c>
      <c r="AW127" s="15" t="s">
        <v>35</v>
      </c>
      <c r="AX127" s="15" t="s">
        <v>80</v>
      </c>
      <c r="AY127" s="230" t="s">
        <v>185</v>
      </c>
    </row>
    <row r="128" spans="1:65" s="2" customFormat="1" ht="24.2" customHeight="1">
      <c r="A128" s="36"/>
      <c r="B128" s="37"/>
      <c r="C128" s="180" t="s">
        <v>250</v>
      </c>
      <c r="D128" s="180" t="s">
        <v>187</v>
      </c>
      <c r="E128" s="181" t="s">
        <v>690</v>
      </c>
      <c r="F128" s="182" t="s">
        <v>691</v>
      </c>
      <c r="G128" s="183" t="s">
        <v>240</v>
      </c>
      <c r="H128" s="184">
        <v>36</v>
      </c>
      <c r="I128" s="185"/>
      <c r="J128" s="186">
        <f>ROUND(I128*H128,2)</f>
        <v>0</v>
      </c>
      <c r="K128" s="182" t="s">
        <v>191</v>
      </c>
      <c r="L128" s="41"/>
      <c r="M128" s="187" t="s">
        <v>19</v>
      </c>
      <c r="N128" s="188" t="s">
        <v>44</v>
      </c>
      <c r="O128" s="66"/>
      <c r="P128" s="189">
        <f>O128*H128</f>
        <v>0</v>
      </c>
      <c r="Q128" s="189">
        <v>0</v>
      </c>
      <c r="R128" s="189">
        <f>Q128*H128</f>
        <v>0</v>
      </c>
      <c r="S128" s="189">
        <v>0</v>
      </c>
      <c r="T128" s="190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135</v>
      </c>
      <c r="AT128" s="191" t="s">
        <v>187</v>
      </c>
      <c r="AU128" s="191" t="s">
        <v>82</v>
      </c>
      <c r="AY128" s="19" t="s">
        <v>185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19" t="s">
        <v>80</v>
      </c>
      <c r="BK128" s="192">
        <f>ROUND(I128*H128,2)</f>
        <v>0</v>
      </c>
      <c r="BL128" s="19" t="s">
        <v>135</v>
      </c>
      <c r="BM128" s="191" t="s">
        <v>1058</v>
      </c>
    </row>
    <row r="129" spans="1:65" s="2" customFormat="1" ht="11.25">
      <c r="A129" s="36"/>
      <c r="B129" s="37"/>
      <c r="C129" s="38"/>
      <c r="D129" s="193" t="s">
        <v>193</v>
      </c>
      <c r="E129" s="38"/>
      <c r="F129" s="194" t="s">
        <v>693</v>
      </c>
      <c r="G129" s="38"/>
      <c r="H129" s="38"/>
      <c r="I129" s="195"/>
      <c r="J129" s="38"/>
      <c r="K129" s="38"/>
      <c r="L129" s="41"/>
      <c r="M129" s="196"/>
      <c r="N129" s="197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193</v>
      </c>
      <c r="AU129" s="19" t="s">
        <v>82</v>
      </c>
    </row>
    <row r="130" spans="1:65" s="13" customFormat="1" ht="11.25">
      <c r="B130" s="198"/>
      <c r="C130" s="199"/>
      <c r="D130" s="200" t="s">
        <v>195</v>
      </c>
      <c r="E130" s="201" t="s">
        <v>19</v>
      </c>
      <c r="F130" s="202" t="s">
        <v>1045</v>
      </c>
      <c r="G130" s="199"/>
      <c r="H130" s="201" t="s">
        <v>19</v>
      </c>
      <c r="I130" s="203"/>
      <c r="J130" s="199"/>
      <c r="K130" s="199"/>
      <c r="L130" s="204"/>
      <c r="M130" s="205"/>
      <c r="N130" s="206"/>
      <c r="O130" s="206"/>
      <c r="P130" s="206"/>
      <c r="Q130" s="206"/>
      <c r="R130" s="206"/>
      <c r="S130" s="206"/>
      <c r="T130" s="207"/>
      <c r="AT130" s="208" t="s">
        <v>195</v>
      </c>
      <c r="AU130" s="208" t="s">
        <v>82</v>
      </c>
      <c r="AV130" s="13" t="s">
        <v>80</v>
      </c>
      <c r="AW130" s="13" t="s">
        <v>35</v>
      </c>
      <c r="AX130" s="13" t="s">
        <v>73</v>
      </c>
      <c r="AY130" s="208" t="s">
        <v>185</v>
      </c>
    </row>
    <row r="131" spans="1:65" s="14" customFormat="1" ht="11.25">
      <c r="B131" s="209"/>
      <c r="C131" s="210"/>
      <c r="D131" s="200" t="s">
        <v>195</v>
      </c>
      <c r="E131" s="211" t="s">
        <v>19</v>
      </c>
      <c r="F131" s="212" t="s">
        <v>1057</v>
      </c>
      <c r="G131" s="210"/>
      <c r="H131" s="213">
        <v>36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1:65" s="15" customFormat="1" ht="11.25">
      <c r="B132" s="220"/>
      <c r="C132" s="221"/>
      <c r="D132" s="200" t="s">
        <v>195</v>
      </c>
      <c r="E132" s="222" t="s">
        <v>19</v>
      </c>
      <c r="F132" s="223" t="s">
        <v>226</v>
      </c>
      <c r="G132" s="221"/>
      <c r="H132" s="224">
        <v>36</v>
      </c>
      <c r="I132" s="225"/>
      <c r="J132" s="221"/>
      <c r="K132" s="221"/>
      <c r="L132" s="226"/>
      <c r="M132" s="227"/>
      <c r="N132" s="228"/>
      <c r="O132" s="228"/>
      <c r="P132" s="228"/>
      <c r="Q132" s="228"/>
      <c r="R132" s="228"/>
      <c r="S132" s="228"/>
      <c r="T132" s="229"/>
      <c r="AT132" s="230" t="s">
        <v>195</v>
      </c>
      <c r="AU132" s="230" t="s">
        <v>82</v>
      </c>
      <c r="AV132" s="15" t="s">
        <v>135</v>
      </c>
      <c r="AW132" s="15" t="s">
        <v>35</v>
      </c>
      <c r="AX132" s="15" t="s">
        <v>80</v>
      </c>
      <c r="AY132" s="230" t="s">
        <v>185</v>
      </c>
    </row>
    <row r="133" spans="1:65" s="2" customFormat="1" ht="24.2" customHeight="1">
      <c r="A133" s="36"/>
      <c r="B133" s="37"/>
      <c r="C133" s="180" t="s">
        <v>255</v>
      </c>
      <c r="D133" s="180" t="s">
        <v>187</v>
      </c>
      <c r="E133" s="181" t="s">
        <v>712</v>
      </c>
      <c r="F133" s="182" t="s">
        <v>713</v>
      </c>
      <c r="G133" s="183" t="s">
        <v>342</v>
      </c>
      <c r="H133" s="184">
        <v>1.08</v>
      </c>
      <c r="I133" s="185"/>
      <c r="J133" s="186">
        <f>ROUND(I133*H133,2)</f>
        <v>0</v>
      </c>
      <c r="K133" s="182" t="s">
        <v>191</v>
      </c>
      <c r="L133" s="41"/>
      <c r="M133" s="187" t="s">
        <v>19</v>
      </c>
      <c r="N133" s="188" t="s">
        <v>44</v>
      </c>
      <c r="O133" s="66"/>
      <c r="P133" s="189">
        <f>O133*H133</f>
        <v>0</v>
      </c>
      <c r="Q133" s="189">
        <v>1.05237</v>
      </c>
      <c r="R133" s="189">
        <f>Q133*H133</f>
        <v>1.1365596</v>
      </c>
      <c r="S133" s="189">
        <v>0</v>
      </c>
      <c r="T133" s="190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135</v>
      </c>
      <c r="AT133" s="191" t="s">
        <v>187</v>
      </c>
      <c r="AU133" s="191" t="s">
        <v>82</v>
      </c>
      <c r="AY133" s="19" t="s">
        <v>185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19" t="s">
        <v>80</v>
      </c>
      <c r="BK133" s="192">
        <f>ROUND(I133*H133,2)</f>
        <v>0</v>
      </c>
      <c r="BL133" s="19" t="s">
        <v>135</v>
      </c>
      <c r="BM133" s="191" t="s">
        <v>1059</v>
      </c>
    </row>
    <row r="134" spans="1:65" s="2" customFormat="1" ht="11.25">
      <c r="A134" s="36"/>
      <c r="B134" s="37"/>
      <c r="C134" s="38"/>
      <c r="D134" s="193" t="s">
        <v>193</v>
      </c>
      <c r="E134" s="38"/>
      <c r="F134" s="194" t="s">
        <v>715</v>
      </c>
      <c r="G134" s="38"/>
      <c r="H134" s="38"/>
      <c r="I134" s="195"/>
      <c r="J134" s="38"/>
      <c r="K134" s="38"/>
      <c r="L134" s="41"/>
      <c r="M134" s="196"/>
      <c r="N134" s="197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193</v>
      </c>
      <c r="AU134" s="19" t="s">
        <v>82</v>
      </c>
    </row>
    <row r="135" spans="1:65" s="14" customFormat="1" ht="11.25">
      <c r="B135" s="209"/>
      <c r="C135" s="210"/>
      <c r="D135" s="200" t="s">
        <v>195</v>
      </c>
      <c r="E135" s="211" t="s">
        <v>19</v>
      </c>
      <c r="F135" s="212" t="s">
        <v>1060</v>
      </c>
      <c r="G135" s="210"/>
      <c r="H135" s="213">
        <v>1.08</v>
      </c>
      <c r="I135" s="214"/>
      <c r="J135" s="210"/>
      <c r="K135" s="210"/>
      <c r="L135" s="215"/>
      <c r="M135" s="216"/>
      <c r="N135" s="217"/>
      <c r="O135" s="217"/>
      <c r="P135" s="217"/>
      <c r="Q135" s="217"/>
      <c r="R135" s="217"/>
      <c r="S135" s="217"/>
      <c r="T135" s="218"/>
      <c r="AT135" s="219" t="s">
        <v>195</v>
      </c>
      <c r="AU135" s="219" t="s">
        <v>82</v>
      </c>
      <c r="AV135" s="14" t="s">
        <v>82</v>
      </c>
      <c r="AW135" s="14" t="s">
        <v>35</v>
      </c>
      <c r="AX135" s="14" t="s">
        <v>73</v>
      </c>
      <c r="AY135" s="219" t="s">
        <v>185</v>
      </c>
    </row>
    <row r="136" spans="1:65" s="15" customFormat="1" ht="11.25">
      <c r="B136" s="220"/>
      <c r="C136" s="221"/>
      <c r="D136" s="200" t="s">
        <v>195</v>
      </c>
      <c r="E136" s="222" t="s">
        <v>19</v>
      </c>
      <c r="F136" s="223" t="s">
        <v>226</v>
      </c>
      <c r="G136" s="221"/>
      <c r="H136" s="224">
        <v>1.08</v>
      </c>
      <c r="I136" s="225"/>
      <c r="J136" s="221"/>
      <c r="K136" s="221"/>
      <c r="L136" s="226"/>
      <c r="M136" s="227"/>
      <c r="N136" s="228"/>
      <c r="O136" s="228"/>
      <c r="P136" s="228"/>
      <c r="Q136" s="228"/>
      <c r="R136" s="228"/>
      <c r="S136" s="228"/>
      <c r="T136" s="229"/>
      <c r="AT136" s="230" t="s">
        <v>195</v>
      </c>
      <c r="AU136" s="230" t="s">
        <v>82</v>
      </c>
      <c r="AV136" s="15" t="s">
        <v>135</v>
      </c>
      <c r="AW136" s="15" t="s">
        <v>35</v>
      </c>
      <c r="AX136" s="15" t="s">
        <v>80</v>
      </c>
      <c r="AY136" s="230" t="s">
        <v>185</v>
      </c>
    </row>
    <row r="137" spans="1:65" s="2" customFormat="1" ht="16.5" customHeight="1">
      <c r="A137" s="36"/>
      <c r="B137" s="37"/>
      <c r="C137" s="180" t="s">
        <v>260</v>
      </c>
      <c r="D137" s="180" t="s">
        <v>187</v>
      </c>
      <c r="E137" s="181" t="s">
        <v>717</v>
      </c>
      <c r="F137" s="182" t="s">
        <v>718</v>
      </c>
      <c r="G137" s="183" t="s">
        <v>190</v>
      </c>
      <c r="H137" s="184">
        <v>10.912000000000001</v>
      </c>
      <c r="I137" s="185"/>
      <c r="J137" s="186">
        <f>ROUND(I137*H137,2)</f>
        <v>0</v>
      </c>
      <c r="K137" s="182" t="s">
        <v>191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2.4533</v>
      </c>
      <c r="R137" s="189">
        <f>Q137*H137</f>
        <v>26.770409600000001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82</v>
      </c>
      <c r="AY137" s="19" t="s">
        <v>185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80</v>
      </c>
      <c r="BK137" s="192">
        <f>ROUND(I137*H137,2)</f>
        <v>0</v>
      </c>
      <c r="BL137" s="19" t="s">
        <v>135</v>
      </c>
      <c r="BM137" s="191" t="s">
        <v>1061</v>
      </c>
    </row>
    <row r="138" spans="1:65" s="2" customFormat="1" ht="11.25">
      <c r="A138" s="36"/>
      <c r="B138" s="37"/>
      <c r="C138" s="38"/>
      <c r="D138" s="193" t="s">
        <v>193</v>
      </c>
      <c r="E138" s="38"/>
      <c r="F138" s="194" t="s">
        <v>720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193</v>
      </c>
      <c r="AU138" s="19" t="s">
        <v>82</v>
      </c>
    </row>
    <row r="139" spans="1:65" s="13" customFormat="1" ht="11.25">
      <c r="B139" s="198"/>
      <c r="C139" s="199"/>
      <c r="D139" s="200" t="s">
        <v>195</v>
      </c>
      <c r="E139" s="201" t="s">
        <v>19</v>
      </c>
      <c r="F139" s="202" t="s">
        <v>1045</v>
      </c>
      <c r="G139" s="199"/>
      <c r="H139" s="201" t="s">
        <v>19</v>
      </c>
      <c r="I139" s="203"/>
      <c r="J139" s="199"/>
      <c r="K139" s="199"/>
      <c r="L139" s="204"/>
      <c r="M139" s="205"/>
      <c r="N139" s="206"/>
      <c r="O139" s="206"/>
      <c r="P139" s="206"/>
      <c r="Q139" s="206"/>
      <c r="R139" s="206"/>
      <c r="S139" s="206"/>
      <c r="T139" s="207"/>
      <c r="AT139" s="208" t="s">
        <v>195</v>
      </c>
      <c r="AU139" s="208" t="s">
        <v>82</v>
      </c>
      <c r="AV139" s="13" t="s">
        <v>80</v>
      </c>
      <c r="AW139" s="13" t="s">
        <v>35</v>
      </c>
      <c r="AX139" s="13" t="s">
        <v>73</v>
      </c>
      <c r="AY139" s="208" t="s">
        <v>185</v>
      </c>
    </row>
    <row r="140" spans="1:65" s="14" customFormat="1" ht="11.25">
      <c r="B140" s="209"/>
      <c r="C140" s="210"/>
      <c r="D140" s="200" t="s">
        <v>195</v>
      </c>
      <c r="E140" s="211" t="s">
        <v>19</v>
      </c>
      <c r="F140" s="212" t="s">
        <v>1062</v>
      </c>
      <c r="G140" s="210"/>
      <c r="H140" s="213">
        <v>9.9909999999999997</v>
      </c>
      <c r="I140" s="214"/>
      <c r="J140" s="210"/>
      <c r="K140" s="210"/>
      <c r="L140" s="215"/>
      <c r="M140" s="216"/>
      <c r="N140" s="217"/>
      <c r="O140" s="217"/>
      <c r="P140" s="217"/>
      <c r="Q140" s="217"/>
      <c r="R140" s="217"/>
      <c r="S140" s="217"/>
      <c r="T140" s="218"/>
      <c r="AT140" s="219" t="s">
        <v>195</v>
      </c>
      <c r="AU140" s="219" t="s">
        <v>82</v>
      </c>
      <c r="AV140" s="14" t="s">
        <v>82</v>
      </c>
      <c r="AW140" s="14" t="s">
        <v>35</v>
      </c>
      <c r="AX140" s="14" t="s">
        <v>73</v>
      </c>
      <c r="AY140" s="219" t="s">
        <v>185</v>
      </c>
    </row>
    <row r="141" spans="1:65" s="14" customFormat="1" ht="11.25">
      <c r="B141" s="209"/>
      <c r="C141" s="210"/>
      <c r="D141" s="200" t="s">
        <v>195</v>
      </c>
      <c r="E141" s="211" t="s">
        <v>19</v>
      </c>
      <c r="F141" s="212" t="s">
        <v>1063</v>
      </c>
      <c r="G141" s="210"/>
      <c r="H141" s="213">
        <v>2.1859999999999999</v>
      </c>
      <c r="I141" s="214"/>
      <c r="J141" s="210"/>
      <c r="K141" s="210"/>
      <c r="L141" s="215"/>
      <c r="M141" s="216"/>
      <c r="N141" s="217"/>
      <c r="O141" s="217"/>
      <c r="P141" s="217"/>
      <c r="Q141" s="217"/>
      <c r="R141" s="217"/>
      <c r="S141" s="217"/>
      <c r="T141" s="218"/>
      <c r="AT141" s="219" t="s">
        <v>195</v>
      </c>
      <c r="AU141" s="219" t="s">
        <v>82</v>
      </c>
      <c r="AV141" s="14" t="s">
        <v>82</v>
      </c>
      <c r="AW141" s="14" t="s">
        <v>35</v>
      </c>
      <c r="AX141" s="14" t="s">
        <v>73</v>
      </c>
      <c r="AY141" s="219" t="s">
        <v>185</v>
      </c>
    </row>
    <row r="142" spans="1:65" s="14" customFormat="1" ht="11.25">
      <c r="B142" s="209"/>
      <c r="C142" s="210"/>
      <c r="D142" s="200" t="s">
        <v>195</v>
      </c>
      <c r="E142" s="211" t="s">
        <v>19</v>
      </c>
      <c r="F142" s="212" t="s">
        <v>1064</v>
      </c>
      <c r="G142" s="210"/>
      <c r="H142" s="213">
        <v>-0.55800000000000005</v>
      </c>
      <c r="I142" s="214"/>
      <c r="J142" s="210"/>
      <c r="K142" s="210"/>
      <c r="L142" s="215"/>
      <c r="M142" s="216"/>
      <c r="N142" s="217"/>
      <c r="O142" s="217"/>
      <c r="P142" s="217"/>
      <c r="Q142" s="217"/>
      <c r="R142" s="217"/>
      <c r="S142" s="217"/>
      <c r="T142" s="218"/>
      <c r="AT142" s="219" t="s">
        <v>195</v>
      </c>
      <c r="AU142" s="219" t="s">
        <v>82</v>
      </c>
      <c r="AV142" s="14" t="s">
        <v>82</v>
      </c>
      <c r="AW142" s="14" t="s">
        <v>35</v>
      </c>
      <c r="AX142" s="14" t="s">
        <v>73</v>
      </c>
      <c r="AY142" s="219" t="s">
        <v>185</v>
      </c>
    </row>
    <row r="143" spans="1:65" s="14" customFormat="1" ht="11.25">
      <c r="B143" s="209"/>
      <c r="C143" s="210"/>
      <c r="D143" s="200" t="s">
        <v>195</v>
      </c>
      <c r="E143" s="211" t="s">
        <v>19</v>
      </c>
      <c r="F143" s="212" t="s">
        <v>1065</v>
      </c>
      <c r="G143" s="210"/>
      <c r="H143" s="213">
        <v>-0.30299999999999999</v>
      </c>
      <c r="I143" s="214"/>
      <c r="J143" s="210"/>
      <c r="K143" s="210"/>
      <c r="L143" s="215"/>
      <c r="M143" s="216"/>
      <c r="N143" s="217"/>
      <c r="O143" s="217"/>
      <c r="P143" s="217"/>
      <c r="Q143" s="217"/>
      <c r="R143" s="217"/>
      <c r="S143" s="217"/>
      <c r="T143" s="218"/>
      <c r="AT143" s="219" t="s">
        <v>195</v>
      </c>
      <c r="AU143" s="219" t="s">
        <v>82</v>
      </c>
      <c r="AV143" s="14" t="s">
        <v>82</v>
      </c>
      <c r="AW143" s="14" t="s">
        <v>35</v>
      </c>
      <c r="AX143" s="14" t="s">
        <v>73</v>
      </c>
      <c r="AY143" s="219" t="s">
        <v>185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1066</v>
      </c>
      <c r="G144" s="210"/>
      <c r="H144" s="213">
        <v>-0.40400000000000003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5" customFormat="1" ht="11.25">
      <c r="B145" s="220"/>
      <c r="C145" s="221"/>
      <c r="D145" s="200" t="s">
        <v>195</v>
      </c>
      <c r="E145" s="222" t="s">
        <v>19</v>
      </c>
      <c r="F145" s="223" t="s">
        <v>226</v>
      </c>
      <c r="G145" s="221"/>
      <c r="H145" s="224">
        <v>10.911999999999999</v>
      </c>
      <c r="I145" s="225"/>
      <c r="J145" s="221"/>
      <c r="K145" s="221"/>
      <c r="L145" s="226"/>
      <c r="M145" s="227"/>
      <c r="N145" s="228"/>
      <c r="O145" s="228"/>
      <c r="P145" s="228"/>
      <c r="Q145" s="228"/>
      <c r="R145" s="228"/>
      <c r="S145" s="228"/>
      <c r="T145" s="229"/>
      <c r="AT145" s="230" t="s">
        <v>195</v>
      </c>
      <c r="AU145" s="230" t="s">
        <v>82</v>
      </c>
      <c r="AV145" s="15" t="s">
        <v>135</v>
      </c>
      <c r="AW145" s="15" t="s">
        <v>35</v>
      </c>
      <c r="AX145" s="15" t="s">
        <v>80</v>
      </c>
      <c r="AY145" s="230" t="s">
        <v>185</v>
      </c>
    </row>
    <row r="146" spans="1:65" s="2" customFormat="1" ht="16.5" customHeight="1">
      <c r="A146" s="36"/>
      <c r="B146" s="37"/>
      <c r="C146" s="180" t="s">
        <v>265</v>
      </c>
      <c r="D146" s="180" t="s">
        <v>187</v>
      </c>
      <c r="E146" s="181" t="s">
        <v>739</v>
      </c>
      <c r="F146" s="182" t="s">
        <v>740</v>
      </c>
      <c r="G146" s="183" t="s">
        <v>240</v>
      </c>
      <c r="H146" s="184">
        <v>127.33</v>
      </c>
      <c r="I146" s="185"/>
      <c r="J146" s="186">
        <f>ROUND(I146*H146,2)</f>
        <v>0</v>
      </c>
      <c r="K146" s="182" t="s">
        <v>191</v>
      </c>
      <c r="L146" s="41"/>
      <c r="M146" s="187" t="s">
        <v>19</v>
      </c>
      <c r="N146" s="188" t="s">
        <v>44</v>
      </c>
      <c r="O146" s="66"/>
      <c r="P146" s="189">
        <f>O146*H146</f>
        <v>0</v>
      </c>
      <c r="Q146" s="189">
        <v>2.7499999999999998E-3</v>
      </c>
      <c r="R146" s="189">
        <f>Q146*H146</f>
        <v>0.35015749999999995</v>
      </c>
      <c r="S146" s="189">
        <v>0</v>
      </c>
      <c r="T146" s="190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135</v>
      </c>
      <c r="AT146" s="191" t="s">
        <v>187</v>
      </c>
      <c r="AU146" s="191" t="s">
        <v>82</v>
      </c>
      <c r="AY146" s="19" t="s">
        <v>185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19" t="s">
        <v>80</v>
      </c>
      <c r="BK146" s="192">
        <f>ROUND(I146*H146,2)</f>
        <v>0</v>
      </c>
      <c r="BL146" s="19" t="s">
        <v>135</v>
      </c>
      <c r="BM146" s="191" t="s">
        <v>1067</v>
      </c>
    </row>
    <row r="147" spans="1:65" s="2" customFormat="1" ht="11.25">
      <c r="A147" s="36"/>
      <c r="B147" s="37"/>
      <c r="C147" s="38"/>
      <c r="D147" s="193" t="s">
        <v>193</v>
      </c>
      <c r="E147" s="38"/>
      <c r="F147" s="194" t="s">
        <v>742</v>
      </c>
      <c r="G147" s="38"/>
      <c r="H147" s="38"/>
      <c r="I147" s="195"/>
      <c r="J147" s="38"/>
      <c r="K147" s="38"/>
      <c r="L147" s="41"/>
      <c r="M147" s="196"/>
      <c r="N147" s="197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193</v>
      </c>
      <c r="AU147" s="19" t="s">
        <v>82</v>
      </c>
    </row>
    <row r="148" spans="1:65" s="13" customFormat="1" ht="11.25">
      <c r="B148" s="198"/>
      <c r="C148" s="199"/>
      <c r="D148" s="200" t="s">
        <v>195</v>
      </c>
      <c r="E148" s="201" t="s">
        <v>19</v>
      </c>
      <c r="F148" s="202" t="s">
        <v>1045</v>
      </c>
      <c r="G148" s="199"/>
      <c r="H148" s="201" t="s">
        <v>19</v>
      </c>
      <c r="I148" s="203"/>
      <c r="J148" s="199"/>
      <c r="K148" s="199"/>
      <c r="L148" s="204"/>
      <c r="M148" s="205"/>
      <c r="N148" s="206"/>
      <c r="O148" s="206"/>
      <c r="P148" s="206"/>
      <c r="Q148" s="206"/>
      <c r="R148" s="206"/>
      <c r="S148" s="206"/>
      <c r="T148" s="207"/>
      <c r="AT148" s="208" t="s">
        <v>195</v>
      </c>
      <c r="AU148" s="208" t="s">
        <v>82</v>
      </c>
      <c r="AV148" s="13" t="s">
        <v>80</v>
      </c>
      <c r="AW148" s="13" t="s">
        <v>35</v>
      </c>
      <c r="AX148" s="13" t="s">
        <v>73</v>
      </c>
      <c r="AY148" s="208" t="s">
        <v>185</v>
      </c>
    </row>
    <row r="149" spans="1:65" s="14" customFormat="1" ht="11.25">
      <c r="B149" s="209"/>
      <c r="C149" s="210"/>
      <c r="D149" s="200" t="s">
        <v>195</v>
      </c>
      <c r="E149" s="211" t="s">
        <v>19</v>
      </c>
      <c r="F149" s="212" t="s">
        <v>1068</v>
      </c>
      <c r="G149" s="210"/>
      <c r="H149" s="213">
        <v>62.408000000000001</v>
      </c>
      <c r="I149" s="214"/>
      <c r="J149" s="210"/>
      <c r="K149" s="210"/>
      <c r="L149" s="215"/>
      <c r="M149" s="216"/>
      <c r="N149" s="217"/>
      <c r="O149" s="217"/>
      <c r="P149" s="217"/>
      <c r="Q149" s="217"/>
      <c r="R149" s="217"/>
      <c r="S149" s="217"/>
      <c r="T149" s="218"/>
      <c r="AT149" s="219" t="s">
        <v>195</v>
      </c>
      <c r="AU149" s="219" t="s">
        <v>82</v>
      </c>
      <c r="AV149" s="14" t="s">
        <v>82</v>
      </c>
      <c r="AW149" s="14" t="s">
        <v>35</v>
      </c>
      <c r="AX149" s="14" t="s">
        <v>73</v>
      </c>
      <c r="AY149" s="219" t="s">
        <v>185</v>
      </c>
    </row>
    <row r="150" spans="1:65" s="14" customFormat="1" ht="11.25">
      <c r="B150" s="209"/>
      <c r="C150" s="210"/>
      <c r="D150" s="200" t="s">
        <v>195</v>
      </c>
      <c r="E150" s="211" t="s">
        <v>19</v>
      </c>
      <c r="F150" s="212" t="s">
        <v>1069</v>
      </c>
      <c r="G150" s="210"/>
      <c r="H150" s="213">
        <v>41.87</v>
      </c>
      <c r="I150" s="214"/>
      <c r="J150" s="210"/>
      <c r="K150" s="210"/>
      <c r="L150" s="215"/>
      <c r="M150" s="216"/>
      <c r="N150" s="217"/>
      <c r="O150" s="217"/>
      <c r="P150" s="217"/>
      <c r="Q150" s="217"/>
      <c r="R150" s="217"/>
      <c r="S150" s="217"/>
      <c r="T150" s="218"/>
      <c r="AT150" s="219" t="s">
        <v>195</v>
      </c>
      <c r="AU150" s="219" t="s">
        <v>82</v>
      </c>
      <c r="AV150" s="14" t="s">
        <v>82</v>
      </c>
      <c r="AW150" s="14" t="s">
        <v>35</v>
      </c>
      <c r="AX150" s="14" t="s">
        <v>73</v>
      </c>
      <c r="AY150" s="219" t="s">
        <v>185</v>
      </c>
    </row>
    <row r="151" spans="1:65" s="14" customFormat="1" ht="11.25">
      <c r="B151" s="209"/>
      <c r="C151" s="210"/>
      <c r="D151" s="200" t="s">
        <v>195</v>
      </c>
      <c r="E151" s="211" t="s">
        <v>19</v>
      </c>
      <c r="F151" s="212" t="s">
        <v>744</v>
      </c>
      <c r="G151" s="210"/>
      <c r="H151" s="213">
        <v>1.1479999999999999</v>
      </c>
      <c r="I151" s="214"/>
      <c r="J151" s="210"/>
      <c r="K151" s="210"/>
      <c r="L151" s="215"/>
      <c r="M151" s="216"/>
      <c r="N151" s="217"/>
      <c r="O151" s="217"/>
      <c r="P151" s="217"/>
      <c r="Q151" s="217"/>
      <c r="R151" s="217"/>
      <c r="S151" s="217"/>
      <c r="T151" s="218"/>
      <c r="AT151" s="219" t="s">
        <v>195</v>
      </c>
      <c r="AU151" s="219" t="s">
        <v>82</v>
      </c>
      <c r="AV151" s="14" t="s">
        <v>82</v>
      </c>
      <c r="AW151" s="14" t="s">
        <v>35</v>
      </c>
      <c r="AX151" s="14" t="s">
        <v>73</v>
      </c>
      <c r="AY151" s="219" t="s">
        <v>185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1070</v>
      </c>
      <c r="G152" s="210"/>
      <c r="H152" s="213">
        <v>1.008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1071</v>
      </c>
      <c r="G153" s="210"/>
      <c r="H153" s="213">
        <v>0.75600000000000001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4" customFormat="1" ht="11.25">
      <c r="B154" s="209"/>
      <c r="C154" s="210"/>
      <c r="D154" s="200" t="s">
        <v>195</v>
      </c>
      <c r="E154" s="211" t="s">
        <v>19</v>
      </c>
      <c r="F154" s="212" t="s">
        <v>1072</v>
      </c>
      <c r="G154" s="210"/>
      <c r="H154" s="213">
        <v>-6.83</v>
      </c>
      <c r="I154" s="214"/>
      <c r="J154" s="210"/>
      <c r="K154" s="210"/>
      <c r="L154" s="215"/>
      <c r="M154" s="216"/>
      <c r="N154" s="217"/>
      <c r="O154" s="217"/>
      <c r="P154" s="217"/>
      <c r="Q154" s="217"/>
      <c r="R154" s="217"/>
      <c r="S154" s="217"/>
      <c r="T154" s="218"/>
      <c r="AT154" s="219" t="s">
        <v>195</v>
      </c>
      <c r="AU154" s="219" t="s">
        <v>82</v>
      </c>
      <c r="AV154" s="14" t="s">
        <v>82</v>
      </c>
      <c r="AW154" s="14" t="s">
        <v>35</v>
      </c>
      <c r="AX154" s="14" t="s">
        <v>73</v>
      </c>
      <c r="AY154" s="219" t="s">
        <v>185</v>
      </c>
    </row>
    <row r="155" spans="1:65" s="14" customFormat="1" ht="11.25">
      <c r="B155" s="209"/>
      <c r="C155" s="210"/>
      <c r="D155" s="200" t="s">
        <v>195</v>
      </c>
      <c r="E155" s="211" t="s">
        <v>19</v>
      </c>
      <c r="F155" s="212" t="s">
        <v>1073</v>
      </c>
      <c r="G155" s="210"/>
      <c r="H155" s="213">
        <v>26.97</v>
      </c>
      <c r="I155" s="214"/>
      <c r="J155" s="210"/>
      <c r="K155" s="210"/>
      <c r="L155" s="215"/>
      <c r="M155" s="216"/>
      <c r="N155" s="217"/>
      <c r="O155" s="217"/>
      <c r="P155" s="217"/>
      <c r="Q155" s="217"/>
      <c r="R155" s="217"/>
      <c r="S155" s="217"/>
      <c r="T155" s="218"/>
      <c r="AT155" s="219" t="s">
        <v>195</v>
      </c>
      <c r="AU155" s="219" t="s">
        <v>82</v>
      </c>
      <c r="AV155" s="14" t="s">
        <v>82</v>
      </c>
      <c r="AW155" s="14" t="s">
        <v>35</v>
      </c>
      <c r="AX155" s="14" t="s">
        <v>73</v>
      </c>
      <c r="AY155" s="219" t="s">
        <v>185</v>
      </c>
    </row>
    <row r="156" spans="1:65" s="15" customFormat="1" ht="11.25">
      <c r="B156" s="220"/>
      <c r="C156" s="221"/>
      <c r="D156" s="200" t="s">
        <v>195</v>
      </c>
      <c r="E156" s="222" t="s">
        <v>19</v>
      </c>
      <c r="F156" s="223" t="s">
        <v>226</v>
      </c>
      <c r="G156" s="221"/>
      <c r="H156" s="224">
        <v>127.32999999999998</v>
      </c>
      <c r="I156" s="225"/>
      <c r="J156" s="221"/>
      <c r="K156" s="221"/>
      <c r="L156" s="226"/>
      <c r="M156" s="227"/>
      <c r="N156" s="228"/>
      <c r="O156" s="228"/>
      <c r="P156" s="228"/>
      <c r="Q156" s="228"/>
      <c r="R156" s="228"/>
      <c r="S156" s="228"/>
      <c r="T156" s="229"/>
      <c r="AT156" s="230" t="s">
        <v>195</v>
      </c>
      <c r="AU156" s="230" t="s">
        <v>82</v>
      </c>
      <c r="AV156" s="15" t="s">
        <v>135</v>
      </c>
      <c r="AW156" s="15" t="s">
        <v>35</v>
      </c>
      <c r="AX156" s="15" t="s">
        <v>80</v>
      </c>
      <c r="AY156" s="230" t="s">
        <v>185</v>
      </c>
    </row>
    <row r="157" spans="1:65" s="2" customFormat="1" ht="16.5" customHeight="1">
      <c r="A157" s="36"/>
      <c r="B157" s="37"/>
      <c r="C157" s="180" t="s">
        <v>236</v>
      </c>
      <c r="D157" s="180" t="s">
        <v>187</v>
      </c>
      <c r="E157" s="181" t="s">
        <v>754</v>
      </c>
      <c r="F157" s="182" t="s">
        <v>755</v>
      </c>
      <c r="G157" s="183" t="s">
        <v>240</v>
      </c>
      <c r="H157" s="184">
        <v>127.33</v>
      </c>
      <c r="I157" s="185"/>
      <c r="J157" s="186">
        <f>ROUND(I157*H157,2)</f>
        <v>0</v>
      </c>
      <c r="K157" s="182" t="s">
        <v>191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135</v>
      </c>
      <c r="AT157" s="191" t="s">
        <v>187</v>
      </c>
      <c r="AU157" s="191" t="s">
        <v>82</v>
      </c>
      <c r="AY157" s="19" t="s">
        <v>185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80</v>
      </c>
      <c r="BK157" s="192">
        <f>ROUND(I157*H157,2)</f>
        <v>0</v>
      </c>
      <c r="BL157" s="19" t="s">
        <v>135</v>
      </c>
      <c r="BM157" s="191" t="s">
        <v>1074</v>
      </c>
    </row>
    <row r="158" spans="1:65" s="2" customFormat="1" ht="11.25">
      <c r="A158" s="36"/>
      <c r="B158" s="37"/>
      <c r="C158" s="38"/>
      <c r="D158" s="193" t="s">
        <v>193</v>
      </c>
      <c r="E158" s="38"/>
      <c r="F158" s="194" t="s">
        <v>757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193</v>
      </c>
      <c r="AU158" s="19" t="s">
        <v>82</v>
      </c>
    </row>
    <row r="159" spans="1:65" s="13" customFormat="1" ht="11.25">
      <c r="B159" s="198"/>
      <c r="C159" s="199"/>
      <c r="D159" s="200" t="s">
        <v>195</v>
      </c>
      <c r="E159" s="201" t="s">
        <v>19</v>
      </c>
      <c r="F159" s="202" t="s">
        <v>1045</v>
      </c>
      <c r="G159" s="199"/>
      <c r="H159" s="201" t="s">
        <v>19</v>
      </c>
      <c r="I159" s="203"/>
      <c r="J159" s="199"/>
      <c r="K159" s="199"/>
      <c r="L159" s="204"/>
      <c r="M159" s="205"/>
      <c r="N159" s="206"/>
      <c r="O159" s="206"/>
      <c r="P159" s="206"/>
      <c r="Q159" s="206"/>
      <c r="R159" s="206"/>
      <c r="S159" s="206"/>
      <c r="T159" s="207"/>
      <c r="AT159" s="208" t="s">
        <v>195</v>
      </c>
      <c r="AU159" s="208" t="s">
        <v>82</v>
      </c>
      <c r="AV159" s="13" t="s">
        <v>80</v>
      </c>
      <c r="AW159" s="13" t="s">
        <v>35</v>
      </c>
      <c r="AX159" s="13" t="s">
        <v>73</v>
      </c>
      <c r="AY159" s="208" t="s">
        <v>185</v>
      </c>
    </row>
    <row r="160" spans="1:65" s="14" customFormat="1" ht="11.25">
      <c r="B160" s="209"/>
      <c r="C160" s="210"/>
      <c r="D160" s="200" t="s">
        <v>195</v>
      </c>
      <c r="E160" s="211" t="s">
        <v>19</v>
      </c>
      <c r="F160" s="212" t="s">
        <v>1068</v>
      </c>
      <c r="G160" s="210"/>
      <c r="H160" s="213">
        <v>62.408000000000001</v>
      </c>
      <c r="I160" s="214"/>
      <c r="J160" s="210"/>
      <c r="K160" s="210"/>
      <c r="L160" s="215"/>
      <c r="M160" s="216"/>
      <c r="N160" s="217"/>
      <c r="O160" s="217"/>
      <c r="P160" s="217"/>
      <c r="Q160" s="217"/>
      <c r="R160" s="217"/>
      <c r="S160" s="217"/>
      <c r="T160" s="218"/>
      <c r="AT160" s="219" t="s">
        <v>195</v>
      </c>
      <c r="AU160" s="219" t="s">
        <v>82</v>
      </c>
      <c r="AV160" s="14" t="s">
        <v>82</v>
      </c>
      <c r="AW160" s="14" t="s">
        <v>35</v>
      </c>
      <c r="AX160" s="14" t="s">
        <v>73</v>
      </c>
      <c r="AY160" s="219" t="s">
        <v>185</v>
      </c>
    </row>
    <row r="161" spans="1:65" s="14" customFormat="1" ht="11.25">
      <c r="B161" s="209"/>
      <c r="C161" s="210"/>
      <c r="D161" s="200" t="s">
        <v>195</v>
      </c>
      <c r="E161" s="211" t="s">
        <v>19</v>
      </c>
      <c r="F161" s="212" t="s">
        <v>1069</v>
      </c>
      <c r="G161" s="210"/>
      <c r="H161" s="213">
        <v>41.87</v>
      </c>
      <c r="I161" s="214"/>
      <c r="J161" s="210"/>
      <c r="K161" s="210"/>
      <c r="L161" s="215"/>
      <c r="M161" s="216"/>
      <c r="N161" s="217"/>
      <c r="O161" s="217"/>
      <c r="P161" s="217"/>
      <c r="Q161" s="217"/>
      <c r="R161" s="217"/>
      <c r="S161" s="217"/>
      <c r="T161" s="218"/>
      <c r="AT161" s="219" t="s">
        <v>195</v>
      </c>
      <c r="AU161" s="219" t="s">
        <v>82</v>
      </c>
      <c r="AV161" s="14" t="s">
        <v>82</v>
      </c>
      <c r="AW161" s="14" t="s">
        <v>35</v>
      </c>
      <c r="AX161" s="14" t="s">
        <v>73</v>
      </c>
      <c r="AY161" s="219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744</v>
      </c>
      <c r="G162" s="210"/>
      <c r="H162" s="213">
        <v>1.1479999999999999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4" customFormat="1" ht="11.25">
      <c r="B163" s="209"/>
      <c r="C163" s="210"/>
      <c r="D163" s="200" t="s">
        <v>195</v>
      </c>
      <c r="E163" s="211" t="s">
        <v>19</v>
      </c>
      <c r="F163" s="212" t="s">
        <v>1070</v>
      </c>
      <c r="G163" s="210"/>
      <c r="H163" s="213">
        <v>1.008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1071</v>
      </c>
      <c r="G164" s="210"/>
      <c r="H164" s="213">
        <v>0.75600000000000001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4" customFormat="1" ht="11.25">
      <c r="B165" s="209"/>
      <c r="C165" s="210"/>
      <c r="D165" s="200" t="s">
        <v>195</v>
      </c>
      <c r="E165" s="211" t="s">
        <v>19</v>
      </c>
      <c r="F165" s="212" t="s">
        <v>1072</v>
      </c>
      <c r="G165" s="210"/>
      <c r="H165" s="213">
        <v>-6.83</v>
      </c>
      <c r="I165" s="214"/>
      <c r="J165" s="210"/>
      <c r="K165" s="210"/>
      <c r="L165" s="215"/>
      <c r="M165" s="216"/>
      <c r="N165" s="217"/>
      <c r="O165" s="217"/>
      <c r="P165" s="217"/>
      <c r="Q165" s="217"/>
      <c r="R165" s="217"/>
      <c r="S165" s="217"/>
      <c r="T165" s="218"/>
      <c r="AT165" s="219" t="s">
        <v>195</v>
      </c>
      <c r="AU165" s="219" t="s">
        <v>82</v>
      </c>
      <c r="AV165" s="14" t="s">
        <v>82</v>
      </c>
      <c r="AW165" s="14" t="s">
        <v>35</v>
      </c>
      <c r="AX165" s="14" t="s">
        <v>73</v>
      </c>
      <c r="AY165" s="219" t="s">
        <v>185</v>
      </c>
    </row>
    <row r="166" spans="1:65" s="14" customFormat="1" ht="11.25">
      <c r="B166" s="209"/>
      <c r="C166" s="210"/>
      <c r="D166" s="200" t="s">
        <v>195</v>
      </c>
      <c r="E166" s="211" t="s">
        <v>19</v>
      </c>
      <c r="F166" s="212" t="s">
        <v>1073</v>
      </c>
      <c r="G166" s="210"/>
      <c r="H166" s="213">
        <v>26.97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1:65" s="15" customFormat="1" ht="11.25">
      <c r="B167" s="220"/>
      <c r="C167" s="221"/>
      <c r="D167" s="200" t="s">
        <v>195</v>
      </c>
      <c r="E167" s="222" t="s">
        <v>19</v>
      </c>
      <c r="F167" s="223" t="s">
        <v>226</v>
      </c>
      <c r="G167" s="221"/>
      <c r="H167" s="224">
        <v>127.32999999999998</v>
      </c>
      <c r="I167" s="225"/>
      <c r="J167" s="221"/>
      <c r="K167" s="221"/>
      <c r="L167" s="226"/>
      <c r="M167" s="227"/>
      <c r="N167" s="228"/>
      <c r="O167" s="228"/>
      <c r="P167" s="228"/>
      <c r="Q167" s="228"/>
      <c r="R167" s="228"/>
      <c r="S167" s="228"/>
      <c r="T167" s="229"/>
      <c r="AT167" s="230" t="s">
        <v>195</v>
      </c>
      <c r="AU167" s="230" t="s">
        <v>82</v>
      </c>
      <c r="AV167" s="15" t="s">
        <v>135</v>
      </c>
      <c r="AW167" s="15" t="s">
        <v>35</v>
      </c>
      <c r="AX167" s="15" t="s">
        <v>80</v>
      </c>
      <c r="AY167" s="230" t="s">
        <v>185</v>
      </c>
    </row>
    <row r="168" spans="1:65" s="2" customFormat="1" ht="24.2" customHeight="1">
      <c r="A168" s="36"/>
      <c r="B168" s="37"/>
      <c r="C168" s="180" t="s">
        <v>283</v>
      </c>
      <c r="D168" s="180" t="s">
        <v>187</v>
      </c>
      <c r="E168" s="181" t="s">
        <v>758</v>
      </c>
      <c r="F168" s="182" t="s">
        <v>759</v>
      </c>
      <c r="G168" s="183" t="s">
        <v>342</v>
      </c>
      <c r="H168" s="184">
        <v>1.3089999999999999</v>
      </c>
      <c r="I168" s="185"/>
      <c r="J168" s="186">
        <f>ROUND(I168*H168,2)</f>
        <v>0</v>
      </c>
      <c r="K168" s="182" t="s">
        <v>191</v>
      </c>
      <c r="L168" s="41"/>
      <c r="M168" s="187" t="s">
        <v>19</v>
      </c>
      <c r="N168" s="188" t="s">
        <v>44</v>
      </c>
      <c r="O168" s="66"/>
      <c r="P168" s="189">
        <f>O168*H168</f>
        <v>0</v>
      </c>
      <c r="Q168" s="189">
        <v>1.0463199999999999</v>
      </c>
      <c r="R168" s="189">
        <f>Q168*H168</f>
        <v>1.3696328799999997</v>
      </c>
      <c r="S168" s="189">
        <v>0</v>
      </c>
      <c r="T168" s="190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135</v>
      </c>
      <c r="AT168" s="191" t="s">
        <v>187</v>
      </c>
      <c r="AU168" s="191" t="s">
        <v>82</v>
      </c>
      <c r="AY168" s="19" t="s">
        <v>185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19" t="s">
        <v>80</v>
      </c>
      <c r="BK168" s="192">
        <f>ROUND(I168*H168,2)</f>
        <v>0</v>
      </c>
      <c r="BL168" s="19" t="s">
        <v>135</v>
      </c>
      <c r="BM168" s="191" t="s">
        <v>1075</v>
      </c>
    </row>
    <row r="169" spans="1:65" s="2" customFormat="1" ht="11.25">
      <c r="A169" s="36"/>
      <c r="B169" s="37"/>
      <c r="C169" s="38"/>
      <c r="D169" s="193" t="s">
        <v>193</v>
      </c>
      <c r="E169" s="38"/>
      <c r="F169" s="194" t="s">
        <v>761</v>
      </c>
      <c r="G169" s="38"/>
      <c r="H169" s="38"/>
      <c r="I169" s="195"/>
      <c r="J169" s="38"/>
      <c r="K169" s="38"/>
      <c r="L169" s="41"/>
      <c r="M169" s="196"/>
      <c r="N169" s="197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193</v>
      </c>
      <c r="AU169" s="19" t="s">
        <v>82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1076</v>
      </c>
      <c r="G170" s="210"/>
      <c r="H170" s="213">
        <v>1.3089999999999999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5" customFormat="1" ht="11.25">
      <c r="B171" s="220"/>
      <c r="C171" s="221"/>
      <c r="D171" s="200" t="s">
        <v>195</v>
      </c>
      <c r="E171" s="222" t="s">
        <v>19</v>
      </c>
      <c r="F171" s="223" t="s">
        <v>226</v>
      </c>
      <c r="G171" s="221"/>
      <c r="H171" s="224">
        <v>1.3089999999999999</v>
      </c>
      <c r="I171" s="225"/>
      <c r="J171" s="221"/>
      <c r="K171" s="221"/>
      <c r="L171" s="226"/>
      <c r="M171" s="227"/>
      <c r="N171" s="228"/>
      <c r="O171" s="228"/>
      <c r="P171" s="228"/>
      <c r="Q171" s="228"/>
      <c r="R171" s="228"/>
      <c r="S171" s="228"/>
      <c r="T171" s="229"/>
      <c r="AT171" s="230" t="s">
        <v>195</v>
      </c>
      <c r="AU171" s="230" t="s">
        <v>82</v>
      </c>
      <c r="AV171" s="15" t="s">
        <v>135</v>
      </c>
      <c r="AW171" s="15" t="s">
        <v>35</v>
      </c>
      <c r="AX171" s="15" t="s">
        <v>80</v>
      </c>
      <c r="AY171" s="230" t="s">
        <v>185</v>
      </c>
    </row>
    <row r="172" spans="1:65" s="12" customFormat="1" ht="22.9" customHeight="1">
      <c r="B172" s="164"/>
      <c r="C172" s="165"/>
      <c r="D172" s="166" t="s">
        <v>72</v>
      </c>
      <c r="E172" s="178" t="s">
        <v>135</v>
      </c>
      <c r="F172" s="178" t="s">
        <v>785</v>
      </c>
      <c r="G172" s="165"/>
      <c r="H172" s="165"/>
      <c r="I172" s="168"/>
      <c r="J172" s="179">
        <f>BK172</f>
        <v>0</v>
      </c>
      <c r="K172" s="165"/>
      <c r="L172" s="170"/>
      <c r="M172" s="171"/>
      <c r="N172" s="172"/>
      <c r="O172" s="172"/>
      <c r="P172" s="173">
        <f>SUM(P173:P321)</f>
        <v>0</v>
      </c>
      <c r="Q172" s="172"/>
      <c r="R172" s="173">
        <f>SUM(R173:R321)</f>
        <v>145.07928564000002</v>
      </c>
      <c r="S172" s="172"/>
      <c r="T172" s="174">
        <f>SUM(T173:T321)</f>
        <v>0</v>
      </c>
      <c r="AR172" s="175" t="s">
        <v>80</v>
      </c>
      <c r="AT172" s="176" t="s">
        <v>72</v>
      </c>
      <c r="AU172" s="176" t="s">
        <v>80</v>
      </c>
      <c r="AY172" s="175" t="s">
        <v>185</v>
      </c>
      <c r="BK172" s="177">
        <f>SUM(BK173:BK321)</f>
        <v>0</v>
      </c>
    </row>
    <row r="173" spans="1:65" s="2" customFormat="1" ht="24.2" customHeight="1">
      <c r="A173" s="36"/>
      <c r="B173" s="37"/>
      <c r="C173" s="180" t="s">
        <v>293</v>
      </c>
      <c r="D173" s="180" t="s">
        <v>187</v>
      </c>
      <c r="E173" s="181" t="s">
        <v>786</v>
      </c>
      <c r="F173" s="182" t="s">
        <v>787</v>
      </c>
      <c r="G173" s="183" t="s">
        <v>190</v>
      </c>
      <c r="H173" s="184">
        <v>0.97099999999999997</v>
      </c>
      <c r="I173" s="185"/>
      <c r="J173" s="186">
        <f>ROUND(I173*H173,2)</f>
        <v>0</v>
      </c>
      <c r="K173" s="182" t="s">
        <v>191</v>
      </c>
      <c r="L173" s="41"/>
      <c r="M173" s="187" t="s">
        <v>19</v>
      </c>
      <c r="N173" s="188" t="s">
        <v>44</v>
      </c>
      <c r="O173" s="66"/>
      <c r="P173" s="189">
        <f>O173*H173</f>
        <v>0</v>
      </c>
      <c r="Q173" s="189">
        <v>2.45343</v>
      </c>
      <c r="R173" s="189">
        <f>Q173*H173</f>
        <v>2.3822805300000001</v>
      </c>
      <c r="S173" s="189">
        <v>0</v>
      </c>
      <c r="T173" s="190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135</v>
      </c>
      <c r="AT173" s="191" t="s">
        <v>187</v>
      </c>
      <c r="AU173" s="191" t="s">
        <v>82</v>
      </c>
      <c r="AY173" s="19" t="s">
        <v>185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19" t="s">
        <v>80</v>
      </c>
      <c r="BK173" s="192">
        <f>ROUND(I173*H173,2)</f>
        <v>0</v>
      </c>
      <c r="BL173" s="19" t="s">
        <v>135</v>
      </c>
      <c r="BM173" s="191" t="s">
        <v>1077</v>
      </c>
    </row>
    <row r="174" spans="1:65" s="2" customFormat="1" ht="11.25">
      <c r="A174" s="36"/>
      <c r="B174" s="37"/>
      <c r="C174" s="38"/>
      <c r="D174" s="193" t="s">
        <v>193</v>
      </c>
      <c r="E174" s="38"/>
      <c r="F174" s="194" t="s">
        <v>789</v>
      </c>
      <c r="G174" s="38"/>
      <c r="H174" s="38"/>
      <c r="I174" s="195"/>
      <c r="J174" s="38"/>
      <c r="K174" s="38"/>
      <c r="L174" s="41"/>
      <c r="M174" s="196"/>
      <c r="N174" s="197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193</v>
      </c>
      <c r="AU174" s="19" t="s">
        <v>82</v>
      </c>
    </row>
    <row r="175" spans="1:65" s="13" customFormat="1" ht="11.25">
      <c r="B175" s="198"/>
      <c r="C175" s="199"/>
      <c r="D175" s="200" t="s">
        <v>195</v>
      </c>
      <c r="E175" s="201" t="s">
        <v>19</v>
      </c>
      <c r="F175" s="202" t="s">
        <v>1045</v>
      </c>
      <c r="G175" s="199"/>
      <c r="H175" s="201" t="s">
        <v>19</v>
      </c>
      <c r="I175" s="203"/>
      <c r="J175" s="199"/>
      <c r="K175" s="199"/>
      <c r="L175" s="204"/>
      <c r="M175" s="205"/>
      <c r="N175" s="206"/>
      <c r="O175" s="206"/>
      <c r="P175" s="206"/>
      <c r="Q175" s="206"/>
      <c r="R175" s="206"/>
      <c r="S175" s="206"/>
      <c r="T175" s="207"/>
      <c r="AT175" s="208" t="s">
        <v>195</v>
      </c>
      <c r="AU175" s="208" t="s">
        <v>82</v>
      </c>
      <c r="AV175" s="13" t="s">
        <v>80</v>
      </c>
      <c r="AW175" s="13" t="s">
        <v>35</v>
      </c>
      <c r="AX175" s="13" t="s">
        <v>73</v>
      </c>
      <c r="AY175" s="208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1078</v>
      </c>
      <c r="G176" s="210"/>
      <c r="H176" s="213">
        <v>0.97099999999999997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5" customFormat="1" ht="11.25">
      <c r="B177" s="220"/>
      <c r="C177" s="221"/>
      <c r="D177" s="200" t="s">
        <v>195</v>
      </c>
      <c r="E177" s="222" t="s">
        <v>19</v>
      </c>
      <c r="F177" s="223" t="s">
        <v>226</v>
      </c>
      <c r="G177" s="221"/>
      <c r="H177" s="224">
        <v>0.97099999999999997</v>
      </c>
      <c r="I177" s="225"/>
      <c r="J177" s="221"/>
      <c r="K177" s="221"/>
      <c r="L177" s="226"/>
      <c r="M177" s="227"/>
      <c r="N177" s="228"/>
      <c r="O177" s="228"/>
      <c r="P177" s="228"/>
      <c r="Q177" s="228"/>
      <c r="R177" s="228"/>
      <c r="S177" s="228"/>
      <c r="T177" s="229"/>
      <c r="AT177" s="230" t="s">
        <v>195</v>
      </c>
      <c r="AU177" s="230" t="s">
        <v>82</v>
      </c>
      <c r="AV177" s="15" t="s">
        <v>135</v>
      </c>
      <c r="AW177" s="15" t="s">
        <v>35</v>
      </c>
      <c r="AX177" s="15" t="s">
        <v>80</v>
      </c>
      <c r="AY177" s="230" t="s">
        <v>185</v>
      </c>
    </row>
    <row r="178" spans="1:65" s="2" customFormat="1" ht="24.2" customHeight="1">
      <c r="A178" s="36"/>
      <c r="B178" s="37"/>
      <c r="C178" s="180" t="s">
        <v>302</v>
      </c>
      <c r="D178" s="180" t="s">
        <v>187</v>
      </c>
      <c r="E178" s="181" t="s">
        <v>1079</v>
      </c>
      <c r="F178" s="182" t="s">
        <v>1080</v>
      </c>
      <c r="G178" s="183" t="s">
        <v>190</v>
      </c>
      <c r="H178" s="184">
        <v>43.869</v>
      </c>
      <c r="I178" s="185"/>
      <c r="J178" s="186">
        <f>ROUND(I178*H178,2)</f>
        <v>0</v>
      </c>
      <c r="K178" s="182" t="s">
        <v>191</v>
      </c>
      <c r="L178" s="41"/>
      <c r="M178" s="187" t="s">
        <v>19</v>
      </c>
      <c r="N178" s="188" t="s">
        <v>44</v>
      </c>
      <c r="O178" s="66"/>
      <c r="P178" s="189">
        <f>O178*H178</f>
        <v>0</v>
      </c>
      <c r="Q178" s="189">
        <v>2.45343</v>
      </c>
      <c r="R178" s="189">
        <f>Q178*H178</f>
        <v>107.62952067000001</v>
      </c>
      <c r="S178" s="189">
        <v>0</v>
      </c>
      <c r="T178" s="190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91" t="s">
        <v>135</v>
      </c>
      <c r="AT178" s="191" t="s">
        <v>187</v>
      </c>
      <c r="AU178" s="191" t="s">
        <v>82</v>
      </c>
      <c r="AY178" s="19" t="s">
        <v>185</v>
      </c>
      <c r="BE178" s="192">
        <f>IF(N178="základní",J178,0)</f>
        <v>0</v>
      </c>
      <c r="BF178" s="192">
        <f>IF(N178="snížená",J178,0)</f>
        <v>0</v>
      </c>
      <c r="BG178" s="192">
        <f>IF(N178="zákl. přenesená",J178,0)</f>
        <v>0</v>
      </c>
      <c r="BH178" s="192">
        <f>IF(N178="sníž. přenesená",J178,0)</f>
        <v>0</v>
      </c>
      <c r="BI178" s="192">
        <f>IF(N178="nulová",J178,0)</f>
        <v>0</v>
      </c>
      <c r="BJ178" s="19" t="s">
        <v>80</v>
      </c>
      <c r="BK178" s="192">
        <f>ROUND(I178*H178,2)</f>
        <v>0</v>
      </c>
      <c r="BL178" s="19" t="s">
        <v>135</v>
      </c>
      <c r="BM178" s="191" t="s">
        <v>1081</v>
      </c>
    </row>
    <row r="179" spans="1:65" s="2" customFormat="1" ht="11.25">
      <c r="A179" s="36"/>
      <c r="B179" s="37"/>
      <c r="C179" s="38"/>
      <c r="D179" s="193" t="s">
        <v>193</v>
      </c>
      <c r="E179" s="38"/>
      <c r="F179" s="194" t="s">
        <v>1082</v>
      </c>
      <c r="G179" s="38"/>
      <c r="H179" s="38"/>
      <c r="I179" s="195"/>
      <c r="J179" s="38"/>
      <c r="K179" s="38"/>
      <c r="L179" s="41"/>
      <c r="M179" s="196"/>
      <c r="N179" s="197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193</v>
      </c>
      <c r="AU179" s="19" t="s">
        <v>82</v>
      </c>
    </row>
    <row r="180" spans="1:65" s="13" customFormat="1" ht="11.25">
      <c r="B180" s="198"/>
      <c r="C180" s="199"/>
      <c r="D180" s="200" t="s">
        <v>195</v>
      </c>
      <c r="E180" s="201" t="s">
        <v>19</v>
      </c>
      <c r="F180" s="202" t="s">
        <v>1045</v>
      </c>
      <c r="G180" s="199"/>
      <c r="H180" s="201" t="s">
        <v>19</v>
      </c>
      <c r="I180" s="203"/>
      <c r="J180" s="199"/>
      <c r="K180" s="199"/>
      <c r="L180" s="204"/>
      <c r="M180" s="205"/>
      <c r="N180" s="206"/>
      <c r="O180" s="206"/>
      <c r="P180" s="206"/>
      <c r="Q180" s="206"/>
      <c r="R180" s="206"/>
      <c r="S180" s="206"/>
      <c r="T180" s="207"/>
      <c r="AT180" s="208" t="s">
        <v>195</v>
      </c>
      <c r="AU180" s="208" t="s">
        <v>82</v>
      </c>
      <c r="AV180" s="13" t="s">
        <v>80</v>
      </c>
      <c r="AW180" s="13" t="s">
        <v>35</v>
      </c>
      <c r="AX180" s="13" t="s">
        <v>73</v>
      </c>
      <c r="AY180" s="208" t="s">
        <v>185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1083</v>
      </c>
      <c r="G181" s="210"/>
      <c r="H181" s="213">
        <v>48.654000000000003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4" customFormat="1" ht="11.25">
      <c r="B182" s="209"/>
      <c r="C182" s="210"/>
      <c r="D182" s="200" t="s">
        <v>195</v>
      </c>
      <c r="E182" s="211" t="s">
        <v>19</v>
      </c>
      <c r="F182" s="212" t="s">
        <v>1084</v>
      </c>
      <c r="G182" s="210"/>
      <c r="H182" s="213">
        <v>-4.585</v>
      </c>
      <c r="I182" s="214"/>
      <c r="J182" s="210"/>
      <c r="K182" s="210"/>
      <c r="L182" s="215"/>
      <c r="M182" s="216"/>
      <c r="N182" s="217"/>
      <c r="O182" s="217"/>
      <c r="P182" s="217"/>
      <c r="Q182" s="217"/>
      <c r="R182" s="217"/>
      <c r="S182" s="217"/>
      <c r="T182" s="218"/>
      <c r="AT182" s="219" t="s">
        <v>195</v>
      </c>
      <c r="AU182" s="219" t="s">
        <v>82</v>
      </c>
      <c r="AV182" s="14" t="s">
        <v>82</v>
      </c>
      <c r="AW182" s="14" t="s">
        <v>35</v>
      </c>
      <c r="AX182" s="14" t="s">
        <v>73</v>
      </c>
      <c r="AY182" s="219" t="s">
        <v>185</v>
      </c>
    </row>
    <row r="183" spans="1:65" s="14" customFormat="1" ht="11.25">
      <c r="B183" s="209"/>
      <c r="C183" s="210"/>
      <c r="D183" s="200" t="s">
        <v>195</v>
      </c>
      <c r="E183" s="211" t="s">
        <v>19</v>
      </c>
      <c r="F183" s="212" t="s">
        <v>793</v>
      </c>
      <c r="G183" s="210"/>
      <c r="H183" s="213">
        <v>-0.2</v>
      </c>
      <c r="I183" s="214"/>
      <c r="J183" s="210"/>
      <c r="K183" s="210"/>
      <c r="L183" s="215"/>
      <c r="M183" s="216"/>
      <c r="N183" s="217"/>
      <c r="O183" s="217"/>
      <c r="P183" s="217"/>
      <c r="Q183" s="217"/>
      <c r="R183" s="217"/>
      <c r="S183" s="217"/>
      <c r="T183" s="218"/>
      <c r="AT183" s="219" t="s">
        <v>195</v>
      </c>
      <c r="AU183" s="219" t="s">
        <v>82</v>
      </c>
      <c r="AV183" s="14" t="s">
        <v>82</v>
      </c>
      <c r="AW183" s="14" t="s">
        <v>35</v>
      </c>
      <c r="AX183" s="14" t="s">
        <v>73</v>
      </c>
      <c r="AY183" s="219" t="s">
        <v>185</v>
      </c>
    </row>
    <row r="184" spans="1:65" s="15" customFormat="1" ht="11.25">
      <c r="B184" s="220"/>
      <c r="C184" s="221"/>
      <c r="D184" s="200" t="s">
        <v>195</v>
      </c>
      <c r="E184" s="222" t="s">
        <v>19</v>
      </c>
      <c r="F184" s="223" t="s">
        <v>226</v>
      </c>
      <c r="G184" s="221"/>
      <c r="H184" s="224">
        <v>43.869</v>
      </c>
      <c r="I184" s="225"/>
      <c r="J184" s="221"/>
      <c r="K184" s="221"/>
      <c r="L184" s="226"/>
      <c r="M184" s="227"/>
      <c r="N184" s="228"/>
      <c r="O184" s="228"/>
      <c r="P184" s="228"/>
      <c r="Q184" s="228"/>
      <c r="R184" s="228"/>
      <c r="S184" s="228"/>
      <c r="T184" s="229"/>
      <c r="AT184" s="230" t="s">
        <v>195</v>
      </c>
      <c r="AU184" s="230" t="s">
        <v>82</v>
      </c>
      <c r="AV184" s="15" t="s">
        <v>135</v>
      </c>
      <c r="AW184" s="15" t="s">
        <v>35</v>
      </c>
      <c r="AX184" s="15" t="s">
        <v>80</v>
      </c>
      <c r="AY184" s="230" t="s">
        <v>185</v>
      </c>
    </row>
    <row r="185" spans="1:65" s="2" customFormat="1" ht="21.75" customHeight="1">
      <c r="A185" s="36"/>
      <c r="B185" s="37"/>
      <c r="C185" s="180" t="s">
        <v>309</v>
      </c>
      <c r="D185" s="180" t="s">
        <v>187</v>
      </c>
      <c r="E185" s="181" t="s">
        <v>799</v>
      </c>
      <c r="F185" s="182" t="s">
        <v>800</v>
      </c>
      <c r="G185" s="183" t="s">
        <v>240</v>
      </c>
      <c r="H185" s="184">
        <v>174.66300000000001</v>
      </c>
      <c r="I185" s="185"/>
      <c r="J185" s="186">
        <f>ROUND(I185*H185,2)</f>
        <v>0</v>
      </c>
      <c r="K185" s="182" t="s">
        <v>191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5.3299999999999997E-3</v>
      </c>
      <c r="R185" s="189">
        <f>Q185*H185</f>
        <v>0.93095379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82</v>
      </c>
      <c r="AY185" s="19" t="s">
        <v>185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80</v>
      </c>
      <c r="BK185" s="192">
        <f>ROUND(I185*H185,2)</f>
        <v>0</v>
      </c>
      <c r="BL185" s="19" t="s">
        <v>135</v>
      </c>
      <c r="BM185" s="191" t="s">
        <v>1085</v>
      </c>
    </row>
    <row r="186" spans="1:65" s="2" customFormat="1" ht="11.25">
      <c r="A186" s="36"/>
      <c r="B186" s="37"/>
      <c r="C186" s="38"/>
      <c r="D186" s="193" t="s">
        <v>193</v>
      </c>
      <c r="E186" s="38"/>
      <c r="F186" s="194" t="s">
        <v>802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193</v>
      </c>
      <c r="AU186" s="19" t="s">
        <v>82</v>
      </c>
    </row>
    <row r="187" spans="1:65" s="13" customFormat="1" ht="11.25">
      <c r="B187" s="198"/>
      <c r="C187" s="199"/>
      <c r="D187" s="200" t="s">
        <v>195</v>
      </c>
      <c r="E187" s="201" t="s">
        <v>19</v>
      </c>
      <c r="F187" s="202" t="s">
        <v>1045</v>
      </c>
      <c r="G187" s="199"/>
      <c r="H187" s="201" t="s">
        <v>19</v>
      </c>
      <c r="I187" s="203"/>
      <c r="J187" s="199"/>
      <c r="K187" s="199"/>
      <c r="L187" s="204"/>
      <c r="M187" s="205"/>
      <c r="N187" s="206"/>
      <c r="O187" s="206"/>
      <c r="P187" s="206"/>
      <c r="Q187" s="206"/>
      <c r="R187" s="206"/>
      <c r="S187" s="206"/>
      <c r="T187" s="207"/>
      <c r="AT187" s="208" t="s">
        <v>195</v>
      </c>
      <c r="AU187" s="208" t="s">
        <v>82</v>
      </c>
      <c r="AV187" s="13" t="s">
        <v>80</v>
      </c>
      <c r="AW187" s="13" t="s">
        <v>35</v>
      </c>
      <c r="AX187" s="13" t="s">
        <v>73</v>
      </c>
      <c r="AY187" s="208" t="s">
        <v>185</v>
      </c>
    </row>
    <row r="188" spans="1:65" s="14" customFormat="1" ht="11.25">
      <c r="B188" s="209"/>
      <c r="C188" s="210"/>
      <c r="D188" s="200" t="s">
        <v>195</v>
      </c>
      <c r="E188" s="211" t="s">
        <v>19</v>
      </c>
      <c r="F188" s="212" t="s">
        <v>1086</v>
      </c>
      <c r="G188" s="210"/>
      <c r="H188" s="213">
        <v>178.048</v>
      </c>
      <c r="I188" s="214"/>
      <c r="J188" s="210"/>
      <c r="K188" s="210"/>
      <c r="L188" s="215"/>
      <c r="M188" s="216"/>
      <c r="N188" s="217"/>
      <c r="O188" s="217"/>
      <c r="P188" s="217"/>
      <c r="Q188" s="217"/>
      <c r="R188" s="217"/>
      <c r="S188" s="217"/>
      <c r="T188" s="218"/>
      <c r="AT188" s="219" t="s">
        <v>195</v>
      </c>
      <c r="AU188" s="219" t="s">
        <v>82</v>
      </c>
      <c r="AV188" s="14" t="s">
        <v>82</v>
      </c>
      <c r="AW188" s="14" t="s">
        <v>35</v>
      </c>
      <c r="AX188" s="14" t="s">
        <v>73</v>
      </c>
      <c r="AY188" s="219" t="s">
        <v>185</v>
      </c>
    </row>
    <row r="189" spans="1:65" s="14" customFormat="1" ht="11.25">
      <c r="B189" s="209"/>
      <c r="C189" s="210"/>
      <c r="D189" s="200" t="s">
        <v>195</v>
      </c>
      <c r="E189" s="211" t="s">
        <v>19</v>
      </c>
      <c r="F189" s="212" t="s">
        <v>1087</v>
      </c>
      <c r="G189" s="210"/>
      <c r="H189" s="213">
        <v>14.084</v>
      </c>
      <c r="I189" s="214"/>
      <c r="J189" s="210"/>
      <c r="K189" s="210"/>
      <c r="L189" s="215"/>
      <c r="M189" s="216"/>
      <c r="N189" s="217"/>
      <c r="O189" s="217"/>
      <c r="P189" s="217"/>
      <c r="Q189" s="217"/>
      <c r="R189" s="217"/>
      <c r="S189" s="217"/>
      <c r="T189" s="218"/>
      <c r="AT189" s="219" t="s">
        <v>195</v>
      </c>
      <c r="AU189" s="219" t="s">
        <v>82</v>
      </c>
      <c r="AV189" s="14" t="s">
        <v>82</v>
      </c>
      <c r="AW189" s="14" t="s">
        <v>35</v>
      </c>
      <c r="AX189" s="14" t="s">
        <v>73</v>
      </c>
      <c r="AY189" s="219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1088</v>
      </c>
      <c r="G190" s="210"/>
      <c r="H190" s="213">
        <v>3.95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4" customFormat="1" ht="11.25">
      <c r="B191" s="209"/>
      <c r="C191" s="210"/>
      <c r="D191" s="200" t="s">
        <v>195</v>
      </c>
      <c r="E191" s="211" t="s">
        <v>19</v>
      </c>
      <c r="F191" s="212" t="s">
        <v>805</v>
      </c>
      <c r="G191" s="210"/>
      <c r="H191" s="213">
        <v>2.3250000000000002</v>
      </c>
      <c r="I191" s="214"/>
      <c r="J191" s="210"/>
      <c r="K191" s="210"/>
      <c r="L191" s="215"/>
      <c r="M191" s="216"/>
      <c r="N191" s="217"/>
      <c r="O191" s="217"/>
      <c r="P191" s="217"/>
      <c r="Q191" s="217"/>
      <c r="R191" s="217"/>
      <c r="S191" s="217"/>
      <c r="T191" s="218"/>
      <c r="AT191" s="219" t="s">
        <v>195</v>
      </c>
      <c r="AU191" s="219" t="s">
        <v>82</v>
      </c>
      <c r="AV191" s="14" t="s">
        <v>82</v>
      </c>
      <c r="AW191" s="14" t="s">
        <v>35</v>
      </c>
      <c r="AX191" s="14" t="s">
        <v>73</v>
      </c>
      <c r="AY191" s="219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1089</v>
      </c>
      <c r="G192" s="210"/>
      <c r="H192" s="213">
        <v>0.79500000000000004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806</v>
      </c>
      <c r="G193" s="210"/>
      <c r="H193" s="213">
        <v>-23.76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808</v>
      </c>
      <c r="G194" s="210"/>
      <c r="H194" s="213">
        <v>0.89500000000000002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4" customFormat="1" ht="11.25">
      <c r="B195" s="209"/>
      <c r="C195" s="210"/>
      <c r="D195" s="200" t="s">
        <v>195</v>
      </c>
      <c r="E195" s="211" t="s">
        <v>19</v>
      </c>
      <c r="F195" s="212" t="s">
        <v>1090</v>
      </c>
      <c r="G195" s="210"/>
      <c r="H195" s="213">
        <v>-1.6739999999999999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1:65" s="15" customFormat="1" ht="11.25">
      <c r="B196" s="220"/>
      <c r="C196" s="221"/>
      <c r="D196" s="200" t="s">
        <v>195</v>
      </c>
      <c r="E196" s="222" t="s">
        <v>19</v>
      </c>
      <c r="F196" s="223" t="s">
        <v>226</v>
      </c>
      <c r="G196" s="221"/>
      <c r="H196" s="224">
        <v>174.66299999999998</v>
      </c>
      <c r="I196" s="225"/>
      <c r="J196" s="221"/>
      <c r="K196" s="221"/>
      <c r="L196" s="226"/>
      <c r="M196" s="227"/>
      <c r="N196" s="228"/>
      <c r="O196" s="228"/>
      <c r="P196" s="228"/>
      <c r="Q196" s="228"/>
      <c r="R196" s="228"/>
      <c r="S196" s="228"/>
      <c r="T196" s="229"/>
      <c r="AT196" s="230" t="s">
        <v>195</v>
      </c>
      <c r="AU196" s="230" t="s">
        <v>82</v>
      </c>
      <c r="AV196" s="15" t="s">
        <v>135</v>
      </c>
      <c r="AW196" s="15" t="s">
        <v>35</v>
      </c>
      <c r="AX196" s="15" t="s">
        <v>80</v>
      </c>
      <c r="AY196" s="230" t="s">
        <v>185</v>
      </c>
    </row>
    <row r="197" spans="1:65" s="2" customFormat="1" ht="24.2" customHeight="1">
      <c r="A197" s="36"/>
      <c r="B197" s="37"/>
      <c r="C197" s="180" t="s">
        <v>318</v>
      </c>
      <c r="D197" s="180" t="s">
        <v>187</v>
      </c>
      <c r="E197" s="181" t="s">
        <v>816</v>
      </c>
      <c r="F197" s="182" t="s">
        <v>817</v>
      </c>
      <c r="G197" s="183" t="s">
        <v>240</v>
      </c>
      <c r="H197" s="184">
        <v>174.66300000000001</v>
      </c>
      <c r="I197" s="185"/>
      <c r="J197" s="186">
        <f>ROUND(I197*H197,2)</f>
        <v>0</v>
      </c>
      <c r="K197" s="182" t="s">
        <v>191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82</v>
      </c>
      <c r="AY197" s="19" t="s">
        <v>185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80</v>
      </c>
      <c r="BK197" s="192">
        <f>ROUND(I197*H197,2)</f>
        <v>0</v>
      </c>
      <c r="BL197" s="19" t="s">
        <v>135</v>
      </c>
      <c r="BM197" s="191" t="s">
        <v>1091</v>
      </c>
    </row>
    <row r="198" spans="1:65" s="2" customFormat="1" ht="11.25">
      <c r="A198" s="36"/>
      <c r="B198" s="37"/>
      <c r="C198" s="38"/>
      <c r="D198" s="193" t="s">
        <v>193</v>
      </c>
      <c r="E198" s="38"/>
      <c r="F198" s="194" t="s">
        <v>819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193</v>
      </c>
      <c r="AU198" s="19" t="s">
        <v>82</v>
      </c>
    </row>
    <row r="199" spans="1:65" s="13" customFormat="1" ht="11.25">
      <c r="B199" s="198"/>
      <c r="C199" s="199"/>
      <c r="D199" s="200" t="s">
        <v>195</v>
      </c>
      <c r="E199" s="201" t="s">
        <v>19</v>
      </c>
      <c r="F199" s="202" t="s">
        <v>1045</v>
      </c>
      <c r="G199" s="199"/>
      <c r="H199" s="201" t="s">
        <v>19</v>
      </c>
      <c r="I199" s="203"/>
      <c r="J199" s="199"/>
      <c r="K199" s="199"/>
      <c r="L199" s="204"/>
      <c r="M199" s="205"/>
      <c r="N199" s="206"/>
      <c r="O199" s="206"/>
      <c r="P199" s="206"/>
      <c r="Q199" s="206"/>
      <c r="R199" s="206"/>
      <c r="S199" s="206"/>
      <c r="T199" s="207"/>
      <c r="AT199" s="208" t="s">
        <v>195</v>
      </c>
      <c r="AU199" s="208" t="s">
        <v>82</v>
      </c>
      <c r="AV199" s="13" t="s">
        <v>80</v>
      </c>
      <c r="AW199" s="13" t="s">
        <v>35</v>
      </c>
      <c r="AX199" s="13" t="s">
        <v>73</v>
      </c>
      <c r="AY199" s="208" t="s">
        <v>185</v>
      </c>
    </row>
    <row r="200" spans="1:65" s="14" customFormat="1" ht="11.25">
      <c r="B200" s="209"/>
      <c r="C200" s="210"/>
      <c r="D200" s="200" t="s">
        <v>195</v>
      </c>
      <c r="E200" s="211" t="s">
        <v>19</v>
      </c>
      <c r="F200" s="212" t="s">
        <v>1086</v>
      </c>
      <c r="G200" s="210"/>
      <c r="H200" s="213">
        <v>178.048</v>
      </c>
      <c r="I200" s="214"/>
      <c r="J200" s="210"/>
      <c r="K200" s="210"/>
      <c r="L200" s="215"/>
      <c r="M200" s="216"/>
      <c r="N200" s="217"/>
      <c r="O200" s="217"/>
      <c r="P200" s="217"/>
      <c r="Q200" s="217"/>
      <c r="R200" s="217"/>
      <c r="S200" s="217"/>
      <c r="T200" s="218"/>
      <c r="AT200" s="219" t="s">
        <v>195</v>
      </c>
      <c r="AU200" s="219" t="s">
        <v>82</v>
      </c>
      <c r="AV200" s="14" t="s">
        <v>82</v>
      </c>
      <c r="AW200" s="14" t="s">
        <v>35</v>
      </c>
      <c r="AX200" s="14" t="s">
        <v>73</v>
      </c>
      <c r="AY200" s="219" t="s">
        <v>185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1087</v>
      </c>
      <c r="G201" s="210"/>
      <c r="H201" s="213">
        <v>14.084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1088</v>
      </c>
      <c r="G202" s="210"/>
      <c r="H202" s="213">
        <v>3.95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4" customFormat="1" ht="11.25">
      <c r="B203" s="209"/>
      <c r="C203" s="210"/>
      <c r="D203" s="200" t="s">
        <v>195</v>
      </c>
      <c r="E203" s="211" t="s">
        <v>19</v>
      </c>
      <c r="F203" s="212" t="s">
        <v>805</v>
      </c>
      <c r="G203" s="210"/>
      <c r="H203" s="213">
        <v>2.3250000000000002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1:65" s="14" customFormat="1" ht="11.25">
      <c r="B204" s="209"/>
      <c r="C204" s="210"/>
      <c r="D204" s="200" t="s">
        <v>195</v>
      </c>
      <c r="E204" s="211" t="s">
        <v>19</v>
      </c>
      <c r="F204" s="212" t="s">
        <v>1089</v>
      </c>
      <c r="G204" s="210"/>
      <c r="H204" s="213">
        <v>0.79500000000000004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35</v>
      </c>
      <c r="AX204" s="14" t="s">
        <v>73</v>
      </c>
      <c r="AY204" s="219" t="s">
        <v>185</v>
      </c>
    </row>
    <row r="205" spans="1:65" s="14" customFormat="1" ht="11.25">
      <c r="B205" s="209"/>
      <c r="C205" s="210"/>
      <c r="D205" s="200" t="s">
        <v>195</v>
      </c>
      <c r="E205" s="211" t="s">
        <v>19</v>
      </c>
      <c r="F205" s="212" t="s">
        <v>806</v>
      </c>
      <c r="G205" s="210"/>
      <c r="H205" s="213">
        <v>-23.76</v>
      </c>
      <c r="I205" s="214"/>
      <c r="J205" s="210"/>
      <c r="K205" s="210"/>
      <c r="L205" s="215"/>
      <c r="M205" s="216"/>
      <c r="N205" s="217"/>
      <c r="O205" s="217"/>
      <c r="P205" s="217"/>
      <c r="Q205" s="217"/>
      <c r="R205" s="217"/>
      <c r="S205" s="217"/>
      <c r="T205" s="218"/>
      <c r="AT205" s="219" t="s">
        <v>195</v>
      </c>
      <c r="AU205" s="219" t="s">
        <v>82</v>
      </c>
      <c r="AV205" s="14" t="s">
        <v>82</v>
      </c>
      <c r="AW205" s="14" t="s">
        <v>35</v>
      </c>
      <c r="AX205" s="14" t="s">
        <v>73</v>
      </c>
      <c r="AY205" s="219" t="s">
        <v>185</v>
      </c>
    </row>
    <row r="206" spans="1:65" s="14" customFormat="1" ht="11.25">
      <c r="B206" s="209"/>
      <c r="C206" s="210"/>
      <c r="D206" s="200" t="s">
        <v>195</v>
      </c>
      <c r="E206" s="211" t="s">
        <v>19</v>
      </c>
      <c r="F206" s="212" t="s">
        <v>808</v>
      </c>
      <c r="G206" s="210"/>
      <c r="H206" s="213">
        <v>0.89500000000000002</v>
      </c>
      <c r="I206" s="214"/>
      <c r="J206" s="210"/>
      <c r="K206" s="210"/>
      <c r="L206" s="215"/>
      <c r="M206" s="216"/>
      <c r="N206" s="217"/>
      <c r="O206" s="217"/>
      <c r="P206" s="217"/>
      <c r="Q206" s="217"/>
      <c r="R206" s="217"/>
      <c r="S206" s="217"/>
      <c r="T206" s="218"/>
      <c r="AT206" s="219" t="s">
        <v>195</v>
      </c>
      <c r="AU206" s="219" t="s">
        <v>82</v>
      </c>
      <c r="AV206" s="14" t="s">
        <v>82</v>
      </c>
      <c r="AW206" s="14" t="s">
        <v>35</v>
      </c>
      <c r="AX206" s="14" t="s">
        <v>73</v>
      </c>
      <c r="AY206" s="219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1090</v>
      </c>
      <c r="G207" s="210"/>
      <c r="H207" s="213">
        <v>-1.6739999999999999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5" customFormat="1" ht="11.25">
      <c r="B208" s="220"/>
      <c r="C208" s="221"/>
      <c r="D208" s="200" t="s">
        <v>195</v>
      </c>
      <c r="E208" s="222" t="s">
        <v>19</v>
      </c>
      <c r="F208" s="223" t="s">
        <v>226</v>
      </c>
      <c r="G208" s="221"/>
      <c r="H208" s="224">
        <v>174.66299999999998</v>
      </c>
      <c r="I208" s="225"/>
      <c r="J208" s="221"/>
      <c r="K208" s="221"/>
      <c r="L208" s="226"/>
      <c r="M208" s="227"/>
      <c r="N208" s="228"/>
      <c r="O208" s="228"/>
      <c r="P208" s="228"/>
      <c r="Q208" s="228"/>
      <c r="R208" s="228"/>
      <c r="S208" s="228"/>
      <c r="T208" s="229"/>
      <c r="AT208" s="230" t="s">
        <v>195</v>
      </c>
      <c r="AU208" s="230" t="s">
        <v>82</v>
      </c>
      <c r="AV208" s="15" t="s">
        <v>135</v>
      </c>
      <c r="AW208" s="15" t="s">
        <v>35</v>
      </c>
      <c r="AX208" s="15" t="s">
        <v>80</v>
      </c>
      <c r="AY208" s="230" t="s">
        <v>185</v>
      </c>
    </row>
    <row r="209" spans="1:65" s="2" customFormat="1" ht="24.2" customHeight="1">
      <c r="A209" s="36"/>
      <c r="B209" s="37"/>
      <c r="C209" s="180" t="s">
        <v>8</v>
      </c>
      <c r="D209" s="180" t="s">
        <v>187</v>
      </c>
      <c r="E209" s="181" t="s">
        <v>820</v>
      </c>
      <c r="F209" s="182" t="s">
        <v>821</v>
      </c>
      <c r="G209" s="183" t="s">
        <v>240</v>
      </c>
      <c r="H209" s="184">
        <v>164.899</v>
      </c>
      <c r="I209" s="185"/>
      <c r="J209" s="186">
        <f>ROUND(I209*H209,2)</f>
        <v>0</v>
      </c>
      <c r="K209" s="182" t="s">
        <v>191</v>
      </c>
      <c r="L209" s="41"/>
      <c r="M209" s="187" t="s">
        <v>19</v>
      </c>
      <c r="N209" s="188" t="s">
        <v>44</v>
      </c>
      <c r="O209" s="66"/>
      <c r="P209" s="189">
        <f>O209*H209</f>
        <v>0</v>
      </c>
      <c r="Q209" s="189">
        <v>8.8000000000000003E-4</v>
      </c>
      <c r="R209" s="189">
        <f>Q209*H209</f>
        <v>0.14511112000000001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135</v>
      </c>
      <c r="AT209" s="191" t="s">
        <v>187</v>
      </c>
      <c r="AU209" s="191" t="s">
        <v>82</v>
      </c>
      <c r="AY209" s="19" t="s">
        <v>185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80</v>
      </c>
      <c r="BK209" s="192">
        <f>ROUND(I209*H209,2)</f>
        <v>0</v>
      </c>
      <c r="BL209" s="19" t="s">
        <v>135</v>
      </c>
      <c r="BM209" s="191" t="s">
        <v>1092</v>
      </c>
    </row>
    <row r="210" spans="1:65" s="2" customFormat="1" ht="11.25">
      <c r="A210" s="36"/>
      <c r="B210" s="37"/>
      <c r="C210" s="38"/>
      <c r="D210" s="193" t="s">
        <v>193</v>
      </c>
      <c r="E210" s="38"/>
      <c r="F210" s="194" t="s">
        <v>823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193</v>
      </c>
      <c r="AU210" s="19" t="s">
        <v>82</v>
      </c>
    </row>
    <row r="211" spans="1:65" s="13" customFormat="1" ht="11.25">
      <c r="B211" s="198"/>
      <c r="C211" s="199"/>
      <c r="D211" s="200" t="s">
        <v>195</v>
      </c>
      <c r="E211" s="201" t="s">
        <v>19</v>
      </c>
      <c r="F211" s="202" t="s">
        <v>1045</v>
      </c>
      <c r="G211" s="199"/>
      <c r="H211" s="201" t="s">
        <v>19</v>
      </c>
      <c r="I211" s="203"/>
      <c r="J211" s="199"/>
      <c r="K211" s="199"/>
      <c r="L211" s="204"/>
      <c r="M211" s="205"/>
      <c r="N211" s="206"/>
      <c r="O211" s="206"/>
      <c r="P211" s="206"/>
      <c r="Q211" s="206"/>
      <c r="R211" s="206"/>
      <c r="S211" s="206"/>
      <c r="T211" s="207"/>
      <c r="AT211" s="208" t="s">
        <v>195</v>
      </c>
      <c r="AU211" s="208" t="s">
        <v>82</v>
      </c>
      <c r="AV211" s="13" t="s">
        <v>80</v>
      </c>
      <c r="AW211" s="13" t="s">
        <v>35</v>
      </c>
      <c r="AX211" s="13" t="s">
        <v>73</v>
      </c>
      <c r="AY211" s="208" t="s">
        <v>185</v>
      </c>
    </row>
    <row r="212" spans="1:65" s="14" customFormat="1" ht="11.25">
      <c r="B212" s="209"/>
      <c r="C212" s="210"/>
      <c r="D212" s="200" t="s">
        <v>195</v>
      </c>
      <c r="E212" s="211" t="s">
        <v>19</v>
      </c>
      <c r="F212" s="212" t="s">
        <v>1086</v>
      </c>
      <c r="G212" s="210"/>
      <c r="H212" s="213">
        <v>178.048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1:65" s="14" customFormat="1" ht="11.25">
      <c r="B213" s="209"/>
      <c r="C213" s="210"/>
      <c r="D213" s="200" t="s">
        <v>195</v>
      </c>
      <c r="E213" s="211" t="s">
        <v>19</v>
      </c>
      <c r="F213" s="212" t="s">
        <v>1093</v>
      </c>
      <c r="G213" s="210"/>
      <c r="H213" s="213">
        <v>9.8160000000000007</v>
      </c>
      <c r="I213" s="214"/>
      <c r="J213" s="210"/>
      <c r="K213" s="210"/>
      <c r="L213" s="215"/>
      <c r="M213" s="216"/>
      <c r="N213" s="217"/>
      <c r="O213" s="217"/>
      <c r="P213" s="217"/>
      <c r="Q213" s="217"/>
      <c r="R213" s="217"/>
      <c r="S213" s="217"/>
      <c r="T213" s="218"/>
      <c r="AT213" s="219" t="s">
        <v>195</v>
      </c>
      <c r="AU213" s="219" t="s">
        <v>82</v>
      </c>
      <c r="AV213" s="14" t="s">
        <v>82</v>
      </c>
      <c r="AW213" s="14" t="s">
        <v>35</v>
      </c>
      <c r="AX213" s="14" t="s">
        <v>73</v>
      </c>
      <c r="AY213" s="219" t="s">
        <v>185</v>
      </c>
    </row>
    <row r="214" spans="1:65" s="14" customFormat="1" ht="11.25">
      <c r="B214" s="209"/>
      <c r="C214" s="210"/>
      <c r="D214" s="200" t="s">
        <v>195</v>
      </c>
      <c r="E214" s="211" t="s">
        <v>19</v>
      </c>
      <c r="F214" s="212" t="s">
        <v>1089</v>
      </c>
      <c r="G214" s="210"/>
      <c r="H214" s="213">
        <v>0.79500000000000004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1:65" s="14" customFormat="1" ht="11.25">
      <c r="B215" s="209"/>
      <c r="C215" s="210"/>
      <c r="D215" s="200" t="s">
        <v>195</v>
      </c>
      <c r="E215" s="211" t="s">
        <v>19</v>
      </c>
      <c r="F215" s="212" t="s">
        <v>806</v>
      </c>
      <c r="G215" s="210"/>
      <c r="H215" s="213">
        <v>-23.76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1:65" s="15" customFormat="1" ht="11.25">
      <c r="B216" s="220"/>
      <c r="C216" s="221"/>
      <c r="D216" s="200" t="s">
        <v>195</v>
      </c>
      <c r="E216" s="222" t="s">
        <v>19</v>
      </c>
      <c r="F216" s="223" t="s">
        <v>226</v>
      </c>
      <c r="G216" s="221"/>
      <c r="H216" s="224">
        <v>164.899</v>
      </c>
      <c r="I216" s="225"/>
      <c r="J216" s="221"/>
      <c r="K216" s="221"/>
      <c r="L216" s="226"/>
      <c r="M216" s="227"/>
      <c r="N216" s="228"/>
      <c r="O216" s="228"/>
      <c r="P216" s="228"/>
      <c r="Q216" s="228"/>
      <c r="R216" s="228"/>
      <c r="S216" s="228"/>
      <c r="T216" s="229"/>
      <c r="AT216" s="230" t="s">
        <v>195</v>
      </c>
      <c r="AU216" s="230" t="s">
        <v>82</v>
      </c>
      <c r="AV216" s="15" t="s">
        <v>135</v>
      </c>
      <c r="AW216" s="15" t="s">
        <v>35</v>
      </c>
      <c r="AX216" s="15" t="s">
        <v>80</v>
      </c>
      <c r="AY216" s="230" t="s">
        <v>185</v>
      </c>
    </row>
    <row r="217" spans="1:65" s="2" customFormat="1" ht="24.2" customHeight="1">
      <c r="A217" s="36"/>
      <c r="B217" s="37"/>
      <c r="C217" s="180" t="s">
        <v>339</v>
      </c>
      <c r="D217" s="180" t="s">
        <v>187</v>
      </c>
      <c r="E217" s="181" t="s">
        <v>827</v>
      </c>
      <c r="F217" s="182" t="s">
        <v>828</v>
      </c>
      <c r="G217" s="183" t="s">
        <v>240</v>
      </c>
      <c r="H217" s="184">
        <v>164.899</v>
      </c>
      <c r="I217" s="185"/>
      <c r="J217" s="186">
        <f>ROUND(I217*H217,2)</f>
        <v>0</v>
      </c>
      <c r="K217" s="182" t="s">
        <v>191</v>
      </c>
      <c r="L217" s="41"/>
      <c r="M217" s="187" t="s">
        <v>19</v>
      </c>
      <c r="N217" s="188" t="s">
        <v>44</v>
      </c>
      <c r="O217" s="66"/>
      <c r="P217" s="189">
        <f>O217*H217</f>
        <v>0</v>
      </c>
      <c r="Q217" s="189">
        <v>0</v>
      </c>
      <c r="R217" s="189">
        <f>Q217*H217</f>
        <v>0</v>
      </c>
      <c r="S217" s="189">
        <v>0</v>
      </c>
      <c r="T217" s="190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135</v>
      </c>
      <c r="AT217" s="191" t="s">
        <v>187</v>
      </c>
      <c r="AU217" s="191" t="s">
        <v>82</v>
      </c>
      <c r="AY217" s="19" t="s">
        <v>185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19" t="s">
        <v>80</v>
      </c>
      <c r="BK217" s="192">
        <f>ROUND(I217*H217,2)</f>
        <v>0</v>
      </c>
      <c r="BL217" s="19" t="s">
        <v>135</v>
      </c>
      <c r="BM217" s="191" t="s">
        <v>1094</v>
      </c>
    </row>
    <row r="218" spans="1:65" s="2" customFormat="1" ht="11.25">
      <c r="A218" s="36"/>
      <c r="B218" s="37"/>
      <c r="C218" s="38"/>
      <c r="D218" s="193" t="s">
        <v>193</v>
      </c>
      <c r="E218" s="38"/>
      <c r="F218" s="194" t="s">
        <v>830</v>
      </c>
      <c r="G218" s="38"/>
      <c r="H218" s="38"/>
      <c r="I218" s="195"/>
      <c r="J218" s="38"/>
      <c r="K218" s="38"/>
      <c r="L218" s="41"/>
      <c r="M218" s="196"/>
      <c r="N218" s="197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193</v>
      </c>
      <c r="AU218" s="19" t="s">
        <v>82</v>
      </c>
    </row>
    <row r="219" spans="1:65" s="13" customFormat="1" ht="11.25">
      <c r="B219" s="198"/>
      <c r="C219" s="199"/>
      <c r="D219" s="200" t="s">
        <v>195</v>
      </c>
      <c r="E219" s="201" t="s">
        <v>19</v>
      </c>
      <c r="F219" s="202" t="s">
        <v>1045</v>
      </c>
      <c r="G219" s="199"/>
      <c r="H219" s="201" t="s">
        <v>19</v>
      </c>
      <c r="I219" s="203"/>
      <c r="J219" s="199"/>
      <c r="K219" s="199"/>
      <c r="L219" s="204"/>
      <c r="M219" s="205"/>
      <c r="N219" s="206"/>
      <c r="O219" s="206"/>
      <c r="P219" s="206"/>
      <c r="Q219" s="206"/>
      <c r="R219" s="206"/>
      <c r="S219" s="206"/>
      <c r="T219" s="207"/>
      <c r="AT219" s="208" t="s">
        <v>195</v>
      </c>
      <c r="AU219" s="208" t="s">
        <v>82</v>
      </c>
      <c r="AV219" s="13" t="s">
        <v>80</v>
      </c>
      <c r="AW219" s="13" t="s">
        <v>35</v>
      </c>
      <c r="AX219" s="13" t="s">
        <v>73</v>
      </c>
      <c r="AY219" s="208" t="s">
        <v>185</v>
      </c>
    </row>
    <row r="220" spans="1:65" s="14" customFormat="1" ht="11.25">
      <c r="B220" s="209"/>
      <c r="C220" s="210"/>
      <c r="D220" s="200" t="s">
        <v>195</v>
      </c>
      <c r="E220" s="211" t="s">
        <v>19</v>
      </c>
      <c r="F220" s="212" t="s">
        <v>1086</v>
      </c>
      <c r="G220" s="210"/>
      <c r="H220" s="213">
        <v>178.048</v>
      </c>
      <c r="I220" s="214"/>
      <c r="J220" s="210"/>
      <c r="K220" s="210"/>
      <c r="L220" s="215"/>
      <c r="M220" s="216"/>
      <c r="N220" s="217"/>
      <c r="O220" s="217"/>
      <c r="P220" s="217"/>
      <c r="Q220" s="217"/>
      <c r="R220" s="217"/>
      <c r="S220" s="217"/>
      <c r="T220" s="218"/>
      <c r="AT220" s="219" t="s">
        <v>195</v>
      </c>
      <c r="AU220" s="219" t="s">
        <v>82</v>
      </c>
      <c r="AV220" s="14" t="s">
        <v>82</v>
      </c>
      <c r="AW220" s="14" t="s">
        <v>35</v>
      </c>
      <c r="AX220" s="14" t="s">
        <v>73</v>
      </c>
      <c r="AY220" s="219" t="s">
        <v>185</v>
      </c>
    </row>
    <row r="221" spans="1:65" s="14" customFormat="1" ht="11.25">
      <c r="B221" s="209"/>
      <c r="C221" s="210"/>
      <c r="D221" s="200" t="s">
        <v>195</v>
      </c>
      <c r="E221" s="211" t="s">
        <v>19</v>
      </c>
      <c r="F221" s="212" t="s">
        <v>1093</v>
      </c>
      <c r="G221" s="210"/>
      <c r="H221" s="213">
        <v>9.8160000000000007</v>
      </c>
      <c r="I221" s="214"/>
      <c r="J221" s="210"/>
      <c r="K221" s="210"/>
      <c r="L221" s="215"/>
      <c r="M221" s="216"/>
      <c r="N221" s="217"/>
      <c r="O221" s="217"/>
      <c r="P221" s="217"/>
      <c r="Q221" s="217"/>
      <c r="R221" s="217"/>
      <c r="S221" s="217"/>
      <c r="T221" s="218"/>
      <c r="AT221" s="219" t="s">
        <v>195</v>
      </c>
      <c r="AU221" s="219" t="s">
        <v>82</v>
      </c>
      <c r="AV221" s="14" t="s">
        <v>82</v>
      </c>
      <c r="AW221" s="14" t="s">
        <v>35</v>
      </c>
      <c r="AX221" s="14" t="s">
        <v>73</v>
      </c>
      <c r="AY221" s="219" t="s">
        <v>185</v>
      </c>
    </row>
    <row r="222" spans="1:65" s="14" customFormat="1" ht="11.25">
      <c r="B222" s="209"/>
      <c r="C222" s="210"/>
      <c r="D222" s="200" t="s">
        <v>195</v>
      </c>
      <c r="E222" s="211" t="s">
        <v>19</v>
      </c>
      <c r="F222" s="212" t="s">
        <v>1089</v>
      </c>
      <c r="G222" s="210"/>
      <c r="H222" s="213">
        <v>0.79500000000000004</v>
      </c>
      <c r="I222" s="214"/>
      <c r="J222" s="210"/>
      <c r="K222" s="210"/>
      <c r="L222" s="215"/>
      <c r="M222" s="216"/>
      <c r="N222" s="217"/>
      <c r="O222" s="217"/>
      <c r="P222" s="217"/>
      <c r="Q222" s="217"/>
      <c r="R222" s="217"/>
      <c r="S222" s="217"/>
      <c r="T222" s="218"/>
      <c r="AT222" s="219" t="s">
        <v>195</v>
      </c>
      <c r="AU222" s="219" t="s">
        <v>82</v>
      </c>
      <c r="AV222" s="14" t="s">
        <v>82</v>
      </c>
      <c r="AW222" s="14" t="s">
        <v>35</v>
      </c>
      <c r="AX222" s="14" t="s">
        <v>73</v>
      </c>
      <c r="AY222" s="219" t="s">
        <v>185</v>
      </c>
    </row>
    <row r="223" spans="1:65" s="14" customFormat="1" ht="11.25">
      <c r="B223" s="209"/>
      <c r="C223" s="210"/>
      <c r="D223" s="200" t="s">
        <v>195</v>
      </c>
      <c r="E223" s="211" t="s">
        <v>19</v>
      </c>
      <c r="F223" s="212" t="s">
        <v>806</v>
      </c>
      <c r="G223" s="210"/>
      <c r="H223" s="213">
        <v>-23.76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1:65" s="15" customFormat="1" ht="11.25">
      <c r="B224" s="220"/>
      <c r="C224" s="221"/>
      <c r="D224" s="200" t="s">
        <v>195</v>
      </c>
      <c r="E224" s="222" t="s">
        <v>19</v>
      </c>
      <c r="F224" s="223" t="s">
        <v>226</v>
      </c>
      <c r="G224" s="221"/>
      <c r="H224" s="224">
        <v>164.899</v>
      </c>
      <c r="I224" s="225"/>
      <c r="J224" s="221"/>
      <c r="K224" s="221"/>
      <c r="L224" s="226"/>
      <c r="M224" s="227"/>
      <c r="N224" s="228"/>
      <c r="O224" s="228"/>
      <c r="P224" s="228"/>
      <c r="Q224" s="228"/>
      <c r="R224" s="228"/>
      <c r="S224" s="228"/>
      <c r="T224" s="229"/>
      <c r="AT224" s="230" t="s">
        <v>195</v>
      </c>
      <c r="AU224" s="230" t="s">
        <v>82</v>
      </c>
      <c r="AV224" s="15" t="s">
        <v>135</v>
      </c>
      <c r="AW224" s="15" t="s">
        <v>35</v>
      </c>
      <c r="AX224" s="15" t="s">
        <v>80</v>
      </c>
      <c r="AY224" s="230" t="s">
        <v>185</v>
      </c>
    </row>
    <row r="225" spans="1:65" s="2" customFormat="1" ht="44.25" customHeight="1">
      <c r="A225" s="36"/>
      <c r="B225" s="37"/>
      <c r="C225" s="180" t="s">
        <v>345</v>
      </c>
      <c r="D225" s="180" t="s">
        <v>187</v>
      </c>
      <c r="E225" s="181" t="s">
        <v>840</v>
      </c>
      <c r="F225" s="182" t="s">
        <v>841</v>
      </c>
      <c r="G225" s="183" t="s">
        <v>342</v>
      </c>
      <c r="H225" s="184">
        <v>5.7030000000000003</v>
      </c>
      <c r="I225" s="185"/>
      <c r="J225" s="186">
        <f>ROUND(I225*H225,2)</f>
        <v>0</v>
      </c>
      <c r="K225" s="182" t="s">
        <v>191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1.05555</v>
      </c>
      <c r="R225" s="189">
        <f>Q225*H225</f>
        <v>6.0198016500000007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82</v>
      </c>
      <c r="AY225" s="19" t="s">
        <v>185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80</v>
      </c>
      <c r="BK225" s="192">
        <f>ROUND(I225*H225,2)</f>
        <v>0</v>
      </c>
      <c r="BL225" s="19" t="s">
        <v>135</v>
      </c>
      <c r="BM225" s="191" t="s">
        <v>1095</v>
      </c>
    </row>
    <row r="226" spans="1:65" s="2" customFormat="1" ht="11.25">
      <c r="A226" s="36"/>
      <c r="B226" s="37"/>
      <c r="C226" s="38"/>
      <c r="D226" s="193" t="s">
        <v>193</v>
      </c>
      <c r="E226" s="38"/>
      <c r="F226" s="194" t="s">
        <v>843</v>
      </c>
      <c r="G226" s="38"/>
      <c r="H226" s="38"/>
      <c r="I226" s="195"/>
      <c r="J226" s="38"/>
      <c r="K226" s="38"/>
      <c r="L226" s="41"/>
      <c r="M226" s="196"/>
      <c r="N226" s="197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193</v>
      </c>
      <c r="AU226" s="19" t="s">
        <v>82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1096</v>
      </c>
      <c r="G227" s="210"/>
      <c r="H227" s="213">
        <v>5.7030000000000003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5" customFormat="1" ht="11.25">
      <c r="B228" s="220"/>
      <c r="C228" s="221"/>
      <c r="D228" s="200" t="s">
        <v>195</v>
      </c>
      <c r="E228" s="222" t="s">
        <v>19</v>
      </c>
      <c r="F228" s="223" t="s">
        <v>226</v>
      </c>
      <c r="G228" s="221"/>
      <c r="H228" s="224">
        <v>5.7030000000000003</v>
      </c>
      <c r="I228" s="225"/>
      <c r="J228" s="221"/>
      <c r="K228" s="221"/>
      <c r="L228" s="226"/>
      <c r="M228" s="227"/>
      <c r="N228" s="228"/>
      <c r="O228" s="228"/>
      <c r="P228" s="228"/>
      <c r="Q228" s="228"/>
      <c r="R228" s="228"/>
      <c r="S228" s="228"/>
      <c r="T228" s="229"/>
      <c r="AT228" s="230" t="s">
        <v>195</v>
      </c>
      <c r="AU228" s="230" t="s">
        <v>82</v>
      </c>
      <c r="AV228" s="15" t="s">
        <v>135</v>
      </c>
      <c r="AW228" s="15" t="s">
        <v>35</v>
      </c>
      <c r="AX228" s="15" t="s">
        <v>80</v>
      </c>
      <c r="AY228" s="230" t="s">
        <v>185</v>
      </c>
    </row>
    <row r="229" spans="1:65" s="2" customFormat="1" ht="33" customHeight="1">
      <c r="A229" s="36"/>
      <c r="B229" s="37"/>
      <c r="C229" s="180" t="s">
        <v>352</v>
      </c>
      <c r="D229" s="180" t="s">
        <v>187</v>
      </c>
      <c r="E229" s="181" t="s">
        <v>1097</v>
      </c>
      <c r="F229" s="182" t="s">
        <v>1098</v>
      </c>
      <c r="G229" s="183" t="s">
        <v>190</v>
      </c>
      <c r="H229" s="184">
        <v>6.2960000000000003</v>
      </c>
      <c r="I229" s="185"/>
      <c r="J229" s="186">
        <f>ROUND(I229*H229,2)</f>
        <v>0</v>
      </c>
      <c r="K229" s="182" t="s">
        <v>191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2.45336</v>
      </c>
      <c r="R229" s="189">
        <f>Q229*H229</f>
        <v>15.446354560000001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82</v>
      </c>
      <c r="AY229" s="19" t="s">
        <v>185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80</v>
      </c>
      <c r="BK229" s="192">
        <f>ROUND(I229*H229,2)</f>
        <v>0</v>
      </c>
      <c r="BL229" s="19" t="s">
        <v>135</v>
      </c>
      <c r="BM229" s="191" t="s">
        <v>1099</v>
      </c>
    </row>
    <row r="230" spans="1:65" s="2" customFormat="1" ht="11.25">
      <c r="A230" s="36"/>
      <c r="B230" s="37"/>
      <c r="C230" s="38"/>
      <c r="D230" s="193" t="s">
        <v>193</v>
      </c>
      <c r="E230" s="38"/>
      <c r="F230" s="194" t="s">
        <v>1100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193</v>
      </c>
      <c r="AU230" s="19" t="s">
        <v>82</v>
      </c>
    </row>
    <row r="231" spans="1:65" s="13" customFormat="1" ht="11.25">
      <c r="B231" s="198"/>
      <c r="C231" s="199"/>
      <c r="D231" s="200" t="s">
        <v>195</v>
      </c>
      <c r="E231" s="201" t="s">
        <v>19</v>
      </c>
      <c r="F231" s="202" t="s">
        <v>1045</v>
      </c>
      <c r="G231" s="199"/>
      <c r="H231" s="201" t="s">
        <v>19</v>
      </c>
      <c r="I231" s="203"/>
      <c r="J231" s="199"/>
      <c r="K231" s="199"/>
      <c r="L231" s="204"/>
      <c r="M231" s="205"/>
      <c r="N231" s="206"/>
      <c r="O231" s="206"/>
      <c r="P231" s="206"/>
      <c r="Q231" s="206"/>
      <c r="R231" s="206"/>
      <c r="S231" s="206"/>
      <c r="T231" s="207"/>
      <c r="AT231" s="208" t="s">
        <v>195</v>
      </c>
      <c r="AU231" s="208" t="s">
        <v>82</v>
      </c>
      <c r="AV231" s="13" t="s">
        <v>80</v>
      </c>
      <c r="AW231" s="13" t="s">
        <v>35</v>
      </c>
      <c r="AX231" s="13" t="s">
        <v>73</v>
      </c>
      <c r="AY231" s="208" t="s">
        <v>185</v>
      </c>
    </row>
    <row r="232" spans="1:65" s="14" customFormat="1" ht="11.25">
      <c r="B232" s="209"/>
      <c r="C232" s="210"/>
      <c r="D232" s="200" t="s">
        <v>195</v>
      </c>
      <c r="E232" s="211" t="s">
        <v>19</v>
      </c>
      <c r="F232" s="212" t="s">
        <v>1101</v>
      </c>
      <c r="G232" s="210"/>
      <c r="H232" s="213">
        <v>2.1749999999999998</v>
      </c>
      <c r="I232" s="214"/>
      <c r="J232" s="210"/>
      <c r="K232" s="210"/>
      <c r="L232" s="215"/>
      <c r="M232" s="216"/>
      <c r="N232" s="217"/>
      <c r="O232" s="217"/>
      <c r="P232" s="217"/>
      <c r="Q232" s="217"/>
      <c r="R232" s="217"/>
      <c r="S232" s="217"/>
      <c r="T232" s="218"/>
      <c r="AT232" s="219" t="s">
        <v>195</v>
      </c>
      <c r="AU232" s="219" t="s">
        <v>82</v>
      </c>
      <c r="AV232" s="14" t="s">
        <v>82</v>
      </c>
      <c r="AW232" s="14" t="s">
        <v>35</v>
      </c>
      <c r="AX232" s="14" t="s">
        <v>73</v>
      </c>
      <c r="AY232" s="219" t="s">
        <v>185</v>
      </c>
    </row>
    <row r="233" spans="1:65" s="14" customFormat="1" ht="11.25">
      <c r="B233" s="209"/>
      <c r="C233" s="210"/>
      <c r="D233" s="200" t="s">
        <v>195</v>
      </c>
      <c r="E233" s="211" t="s">
        <v>19</v>
      </c>
      <c r="F233" s="212" t="s">
        <v>1102</v>
      </c>
      <c r="G233" s="210"/>
      <c r="H233" s="213">
        <v>1.946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1:65" s="14" customFormat="1" ht="11.25">
      <c r="B234" s="209"/>
      <c r="C234" s="210"/>
      <c r="D234" s="200" t="s">
        <v>195</v>
      </c>
      <c r="E234" s="211" t="s">
        <v>19</v>
      </c>
      <c r="F234" s="212" t="s">
        <v>1101</v>
      </c>
      <c r="G234" s="210"/>
      <c r="H234" s="213">
        <v>2.1749999999999998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1:65" s="15" customFormat="1" ht="11.25">
      <c r="B235" s="220"/>
      <c r="C235" s="221"/>
      <c r="D235" s="200" t="s">
        <v>195</v>
      </c>
      <c r="E235" s="222" t="s">
        <v>19</v>
      </c>
      <c r="F235" s="223" t="s">
        <v>226</v>
      </c>
      <c r="G235" s="221"/>
      <c r="H235" s="224">
        <v>6.2959999999999994</v>
      </c>
      <c r="I235" s="225"/>
      <c r="J235" s="221"/>
      <c r="K235" s="221"/>
      <c r="L235" s="226"/>
      <c r="M235" s="227"/>
      <c r="N235" s="228"/>
      <c r="O235" s="228"/>
      <c r="P235" s="228"/>
      <c r="Q235" s="228"/>
      <c r="R235" s="228"/>
      <c r="S235" s="228"/>
      <c r="T235" s="229"/>
      <c r="AT235" s="230" t="s">
        <v>195</v>
      </c>
      <c r="AU235" s="230" t="s">
        <v>82</v>
      </c>
      <c r="AV235" s="15" t="s">
        <v>135</v>
      </c>
      <c r="AW235" s="15" t="s">
        <v>35</v>
      </c>
      <c r="AX235" s="15" t="s">
        <v>80</v>
      </c>
      <c r="AY235" s="230" t="s">
        <v>185</v>
      </c>
    </row>
    <row r="236" spans="1:65" s="2" customFormat="1" ht="24.2" customHeight="1">
      <c r="A236" s="36"/>
      <c r="B236" s="37"/>
      <c r="C236" s="180" t="s">
        <v>358</v>
      </c>
      <c r="D236" s="180" t="s">
        <v>187</v>
      </c>
      <c r="E236" s="181" t="s">
        <v>858</v>
      </c>
      <c r="F236" s="182" t="s">
        <v>859</v>
      </c>
      <c r="G236" s="183" t="s">
        <v>240</v>
      </c>
      <c r="H236" s="184">
        <v>46.764000000000003</v>
      </c>
      <c r="I236" s="185"/>
      <c r="J236" s="186">
        <f>ROUND(I236*H236,2)</f>
        <v>0</v>
      </c>
      <c r="K236" s="182" t="s">
        <v>191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6.6299999999999996E-3</v>
      </c>
      <c r="R236" s="189">
        <f>Q236*H236</f>
        <v>0.31004532000000001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135</v>
      </c>
      <c r="AT236" s="191" t="s">
        <v>187</v>
      </c>
      <c r="AU236" s="191" t="s">
        <v>82</v>
      </c>
      <c r="AY236" s="19" t="s">
        <v>185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80</v>
      </c>
      <c r="BK236" s="192">
        <f>ROUND(I236*H236,2)</f>
        <v>0</v>
      </c>
      <c r="BL236" s="19" t="s">
        <v>135</v>
      </c>
      <c r="BM236" s="191" t="s">
        <v>1103</v>
      </c>
    </row>
    <row r="237" spans="1:65" s="2" customFormat="1" ht="11.25">
      <c r="A237" s="36"/>
      <c r="B237" s="37"/>
      <c r="C237" s="38"/>
      <c r="D237" s="193" t="s">
        <v>193</v>
      </c>
      <c r="E237" s="38"/>
      <c r="F237" s="194" t="s">
        <v>861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193</v>
      </c>
      <c r="AU237" s="19" t="s">
        <v>82</v>
      </c>
    </row>
    <row r="238" spans="1:65" s="13" customFormat="1" ht="11.25">
      <c r="B238" s="198"/>
      <c r="C238" s="199"/>
      <c r="D238" s="200" t="s">
        <v>195</v>
      </c>
      <c r="E238" s="201" t="s">
        <v>19</v>
      </c>
      <c r="F238" s="202" t="s">
        <v>1045</v>
      </c>
      <c r="G238" s="199"/>
      <c r="H238" s="201" t="s">
        <v>19</v>
      </c>
      <c r="I238" s="203"/>
      <c r="J238" s="199"/>
      <c r="K238" s="199"/>
      <c r="L238" s="204"/>
      <c r="M238" s="205"/>
      <c r="N238" s="206"/>
      <c r="O238" s="206"/>
      <c r="P238" s="206"/>
      <c r="Q238" s="206"/>
      <c r="R238" s="206"/>
      <c r="S238" s="206"/>
      <c r="T238" s="207"/>
      <c r="AT238" s="208" t="s">
        <v>195</v>
      </c>
      <c r="AU238" s="208" t="s">
        <v>82</v>
      </c>
      <c r="AV238" s="13" t="s">
        <v>80</v>
      </c>
      <c r="AW238" s="13" t="s">
        <v>35</v>
      </c>
      <c r="AX238" s="13" t="s">
        <v>73</v>
      </c>
      <c r="AY238" s="208" t="s">
        <v>185</v>
      </c>
    </row>
    <row r="239" spans="1:65" s="14" customFormat="1" ht="11.25">
      <c r="B239" s="209"/>
      <c r="C239" s="210"/>
      <c r="D239" s="200" t="s">
        <v>195</v>
      </c>
      <c r="E239" s="211" t="s">
        <v>19</v>
      </c>
      <c r="F239" s="212" t="s">
        <v>1104</v>
      </c>
      <c r="G239" s="210"/>
      <c r="H239" s="213">
        <v>16.044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1:65" s="14" customFormat="1" ht="11.25">
      <c r="B240" s="209"/>
      <c r="C240" s="210"/>
      <c r="D240" s="200" t="s">
        <v>195</v>
      </c>
      <c r="E240" s="211" t="s">
        <v>19</v>
      </c>
      <c r="F240" s="212" t="s">
        <v>1105</v>
      </c>
      <c r="G240" s="210"/>
      <c r="H240" s="213">
        <v>15.436</v>
      </c>
      <c r="I240" s="214"/>
      <c r="J240" s="210"/>
      <c r="K240" s="210"/>
      <c r="L240" s="215"/>
      <c r="M240" s="216"/>
      <c r="N240" s="217"/>
      <c r="O240" s="217"/>
      <c r="P240" s="217"/>
      <c r="Q240" s="217"/>
      <c r="R240" s="217"/>
      <c r="S240" s="217"/>
      <c r="T240" s="218"/>
      <c r="AT240" s="219" t="s">
        <v>195</v>
      </c>
      <c r="AU240" s="219" t="s">
        <v>82</v>
      </c>
      <c r="AV240" s="14" t="s">
        <v>82</v>
      </c>
      <c r="AW240" s="14" t="s">
        <v>35</v>
      </c>
      <c r="AX240" s="14" t="s">
        <v>73</v>
      </c>
      <c r="AY240" s="219" t="s">
        <v>185</v>
      </c>
    </row>
    <row r="241" spans="1:65" s="14" customFormat="1" ht="11.25">
      <c r="B241" s="209"/>
      <c r="C241" s="210"/>
      <c r="D241" s="200" t="s">
        <v>195</v>
      </c>
      <c r="E241" s="211" t="s">
        <v>19</v>
      </c>
      <c r="F241" s="212" t="s">
        <v>1106</v>
      </c>
      <c r="G241" s="210"/>
      <c r="H241" s="213">
        <v>15.284000000000001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1:65" s="15" customFormat="1" ht="11.25">
      <c r="B242" s="220"/>
      <c r="C242" s="221"/>
      <c r="D242" s="200" t="s">
        <v>195</v>
      </c>
      <c r="E242" s="222" t="s">
        <v>19</v>
      </c>
      <c r="F242" s="223" t="s">
        <v>226</v>
      </c>
      <c r="G242" s="221"/>
      <c r="H242" s="224">
        <v>46.764000000000003</v>
      </c>
      <c r="I242" s="225"/>
      <c r="J242" s="221"/>
      <c r="K242" s="221"/>
      <c r="L242" s="226"/>
      <c r="M242" s="227"/>
      <c r="N242" s="228"/>
      <c r="O242" s="228"/>
      <c r="P242" s="228"/>
      <c r="Q242" s="228"/>
      <c r="R242" s="228"/>
      <c r="S242" s="228"/>
      <c r="T242" s="229"/>
      <c r="AT242" s="230" t="s">
        <v>195</v>
      </c>
      <c r="AU242" s="230" t="s">
        <v>82</v>
      </c>
      <c r="AV242" s="15" t="s">
        <v>135</v>
      </c>
      <c r="AW242" s="15" t="s">
        <v>35</v>
      </c>
      <c r="AX242" s="15" t="s">
        <v>80</v>
      </c>
      <c r="AY242" s="230" t="s">
        <v>185</v>
      </c>
    </row>
    <row r="243" spans="1:65" s="2" customFormat="1" ht="24.2" customHeight="1">
      <c r="A243" s="36"/>
      <c r="B243" s="37"/>
      <c r="C243" s="180" t="s">
        <v>372</v>
      </c>
      <c r="D243" s="180" t="s">
        <v>187</v>
      </c>
      <c r="E243" s="181" t="s">
        <v>876</v>
      </c>
      <c r="F243" s="182" t="s">
        <v>877</v>
      </c>
      <c r="G243" s="183" t="s">
        <v>240</v>
      </c>
      <c r="H243" s="184">
        <v>46.764000000000003</v>
      </c>
      <c r="I243" s="185"/>
      <c r="J243" s="186">
        <f>ROUND(I243*H243,2)</f>
        <v>0</v>
      </c>
      <c r="K243" s="182" t="s">
        <v>191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135</v>
      </c>
      <c r="AT243" s="191" t="s">
        <v>187</v>
      </c>
      <c r="AU243" s="191" t="s">
        <v>82</v>
      </c>
      <c r="AY243" s="19" t="s">
        <v>185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80</v>
      </c>
      <c r="BK243" s="192">
        <f>ROUND(I243*H243,2)</f>
        <v>0</v>
      </c>
      <c r="BL243" s="19" t="s">
        <v>135</v>
      </c>
      <c r="BM243" s="191" t="s">
        <v>1107</v>
      </c>
    </row>
    <row r="244" spans="1:65" s="2" customFormat="1" ht="11.25">
      <c r="A244" s="36"/>
      <c r="B244" s="37"/>
      <c r="C244" s="38"/>
      <c r="D244" s="193" t="s">
        <v>193</v>
      </c>
      <c r="E244" s="38"/>
      <c r="F244" s="194" t="s">
        <v>879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193</v>
      </c>
      <c r="AU244" s="19" t="s">
        <v>82</v>
      </c>
    </row>
    <row r="245" spans="1:65" s="13" customFormat="1" ht="11.25">
      <c r="B245" s="198"/>
      <c r="C245" s="199"/>
      <c r="D245" s="200" t="s">
        <v>195</v>
      </c>
      <c r="E245" s="201" t="s">
        <v>19</v>
      </c>
      <c r="F245" s="202" t="s">
        <v>1045</v>
      </c>
      <c r="G245" s="199"/>
      <c r="H245" s="201" t="s">
        <v>19</v>
      </c>
      <c r="I245" s="203"/>
      <c r="J245" s="199"/>
      <c r="K245" s="199"/>
      <c r="L245" s="204"/>
      <c r="M245" s="205"/>
      <c r="N245" s="206"/>
      <c r="O245" s="206"/>
      <c r="P245" s="206"/>
      <c r="Q245" s="206"/>
      <c r="R245" s="206"/>
      <c r="S245" s="206"/>
      <c r="T245" s="207"/>
      <c r="AT245" s="208" t="s">
        <v>195</v>
      </c>
      <c r="AU245" s="208" t="s">
        <v>82</v>
      </c>
      <c r="AV245" s="13" t="s">
        <v>80</v>
      </c>
      <c r="AW245" s="13" t="s">
        <v>35</v>
      </c>
      <c r="AX245" s="13" t="s">
        <v>73</v>
      </c>
      <c r="AY245" s="208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1104</v>
      </c>
      <c r="G246" s="210"/>
      <c r="H246" s="213">
        <v>16.044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4" customFormat="1" ht="11.25">
      <c r="B247" s="209"/>
      <c r="C247" s="210"/>
      <c r="D247" s="200" t="s">
        <v>195</v>
      </c>
      <c r="E247" s="211" t="s">
        <v>19</v>
      </c>
      <c r="F247" s="212" t="s">
        <v>1105</v>
      </c>
      <c r="G247" s="210"/>
      <c r="H247" s="213">
        <v>15.436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1:65" s="14" customFormat="1" ht="11.25">
      <c r="B248" s="209"/>
      <c r="C248" s="210"/>
      <c r="D248" s="200" t="s">
        <v>195</v>
      </c>
      <c r="E248" s="211" t="s">
        <v>19</v>
      </c>
      <c r="F248" s="212" t="s">
        <v>1106</v>
      </c>
      <c r="G248" s="210"/>
      <c r="H248" s="213">
        <v>15.284000000000001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1:65" s="15" customFormat="1" ht="11.25">
      <c r="B249" s="220"/>
      <c r="C249" s="221"/>
      <c r="D249" s="200" t="s">
        <v>195</v>
      </c>
      <c r="E249" s="222" t="s">
        <v>19</v>
      </c>
      <c r="F249" s="223" t="s">
        <v>226</v>
      </c>
      <c r="G249" s="221"/>
      <c r="H249" s="224">
        <v>46.764000000000003</v>
      </c>
      <c r="I249" s="225"/>
      <c r="J249" s="221"/>
      <c r="K249" s="221"/>
      <c r="L249" s="226"/>
      <c r="M249" s="227"/>
      <c r="N249" s="228"/>
      <c r="O249" s="228"/>
      <c r="P249" s="228"/>
      <c r="Q249" s="228"/>
      <c r="R249" s="228"/>
      <c r="S249" s="228"/>
      <c r="T249" s="229"/>
      <c r="AT249" s="230" t="s">
        <v>195</v>
      </c>
      <c r="AU249" s="230" t="s">
        <v>82</v>
      </c>
      <c r="AV249" s="15" t="s">
        <v>135</v>
      </c>
      <c r="AW249" s="15" t="s">
        <v>35</v>
      </c>
      <c r="AX249" s="15" t="s">
        <v>80</v>
      </c>
      <c r="AY249" s="230" t="s">
        <v>185</v>
      </c>
    </row>
    <row r="250" spans="1:65" s="2" customFormat="1" ht="16.5" customHeight="1">
      <c r="A250" s="36"/>
      <c r="B250" s="37"/>
      <c r="C250" s="180" t="s">
        <v>7</v>
      </c>
      <c r="D250" s="180" t="s">
        <v>187</v>
      </c>
      <c r="E250" s="181" t="s">
        <v>1108</v>
      </c>
      <c r="F250" s="182" t="s">
        <v>1109</v>
      </c>
      <c r="G250" s="183" t="s">
        <v>240</v>
      </c>
      <c r="H250" s="184">
        <v>46.764000000000003</v>
      </c>
      <c r="I250" s="185"/>
      <c r="J250" s="186">
        <f>ROUND(I250*H250,2)</f>
        <v>0</v>
      </c>
      <c r="K250" s="182" t="s">
        <v>191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3.3999999999999998E-3</v>
      </c>
      <c r="R250" s="189">
        <f>Q250*H250</f>
        <v>0.15899759999999999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82</v>
      </c>
      <c r="AY250" s="19" t="s">
        <v>185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80</v>
      </c>
      <c r="BK250" s="192">
        <f>ROUND(I250*H250,2)</f>
        <v>0</v>
      </c>
      <c r="BL250" s="19" t="s">
        <v>135</v>
      </c>
      <c r="BM250" s="191" t="s">
        <v>1110</v>
      </c>
    </row>
    <row r="251" spans="1:65" s="2" customFormat="1" ht="11.25">
      <c r="A251" s="36"/>
      <c r="B251" s="37"/>
      <c r="C251" s="38"/>
      <c r="D251" s="193" t="s">
        <v>193</v>
      </c>
      <c r="E251" s="38"/>
      <c r="F251" s="194" t="s">
        <v>1111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193</v>
      </c>
      <c r="AU251" s="19" t="s">
        <v>82</v>
      </c>
    </row>
    <row r="252" spans="1:65" s="13" customFormat="1" ht="11.25">
      <c r="B252" s="198"/>
      <c r="C252" s="199"/>
      <c r="D252" s="200" t="s">
        <v>195</v>
      </c>
      <c r="E252" s="201" t="s">
        <v>19</v>
      </c>
      <c r="F252" s="202" t="s">
        <v>1045</v>
      </c>
      <c r="G252" s="199"/>
      <c r="H252" s="201" t="s">
        <v>19</v>
      </c>
      <c r="I252" s="203"/>
      <c r="J252" s="199"/>
      <c r="K252" s="199"/>
      <c r="L252" s="204"/>
      <c r="M252" s="205"/>
      <c r="N252" s="206"/>
      <c r="O252" s="206"/>
      <c r="P252" s="206"/>
      <c r="Q252" s="206"/>
      <c r="R252" s="206"/>
      <c r="S252" s="206"/>
      <c r="T252" s="207"/>
      <c r="AT252" s="208" t="s">
        <v>195</v>
      </c>
      <c r="AU252" s="208" t="s">
        <v>82</v>
      </c>
      <c r="AV252" s="13" t="s">
        <v>80</v>
      </c>
      <c r="AW252" s="13" t="s">
        <v>35</v>
      </c>
      <c r="AX252" s="13" t="s">
        <v>73</v>
      </c>
      <c r="AY252" s="208" t="s">
        <v>185</v>
      </c>
    </row>
    <row r="253" spans="1:65" s="14" customFormat="1" ht="11.25">
      <c r="B253" s="209"/>
      <c r="C253" s="210"/>
      <c r="D253" s="200" t="s">
        <v>195</v>
      </c>
      <c r="E253" s="211" t="s">
        <v>19</v>
      </c>
      <c r="F253" s="212" t="s">
        <v>1104</v>
      </c>
      <c r="G253" s="210"/>
      <c r="H253" s="213">
        <v>16.044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1105</v>
      </c>
      <c r="G254" s="210"/>
      <c r="H254" s="213">
        <v>15.436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4" customFormat="1" ht="11.25">
      <c r="B255" s="209"/>
      <c r="C255" s="210"/>
      <c r="D255" s="200" t="s">
        <v>195</v>
      </c>
      <c r="E255" s="211" t="s">
        <v>19</v>
      </c>
      <c r="F255" s="212" t="s">
        <v>1106</v>
      </c>
      <c r="G255" s="210"/>
      <c r="H255" s="213">
        <v>15.284000000000001</v>
      </c>
      <c r="I255" s="214"/>
      <c r="J255" s="210"/>
      <c r="K255" s="210"/>
      <c r="L255" s="215"/>
      <c r="M255" s="216"/>
      <c r="N255" s="217"/>
      <c r="O255" s="217"/>
      <c r="P255" s="217"/>
      <c r="Q255" s="217"/>
      <c r="R255" s="217"/>
      <c r="S255" s="217"/>
      <c r="T255" s="218"/>
      <c r="AT255" s="219" t="s">
        <v>195</v>
      </c>
      <c r="AU255" s="219" t="s">
        <v>82</v>
      </c>
      <c r="AV255" s="14" t="s">
        <v>82</v>
      </c>
      <c r="AW255" s="14" t="s">
        <v>35</v>
      </c>
      <c r="AX255" s="14" t="s">
        <v>73</v>
      </c>
      <c r="AY255" s="219" t="s">
        <v>185</v>
      </c>
    </row>
    <row r="256" spans="1:65" s="15" customFormat="1" ht="11.25">
      <c r="B256" s="220"/>
      <c r="C256" s="221"/>
      <c r="D256" s="200" t="s">
        <v>195</v>
      </c>
      <c r="E256" s="222" t="s">
        <v>19</v>
      </c>
      <c r="F256" s="223" t="s">
        <v>226</v>
      </c>
      <c r="G256" s="221"/>
      <c r="H256" s="224">
        <v>46.764000000000003</v>
      </c>
      <c r="I256" s="225"/>
      <c r="J256" s="221"/>
      <c r="K256" s="221"/>
      <c r="L256" s="226"/>
      <c r="M256" s="227"/>
      <c r="N256" s="228"/>
      <c r="O256" s="228"/>
      <c r="P256" s="228"/>
      <c r="Q256" s="228"/>
      <c r="R256" s="228"/>
      <c r="S256" s="228"/>
      <c r="T256" s="229"/>
      <c r="AT256" s="230" t="s">
        <v>195</v>
      </c>
      <c r="AU256" s="230" t="s">
        <v>82</v>
      </c>
      <c r="AV256" s="15" t="s">
        <v>135</v>
      </c>
      <c r="AW256" s="15" t="s">
        <v>35</v>
      </c>
      <c r="AX256" s="15" t="s">
        <v>80</v>
      </c>
      <c r="AY256" s="230" t="s">
        <v>185</v>
      </c>
    </row>
    <row r="257" spans="1:65" s="2" customFormat="1" ht="24.2" customHeight="1">
      <c r="A257" s="36"/>
      <c r="B257" s="37"/>
      <c r="C257" s="180" t="s">
        <v>386</v>
      </c>
      <c r="D257" s="180" t="s">
        <v>187</v>
      </c>
      <c r="E257" s="181" t="s">
        <v>880</v>
      </c>
      <c r="F257" s="182" t="s">
        <v>881</v>
      </c>
      <c r="G257" s="183" t="s">
        <v>240</v>
      </c>
      <c r="H257" s="184">
        <v>15.284000000000001</v>
      </c>
      <c r="I257" s="185"/>
      <c r="J257" s="186">
        <f>ROUND(I257*H257,2)</f>
        <v>0</v>
      </c>
      <c r="K257" s="182" t="s">
        <v>191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1.34E-3</v>
      </c>
      <c r="R257" s="189">
        <f>Q257*H257</f>
        <v>2.0480560000000002E-2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135</v>
      </c>
      <c r="AT257" s="191" t="s">
        <v>187</v>
      </c>
      <c r="AU257" s="191" t="s">
        <v>82</v>
      </c>
      <c r="AY257" s="19" t="s">
        <v>185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80</v>
      </c>
      <c r="BK257" s="192">
        <f>ROUND(I257*H257,2)</f>
        <v>0</v>
      </c>
      <c r="BL257" s="19" t="s">
        <v>135</v>
      </c>
      <c r="BM257" s="191" t="s">
        <v>1112</v>
      </c>
    </row>
    <row r="258" spans="1:65" s="2" customFormat="1" ht="11.25">
      <c r="A258" s="36"/>
      <c r="B258" s="37"/>
      <c r="C258" s="38"/>
      <c r="D258" s="193" t="s">
        <v>193</v>
      </c>
      <c r="E258" s="38"/>
      <c r="F258" s="194" t="s">
        <v>883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193</v>
      </c>
      <c r="AU258" s="19" t="s">
        <v>82</v>
      </c>
    </row>
    <row r="259" spans="1:65" s="13" customFormat="1" ht="11.25">
      <c r="B259" s="198"/>
      <c r="C259" s="199"/>
      <c r="D259" s="200" t="s">
        <v>195</v>
      </c>
      <c r="E259" s="201" t="s">
        <v>19</v>
      </c>
      <c r="F259" s="202" t="s">
        <v>1045</v>
      </c>
      <c r="G259" s="199"/>
      <c r="H259" s="201" t="s">
        <v>19</v>
      </c>
      <c r="I259" s="203"/>
      <c r="J259" s="199"/>
      <c r="K259" s="199"/>
      <c r="L259" s="204"/>
      <c r="M259" s="205"/>
      <c r="N259" s="206"/>
      <c r="O259" s="206"/>
      <c r="P259" s="206"/>
      <c r="Q259" s="206"/>
      <c r="R259" s="206"/>
      <c r="S259" s="206"/>
      <c r="T259" s="207"/>
      <c r="AT259" s="208" t="s">
        <v>195</v>
      </c>
      <c r="AU259" s="208" t="s">
        <v>82</v>
      </c>
      <c r="AV259" s="13" t="s">
        <v>80</v>
      </c>
      <c r="AW259" s="13" t="s">
        <v>35</v>
      </c>
      <c r="AX259" s="13" t="s">
        <v>73</v>
      </c>
      <c r="AY259" s="208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1106</v>
      </c>
      <c r="G260" s="210"/>
      <c r="H260" s="213">
        <v>15.284000000000001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5" customFormat="1" ht="11.25">
      <c r="B261" s="220"/>
      <c r="C261" s="221"/>
      <c r="D261" s="200" t="s">
        <v>195</v>
      </c>
      <c r="E261" s="222" t="s">
        <v>19</v>
      </c>
      <c r="F261" s="223" t="s">
        <v>226</v>
      </c>
      <c r="G261" s="221"/>
      <c r="H261" s="224">
        <v>15.284000000000001</v>
      </c>
      <c r="I261" s="225"/>
      <c r="J261" s="221"/>
      <c r="K261" s="221"/>
      <c r="L261" s="226"/>
      <c r="M261" s="227"/>
      <c r="N261" s="228"/>
      <c r="O261" s="228"/>
      <c r="P261" s="228"/>
      <c r="Q261" s="228"/>
      <c r="R261" s="228"/>
      <c r="S261" s="228"/>
      <c r="T261" s="229"/>
      <c r="AT261" s="230" t="s">
        <v>195</v>
      </c>
      <c r="AU261" s="230" t="s">
        <v>82</v>
      </c>
      <c r="AV261" s="15" t="s">
        <v>135</v>
      </c>
      <c r="AW261" s="15" t="s">
        <v>35</v>
      </c>
      <c r="AX261" s="15" t="s">
        <v>80</v>
      </c>
      <c r="AY261" s="230" t="s">
        <v>185</v>
      </c>
    </row>
    <row r="262" spans="1:65" s="2" customFormat="1" ht="24.2" customHeight="1">
      <c r="A262" s="36"/>
      <c r="B262" s="37"/>
      <c r="C262" s="180" t="s">
        <v>393</v>
      </c>
      <c r="D262" s="180" t="s">
        <v>187</v>
      </c>
      <c r="E262" s="181" t="s">
        <v>884</v>
      </c>
      <c r="F262" s="182" t="s">
        <v>885</v>
      </c>
      <c r="G262" s="183" t="s">
        <v>240</v>
      </c>
      <c r="H262" s="184">
        <v>15.284000000000001</v>
      </c>
      <c r="I262" s="185"/>
      <c r="J262" s="186">
        <f>ROUND(I262*H262,2)</f>
        <v>0</v>
      </c>
      <c r="K262" s="182" t="s">
        <v>191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0</v>
      </c>
      <c r="R262" s="189">
        <f>Q262*H262</f>
        <v>0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82</v>
      </c>
      <c r="AY262" s="19" t="s">
        <v>185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80</v>
      </c>
      <c r="BK262" s="192">
        <f>ROUND(I262*H262,2)</f>
        <v>0</v>
      </c>
      <c r="BL262" s="19" t="s">
        <v>135</v>
      </c>
      <c r="BM262" s="191" t="s">
        <v>1113</v>
      </c>
    </row>
    <row r="263" spans="1:65" s="2" customFormat="1" ht="11.25">
      <c r="A263" s="36"/>
      <c r="B263" s="37"/>
      <c r="C263" s="38"/>
      <c r="D263" s="193" t="s">
        <v>193</v>
      </c>
      <c r="E263" s="38"/>
      <c r="F263" s="194" t="s">
        <v>887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193</v>
      </c>
      <c r="AU263" s="19" t="s">
        <v>82</v>
      </c>
    </row>
    <row r="264" spans="1:65" s="13" customFormat="1" ht="11.25">
      <c r="B264" s="198"/>
      <c r="C264" s="199"/>
      <c r="D264" s="200" t="s">
        <v>195</v>
      </c>
      <c r="E264" s="201" t="s">
        <v>19</v>
      </c>
      <c r="F264" s="202" t="s">
        <v>1045</v>
      </c>
      <c r="G264" s="199"/>
      <c r="H264" s="201" t="s">
        <v>19</v>
      </c>
      <c r="I264" s="203"/>
      <c r="J264" s="199"/>
      <c r="K264" s="199"/>
      <c r="L264" s="204"/>
      <c r="M264" s="205"/>
      <c r="N264" s="206"/>
      <c r="O264" s="206"/>
      <c r="P264" s="206"/>
      <c r="Q264" s="206"/>
      <c r="R264" s="206"/>
      <c r="S264" s="206"/>
      <c r="T264" s="207"/>
      <c r="AT264" s="208" t="s">
        <v>195</v>
      </c>
      <c r="AU264" s="208" t="s">
        <v>82</v>
      </c>
      <c r="AV264" s="13" t="s">
        <v>80</v>
      </c>
      <c r="AW264" s="13" t="s">
        <v>35</v>
      </c>
      <c r="AX264" s="13" t="s">
        <v>73</v>
      </c>
      <c r="AY264" s="208" t="s">
        <v>185</v>
      </c>
    </row>
    <row r="265" spans="1:65" s="14" customFormat="1" ht="11.25">
      <c r="B265" s="209"/>
      <c r="C265" s="210"/>
      <c r="D265" s="200" t="s">
        <v>195</v>
      </c>
      <c r="E265" s="211" t="s">
        <v>19</v>
      </c>
      <c r="F265" s="212" t="s">
        <v>1106</v>
      </c>
      <c r="G265" s="210"/>
      <c r="H265" s="213">
        <v>15.284000000000001</v>
      </c>
      <c r="I265" s="214"/>
      <c r="J265" s="210"/>
      <c r="K265" s="210"/>
      <c r="L265" s="215"/>
      <c r="M265" s="216"/>
      <c r="N265" s="217"/>
      <c r="O265" s="217"/>
      <c r="P265" s="217"/>
      <c r="Q265" s="217"/>
      <c r="R265" s="217"/>
      <c r="S265" s="217"/>
      <c r="T265" s="218"/>
      <c r="AT265" s="219" t="s">
        <v>195</v>
      </c>
      <c r="AU265" s="219" t="s">
        <v>82</v>
      </c>
      <c r="AV265" s="14" t="s">
        <v>82</v>
      </c>
      <c r="AW265" s="14" t="s">
        <v>35</v>
      </c>
      <c r="AX265" s="14" t="s">
        <v>73</v>
      </c>
      <c r="AY265" s="219" t="s">
        <v>185</v>
      </c>
    </row>
    <row r="266" spans="1:65" s="15" customFormat="1" ht="11.25">
      <c r="B266" s="220"/>
      <c r="C266" s="221"/>
      <c r="D266" s="200" t="s">
        <v>195</v>
      </c>
      <c r="E266" s="222" t="s">
        <v>19</v>
      </c>
      <c r="F266" s="223" t="s">
        <v>226</v>
      </c>
      <c r="G266" s="221"/>
      <c r="H266" s="224">
        <v>15.284000000000001</v>
      </c>
      <c r="I266" s="225"/>
      <c r="J266" s="221"/>
      <c r="K266" s="221"/>
      <c r="L266" s="226"/>
      <c r="M266" s="227"/>
      <c r="N266" s="228"/>
      <c r="O266" s="228"/>
      <c r="P266" s="228"/>
      <c r="Q266" s="228"/>
      <c r="R266" s="228"/>
      <c r="S266" s="228"/>
      <c r="T266" s="229"/>
      <c r="AT266" s="230" t="s">
        <v>195</v>
      </c>
      <c r="AU266" s="230" t="s">
        <v>82</v>
      </c>
      <c r="AV266" s="15" t="s">
        <v>135</v>
      </c>
      <c r="AW266" s="15" t="s">
        <v>35</v>
      </c>
      <c r="AX266" s="15" t="s">
        <v>80</v>
      </c>
      <c r="AY266" s="230" t="s">
        <v>185</v>
      </c>
    </row>
    <row r="267" spans="1:65" s="2" customFormat="1" ht="37.9" customHeight="1">
      <c r="A267" s="36"/>
      <c r="B267" s="37"/>
      <c r="C267" s="180" t="s">
        <v>400</v>
      </c>
      <c r="D267" s="180" t="s">
        <v>187</v>
      </c>
      <c r="E267" s="181" t="s">
        <v>899</v>
      </c>
      <c r="F267" s="182" t="s">
        <v>900</v>
      </c>
      <c r="G267" s="183" t="s">
        <v>342</v>
      </c>
      <c r="H267" s="184">
        <v>0.81799999999999995</v>
      </c>
      <c r="I267" s="185"/>
      <c r="J267" s="186">
        <f>ROUND(I267*H267,2)</f>
        <v>0</v>
      </c>
      <c r="K267" s="182" t="s">
        <v>191</v>
      </c>
      <c r="L267" s="41"/>
      <c r="M267" s="187" t="s">
        <v>19</v>
      </c>
      <c r="N267" s="188" t="s">
        <v>44</v>
      </c>
      <c r="O267" s="66"/>
      <c r="P267" s="189">
        <f>O267*H267</f>
        <v>0</v>
      </c>
      <c r="Q267" s="189">
        <v>1.0551200000000001</v>
      </c>
      <c r="R267" s="189">
        <f>Q267*H267</f>
        <v>0.86308815999999999</v>
      </c>
      <c r="S267" s="189">
        <v>0</v>
      </c>
      <c r="T267" s="190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135</v>
      </c>
      <c r="AT267" s="191" t="s">
        <v>187</v>
      </c>
      <c r="AU267" s="191" t="s">
        <v>82</v>
      </c>
      <c r="AY267" s="19" t="s">
        <v>185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19" t="s">
        <v>80</v>
      </c>
      <c r="BK267" s="192">
        <f>ROUND(I267*H267,2)</f>
        <v>0</v>
      </c>
      <c r="BL267" s="19" t="s">
        <v>135</v>
      </c>
      <c r="BM267" s="191" t="s">
        <v>1114</v>
      </c>
    </row>
    <row r="268" spans="1:65" s="2" customFormat="1" ht="11.25">
      <c r="A268" s="36"/>
      <c r="B268" s="37"/>
      <c r="C268" s="38"/>
      <c r="D268" s="193" t="s">
        <v>193</v>
      </c>
      <c r="E268" s="38"/>
      <c r="F268" s="194" t="s">
        <v>902</v>
      </c>
      <c r="G268" s="38"/>
      <c r="H268" s="38"/>
      <c r="I268" s="195"/>
      <c r="J268" s="38"/>
      <c r="K268" s="38"/>
      <c r="L268" s="41"/>
      <c r="M268" s="196"/>
      <c r="N268" s="197"/>
      <c r="O268" s="66"/>
      <c r="P268" s="66"/>
      <c r="Q268" s="66"/>
      <c r="R268" s="66"/>
      <c r="S268" s="66"/>
      <c r="T268" s="67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T268" s="19" t="s">
        <v>193</v>
      </c>
      <c r="AU268" s="19" t="s">
        <v>82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1115</v>
      </c>
      <c r="G269" s="210"/>
      <c r="H269" s="213">
        <v>0.81799999999999995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5" customFormat="1" ht="11.25">
      <c r="B270" s="220"/>
      <c r="C270" s="221"/>
      <c r="D270" s="200" t="s">
        <v>195</v>
      </c>
      <c r="E270" s="222" t="s">
        <v>19</v>
      </c>
      <c r="F270" s="223" t="s">
        <v>226</v>
      </c>
      <c r="G270" s="221"/>
      <c r="H270" s="224">
        <v>0.81799999999999995</v>
      </c>
      <c r="I270" s="225"/>
      <c r="J270" s="221"/>
      <c r="K270" s="221"/>
      <c r="L270" s="226"/>
      <c r="M270" s="227"/>
      <c r="N270" s="228"/>
      <c r="O270" s="228"/>
      <c r="P270" s="228"/>
      <c r="Q270" s="228"/>
      <c r="R270" s="228"/>
      <c r="S270" s="228"/>
      <c r="T270" s="229"/>
      <c r="AT270" s="230" t="s">
        <v>195</v>
      </c>
      <c r="AU270" s="230" t="s">
        <v>82</v>
      </c>
      <c r="AV270" s="15" t="s">
        <v>135</v>
      </c>
      <c r="AW270" s="15" t="s">
        <v>35</v>
      </c>
      <c r="AX270" s="15" t="s">
        <v>80</v>
      </c>
      <c r="AY270" s="230" t="s">
        <v>185</v>
      </c>
    </row>
    <row r="271" spans="1:65" s="2" customFormat="1" ht="24.2" customHeight="1">
      <c r="A271" s="36"/>
      <c r="B271" s="37"/>
      <c r="C271" s="180" t="s">
        <v>409</v>
      </c>
      <c r="D271" s="180" t="s">
        <v>187</v>
      </c>
      <c r="E271" s="181" t="s">
        <v>905</v>
      </c>
      <c r="F271" s="182" t="s">
        <v>906</v>
      </c>
      <c r="G271" s="183" t="s">
        <v>190</v>
      </c>
      <c r="H271" s="184">
        <v>4.2009999999999996</v>
      </c>
      <c r="I271" s="185"/>
      <c r="J271" s="186">
        <f>ROUND(I271*H271,2)</f>
        <v>0</v>
      </c>
      <c r="K271" s="182" t="s">
        <v>191</v>
      </c>
      <c r="L271" s="41"/>
      <c r="M271" s="187" t="s">
        <v>19</v>
      </c>
      <c r="N271" s="188" t="s">
        <v>44</v>
      </c>
      <c r="O271" s="66"/>
      <c r="P271" s="189">
        <f>O271*H271</f>
        <v>0</v>
      </c>
      <c r="Q271" s="189">
        <v>2.4533700000000001</v>
      </c>
      <c r="R271" s="189">
        <f>Q271*H271</f>
        <v>10.30660737</v>
      </c>
      <c r="S271" s="189">
        <v>0</v>
      </c>
      <c r="T271" s="190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135</v>
      </c>
      <c r="AT271" s="191" t="s">
        <v>187</v>
      </c>
      <c r="AU271" s="191" t="s">
        <v>82</v>
      </c>
      <c r="AY271" s="19" t="s">
        <v>185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19" t="s">
        <v>80</v>
      </c>
      <c r="BK271" s="192">
        <f>ROUND(I271*H271,2)</f>
        <v>0</v>
      </c>
      <c r="BL271" s="19" t="s">
        <v>135</v>
      </c>
      <c r="BM271" s="191" t="s">
        <v>1116</v>
      </c>
    </row>
    <row r="272" spans="1:65" s="2" customFormat="1" ht="11.25">
      <c r="A272" s="36"/>
      <c r="B272" s="37"/>
      <c r="C272" s="38"/>
      <c r="D272" s="193" t="s">
        <v>193</v>
      </c>
      <c r="E272" s="38"/>
      <c r="F272" s="194" t="s">
        <v>908</v>
      </c>
      <c r="G272" s="38"/>
      <c r="H272" s="38"/>
      <c r="I272" s="195"/>
      <c r="J272" s="38"/>
      <c r="K272" s="38"/>
      <c r="L272" s="41"/>
      <c r="M272" s="196"/>
      <c r="N272" s="197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193</v>
      </c>
      <c r="AU272" s="19" t="s">
        <v>82</v>
      </c>
    </row>
    <row r="273" spans="1:65" s="13" customFormat="1" ht="11.25">
      <c r="B273" s="198"/>
      <c r="C273" s="199"/>
      <c r="D273" s="200" t="s">
        <v>195</v>
      </c>
      <c r="E273" s="201" t="s">
        <v>19</v>
      </c>
      <c r="F273" s="202" t="s">
        <v>1045</v>
      </c>
      <c r="G273" s="199"/>
      <c r="H273" s="201" t="s">
        <v>19</v>
      </c>
      <c r="I273" s="203"/>
      <c r="J273" s="199"/>
      <c r="K273" s="199"/>
      <c r="L273" s="204"/>
      <c r="M273" s="205"/>
      <c r="N273" s="206"/>
      <c r="O273" s="206"/>
      <c r="P273" s="206"/>
      <c r="Q273" s="206"/>
      <c r="R273" s="206"/>
      <c r="S273" s="206"/>
      <c r="T273" s="207"/>
      <c r="AT273" s="208" t="s">
        <v>195</v>
      </c>
      <c r="AU273" s="208" t="s">
        <v>82</v>
      </c>
      <c r="AV273" s="13" t="s">
        <v>80</v>
      </c>
      <c r="AW273" s="13" t="s">
        <v>35</v>
      </c>
      <c r="AX273" s="13" t="s">
        <v>73</v>
      </c>
      <c r="AY273" s="208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1117</v>
      </c>
      <c r="G274" s="210"/>
      <c r="H274" s="213">
        <v>1.89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4" customFormat="1" ht="11.25">
      <c r="B275" s="209"/>
      <c r="C275" s="210"/>
      <c r="D275" s="200" t="s">
        <v>195</v>
      </c>
      <c r="E275" s="211" t="s">
        <v>19</v>
      </c>
      <c r="F275" s="212" t="s">
        <v>1118</v>
      </c>
      <c r="G275" s="210"/>
      <c r="H275" s="213">
        <v>1.1659999999999999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1:65" s="14" customFormat="1" ht="11.25">
      <c r="B276" s="209"/>
      <c r="C276" s="210"/>
      <c r="D276" s="200" t="s">
        <v>195</v>
      </c>
      <c r="E276" s="211" t="s">
        <v>19</v>
      </c>
      <c r="F276" s="212" t="s">
        <v>1119</v>
      </c>
      <c r="G276" s="210"/>
      <c r="H276" s="213">
        <v>1.145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1:65" s="15" customFormat="1" ht="11.25">
      <c r="B277" s="220"/>
      <c r="C277" s="221"/>
      <c r="D277" s="200" t="s">
        <v>195</v>
      </c>
      <c r="E277" s="222" t="s">
        <v>19</v>
      </c>
      <c r="F277" s="223" t="s">
        <v>226</v>
      </c>
      <c r="G277" s="221"/>
      <c r="H277" s="224">
        <v>4.2010000000000005</v>
      </c>
      <c r="I277" s="225"/>
      <c r="J277" s="221"/>
      <c r="K277" s="221"/>
      <c r="L277" s="226"/>
      <c r="M277" s="227"/>
      <c r="N277" s="228"/>
      <c r="O277" s="228"/>
      <c r="P277" s="228"/>
      <c r="Q277" s="228"/>
      <c r="R277" s="228"/>
      <c r="S277" s="228"/>
      <c r="T277" s="229"/>
      <c r="AT277" s="230" t="s">
        <v>195</v>
      </c>
      <c r="AU277" s="230" t="s">
        <v>82</v>
      </c>
      <c r="AV277" s="15" t="s">
        <v>135</v>
      </c>
      <c r="AW277" s="15" t="s">
        <v>35</v>
      </c>
      <c r="AX277" s="15" t="s">
        <v>80</v>
      </c>
      <c r="AY277" s="230" t="s">
        <v>185</v>
      </c>
    </row>
    <row r="278" spans="1:65" s="2" customFormat="1" ht="24.2" customHeight="1">
      <c r="A278" s="36"/>
      <c r="B278" s="37"/>
      <c r="C278" s="180" t="s">
        <v>417</v>
      </c>
      <c r="D278" s="180" t="s">
        <v>187</v>
      </c>
      <c r="E278" s="181" t="s">
        <v>930</v>
      </c>
      <c r="F278" s="182" t="s">
        <v>931</v>
      </c>
      <c r="G278" s="183" t="s">
        <v>342</v>
      </c>
      <c r="H278" s="184">
        <v>0.52500000000000002</v>
      </c>
      <c r="I278" s="185"/>
      <c r="J278" s="186">
        <f>ROUND(I278*H278,2)</f>
        <v>0</v>
      </c>
      <c r="K278" s="182" t="s">
        <v>191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1.0492699999999999</v>
      </c>
      <c r="R278" s="189">
        <f>Q278*H278</f>
        <v>0.55086674999999996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135</v>
      </c>
      <c r="AT278" s="191" t="s">
        <v>187</v>
      </c>
      <c r="AU278" s="191" t="s">
        <v>82</v>
      </c>
      <c r="AY278" s="19" t="s">
        <v>185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80</v>
      </c>
      <c r="BK278" s="192">
        <f>ROUND(I278*H278,2)</f>
        <v>0</v>
      </c>
      <c r="BL278" s="19" t="s">
        <v>135</v>
      </c>
      <c r="BM278" s="191" t="s">
        <v>1120</v>
      </c>
    </row>
    <row r="279" spans="1:65" s="2" customFormat="1" ht="11.25">
      <c r="A279" s="36"/>
      <c r="B279" s="37"/>
      <c r="C279" s="38"/>
      <c r="D279" s="193" t="s">
        <v>193</v>
      </c>
      <c r="E279" s="38"/>
      <c r="F279" s="194" t="s">
        <v>933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193</v>
      </c>
      <c r="AU279" s="19" t="s">
        <v>82</v>
      </c>
    </row>
    <row r="280" spans="1:65" s="14" customFormat="1" ht="11.25">
      <c r="B280" s="209"/>
      <c r="C280" s="210"/>
      <c r="D280" s="200" t="s">
        <v>195</v>
      </c>
      <c r="E280" s="211" t="s">
        <v>19</v>
      </c>
      <c r="F280" s="212" t="s">
        <v>1121</v>
      </c>
      <c r="G280" s="210"/>
      <c r="H280" s="213">
        <v>0.52500000000000002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1:65" s="15" customFormat="1" ht="11.25">
      <c r="B281" s="220"/>
      <c r="C281" s="221"/>
      <c r="D281" s="200" t="s">
        <v>195</v>
      </c>
      <c r="E281" s="222" t="s">
        <v>19</v>
      </c>
      <c r="F281" s="223" t="s">
        <v>226</v>
      </c>
      <c r="G281" s="221"/>
      <c r="H281" s="224">
        <v>0.52500000000000002</v>
      </c>
      <c r="I281" s="225"/>
      <c r="J281" s="221"/>
      <c r="K281" s="221"/>
      <c r="L281" s="226"/>
      <c r="M281" s="227"/>
      <c r="N281" s="228"/>
      <c r="O281" s="228"/>
      <c r="P281" s="228"/>
      <c r="Q281" s="228"/>
      <c r="R281" s="228"/>
      <c r="S281" s="228"/>
      <c r="T281" s="229"/>
      <c r="AT281" s="230" t="s">
        <v>195</v>
      </c>
      <c r="AU281" s="230" t="s">
        <v>82</v>
      </c>
      <c r="AV281" s="15" t="s">
        <v>135</v>
      </c>
      <c r="AW281" s="15" t="s">
        <v>35</v>
      </c>
      <c r="AX281" s="15" t="s">
        <v>80</v>
      </c>
      <c r="AY281" s="230" t="s">
        <v>185</v>
      </c>
    </row>
    <row r="282" spans="1:65" s="2" customFormat="1" ht="24.2" customHeight="1">
      <c r="A282" s="36"/>
      <c r="B282" s="37"/>
      <c r="C282" s="180" t="s">
        <v>436</v>
      </c>
      <c r="D282" s="180" t="s">
        <v>187</v>
      </c>
      <c r="E282" s="181" t="s">
        <v>936</v>
      </c>
      <c r="F282" s="182" t="s">
        <v>937</v>
      </c>
      <c r="G282" s="183" t="s">
        <v>240</v>
      </c>
      <c r="H282" s="184">
        <v>19.687999999999999</v>
      </c>
      <c r="I282" s="185"/>
      <c r="J282" s="186">
        <f>ROUND(I282*H282,2)</f>
        <v>0</v>
      </c>
      <c r="K282" s="182" t="s">
        <v>191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1.282E-2</v>
      </c>
      <c r="R282" s="189">
        <f>Q282*H282</f>
        <v>0.25240015999999998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135</v>
      </c>
      <c r="AT282" s="191" t="s">
        <v>187</v>
      </c>
      <c r="AU282" s="191" t="s">
        <v>82</v>
      </c>
      <c r="AY282" s="19" t="s">
        <v>185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80</v>
      </c>
      <c r="BK282" s="192">
        <f>ROUND(I282*H282,2)</f>
        <v>0</v>
      </c>
      <c r="BL282" s="19" t="s">
        <v>135</v>
      </c>
      <c r="BM282" s="191" t="s">
        <v>1122</v>
      </c>
    </row>
    <row r="283" spans="1:65" s="2" customFormat="1" ht="11.25">
      <c r="A283" s="36"/>
      <c r="B283" s="37"/>
      <c r="C283" s="38"/>
      <c r="D283" s="193" t="s">
        <v>193</v>
      </c>
      <c r="E283" s="38"/>
      <c r="F283" s="194" t="s">
        <v>939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193</v>
      </c>
      <c r="AU283" s="19" t="s">
        <v>82</v>
      </c>
    </row>
    <row r="284" spans="1:65" s="13" customFormat="1" ht="11.25">
      <c r="B284" s="198"/>
      <c r="C284" s="199"/>
      <c r="D284" s="200" t="s">
        <v>195</v>
      </c>
      <c r="E284" s="201" t="s">
        <v>19</v>
      </c>
      <c r="F284" s="202" t="s">
        <v>1045</v>
      </c>
      <c r="G284" s="199"/>
      <c r="H284" s="201" t="s">
        <v>19</v>
      </c>
      <c r="I284" s="203"/>
      <c r="J284" s="199"/>
      <c r="K284" s="199"/>
      <c r="L284" s="204"/>
      <c r="M284" s="205"/>
      <c r="N284" s="206"/>
      <c r="O284" s="206"/>
      <c r="P284" s="206"/>
      <c r="Q284" s="206"/>
      <c r="R284" s="206"/>
      <c r="S284" s="206"/>
      <c r="T284" s="207"/>
      <c r="AT284" s="208" t="s">
        <v>195</v>
      </c>
      <c r="AU284" s="208" t="s">
        <v>82</v>
      </c>
      <c r="AV284" s="13" t="s">
        <v>80</v>
      </c>
      <c r="AW284" s="13" t="s">
        <v>35</v>
      </c>
      <c r="AX284" s="13" t="s">
        <v>73</v>
      </c>
      <c r="AY284" s="208" t="s">
        <v>185</v>
      </c>
    </row>
    <row r="285" spans="1:65" s="14" customFormat="1" ht="11.25">
      <c r="B285" s="209"/>
      <c r="C285" s="210"/>
      <c r="D285" s="200" t="s">
        <v>195</v>
      </c>
      <c r="E285" s="211" t="s">
        <v>19</v>
      </c>
      <c r="F285" s="212" t="s">
        <v>1123</v>
      </c>
      <c r="G285" s="210"/>
      <c r="H285" s="213">
        <v>4.08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1:65" s="14" customFormat="1" ht="11.25">
      <c r="B286" s="209"/>
      <c r="C286" s="210"/>
      <c r="D286" s="200" t="s">
        <v>195</v>
      </c>
      <c r="E286" s="211" t="s">
        <v>19</v>
      </c>
      <c r="F286" s="212" t="s">
        <v>1124</v>
      </c>
      <c r="G286" s="210"/>
      <c r="H286" s="213">
        <v>3.3039999999999998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35</v>
      </c>
      <c r="AX286" s="14" t="s">
        <v>73</v>
      </c>
      <c r="AY286" s="219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1125</v>
      </c>
      <c r="G287" s="210"/>
      <c r="H287" s="213">
        <v>4.92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4" customFormat="1" ht="11.25">
      <c r="B288" s="209"/>
      <c r="C288" s="210"/>
      <c r="D288" s="200" t="s">
        <v>195</v>
      </c>
      <c r="E288" s="211" t="s">
        <v>19</v>
      </c>
      <c r="F288" s="212" t="s">
        <v>1124</v>
      </c>
      <c r="G288" s="210"/>
      <c r="H288" s="213">
        <v>3.3039999999999998</v>
      </c>
      <c r="I288" s="214"/>
      <c r="J288" s="210"/>
      <c r="K288" s="210"/>
      <c r="L288" s="215"/>
      <c r="M288" s="216"/>
      <c r="N288" s="217"/>
      <c r="O288" s="217"/>
      <c r="P288" s="217"/>
      <c r="Q288" s="217"/>
      <c r="R288" s="217"/>
      <c r="S288" s="217"/>
      <c r="T288" s="218"/>
      <c r="AT288" s="219" t="s">
        <v>195</v>
      </c>
      <c r="AU288" s="219" t="s">
        <v>82</v>
      </c>
      <c r="AV288" s="14" t="s">
        <v>82</v>
      </c>
      <c r="AW288" s="14" t="s">
        <v>35</v>
      </c>
      <c r="AX288" s="14" t="s">
        <v>73</v>
      </c>
      <c r="AY288" s="219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1123</v>
      </c>
      <c r="G289" s="210"/>
      <c r="H289" s="213">
        <v>4.08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5" customFormat="1" ht="11.25">
      <c r="B290" s="220"/>
      <c r="C290" s="221"/>
      <c r="D290" s="200" t="s">
        <v>195</v>
      </c>
      <c r="E290" s="222" t="s">
        <v>19</v>
      </c>
      <c r="F290" s="223" t="s">
        <v>226</v>
      </c>
      <c r="G290" s="221"/>
      <c r="H290" s="224">
        <v>19.688000000000002</v>
      </c>
      <c r="I290" s="225"/>
      <c r="J290" s="221"/>
      <c r="K290" s="221"/>
      <c r="L290" s="226"/>
      <c r="M290" s="227"/>
      <c r="N290" s="228"/>
      <c r="O290" s="228"/>
      <c r="P290" s="228"/>
      <c r="Q290" s="228"/>
      <c r="R290" s="228"/>
      <c r="S290" s="228"/>
      <c r="T290" s="229"/>
      <c r="AT290" s="230" t="s">
        <v>195</v>
      </c>
      <c r="AU290" s="230" t="s">
        <v>82</v>
      </c>
      <c r="AV290" s="15" t="s">
        <v>135</v>
      </c>
      <c r="AW290" s="15" t="s">
        <v>35</v>
      </c>
      <c r="AX290" s="15" t="s">
        <v>80</v>
      </c>
      <c r="AY290" s="230" t="s">
        <v>185</v>
      </c>
    </row>
    <row r="291" spans="1:65" s="2" customFormat="1" ht="24.2" customHeight="1">
      <c r="A291" s="36"/>
      <c r="B291" s="37"/>
      <c r="C291" s="180" t="s">
        <v>445</v>
      </c>
      <c r="D291" s="180" t="s">
        <v>187</v>
      </c>
      <c r="E291" s="181" t="s">
        <v>945</v>
      </c>
      <c r="F291" s="182" t="s">
        <v>946</v>
      </c>
      <c r="G291" s="183" t="s">
        <v>240</v>
      </c>
      <c r="H291" s="184">
        <v>19.687999999999999</v>
      </c>
      <c r="I291" s="185"/>
      <c r="J291" s="186">
        <f>ROUND(I291*H291,2)</f>
        <v>0</v>
      </c>
      <c r="K291" s="182" t="s">
        <v>191</v>
      </c>
      <c r="L291" s="41"/>
      <c r="M291" s="187" t="s">
        <v>19</v>
      </c>
      <c r="N291" s="188" t="s">
        <v>44</v>
      </c>
      <c r="O291" s="66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135</v>
      </c>
      <c r="AT291" s="191" t="s">
        <v>187</v>
      </c>
      <c r="AU291" s="191" t="s">
        <v>82</v>
      </c>
      <c r="AY291" s="19" t="s">
        <v>185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19" t="s">
        <v>80</v>
      </c>
      <c r="BK291" s="192">
        <f>ROUND(I291*H291,2)</f>
        <v>0</v>
      </c>
      <c r="BL291" s="19" t="s">
        <v>135</v>
      </c>
      <c r="BM291" s="191" t="s">
        <v>1126</v>
      </c>
    </row>
    <row r="292" spans="1:65" s="2" customFormat="1" ht="11.25">
      <c r="A292" s="36"/>
      <c r="B292" s="37"/>
      <c r="C292" s="38"/>
      <c r="D292" s="193" t="s">
        <v>193</v>
      </c>
      <c r="E292" s="38"/>
      <c r="F292" s="194" t="s">
        <v>948</v>
      </c>
      <c r="G292" s="38"/>
      <c r="H292" s="38"/>
      <c r="I292" s="195"/>
      <c r="J292" s="38"/>
      <c r="K292" s="38"/>
      <c r="L292" s="41"/>
      <c r="M292" s="196"/>
      <c r="N292" s="197"/>
      <c r="O292" s="66"/>
      <c r="P292" s="66"/>
      <c r="Q292" s="66"/>
      <c r="R292" s="66"/>
      <c r="S292" s="66"/>
      <c r="T292" s="67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T292" s="19" t="s">
        <v>193</v>
      </c>
      <c r="AU292" s="19" t="s">
        <v>82</v>
      </c>
    </row>
    <row r="293" spans="1:65" s="13" customFormat="1" ht="11.25">
      <c r="B293" s="198"/>
      <c r="C293" s="199"/>
      <c r="D293" s="200" t="s">
        <v>195</v>
      </c>
      <c r="E293" s="201" t="s">
        <v>19</v>
      </c>
      <c r="F293" s="202" t="s">
        <v>1045</v>
      </c>
      <c r="G293" s="199"/>
      <c r="H293" s="201" t="s">
        <v>19</v>
      </c>
      <c r="I293" s="203"/>
      <c r="J293" s="199"/>
      <c r="K293" s="199"/>
      <c r="L293" s="204"/>
      <c r="M293" s="205"/>
      <c r="N293" s="206"/>
      <c r="O293" s="206"/>
      <c r="P293" s="206"/>
      <c r="Q293" s="206"/>
      <c r="R293" s="206"/>
      <c r="S293" s="206"/>
      <c r="T293" s="207"/>
      <c r="AT293" s="208" t="s">
        <v>195</v>
      </c>
      <c r="AU293" s="208" t="s">
        <v>82</v>
      </c>
      <c r="AV293" s="13" t="s">
        <v>80</v>
      </c>
      <c r="AW293" s="13" t="s">
        <v>35</v>
      </c>
      <c r="AX293" s="13" t="s">
        <v>73</v>
      </c>
      <c r="AY293" s="208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1123</v>
      </c>
      <c r="G294" s="210"/>
      <c r="H294" s="213">
        <v>4.08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4" customFormat="1" ht="11.25">
      <c r="B295" s="209"/>
      <c r="C295" s="210"/>
      <c r="D295" s="200" t="s">
        <v>195</v>
      </c>
      <c r="E295" s="211" t="s">
        <v>19</v>
      </c>
      <c r="F295" s="212" t="s">
        <v>1124</v>
      </c>
      <c r="G295" s="210"/>
      <c r="H295" s="213">
        <v>3.3039999999999998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1:65" s="14" customFormat="1" ht="11.25">
      <c r="B296" s="209"/>
      <c r="C296" s="210"/>
      <c r="D296" s="200" t="s">
        <v>195</v>
      </c>
      <c r="E296" s="211" t="s">
        <v>19</v>
      </c>
      <c r="F296" s="212" t="s">
        <v>1125</v>
      </c>
      <c r="G296" s="210"/>
      <c r="H296" s="213">
        <v>4.92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1124</v>
      </c>
      <c r="G297" s="210"/>
      <c r="H297" s="213">
        <v>3.3039999999999998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4" customFormat="1" ht="11.25">
      <c r="B298" s="209"/>
      <c r="C298" s="210"/>
      <c r="D298" s="200" t="s">
        <v>195</v>
      </c>
      <c r="E298" s="211" t="s">
        <v>19</v>
      </c>
      <c r="F298" s="212" t="s">
        <v>1123</v>
      </c>
      <c r="G298" s="210"/>
      <c r="H298" s="213">
        <v>4.08</v>
      </c>
      <c r="I298" s="214"/>
      <c r="J298" s="210"/>
      <c r="K298" s="210"/>
      <c r="L298" s="215"/>
      <c r="M298" s="216"/>
      <c r="N298" s="217"/>
      <c r="O298" s="217"/>
      <c r="P298" s="217"/>
      <c r="Q298" s="217"/>
      <c r="R298" s="217"/>
      <c r="S298" s="217"/>
      <c r="T298" s="218"/>
      <c r="AT298" s="219" t="s">
        <v>195</v>
      </c>
      <c r="AU298" s="219" t="s">
        <v>82</v>
      </c>
      <c r="AV298" s="14" t="s">
        <v>82</v>
      </c>
      <c r="AW298" s="14" t="s">
        <v>35</v>
      </c>
      <c r="AX298" s="14" t="s">
        <v>73</v>
      </c>
      <c r="AY298" s="219" t="s">
        <v>185</v>
      </c>
    </row>
    <row r="299" spans="1:65" s="15" customFormat="1" ht="11.25">
      <c r="B299" s="220"/>
      <c r="C299" s="221"/>
      <c r="D299" s="200" t="s">
        <v>195</v>
      </c>
      <c r="E299" s="222" t="s">
        <v>19</v>
      </c>
      <c r="F299" s="223" t="s">
        <v>226</v>
      </c>
      <c r="G299" s="221"/>
      <c r="H299" s="224">
        <v>19.688000000000002</v>
      </c>
      <c r="I299" s="225"/>
      <c r="J299" s="221"/>
      <c r="K299" s="221"/>
      <c r="L299" s="226"/>
      <c r="M299" s="227"/>
      <c r="N299" s="228"/>
      <c r="O299" s="228"/>
      <c r="P299" s="228"/>
      <c r="Q299" s="228"/>
      <c r="R299" s="228"/>
      <c r="S299" s="228"/>
      <c r="T299" s="229"/>
      <c r="AT299" s="230" t="s">
        <v>195</v>
      </c>
      <c r="AU299" s="230" t="s">
        <v>82</v>
      </c>
      <c r="AV299" s="15" t="s">
        <v>135</v>
      </c>
      <c r="AW299" s="15" t="s">
        <v>35</v>
      </c>
      <c r="AX299" s="15" t="s">
        <v>80</v>
      </c>
      <c r="AY299" s="230" t="s">
        <v>185</v>
      </c>
    </row>
    <row r="300" spans="1:65" s="2" customFormat="1" ht="16.5" customHeight="1">
      <c r="A300" s="36"/>
      <c r="B300" s="37"/>
      <c r="C300" s="180" t="s">
        <v>454</v>
      </c>
      <c r="D300" s="180" t="s">
        <v>187</v>
      </c>
      <c r="E300" s="181" t="s">
        <v>950</v>
      </c>
      <c r="F300" s="182" t="s">
        <v>951</v>
      </c>
      <c r="G300" s="183" t="s">
        <v>240</v>
      </c>
      <c r="H300" s="184">
        <v>4.4800000000000004</v>
      </c>
      <c r="I300" s="185"/>
      <c r="J300" s="186">
        <f>ROUND(I300*H300,2)</f>
        <v>0</v>
      </c>
      <c r="K300" s="182" t="s">
        <v>191</v>
      </c>
      <c r="L300" s="41"/>
      <c r="M300" s="187" t="s">
        <v>19</v>
      </c>
      <c r="N300" s="188" t="s">
        <v>44</v>
      </c>
      <c r="O300" s="66"/>
      <c r="P300" s="189">
        <f>O300*H300</f>
        <v>0</v>
      </c>
      <c r="Q300" s="189">
        <v>8.7399999999999995E-3</v>
      </c>
      <c r="R300" s="189">
        <f>Q300*H300</f>
        <v>3.9155200000000001E-2</v>
      </c>
      <c r="S300" s="189">
        <v>0</v>
      </c>
      <c r="T300" s="190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135</v>
      </c>
      <c r="AT300" s="191" t="s">
        <v>187</v>
      </c>
      <c r="AU300" s="191" t="s">
        <v>82</v>
      </c>
      <c r="AY300" s="19" t="s">
        <v>185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19" t="s">
        <v>80</v>
      </c>
      <c r="BK300" s="192">
        <f>ROUND(I300*H300,2)</f>
        <v>0</v>
      </c>
      <c r="BL300" s="19" t="s">
        <v>135</v>
      </c>
      <c r="BM300" s="191" t="s">
        <v>1127</v>
      </c>
    </row>
    <row r="301" spans="1:65" s="2" customFormat="1" ht="11.25">
      <c r="A301" s="36"/>
      <c r="B301" s="37"/>
      <c r="C301" s="38"/>
      <c r="D301" s="193" t="s">
        <v>193</v>
      </c>
      <c r="E301" s="38"/>
      <c r="F301" s="194" t="s">
        <v>953</v>
      </c>
      <c r="G301" s="38"/>
      <c r="H301" s="38"/>
      <c r="I301" s="195"/>
      <c r="J301" s="38"/>
      <c r="K301" s="38"/>
      <c r="L301" s="41"/>
      <c r="M301" s="196"/>
      <c r="N301" s="197"/>
      <c r="O301" s="66"/>
      <c r="P301" s="66"/>
      <c r="Q301" s="66"/>
      <c r="R301" s="66"/>
      <c r="S301" s="66"/>
      <c r="T301" s="67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T301" s="19" t="s">
        <v>193</v>
      </c>
      <c r="AU301" s="19" t="s">
        <v>82</v>
      </c>
    </row>
    <row r="302" spans="1:65" s="13" customFormat="1" ht="11.25">
      <c r="B302" s="198"/>
      <c r="C302" s="199"/>
      <c r="D302" s="200" t="s">
        <v>195</v>
      </c>
      <c r="E302" s="201" t="s">
        <v>19</v>
      </c>
      <c r="F302" s="202" t="s">
        <v>1045</v>
      </c>
      <c r="G302" s="199"/>
      <c r="H302" s="201" t="s">
        <v>19</v>
      </c>
      <c r="I302" s="203"/>
      <c r="J302" s="199"/>
      <c r="K302" s="199"/>
      <c r="L302" s="204"/>
      <c r="M302" s="205"/>
      <c r="N302" s="206"/>
      <c r="O302" s="206"/>
      <c r="P302" s="206"/>
      <c r="Q302" s="206"/>
      <c r="R302" s="206"/>
      <c r="S302" s="206"/>
      <c r="T302" s="207"/>
      <c r="AT302" s="208" t="s">
        <v>195</v>
      </c>
      <c r="AU302" s="208" t="s">
        <v>82</v>
      </c>
      <c r="AV302" s="13" t="s">
        <v>80</v>
      </c>
      <c r="AW302" s="13" t="s">
        <v>35</v>
      </c>
      <c r="AX302" s="13" t="s">
        <v>73</v>
      </c>
      <c r="AY302" s="208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1128</v>
      </c>
      <c r="G303" s="210"/>
      <c r="H303" s="213">
        <v>2.2400000000000002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1128</v>
      </c>
      <c r="G304" s="210"/>
      <c r="H304" s="213">
        <v>2.2400000000000002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5" customFormat="1" ht="11.25">
      <c r="B305" s="220"/>
      <c r="C305" s="221"/>
      <c r="D305" s="200" t="s">
        <v>195</v>
      </c>
      <c r="E305" s="222" t="s">
        <v>19</v>
      </c>
      <c r="F305" s="223" t="s">
        <v>226</v>
      </c>
      <c r="G305" s="221"/>
      <c r="H305" s="224">
        <v>4.4800000000000004</v>
      </c>
      <c r="I305" s="225"/>
      <c r="J305" s="221"/>
      <c r="K305" s="221"/>
      <c r="L305" s="226"/>
      <c r="M305" s="227"/>
      <c r="N305" s="228"/>
      <c r="O305" s="228"/>
      <c r="P305" s="228"/>
      <c r="Q305" s="228"/>
      <c r="R305" s="228"/>
      <c r="S305" s="228"/>
      <c r="T305" s="229"/>
      <c r="AT305" s="230" t="s">
        <v>195</v>
      </c>
      <c r="AU305" s="230" t="s">
        <v>82</v>
      </c>
      <c r="AV305" s="15" t="s">
        <v>135</v>
      </c>
      <c r="AW305" s="15" t="s">
        <v>35</v>
      </c>
      <c r="AX305" s="15" t="s">
        <v>80</v>
      </c>
      <c r="AY305" s="230" t="s">
        <v>185</v>
      </c>
    </row>
    <row r="306" spans="1:65" s="2" customFormat="1" ht="16.5" customHeight="1">
      <c r="A306" s="36"/>
      <c r="B306" s="37"/>
      <c r="C306" s="180" t="s">
        <v>630</v>
      </c>
      <c r="D306" s="180" t="s">
        <v>187</v>
      </c>
      <c r="E306" s="181" t="s">
        <v>964</v>
      </c>
      <c r="F306" s="182" t="s">
        <v>965</v>
      </c>
      <c r="G306" s="183" t="s">
        <v>240</v>
      </c>
      <c r="H306" s="184">
        <v>4.4800000000000004</v>
      </c>
      <c r="I306" s="185"/>
      <c r="J306" s="186">
        <f>ROUND(I306*H306,2)</f>
        <v>0</v>
      </c>
      <c r="K306" s="182" t="s">
        <v>191</v>
      </c>
      <c r="L306" s="41"/>
      <c r="M306" s="187" t="s">
        <v>19</v>
      </c>
      <c r="N306" s="188" t="s">
        <v>44</v>
      </c>
      <c r="O306" s="66"/>
      <c r="P306" s="189">
        <f>O306*H306</f>
        <v>0</v>
      </c>
      <c r="Q306" s="189">
        <v>0</v>
      </c>
      <c r="R306" s="189">
        <f>Q306*H306</f>
        <v>0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135</v>
      </c>
      <c r="AT306" s="191" t="s">
        <v>187</v>
      </c>
      <c r="AU306" s="191" t="s">
        <v>82</v>
      </c>
      <c r="AY306" s="19" t="s">
        <v>185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80</v>
      </c>
      <c r="BK306" s="192">
        <f>ROUND(I306*H306,2)</f>
        <v>0</v>
      </c>
      <c r="BL306" s="19" t="s">
        <v>135</v>
      </c>
      <c r="BM306" s="191" t="s">
        <v>1129</v>
      </c>
    </row>
    <row r="307" spans="1:65" s="2" customFormat="1" ht="11.25">
      <c r="A307" s="36"/>
      <c r="B307" s="37"/>
      <c r="C307" s="38"/>
      <c r="D307" s="193" t="s">
        <v>193</v>
      </c>
      <c r="E307" s="38"/>
      <c r="F307" s="194" t="s">
        <v>967</v>
      </c>
      <c r="G307" s="38"/>
      <c r="H307" s="38"/>
      <c r="I307" s="195"/>
      <c r="J307" s="38"/>
      <c r="K307" s="38"/>
      <c r="L307" s="41"/>
      <c r="M307" s="196"/>
      <c r="N307" s="197"/>
      <c r="O307" s="66"/>
      <c r="P307" s="66"/>
      <c r="Q307" s="66"/>
      <c r="R307" s="66"/>
      <c r="S307" s="66"/>
      <c r="T307" s="67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T307" s="19" t="s">
        <v>193</v>
      </c>
      <c r="AU307" s="19" t="s">
        <v>82</v>
      </c>
    </row>
    <row r="308" spans="1:65" s="13" customFormat="1" ht="11.25">
      <c r="B308" s="198"/>
      <c r="C308" s="199"/>
      <c r="D308" s="200" t="s">
        <v>195</v>
      </c>
      <c r="E308" s="201" t="s">
        <v>19</v>
      </c>
      <c r="F308" s="202" t="s">
        <v>1045</v>
      </c>
      <c r="G308" s="199"/>
      <c r="H308" s="201" t="s">
        <v>19</v>
      </c>
      <c r="I308" s="203"/>
      <c r="J308" s="199"/>
      <c r="K308" s="199"/>
      <c r="L308" s="204"/>
      <c r="M308" s="205"/>
      <c r="N308" s="206"/>
      <c r="O308" s="206"/>
      <c r="P308" s="206"/>
      <c r="Q308" s="206"/>
      <c r="R308" s="206"/>
      <c r="S308" s="206"/>
      <c r="T308" s="207"/>
      <c r="AT308" s="208" t="s">
        <v>195</v>
      </c>
      <c r="AU308" s="208" t="s">
        <v>82</v>
      </c>
      <c r="AV308" s="13" t="s">
        <v>80</v>
      </c>
      <c r="AW308" s="13" t="s">
        <v>35</v>
      </c>
      <c r="AX308" s="13" t="s">
        <v>73</v>
      </c>
      <c r="AY308" s="208" t="s">
        <v>185</v>
      </c>
    </row>
    <row r="309" spans="1:65" s="14" customFormat="1" ht="11.25">
      <c r="B309" s="209"/>
      <c r="C309" s="210"/>
      <c r="D309" s="200" t="s">
        <v>195</v>
      </c>
      <c r="E309" s="211" t="s">
        <v>19</v>
      </c>
      <c r="F309" s="212" t="s">
        <v>1128</v>
      </c>
      <c r="G309" s="210"/>
      <c r="H309" s="213">
        <v>2.2400000000000002</v>
      </c>
      <c r="I309" s="214"/>
      <c r="J309" s="210"/>
      <c r="K309" s="210"/>
      <c r="L309" s="215"/>
      <c r="M309" s="216"/>
      <c r="N309" s="217"/>
      <c r="O309" s="217"/>
      <c r="P309" s="217"/>
      <c r="Q309" s="217"/>
      <c r="R309" s="217"/>
      <c r="S309" s="217"/>
      <c r="T309" s="218"/>
      <c r="AT309" s="219" t="s">
        <v>195</v>
      </c>
      <c r="AU309" s="219" t="s">
        <v>82</v>
      </c>
      <c r="AV309" s="14" t="s">
        <v>82</v>
      </c>
      <c r="AW309" s="14" t="s">
        <v>35</v>
      </c>
      <c r="AX309" s="14" t="s">
        <v>73</v>
      </c>
      <c r="AY309" s="219" t="s">
        <v>185</v>
      </c>
    </row>
    <row r="310" spans="1:65" s="14" customFormat="1" ht="11.25">
      <c r="B310" s="209"/>
      <c r="C310" s="210"/>
      <c r="D310" s="200" t="s">
        <v>195</v>
      </c>
      <c r="E310" s="211" t="s">
        <v>19</v>
      </c>
      <c r="F310" s="212" t="s">
        <v>1128</v>
      </c>
      <c r="G310" s="210"/>
      <c r="H310" s="213">
        <v>2.2400000000000002</v>
      </c>
      <c r="I310" s="214"/>
      <c r="J310" s="210"/>
      <c r="K310" s="210"/>
      <c r="L310" s="215"/>
      <c r="M310" s="216"/>
      <c r="N310" s="217"/>
      <c r="O310" s="217"/>
      <c r="P310" s="217"/>
      <c r="Q310" s="217"/>
      <c r="R310" s="217"/>
      <c r="S310" s="217"/>
      <c r="T310" s="218"/>
      <c r="AT310" s="219" t="s">
        <v>195</v>
      </c>
      <c r="AU310" s="219" t="s">
        <v>82</v>
      </c>
      <c r="AV310" s="14" t="s">
        <v>82</v>
      </c>
      <c r="AW310" s="14" t="s">
        <v>35</v>
      </c>
      <c r="AX310" s="14" t="s">
        <v>73</v>
      </c>
      <c r="AY310" s="219" t="s">
        <v>185</v>
      </c>
    </row>
    <row r="311" spans="1:65" s="15" customFormat="1" ht="11.25">
      <c r="B311" s="220"/>
      <c r="C311" s="221"/>
      <c r="D311" s="200" t="s">
        <v>195</v>
      </c>
      <c r="E311" s="222" t="s">
        <v>19</v>
      </c>
      <c r="F311" s="223" t="s">
        <v>226</v>
      </c>
      <c r="G311" s="221"/>
      <c r="H311" s="224">
        <v>4.4800000000000004</v>
      </c>
      <c r="I311" s="225"/>
      <c r="J311" s="221"/>
      <c r="K311" s="221"/>
      <c r="L311" s="226"/>
      <c r="M311" s="227"/>
      <c r="N311" s="228"/>
      <c r="O311" s="228"/>
      <c r="P311" s="228"/>
      <c r="Q311" s="228"/>
      <c r="R311" s="228"/>
      <c r="S311" s="228"/>
      <c r="T311" s="229"/>
      <c r="AT311" s="230" t="s">
        <v>195</v>
      </c>
      <c r="AU311" s="230" t="s">
        <v>82</v>
      </c>
      <c r="AV311" s="15" t="s">
        <v>135</v>
      </c>
      <c r="AW311" s="15" t="s">
        <v>35</v>
      </c>
      <c r="AX311" s="15" t="s">
        <v>80</v>
      </c>
      <c r="AY311" s="230" t="s">
        <v>185</v>
      </c>
    </row>
    <row r="312" spans="1:65" s="2" customFormat="1" ht="21.75" customHeight="1">
      <c r="A312" s="36"/>
      <c r="B312" s="37"/>
      <c r="C312" s="180" t="s">
        <v>635</v>
      </c>
      <c r="D312" s="180" t="s">
        <v>187</v>
      </c>
      <c r="E312" s="181" t="s">
        <v>969</v>
      </c>
      <c r="F312" s="182" t="s">
        <v>970</v>
      </c>
      <c r="G312" s="183" t="s">
        <v>240</v>
      </c>
      <c r="H312" s="184">
        <v>3.59</v>
      </c>
      <c r="I312" s="185"/>
      <c r="J312" s="186">
        <f>ROUND(I312*H312,2)</f>
        <v>0</v>
      </c>
      <c r="K312" s="182" t="s">
        <v>191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6.5799999999999999E-3</v>
      </c>
      <c r="R312" s="189">
        <f>Q312*H312</f>
        <v>2.3622199999999999E-2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135</v>
      </c>
      <c r="AT312" s="191" t="s">
        <v>187</v>
      </c>
      <c r="AU312" s="191" t="s">
        <v>82</v>
      </c>
      <c r="AY312" s="19" t="s">
        <v>185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80</v>
      </c>
      <c r="BK312" s="192">
        <f>ROUND(I312*H312,2)</f>
        <v>0</v>
      </c>
      <c r="BL312" s="19" t="s">
        <v>135</v>
      </c>
      <c r="BM312" s="191" t="s">
        <v>1130</v>
      </c>
    </row>
    <row r="313" spans="1:65" s="2" customFormat="1" ht="11.25">
      <c r="A313" s="36"/>
      <c r="B313" s="37"/>
      <c r="C313" s="38"/>
      <c r="D313" s="193" t="s">
        <v>193</v>
      </c>
      <c r="E313" s="38"/>
      <c r="F313" s="194" t="s">
        <v>972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193</v>
      </c>
      <c r="AU313" s="19" t="s">
        <v>82</v>
      </c>
    </row>
    <row r="314" spans="1:65" s="13" customFormat="1" ht="11.25">
      <c r="B314" s="198"/>
      <c r="C314" s="199"/>
      <c r="D314" s="200" t="s">
        <v>195</v>
      </c>
      <c r="E314" s="201" t="s">
        <v>19</v>
      </c>
      <c r="F314" s="202" t="s">
        <v>1045</v>
      </c>
      <c r="G314" s="199"/>
      <c r="H314" s="201" t="s">
        <v>19</v>
      </c>
      <c r="I314" s="203"/>
      <c r="J314" s="199"/>
      <c r="K314" s="199"/>
      <c r="L314" s="204"/>
      <c r="M314" s="205"/>
      <c r="N314" s="206"/>
      <c r="O314" s="206"/>
      <c r="P314" s="206"/>
      <c r="Q314" s="206"/>
      <c r="R314" s="206"/>
      <c r="S314" s="206"/>
      <c r="T314" s="207"/>
      <c r="AT314" s="208" t="s">
        <v>195</v>
      </c>
      <c r="AU314" s="208" t="s">
        <v>82</v>
      </c>
      <c r="AV314" s="13" t="s">
        <v>80</v>
      </c>
      <c r="AW314" s="13" t="s">
        <v>35</v>
      </c>
      <c r="AX314" s="13" t="s">
        <v>73</v>
      </c>
      <c r="AY314" s="208" t="s">
        <v>185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1131</v>
      </c>
      <c r="G315" s="210"/>
      <c r="H315" s="213">
        <v>3.59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5" customFormat="1" ht="11.25">
      <c r="B316" s="220"/>
      <c r="C316" s="221"/>
      <c r="D316" s="200" t="s">
        <v>195</v>
      </c>
      <c r="E316" s="222" t="s">
        <v>19</v>
      </c>
      <c r="F316" s="223" t="s">
        <v>226</v>
      </c>
      <c r="G316" s="221"/>
      <c r="H316" s="224">
        <v>3.59</v>
      </c>
      <c r="I316" s="225"/>
      <c r="J316" s="221"/>
      <c r="K316" s="221"/>
      <c r="L316" s="226"/>
      <c r="M316" s="227"/>
      <c r="N316" s="228"/>
      <c r="O316" s="228"/>
      <c r="P316" s="228"/>
      <c r="Q316" s="228"/>
      <c r="R316" s="228"/>
      <c r="S316" s="228"/>
      <c r="T316" s="229"/>
      <c r="AT316" s="230" t="s">
        <v>195</v>
      </c>
      <c r="AU316" s="230" t="s">
        <v>82</v>
      </c>
      <c r="AV316" s="15" t="s">
        <v>135</v>
      </c>
      <c r="AW316" s="15" t="s">
        <v>35</v>
      </c>
      <c r="AX316" s="15" t="s">
        <v>80</v>
      </c>
      <c r="AY316" s="230" t="s">
        <v>185</v>
      </c>
    </row>
    <row r="317" spans="1:65" s="2" customFormat="1" ht="21.75" customHeight="1">
      <c r="A317" s="36"/>
      <c r="B317" s="37"/>
      <c r="C317" s="180" t="s">
        <v>627</v>
      </c>
      <c r="D317" s="180" t="s">
        <v>187</v>
      </c>
      <c r="E317" s="181" t="s">
        <v>976</v>
      </c>
      <c r="F317" s="182" t="s">
        <v>977</v>
      </c>
      <c r="G317" s="183" t="s">
        <v>240</v>
      </c>
      <c r="H317" s="184">
        <v>3.59</v>
      </c>
      <c r="I317" s="185"/>
      <c r="J317" s="186">
        <f>ROUND(I317*H317,2)</f>
        <v>0</v>
      </c>
      <c r="K317" s="182" t="s">
        <v>191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135</v>
      </c>
      <c r="AT317" s="191" t="s">
        <v>187</v>
      </c>
      <c r="AU317" s="191" t="s">
        <v>82</v>
      </c>
      <c r="AY317" s="19" t="s">
        <v>185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80</v>
      </c>
      <c r="BK317" s="192">
        <f>ROUND(I317*H317,2)</f>
        <v>0</v>
      </c>
      <c r="BL317" s="19" t="s">
        <v>135</v>
      </c>
      <c r="BM317" s="191" t="s">
        <v>1132</v>
      </c>
    </row>
    <row r="318" spans="1:65" s="2" customFormat="1" ht="11.25">
      <c r="A318" s="36"/>
      <c r="B318" s="37"/>
      <c r="C318" s="38"/>
      <c r="D318" s="193" t="s">
        <v>193</v>
      </c>
      <c r="E318" s="38"/>
      <c r="F318" s="194" t="s">
        <v>979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193</v>
      </c>
      <c r="AU318" s="19" t="s">
        <v>82</v>
      </c>
    </row>
    <row r="319" spans="1:65" s="13" customFormat="1" ht="11.25">
      <c r="B319" s="198"/>
      <c r="C319" s="199"/>
      <c r="D319" s="200" t="s">
        <v>195</v>
      </c>
      <c r="E319" s="201" t="s">
        <v>19</v>
      </c>
      <c r="F319" s="202" t="s">
        <v>1045</v>
      </c>
      <c r="G319" s="199"/>
      <c r="H319" s="201" t="s">
        <v>19</v>
      </c>
      <c r="I319" s="203"/>
      <c r="J319" s="199"/>
      <c r="K319" s="199"/>
      <c r="L319" s="204"/>
      <c r="M319" s="205"/>
      <c r="N319" s="206"/>
      <c r="O319" s="206"/>
      <c r="P319" s="206"/>
      <c r="Q319" s="206"/>
      <c r="R319" s="206"/>
      <c r="S319" s="206"/>
      <c r="T319" s="207"/>
      <c r="AT319" s="208" t="s">
        <v>195</v>
      </c>
      <c r="AU319" s="208" t="s">
        <v>82</v>
      </c>
      <c r="AV319" s="13" t="s">
        <v>80</v>
      </c>
      <c r="AW319" s="13" t="s">
        <v>35</v>
      </c>
      <c r="AX319" s="13" t="s">
        <v>73</v>
      </c>
      <c r="AY319" s="208" t="s">
        <v>185</v>
      </c>
    </row>
    <row r="320" spans="1:65" s="14" customFormat="1" ht="11.25">
      <c r="B320" s="209"/>
      <c r="C320" s="210"/>
      <c r="D320" s="200" t="s">
        <v>195</v>
      </c>
      <c r="E320" s="211" t="s">
        <v>19</v>
      </c>
      <c r="F320" s="212" t="s">
        <v>1131</v>
      </c>
      <c r="G320" s="210"/>
      <c r="H320" s="213">
        <v>3.59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1:65" s="15" customFormat="1" ht="11.25">
      <c r="B321" s="220"/>
      <c r="C321" s="221"/>
      <c r="D321" s="200" t="s">
        <v>195</v>
      </c>
      <c r="E321" s="222" t="s">
        <v>19</v>
      </c>
      <c r="F321" s="223" t="s">
        <v>226</v>
      </c>
      <c r="G321" s="221"/>
      <c r="H321" s="224">
        <v>3.59</v>
      </c>
      <c r="I321" s="225"/>
      <c r="J321" s="221"/>
      <c r="K321" s="221"/>
      <c r="L321" s="226"/>
      <c r="M321" s="227"/>
      <c r="N321" s="228"/>
      <c r="O321" s="228"/>
      <c r="P321" s="228"/>
      <c r="Q321" s="228"/>
      <c r="R321" s="228"/>
      <c r="S321" s="228"/>
      <c r="T321" s="229"/>
      <c r="AT321" s="230" t="s">
        <v>195</v>
      </c>
      <c r="AU321" s="230" t="s">
        <v>82</v>
      </c>
      <c r="AV321" s="15" t="s">
        <v>135</v>
      </c>
      <c r="AW321" s="15" t="s">
        <v>35</v>
      </c>
      <c r="AX321" s="15" t="s">
        <v>80</v>
      </c>
      <c r="AY321" s="230" t="s">
        <v>185</v>
      </c>
    </row>
    <row r="322" spans="1:65" s="12" customFormat="1" ht="22.9" customHeight="1">
      <c r="B322" s="164"/>
      <c r="C322" s="165"/>
      <c r="D322" s="166" t="s">
        <v>72</v>
      </c>
      <c r="E322" s="178" t="s">
        <v>255</v>
      </c>
      <c r="F322" s="178" t="s">
        <v>593</v>
      </c>
      <c r="G322" s="165"/>
      <c r="H322" s="165"/>
      <c r="I322" s="168"/>
      <c r="J322" s="179">
        <f>BK322</f>
        <v>0</v>
      </c>
      <c r="K322" s="165"/>
      <c r="L322" s="170"/>
      <c r="M322" s="171"/>
      <c r="N322" s="172"/>
      <c r="O322" s="172"/>
      <c r="P322" s="173">
        <f>SUM(P323:P469)</f>
        <v>0</v>
      </c>
      <c r="Q322" s="172"/>
      <c r="R322" s="173">
        <f>SUM(R323:R469)</f>
        <v>2.2893716799999999</v>
      </c>
      <c r="S322" s="172"/>
      <c r="T322" s="174">
        <f>SUM(T323:T469)</f>
        <v>0</v>
      </c>
      <c r="AR322" s="175" t="s">
        <v>80</v>
      </c>
      <c r="AT322" s="176" t="s">
        <v>72</v>
      </c>
      <c r="AU322" s="176" t="s">
        <v>80</v>
      </c>
      <c r="AY322" s="175" t="s">
        <v>185</v>
      </c>
      <c r="BK322" s="177">
        <f>SUM(BK323:BK469)</f>
        <v>0</v>
      </c>
    </row>
    <row r="323" spans="1:65" s="2" customFormat="1" ht="24.2" customHeight="1">
      <c r="A323" s="36"/>
      <c r="B323" s="37"/>
      <c r="C323" s="180" t="s">
        <v>644</v>
      </c>
      <c r="D323" s="180" t="s">
        <v>187</v>
      </c>
      <c r="E323" s="181" t="s">
        <v>1133</v>
      </c>
      <c r="F323" s="182" t="s">
        <v>1134</v>
      </c>
      <c r="G323" s="183" t="s">
        <v>240</v>
      </c>
      <c r="H323" s="184">
        <v>54.728000000000002</v>
      </c>
      <c r="I323" s="185"/>
      <c r="J323" s="186">
        <f>ROUND(I323*H323,2)</f>
        <v>0</v>
      </c>
      <c r="K323" s="182" t="s">
        <v>191</v>
      </c>
      <c r="L323" s="41"/>
      <c r="M323" s="187" t="s">
        <v>19</v>
      </c>
      <c r="N323" s="188" t="s">
        <v>44</v>
      </c>
      <c r="O323" s="66"/>
      <c r="P323" s="189">
        <f>O323*H323</f>
        <v>0</v>
      </c>
      <c r="Q323" s="189">
        <v>2.5999999999999998E-4</v>
      </c>
      <c r="R323" s="189">
        <f>Q323*H323</f>
        <v>1.4229279999999999E-2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135</v>
      </c>
      <c r="AT323" s="191" t="s">
        <v>187</v>
      </c>
      <c r="AU323" s="191" t="s">
        <v>82</v>
      </c>
      <c r="AY323" s="19" t="s">
        <v>185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80</v>
      </c>
      <c r="BK323" s="192">
        <f>ROUND(I323*H323,2)</f>
        <v>0</v>
      </c>
      <c r="BL323" s="19" t="s">
        <v>135</v>
      </c>
      <c r="BM323" s="191" t="s">
        <v>1135</v>
      </c>
    </row>
    <row r="324" spans="1:65" s="2" customFormat="1" ht="11.25">
      <c r="A324" s="36"/>
      <c r="B324" s="37"/>
      <c r="C324" s="38"/>
      <c r="D324" s="193" t="s">
        <v>193</v>
      </c>
      <c r="E324" s="38"/>
      <c r="F324" s="194" t="s">
        <v>1136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193</v>
      </c>
      <c r="AU324" s="19" t="s">
        <v>82</v>
      </c>
    </row>
    <row r="325" spans="1:65" s="13" customFormat="1" ht="11.25">
      <c r="B325" s="198"/>
      <c r="C325" s="199"/>
      <c r="D325" s="200" t="s">
        <v>195</v>
      </c>
      <c r="E325" s="201" t="s">
        <v>19</v>
      </c>
      <c r="F325" s="202" t="s">
        <v>1137</v>
      </c>
      <c r="G325" s="199"/>
      <c r="H325" s="201" t="s">
        <v>19</v>
      </c>
      <c r="I325" s="203"/>
      <c r="J325" s="199"/>
      <c r="K325" s="199"/>
      <c r="L325" s="204"/>
      <c r="M325" s="205"/>
      <c r="N325" s="206"/>
      <c r="O325" s="206"/>
      <c r="P325" s="206"/>
      <c r="Q325" s="206"/>
      <c r="R325" s="206"/>
      <c r="S325" s="206"/>
      <c r="T325" s="207"/>
      <c r="AT325" s="208" t="s">
        <v>195</v>
      </c>
      <c r="AU325" s="208" t="s">
        <v>82</v>
      </c>
      <c r="AV325" s="13" t="s">
        <v>80</v>
      </c>
      <c r="AW325" s="13" t="s">
        <v>35</v>
      </c>
      <c r="AX325" s="13" t="s">
        <v>73</v>
      </c>
      <c r="AY325" s="208" t="s">
        <v>185</v>
      </c>
    </row>
    <row r="326" spans="1:65" s="14" customFormat="1" ht="11.25">
      <c r="B326" s="209"/>
      <c r="C326" s="210"/>
      <c r="D326" s="200" t="s">
        <v>195</v>
      </c>
      <c r="E326" s="211" t="s">
        <v>19</v>
      </c>
      <c r="F326" s="212" t="s">
        <v>1138</v>
      </c>
      <c r="G326" s="210"/>
      <c r="H326" s="213">
        <v>41.87</v>
      </c>
      <c r="I326" s="214"/>
      <c r="J326" s="210"/>
      <c r="K326" s="210"/>
      <c r="L326" s="215"/>
      <c r="M326" s="216"/>
      <c r="N326" s="217"/>
      <c r="O326" s="217"/>
      <c r="P326" s="217"/>
      <c r="Q326" s="217"/>
      <c r="R326" s="217"/>
      <c r="S326" s="217"/>
      <c r="T326" s="218"/>
      <c r="AT326" s="219" t="s">
        <v>195</v>
      </c>
      <c r="AU326" s="219" t="s">
        <v>82</v>
      </c>
      <c r="AV326" s="14" t="s">
        <v>82</v>
      </c>
      <c r="AW326" s="14" t="s">
        <v>35</v>
      </c>
      <c r="AX326" s="14" t="s">
        <v>73</v>
      </c>
      <c r="AY326" s="219" t="s">
        <v>185</v>
      </c>
    </row>
    <row r="327" spans="1:65" s="14" customFormat="1" ht="11.25">
      <c r="B327" s="209"/>
      <c r="C327" s="210"/>
      <c r="D327" s="200" t="s">
        <v>195</v>
      </c>
      <c r="E327" s="211" t="s">
        <v>19</v>
      </c>
      <c r="F327" s="212" t="s">
        <v>1139</v>
      </c>
      <c r="G327" s="210"/>
      <c r="H327" s="213">
        <v>-4.04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1:65" s="14" customFormat="1" ht="11.25">
      <c r="B328" s="209"/>
      <c r="C328" s="210"/>
      <c r="D328" s="200" t="s">
        <v>195</v>
      </c>
      <c r="E328" s="211" t="s">
        <v>19</v>
      </c>
      <c r="F328" s="212" t="s">
        <v>745</v>
      </c>
      <c r="G328" s="210"/>
      <c r="H328" s="213">
        <v>-2.79</v>
      </c>
      <c r="I328" s="214"/>
      <c r="J328" s="210"/>
      <c r="K328" s="210"/>
      <c r="L328" s="215"/>
      <c r="M328" s="216"/>
      <c r="N328" s="217"/>
      <c r="O328" s="217"/>
      <c r="P328" s="217"/>
      <c r="Q328" s="217"/>
      <c r="R328" s="217"/>
      <c r="S328" s="217"/>
      <c r="T328" s="218"/>
      <c r="AT328" s="219" t="s">
        <v>195</v>
      </c>
      <c r="AU328" s="219" t="s">
        <v>82</v>
      </c>
      <c r="AV328" s="14" t="s">
        <v>82</v>
      </c>
      <c r="AW328" s="14" t="s">
        <v>35</v>
      </c>
      <c r="AX328" s="14" t="s">
        <v>73</v>
      </c>
      <c r="AY328" s="219" t="s">
        <v>185</v>
      </c>
    </row>
    <row r="329" spans="1:65" s="14" customFormat="1" ht="11.25">
      <c r="B329" s="209"/>
      <c r="C329" s="210"/>
      <c r="D329" s="200" t="s">
        <v>195</v>
      </c>
      <c r="E329" s="211" t="s">
        <v>19</v>
      </c>
      <c r="F329" s="212" t="s">
        <v>1123</v>
      </c>
      <c r="G329" s="210"/>
      <c r="H329" s="213">
        <v>4.08</v>
      </c>
      <c r="I329" s="214"/>
      <c r="J329" s="210"/>
      <c r="K329" s="210"/>
      <c r="L329" s="215"/>
      <c r="M329" s="216"/>
      <c r="N329" s="217"/>
      <c r="O329" s="217"/>
      <c r="P329" s="217"/>
      <c r="Q329" s="217"/>
      <c r="R329" s="217"/>
      <c r="S329" s="217"/>
      <c r="T329" s="218"/>
      <c r="AT329" s="219" t="s">
        <v>195</v>
      </c>
      <c r="AU329" s="219" t="s">
        <v>82</v>
      </c>
      <c r="AV329" s="14" t="s">
        <v>82</v>
      </c>
      <c r="AW329" s="14" t="s">
        <v>35</v>
      </c>
      <c r="AX329" s="14" t="s">
        <v>73</v>
      </c>
      <c r="AY329" s="219" t="s">
        <v>185</v>
      </c>
    </row>
    <row r="330" spans="1:65" s="14" customFormat="1" ht="11.25">
      <c r="B330" s="209"/>
      <c r="C330" s="210"/>
      <c r="D330" s="200" t="s">
        <v>195</v>
      </c>
      <c r="E330" s="211" t="s">
        <v>19</v>
      </c>
      <c r="F330" s="212" t="s">
        <v>1140</v>
      </c>
      <c r="G330" s="210"/>
      <c r="H330" s="213">
        <v>6.6079999999999997</v>
      </c>
      <c r="I330" s="214"/>
      <c r="J330" s="210"/>
      <c r="K330" s="210"/>
      <c r="L330" s="215"/>
      <c r="M330" s="216"/>
      <c r="N330" s="217"/>
      <c r="O330" s="217"/>
      <c r="P330" s="217"/>
      <c r="Q330" s="217"/>
      <c r="R330" s="217"/>
      <c r="S330" s="217"/>
      <c r="T330" s="218"/>
      <c r="AT330" s="219" t="s">
        <v>195</v>
      </c>
      <c r="AU330" s="219" t="s">
        <v>82</v>
      </c>
      <c r="AV330" s="14" t="s">
        <v>82</v>
      </c>
      <c r="AW330" s="14" t="s">
        <v>35</v>
      </c>
      <c r="AX330" s="14" t="s">
        <v>73</v>
      </c>
      <c r="AY330" s="219" t="s">
        <v>185</v>
      </c>
    </row>
    <row r="331" spans="1:65" s="14" customFormat="1" ht="11.25">
      <c r="B331" s="209"/>
      <c r="C331" s="210"/>
      <c r="D331" s="200" t="s">
        <v>195</v>
      </c>
      <c r="E331" s="211" t="s">
        <v>19</v>
      </c>
      <c r="F331" s="212" t="s">
        <v>1125</v>
      </c>
      <c r="G331" s="210"/>
      <c r="H331" s="213">
        <v>4.92</v>
      </c>
      <c r="I331" s="214"/>
      <c r="J331" s="210"/>
      <c r="K331" s="210"/>
      <c r="L331" s="215"/>
      <c r="M331" s="216"/>
      <c r="N331" s="217"/>
      <c r="O331" s="217"/>
      <c r="P331" s="217"/>
      <c r="Q331" s="217"/>
      <c r="R331" s="217"/>
      <c r="S331" s="217"/>
      <c r="T331" s="218"/>
      <c r="AT331" s="219" t="s">
        <v>195</v>
      </c>
      <c r="AU331" s="219" t="s">
        <v>82</v>
      </c>
      <c r="AV331" s="14" t="s">
        <v>82</v>
      </c>
      <c r="AW331" s="14" t="s">
        <v>35</v>
      </c>
      <c r="AX331" s="14" t="s">
        <v>73</v>
      </c>
      <c r="AY331" s="219" t="s">
        <v>185</v>
      </c>
    </row>
    <row r="332" spans="1:65" s="14" customFormat="1" ht="11.25">
      <c r="B332" s="209"/>
      <c r="C332" s="210"/>
      <c r="D332" s="200" t="s">
        <v>195</v>
      </c>
      <c r="E332" s="211" t="s">
        <v>19</v>
      </c>
      <c r="F332" s="212" t="s">
        <v>1123</v>
      </c>
      <c r="G332" s="210"/>
      <c r="H332" s="213">
        <v>4.08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1:65" s="15" customFormat="1" ht="11.25">
      <c r="B333" s="220"/>
      <c r="C333" s="221"/>
      <c r="D333" s="200" t="s">
        <v>195</v>
      </c>
      <c r="E333" s="222" t="s">
        <v>19</v>
      </c>
      <c r="F333" s="223" t="s">
        <v>226</v>
      </c>
      <c r="G333" s="221"/>
      <c r="H333" s="224">
        <v>54.727999999999994</v>
      </c>
      <c r="I333" s="225"/>
      <c r="J333" s="221"/>
      <c r="K333" s="221"/>
      <c r="L333" s="226"/>
      <c r="M333" s="227"/>
      <c r="N333" s="228"/>
      <c r="O333" s="228"/>
      <c r="P333" s="228"/>
      <c r="Q333" s="228"/>
      <c r="R333" s="228"/>
      <c r="S333" s="228"/>
      <c r="T333" s="229"/>
      <c r="AT333" s="230" t="s">
        <v>195</v>
      </c>
      <c r="AU333" s="230" t="s">
        <v>82</v>
      </c>
      <c r="AV333" s="15" t="s">
        <v>135</v>
      </c>
      <c r="AW333" s="15" t="s">
        <v>35</v>
      </c>
      <c r="AX333" s="15" t="s">
        <v>80</v>
      </c>
      <c r="AY333" s="230" t="s">
        <v>185</v>
      </c>
    </row>
    <row r="334" spans="1:65" s="2" customFormat="1" ht="24.2" customHeight="1">
      <c r="A334" s="36"/>
      <c r="B334" s="37"/>
      <c r="C334" s="180" t="s">
        <v>888</v>
      </c>
      <c r="D334" s="180" t="s">
        <v>187</v>
      </c>
      <c r="E334" s="181" t="s">
        <v>1141</v>
      </c>
      <c r="F334" s="182" t="s">
        <v>1142</v>
      </c>
      <c r="G334" s="183" t="s">
        <v>240</v>
      </c>
      <c r="H334" s="184">
        <v>54.728000000000002</v>
      </c>
      <c r="I334" s="185"/>
      <c r="J334" s="186">
        <f>ROUND(I334*H334,2)</f>
        <v>0</v>
      </c>
      <c r="K334" s="182" t="s">
        <v>191</v>
      </c>
      <c r="L334" s="41"/>
      <c r="M334" s="187" t="s">
        <v>19</v>
      </c>
      <c r="N334" s="188" t="s">
        <v>44</v>
      </c>
      <c r="O334" s="66"/>
      <c r="P334" s="189">
        <f>O334*H334</f>
        <v>0</v>
      </c>
      <c r="Q334" s="189">
        <v>4.0000000000000001E-3</v>
      </c>
      <c r="R334" s="189">
        <f>Q334*H334</f>
        <v>0.21891200000000002</v>
      </c>
      <c r="S334" s="189">
        <v>0</v>
      </c>
      <c r="T334" s="190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135</v>
      </c>
      <c r="AT334" s="191" t="s">
        <v>187</v>
      </c>
      <c r="AU334" s="191" t="s">
        <v>82</v>
      </c>
      <c r="AY334" s="19" t="s">
        <v>185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19" t="s">
        <v>80</v>
      </c>
      <c r="BK334" s="192">
        <f>ROUND(I334*H334,2)</f>
        <v>0</v>
      </c>
      <c r="BL334" s="19" t="s">
        <v>135</v>
      </c>
      <c r="BM334" s="191" t="s">
        <v>1143</v>
      </c>
    </row>
    <row r="335" spans="1:65" s="2" customFormat="1" ht="11.25">
      <c r="A335" s="36"/>
      <c r="B335" s="37"/>
      <c r="C335" s="38"/>
      <c r="D335" s="193" t="s">
        <v>193</v>
      </c>
      <c r="E335" s="38"/>
      <c r="F335" s="194" t="s">
        <v>1144</v>
      </c>
      <c r="G335" s="38"/>
      <c r="H335" s="38"/>
      <c r="I335" s="195"/>
      <c r="J335" s="38"/>
      <c r="K335" s="38"/>
      <c r="L335" s="41"/>
      <c r="M335" s="196"/>
      <c r="N335" s="197"/>
      <c r="O335" s="66"/>
      <c r="P335" s="66"/>
      <c r="Q335" s="66"/>
      <c r="R335" s="66"/>
      <c r="S335" s="66"/>
      <c r="T335" s="67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T335" s="19" t="s">
        <v>193</v>
      </c>
      <c r="AU335" s="19" t="s">
        <v>82</v>
      </c>
    </row>
    <row r="336" spans="1:65" s="13" customFormat="1" ht="11.25">
      <c r="B336" s="198"/>
      <c r="C336" s="199"/>
      <c r="D336" s="200" t="s">
        <v>195</v>
      </c>
      <c r="E336" s="201" t="s">
        <v>19</v>
      </c>
      <c r="F336" s="202" t="s">
        <v>1137</v>
      </c>
      <c r="G336" s="199"/>
      <c r="H336" s="201" t="s">
        <v>19</v>
      </c>
      <c r="I336" s="203"/>
      <c r="J336" s="199"/>
      <c r="K336" s="199"/>
      <c r="L336" s="204"/>
      <c r="M336" s="205"/>
      <c r="N336" s="206"/>
      <c r="O336" s="206"/>
      <c r="P336" s="206"/>
      <c r="Q336" s="206"/>
      <c r="R336" s="206"/>
      <c r="S336" s="206"/>
      <c r="T336" s="207"/>
      <c r="AT336" s="208" t="s">
        <v>195</v>
      </c>
      <c r="AU336" s="208" t="s">
        <v>82</v>
      </c>
      <c r="AV336" s="13" t="s">
        <v>80</v>
      </c>
      <c r="AW336" s="13" t="s">
        <v>35</v>
      </c>
      <c r="AX336" s="13" t="s">
        <v>73</v>
      </c>
      <c r="AY336" s="208" t="s">
        <v>185</v>
      </c>
    </row>
    <row r="337" spans="1:65" s="14" customFormat="1" ht="11.25">
      <c r="B337" s="209"/>
      <c r="C337" s="210"/>
      <c r="D337" s="200" t="s">
        <v>195</v>
      </c>
      <c r="E337" s="211" t="s">
        <v>19</v>
      </c>
      <c r="F337" s="212" t="s">
        <v>1138</v>
      </c>
      <c r="G337" s="210"/>
      <c r="H337" s="213">
        <v>41.87</v>
      </c>
      <c r="I337" s="214"/>
      <c r="J337" s="210"/>
      <c r="K337" s="210"/>
      <c r="L337" s="215"/>
      <c r="M337" s="216"/>
      <c r="N337" s="217"/>
      <c r="O337" s="217"/>
      <c r="P337" s="217"/>
      <c r="Q337" s="217"/>
      <c r="R337" s="217"/>
      <c r="S337" s="217"/>
      <c r="T337" s="218"/>
      <c r="AT337" s="219" t="s">
        <v>195</v>
      </c>
      <c r="AU337" s="219" t="s">
        <v>82</v>
      </c>
      <c r="AV337" s="14" t="s">
        <v>82</v>
      </c>
      <c r="AW337" s="14" t="s">
        <v>35</v>
      </c>
      <c r="AX337" s="14" t="s">
        <v>73</v>
      </c>
      <c r="AY337" s="219" t="s">
        <v>185</v>
      </c>
    </row>
    <row r="338" spans="1:65" s="14" customFormat="1" ht="11.25">
      <c r="B338" s="209"/>
      <c r="C338" s="210"/>
      <c r="D338" s="200" t="s">
        <v>195</v>
      </c>
      <c r="E338" s="211" t="s">
        <v>19</v>
      </c>
      <c r="F338" s="212" t="s">
        <v>1139</v>
      </c>
      <c r="G338" s="210"/>
      <c r="H338" s="213">
        <v>-4.04</v>
      </c>
      <c r="I338" s="214"/>
      <c r="J338" s="210"/>
      <c r="K338" s="210"/>
      <c r="L338" s="215"/>
      <c r="M338" s="216"/>
      <c r="N338" s="217"/>
      <c r="O338" s="217"/>
      <c r="P338" s="217"/>
      <c r="Q338" s="217"/>
      <c r="R338" s="217"/>
      <c r="S338" s="217"/>
      <c r="T338" s="218"/>
      <c r="AT338" s="219" t="s">
        <v>195</v>
      </c>
      <c r="AU338" s="219" t="s">
        <v>82</v>
      </c>
      <c r="AV338" s="14" t="s">
        <v>82</v>
      </c>
      <c r="AW338" s="14" t="s">
        <v>35</v>
      </c>
      <c r="AX338" s="14" t="s">
        <v>73</v>
      </c>
      <c r="AY338" s="219" t="s">
        <v>185</v>
      </c>
    </row>
    <row r="339" spans="1:65" s="14" customFormat="1" ht="11.25">
      <c r="B339" s="209"/>
      <c r="C339" s="210"/>
      <c r="D339" s="200" t="s">
        <v>195</v>
      </c>
      <c r="E339" s="211" t="s">
        <v>19</v>
      </c>
      <c r="F339" s="212" t="s">
        <v>745</v>
      </c>
      <c r="G339" s="210"/>
      <c r="H339" s="213">
        <v>-2.79</v>
      </c>
      <c r="I339" s="214"/>
      <c r="J339" s="210"/>
      <c r="K339" s="210"/>
      <c r="L339" s="215"/>
      <c r="M339" s="216"/>
      <c r="N339" s="217"/>
      <c r="O339" s="217"/>
      <c r="P339" s="217"/>
      <c r="Q339" s="217"/>
      <c r="R339" s="217"/>
      <c r="S339" s="217"/>
      <c r="T339" s="218"/>
      <c r="AT339" s="219" t="s">
        <v>195</v>
      </c>
      <c r="AU339" s="219" t="s">
        <v>82</v>
      </c>
      <c r="AV339" s="14" t="s">
        <v>82</v>
      </c>
      <c r="AW339" s="14" t="s">
        <v>35</v>
      </c>
      <c r="AX339" s="14" t="s">
        <v>73</v>
      </c>
      <c r="AY339" s="219" t="s">
        <v>185</v>
      </c>
    </row>
    <row r="340" spans="1:65" s="14" customFormat="1" ht="11.25">
      <c r="B340" s="209"/>
      <c r="C340" s="210"/>
      <c r="D340" s="200" t="s">
        <v>195</v>
      </c>
      <c r="E340" s="211" t="s">
        <v>19</v>
      </c>
      <c r="F340" s="212" t="s">
        <v>1123</v>
      </c>
      <c r="G340" s="210"/>
      <c r="H340" s="213">
        <v>4.08</v>
      </c>
      <c r="I340" s="214"/>
      <c r="J340" s="210"/>
      <c r="K340" s="210"/>
      <c r="L340" s="215"/>
      <c r="M340" s="216"/>
      <c r="N340" s="217"/>
      <c r="O340" s="217"/>
      <c r="P340" s="217"/>
      <c r="Q340" s="217"/>
      <c r="R340" s="217"/>
      <c r="S340" s="217"/>
      <c r="T340" s="218"/>
      <c r="AT340" s="219" t="s">
        <v>195</v>
      </c>
      <c r="AU340" s="219" t="s">
        <v>82</v>
      </c>
      <c r="AV340" s="14" t="s">
        <v>82</v>
      </c>
      <c r="AW340" s="14" t="s">
        <v>35</v>
      </c>
      <c r="AX340" s="14" t="s">
        <v>73</v>
      </c>
      <c r="AY340" s="219" t="s">
        <v>185</v>
      </c>
    </row>
    <row r="341" spans="1:65" s="14" customFormat="1" ht="11.25">
      <c r="B341" s="209"/>
      <c r="C341" s="210"/>
      <c r="D341" s="200" t="s">
        <v>195</v>
      </c>
      <c r="E341" s="211" t="s">
        <v>19</v>
      </c>
      <c r="F341" s="212" t="s">
        <v>1140</v>
      </c>
      <c r="G341" s="210"/>
      <c r="H341" s="213">
        <v>6.6079999999999997</v>
      </c>
      <c r="I341" s="214"/>
      <c r="J341" s="210"/>
      <c r="K341" s="210"/>
      <c r="L341" s="215"/>
      <c r="M341" s="216"/>
      <c r="N341" s="217"/>
      <c r="O341" s="217"/>
      <c r="P341" s="217"/>
      <c r="Q341" s="217"/>
      <c r="R341" s="217"/>
      <c r="S341" s="217"/>
      <c r="T341" s="218"/>
      <c r="AT341" s="219" t="s">
        <v>195</v>
      </c>
      <c r="AU341" s="219" t="s">
        <v>82</v>
      </c>
      <c r="AV341" s="14" t="s">
        <v>82</v>
      </c>
      <c r="AW341" s="14" t="s">
        <v>35</v>
      </c>
      <c r="AX341" s="14" t="s">
        <v>73</v>
      </c>
      <c r="AY341" s="219" t="s">
        <v>185</v>
      </c>
    </row>
    <row r="342" spans="1:65" s="14" customFormat="1" ht="11.25">
      <c r="B342" s="209"/>
      <c r="C342" s="210"/>
      <c r="D342" s="200" t="s">
        <v>195</v>
      </c>
      <c r="E342" s="211" t="s">
        <v>19</v>
      </c>
      <c r="F342" s="212" t="s">
        <v>1125</v>
      </c>
      <c r="G342" s="210"/>
      <c r="H342" s="213">
        <v>4.92</v>
      </c>
      <c r="I342" s="214"/>
      <c r="J342" s="210"/>
      <c r="K342" s="210"/>
      <c r="L342" s="215"/>
      <c r="M342" s="216"/>
      <c r="N342" s="217"/>
      <c r="O342" s="217"/>
      <c r="P342" s="217"/>
      <c r="Q342" s="217"/>
      <c r="R342" s="217"/>
      <c r="S342" s="217"/>
      <c r="T342" s="218"/>
      <c r="AT342" s="219" t="s">
        <v>195</v>
      </c>
      <c r="AU342" s="219" t="s">
        <v>82</v>
      </c>
      <c r="AV342" s="14" t="s">
        <v>82</v>
      </c>
      <c r="AW342" s="14" t="s">
        <v>35</v>
      </c>
      <c r="AX342" s="14" t="s">
        <v>73</v>
      </c>
      <c r="AY342" s="219" t="s">
        <v>185</v>
      </c>
    </row>
    <row r="343" spans="1:65" s="14" customFormat="1" ht="11.25">
      <c r="B343" s="209"/>
      <c r="C343" s="210"/>
      <c r="D343" s="200" t="s">
        <v>195</v>
      </c>
      <c r="E343" s="211" t="s">
        <v>19</v>
      </c>
      <c r="F343" s="212" t="s">
        <v>1123</v>
      </c>
      <c r="G343" s="210"/>
      <c r="H343" s="213">
        <v>4.08</v>
      </c>
      <c r="I343" s="214"/>
      <c r="J343" s="210"/>
      <c r="K343" s="210"/>
      <c r="L343" s="215"/>
      <c r="M343" s="216"/>
      <c r="N343" s="217"/>
      <c r="O343" s="217"/>
      <c r="P343" s="217"/>
      <c r="Q343" s="217"/>
      <c r="R343" s="217"/>
      <c r="S343" s="217"/>
      <c r="T343" s="218"/>
      <c r="AT343" s="219" t="s">
        <v>195</v>
      </c>
      <c r="AU343" s="219" t="s">
        <v>82</v>
      </c>
      <c r="AV343" s="14" t="s">
        <v>82</v>
      </c>
      <c r="AW343" s="14" t="s">
        <v>35</v>
      </c>
      <c r="AX343" s="14" t="s">
        <v>73</v>
      </c>
      <c r="AY343" s="219" t="s">
        <v>185</v>
      </c>
    </row>
    <row r="344" spans="1:65" s="15" customFormat="1" ht="11.25">
      <c r="B344" s="220"/>
      <c r="C344" s="221"/>
      <c r="D344" s="200" t="s">
        <v>195</v>
      </c>
      <c r="E344" s="222" t="s">
        <v>19</v>
      </c>
      <c r="F344" s="223" t="s">
        <v>226</v>
      </c>
      <c r="G344" s="221"/>
      <c r="H344" s="224">
        <v>54.727999999999994</v>
      </c>
      <c r="I344" s="225"/>
      <c r="J344" s="221"/>
      <c r="K344" s="221"/>
      <c r="L344" s="226"/>
      <c r="M344" s="227"/>
      <c r="N344" s="228"/>
      <c r="O344" s="228"/>
      <c r="P344" s="228"/>
      <c r="Q344" s="228"/>
      <c r="R344" s="228"/>
      <c r="S344" s="228"/>
      <c r="T344" s="229"/>
      <c r="AT344" s="230" t="s">
        <v>195</v>
      </c>
      <c r="AU344" s="230" t="s">
        <v>82</v>
      </c>
      <c r="AV344" s="15" t="s">
        <v>135</v>
      </c>
      <c r="AW344" s="15" t="s">
        <v>35</v>
      </c>
      <c r="AX344" s="15" t="s">
        <v>80</v>
      </c>
      <c r="AY344" s="230" t="s">
        <v>185</v>
      </c>
    </row>
    <row r="345" spans="1:65" s="2" customFormat="1" ht="16.5" customHeight="1">
      <c r="A345" s="36"/>
      <c r="B345" s="37"/>
      <c r="C345" s="180" t="s">
        <v>893</v>
      </c>
      <c r="D345" s="180" t="s">
        <v>187</v>
      </c>
      <c r="E345" s="181" t="s">
        <v>1145</v>
      </c>
      <c r="F345" s="182" t="s">
        <v>1146</v>
      </c>
      <c r="G345" s="183" t="s">
        <v>240</v>
      </c>
      <c r="H345" s="184">
        <v>183.23400000000001</v>
      </c>
      <c r="I345" s="185"/>
      <c r="J345" s="186">
        <f>ROUND(I345*H345,2)</f>
        <v>0</v>
      </c>
      <c r="K345" s="182" t="s">
        <v>191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2.5999999999999998E-4</v>
      </c>
      <c r="R345" s="189">
        <f>Q345*H345</f>
        <v>4.7640839999999997E-2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82</v>
      </c>
      <c r="AY345" s="19" t="s">
        <v>185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80</v>
      </c>
      <c r="BK345" s="192">
        <f>ROUND(I345*H345,2)</f>
        <v>0</v>
      </c>
      <c r="BL345" s="19" t="s">
        <v>135</v>
      </c>
      <c r="BM345" s="191" t="s">
        <v>1147</v>
      </c>
    </row>
    <row r="346" spans="1:65" s="2" customFormat="1" ht="11.25">
      <c r="A346" s="36"/>
      <c r="B346" s="37"/>
      <c r="C346" s="38"/>
      <c r="D346" s="193" t="s">
        <v>193</v>
      </c>
      <c r="E346" s="38"/>
      <c r="F346" s="194" t="s">
        <v>1148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193</v>
      </c>
      <c r="AU346" s="19" t="s">
        <v>82</v>
      </c>
    </row>
    <row r="347" spans="1:65" s="13" customFormat="1" ht="11.25">
      <c r="B347" s="198"/>
      <c r="C347" s="199"/>
      <c r="D347" s="200" t="s">
        <v>195</v>
      </c>
      <c r="E347" s="201" t="s">
        <v>19</v>
      </c>
      <c r="F347" s="202" t="s">
        <v>1149</v>
      </c>
      <c r="G347" s="199"/>
      <c r="H347" s="201" t="s">
        <v>19</v>
      </c>
      <c r="I347" s="203"/>
      <c r="J347" s="199"/>
      <c r="K347" s="199"/>
      <c r="L347" s="204"/>
      <c r="M347" s="205"/>
      <c r="N347" s="206"/>
      <c r="O347" s="206"/>
      <c r="P347" s="206"/>
      <c r="Q347" s="206"/>
      <c r="R347" s="206"/>
      <c r="S347" s="206"/>
      <c r="T347" s="207"/>
      <c r="AT347" s="208" t="s">
        <v>195</v>
      </c>
      <c r="AU347" s="208" t="s">
        <v>82</v>
      </c>
      <c r="AV347" s="13" t="s">
        <v>80</v>
      </c>
      <c r="AW347" s="13" t="s">
        <v>35</v>
      </c>
      <c r="AX347" s="13" t="s">
        <v>73</v>
      </c>
      <c r="AY347" s="208" t="s">
        <v>185</v>
      </c>
    </row>
    <row r="348" spans="1:65" s="13" customFormat="1" ht="11.25">
      <c r="B348" s="198"/>
      <c r="C348" s="199"/>
      <c r="D348" s="200" t="s">
        <v>195</v>
      </c>
      <c r="E348" s="201" t="s">
        <v>19</v>
      </c>
      <c r="F348" s="202" t="s">
        <v>1150</v>
      </c>
      <c r="G348" s="199"/>
      <c r="H348" s="201" t="s">
        <v>19</v>
      </c>
      <c r="I348" s="203"/>
      <c r="J348" s="199"/>
      <c r="K348" s="199"/>
      <c r="L348" s="204"/>
      <c r="M348" s="205"/>
      <c r="N348" s="206"/>
      <c r="O348" s="206"/>
      <c r="P348" s="206"/>
      <c r="Q348" s="206"/>
      <c r="R348" s="206"/>
      <c r="S348" s="206"/>
      <c r="T348" s="207"/>
      <c r="AT348" s="208" t="s">
        <v>195</v>
      </c>
      <c r="AU348" s="208" t="s">
        <v>82</v>
      </c>
      <c r="AV348" s="13" t="s">
        <v>80</v>
      </c>
      <c r="AW348" s="13" t="s">
        <v>35</v>
      </c>
      <c r="AX348" s="13" t="s">
        <v>73</v>
      </c>
      <c r="AY348" s="208" t="s">
        <v>185</v>
      </c>
    </row>
    <row r="349" spans="1:65" s="14" customFormat="1" ht="11.25">
      <c r="B349" s="209"/>
      <c r="C349" s="210"/>
      <c r="D349" s="200" t="s">
        <v>195</v>
      </c>
      <c r="E349" s="211" t="s">
        <v>19</v>
      </c>
      <c r="F349" s="212" t="s">
        <v>1151</v>
      </c>
      <c r="G349" s="210"/>
      <c r="H349" s="213">
        <v>96.486999999999995</v>
      </c>
      <c r="I349" s="214"/>
      <c r="J349" s="210"/>
      <c r="K349" s="210"/>
      <c r="L349" s="215"/>
      <c r="M349" s="216"/>
      <c r="N349" s="217"/>
      <c r="O349" s="217"/>
      <c r="P349" s="217"/>
      <c r="Q349" s="217"/>
      <c r="R349" s="217"/>
      <c r="S349" s="217"/>
      <c r="T349" s="218"/>
      <c r="AT349" s="219" t="s">
        <v>195</v>
      </c>
      <c r="AU349" s="219" t="s">
        <v>82</v>
      </c>
      <c r="AV349" s="14" t="s">
        <v>82</v>
      </c>
      <c r="AW349" s="14" t="s">
        <v>35</v>
      </c>
      <c r="AX349" s="14" t="s">
        <v>73</v>
      </c>
      <c r="AY349" s="219" t="s">
        <v>185</v>
      </c>
    </row>
    <row r="350" spans="1:65" s="14" customFormat="1" ht="11.25">
      <c r="B350" s="209"/>
      <c r="C350" s="210"/>
      <c r="D350" s="200" t="s">
        <v>195</v>
      </c>
      <c r="E350" s="211" t="s">
        <v>19</v>
      </c>
      <c r="F350" s="212" t="s">
        <v>1152</v>
      </c>
      <c r="G350" s="210"/>
      <c r="H350" s="213">
        <v>2.101</v>
      </c>
      <c r="I350" s="214"/>
      <c r="J350" s="210"/>
      <c r="K350" s="210"/>
      <c r="L350" s="215"/>
      <c r="M350" s="216"/>
      <c r="N350" s="217"/>
      <c r="O350" s="217"/>
      <c r="P350" s="217"/>
      <c r="Q350" s="217"/>
      <c r="R350" s="217"/>
      <c r="S350" s="217"/>
      <c r="T350" s="218"/>
      <c r="AT350" s="219" t="s">
        <v>195</v>
      </c>
      <c r="AU350" s="219" t="s">
        <v>82</v>
      </c>
      <c r="AV350" s="14" t="s">
        <v>82</v>
      </c>
      <c r="AW350" s="14" t="s">
        <v>35</v>
      </c>
      <c r="AX350" s="14" t="s">
        <v>73</v>
      </c>
      <c r="AY350" s="219" t="s">
        <v>185</v>
      </c>
    </row>
    <row r="351" spans="1:65" s="14" customFormat="1" ht="11.25">
      <c r="B351" s="209"/>
      <c r="C351" s="210"/>
      <c r="D351" s="200" t="s">
        <v>195</v>
      </c>
      <c r="E351" s="211" t="s">
        <v>19</v>
      </c>
      <c r="F351" s="212" t="s">
        <v>1153</v>
      </c>
      <c r="G351" s="210"/>
      <c r="H351" s="213">
        <v>1.35</v>
      </c>
      <c r="I351" s="214"/>
      <c r="J351" s="210"/>
      <c r="K351" s="210"/>
      <c r="L351" s="215"/>
      <c r="M351" s="216"/>
      <c r="N351" s="217"/>
      <c r="O351" s="217"/>
      <c r="P351" s="217"/>
      <c r="Q351" s="217"/>
      <c r="R351" s="217"/>
      <c r="S351" s="217"/>
      <c r="T351" s="218"/>
      <c r="AT351" s="219" t="s">
        <v>195</v>
      </c>
      <c r="AU351" s="219" t="s">
        <v>82</v>
      </c>
      <c r="AV351" s="14" t="s">
        <v>82</v>
      </c>
      <c r="AW351" s="14" t="s">
        <v>35</v>
      </c>
      <c r="AX351" s="14" t="s">
        <v>73</v>
      </c>
      <c r="AY351" s="219" t="s">
        <v>185</v>
      </c>
    </row>
    <row r="352" spans="1:65" s="14" customFormat="1" ht="11.25">
      <c r="B352" s="209"/>
      <c r="C352" s="210"/>
      <c r="D352" s="200" t="s">
        <v>195</v>
      </c>
      <c r="E352" s="211" t="s">
        <v>19</v>
      </c>
      <c r="F352" s="212" t="s">
        <v>1048</v>
      </c>
      <c r="G352" s="210"/>
      <c r="H352" s="213">
        <v>-0.4</v>
      </c>
      <c r="I352" s="214"/>
      <c r="J352" s="210"/>
      <c r="K352" s="210"/>
      <c r="L352" s="215"/>
      <c r="M352" s="216"/>
      <c r="N352" s="217"/>
      <c r="O352" s="217"/>
      <c r="P352" s="217"/>
      <c r="Q352" s="217"/>
      <c r="R352" s="217"/>
      <c r="S352" s="217"/>
      <c r="T352" s="218"/>
      <c r="AT352" s="219" t="s">
        <v>195</v>
      </c>
      <c r="AU352" s="219" t="s">
        <v>82</v>
      </c>
      <c r="AV352" s="14" t="s">
        <v>82</v>
      </c>
      <c r="AW352" s="14" t="s">
        <v>35</v>
      </c>
      <c r="AX352" s="14" t="s">
        <v>73</v>
      </c>
      <c r="AY352" s="219" t="s">
        <v>185</v>
      </c>
    </row>
    <row r="353" spans="2:51" s="14" customFormat="1" ht="11.25">
      <c r="B353" s="209"/>
      <c r="C353" s="210"/>
      <c r="D353" s="200" t="s">
        <v>195</v>
      </c>
      <c r="E353" s="211" t="s">
        <v>19</v>
      </c>
      <c r="F353" s="212" t="s">
        <v>1053</v>
      </c>
      <c r="G353" s="210"/>
      <c r="H353" s="213">
        <v>-1.3149999999999999</v>
      </c>
      <c r="I353" s="214"/>
      <c r="J353" s="210"/>
      <c r="K353" s="210"/>
      <c r="L353" s="215"/>
      <c r="M353" s="216"/>
      <c r="N353" s="217"/>
      <c r="O353" s="217"/>
      <c r="P353" s="217"/>
      <c r="Q353" s="217"/>
      <c r="R353" s="217"/>
      <c r="S353" s="217"/>
      <c r="T353" s="218"/>
      <c r="AT353" s="219" t="s">
        <v>195</v>
      </c>
      <c r="AU353" s="219" t="s">
        <v>82</v>
      </c>
      <c r="AV353" s="14" t="s">
        <v>82</v>
      </c>
      <c r="AW353" s="14" t="s">
        <v>35</v>
      </c>
      <c r="AX353" s="14" t="s">
        <v>73</v>
      </c>
      <c r="AY353" s="219" t="s">
        <v>185</v>
      </c>
    </row>
    <row r="354" spans="2:51" s="13" customFormat="1" ht="11.25">
      <c r="B354" s="198"/>
      <c r="C354" s="199"/>
      <c r="D354" s="200" t="s">
        <v>195</v>
      </c>
      <c r="E354" s="201" t="s">
        <v>19</v>
      </c>
      <c r="F354" s="202" t="s">
        <v>1154</v>
      </c>
      <c r="G354" s="199"/>
      <c r="H354" s="201" t="s">
        <v>19</v>
      </c>
      <c r="I354" s="203"/>
      <c r="J354" s="199"/>
      <c r="K354" s="199"/>
      <c r="L354" s="204"/>
      <c r="M354" s="205"/>
      <c r="N354" s="206"/>
      <c r="O354" s="206"/>
      <c r="P354" s="206"/>
      <c r="Q354" s="206"/>
      <c r="R354" s="206"/>
      <c r="S354" s="206"/>
      <c r="T354" s="207"/>
      <c r="AT354" s="208" t="s">
        <v>195</v>
      </c>
      <c r="AU354" s="208" t="s">
        <v>82</v>
      </c>
      <c r="AV354" s="13" t="s">
        <v>80</v>
      </c>
      <c r="AW354" s="13" t="s">
        <v>35</v>
      </c>
      <c r="AX354" s="13" t="s">
        <v>73</v>
      </c>
      <c r="AY354" s="208" t="s">
        <v>185</v>
      </c>
    </row>
    <row r="355" spans="2:51" s="14" customFormat="1" ht="11.25">
      <c r="B355" s="209"/>
      <c r="C355" s="210"/>
      <c r="D355" s="200" t="s">
        <v>195</v>
      </c>
      <c r="E355" s="211" t="s">
        <v>19</v>
      </c>
      <c r="F355" s="212" t="s">
        <v>1155</v>
      </c>
      <c r="G355" s="210"/>
      <c r="H355" s="213">
        <v>30.501999999999999</v>
      </c>
      <c r="I355" s="214"/>
      <c r="J355" s="210"/>
      <c r="K355" s="210"/>
      <c r="L355" s="215"/>
      <c r="M355" s="216"/>
      <c r="N355" s="217"/>
      <c r="O355" s="217"/>
      <c r="P355" s="217"/>
      <c r="Q355" s="217"/>
      <c r="R355" s="217"/>
      <c r="S355" s="217"/>
      <c r="T355" s="218"/>
      <c r="AT355" s="219" t="s">
        <v>195</v>
      </c>
      <c r="AU355" s="219" t="s">
        <v>82</v>
      </c>
      <c r="AV355" s="14" t="s">
        <v>82</v>
      </c>
      <c r="AW355" s="14" t="s">
        <v>35</v>
      </c>
      <c r="AX355" s="14" t="s">
        <v>73</v>
      </c>
      <c r="AY355" s="219" t="s">
        <v>185</v>
      </c>
    </row>
    <row r="356" spans="2:51" s="14" customFormat="1" ht="11.25">
      <c r="B356" s="209"/>
      <c r="C356" s="210"/>
      <c r="D356" s="200" t="s">
        <v>195</v>
      </c>
      <c r="E356" s="211" t="s">
        <v>19</v>
      </c>
      <c r="F356" s="212" t="s">
        <v>1156</v>
      </c>
      <c r="G356" s="210"/>
      <c r="H356" s="213">
        <v>0.38</v>
      </c>
      <c r="I356" s="214"/>
      <c r="J356" s="210"/>
      <c r="K356" s="210"/>
      <c r="L356" s="215"/>
      <c r="M356" s="216"/>
      <c r="N356" s="217"/>
      <c r="O356" s="217"/>
      <c r="P356" s="217"/>
      <c r="Q356" s="217"/>
      <c r="R356" s="217"/>
      <c r="S356" s="217"/>
      <c r="T356" s="218"/>
      <c r="AT356" s="219" t="s">
        <v>195</v>
      </c>
      <c r="AU356" s="219" t="s">
        <v>82</v>
      </c>
      <c r="AV356" s="14" t="s">
        <v>82</v>
      </c>
      <c r="AW356" s="14" t="s">
        <v>35</v>
      </c>
      <c r="AX356" s="14" t="s">
        <v>73</v>
      </c>
      <c r="AY356" s="219" t="s">
        <v>185</v>
      </c>
    </row>
    <row r="357" spans="2:51" s="14" customFormat="1" ht="11.25">
      <c r="B357" s="209"/>
      <c r="C357" s="210"/>
      <c r="D357" s="200" t="s">
        <v>195</v>
      </c>
      <c r="E357" s="211" t="s">
        <v>19</v>
      </c>
      <c r="F357" s="212" t="s">
        <v>1157</v>
      </c>
      <c r="G357" s="210"/>
      <c r="H357" s="213">
        <v>0.45</v>
      </c>
      <c r="I357" s="214"/>
      <c r="J357" s="210"/>
      <c r="K357" s="210"/>
      <c r="L357" s="215"/>
      <c r="M357" s="216"/>
      <c r="N357" s="217"/>
      <c r="O357" s="217"/>
      <c r="P357" s="217"/>
      <c r="Q357" s="217"/>
      <c r="R357" s="217"/>
      <c r="S357" s="217"/>
      <c r="T357" s="218"/>
      <c r="AT357" s="219" t="s">
        <v>195</v>
      </c>
      <c r="AU357" s="219" t="s">
        <v>82</v>
      </c>
      <c r="AV357" s="14" t="s">
        <v>82</v>
      </c>
      <c r="AW357" s="14" t="s">
        <v>35</v>
      </c>
      <c r="AX357" s="14" t="s">
        <v>73</v>
      </c>
      <c r="AY357" s="219" t="s">
        <v>185</v>
      </c>
    </row>
    <row r="358" spans="2:51" s="14" customFormat="1" ht="11.25">
      <c r="B358" s="209"/>
      <c r="C358" s="210"/>
      <c r="D358" s="200" t="s">
        <v>195</v>
      </c>
      <c r="E358" s="211" t="s">
        <v>19</v>
      </c>
      <c r="F358" s="212" t="s">
        <v>1158</v>
      </c>
      <c r="G358" s="210"/>
      <c r="H358" s="213">
        <v>-1.7729999999999999</v>
      </c>
      <c r="I358" s="214"/>
      <c r="J358" s="210"/>
      <c r="K358" s="210"/>
      <c r="L358" s="215"/>
      <c r="M358" s="216"/>
      <c r="N358" s="217"/>
      <c r="O358" s="217"/>
      <c r="P358" s="217"/>
      <c r="Q358" s="217"/>
      <c r="R358" s="217"/>
      <c r="S358" s="217"/>
      <c r="T358" s="218"/>
      <c r="AT358" s="219" t="s">
        <v>195</v>
      </c>
      <c r="AU358" s="219" t="s">
        <v>82</v>
      </c>
      <c r="AV358" s="14" t="s">
        <v>82</v>
      </c>
      <c r="AW358" s="14" t="s">
        <v>35</v>
      </c>
      <c r="AX358" s="14" t="s">
        <v>73</v>
      </c>
      <c r="AY358" s="219" t="s">
        <v>185</v>
      </c>
    </row>
    <row r="359" spans="2:51" s="13" customFormat="1" ht="11.25">
      <c r="B359" s="198"/>
      <c r="C359" s="199"/>
      <c r="D359" s="200" t="s">
        <v>195</v>
      </c>
      <c r="E359" s="201" t="s">
        <v>19</v>
      </c>
      <c r="F359" s="202" t="s">
        <v>1159</v>
      </c>
      <c r="G359" s="199"/>
      <c r="H359" s="201" t="s">
        <v>19</v>
      </c>
      <c r="I359" s="203"/>
      <c r="J359" s="199"/>
      <c r="K359" s="199"/>
      <c r="L359" s="204"/>
      <c r="M359" s="205"/>
      <c r="N359" s="206"/>
      <c r="O359" s="206"/>
      <c r="P359" s="206"/>
      <c r="Q359" s="206"/>
      <c r="R359" s="206"/>
      <c r="S359" s="206"/>
      <c r="T359" s="207"/>
      <c r="AT359" s="208" t="s">
        <v>195</v>
      </c>
      <c r="AU359" s="208" t="s">
        <v>82</v>
      </c>
      <c r="AV359" s="13" t="s">
        <v>80</v>
      </c>
      <c r="AW359" s="13" t="s">
        <v>35</v>
      </c>
      <c r="AX359" s="13" t="s">
        <v>73</v>
      </c>
      <c r="AY359" s="208" t="s">
        <v>185</v>
      </c>
    </row>
    <row r="360" spans="2:51" s="14" customFormat="1" ht="11.25">
      <c r="B360" s="209"/>
      <c r="C360" s="210"/>
      <c r="D360" s="200" t="s">
        <v>195</v>
      </c>
      <c r="E360" s="211" t="s">
        <v>19</v>
      </c>
      <c r="F360" s="212" t="s">
        <v>1160</v>
      </c>
      <c r="G360" s="210"/>
      <c r="H360" s="213">
        <v>29.375</v>
      </c>
      <c r="I360" s="214"/>
      <c r="J360" s="210"/>
      <c r="K360" s="210"/>
      <c r="L360" s="215"/>
      <c r="M360" s="216"/>
      <c r="N360" s="217"/>
      <c r="O360" s="217"/>
      <c r="P360" s="217"/>
      <c r="Q360" s="217"/>
      <c r="R360" s="217"/>
      <c r="S360" s="217"/>
      <c r="T360" s="218"/>
      <c r="AT360" s="219" t="s">
        <v>195</v>
      </c>
      <c r="AU360" s="219" t="s">
        <v>82</v>
      </c>
      <c r="AV360" s="14" t="s">
        <v>82</v>
      </c>
      <c r="AW360" s="14" t="s">
        <v>35</v>
      </c>
      <c r="AX360" s="14" t="s">
        <v>73</v>
      </c>
      <c r="AY360" s="219" t="s">
        <v>185</v>
      </c>
    </row>
    <row r="361" spans="2:51" s="14" customFormat="1" ht="11.25">
      <c r="B361" s="209"/>
      <c r="C361" s="210"/>
      <c r="D361" s="200" t="s">
        <v>195</v>
      </c>
      <c r="E361" s="211" t="s">
        <v>19</v>
      </c>
      <c r="F361" s="212" t="s">
        <v>1161</v>
      </c>
      <c r="G361" s="210"/>
      <c r="H361" s="213">
        <v>1.099</v>
      </c>
      <c r="I361" s="214"/>
      <c r="J361" s="210"/>
      <c r="K361" s="210"/>
      <c r="L361" s="215"/>
      <c r="M361" s="216"/>
      <c r="N361" s="217"/>
      <c r="O361" s="217"/>
      <c r="P361" s="217"/>
      <c r="Q361" s="217"/>
      <c r="R361" s="217"/>
      <c r="S361" s="217"/>
      <c r="T361" s="218"/>
      <c r="AT361" s="219" t="s">
        <v>195</v>
      </c>
      <c r="AU361" s="219" t="s">
        <v>82</v>
      </c>
      <c r="AV361" s="14" t="s">
        <v>82</v>
      </c>
      <c r="AW361" s="14" t="s">
        <v>35</v>
      </c>
      <c r="AX361" s="14" t="s">
        <v>73</v>
      </c>
      <c r="AY361" s="219" t="s">
        <v>185</v>
      </c>
    </row>
    <row r="362" spans="2:51" s="14" customFormat="1" ht="11.25">
      <c r="B362" s="209"/>
      <c r="C362" s="210"/>
      <c r="D362" s="200" t="s">
        <v>195</v>
      </c>
      <c r="E362" s="211" t="s">
        <v>19</v>
      </c>
      <c r="F362" s="212" t="s">
        <v>1162</v>
      </c>
      <c r="G362" s="210"/>
      <c r="H362" s="213">
        <v>2.0139999999999998</v>
      </c>
      <c r="I362" s="214"/>
      <c r="J362" s="210"/>
      <c r="K362" s="210"/>
      <c r="L362" s="215"/>
      <c r="M362" s="216"/>
      <c r="N362" s="217"/>
      <c r="O362" s="217"/>
      <c r="P362" s="217"/>
      <c r="Q362" s="217"/>
      <c r="R362" s="217"/>
      <c r="S362" s="217"/>
      <c r="T362" s="218"/>
      <c r="AT362" s="219" t="s">
        <v>195</v>
      </c>
      <c r="AU362" s="219" t="s">
        <v>82</v>
      </c>
      <c r="AV362" s="14" t="s">
        <v>82</v>
      </c>
      <c r="AW362" s="14" t="s">
        <v>35</v>
      </c>
      <c r="AX362" s="14" t="s">
        <v>73</v>
      </c>
      <c r="AY362" s="219" t="s">
        <v>185</v>
      </c>
    </row>
    <row r="363" spans="2:51" s="14" customFormat="1" ht="11.25">
      <c r="B363" s="209"/>
      <c r="C363" s="210"/>
      <c r="D363" s="200" t="s">
        <v>195</v>
      </c>
      <c r="E363" s="211" t="s">
        <v>19</v>
      </c>
      <c r="F363" s="212" t="s">
        <v>1163</v>
      </c>
      <c r="G363" s="210"/>
      <c r="H363" s="213">
        <v>0.9</v>
      </c>
      <c r="I363" s="214"/>
      <c r="J363" s="210"/>
      <c r="K363" s="210"/>
      <c r="L363" s="215"/>
      <c r="M363" s="216"/>
      <c r="N363" s="217"/>
      <c r="O363" s="217"/>
      <c r="P363" s="217"/>
      <c r="Q363" s="217"/>
      <c r="R363" s="217"/>
      <c r="S363" s="217"/>
      <c r="T363" s="218"/>
      <c r="AT363" s="219" t="s">
        <v>195</v>
      </c>
      <c r="AU363" s="219" t="s">
        <v>82</v>
      </c>
      <c r="AV363" s="14" t="s">
        <v>82</v>
      </c>
      <c r="AW363" s="14" t="s">
        <v>35</v>
      </c>
      <c r="AX363" s="14" t="s">
        <v>73</v>
      </c>
      <c r="AY363" s="219" t="s">
        <v>185</v>
      </c>
    </row>
    <row r="364" spans="2:51" s="13" customFormat="1" ht="11.25">
      <c r="B364" s="198"/>
      <c r="C364" s="199"/>
      <c r="D364" s="200" t="s">
        <v>195</v>
      </c>
      <c r="E364" s="201" t="s">
        <v>19</v>
      </c>
      <c r="F364" s="202" t="s">
        <v>1164</v>
      </c>
      <c r="G364" s="199"/>
      <c r="H364" s="201" t="s">
        <v>19</v>
      </c>
      <c r="I364" s="203"/>
      <c r="J364" s="199"/>
      <c r="K364" s="199"/>
      <c r="L364" s="204"/>
      <c r="M364" s="205"/>
      <c r="N364" s="206"/>
      <c r="O364" s="206"/>
      <c r="P364" s="206"/>
      <c r="Q364" s="206"/>
      <c r="R364" s="206"/>
      <c r="S364" s="206"/>
      <c r="T364" s="207"/>
      <c r="AT364" s="208" t="s">
        <v>195</v>
      </c>
      <c r="AU364" s="208" t="s">
        <v>82</v>
      </c>
      <c r="AV364" s="13" t="s">
        <v>80</v>
      </c>
      <c r="AW364" s="13" t="s">
        <v>35</v>
      </c>
      <c r="AX364" s="13" t="s">
        <v>73</v>
      </c>
      <c r="AY364" s="208" t="s">
        <v>185</v>
      </c>
    </row>
    <row r="365" spans="2:51" s="14" customFormat="1" ht="11.25">
      <c r="B365" s="209"/>
      <c r="C365" s="210"/>
      <c r="D365" s="200" t="s">
        <v>195</v>
      </c>
      <c r="E365" s="211" t="s">
        <v>19</v>
      </c>
      <c r="F365" s="212" t="s">
        <v>1165</v>
      </c>
      <c r="G365" s="210"/>
      <c r="H365" s="213">
        <v>7.1630000000000003</v>
      </c>
      <c r="I365" s="214"/>
      <c r="J365" s="210"/>
      <c r="K365" s="210"/>
      <c r="L365" s="215"/>
      <c r="M365" s="216"/>
      <c r="N365" s="217"/>
      <c r="O365" s="217"/>
      <c r="P365" s="217"/>
      <c r="Q365" s="217"/>
      <c r="R365" s="217"/>
      <c r="S365" s="217"/>
      <c r="T365" s="218"/>
      <c r="AT365" s="219" t="s">
        <v>195</v>
      </c>
      <c r="AU365" s="219" t="s">
        <v>82</v>
      </c>
      <c r="AV365" s="14" t="s">
        <v>82</v>
      </c>
      <c r="AW365" s="14" t="s">
        <v>35</v>
      </c>
      <c r="AX365" s="14" t="s">
        <v>73</v>
      </c>
      <c r="AY365" s="219" t="s">
        <v>185</v>
      </c>
    </row>
    <row r="366" spans="2:51" s="14" customFormat="1" ht="11.25">
      <c r="B366" s="209"/>
      <c r="C366" s="210"/>
      <c r="D366" s="200" t="s">
        <v>195</v>
      </c>
      <c r="E366" s="211" t="s">
        <v>19</v>
      </c>
      <c r="F366" s="212" t="s">
        <v>1166</v>
      </c>
      <c r="G366" s="210"/>
      <c r="H366" s="213">
        <v>0.24199999999999999</v>
      </c>
      <c r="I366" s="214"/>
      <c r="J366" s="210"/>
      <c r="K366" s="210"/>
      <c r="L366" s="215"/>
      <c r="M366" s="216"/>
      <c r="N366" s="217"/>
      <c r="O366" s="217"/>
      <c r="P366" s="217"/>
      <c r="Q366" s="217"/>
      <c r="R366" s="217"/>
      <c r="S366" s="217"/>
      <c r="T366" s="218"/>
      <c r="AT366" s="219" t="s">
        <v>195</v>
      </c>
      <c r="AU366" s="219" t="s">
        <v>82</v>
      </c>
      <c r="AV366" s="14" t="s">
        <v>82</v>
      </c>
      <c r="AW366" s="14" t="s">
        <v>35</v>
      </c>
      <c r="AX366" s="14" t="s">
        <v>73</v>
      </c>
      <c r="AY366" s="219" t="s">
        <v>185</v>
      </c>
    </row>
    <row r="367" spans="2:51" s="14" customFormat="1" ht="11.25">
      <c r="B367" s="209"/>
      <c r="C367" s="210"/>
      <c r="D367" s="200" t="s">
        <v>195</v>
      </c>
      <c r="E367" s="211" t="s">
        <v>19</v>
      </c>
      <c r="F367" s="212" t="s">
        <v>1167</v>
      </c>
      <c r="G367" s="210"/>
      <c r="H367" s="213">
        <v>1.484</v>
      </c>
      <c r="I367" s="214"/>
      <c r="J367" s="210"/>
      <c r="K367" s="210"/>
      <c r="L367" s="215"/>
      <c r="M367" s="216"/>
      <c r="N367" s="217"/>
      <c r="O367" s="217"/>
      <c r="P367" s="217"/>
      <c r="Q367" s="217"/>
      <c r="R367" s="217"/>
      <c r="S367" s="217"/>
      <c r="T367" s="218"/>
      <c r="AT367" s="219" t="s">
        <v>195</v>
      </c>
      <c r="AU367" s="219" t="s">
        <v>82</v>
      </c>
      <c r="AV367" s="14" t="s">
        <v>82</v>
      </c>
      <c r="AW367" s="14" t="s">
        <v>35</v>
      </c>
      <c r="AX367" s="14" t="s">
        <v>73</v>
      </c>
      <c r="AY367" s="219" t="s">
        <v>185</v>
      </c>
    </row>
    <row r="368" spans="2:51" s="14" customFormat="1" ht="11.25">
      <c r="B368" s="209"/>
      <c r="C368" s="210"/>
      <c r="D368" s="200" t="s">
        <v>195</v>
      </c>
      <c r="E368" s="211" t="s">
        <v>19</v>
      </c>
      <c r="F368" s="212" t="s">
        <v>1168</v>
      </c>
      <c r="G368" s="210"/>
      <c r="H368" s="213">
        <v>0.26500000000000001</v>
      </c>
      <c r="I368" s="214"/>
      <c r="J368" s="210"/>
      <c r="K368" s="210"/>
      <c r="L368" s="215"/>
      <c r="M368" s="216"/>
      <c r="N368" s="217"/>
      <c r="O368" s="217"/>
      <c r="P368" s="217"/>
      <c r="Q368" s="217"/>
      <c r="R368" s="217"/>
      <c r="S368" s="217"/>
      <c r="T368" s="218"/>
      <c r="AT368" s="219" t="s">
        <v>195</v>
      </c>
      <c r="AU368" s="219" t="s">
        <v>82</v>
      </c>
      <c r="AV368" s="14" t="s">
        <v>82</v>
      </c>
      <c r="AW368" s="14" t="s">
        <v>35</v>
      </c>
      <c r="AX368" s="14" t="s">
        <v>73</v>
      </c>
      <c r="AY368" s="219" t="s">
        <v>185</v>
      </c>
    </row>
    <row r="369" spans="1:65" s="13" customFormat="1" ht="11.25">
      <c r="B369" s="198"/>
      <c r="C369" s="199"/>
      <c r="D369" s="200" t="s">
        <v>195</v>
      </c>
      <c r="E369" s="201" t="s">
        <v>19</v>
      </c>
      <c r="F369" s="202" t="s">
        <v>1169</v>
      </c>
      <c r="G369" s="199"/>
      <c r="H369" s="201" t="s">
        <v>19</v>
      </c>
      <c r="I369" s="203"/>
      <c r="J369" s="199"/>
      <c r="K369" s="199"/>
      <c r="L369" s="204"/>
      <c r="M369" s="205"/>
      <c r="N369" s="206"/>
      <c r="O369" s="206"/>
      <c r="P369" s="206"/>
      <c r="Q369" s="206"/>
      <c r="R369" s="206"/>
      <c r="S369" s="206"/>
      <c r="T369" s="207"/>
      <c r="AT369" s="208" t="s">
        <v>195</v>
      </c>
      <c r="AU369" s="208" t="s">
        <v>82</v>
      </c>
      <c r="AV369" s="13" t="s">
        <v>80</v>
      </c>
      <c r="AW369" s="13" t="s">
        <v>35</v>
      </c>
      <c r="AX369" s="13" t="s">
        <v>73</v>
      </c>
      <c r="AY369" s="208" t="s">
        <v>185</v>
      </c>
    </row>
    <row r="370" spans="1:65" s="14" customFormat="1" ht="11.25">
      <c r="B370" s="209"/>
      <c r="C370" s="210"/>
      <c r="D370" s="200" t="s">
        <v>195</v>
      </c>
      <c r="E370" s="211" t="s">
        <v>19</v>
      </c>
      <c r="F370" s="212" t="s">
        <v>1170</v>
      </c>
      <c r="G370" s="210"/>
      <c r="H370" s="213">
        <v>6.4130000000000003</v>
      </c>
      <c r="I370" s="214"/>
      <c r="J370" s="210"/>
      <c r="K370" s="210"/>
      <c r="L370" s="215"/>
      <c r="M370" s="216"/>
      <c r="N370" s="217"/>
      <c r="O370" s="217"/>
      <c r="P370" s="217"/>
      <c r="Q370" s="217"/>
      <c r="R370" s="217"/>
      <c r="S370" s="217"/>
      <c r="T370" s="218"/>
      <c r="AT370" s="219" t="s">
        <v>195</v>
      </c>
      <c r="AU370" s="219" t="s">
        <v>82</v>
      </c>
      <c r="AV370" s="14" t="s">
        <v>82</v>
      </c>
      <c r="AW370" s="14" t="s">
        <v>35</v>
      </c>
      <c r="AX370" s="14" t="s">
        <v>73</v>
      </c>
      <c r="AY370" s="219" t="s">
        <v>185</v>
      </c>
    </row>
    <row r="371" spans="1:65" s="14" customFormat="1" ht="11.25">
      <c r="B371" s="209"/>
      <c r="C371" s="210"/>
      <c r="D371" s="200" t="s">
        <v>195</v>
      </c>
      <c r="E371" s="211" t="s">
        <v>19</v>
      </c>
      <c r="F371" s="212" t="s">
        <v>1166</v>
      </c>
      <c r="G371" s="210"/>
      <c r="H371" s="213">
        <v>0.24199999999999999</v>
      </c>
      <c r="I371" s="214"/>
      <c r="J371" s="210"/>
      <c r="K371" s="210"/>
      <c r="L371" s="215"/>
      <c r="M371" s="216"/>
      <c r="N371" s="217"/>
      <c r="O371" s="217"/>
      <c r="P371" s="217"/>
      <c r="Q371" s="217"/>
      <c r="R371" s="217"/>
      <c r="S371" s="217"/>
      <c r="T371" s="218"/>
      <c r="AT371" s="219" t="s">
        <v>195</v>
      </c>
      <c r="AU371" s="219" t="s">
        <v>82</v>
      </c>
      <c r="AV371" s="14" t="s">
        <v>82</v>
      </c>
      <c r="AW371" s="14" t="s">
        <v>35</v>
      </c>
      <c r="AX371" s="14" t="s">
        <v>73</v>
      </c>
      <c r="AY371" s="219" t="s">
        <v>185</v>
      </c>
    </row>
    <row r="372" spans="1:65" s="13" customFormat="1" ht="11.25">
      <c r="B372" s="198"/>
      <c r="C372" s="199"/>
      <c r="D372" s="200" t="s">
        <v>195</v>
      </c>
      <c r="E372" s="201" t="s">
        <v>19</v>
      </c>
      <c r="F372" s="202" t="s">
        <v>1171</v>
      </c>
      <c r="G372" s="199"/>
      <c r="H372" s="201" t="s">
        <v>19</v>
      </c>
      <c r="I372" s="203"/>
      <c r="J372" s="199"/>
      <c r="K372" s="199"/>
      <c r="L372" s="204"/>
      <c r="M372" s="205"/>
      <c r="N372" s="206"/>
      <c r="O372" s="206"/>
      <c r="P372" s="206"/>
      <c r="Q372" s="206"/>
      <c r="R372" s="206"/>
      <c r="S372" s="206"/>
      <c r="T372" s="207"/>
      <c r="AT372" s="208" t="s">
        <v>195</v>
      </c>
      <c r="AU372" s="208" t="s">
        <v>82</v>
      </c>
      <c r="AV372" s="13" t="s">
        <v>80</v>
      </c>
      <c r="AW372" s="13" t="s">
        <v>35</v>
      </c>
      <c r="AX372" s="13" t="s">
        <v>73</v>
      </c>
      <c r="AY372" s="208" t="s">
        <v>185</v>
      </c>
    </row>
    <row r="373" spans="1:65" s="14" customFormat="1" ht="11.25">
      <c r="B373" s="209"/>
      <c r="C373" s="210"/>
      <c r="D373" s="200" t="s">
        <v>195</v>
      </c>
      <c r="E373" s="211" t="s">
        <v>19</v>
      </c>
      <c r="F373" s="212" t="s">
        <v>1172</v>
      </c>
      <c r="G373" s="210"/>
      <c r="H373" s="213">
        <v>5.3</v>
      </c>
      <c r="I373" s="214"/>
      <c r="J373" s="210"/>
      <c r="K373" s="210"/>
      <c r="L373" s="215"/>
      <c r="M373" s="216"/>
      <c r="N373" s="217"/>
      <c r="O373" s="217"/>
      <c r="P373" s="217"/>
      <c r="Q373" s="217"/>
      <c r="R373" s="217"/>
      <c r="S373" s="217"/>
      <c r="T373" s="218"/>
      <c r="AT373" s="219" t="s">
        <v>195</v>
      </c>
      <c r="AU373" s="219" t="s">
        <v>82</v>
      </c>
      <c r="AV373" s="14" t="s">
        <v>82</v>
      </c>
      <c r="AW373" s="14" t="s">
        <v>35</v>
      </c>
      <c r="AX373" s="14" t="s">
        <v>73</v>
      </c>
      <c r="AY373" s="219" t="s">
        <v>185</v>
      </c>
    </row>
    <row r="374" spans="1:65" s="14" customFormat="1" ht="11.25">
      <c r="B374" s="209"/>
      <c r="C374" s="210"/>
      <c r="D374" s="200" t="s">
        <v>195</v>
      </c>
      <c r="E374" s="211" t="s">
        <v>19</v>
      </c>
      <c r="F374" s="212" t="s">
        <v>1173</v>
      </c>
      <c r="G374" s="210"/>
      <c r="H374" s="213">
        <v>0.2</v>
      </c>
      <c r="I374" s="214"/>
      <c r="J374" s="210"/>
      <c r="K374" s="210"/>
      <c r="L374" s="215"/>
      <c r="M374" s="216"/>
      <c r="N374" s="217"/>
      <c r="O374" s="217"/>
      <c r="P374" s="217"/>
      <c r="Q374" s="217"/>
      <c r="R374" s="217"/>
      <c r="S374" s="217"/>
      <c r="T374" s="218"/>
      <c r="AT374" s="219" t="s">
        <v>195</v>
      </c>
      <c r="AU374" s="219" t="s">
        <v>82</v>
      </c>
      <c r="AV374" s="14" t="s">
        <v>82</v>
      </c>
      <c r="AW374" s="14" t="s">
        <v>35</v>
      </c>
      <c r="AX374" s="14" t="s">
        <v>73</v>
      </c>
      <c r="AY374" s="219" t="s">
        <v>185</v>
      </c>
    </row>
    <row r="375" spans="1:65" s="14" customFormat="1" ht="11.25">
      <c r="B375" s="209"/>
      <c r="C375" s="210"/>
      <c r="D375" s="200" t="s">
        <v>195</v>
      </c>
      <c r="E375" s="211" t="s">
        <v>19</v>
      </c>
      <c r="F375" s="212" t="s">
        <v>1174</v>
      </c>
      <c r="G375" s="210"/>
      <c r="H375" s="213">
        <v>0.22500000000000001</v>
      </c>
      <c r="I375" s="214"/>
      <c r="J375" s="210"/>
      <c r="K375" s="210"/>
      <c r="L375" s="215"/>
      <c r="M375" s="216"/>
      <c r="N375" s="217"/>
      <c r="O375" s="217"/>
      <c r="P375" s="217"/>
      <c r="Q375" s="217"/>
      <c r="R375" s="217"/>
      <c r="S375" s="217"/>
      <c r="T375" s="218"/>
      <c r="AT375" s="219" t="s">
        <v>195</v>
      </c>
      <c r="AU375" s="219" t="s">
        <v>82</v>
      </c>
      <c r="AV375" s="14" t="s">
        <v>82</v>
      </c>
      <c r="AW375" s="14" t="s">
        <v>35</v>
      </c>
      <c r="AX375" s="14" t="s">
        <v>73</v>
      </c>
      <c r="AY375" s="219" t="s">
        <v>185</v>
      </c>
    </row>
    <row r="376" spans="1:65" s="14" customFormat="1" ht="11.25">
      <c r="B376" s="209"/>
      <c r="C376" s="210"/>
      <c r="D376" s="200" t="s">
        <v>195</v>
      </c>
      <c r="E376" s="211" t="s">
        <v>19</v>
      </c>
      <c r="F376" s="212" t="s">
        <v>1175</v>
      </c>
      <c r="G376" s="210"/>
      <c r="H376" s="213">
        <v>0.53</v>
      </c>
      <c r="I376" s="214"/>
      <c r="J376" s="210"/>
      <c r="K376" s="210"/>
      <c r="L376" s="215"/>
      <c r="M376" s="216"/>
      <c r="N376" s="217"/>
      <c r="O376" s="217"/>
      <c r="P376" s="217"/>
      <c r="Q376" s="217"/>
      <c r="R376" s="217"/>
      <c r="S376" s="217"/>
      <c r="T376" s="218"/>
      <c r="AT376" s="219" t="s">
        <v>195</v>
      </c>
      <c r="AU376" s="219" t="s">
        <v>82</v>
      </c>
      <c r="AV376" s="14" t="s">
        <v>82</v>
      </c>
      <c r="AW376" s="14" t="s">
        <v>35</v>
      </c>
      <c r="AX376" s="14" t="s">
        <v>73</v>
      </c>
      <c r="AY376" s="219" t="s">
        <v>185</v>
      </c>
    </row>
    <row r="377" spans="1:65" s="15" customFormat="1" ht="11.25">
      <c r="B377" s="220"/>
      <c r="C377" s="221"/>
      <c r="D377" s="200" t="s">
        <v>195</v>
      </c>
      <c r="E377" s="222" t="s">
        <v>19</v>
      </c>
      <c r="F377" s="223" t="s">
        <v>226</v>
      </c>
      <c r="G377" s="221"/>
      <c r="H377" s="224">
        <v>183.23399999999998</v>
      </c>
      <c r="I377" s="225"/>
      <c r="J377" s="221"/>
      <c r="K377" s="221"/>
      <c r="L377" s="226"/>
      <c r="M377" s="227"/>
      <c r="N377" s="228"/>
      <c r="O377" s="228"/>
      <c r="P377" s="228"/>
      <c r="Q377" s="228"/>
      <c r="R377" s="228"/>
      <c r="S377" s="228"/>
      <c r="T377" s="229"/>
      <c r="AT377" s="230" t="s">
        <v>195</v>
      </c>
      <c r="AU377" s="230" t="s">
        <v>82</v>
      </c>
      <c r="AV377" s="15" t="s">
        <v>135</v>
      </c>
      <c r="AW377" s="15" t="s">
        <v>35</v>
      </c>
      <c r="AX377" s="15" t="s">
        <v>80</v>
      </c>
      <c r="AY377" s="230" t="s">
        <v>185</v>
      </c>
    </row>
    <row r="378" spans="1:65" s="2" customFormat="1" ht="24.2" customHeight="1">
      <c r="A378" s="36"/>
      <c r="B378" s="37"/>
      <c r="C378" s="180" t="s">
        <v>898</v>
      </c>
      <c r="D378" s="180" t="s">
        <v>187</v>
      </c>
      <c r="E378" s="181" t="s">
        <v>1176</v>
      </c>
      <c r="F378" s="182" t="s">
        <v>1177</v>
      </c>
      <c r="G378" s="183" t="s">
        <v>240</v>
      </c>
      <c r="H378" s="184">
        <v>237.96199999999999</v>
      </c>
      <c r="I378" s="185"/>
      <c r="J378" s="186">
        <f>ROUND(I378*H378,2)</f>
        <v>0</v>
      </c>
      <c r="K378" s="182" t="s">
        <v>191</v>
      </c>
      <c r="L378" s="41"/>
      <c r="M378" s="187" t="s">
        <v>19</v>
      </c>
      <c r="N378" s="188" t="s">
        <v>44</v>
      </c>
      <c r="O378" s="66"/>
      <c r="P378" s="189">
        <f>O378*H378</f>
        <v>0</v>
      </c>
      <c r="Q378" s="189">
        <v>4.3800000000000002E-3</v>
      </c>
      <c r="R378" s="189">
        <f>Q378*H378</f>
        <v>1.0422735599999999</v>
      </c>
      <c r="S378" s="189">
        <v>0</v>
      </c>
      <c r="T378" s="190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135</v>
      </c>
      <c r="AT378" s="191" t="s">
        <v>187</v>
      </c>
      <c r="AU378" s="191" t="s">
        <v>82</v>
      </c>
      <c r="AY378" s="19" t="s">
        <v>185</v>
      </c>
      <c r="BE378" s="192">
        <f>IF(N378="základní",J378,0)</f>
        <v>0</v>
      </c>
      <c r="BF378" s="192">
        <f>IF(N378="snížená",J378,0)</f>
        <v>0</v>
      </c>
      <c r="BG378" s="192">
        <f>IF(N378="zákl. přenesená",J378,0)</f>
        <v>0</v>
      </c>
      <c r="BH378" s="192">
        <f>IF(N378="sníž. přenesená",J378,0)</f>
        <v>0</v>
      </c>
      <c r="BI378" s="192">
        <f>IF(N378="nulová",J378,0)</f>
        <v>0</v>
      </c>
      <c r="BJ378" s="19" t="s">
        <v>80</v>
      </c>
      <c r="BK378" s="192">
        <f>ROUND(I378*H378,2)</f>
        <v>0</v>
      </c>
      <c r="BL378" s="19" t="s">
        <v>135</v>
      </c>
      <c r="BM378" s="191" t="s">
        <v>1178</v>
      </c>
    </row>
    <row r="379" spans="1:65" s="2" customFormat="1" ht="11.25">
      <c r="A379" s="36"/>
      <c r="B379" s="37"/>
      <c r="C379" s="38"/>
      <c r="D379" s="193" t="s">
        <v>193</v>
      </c>
      <c r="E379" s="38"/>
      <c r="F379" s="194" t="s">
        <v>1179</v>
      </c>
      <c r="G379" s="38"/>
      <c r="H379" s="38"/>
      <c r="I379" s="195"/>
      <c r="J379" s="38"/>
      <c r="K379" s="38"/>
      <c r="L379" s="41"/>
      <c r="M379" s="196"/>
      <c r="N379" s="197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193</v>
      </c>
      <c r="AU379" s="19" t="s">
        <v>82</v>
      </c>
    </row>
    <row r="380" spans="1:65" s="13" customFormat="1" ht="11.25">
      <c r="B380" s="198"/>
      <c r="C380" s="199"/>
      <c r="D380" s="200" t="s">
        <v>195</v>
      </c>
      <c r="E380" s="201" t="s">
        <v>19</v>
      </c>
      <c r="F380" s="202" t="s">
        <v>1149</v>
      </c>
      <c r="G380" s="199"/>
      <c r="H380" s="201" t="s">
        <v>19</v>
      </c>
      <c r="I380" s="203"/>
      <c r="J380" s="199"/>
      <c r="K380" s="199"/>
      <c r="L380" s="204"/>
      <c r="M380" s="205"/>
      <c r="N380" s="206"/>
      <c r="O380" s="206"/>
      <c r="P380" s="206"/>
      <c r="Q380" s="206"/>
      <c r="R380" s="206"/>
      <c r="S380" s="206"/>
      <c r="T380" s="207"/>
      <c r="AT380" s="208" t="s">
        <v>195</v>
      </c>
      <c r="AU380" s="208" t="s">
        <v>82</v>
      </c>
      <c r="AV380" s="13" t="s">
        <v>80</v>
      </c>
      <c r="AW380" s="13" t="s">
        <v>35</v>
      </c>
      <c r="AX380" s="13" t="s">
        <v>73</v>
      </c>
      <c r="AY380" s="208" t="s">
        <v>185</v>
      </c>
    </row>
    <row r="381" spans="1:65" s="13" customFormat="1" ht="11.25">
      <c r="B381" s="198"/>
      <c r="C381" s="199"/>
      <c r="D381" s="200" t="s">
        <v>195</v>
      </c>
      <c r="E381" s="201" t="s">
        <v>19</v>
      </c>
      <c r="F381" s="202" t="s">
        <v>1137</v>
      </c>
      <c r="G381" s="199"/>
      <c r="H381" s="201" t="s">
        <v>19</v>
      </c>
      <c r="I381" s="203"/>
      <c r="J381" s="199"/>
      <c r="K381" s="199"/>
      <c r="L381" s="204"/>
      <c r="M381" s="205"/>
      <c r="N381" s="206"/>
      <c r="O381" s="206"/>
      <c r="P381" s="206"/>
      <c r="Q381" s="206"/>
      <c r="R381" s="206"/>
      <c r="S381" s="206"/>
      <c r="T381" s="207"/>
      <c r="AT381" s="208" t="s">
        <v>195</v>
      </c>
      <c r="AU381" s="208" t="s">
        <v>82</v>
      </c>
      <c r="AV381" s="13" t="s">
        <v>80</v>
      </c>
      <c r="AW381" s="13" t="s">
        <v>35</v>
      </c>
      <c r="AX381" s="13" t="s">
        <v>73</v>
      </c>
      <c r="AY381" s="208" t="s">
        <v>185</v>
      </c>
    </row>
    <row r="382" spans="1:65" s="14" customFormat="1" ht="11.25">
      <c r="B382" s="209"/>
      <c r="C382" s="210"/>
      <c r="D382" s="200" t="s">
        <v>195</v>
      </c>
      <c r="E382" s="211" t="s">
        <v>19</v>
      </c>
      <c r="F382" s="212" t="s">
        <v>1138</v>
      </c>
      <c r="G382" s="210"/>
      <c r="H382" s="213">
        <v>41.87</v>
      </c>
      <c r="I382" s="214"/>
      <c r="J382" s="210"/>
      <c r="K382" s="210"/>
      <c r="L382" s="215"/>
      <c r="M382" s="216"/>
      <c r="N382" s="217"/>
      <c r="O382" s="217"/>
      <c r="P382" s="217"/>
      <c r="Q382" s="217"/>
      <c r="R382" s="217"/>
      <c r="S382" s="217"/>
      <c r="T382" s="218"/>
      <c r="AT382" s="219" t="s">
        <v>195</v>
      </c>
      <c r="AU382" s="219" t="s">
        <v>82</v>
      </c>
      <c r="AV382" s="14" t="s">
        <v>82</v>
      </c>
      <c r="AW382" s="14" t="s">
        <v>35</v>
      </c>
      <c r="AX382" s="14" t="s">
        <v>73</v>
      </c>
      <c r="AY382" s="219" t="s">
        <v>185</v>
      </c>
    </row>
    <row r="383" spans="1:65" s="14" customFormat="1" ht="11.25">
      <c r="B383" s="209"/>
      <c r="C383" s="210"/>
      <c r="D383" s="200" t="s">
        <v>195</v>
      </c>
      <c r="E383" s="211" t="s">
        <v>19</v>
      </c>
      <c r="F383" s="212" t="s">
        <v>1139</v>
      </c>
      <c r="G383" s="210"/>
      <c r="H383" s="213">
        <v>-4.04</v>
      </c>
      <c r="I383" s="214"/>
      <c r="J383" s="210"/>
      <c r="K383" s="210"/>
      <c r="L383" s="215"/>
      <c r="M383" s="216"/>
      <c r="N383" s="217"/>
      <c r="O383" s="217"/>
      <c r="P383" s="217"/>
      <c r="Q383" s="217"/>
      <c r="R383" s="217"/>
      <c r="S383" s="217"/>
      <c r="T383" s="218"/>
      <c r="AT383" s="219" t="s">
        <v>195</v>
      </c>
      <c r="AU383" s="219" t="s">
        <v>82</v>
      </c>
      <c r="AV383" s="14" t="s">
        <v>82</v>
      </c>
      <c r="AW383" s="14" t="s">
        <v>35</v>
      </c>
      <c r="AX383" s="14" t="s">
        <v>73</v>
      </c>
      <c r="AY383" s="219" t="s">
        <v>185</v>
      </c>
    </row>
    <row r="384" spans="1:65" s="14" customFormat="1" ht="11.25">
      <c r="B384" s="209"/>
      <c r="C384" s="210"/>
      <c r="D384" s="200" t="s">
        <v>195</v>
      </c>
      <c r="E384" s="211" t="s">
        <v>19</v>
      </c>
      <c r="F384" s="212" t="s">
        <v>745</v>
      </c>
      <c r="G384" s="210"/>
      <c r="H384" s="213">
        <v>-2.79</v>
      </c>
      <c r="I384" s="214"/>
      <c r="J384" s="210"/>
      <c r="K384" s="210"/>
      <c r="L384" s="215"/>
      <c r="M384" s="216"/>
      <c r="N384" s="217"/>
      <c r="O384" s="217"/>
      <c r="P384" s="217"/>
      <c r="Q384" s="217"/>
      <c r="R384" s="217"/>
      <c r="S384" s="217"/>
      <c r="T384" s="218"/>
      <c r="AT384" s="219" t="s">
        <v>195</v>
      </c>
      <c r="AU384" s="219" t="s">
        <v>82</v>
      </c>
      <c r="AV384" s="14" t="s">
        <v>82</v>
      </c>
      <c r="AW384" s="14" t="s">
        <v>35</v>
      </c>
      <c r="AX384" s="14" t="s">
        <v>73</v>
      </c>
      <c r="AY384" s="219" t="s">
        <v>185</v>
      </c>
    </row>
    <row r="385" spans="2:51" s="14" customFormat="1" ht="11.25">
      <c r="B385" s="209"/>
      <c r="C385" s="210"/>
      <c r="D385" s="200" t="s">
        <v>195</v>
      </c>
      <c r="E385" s="211" t="s">
        <v>19</v>
      </c>
      <c r="F385" s="212" t="s">
        <v>1123</v>
      </c>
      <c r="G385" s="210"/>
      <c r="H385" s="213">
        <v>4.08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2:51" s="14" customFormat="1" ht="11.25">
      <c r="B386" s="209"/>
      <c r="C386" s="210"/>
      <c r="D386" s="200" t="s">
        <v>195</v>
      </c>
      <c r="E386" s="211" t="s">
        <v>19</v>
      </c>
      <c r="F386" s="212" t="s">
        <v>1140</v>
      </c>
      <c r="G386" s="210"/>
      <c r="H386" s="213">
        <v>6.6079999999999997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2:51" s="14" customFormat="1" ht="11.25">
      <c r="B387" s="209"/>
      <c r="C387" s="210"/>
      <c r="D387" s="200" t="s">
        <v>195</v>
      </c>
      <c r="E387" s="211" t="s">
        <v>19</v>
      </c>
      <c r="F387" s="212" t="s">
        <v>1125</v>
      </c>
      <c r="G387" s="210"/>
      <c r="H387" s="213">
        <v>4.92</v>
      </c>
      <c r="I387" s="214"/>
      <c r="J387" s="210"/>
      <c r="K387" s="210"/>
      <c r="L387" s="215"/>
      <c r="M387" s="216"/>
      <c r="N387" s="217"/>
      <c r="O387" s="217"/>
      <c r="P387" s="217"/>
      <c r="Q387" s="217"/>
      <c r="R387" s="217"/>
      <c r="S387" s="217"/>
      <c r="T387" s="218"/>
      <c r="AT387" s="219" t="s">
        <v>195</v>
      </c>
      <c r="AU387" s="219" t="s">
        <v>82</v>
      </c>
      <c r="AV387" s="14" t="s">
        <v>82</v>
      </c>
      <c r="AW387" s="14" t="s">
        <v>35</v>
      </c>
      <c r="AX387" s="14" t="s">
        <v>73</v>
      </c>
      <c r="AY387" s="219" t="s">
        <v>185</v>
      </c>
    </row>
    <row r="388" spans="2:51" s="14" customFormat="1" ht="11.25">
      <c r="B388" s="209"/>
      <c r="C388" s="210"/>
      <c r="D388" s="200" t="s">
        <v>195</v>
      </c>
      <c r="E388" s="211" t="s">
        <v>19</v>
      </c>
      <c r="F388" s="212" t="s">
        <v>1123</v>
      </c>
      <c r="G388" s="210"/>
      <c r="H388" s="213">
        <v>4.08</v>
      </c>
      <c r="I388" s="214"/>
      <c r="J388" s="210"/>
      <c r="K388" s="210"/>
      <c r="L388" s="215"/>
      <c r="M388" s="216"/>
      <c r="N388" s="217"/>
      <c r="O388" s="217"/>
      <c r="P388" s="217"/>
      <c r="Q388" s="217"/>
      <c r="R388" s="217"/>
      <c r="S388" s="217"/>
      <c r="T388" s="218"/>
      <c r="AT388" s="219" t="s">
        <v>195</v>
      </c>
      <c r="AU388" s="219" t="s">
        <v>82</v>
      </c>
      <c r="AV388" s="14" t="s">
        <v>82</v>
      </c>
      <c r="AW388" s="14" t="s">
        <v>35</v>
      </c>
      <c r="AX388" s="14" t="s">
        <v>73</v>
      </c>
      <c r="AY388" s="219" t="s">
        <v>185</v>
      </c>
    </row>
    <row r="389" spans="2:51" s="13" customFormat="1" ht="11.25">
      <c r="B389" s="198"/>
      <c r="C389" s="199"/>
      <c r="D389" s="200" t="s">
        <v>195</v>
      </c>
      <c r="E389" s="201" t="s">
        <v>19</v>
      </c>
      <c r="F389" s="202" t="s">
        <v>1150</v>
      </c>
      <c r="G389" s="199"/>
      <c r="H389" s="201" t="s">
        <v>19</v>
      </c>
      <c r="I389" s="203"/>
      <c r="J389" s="199"/>
      <c r="K389" s="199"/>
      <c r="L389" s="204"/>
      <c r="M389" s="205"/>
      <c r="N389" s="206"/>
      <c r="O389" s="206"/>
      <c r="P389" s="206"/>
      <c r="Q389" s="206"/>
      <c r="R389" s="206"/>
      <c r="S389" s="206"/>
      <c r="T389" s="207"/>
      <c r="AT389" s="208" t="s">
        <v>195</v>
      </c>
      <c r="AU389" s="208" t="s">
        <v>82</v>
      </c>
      <c r="AV389" s="13" t="s">
        <v>80</v>
      </c>
      <c r="AW389" s="13" t="s">
        <v>35</v>
      </c>
      <c r="AX389" s="13" t="s">
        <v>73</v>
      </c>
      <c r="AY389" s="208" t="s">
        <v>185</v>
      </c>
    </row>
    <row r="390" spans="2:51" s="14" customFormat="1" ht="11.25">
      <c r="B390" s="209"/>
      <c r="C390" s="210"/>
      <c r="D390" s="200" t="s">
        <v>195</v>
      </c>
      <c r="E390" s="211" t="s">
        <v>19</v>
      </c>
      <c r="F390" s="212" t="s">
        <v>1151</v>
      </c>
      <c r="G390" s="210"/>
      <c r="H390" s="213">
        <v>96.486999999999995</v>
      </c>
      <c r="I390" s="214"/>
      <c r="J390" s="210"/>
      <c r="K390" s="210"/>
      <c r="L390" s="215"/>
      <c r="M390" s="216"/>
      <c r="N390" s="217"/>
      <c r="O390" s="217"/>
      <c r="P390" s="217"/>
      <c r="Q390" s="217"/>
      <c r="R390" s="217"/>
      <c r="S390" s="217"/>
      <c r="T390" s="218"/>
      <c r="AT390" s="219" t="s">
        <v>195</v>
      </c>
      <c r="AU390" s="219" t="s">
        <v>82</v>
      </c>
      <c r="AV390" s="14" t="s">
        <v>82</v>
      </c>
      <c r="AW390" s="14" t="s">
        <v>35</v>
      </c>
      <c r="AX390" s="14" t="s">
        <v>73</v>
      </c>
      <c r="AY390" s="219" t="s">
        <v>185</v>
      </c>
    </row>
    <row r="391" spans="2:51" s="14" customFormat="1" ht="11.25">
      <c r="B391" s="209"/>
      <c r="C391" s="210"/>
      <c r="D391" s="200" t="s">
        <v>195</v>
      </c>
      <c r="E391" s="211" t="s">
        <v>19</v>
      </c>
      <c r="F391" s="212" t="s">
        <v>1152</v>
      </c>
      <c r="G391" s="210"/>
      <c r="H391" s="213">
        <v>2.101</v>
      </c>
      <c r="I391" s="214"/>
      <c r="J391" s="210"/>
      <c r="K391" s="210"/>
      <c r="L391" s="215"/>
      <c r="M391" s="216"/>
      <c r="N391" s="217"/>
      <c r="O391" s="217"/>
      <c r="P391" s="217"/>
      <c r="Q391" s="217"/>
      <c r="R391" s="217"/>
      <c r="S391" s="217"/>
      <c r="T391" s="218"/>
      <c r="AT391" s="219" t="s">
        <v>195</v>
      </c>
      <c r="AU391" s="219" t="s">
        <v>82</v>
      </c>
      <c r="AV391" s="14" t="s">
        <v>82</v>
      </c>
      <c r="AW391" s="14" t="s">
        <v>35</v>
      </c>
      <c r="AX391" s="14" t="s">
        <v>73</v>
      </c>
      <c r="AY391" s="219" t="s">
        <v>185</v>
      </c>
    </row>
    <row r="392" spans="2:51" s="14" customFormat="1" ht="11.25">
      <c r="B392" s="209"/>
      <c r="C392" s="210"/>
      <c r="D392" s="200" t="s">
        <v>195</v>
      </c>
      <c r="E392" s="211" t="s">
        <v>19</v>
      </c>
      <c r="F392" s="212" t="s">
        <v>1153</v>
      </c>
      <c r="G392" s="210"/>
      <c r="H392" s="213">
        <v>1.35</v>
      </c>
      <c r="I392" s="214"/>
      <c r="J392" s="210"/>
      <c r="K392" s="210"/>
      <c r="L392" s="215"/>
      <c r="M392" s="216"/>
      <c r="N392" s="217"/>
      <c r="O392" s="217"/>
      <c r="P392" s="217"/>
      <c r="Q392" s="217"/>
      <c r="R392" s="217"/>
      <c r="S392" s="217"/>
      <c r="T392" s="218"/>
      <c r="AT392" s="219" t="s">
        <v>195</v>
      </c>
      <c r="AU392" s="219" t="s">
        <v>82</v>
      </c>
      <c r="AV392" s="14" t="s">
        <v>82</v>
      </c>
      <c r="AW392" s="14" t="s">
        <v>35</v>
      </c>
      <c r="AX392" s="14" t="s">
        <v>73</v>
      </c>
      <c r="AY392" s="219" t="s">
        <v>185</v>
      </c>
    </row>
    <row r="393" spans="2:51" s="14" customFormat="1" ht="11.25">
      <c r="B393" s="209"/>
      <c r="C393" s="210"/>
      <c r="D393" s="200" t="s">
        <v>195</v>
      </c>
      <c r="E393" s="211" t="s">
        <v>19</v>
      </c>
      <c r="F393" s="212" t="s">
        <v>1048</v>
      </c>
      <c r="G393" s="210"/>
      <c r="H393" s="213">
        <v>-0.4</v>
      </c>
      <c r="I393" s="214"/>
      <c r="J393" s="210"/>
      <c r="K393" s="210"/>
      <c r="L393" s="215"/>
      <c r="M393" s="216"/>
      <c r="N393" s="217"/>
      <c r="O393" s="217"/>
      <c r="P393" s="217"/>
      <c r="Q393" s="217"/>
      <c r="R393" s="217"/>
      <c r="S393" s="217"/>
      <c r="T393" s="218"/>
      <c r="AT393" s="219" t="s">
        <v>195</v>
      </c>
      <c r="AU393" s="219" t="s">
        <v>82</v>
      </c>
      <c r="AV393" s="14" t="s">
        <v>82</v>
      </c>
      <c r="AW393" s="14" t="s">
        <v>35</v>
      </c>
      <c r="AX393" s="14" t="s">
        <v>73</v>
      </c>
      <c r="AY393" s="219" t="s">
        <v>185</v>
      </c>
    </row>
    <row r="394" spans="2:51" s="14" customFormat="1" ht="11.25">
      <c r="B394" s="209"/>
      <c r="C394" s="210"/>
      <c r="D394" s="200" t="s">
        <v>195</v>
      </c>
      <c r="E394" s="211" t="s">
        <v>19</v>
      </c>
      <c r="F394" s="212" t="s">
        <v>1053</v>
      </c>
      <c r="G394" s="210"/>
      <c r="H394" s="213">
        <v>-1.3149999999999999</v>
      </c>
      <c r="I394" s="214"/>
      <c r="J394" s="210"/>
      <c r="K394" s="210"/>
      <c r="L394" s="215"/>
      <c r="M394" s="216"/>
      <c r="N394" s="217"/>
      <c r="O394" s="217"/>
      <c r="P394" s="217"/>
      <c r="Q394" s="217"/>
      <c r="R394" s="217"/>
      <c r="S394" s="217"/>
      <c r="T394" s="218"/>
      <c r="AT394" s="219" t="s">
        <v>195</v>
      </c>
      <c r="AU394" s="219" t="s">
        <v>82</v>
      </c>
      <c r="AV394" s="14" t="s">
        <v>82</v>
      </c>
      <c r="AW394" s="14" t="s">
        <v>35</v>
      </c>
      <c r="AX394" s="14" t="s">
        <v>73</v>
      </c>
      <c r="AY394" s="219" t="s">
        <v>185</v>
      </c>
    </row>
    <row r="395" spans="2:51" s="13" customFormat="1" ht="11.25">
      <c r="B395" s="198"/>
      <c r="C395" s="199"/>
      <c r="D395" s="200" t="s">
        <v>195</v>
      </c>
      <c r="E395" s="201" t="s">
        <v>19</v>
      </c>
      <c r="F395" s="202" t="s">
        <v>1154</v>
      </c>
      <c r="G395" s="199"/>
      <c r="H395" s="201" t="s">
        <v>19</v>
      </c>
      <c r="I395" s="203"/>
      <c r="J395" s="199"/>
      <c r="K395" s="199"/>
      <c r="L395" s="204"/>
      <c r="M395" s="205"/>
      <c r="N395" s="206"/>
      <c r="O395" s="206"/>
      <c r="P395" s="206"/>
      <c r="Q395" s="206"/>
      <c r="R395" s="206"/>
      <c r="S395" s="206"/>
      <c r="T395" s="207"/>
      <c r="AT395" s="208" t="s">
        <v>195</v>
      </c>
      <c r="AU395" s="208" t="s">
        <v>82</v>
      </c>
      <c r="AV395" s="13" t="s">
        <v>80</v>
      </c>
      <c r="AW395" s="13" t="s">
        <v>35</v>
      </c>
      <c r="AX395" s="13" t="s">
        <v>73</v>
      </c>
      <c r="AY395" s="208" t="s">
        <v>185</v>
      </c>
    </row>
    <row r="396" spans="2:51" s="14" customFormat="1" ht="11.25">
      <c r="B396" s="209"/>
      <c r="C396" s="210"/>
      <c r="D396" s="200" t="s">
        <v>195</v>
      </c>
      <c r="E396" s="211" t="s">
        <v>19</v>
      </c>
      <c r="F396" s="212" t="s">
        <v>1155</v>
      </c>
      <c r="G396" s="210"/>
      <c r="H396" s="213">
        <v>30.501999999999999</v>
      </c>
      <c r="I396" s="214"/>
      <c r="J396" s="210"/>
      <c r="K396" s="210"/>
      <c r="L396" s="215"/>
      <c r="M396" s="216"/>
      <c r="N396" s="217"/>
      <c r="O396" s="217"/>
      <c r="P396" s="217"/>
      <c r="Q396" s="217"/>
      <c r="R396" s="217"/>
      <c r="S396" s="217"/>
      <c r="T396" s="218"/>
      <c r="AT396" s="219" t="s">
        <v>195</v>
      </c>
      <c r="AU396" s="219" t="s">
        <v>82</v>
      </c>
      <c r="AV396" s="14" t="s">
        <v>82</v>
      </c>
      <c r="AW396" s="14" t="s">
        <v>35</v>
      </c>
      <c r="AX396" s="14" t="s">
        <v>73</v>
      </c>
      <c r="AY396" s="219" t="s">
        <v>185</v>
      </c>
    </row>
    <row r="397" spans="2:51" s="14" customFormat="1" ht="11.25">
      <c r="B397" s="209"/>
      <c r="C397" s="210"/>
      <c r="D397" s="200" t="s">
        <v>195</v>
      </c>
      <c r="E397" s="211" t="s">
        <v>19</v>
      </c>
      <c r="F397" s="212" t="s">
        <v>1156</v>
      </c>
      <c r="G397" s="210"/>
      <c r="H397" s="213">
        <v>0.38</v>
      </c>
      <c r="I397" s="214"/>
      <c r="J397" s="210"/>
      <c r="K397" s="210"/>
      <c r="L397" s="215"/>
      <c r="M397" s="216"/>
      <c r="N397" s="217"/>
      <c r="O397" s="217"/>
      <c r="P397" s="217"/>
      <c r="Q397" s="217"/>
      <c r="R397" s="217"/>
      <c r="S397" s="217"/>
      <c r="T397" s="218"/>
      <c r="AT397" s="219" t="s">
        <v>195</v>
      </c>
      <c r="AU397" s="219" t="s">
        <v>82</v>
      </c>
      <c r="AV397" s="14" t="s">
        <v>82</v>
      </c>
      <c r="AW397" s="14" t="s">
        <v>35</v>
      </c>
      <c r="AX397" s="14" t="s">
        <v>73</v>
      </c>
      <c r="AY397" s="219" t="s">
        <v>185</v>
      </c>
    </row>
    <row r="398" spans="2:51" s="14" customFormat="1" ht="11.25">
      <c r="B398" s="209"/>
      <c r="C398" s="210"/>
      <c r="D398" s="200" t="s">
        <v>195</v>
      </c>
      <c r="E398" s="211" t="s">
        <v>19</v>
      </c>
      <c r="F398" s="212" t="s">
        <v>1157</v>
      </c>
      <c r="G398" s="210"/>
      <c r="H398" s="213">
        <v>0.45</v>
      </c>
      <c r="I398" s="214"/>
      <c r="J398" s="210"/>
      <c r="K398" s="210"/>
      <c r="L398" s="215"/>
      <c r="M398" s="216"/>
      <c r="N398" s="217"/>
      <c r="O398" s="217"/>
      <c r="P398" s="217"/>
      <c r="Q398" s="217"/>
      <c r="R398" s="217"/>
      <c r="S398" s="217"/>
      <c r="T398" s="218"/>
      <c r="AT398" s="219" t="s">
        <v>195</v>
      </c>
      <c r="AU398" s="219" t="s">
        <v>82</v>
      </c>
      <c r="AV398" s="14" t="s">
        <v>82</v>
      </c>
      <c r="AW398" s="14" t="s">
        <v>35</v>
      </c>
      <c r="AX398" s="14" t="s">
        <v>73</v>
      </c>
      <c r="AY398" s="219" t="s">
        <v>185</v>
      </c>
    </row>
    <row r="399" spans="2:51" s="14" customFormat="1" ht="11.25">
      <c r="B399" s="209"/>
      <c r="C399" s="210"/>
      <c r="D399" s="200" t="s">
        <v>195</v>
      </c>
      <c r="E399" s="211" t="s">
        <v>19</v>
      </c>
      <c r="F399" s="212" t="s">
        <v>1158</v>
      </c>
      <c r="G399" s="210"/>
      <c r="H399" s="213">
        <v>-1.7729999999999999</v>
      </c>
      <c r="I399" s="214"/>
      <c r="J399" s="210"/>
      <c r="K399" s="210"/>
      <c r="L399" s="215"/>
      <c r="M399" s="216"/>
      <c r="N399" s="217"/>
      <c r="O399" s="217"/>
      <c r="P399" s="217"/>
      <c r="Q399" s="217"/>
      <c r="R399" s="217"/>
      <c r="S399" s="217"/>
      <c r="T399" s="218"/>
      <c r="AT399" s="219" t="s">
        <v>195</v>
      </c>
      <c r="AU399" s="219" t="s">
        <v>82</v>
      </c>
      <c r="AV399" s="14" t="s">
        <v>82</v>
      </c>
      <c r="AW399" s="14" t="s">
        <v>35</v>
      </c>
      <c r="AX399" s="14" t="s">
        <v>73</v>
      </c>
      <c r="AY399" s="219" t="s">
        <v>185</v>
      </c>
    </row>
    <row r="400" spans="2:51" s="13" customFormat="1" ht="11.25">
      <c r="B400" s="198"/>
      <c r="C400" s="199"/>
      <c r="D400" s="200" t="s">
        <v>195</v>
      </c>
      <c r="E400" s="201" t="s">
        <v>19</v>
      </c>
      <c r="F400" s="202" t="s">
        <v>1159</v>
      </c>
      <c r="G400" s="199"/>
      <c r="H400" s="201" t="s">
        <v>19</v>
      </c>
      <c r="I400" s="203"/>
      <c r="J400" s="199"/>
      <c r="K400" s="199"/>
      <c r="L400" s="204"/>
      <c r="M400" s="205"/>
      <c r="N400" s="206"/>
      <c r="O400" s="206"/>
      <c r="P400" s="206"/>
      <c r="Q400" s="206"/>
      <c r="R400" s="206"/>
      <c r="S400" s="206"/>
      <c r="T400" s="207"/>
      <c r="AT400" s="208" t="s">
        <v>195</v>
      </c>
      <c r="AU400" s="208" t="s">
        <v>82</v>
      </c>
      <c r="AV400" s="13" t="s">
        <v>80</v>
      </c>
      <c r="AW400" s="13" t="s">
        <v>35</v>
      </c>
      <c r="AX400" s="13" t="s">
        <v>73</v>
      </c>
      <c r="AY400" s="208" t="s">
        <v>185</v>
      </c>
    </row>
    <row r="401" spans="2:51" s="14" customFormat="1" ht="11.25">
      <c r="B401" s="209"/>
      <c r="C401" s="210"/>
      <c r="D401" s="200" t="s">
        <v>195</v>
      </c>
      <c r="E401" s="211" t="s">
        <v>19</v>
      </c>
      <c r="F401" s="212" t="s">
        <v>1160</v>
      </c>
      <c r="G401" s="210"/>
      <c r="H401" s="213">
        <v>29.375</v>
      </c>
      <c r="I401" s="214"/>
      <c r="J401" s="210"/>
      <c r="K401" s="210"/>
      <c r="L401" s="215"/>
      <c r="M401" s="216"/>
      <c r="N401" s="217"/>
      <c r="O401" s="217"/>
      <c r="P401" s="217"/>
      <c r="Q401" s="217"/>
      <c r="R401" s="217"/>
      <c r="S401" s="217"/>
      <c r="T401" s="218"/>
      <c r="AT401" s="219" t="s">
        <v>195</v>
      </c>
      <c r="AU401" s="219" t="s">
        <v>82</v>
      </c>
      <c r="AV401" s="14" t="s">
        <v>82</v>
      </c>
      <c r="AW401" s="14" t="s">
        <v>35</v>
      </c>
      <c r="AX401" s="14" t="s">
        <v>73</v>
      </c>
      <c r="AY401" s="219" t="s">
        <v>185</v>
      </c>
    </row>
    <row r="402" spans="2:51" s="14" customFormat="1" ht="11.25">
      <c r="B402" s="209"/>
      <c r="C402" s="210"/>
      <c r="D402" s="200" t="s">
        <v>195</v>
      </c>
      <c r="E402" s="211" t="s">
        <v>19</v>
      </c>
      <c r="F402" s="212" t="s">
        <v>1161</v>
      </c>
      <c r="G402" s="210"/>
      <c r="H402" s="213">
        <v>1.099</v>
      </c>
      <c r="I402" s="214"/>
      <c r="J402" s="210"/>
      <c r="K402" s="210"/>
      <c r="L402" s="215"/>
      <c r="M402" s="216"/>
      <c r="N402" s="217"/>
      <c r="O402" s="217"/>
      <c r="P402" s="217"/>
      <c r="Q402" s="217"/>
      <c r="R402" s="217"/>
      <c r="S402" s="217"/>
      <c r="T402" s="218"/>
      <c r="AT402" s="219" t="s">
        <v>195</v>
      </c>
      <c r="AU402" s="219" t="s">
        <v>82</v>
      </c>
      <c r="AV402" s="14" t="s">
        <v>82</v>
      </c>
      <c r="AW402" s="14" t="s">
        <v>35</v>
      </c>
      <c r="AX402" s="14" t="s">
        <v>73</v>
      </c>
      <c r="AY402" s="219" t="s">
        <v>185</v>
      </c>
    </row>
    <row r="403" spans="2:51" s="14" customFormat="1" ht="11.25">
      <c r="B403" s="209"/>
      <c r="C403" s="210"/>
      <c r="D403" s="200" t="s">
        <v>195</v>
      </c>
      <c r="E403" s="211" t="s">
        <v>19</v>
      </c>
      <c r="F403" s="212" t="s">
        <v>1162</v>
      </c>
      <c r="G403" s="210"/>
      <c r="H403" s="213">
        <v>2.0139999999999998</v>
      </c>
      <c r="I403" s="214"/>
      <c r="J403" s="210"/>
      <c r="K403" s="210"/>
      <c r="L403" s="215"/>
      <c r="M403" s="216"/>
      <c r="N403" s="217"/>
      <c r="O403" s="217"/>
      <c r="P403" s="217"/>
      <c r="Q403" s="217"/>
      <c r="R403" s="217"/>
      <c r="S403" s="217"/>
      <c r="T403" s="218"/>
      <c r="AT403" s="219" t="s">
        <v>195</v>
      </c>
      <c r="AU403" s="219" t="s">
        <v>82</v>
      </c>
      <c r="AV403" s="14" t="s">
        <v>82</v>
      </c>
      <c r="AW403" s="14" t="s">
        <v>35</v>
      </c>
      <c r="AX403" s="14" t="s">
        <v>73</v>
      </c>
      <c r="AY403" s="219" t="s">
        <v>185</v>
      </c>
    </row>
    <row r="404" spans="2:51" s="14" customFormat="1" ht="11.25">
      <c r="B404" s="209"/>
      <c r="C404" s="210"/>
      <c r="D404" s="200" t="s">
        <v>195</v>
      </c>
      <c r="E404" s="211" t="s">
        <v>19</v>
      </c>
      <c r="F404" s="212" t="s">
        <v>1163</v>
      </c>
      <c r="G404" s="210"/>
      <c r="H404" s="213">
        <v>0.9</v>
      </c>
      <c r="I404" s="214"/>
      <c r="J404" s="210"/>
      <c r="K404" s="210"/>
      <c r="L404" s="215"/>
      <c r="M404" s="216"/>
      <c r="N404" s="217"/>
      <c r="O404" s="217"/>
      <c r="P404" s="217"/>
      <c r="Q404" s="217"/>
      <c r="R404" s="217"/>
      <c r="S404" s="217"/>
      <c r="T404" s="218"/>
      <c r="AT404" s="219" t="s">
        <v>195</v>
      </c>
      <c r="AU404" s="219" t="s">
        <v>82</v>
      </c>
      <c r="AV404" s="14" t="s">
        <v>82</v>
      </c>
      <c r="AW404" s="14" t="s">
        <v>35</v>
      </c>
      <c r="AX404" s="14" t="s">
        <v>73</v>
      </c>
      <c r="AY404" s="219" t="s">
        <v>185</v>
      </c>
    </row>
    <row r="405" spans="2:51" s="13" customFormat="1" ht="11.25">
      <c r="B405" s="198"/>
      <c r="C405" s="199"/>
      <c r="D405" s="200" t="s">
        <v>195</v>
      </c>
      <c r="E405" s="201" t="s">
        <v>19</v>
      </c>
      <c r="F405" s="202" t="s">
        <v>1164</v>
      </c>
      <c r="G405" s="199"/>
      <c r="H405" s="201" t="s">
        <v>19</v>
      </c>
      <c r="I405" s="203"/>
      <c r="J405" s="199"/>
      <c r="K405" s="199"/>
      <c r="L405" s="204"/>
      <c r="M405" s="205"/>
      <c r="N405" s="206"/>
      <c r="O405" s="206"/>
      <c r="P405" s="206"/>
      <c r="Q405" s="206"/>
      <c r="R405" s="206"/>
      <c r="S405" s="206"/>
      <c r="T405" s="207"/>
      <c r="AT405" s="208" t="s">
        <v>195</v>
      </c>
      <c r="AU405" s="208" t="s">
        <v>82</v>
      </c>
      <c r="AV405" s="13" t="s">
        <v>80</v>
      </c>
      <c r="AW405" s="13" t="s">
        <v>35</v>
      </c>
      <c r="AX405" s="13" t="s">
        <v>73</v>
      </c>
      <c r="AY405" s="208" t="s">
        <v>185</v>
      </c>
    </row>
    <row r="406" spans="2:51" s="14" customFormat="1" ht="11.25">
      <c r="B406" s="209"/>
      <c r="C406" s="210"/>
      <c r="D406" s="200" t="s">
        <v>195</v>
      </c>
      <c r="E406" s="211" t="s">
        <v>19</v>
      </c>
      <c r="F406" s="212" t="s">
        <v>1165</v>
      </c>
      <c r="G406" s="210"/>
      <c r="H406" s="213">
        <v>7.1630000000000003</v>
      </c>
      <c r="I406" s="214"/>
      <c r="J406" s="210"/>
      <c r="K406" s="210"/>
      <c r="L406" s="215"/>
      <c r="M406" s="216"/>
      <c r="N406" s="217"/>
      <c r="O406" s="217"/>
      <c r="P406" s="217"/>
      <c r="Q406" s="217"/>
      <c r="R406" s="217"/>
      <c r="S406" s="217"/>
      <c r="T406" s="218"/>
      <c r="AT406" s="219" t="s">
        <v>195</v>
      </c>
      <c r="AU406" s="219" t="s">
        <v>82</v>
      </c>
      <c r="AV406" s="14" t="s">
        <v>82</v>
      </c>
      <c r="AW406" s="14" t="s">
        <v>35</v>
      </c>
      <c r="AX406" s="14" t="s">
        <v>73</v>
      </c>
      <c r="AY406" s="219" t="s">
        <v>185</v>
      </c>
    </row>
    <row r="407" spans="2:51" s="14" customFormat="1" ht="11.25">
      <c r="B407" s="209"/>
      <c r="C407" s="210"/>
      <c r="D407" s="200" t="s">
        <v>195</v>
      </c>
      <c r="E407" s="211" t="s">
        <v>19</v>
      </c>
      <c r="F407" s="212" t="s">
        <v>1166</v>
      </c>
      <c r="G407" s="210"/>
      <c r="H407" s="213">
        <v>0.24199999999999999</v>
      </c>
      <c r="I407" s="214"/>
      <c r="J407" s="210"/>
      <c r="K407" s="210"/>
      <c r="L407" s="215"/>
      <c r="M407" s="216"/>
      <c r="N407" s="217"/>
      <c r="O407" s="217"/>
      <c r="P407" s="217"/>
      <c r="Q407" s="217"/>
      <c r="R407" s="217"/>
      <c r="S407" s="217"/>
      <c r="T407" s="218"/>
      <c r="AT407" s="219" t="s">
        <v>195</v>
      </c>
      <c r="AU407" s="219" t="s">
        <v>82</v>
      </c>
      <c r="AV407" s="14" t="s">
        <v>82</v>
      </c>
      <c r="AW407" s="14" t="s">
        <v>35</v>
      </c>
      <c r="AX407" s="14" t="s">
        <v>73</v>
      </c>
      <c r="AY407" s="219" t="s">
        <v>185</v>
      </c>
    </row>
    <row r="408" spans="2:51" s="14" customFormat="1" ht="11.25">
      <c r="B408" s="209"/>
      <c r="C408" s="210"/>
      <c r="D408" s="200" t="s">
        <v>195</v>
      </c>
      <c r="E408" s="211" t="s">
        <v>19</v>
      </c>
      <c r="F408" s="212" t="s">
        <v>1167</v>
      </c>
      <c r="G408" s="210"/>
      <c r="H408" s="213">
        <v>1.484</v>
      </c>
      <c r="I408" s="214"/>
      <c r="J408" s="210"/>
      <c r="K408" s="210"/>
      <c r="L408" s="215"/>
      <c r="M408" s="216"/>
      <c r="N408" s="217"/>
      <c r="O408" s="217"/>
      <c r="P408" s="217"/>
      <c r="Q408" s="217"/>
      <c r="R408" s="217"/>
      <c r="S408" s="217"/>
      <c r="T408" s="218"/>
      <c r="AT408" s="219" t="s">
        <v>195</v>
      </c>
      <c r="AU408" s="219" t="s">
        <v>82</v>
      </c>
      <c r="AV408" s="14" t="s">
        <v>82</v>
      </c>
      <c r="AW408" s="14" t="s">
        <v>35</v>
      </c>
      <c r="AX408" s="14" t="s">
        <v>73</v>
      </c>
      <c r="AY408" s="219" t="s">
        <v>185</v>
      </c>
    </row>
    <row r="409" spans="2:51" s="14" customFormat="1" ht="11.25">
      <c r="B409" s="209"/>
      <c r="C409" s="210"/>
      <c r="D409" s="200" t="s">
        <v>195</v>
      </c>
      <c r="E409" s="211" t="s">
        <v>19</v>
      </c>
      <c r="F409" s="212" t="s">
        <v>1168</v>
      </c>
      <c r="G409" s="210"/>
      <c r="H409" s="213">
        <v>0.26500000000000001</v>
      </c>
      <c r="I409" s="214"/>
      <c r="J409" s="210"/>
      <c r="K409" s="210"/>
      <c r="L409" s="215"/>
      <c r="M409" s="216"/>
      <c r="N409" s="217"/>
      <c r="O409" s="217"/>
      <c r="P409" s="217"/>
      <c r="Q409" s="217"/>
      <c r="R409" s="217"/>
      <c r="S409" s="217"/>
      <c r="T409" s="218"/>
      <c r="AT409" s="219" t="s">
        <v>195</v>
      </c>
      <c r="AU409" s="219" t="s">
        <v>82</v>
      </c>
      <c r="AV409" s="14" t="s">
        <v>82</v>
      </c>
      <c r="AW409" s="14" t="s">
        <v>35</v>
      </c>
      <c r="AX409" s="14" t="s">
        <v>73</v>
      </c>
      <c r="AY409" s="219" t="s">
        <v>185</v>
      </c>
    </row>
    <row r="410" spans="2:51" s="13" customFormat="1" ht="11.25">
      <c r="B410" s="198"/>
      <c r="C410" s="199"/>
      <c r="D410" s="200" t="s">
        <v>195</v>
      </c>
      <c r="E410" s="201" t="s">
        <v>19</v>
      </c>
      <c r="F410" s="202" t="s">
        <v>1169</v>
      </c>
      <c r="G410" s="199"/>
      <c r="H410" s="201" t="s">
        <v>19</v>
      </c>
      <c r="I410" s="203"/>
      <c r="J410" s="199"/>
      <c r="K410" s="199"/>
      <c r="L410" s="204"/>
      <c r="M410" s="205"/>
      <c r="N410" s="206"/>
      <c r="O410" s="206"/>
      <c r="P410" s="206"/>
      <c r="Q410" s="206"/>
      <c r="R410" s="206"/>
      <c r="S410" s="206"/>
      <c r="T410" s="207"/>
      <c r="AT410" s="208" t="s">
        <v>195</v>
      </c>
      <c r="AU410" s="208" t="s">
        <v>82</v>
      </c>
      <c r="AV410" s="13" t="s">
        <v>80</v>
      </c>
      <c r="AW410" s="13" t="s">
        <v>35</v>
      </c>
      <c r="AX410" s="13" t="s">
        <v>73</v>
      </c>
      <c r="AY410" s="208" t="s">
        <v>185</v>
      </c>
    </row>
    <row r="411" spans="2:51" s="14" customFormat="1" ht="11.25">
      <c r="B411" s="209"/>
      <c r="C411" s="210"/>
      <c r="D411" s="200" t="s">
        <v>195</v>
      </c>
      <c r="E411" s="211" t="s">
        <v>19</v>
      </c>
      <c r="F411" s="212" t="s">
        <v>1170</v>
      </c>
      <c r="G411" s="210"/>
      <c r="H411" s="213">
        <v>6.4130000000000003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2:51" s="14" customFormat="1" ht="11.25">
      <c r="B412" s="209"/>
      <c r="C412" s="210"/>
      <c r="D412" s="200" t="s">
        <v>195</v>
      </c>
      <c r="E412" s="211" t="s">
        <v>19</v>
      </c>
      <c r="F412" s="212" t="s">
        <v>1166</v>
      </c>
      <c r="G412" s="210"/>
      <c r="H412" s="213">
        <v>0.24199999999999999</v>
      </c>
      <c r="I412" s="214"/>
      <c r="J412" s="210"/>
      <c r="K412" s="210"/>
      <c r="L412" s="215"/>
      <c r="M412" s="216"/>
      <c r="N412" s="217"/>
      <c r="O412" s="217"/>
      <c r="P412" s="217"/>
      <c r="Q412" s="217"/>
      <c r="R412" s="217"/>
      <c r="S412" s="217"/>
      <c r="T412" s="218"/>
      <c r="AT412" s="219" t="s">
        <v>195</v>
      </c>
      <c r="AU412" s="219" t="s">
        <v>82</v>
      </c>
      <c r="AV412" s="14" t="s">
        <v>82</v>
      </c>
      <c r="AW412" s="14" t="s">
        <v>35</v>
      </c>
      <c r="AX412" s="14" t="s">
        <v>73</v>
      </c>
      <c r="AY412" s="219" t="s">
        <v>185</v>
      </c>
    </row>
    <row r="413" spans="2:51" s="13" customFormat="1" ht="11.25">
      <c r="B413" s="198"/>
      <c r="C413" s="199"/>
      <c r="D413" s="200" t="s">
        <v>195</v>
      </c>
      <c r="E413" s="201" t="s">
        <v>19</v>
      </c>
      <c r="F413" s="202" t="s">
        <v>1171</v>
      </c>
      <c r="G413" s="199"/>
      <c r="H413" s="201" t="s">
        <v>19</v>
      </c>
      <c r="I413" s="203"/>
      <c r="J413" s="199"/>
      <c r="K413" s="199"/>
      <c r="L413" s="204"/>
      <c r="M413" s="205"/>
      <c r="N413" s="206"/>
      <c r="O413" s="206"/>
      <c r="P413" s="206"/>
      <c r="Q413" s="206"/>
      <c r="R413" s="206"/>
      <c r="S413" s="206"/>
      <c r="T413" s="207"/>
      <c r="AT413" s="208" t="s">
        <v>195</v>
      </c>
      <c r="AU413" s="208" t="s">
        <v>82</v>
      </c>
      <c r="AV413" s="13" t="s">
        <v>80</v>
      </c>
      <c r="AW413" s="13" t="s">
        <v>35</v>
      </c>
      <c r="AX413" s="13" t="s">
        <v>73</v>
      </c>
      <c r="AY413" s="208" t="s">
        <v>185</v>
      </c>
    </row>
    <row r="414" spans="2:51" s="14" customFormat="1" ht="11.25">
      <c r="B414" s="209"/>
      <c r="C414" s="210"/>
      <c r="D414" s="200" t="s">
        <v>195</v>
      </c>
      <c r="E414" s="211" t="s">
        <v>19</v>
      </c>
      <c r="F414" s="212" t="s">
        <v>1172</v>
      </c>
      <c r="G414" s="210"/>
      <c r="H414" s="213">
        <v>5.3</v>
      </c>
      <c r="I414" s="214"/>
      <c r="J414" s="210"/>
      <c r="K414" s="210"/>
      <c r="L414" s="215"/>
      <c r="M414" s="216"/>
      <c r="N414" s="217"/>
      <c r="O414" s="217"/>
      <c r="P414" s="217"/>
      <c r="Q414" s="217"/>
      <c r="R414" s="217"/>
      <c r="S414" s="217"/>
      <c r="T414" s="218"/>
      <c r="AT414" s="219" t="s">
        <v>195</v>
      </c>
      <c r="AU414" s="219" t="s">
        <v>82</v>
      </c>
      <c r="AV414" s="14" t="s">
        <v>82</v>
      </c>
      <c r="AW414" s="14" t="s">
        <v>35</v>
      </c>
      <c r="AX414" s="14" t="s">
        <v>73</v>
      </c>
      <c r="AY414" s="219" t="s">
        <v>185</v>
      </c>
    </row>
    <row r="415" spans="2:51" s="14" customFormat="1" ht="11.25">
      <c r="B415" s="209"/>
      <c r="C415" s="210"/>
      <c r="D415" s="200" t="s">
        <v>195</v>
      </c>
      <c r="E415" s="211" t="s">
        <v>19</v>
      </c>
      <c r="F415" s="212" t="s">
        <v>1173</v>
      </c>
      <c r="G415" s="210"/>
      <c r="H415" s="213">
        <v>0.2</v>
      </c>
      <c r="I415" s="214"/>
      <c r="J415" s="210"/>
      <c r="K415" s="210"/>
      <c r="L415" s="215"/>
      <c r="M415" s="216"/>
      <c r="N415" s="217"/>
      <c r="O415" s="217"/>
      <c r="P415" s="217"/>
      <c r="Q415" s="217"/>
      <c r="R415" s="217"/>
      <c r="S415" s="217"/>
      <c r="T415" s="218"/>
      <c r="AT415" s="219" t="s">
        <v>195</v>
      </c>
      <c r="AU415" s="219" t="s">
        <v>82</v>
      </c>
      <c r="AV415" s="14" t="s">
        <v>82</v>
      </c>
      <c r="AW415" s="14" t="s">
        <v>35</v>
      </c>
      <c r="AX415" s="14" t="s">
        <v>73</v>
      </c>
      <c r="AY415" s="219" t="s">
        <v>185</v>
      </c>
    </row>
    <row r="416" spans="2:51" s="14" customFormat="1" ht="11.25">
      <c r="B416" s="209"/>
      <c r="C416" s="210"/>
      <c r="D416" s="200" t="s">
        <v>195</v>
      </c>
      <c r="E416" s="211" t="s">
        <v>19</v>
      </c>
      <c r="F416" s="212" t="s">
        <v>1174</v>
      </c>
      <c r="G416" s="210"/>
      <c r="H416" s="213">
        <v>0.22500000000000001</v>
      </c>
      <c r="I416" s="214"/>
      <c r="J416" s="210"/>
      <c r="K416" s="210"/>
      <c r="L416" s="215"/>
      <c r="M416" s="216"/>
      <c r="N416" s="217"/>
      <c r="O416" s="217"/>
      <c r="P416" s="217"/>
      <c r="Q416" s="217"/>
      <c r="R416" s="217"/>
      <c r="S416" s="217"/>
      <c r="T416" s="218"/>
      <c r="AT416" s="219" t="s">
        <v>195</v>
      </c>
      <c r="AU416" s="219" t="s">
        <v>82</v>
      </c>
      <c r="AV416" s="14" t="s">
        <v>82</v>
      </c>
      <c r="AW416" s="14" t="s">
        <v>35</v>
      </c>
      <c r="AX416" s="14" t="s">
        <v>73</v>
      </c>
      <c r="AY416" s="219" t="s">
        <v>185</v>
      </c>
    </row>
    <row r="417" spans="1:65" s="14" customFormat="1" ht="11.25">
      <c r="B417" s="209"/>
      <c r="C417" s="210"/>
      <c r="D417" s="200" t="s">
        <v>195</v>
      </c>
      <c r="E417" s="211" t="s">
        <v>19</v>
      </c>
      <c r="F417" s="212" t="s">
        <v>1175</v>
      </c>
      <c r="G417" s="210"/>
      <c r="H417" s="213">
        <v>0.53</v>
      </c>
      <c r="I417" s="214"/>
      <c r="J417" s="210"/>
      <c r="K417" s="210"/>
      <c r="L417" s="215"/>
      <c r="M417" s="216"/>
      <c r="N417" s="217"/>
      <c r="O417" s="217"/>
      <c r="P417" s="217"/>
      <c r="Q417" s="217"/>
      <c r="R417" s="217"/>
      <c r="S417" s="217"/>
      <c r="T417" s="218"/>
      <c r="AT417" s="219" t="s">
        <v>195</v>
      </c>
      <c r="AU417" s="219" t="s">
        <v>82</v>
      </c>
      <c r="AV417" s="14" t="s">
        <v>82</v>
      </c>
      <c r="AW417" s="14" t="s">
        <v>35</v>
      </c>
      <c r="AX417" s="14" t="s">
        <v>73</v>
      </c>
      <c r="AY417" s="219" t="s">
        <v>185</v>
      </c>
    </row>
    <row r="418" spans="1:65" s="15" customFormat="1" ht="11.25">
      <c r="B418" s="220"/>
      <c r="C418" s="221"/>
      <c r="D418" s="200" t="s">
        <v>195</v>
      </c>
      <c r="E418" s="222" t="s">
        <v>19</v>
      </c>
      <c r="F418" s="223" t="s">
        <v>226</v>
      </c>
      <c r="G418" s="221"/>
      <c r="H418" s="224">
        <v>237.96199999999996</v>
      </c>
      <c r="I418" s="225"/>
      <c r="J418" s="221"/>
      <c r="K418" s="221"/>
      <c r="L418" s="226"/>
      <c r="M418" s="227"/>
      <c r="N418" s="228"/>
      <c r="O418" s="228"/>
      <c r="P418" s="228"/>
      <c r="Q418" s="228"/>
      <c r="R418" s="228"/>
      <c r="S418" s="228"/>
      <c r="T418" s="229"/>
      <c r="AT418" s="230" t="s">
        <v>195</v>
      </c>
      <c r="AU418" s="230" t="s">
        <v>82</v>
      </c>
      <c r="AV418" s="15" t="s">
        <v>135</v>
      </c>
      <c r="AW418" s="15" t="s">
        <v>35</v>
      </c>
      <c r="AX418" s="15" t="s">
        <v>80</v>
      </c>
      <c r="AY418" s="230" t="s">
        <v>185</v>
      </c>
    </row>
    <row r="419" spans="1:65" s="2" customFormat="1" ht="16.5" customHeight="1">
      <c r="A419" s="36"/>
      <c r="B419" s="37"/>
      <c r="C419" s="180" t="s">
        <v>904</v>
      </c>
      <c r="D419" s="180" t="s">
        <v>187</v>
      </c>
      <c r="E419" s="181" t="s">
        <v>1180</v>
      </c>
      <c r="F419" s="182" t="s">
        <v>1181</v>
      </c>
      <c r="G419" s="183" t="s">
        <v>240</v>
      </c>
      <c r="H419" s="184">
        <v>183.23400000000001</v>
      </c>
      <c r="I419" s="185"/>
      <c r="J419" s="186">
        <f>ROUND(I419*H419,2)</f>
        <v>0</v>
      </c>
      <c r="K419" s="182" t="s">
        <v>191</v>
      </c>
      <c r="L419" s="41"/>
      <c r="M419" s="187" t="s">
        <v>19</v>
      </c>
      <c r="N419" s="188" t="s">
        <v>44</v>
      </c>
      <c r="O419" s="66"/>
      <c r="P419" s="189">
        <f>O419*H419</f>
        <v>0</v>
      </c>
      <c r="Q419" s="189">
        <v>4.0000000000000001E-3</v>
      </c>
      <c r="R419" s="189">
        <f>Q419*H419</f>
        <v>0.73293600000000003</v>
      </c>
      <c r="S419" s="189">
        <v>0</v>
      </c>
      <c r="T419" s="190">
        <f>S419*H419</f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191" t="s">
        <v>135</v>
      </c>
      <c r="AT419" s="191" t="s">
        <v>187</v>
      </c>
      <c r="AU419" s="191" t="s">
        <v>82</v>
      </c>
      <c r="AY419" s="19" t="s">
        <v>185</v>
      </c>
      <c r="BE419" s="192">
        <f>IF(N419="základní",J419,0)</f>
        <v>0</v>
      </c>
      <c r="BF419" s="192">
        <f>IF(N419="snížená",J419,0)</f>
        <v>0</v>
      </c>
      <c r="BG419" s="192">
        <f>IF(N419="zákl. přenesená",J419,0)</f>
        <v>0</v>
      </c>
      <c r="BH419" s="192">
        <f>IF(N419="sníž. přenesená",J419,0)</f>
        <v>0</v>
      </c>
      <c r="BI419" s="192">
        <f>IF(N419="nulová",J419,0)</f>
        <v>0</v>
      </c>
      <c r="BJ419" s="19" t="s">
        <v>80</v>
      </c>
      <c r="BK419" s="192">
        <f>ROUND(I419*H419,2)</f>
        <v>0</v>
      </c>
      <c r="BL419" s="19" t="s">
        <v>135</v>
      </c>
      <c r="BM419" s="191" t="s">
        <v>1182</v>
      </c>
    </row>
    <row r="420" spans="1:65" s="2" customFormat="1" ht="11.25">
      <c r="A420" s="36"/>
      <c r="B420" s="37"/>
      <c r="C420" s="38"/>
      <c r="D420" s="193" t="s">
        <v>193</v>
      </c>
      <c r="E420" s="38"/>
      <c r="F420" s="194" t="s">
        <v>1183</v>
      </c>
      <c r="G420" s="38"/>
      <c r="H420" s="38"/>
      <c r="I420" s="195"/>
      <c r="J420" s="38"/>
      <c r="K420" s="38"/>
      <c r="L420" s="41"/>
      <c r="M420" s="196"/>
      <c r="N420" s="197"/>
      <c r="O420" s="66"/>
      <c r="P420" s="66"/>
      <c r="Q420" s="66"/>
      <c r="R420" s="66"/>
      <c r="S420" s="66"/>
      <c r="T420" s="67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T420" s="19" t="s">
        <v>193</v>
      </c>
      <c r="AU420" s="19" t="s">
        <v>82</v>
      </c>
    </row>
    <row r="421" spans="1:65" s="13" customFormat="1" ht="11.25">
      <c r="B421" s="198"/>
      <c r="C421" s="199"/>
      <c r="D421" s="200" t="s">
        <v>195</v>
      </c>
      <c r="E421" s="201" t="s">
        <v>19</v>
      </c>
      <c r="F421" s="202" t="s">
        <v>1149</v>
      </c>
      <c r="G421" s="199"/>
      <c r="H421" s="201" t="s">
        <v>19</v>
      </c>
      <c r="I421" s="203"/>
      <c r="J421" s="199"/>
      <c r="K421" s="199"/>
      <c r="L421" s="204"/>
      <c r="M421" s="205"/>
      <c r="N421" s="206"/>
      <c r="O421" s="206"/>
      <c r="P421" s="206"/>
      <c r="Q421" s="206"/>
      <c r="R421" s="206"/>
      <c r="S421" s="206"/>
      <c r="T421" s="207"/>
      <c r="AT421" s="208" t="s">
        <v>195</v>
      </c>
      <c r="AU421" s="208" t="s">
        <v>82</v>
      </c>
      <c r="AV421" s="13" t="s">
        <v>80</v>
      </c>
      <c r="AW421" s="13" t="s">
        <v>35</v>
      </c>
      <c r="AX421" s="13" t="s">
        <v>73</v>
      </c>
      <c r="AY421" s="208" t="s">
        <v>185</v>
      </c>
    </row>
    <row r="422" spans="1:65" s="13" customFormat="1" ht="11.25">
      <c r="B422" s="198"/>
      <c r="C422" s="199"/>
      <c r="D422" s="200" t="s">
        <v>195</v>
      </c>
      <c r="E422" s="201" t="s">
        <v>19</v>
      </c>
      <c r="F422" s="202" t="s">
        <v>1150</v>
      </c>
      <c r="G422" s="199"/>
      <c r="H422" s="201" t="s">
        <v>19</v>
      </c>
      <c r="I422" s="203"/>
      <c r="J422" s="199"/>
      <c r="K422" s="199"/>
      <c r="L422" s="204"/>
      <c r="M422" s="205"/>
      <c r="N422" s="206"/>
      <c r="O422" s="206"/>
      <c r="P422" s="206"/>
      <c r="Q422" s="206"/>
      <c r="R422" s="206"/>
      <c r="S422" s="206"/>
      <c r="T422" s="207"/>
      <c r="AT422" s="208" t="s">
        <v>195</v>
      </c>
      <c r="AU422" s="208" t="s">
        <v>82</v>
      </c>
      <c r="AV422" s="13" t="s">
        <v>80</v>
      </c>
      <c r="AW422" s="13" t="s">
        <v>35</v>
      </c>
      <c r="AX422" s="13" t="s">
        <v>73</v>
      </c>
      <c r="AY422" s="208" t="s">
        <v>185</v>
      </c>
    </row>
    <row r="423" spans="1:65" s="14" customFormat="1" ht="11.25">
      <c r="B423" s="209"/>
      <c r="C423" s="210"/>
      <c r="D423" s="200" t="s">
        <v>195</v>
      </c>
      <c r="E423" s="211" t="s">
        <v>19</v>
      </c>
      <c r="F423" s="212" t="s">
        <v>1151</v>
      </c>
      <c r="G423" s="210"/>
      <c r="H423" s="213">
        <v>96.486999999999995</v>
      </c>
      <c r="I423" s="214"/>
      <c r="J423" s="210"/>
      <c r="K423" s="210"/>
      <c r="L423" s="215"/>
      <c r="M423" s="216"/>
      <c r="N423" s="217"/>
      <c r="O423" s="217"/>
      <c r="P423" s="217"/>
      <c r="Q423" s="217"/>
      <c r="R423" s="217"/>
      <c r="S423" s="217"/>
      <c r="T423" s="218"/>
      <c r="AT423" s="219" t="s">
        <v>195</v>
      </c>
      <c r="AU423" s="219" t="s">
        <v>82</v>
      </c>
      <c r="AV423" s="14" t="s">
        <v>82</v>
      </c>
      <c r="AW423" s="14" t="s">
        <v>35</v>
      </c>
      <c r="AX423" s="14" t="s">
        <v>73</v>
      </c>
      <c r="AY423" s="219" t="s">
        <v>185</v>
      </c>
    </row>
    <row r="424" spans="1:65" s="14" customFormat="1" ht="11.25">
      <c r="B424" s="209"/>
      <c r="C424" s="210"/>
      <c r="D424" s="200" t="s">
        <v>195</v>
      </c>
      <c r="E424" s="211" t="s">
        <v>19</v>
      </c>
      <c r="F424" s="212" t="s">
        <v>1152</v>
      </c>
      <c r="G424" s="210"/>
      <c r="H424" s="213">
        <v>2.101</v>
      </c>
      <c r="I424" s="214"/>
      <c r="J424" s="210"/>
      <c r="K424" s="210"/>
      <c r="L424" s="215"/>
      <c r="M424" s="216"/>
      <c r="N424" s="217"/>
      <c r="O424" s="217"/>
      <c r="P424" s="217"/>
      <c r="Q424" s="217"/>
      <c r="R424" s="217"/>
      <c r="S424" s="217"/>
      <c r="T424" s="218"/>
      <c r="AT424" s="219" t="s">
        <v>195</v>
      </c>
      <c r="AU424" s="219" t="s">
        <v>82</v>
      </c>
      <c r="AV424" s="14" t="s">
        <v>82</v>
      </c>
      <c r="AW424" s="14" t="s">
        <v>35</v>
      </c>
      <c r="AX424" s="14" t="s">
        <v>73</v>
      </c>
      <c r="AY424" s="219" t="s">
        <v>185</v>
      </c>
    </row>
    <row r="425" spans="1:65" s="14" customFormat="1" ht="11.25">
      <c r="B425" s="209"/>
      <c r="C425" s="210"/>
      <c r="D425" s="200" t="s">
        <v>195</v>
      </c>
      <c r="E425" s="211" t="s">
        <v>19</v>
      </c>
      <c r="F425" s="212" t="s">
        <v>1153</v>
      </c>
      <c r="G425" s="210"/>
      <c r="H425" s="213">
        <v>1.35</v>
      </c>
      <c r="I425" s="214"/>
      <c r="J425" s="210"/>
      <c r="K425" s="210"/>
      <c r="L425" s="215"/>
      <c r="M425" s="216"/>
      <c r="N425" s="217"/>
      <c r="O425" s="217"/>
      <c r="P425" s="217"/>
      <c r="Q425" s="217"/>
      <c r="R425" s="217"/>
      <c r="S425" s="217"/>
      <c r="T425" s="218"/>
      <c r="AT425" s="219" t="s">
        <v>195</v>
      </c>
      <c r="AU425" s="219" t="s">
        <v>82</v>
      </c>
      <c r="AV425" s="14" t="s">
        <v>82</v>
      </c>
      <c r="AW425" s="14" t="s">
        <v>35</v>
      </c>
      <c r="AX425" s="14" t="s">
        <v>73</v>
      </c>
      <c r="AY425" s="219" t="s">
        <v>185</v>
      </c>
    </row>
    <row r="426" spans="1:65" s="14" customFormat="1" ht="11.25">
      <c r="B426" s="209"/>
      <c r="C426" s="210"/>
      <c r="D426" s="200" t="s">
        <v>195</v>
      </c>
      <c r="E426" s="211" t="s">
        <v>19</v>
      </c>
      <c r="F426" s="212" t="s">
        <v>1048</v>
      </c>
      <c r="G426" s="210"/>
      <c r="H426" s="213">
        <v>-0.4</v>
      </c>
      <c r="I426" s="214"/>
      <c r="J426" s="210"/>
      <c r="K426" s="210"/>
      <c r="L426" s="215"/>
      <c r="M426" s="216"/>
      <c r="N426" s="217"/>
      <c r="O426" s="217"/>
      <c r="P426" s="217"/>
      <c r="Q426" s="217"/>
      <c r="R426" s="217"/>
      <c r="S426" s="217"/>
      <c r="T426" s="218"/>
      <c r="AT426" s="219" t="s">
        <v>195</v>
      </c>
      <c r="AU426" s="219" t="s">
        <v>82</v>
      </c>
      <c r="AV426" s="14" t="s">
        <v>82</v>
      </c>
      <c r="AW426" s="14" t="s">
        <v>35</v>
      </c>
      <c r="AX426" s="14" t="s">
        <v>73</v>
      </c>
      <c r="AY426" s="219" t="s">
        <v>185</v>
      </c>
    </row>
    <row r="427" spans="1:65" s="14" customFormat="1" ht="11.25">
      <c r="B427" s="209"/>
      <c r="C427" s="210"/>
      <c r="D427" s="200" t="s">
        <v>195</v>
      </c>
      <c r="E427" s="211" t="s">
        <v>19</v>
      </c>
      <c r="F427" s="212" t="s">
        <v>1053</v>
      </c>
      <c r="G427" s="210"/>
      <c r="H427" s="213">
        <v>-1.3149999999999999</v>
      </c>
      <c r="I427" s="214"/>
      <c r="J427" s="210"/>
      <c r="K427" s="210"/>
      <c r="L427" s="215"/>
      <c r="M427" s="216"/>
      <c r="N427" s="217"/>
      <c r="O427" s="217"/>
      <c r="P427" s="217"/>
      <c r="Q427" s="217"/>
      <c r="R427" s="217"/>
      <c r="S427" s="217"/>
      <c r="T427" s="218"/>
      <c r="AT427" s="219" t="s">
        <v>195</v>
      </c>
      <c r="AU427" s="219" t="s">
        <v>82</v>
      </c>
      <c r="AV427" s="14" t="s">
        <v>82</v>
      </c>
      <c r="AW427" s="14" t="s">
        <v>35</v>
      </c>
      <c r="AX427" s="14" t="s">
        <v>73</v>
      </c>
      <c r="AY427" s="219" t="s">
        <v>185</v>
      </c>
    </row>
    <row r="428" spans="1:65" s="13" customFormat="1" ht="11.25">
      <c r="B428" s="198"/>
      <c r="C428" s="199"/>
      <c r="D428" s="200" t="s">
        <v>195</v>
      </c>
      <c r="E428" s="201" t="s">
        <v>19</v>
      </c>
      <c r="F428" s="202" t="s">
        <v>1154</v>
      </c>
      <c r="G428" s="199"/>
      <c r="H428" s="201" t="s">
        <v>19</v>
      </c>
      <c r="I428" s="203"/>
      <c r="J428" s="199"/>
      <c r="K428" s="199"/>
      <c r="L428" s="204"/>
      <c r="M428" s="205"/>
      <c r="N428" s="206"/>
      <c r="O428" s="206"/>
      <c r="P428" s="206"/>
      <c r="Q428" s="206"/>
      <c r="R428" s="206"/>
      <c r="S428" s="206"/>
      <c r="T428" s="207"/>
      <c r="AT428" s="208" t="s">
        <v>195</v>
      </c>
      <c r="AU428" s="208" t="s">
        <v>82</v>
      </c>
      <c r="AV428" s="13" t="s">
        <v>80</v>
      </c>
      <c r="AW428" s="13" t="s">
        <v>35</v>
      </c>
      <c r="AX428" s="13" t="s">
        <v>73</v>
      </c>
      <c r="AY428" s="208" t="s">
        <v>185</v>
      </c>
    </row>
    <row r="429" spans="1:65" s="14" customFormat="1" ht="11.25">
      <c r="B429" s="209"/>
      <c r="C429" s="210"/>
      <c r="D429" s="200" t="s">
        <v>195</v>
      </c>
      <c r="E429" s="211" t="s">
        <v>19</v>
      </c>
      <c r="F429" s="212" t="s">
        <v>1155</v>
      </c>
      <c r="G429" s="210"/>
      <c r="H429" s="213">
        <v>30.501999999999999</v>
      </c>
      <c r="I429" s="214"/>
      <c r="J429" s="210"/>
      <c r="K429" s="210"/>
      <c r="L429" s="215"/>
      <c r="M429" s="216"/>
      <c r="N429" s="217"/>
      <c r="O429" s="217"/>
      <c r="P429" s="217"/>
      <c r="Q429" s="217"/>
      <c r="R429" s="217"/>
      <c r="S429" s="217"/>
      <c r="T429" s="218"/>
      <c r="AT429" s="219" t="s">
        <v>195</v>
      </c>
      <c r="AU429" s="219" t="s">
        <v>82</v>
      </c>
      <c r="AV429" s="14" t="s">
        <v>82</v>
      </c>
      <c r="AW429" s="14" t="s">
        <v>35</v>
      </c>
      <c r="AX429" s="14" t="s">
        <v>73</v>
      </c>
      <c r="AY429" s="219" t="s">
        <v>185</v>
      </c>
    </row>
    <row r="430" spans="1:65" s="14" customFormat="1" ht="11.25">
      <c r="B430" s="209"/>
      <c r="C430" s="210"/>
      <c r="D430" s="200" t="s">
        <v>195</v>
      </c>
      <c r="E430" s="211" t="s">
        <v>19</v>
      </c>
      <c r="F430" s="212" t="s">
        <v>1156</v>
      </c>
      <c r="G430" s="210"/>
      <c r="H430" s="213">
        <v>0.38</v>
      </c>
      <c r="I430" s="214"/>
      <c r="J430" s="210"/>
      <c r="K430" s="210"/>
      <c r="L430" s="215"/>
      <c r="M430" s="216"/>
      <c r="N430" s="217"/>
      <c r="O430" s="217"/>
      <c r="P430" s="217"/>
      <c r="Q430" s="217"/>
      <c r="R430" s="217"/>
      <c r="S430" s="217"/>
      <c r="T430" s="218"/>
      <c r="AT430" s="219" t="s">
        <v>195</v>
      </c>
      <c r="AU430" s="219" t="s">
        <v>82</v>
      </c>
      <c r="AV430" s="14" t="s">
        <v>82</v>
      </c>
      <c r="AW430" s="14" t="s">
        <v>35</v>
      </c>
      <c r="AX430" s="14" t="s">
        <v>73</v>
      </c>
      <c r="AY430" s="219" t="s">
        <v>185</v>
      </c>
    </row>
    <row r="431" spans="1:65" s="14" customFormat="1" ht="11.25">
      <c r="B431" s="209"/>
      <c r="C431" s="210"/>
      <c r="D431" s="200" t="s">
        <v>195</v>
      </c>
      <c r="E431" s="211" t="s">
        <v>19</v>
      </c>
      <c r="F431" s="212" t="s">
        <v>1157</v>
      </c>
      <c r="G431" s="210"/>
      <c r="H431" s="213">
        <v>0.45</v>
      </c>
      <c r="I431" s="214"/>
      <c r="J431" s="210"/>
      <c r="K431" s="210"/>
      <c r="L431" s="215"/>
      <c r="M431" s="216"/>
      <c r="N431" s="217"/>
      <c r="O431" s="217"/>
      <c r="P431" s="217"/>
      <c r="Q431" s="217"/>
      <c r="R431" s="217"/>
      <c r="S431" s="217"/>
      <c r="T431" s="218"/>
      <c r="AT431" s="219" t="s">
        <v>195</v>
      </c>
      <c r="AU431" s="219" t="s">
        <v>82</v>
      </c>
      <c r="AV431" s="14" t="s">
        <v>82</v>
      </c>
      <c r="AW431" s="14" t="s">
        <v>35</v>
      </c>
      <c r="AX431" s="14" t="s">
        <v>73</v>
      </c>
      <c r="AY431" s="219" t="s">
        <v>185</v>
      </c>
    </row>
    <row r="432" spans="1:65" s="14" customFormat="1" ht="11.25">
      <c r="B432" s="209"/>
      <c r="C432" s="210"/>
      <c r="D432" s="200" t="s">
        <v>195</v>
      </c>
      <c r="E432" s="211" t="s">
        <v>19</v>
      </c>
      <c r="F432" s="212" t="s">
        <v>1158</v>
      </c>
      <c r="G432" s="210"/>
      <c r="H432" s="213">
        <v>-1.7729999999999999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2:51" s="13" customFormat="1" ht="11.25">
      <c r="B433" s="198"/>
      <c r="C433" s="199"/>
      <c r="D433" s="200" t="s">
        <v>195</v>
      </c>
      <c r="E433" s="201" t="s">
        <v>19</v>
      </c>
      <c r="F433" s="202" t="s">
        <v>1159</v>
      </c>
      <c r="G433" s="199"/>
      <c r="H433" s="201" t="s">
        <v>19</v>
      </c>
      <c r="I433" s="203"/>
      <c r="J433" s="199"/>
      <c r="K433" s="199"/>
      <c r="L433" s="204"/>
      <c r="M433" s="205"/>
      <c r="N433" s="206"/>
      <c r="O433" s="206"/>
      <c r="P433" s="206"/>
      <c r="Q433" s="206"/>
      <c r="R433" s="206"/>
      <c r="S433" s="206"/>
      <c r="T433" s="207"/>
      <c r="AT433" s="208" t="s">
        <v>195</v>
      </c>
      <c r="AU433" s="208" t="s">
        <v>82</v>
      </c>
      <c r="AV433" s="13" t="s">
        <v>80</v>
      </c>
      <c r="AW433" s="13" t="s">
        <v>35</v>
      </c>
      <c r="AX433" s="13" t="s">
        <v>73</v>
      </c>
      <c r="AY433" s="208" t="s">
        <v>185</v>
      </c>
    </row>
    <row r="434" spans="2:51" s="14" customFormat="1" ht="11.25">
      <c r="B434" s="209"/>
      <c r="C434" s="210"/>
      <c r="D434" s="200" t="s">
        <v>195</v>
      </c>
      <c r="E434" s="211" t="s">
        <v>19</v>
      </c>
      <c r="F434" s="212" t="s">
        <v>1160</v>
      </c>
      <c r="G434" s="210"/>
      <c r="H434" s="213">
        <v>29.375</v>
      </c>
      <c r="I434" s="214"/>
      <c r="J434" s="210"/>
      <c r="K434" s="210"/>
      <c r="L434" s="215"/>
      <c r="M434" s="216"/>
      <c r="N434" s="217"/>
      <c r="O434" s="217"/>
      <c r="P434" s="217"/>
      <c r="Q434" s="217"/>
      <c r="R434" s="217"/>
      <c r="S434" s="217"/>
      <c r="T434" s="218"/>
      <c r="AT434" s="219" t="s">
        <v>195</v>
      </c>
      <c r="AU434" s="219" t="s">
        <v>82</v>
      </c>
      <c r="AV434" s="14" t="s">
        <v>82</v>
      </c>
      <c r="AW434" s="14" t="s">
        <v>35</v>
      </c>
      <c r="AX434" s="14" t="s">
        <v>73</v>
      </c>
      <c r="AY434" s="219" t="s">
        <v>185</v>
      </c>
    </row>
    <row r="435" spans="2:51" s="14" customFormat="1" ht="11.25">
      <c r="B435" s="209"/>
      <c r="C435" s="210"/>
      <c r="D435" s="200" t="s">
        <v>195</v>
      </c>
      <c r="E435" s="211" t="s">
        <v>19</v>
      </c>
      <c r="F435" s="212" t="s">
        <v>1161</v>
      </c>
      <c r="G435" s="210"/>
      <c r="H435" s="213">
        <v>1.099</v>
      </c>
      <c r="I435" s="214"/>
      <c r="J435" s="210"/>
      <c r="K435" s="210"/>
      <c r="L435" s="215"/>
      <c r="M435" s="216"/>
      <c r="N435" s="217"/>
      <c r="O435" s="217"/>
      <c r="P435" s="217"/>
      <c r="Q435" s="217"/>
      <c r="R435" s="217"/>
      <c r="S435" s="217"/>
      <c r="T435" s="218"/>
      <c r="AT435" s="219" t="s">
        <v>195</v>
      </c>
      <c r="AU435" s="219" t="s">
        <v>82</v>
      </c>
      <c r="AV435" s="14" t="s">
        <v>82</v>
      </c>
      <c r="AW435" s="14" t="s">
        <v>35</v>
      </c>
      <c r="AX435" s="14" t="s">
        <v>73</v>
      </c>
      <c r="AY435" s="219" t="s">
        <v>185</v>
      </c>
    </row>
    <row r="436" spans="2:51" s="14" customFormat="1" ht="11.25">
      <c r="B436" s="209"/>
      <c r="C436" s="210"/>
      <c r="D436" s="200" t="s">
        <v>195</v>
      </c>
      <c r="E436" s="211" t="s">
        <v>19</v>
      </c>
      <c r="F436" s="212" t="s">
        <v>1162</v>
      </c>
      <c r="G436" s="210"/>
      <c r="H436" s="213">
        <v>2.0139999999999998</v>
      </c>
      <c r="I436" s="214"/>
      <c r="J436" s="210"/>
      <c r="K436" s="210"/>
      <c r="L436" s="215"/>
      <c r="M436" s="216"/>
      <c r="N436" s="217"/>
      <c r="O436" s="217"/>
      <c r="P436" s="217"/>
      <c r="Q436" s="217"/>
      <c r="R436" s="217"/>
      <c r="S436" s="217"/>
      <c r="T436" s="218"/>
      <c r="AT436" s="219" t="s">
        <v>195</v>
      </c>
      <c r="AU436" s="219" t="s">
        <v>82</v>
      </c>
      <c r="AV436" s="14" t="s">
        <v>82</v>
      </c>
      <c r="AW436" s="14" t="s">
        <v>35</v>
      </c>
      <c r="AX436" s="14" t="s">
        <v>73</v>
      </c>
      <c r="AY436" s="219" t="s">
        <v>185</v>
      </c>
    </row>
    <row r="437" spans="2:51" s="14" customFormat="1" ht="11.25">
      <c r="B437" s="209"/>
      <c r="C437" s="210"/>
      <c r="D437" s="200" t="s">
        <v>195</v>
      </c>
      <c r="E437" s="211" t="s">
        <v>19</v>
      </c>
      <c r="F437" s="212" t="s">
        <v>1163</v>
      </c>
      <c r="G437" s="210"/>
      <c r="H437" s="213">
        <v>0.9</v>
      </c>
      <c r="I437" s="214"/>
      <c r="J437" s="210"/>
      <c r="K437" s="210"/>
      <c r="L437" s="215"/>
      <c r="M437" s="216"/>
      <c r="N437" s="217"/>
      <c r="O437" s="217"/>
      <c r="P437" s="217"/>
      <c r="Q437" s="217"/>
      <c r="R437" s="217"/>
      <c r="S437" s="217"/>
      <c r="T437" s="218"/>
      <c r="AT437" s="219" t="s">
        <v>195</v>
      </c>
      <c r="AU437" s="219" t="s">
        <v>82</v>
      </c>
      <c r="AV437" s="14" t="s">
        <v>82</v>
      </c>
      <c r="AW437" s="14" t="s">
        <v>35</v>
      </c>
      <c r="AX437" s="14" t="s">
        <v>73</v>
      </c>
      <c r="AY437" s="219" t="s">
        <v>185</v>
      </c>
    </row>
    <row r="438" spans="2:51" s="13" customFormat="1" ht="11.25">
      <c r="B438" s="198"/>
      <c r="C438" s="199"/>
      <c r="D438" s="200" t="s">
        <v>195</v>
      </c>
      <c r="E438" s="201" t="s">
        <v>19</v>
      </c>
      <c r="F438" s="202" t="s">
        <v>1164</v>
      </c>
      <c r="G438" s="199"/>
      <c r="H438" s="201" t="s">
        <v>19</v>
      </c>
      <c r="I438" s="203"/>
      <c r="J438" s="199"/>
      <c r="K438" s="199"/>
      <c r="L438" s="204"/>
      <c r="M438" s="205"/>
      <c r="N438" s="206"/>
      <c r="O438" s="206"/>
      <c r="P438" s="206"/>
      <c r="Q438" s="206"/>
      <c r="R438" s="206"/>
      <c r="S438" s="206"/>
      <c r="T438" s="207"/>
      <c r="AT438" s="208" t="s">
        <v>195</v>
      </c>
      <c r="AU438" s="208" t="s">
        <v>82</v>
      </c>
      <c r="AV438" s="13" t="s">
        <v>80</v>
      </c>
      <c r="AW438" s="13" t="s">
        <v>35</v>
      </c>
      <c r="AX438" s="13" t="s">
        <v>73</v>
      </c>
      <c r="AY438" s="208" t="s">
        <v>185</v>
      </c>
    </row>
    <row r="439" spans="2:51" s="14" customFormat="1" ht="11.25">
      <c r="B439" s="209"/>
      <c r="C439" s="210"/>
      <c r="D439" s="200" t="s">
        <v>195</v>
      </c>
      <c r="E439" s="211" t="s">
        <v>19</v>
      </c>
      <c r="F439" s="212" t="s">
        <v>1165</v>
      </c>
      <c r="G439" s="210"/>
      <c r="H439" s="213">
        <v>7.1630000000000003</v>
      </c>
      <c r="I439" s="214"/>
      <c r="J439" s="210"/>
      <c r="K439" s="210"/>
      <c r="L439" s="215"/>
      <c r="M439" s="216"/>
      <c r="N439" s="217"/>
      <c r="O439" s="217"/>
      <c r="P439" s="217"/>
      <c r="Q439" s="217"/>
      <c r="R439" s="217"/>
      <c r="S439" s="217"/>
      <c r="T439" s="218"/>
      <c r="AT439" s="219" t="s">
        <v>195</v>
      </c>
      <c r="AU439" s="219" t="s">
        <v>82</v>
      </c>
      <c r="AV439" s="14" t="s">
        <v>82</v>
      </c>
      <c r="AW439" s="14" t="s">
        <v>35</v>
      </c>
      <c r="AX439" s="14" t="s">
        <v>73</v>
      </c>
      <c r="AY439" s="219" t="s">
        <v>185</v>
      </c>
    </row>
    <row r="440" spans="2:51" s="14" customFormat="1" ht="11.25">
      <c r="B440" s="209"/>
      <c r="C440" s="210"/>
      <c r="D440" s="200" t="s">
        <v>195</v>
      </c>
      <c r="E440" s="211" t="s">
        <v>19</v>
      </c>
      <c r="F440" s="212" t="s">
        <v>1166</v>
      </c>
      <c r="G440" s="210"/>
      <c r="H440" s="213">
        <v>0.24199999999999999</v>
      </c>
      <c r="I440" s="214"/>
      <c r="J440" s="210"/>
      <c r="K440" s="210"/>
      <c r="L440" s="215"/>
      <c r="M440" s="216"/>
      <c r="N440" s="217"/>
      <c r="O440" s="217"/>
      <c r="P440" s="217"/>
      <c r="Q440" s="217"/>
      <c r="R440" s="217"/>
      <c r="S440" s="217"/>
      <c r="T440" s="218"/>
      <c r="AT440" s="219" t="s">
        <v>195</v>
      </c>
      <c r="AU440" s="219" t="s">
        <v>82</v>
      </c>
      <c r="AV440" s="14" t="s">
        <v>82</v>
      </c>
      <c r="AW440" s="14" t="s">
        <v>35</v>
      </c>
      <c r="AX440" s="14" t="s">
        <v>73</v>
      </c>
      <c r="AY440" s="219" t="s">
        <v>185</v>
      </c>
    </row>
    <row r="441" spans="2:51" s="14" customFormat="1" ht="11.25">
      <c r="B441" s="209"/>
      <c r="C441" s="210"/>
      <c r="D441" s="200" t="s">
        <v>195</v>
      </c>
      <c r="E441" s="211" t="s">
        <v>19</v>
      </c>
      <c r="F441" s="212" t="s">
        <v>1167</v>
      </c>
      <c r="G441" s="210"/>
      <c r="H441" s="213">
        <v>1.484</v>
      </c>
      <c r="I441" s="214"/>
      <c r="J441" s="210"/>
      <c r="K441" s="210"/>
      <c r="L441" s="215"/>
      <c r="M441" s="216"/>
      <c r="N441" s="217"/>
      <c r="O441" s="217"/>
      <c r="P441" s="217"/>
      <c r="Q441" s="217"/>
      <c r="R441" s="217"/>
      <c r="S441" s="217"/>
      <c r="T441" s="218"/>
      <c r="AT441" s="219" t="s">
        <v>195</v>
      </c>
      <c r="AU441" s="219" t="s">
        <v>82</v>
      </c>
      <c r="AV441" s="14" t="s">
        <v>82</v>
      </c>
      <c r="AW441" s="14" t="s">
        <v>35</v>
      </c>
      <c r="AX441" s="14" t="s">
        <v>73</v>
      </c>
      <c r="AY441" s="219" t="s">
        <v>185</v>
      </c>
    </row>
    <row r="442" spans="2:51" s="14" customFormat="1" ht="11.25">
      <c r="B442" s="209"/>
      <c r="C442" s="210"/>
      <c r="D442" s="200" t="s">
        <v>195</v>
      </c>
      <c r="E442" s="211" t="s">
        <v>19</v>
      </c>
      <c r="F442" s="212" t="s">
        <v>1168</v>
      </c>
      <c r="G442" s="210"/>
      <c r="H442" s="213">
        <v>0.26500000000000001</v>
      </c>
      <c r="I442" s="214"/>
      <c r="J442" s="210"/>
      <c r="K442" s="210"/>
      <c r="L442" s="215"/>
      <c r="M442" s="216"/>
      <c r="N442" s="217"/>
      <c r="O442" s="217"/>
      <c r="P442" s="217"/>
      <c r="Q442" s="217"/>
      <c r="R442" s="217"/>
      <c r="S442" s="217"/>
      <c r="T442" s="218"/>
      <c r="AT442" s="219" t="s">
        <v>195</v>
      </c>
      <c r="AU442" s="219" t="s">
        <v>82</v>
      </c>
      <c r="AV442" s="14" t="s">
        <v>82</v>
      </c>
      <c r="AW442" s="14" t="s">
        <v>35</v>
      </c>
      <c r="AX442" s="14" t="s">
        <v>73</v>
      </c>
      <c r="AY442" s="219" t="s">
        <v>185</v>
      </c>
    </row>
    <row r="443" spans="2:51" s="13" customFormat="1" ht="11.25">
      <c r="B443" s="198"/>
      <c r="C443" s="199"/>
      <c r="D443" s="200" t="s">
        <v>195</v>
      </c>
      <c r="E443" s="201" t="s">
        <v>19</v>
      </c>
      <c r="F443" s="202" t="s">
        <v>1169</v>
      </c>
      <c r="G443" s="199"/>
      <c r="H443" s="201" t="s">
        <v>19</v>
      </c>
      <c r="I443" s="203"/>
      <c r="J443" s="199"/>
      <c r="K443" s="199"/>
      <c r="L443" s="204"/>
      <c r="M443" s="205"/>
      <c r="N443" s="206"/>
      <c r="O443" s="206"/>
      <c r="P443" s="206"/>
      <c r="Q443" s="206"/>
      <c r="R443" s="206"/>
      <c r="S443" s="206"/>
      <c r="T443" s="207"/>
      <c r="AT443" s="208" t="s">
        <v>195</v>
      </c>
      <c r="AU443" s="208" t="s">
        <v>82</v>
      </c>
      <c r="AV443" s="13" t="s">
        <v>80</v>
      </c>
      <c r="AW443" s="13" t="s">
        <v>35</v>
      </c>
      <c r="AX443" s="13" t="s">
        <v>73</v>
      </c>
      <c r="AY443" s="208" t="s">
        <v>185</v>
      </c>
    </row>
    <row r="444" spans="2:51" s="14" customFormat="1" ht="11.25">
      <c r="B444" s="209"/>
      <c r="C444" s="210"/>
      <c r="D444" s="200" t="s">
        <v>195</v>
      </c>
      <c r="E444" s="211" t="s">
        <v>19</v>
      </c>
      <c r="F444" s="212" t="s">
        <v>1170</v>
      </c>
      <c r="G444" s="210"/>
      <c r="H444" s="213">
        <v>6.4130000000000003</v>
      </c>
      <c r="I444" s="214"/>
      <c r="J444" s="210"/>
      <c r="K444" s="210"/>
      <c r="L444" s="215"/>
      <c r="M444" s="216"/>
      <c r="N444" s="217"/>
      <c r="O444" s="217"/>
      <c r="P444" s="217"/>
      <c r="Q444" s="217"/>
      <c r="R444" s="217"/>
      <c r="S444" s="217"/>
      <c r="T444" s="218"/>
      <c r="AT444" s="219" t="s">
        <v>195</v>
      </c>
      <c r="AU444" s="219" t="s">
        <v>82</v>
      </c>
      <c r="AV444" s="14" t="s">
        <v>82</v>
      </c>
      <c r="AW444" s="14" t="s">
        <v>35</v>
      </c>
      <c r="AX444" s="14" t="s">
        <v>73</v>
      </c>
      <c r="AY444" s="219" t="s">
        <v>185</v>
      </c>
    </row>
    <row r="445" spans="2:51" s="14" customFormat="1" ht="11.25">
      <c r="B445" s="209"/>
      <c r="C445" s="210"/>
      <c r="D445" s="200" t="s">
        <v>195</v>
      </c>
      <c r="E445" s="211" t="s">
        <v>19</v>
      </c>
      <c r="F445" s="212" t="s">
        <v>1166</v>
      </c>
      <c r="G445" s="210"/>
      <c r="H445" s="213">
        <v>0.24199999999999999</v>
      </c>
      <c r="I445" s="214"/>
      <c r="J445" s="210"/>
      <c r="K445" s="210"/>
      <c r="L445" s="215"/>
      <c r="M445" s="216"/>
      <c r="N445" s="217"/>
      <c r="O445" s="217"/>
      <c r="P445" s="217"/>
      <c r="Q445" s="217"/>
      <c r="R445" s="217"/>
      <c r="S445" s="217"/>
      <c r="T445" s="218"/>
      <c r="AT445" s="219" t="s">
        <v>195</v>
      </c>
      <c r="AU445" s="219" t="s">
        <v>82</v>
      </c>
      <c r="AV445" s="14" t="s">
        <v>82</v>
      </c>
      <c r="AW445" s="14" t="s">
        <v>35</v>
      </c>
      <c r="AX445" s="14" t="s">
        <v>73</v>
      </c>
      <c r="AY445" s="219" t="s">
        <v>185</v>
      </c>
    </row>
    <row r="446" spans="2:51" s="13" customFormat="1" ht="11.25">
      <c r="B446" s="198"/>
      <c r="C446" s="199"/>
      <c r="D446" s="200" t="s">
        <v>195</v>
      </c>
      <c r="E446" s="201" t="s">
        <v>19</v>
      </c>
      <c r="F446" s="202" t="s">
        <v>1171</v>
      </c>
      <c r="G446" s="199"/>
      <c r="H446" s="201" t="s">
        <v>19</v>
      </c>
      <c r="I446" s="203"/>
      <c r="J446" s="199"/>
      <c r="K446" s="199"/>
      <c r="L446" s="204"/>
      <c r="M446" s="205"/>
      <c r="N446" s="206"/>
      <c r="O446" s="206"/>
      <c r="P446" s="206"/>
      <c r="Q446" s="206"/>
      <c r="R446" s="206"/>
      <c r="S446" s="206"/>
      <c r="T446" s="207"/>
      <c r="AT446" s="208" t="s">
        <v>195</v>
      </c>
      <c r="AU446" s="208" t="s">
        <v>82</v>
      </c>
      <c r="AV446" s="13" t="s">
        <v>80</v>
      </c>
      <c r="AW446" s="13" t="s">
        <v>35</v>
      </c>
      <c r="AX446" s="13" t="s">
        <v>73</v>
      </c>
      <c r="AY446" s="208" t="s">
        <v>185</v>
      </c>
    </row>
    <row r="447" spans="2:51" s="14" customFormat="1" ht="11.25">
      <c r="B447" s="209"/>
      <c r="C447" s="210"/>
      <c r="D447" s="200" t="s">
        <v>195</v>
      </c>
      <c r="E447" s="211" t="s">
        <v>19</v>
      </c>
      <c r="F447" s="212" t="s">
        <v>1172</v>
      </c>
      <c r="G447" s="210"/>
      <c r="H447" s="213">
        <v>5.3</v>
      </c>
      <c r="I447" s="214"/>
      <c r="J447" s="210"/>
      <c r="K447" s="210"/>
      <c r="L447" s="215"/>
      <c r="M447" s="216"/>
      <c r="N447" s="217"/>
      <c r="O447" s="217"/>
      <c r="P447" s="217"/>
      <c r="Q447" s="217"/>
      <c r="R447" s="217"/>
      <c r="S447" s="217"/>
      <c r="T447" s="218"/>
      <c r="AT447" s="219" t="s">
        <v>195</v>
      </c>
      <c r="AU447" s="219" t="s">
        <v>82</v>
      </c>
      <c r="AV447" s="14" t="s">
        <v>82</v>
      </c>
      <c r="AW447" s="14" t="s">
        <v>35</v>
      </c>
      <c r="AX447" s="14" t="s">
        <v>73</v>
      </c>
      <c r="AY447" s="219" t="s">
        <v>185</v>
      </c>
    </row>
    <row r="448" spans="2:51" s="14" customFormat="1" ht="11.25">
      <c r="B448" s="209"/>
      <c r="C448" s="210"/>
      <c r="D448" s="200" t="s">
        <v>195</v>
      </c>
      <c r="E448" s="211" t="s">
        <v>19</v>
      </c>
      <c r="F448" s="212" t="s">
        <v>1173</v>
      </c>
      <c r="G448" s="210"/>
      <c r="H448" s="213">
        <v>0.2</v>
      </c>
      <c r="I448" s="214"/>
      <c r="J448" s="210"/>
      <c r="K448" s="210"/>
      <c r="L448" s="215"/>
      <c r="M448" s="216"/>
      <c r="N448" s="217"/>
      <c r="O448" s="217"/>
      <c r="P448" s="217"/>
      <c r="Q448" s="217"/>
      <c r="R448" s="217"/>
      <c r="S448" s="217"/>
      <c r="T448" s="218"/>
      <c r="AT448" s="219" t="s">
        <v>195</v>
      </c>
      <c r="AU448" s="219" t="s">
        <v>82</v>
      </c>
      <c r="AV448" s="14" t="s">
        <v>82</v>
      </c>
      <c r="AW448" s="14" t="s">
        <v>35</v>
      </c>
      <c r="AX448" s="14" t="s">
        <v>73</v>
      </c>
      <c r="AY448" s="219" t="s">
        <v>185</v>
      </c>
    </row>
    <row r="449" spans="1:65" s="14" customFormat="1" ht="11.25">
      <c r="B449" s="209"/>
      <c r="C449" s="210"/>
      <c r="D449" s="200" t="s">
        <v>195</v>
      </c>
      <c r="E449" s="211" t="s">
        <v>19</v>
      </c>
      <c r="F449" s="212" t="s">
        <v>1174</v>
      </c>
      <c r="G449" s="210"/>
      <c r="H449" s="213">
        <v>0.22500000000000001</v>
      </c>
      <c r="I449" s="214"/>
      <c r="J449" s="210"/>
      <c r="K449" s="210"/>
      <c r="L449" s="215"/>
      <c r="M449" s="216"/>
      <c r="N449" s="217"/>
      <c r="O449" s="217"/>
      <c r="P449" s="217"/>
      <c r="Q449" s="217"/>
      <c r="R449" s="217"/>
      <c r="S449" s="217"/>
      <c r="T449" s="218"/>
      <c r="AT449" s="219" t="s">
        <v>195</v>
      </c>
      <c r="AU449" s="219" t="s">
        <v>82</v>
      </c>
      <c r="AV449" s="14" t="s">
        <v>82</v>
      </c>
      <c r="AW449" s="14" t="s">
        <v>35</v>
      </c>
      <c r="AX449" s="14" t="s">
        <v>73</v>
      </c>
      <c r="AY449" s="219" t="s">
        <v>185</v>
      </c>
    </row>
    <row r="450" spans="1:65" s="14" customFormat="1" ht="11.25">
      <c r="B450" s="209"/>
      <c r="C450" s="210"/>
      <c r="D450" s="200" t="s">
        <v>195</v>
      </c>
      <c r="E450" s="211" t="s">
        <v>19</v>
      </c>
      <c r="F450" s="212" t="s">
        <v>1175</v>
      </c>
      <c r="G450" s="210"/>
      <c r="H450" s="213">
        <v>0.53</v>
      </c>
      <c r="I450" s="214"/>
      <c r="J450" s="210"/>
      <c r="K450" s="210"/>
      <c r="L450" s="215"/>
      <c r="M450" s="216"/>
      <c r="N450" s="217"/>
      <c r="O450" s="217"/>
      <c r="P450" s="217"/>
      <c r="Q450" s="217"/>
      <c r="R450" s="217"/>
      <c r="S450" s="217"/>
      <c r="T450" s="218"/>
      <c r="AT450" s="219" t="s">
        <v>195</v>
      </c>
      <c r="AU450" s="219" t="s">
        <v>82</v>
      </c>
      <c r="AV450" s="14" t="s">
        <v>82</v>
      </c>
      <c r="AW450" s="14" t="s">
        <v>35</v>
      </c>
      <c r="AX450" s="14" t="s">
        <v>73</v>
      </c>
      <c r="AY450" s="219" t="s">
        <v>185</v>
      </c>
    </row>
    <row r="451" spans="1:65" s="15" customFormat="1" ht="11.25">
      <c r="B451" s="220"/>
      <c r="C451" s="221"/>
      <c r="D451" s="200" t="s">
        <v>195</v>
      </c>
      <c r="E451" s="222" t="s">
        <v>19</v>
      </c>
      <c r="F451" s="223" t="s">
        <v>226</v>
      </c>
      <c r="G451" s="221"/>
      <c r="H451" s="224">
        <v>183.23399999999998</v>
      </c>
      <c r="I451" s="225"/>
      <c r="J451" s="221"/>
      <c r="K451" s="221"/>
      <c r="L451" s="226"/>
      <c r="M451" s="227"/>
      <c r="N451" s="228"/>
      <c r="O451" s="228"/>
      <c r="P451" s="228"/>
      <c r="Q451" s="228"/>
      <c r="R451" s="228"/>
      <c r="S451" s="228"/>
      <c r="T451" s="229"/>
      <c r="AT451" s="230" t="s">
        <v>195</v>
      </c>
      <c r="AU451" s="230" t="s">
        <v>82</v>
      </c>
      <c r="AV451" s="15" t="s">
        <v>135</v>
      </c>
      <c r="AW451" s="15" t="s">
        <v>35</v>
      </c>
      <c r="AX451" s="15" t="s">
        <v>80</v>
      </c>
      <c r="AY451" s="230" t="s">
        <v>185</v>
      </c>
    </row>
    <row r="452" spans="1:65" s="2" customFormat="1" ht="24.2" customHeight="1">
      <c r="A452" s="36"/>
      <c r="B452" s="37"/>
      <c r="C452" s="180" t="s">
        <v>913</v>
      </c>
      <c r="D452" s="180" t="s">
        <v>187</v>
      </c>
      <c r="E452" s="181" t="s">
        <v>1184</v>
      </c>
      <c r="F452" s="182" t="s">
        <v>1185</v>
      </c>
      <c r="G452" s="183" t="s">
        <v>439</v>
      </c>
      <c r="H452" s="184">
        <v>7</v>
      </c>
      <c r="I452" s="185"/>
      <c r="J452" s="186">
        <f>ROUND(I452*H452,2)</f>
        <v>0</v>
      </c>
      <c r="K452" s="182" t="s">
        <v>191</v>
      </c>
      <c r="L452" s="41"/>
      <c r="M452" s="187" t="s">
        <v>19</v>
      </c>
      <c r="N452" s="188" t="s">
        <v>44</v>
      </c>
      <c r="O452" s="66"/>
      <c r="P452" s="189">
        <f>O452*H452</f>
        <v>0</v>
      </c>
      <c r="Q452" s="189">
        <v>1.3339999999999999E-2</v>
      </c>
      <c r="R452" s="189">
        <f>Q452*H452</f>
        <v>9.3379999999999991E-2</v>
      </c>
      <c r="S452" s="189">
        <v>0</v>
      </c>
      <c r="T452" s="190">
        <f>S452*H452</f>
        <v>0</v>
      </c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R452" s="191" t="s">
        <v>135</v>
      </c>
      <c r="AT452" s="191" t="s">
        <v>187</v>
      </c>
      <c r="AU452" s="191" t="s">
        <v>82</v>
      </c>
      <c r="AY452" s="19" t="s">
        <v>185</v>
      </c>
      <c r="BE452" s="192">
        <f>IF(N452="základní",J452,0)</f>
        <v>0</v>
      </c>
      <c r="BF452" s="192">
        <f>IF(N452="snížená",J452,0)</f>
        <v>0</v>
      </c>
      <c r="BG452" s="192">
        <f>IF(N452="zákl. přenesená",J452,0)</f>
        <v>0</v>
      </c>
      <c r="BH452" s="192">
        <f>IF(N452="sníž. přenesená",J452,0)</f>
        <v>0</v>
      </c>
      <c r="BI452" s="192">
        <f>IF(N452="nulová",J452,0)</f>
        <v>0</v>
      </c>
      <c r="BJ452" s="19" t="s">
        <v>80</v>
      </c>
      <c r="BK452" s="192">
        <f>ROUND(I452*H452,2)</f>
        <v>0</v>
      </c>
      <c r="BL452" s="19" t="s">
        <v>135</v>
      </c>
      <c r="BM452" s="191" t="s">
        <v>1186</v>
      </c>
    </row>
    <row r="453" spans="1:65" s="2" customFormat="1" ht="11.25">
      <c r="A453" s="36"/>
      <c r="B453" s="37"/>
      <c r="C453" s="38"/>
      <c r="D453" s="193" t="s">
        <v>193</v>
      </c>
      <c r="E453" s="38"/>
      <c r="F453" s="194" t="s">
        <v>1187</v>
      </c>
      <c r="G453" s="38"/>
      <c r="H453" s="38"/>
      <c r="I453" s="195"/>
      <c r="J453" s="38"/>
      <c r="K453" s="38"/>
      <c r="L453" s="41"/>
      <c r="M453" s="196"/>
      <c r="N453" s="197"/>
      <c r="O453" s="66"/>
      <c r="P453" s="66"/>
      <c r="Q453" s="66"/>
      <c r="R453" s="66"/>
      <c r="S453" s="66"/>
      <c r="T453" s="67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T453" s="19" t="s">
        <v>193</v>
      </c>
      <c r="AU453" s="19" t="s">
        <v>82</v>
      </c>
    </row>
    <row r="454" spans="1:65" s="13" customFormat="1" ht="11.25">
      <c r="B454" s="198"/>
      <c r="C454" s="199"/>
      <c r="D454" s="200" t="s">
        <v>195</v>
      </c>
      <c r="E454" s="201" t="s">
        <v>19</v>
      </c>
      <c r="F454" s="202" t="s">
        <v>1149</v>
      </c>
      <c r="G454" s="199"/>
      <c r="H454" s="201" t="s">
        <v>19</v>
      </c>
      <c r="I454" s="203"/>
      <c r="J454" s="199"/>
      <c r="K454" s="199"/>
      <c r="L454" s="204"/>
      <c r="M454" s="205"/>
      <c r="N454" s="206"/>
      <c r="O454" s="206"/>
      <c r="P454" s="206"/>
      <c r="Q454" s="206"/>
      <c r="R454" s="206"/>
      <c r="S454" s="206"/>
      <c r="T454" s="207"/>
      <c r="AT454" s="208" t="s">
        <v>195</v>
      </c>
      <c r="AU454" s="208" t="s">
        <v>82</v>
      </c>
      <c r="AV454" s="13" t="s">
        <v>80</v>
      </c>
      <c r="AW454" s="13" t="s">
        <v>35</v>
      </c>
      <c r="AX454" s="13" t="s">
        <v>73</v>
      </c>
      <c r="AY454" s="208" t="s">
        <v>185</v>
      </c>
    </row>
    <row r="455" spans="1:65" s="13" customFormat="1" ht="11.25">
      <c r="B455" s="198"/>
      <c r="C455" s="199"/>
      <c r="D455" s="200" t="s">
        <v>195</v>
      </c>
      <c r="E455" s="201" t="s">
        <v>19</v>
      </c>
      <c r="F455" s="202" t="s">
        <v>1188</v>
      </c>
      <c r="G455" s="199"/>
      <c r="H455" s="201" t="s">
        <v>19</v>
      </c>
      <c r="I455" s="203"/>
      <c r="J455" s="199"/>
      <c r="K455" s="199"/>
      <c r="L455" s="204"/>
      <c r="M455" s="205"/>
      <c r="N455" s="206"/>
      <c r="O455" s="206"/>
      <c r="P455" s="206"/>
      <c r="Q455" s="206"/>
      <c r="R455" s="206"/>
      <c r="S455" s="206"/>
      <c r="T455" s="207"/>
      <c r="AT455" s="208" t="s">
        <v>195</v>
      </c>
      <c r="AU455" s="208" t="s">
        <v>82</v>
      </c>
      <c r="AV455" s="13" t="s">
        <v>80</v>
      </c>
      <c r="AW455" s="13" t="s">
        <v>35</v>
      </c>
      <c r="AX455" s="13" t="s">
        <v>73</v>
      </c>
      <c r="AY455" s="208" t="s">
        <v>185</v>
      </c>
    </row>
    <row r="456" spans="1:65" s="14" customFormat="1" ht="11.25">
      <c r="B456" s="209"/>
      <c r="C456" s="210"/>
      <c r="D456" s="200" t="s">
        <v>195</v>
      </c>
      <c r="E456" s="211" t="s">
        <v>19</v>
      </c>
      <c r="F456" s="212" t="s">
        <v>250</v>
      </c>
      <c r="G456" s="210"/>
      <c r="H456" s="213">
        <v>5</v>
      </c>
      <c r="I456" s="214"/>
      <c r="J456" s="210"/>
      <c r="K456" s="210"/>
      <c r="L456" s="215"/>
      <c r="M456" s="216"/>
      <c r="N456" s="217"/>
      <c r="O456" s="217"/>
      <c r="P456" s="217"/>
      <c r="Q456" s="217"/>
      <c r="R456" s="217"/>
      <c r="S456" s="217"/>
      <c r="T456" s="218"/>
      <c r="AT456" s="219" t="s">
        <v>195</v>
      </c>
      <c r="AU456" s="219" t="s">
        <v>82</v>
      </c>
      <c r="AV456" s="14" t="s">
        <v>82</v>
      </c>
      <c r="AW456" s="14" t="s">
        <v>35</v>
      </c>
      <c r="AX456" s="14" t="s">
        <v>73</v>
      </c>
      <c r="AY456" s="219" t="s">
        <v>185</v>
      </c>
    </row>
    <row r="457" spans="1:65" s="13" customFormat="1" ht="11.25">
      <c r="B457" s="198"/>
      <c r="C457" s="199"/>
      <c r="D457" s="200" t="s">
        <v>195</v>
      </c>
      <c r="E457" s="201" t="s">
        <v>19</v>
      </c>
      <c r="F457" s="202" t="s">
        <v>1189</v>
      </c>
      <c r="G457" s="199"/>
      <c r="H457" s="201" t="s">
        <v>19</v>
      </c>
      <c r="I457" s="203"/>
      <c r="J457" s="199"/>
      <c r="K457" s="199"/>
      <c r="L457" s="204"/>
      <c r="M457" s="205"/>
      <c r="N457" s="206"/>
      <c r="O457" s="206"/>
      <c r="P457" s="206"/>
      <c r="Q457" s="206"/>
      <c r="R457" s="206"/>
      <c r="S457" s="206"/>
      <c r="T457" s="207"/>
      <c r="AT457" s="208" t="s">
        <v>195</v>
      </c>
      <c r="AU457" s="208" t="s">
        <v>82</v>
      </c>
      <c r="AV457" s="13" t="s">
        <v>80</v>
      </c>
      <c r="AW457" s="13" t="s">
        <v>35</v>
      </c>
      <c r="AX457" s="13" t="s">
        <v>73</v>
      </c>
      <c r="AY457" s="208" t="s">
        <v>185</v>
      </c>
    </row>
    <row r="458" spans="1:65" s="14" customFormat="1" ht="11.25">
      <c r="B458" s="209"/>
      <c r="C458" s="210"/>
      <c r="D458" s="200" t="s">
        <v>195</v>
      </c>
      <c r="E458" s="211" t="s">
        <v>19</v>
      </c>
      <c r="F458" s="212" t="s">
        <v>82</v>
      </c>
      <c r="G458" s="210"/>
      <c r="H458" s="213">
        <v>2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1:65" s="15" customFormat="1" ht="11.25">
      <c r="B459" s="220"/>
      <c r="C459" s="221"/>
      <c r="D459" s="200" t="s">
        <v>195</v>
      </c>
      <c r="E459" s="222" t="s">
        <v>19</v>
      </c>
      <c r="F459" s="223" t="s">
        <v>226</v>
      </c>
      <c r="G459" s="221"/>
      <c r="H459" s="224">
        <v>7</v>
      </c>
      <c r="I459" s="225"/>
      <c r="J459" s="221"/>
      <c r="K459" s="221"/>
      <c r="L459" s="226"/>
      <c r="M459" s="227"/>
      <c r="N459" s="228"/>
      <c r="O459" s="228"/>
      <c r="P459" s="228"/>
      <c r="Q459" s="228"/>
      <c r="R459" s="228"/>
      <c r="S459" s="228"/>
      <c r="T459" s="229"/>
      <c r="AT459" s="230" t="s">
        <v>195</v>
      </c>
      <c r="AU459" s="230" t="s">
        <v>82</v>
      </c>
      <c r="AV459" s="15" t="s">
        <v>135</v>
      </c>
      <c r="AW459" s="15" t="s">
        <v>35</v>
      </c>
      <c r="AX459" s="15" t="s">
        <v>80</v>
      </c>
      <c r="AY459" s="230" t="s">
        <v>185</v>
      </c>
    </row>
    <row r="460" spans="1:65" s="2" customFormat="1" ht="16.5" customHeight="1">
      <c r="A460" s="36"/>
      <c r="B460" s="37"/>
      <c r="C460" s="237" t="s">
        <v>929</v>
      </c>
      <c r="D460" s="237" t="s">
        <v>520</v>
      </c>
      <c r="E460" s="238" t="s">
        <v>1190</v>
      </c>
      <c r="F460" s="239" t="s">
        <v>1191</v>
      </c>
      <c r="G460" s="240" t="s">
        <v>439</v>
      </c>
      <c r="H460" s="241">
        <v>5</v>
      </c>
      <c r="I460" s="242"/>
      <c r="J460" s="243">
        <f>ROUND(I460*H460,2)</f>
        <v>0</v>
      </c>
      <c r="K460" s="239" t="s">
        <v>449</v>
      </c>
      <c r="L460" s="244"/>
      <c r="M460" s="245" t="s">
        <v>19</v>
      </c>
      <c r="N460" s="246" t="s">
        <v>44</v>
      </c>
      <c r="O460" s="66"/>
      <c r="P460" s="189">
        <f>O460*H460</f>
        <v>0</v>
      </c>
      <c r="Q460" s="189">
        <v>0.02</v>
      </c>
      <c r="R460" s="189">
        <f>Q460*H460</f>
        <v>0.1</v>
      </c>
      <c r="S460" s="189">
        <v>0</v>
      </c>
      <c r="T460" s="190">
        <f>S460*H460</f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191" t="s">
        <v>265</v>
      </c>
      <c r="AT460" s="191" t="s">
        <v>520</v>
      </c>
      <c r="AU460" s="191" t="s">
        <v>82</v>
      </c>
      <c r="AY460" s="19" t="s">
        <v>185</v>
      </c>
      <c r="BE460" s="192">
        <f>IF(N460="základní",J460,0)</f>
        <v>0</v>
      </c>
      <c r="BF460" s="192">
        <f>IF(N460="snížená",J460,0)</f>
        <v>0</v>
      </c>
      <c r="BG460" s="192">
        <f>IF(N460="zákl. přenesená",J460,0)</f>
        <v>0</v>
      </c>
      <c r="BH460" s="192">
        <f>IF(N460="sníž. přenesená",J460,0)</f>
        <v>0</v>
      </c>
      <c r="BI460" s="192">
        <f>IF(N460="nulová",J460,0)</f>
        <v>0</v>
      </c>
      <c r="BJ460" s="19" t="s">
        <v>80</v>
      </c>
      <c r="BK460" s="192">
        <f>ROUND(I460*H460,2)</f>
        <v>0</v>
      </c>
      <c r="BL460" s="19" t="s">
        <v>135</v>
      </c>
      <c r="BM460" s="191" t="s">
        <v>1192</v>
      </c>
    </row>
    <row r="461" spans="1:65" s="13" customFormat="1" ht="11.25">
      <c r="B461" s="198"/>
      <c r="C461" s="199"/>
      <c r="D461" s="200" t="s">
        <v>195</v>
      </c>
      <c r="E461" s="201" t="s">
        <v>19</v>
      </c>
      <c r="F461" s="202" t="s">
        <v>1149</v>
      </c>
      <c r="G461" s="199"/>
      <c r="H461" s="201" t="s">
        <v>19</v>
      </c>
      <c r="I461" s="203"/>
      <c r="J461" s="199"/>
      <c r="K461" s="199"/>
      <c r="L461" s="204"/>
      <c r="M461" s="205"/>
      <c r="N461" s="206"/>
      <c r="O461" s="206"/>
      <c r="P461" s="206"/>
      <c r="Q461" s="206"/>
      <c r="R461" s="206"/>
      <c r="S461" s="206"/>
      <c r="T461" s="207"/>
      <c r="AT461" s="208" t="s">
        <v>195</v>
      </c>
      <c r="AU461" s="208" t="s">
        <v>82</v>
      </c>
      <c r="AV461" s="13" t="s">
        <v>80</v>
      </c>
      <c r="AW461" s="13" t="s">
        <v>35</v>
      </c>
      <c r="AX461" s="13" t="s">
        <v>73</v>
      </c>
      <c r="AY461" s="208" t="s">
        <v>185</v>
      </c>
    </row>
    <row r="462" spans="1:65" s="13" customFormat="1" ht="11.25">
      <c r="B462" s="198"/>
      <c r="C462" s="199"/>
      <c r="D462" s="200" t="s">
        <v>195</v>
      </c>
      <c r="E462" s="201" t="s">
        <v>19</v>
      </c>
      <c r="F462" s="202" t="s">
        <v>1188</v>
      </c>
      <c r="G462" s="199"/>
      <c r="H462" s="201" t="s">
        <v>19</v>
      </c>
      <c r="I462" s="203"/>
      <c r="J462" s="199"/>
      <c r="K462" s="199"/>
      <c r="L462" s="204"/>
      <c r="M462" s="205"/>
      <c r="N462" s="206"/>
      <c r="O462" s="206"/>
      <c r="P462" s="206"/>
      <c r="Q462" s="206"/>
      <c r="R462" s="206"/>
      <c r="S462" s="206"/>
      <c r="T462" s="207"/>
      <c r="AT462" s="208" t="s">
        <v>195</v>
      </c>
      <c r="AU462" s="208" t="s">
        <v>82</v>
      </c>
      <c r="AV462" s="13" t="s">
        <v>80</v>
      </c>
      <c r="AW462" s="13" t="s">
        <v>35</v>
      </c>
      <c r="AX462" s="13" t="s">
        <v>73</v>
      </c>
      <c r="AY462" s="208" t="s">
        <v>185</v>
      </c>
    </row>
    <row r="463" spans="1:65" s="14" customFormat="1" ht="11.25">
      <c r="B463" s="209"/>
      <c r="C463" s="210"/>
      <c r="D463" s="200" t="s">
        <v>195</v>
      </c>
      <c r="E463" s="211" t="s">
        <v>19</v>
      </c>
      <c r="F463" s="212" t="s">
        <v>250</v>
      </c>
      <c r="G463" s="210"/>
      <c r="H463" s="213">
        <v>5</v>
      </c>
      <c r="I463" s="214"/>
      <c r="J463" s="210"/>
      <c r="K463" s="210"/>
      <c r="L463" s="215"/>
      <c r="M463" s="216"/>
      <c r="N463" s="217"/>
      <c r="O463" s="217"/>
      <c r="P463" s="217"/>
      <c r="Q463" s="217"/>
      <c r="R463" s="217"/>
      <c r="S463" s="217"/>
      <c r="T463" s="218"/>
      <c r="AT463" s="219" t="s">
        <v>195</v>
      </c>
      <c r="AU463" s="219" t="s">
        <v>82</v>
      </c>
      <c r="AV463" s="14" t="s">
        <v>82</v>
      </c>
      <c r="AW463" s="14" t="s">
        <v>35</v>
      </c>
      <c r="AX463" s="14" t="s">
        <v>73</v>
      </c>
      <c r="AY463" s="219" t="s">
        <v>185</v>
      </c>
    </row>
    <row r="464" spans="1:65" s="15" customFormat="1" ht="11.25">
      <c r="B464" s="220"/>
      <c r="C464" s="221"/>
      <c r="D464" s="200" t="s">
        <v>195</v>
      </c>
      <c r="E464" s="222" t="s">
        <v>19</v>
      </c>
      <c r="F464" s="223" t="s">
        <v>226</v>
      </c>
      <c r="G464" s="221"/>
      <c r="H464" s="224">
        <v>5</v>
      </c>
      <c r="I464" s="225"/>
      <c r="J464" s="221"/>
      <c r="K464" s="221"/>
      <c r="L464" s="226"/>
      <c r="M464" s="227"/>
      <c r="N464" s="228"/>
      <c r="O464" s="228"/>
      <c r="P464" s="228"/>
      <c r="Q464" s="228"/>
      <c r="R464" s="228"/>
      <c r="S464" s="228"/>
      <c r="T464" s="229"/>
      <c r="AT464" s="230" t="s">
        <v>195</v>
      </c>
      <c r="AU464" s="230" t="s">
        <v>82</v>
      </c>
      <c r="AV464" s="15" t="s">
        <v>135</v>
      </c>
      <c r="AW464" s="15" t="s">
        <v>35</v>
      </c>
      <c r="AX464" s="15" t="s">
        <v>80</v>
      </c>
      <c r="AY464" s="230" t="s">
        <v>185</v>
      </c>
    </row>
    <row r="465" spans="1:65" s="2" customFormat="1" ht="16.5" customHeight="1">
      <c r="A465" s="36"/>
      <c r="B465" s="37"/>
      <c r="C465" s="237" t="s">
        <v>935</v>
      </c>
      <c r="D465" s="237" t="s">
        <v>520</v>
      </c>
      <c r="E465" s="238" t="s">
        <v>1193</v>
      </c>
      <c r="F465" s="239" t="s">
        <v>1194</v>
      </c>
      <c r="G465" s="240" t="s">
        <v>439</v>
      </c>
      <c r="H465" s="241">
        <v>2</v>
      </c>
      <c r="I465" s="242"/>
      <c r="J465" s="243">
        <f>ROUND(I465*H465,2)</f>
        <v>0</v>
      </c>
      <c r="K465" s="239" t="s">
        <v>449</v>
      </c>
      <c r="L465" s="244"/>
      <c r="M465" s="245" t="s">
        <v>19</v>
      </c>
      <c r="N465" s="246" t="s">
        <v>44</v>
      </c>
      <c r="O465" s="66"/>
      <c r="P465" s="189">
        <f>O465*H465</f>
        <v>0</v>
      </c>
      <c r="Q465" s="189">
        <v>0.02</v>
      </c>
      <c r="R465" s="189">
        <f>Q465*H465</f>
        <v>0.04</v>
      </c>
      <c r="S465" s="189">
        <v>0</v>
      </c>
      <c r="T465" s="190">
        <f>S465*H465</f>
        <v>0</v>
      </c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R465" s="191" t="s">
        <v>265</v>
      </c>
      <c r="AT465" s="191" t="s">
        <v>520</v>
      </c>
      <c r="AU465" s="191" t="s">
        <v>82</v>
      </c>
      <c r="AY465" s="19" t="s">
        <v>185</v>
      </c>
      <c r="BE465" s="192">
        <f>IF(N465="základní",J465,0)</f>
        <v>0</v>
      </c>
      <c r="BF465" s="192">
        <f>IF(N465="snížená",J465,0)</f>
        <v>0</v>
      </c>
      <c r="BG465" s="192">
        <f>IF(N465="zákl. přenesená",J465,0)</f>
        <v>0</v>
      </c>
      <c r="BH465" s="192">
        <f>IF(N465="sníž. přenesená",J465,0)</f>
        <v>0</v>
      </c>
      <c r="BI465" s="192">
        <f>IF(N465="nulová",J465,0)</f>
        <v>0</v>
      </c>
      <c r="BJ465" s="19" t="s">
        <v>80</v>
      </c>
      <c r="BK465" s="192">
        <f>ROUND(I465*H465,2)</f>
        <v>0</v>
      </c>
      <c r="BL465" s="19" t="s">
        <v>135</v>
      </c>
      <c r="BM465" s="191" t="s">
        <v>1195</v>
      </c>
    </row>
    <row r="466" spans="1:65" s="13" customFormat="1" ht="11.25">
      <c r="B466" s="198"/>
      <c r="C466" s="199"/>
      <c r="D466" s="200" t="s">
        <v>195</v>
      </c>
      <c r="E466" s="201" t="s">
        <v>19</v>
      </c>
      <c r="F466" s="202" t="s">
        <v>1149</v>
      </c>
      <c r="G466" s="199"/>
      <c r="H466" s="201" t="s">
        <v>19</v>
      </c>
      <c r="I466" s="203"/>
      <c r="J466" s="199"/>
      <c r="K466" s="199"/>
      <c r="L466" s="204"/>
      <c r="M466" s="205"/>
      <c r="N466" s="206"/>
      <c r="O466" s="206"/>
      <c r="P466" s="206"/>
      <c r="Q466" s="206"/>
      <c r="R466" s="206"/>
      <c r="S466" s="206"/>
      <c r="T466" s="207"/>
      <c r="AT466" s="208" t="s">
        <v>195</v>
      </c>
      <c r="AU466" s="208" t="s">
        <v>82</v>
      </c>
      <c r="AV466" s="13" t="s">
        <v>80</v>
      </c>
      <c r="AW466" s="13" t="s">
        <v>35</v>
      </c>
      <c r="AX466" s="13" t="s">
        <v>73</v>
      </c>
      <c r="AY466" s="208" t="s">
        <v>185</v>
      </c>
    </row>
    <row r="467" spans="1:65" s="13" customFormat="1" ht="11.25">
      <c r="B467" s="198"/>
      <c r="C467" s="199"/>
      <c r="D467" s="200" t="s">
        <v>195</v>
      </c>
      <c r="E467" s="201" t="s">
        <v>19</v>
      </c>
      <c r="F467" s="202" t="s">
        <v>1189</v>
      </c>
      <c r="G467" s="199"/>
      <c r="H467" s="201" t="s">
        <v>19</v>
      </c>
      <c r="I467" s="203"/>
      <c r="J467" s="199"/>
      <c r="K467" s="199"/>
      <c r="L467" s="204"/>
      <c r="M467" s="205"/>
      <c r="N467" s="206"/>
      <c r="O467" s="206"/>
      <c r="P467" s="206"/>
      <c r="Q467" s="206"/>
      <c r="R467" s="206"/>
      <c r="S467" s="206"/>
      <c r="T467" s="207"/>
      <c r="AT467" s="208" t="s">
        <v>195</v>
      </c>
      <c r="AU467" s="208" t="s">
        <v>82</v>
      </c>
      <c r="AV467" s="13" t="s">
        <v>80</v>
      </c>
      <c r="AW467" s="13" t="s">
        <v>35</v>
      </c>
      <c r="AX467" s="13" t="s">
        <v>73</v>
      </c>
      <c r="AY467" s="208" t="s">
        <v>185</v>
      </c>
    </row>
    <row r="468" spans="1:65" s="14" customFormat="1" ht="11.25">
      <c r="B468" s="209"/>
      <c r="C468" s="210"/>
      <c r="D468" s="200" t="s">
        <v>195</v>
      </c>
      <c r="E468" s="211" t="s">
        <v>19</v>
      </c>
      <c r="F468" s="212" t="s">
        <v>82</v>
      </c>
      <c r="G468" s="210"/>
      <c r="H468" s="213">
        <v>2</v>
      </c>
      <c r="I468" s="214"/>
      <c r="J468" s="210"/>
      <c r="K468" s="210"/>
      <c r="L468" s="215"/>
      <c r="M468" s="216"/>
      <c r="N468" s="217"/>
      <c r="O468" s="217"/>
      <c r="P468" s="217"/>
      <c r="Q468" s="217"/>
      <c r="R468" s="217"/>
      <c r="S468" s="217"/>
      <c r="T468" s="218"/>
      <c r="AT468" s="219" t="s">
        <v>195</v>
      </c>
      <c r="AU468" s="219" t="s">
        <v>82</v>
      </c>
      <c r="AV468" s="14" t="s">
        <v>82</v>
      </c>
      <c r="AW468" s="14" t="s">
        <v>35</v>
      </c>
      <c r="AX468" s="14" t="s">
        <v>73</v>
      </c>
      <c r="AY468" s="219" t="s">
        <v>185</v>
      </c>
    </row>
    <row r="469" spans="1:65" s="15" customFormat="1" ht="11.25">
      <c r="B469" s="220"/>
      <c r="C469" s="221"/>
      <c r="D469" s="200" t="s">
        <v>195</v>
      </c>
      <c r="E469" s="222" t="s">
        <v>19</v>
      </c>
      <c r="F469" s="223" t="s">
        <v>226</v>
      </c>
      <c r="G469" s="221"/>
      <c r="H469" s="224">
        <v>2</v>
      </c>
      <c r="I469" s="225"/>
      <c r="J469" s="221"/>
      <c r="K469" s="221"/>
      <c r="L469" s="226"/>
      <c r="M469" s="227"/>
      <c r="N469" s="228"/>
      <c r="O469" s="228"/>
      <c r="P469" s="228"/>
      <c r="Q469" s="228"/>
      <c r="R469" s="228"/>
      <c r="S469" s="228"/>
      <c r="T469" s="229"/>
      <c r="AT469" s="230" t="s">
        <v>195</v>
      </c>
      <c r="AU469" s="230" t="s">
        <v>82</v>
      </c>
      <c r="AV469" s="15" t="s">
        <v>135</v>
      </c>
      <c r="AW469" s="15" t="s">
        <v>35</v>
      </c>
      <c r="AX469" s="15" t="s">
        <v>80</v>
      </c>
      <c r="AY469" s="230" t="s">
        <v>185</v>
      </c>
    </row>
    <row r="470" spans="1:65" s="12" customFormat="1" ht="22.9" customHeight="1">
      <c r="B470" s="164"/>
      <c r="C470" s="165"/>
      <c r="D470" s="166" t="s">
        <v>72</v>
      </c>
      <c r="E470" s="178" t="s">
        <v>236</v>
      </c>
      <c r="F470" s="178" t="s">
        <v>237</v>
      </c>
      <c r="G470" s="165"/>
      <c r="H470" s="165"/>
      <c r="I470" s="168"/>
      <c r="J470" s="179">
        <f>BK470</f>
        <v>0</v>
      </c>
      <c r="K470" s="165"/>
      <c r="L470" s="170"/>
      <c r="M470" s="171"/>
      <c r="N470" s="172"/>
      <c r="O470" s="172"/>
      <c r="P470" s="173">
        <f>SUM(P471:P505)</f>
        <v>0</v>
      </c>
      <c r="Q470" s="172"/>
      <c r="R470" s="173">
        <f>SUM(R471:R505)</f>
        <v>6.1654E-2</v>
      </c>
      <c r="S470" s="172"/>
      <c r="T470" s="174">
        <f>SUM(T471:T505)</f>
        <v>0</v>
      </c>
      <c r="AR470" s="175" t="s">
        <v>80</v>
      </c>
      <c r="AT470" s="176" t="s">
        <v>72</v>
      </c>
      <c r="AU470" s="176" t="s">
        <v>80</v>
      </c>
      <c r="AY470" s="175" t="s">
        <v>185</v>
      </c>
      <c r="BK470" s="177">
        <f>SUM(BK471:BK505)</f>
        <v>0</v>
      </c>
    </row>
    <row r="471" spans="1:65" s="2" customFormat="1" ht="24.2" customHeight="1">
      <c r="A471" s="36"/>
      <c r="B471" s="37"/>
      <c r="C471" s="180" t="s">
        <v>944</v>
      </c>
      <c r="D471" s="180" t="s">
        <v>187</v>
      </c>
      <c r="E471" s="181" t="s">
        <v>990</v>
      </c>
      <c r="F471" s="182" t="s">
        <v>991</v>
      </c>
      <c r="G471" s="183" t="s">
        <v>190</v>
      </c>
      <c r="H471" s="184">
        <v>18.285</v>
      </c>
      <c r="I471" s="185"/>
      <c r="J471" s="186">
        <f>ROUND(I471*H471,2)</f>
        <v>0</v>
      </c>
      <c r="K471" s="182" t="s">
        <v>191</v>
      </c>
      <c r="L471" s="41"/>
      <c r="M471" s="187" t="s">
        <v>19</v>
      </c>
      <c r="N471" s="188" t="s">
        <v>44</v>
      </c>
      <c r="O471" s="66"/>
      <c r="P471" s="189">
        <f>O471*H471</f>
        <v>0</v>
      </c>
      <c r="Q471" s="189">
        <v>0</v>
      </c>
      <c r="R471" s="189">
        <f>Q471*H471</f>
        <v>0</v>
      </c>
      <c r="S471" s="189">
        <v>0</v>
      </c>
      <c r="T471" s="190">
        <f>S471*H471</f>
        <v>0</v>
      </c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R471" s="191" t="s">
        <v>135</v>
      </c>
      <c r="AT471" s="191" t="s">
        <v>187</v>
      </c>
      <c r="AU471" s="191" t="s">
        <v>82</v>
      </c>
      <c r="AY471" s="19" t="s">
        <v>185</v>
      </c>
      <c r="BE471" s="192">
        <f>IF(N471="základní",J471,0)</f>
        <v>0</v>
      </c>
      <c r="BF471" s="192">
        <f>IF(N471="snížená",J471,0)</f>
        <v>0</v>
      </c>
      <c r="BG471" s="192">
        <f>IF(N471="zákl. přenesená",J471,0)</f>
        <v>0</v>
      </c>
      <c r="BH471" s="192">
        <f>IF(N471="sníž. přenesená",J471,0)</f>
        <v>0</v>
      </c>
      <c r="BI471" s="192">
        <f>IF(N471="nulová",J471,0)</f>
        <v>0</v>
      </c>
      <c r="BJ471" s="19" t="s">
        <v>80</v>
      </c>
      <c r="BK471" s="192">
        <f>ROUND(I471*H471,2)</f>
        <v>0</v>
      </c>
      <c r="BL471" s="19" t="s">
        <v>135</v>
      </c>
      <c r="BM471" s="191" t="s">
        <v>1196</v>
      </c>
    </row>
    <row r="472" spans="1:65" s="2" customFormat="1" ht="11.25">
      <c r="A472" s="36"/>
      <c r="B472" s="37"/>
      <c r="C472" s="38"/>
      <c r="D472" s="193" t="s">
        <v>193</v>
      </c>
      <c r="E472" s="38"/>
      <c r="F472" s="194" t="s">
        <v>993</v>
      </c>
      <c r="G472" s="38"/>
      <c r="H472" s="38"/>
      <c r="I472" s="195"/>
      <c r="J472" s="38"/>
      <c r="K472" s="38"/>
      <c r="L472" s="41"/>
      <c r="M472" s="196"/>
      <c r="N472" s="197"/>
      <c r="O472" s="66"/>
      <c r="P472" s="66"/>
      <c r="Q472" s="66"/>
      <c r="R472" s="66"/>
      <c r="S472" s="66"/>
      <c r="T472" s="67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T472" s="19" t="s">
        <v>193</v>
      </c>
      <c r="AU472" s="19" t="s">
        <v>82</v>
      </c>
    </row>
    <row r="473" spans="1:65" s="13" customFormat="1" ht="11.25">
      <c r="B473" s="198"/>
      <c r="C473" s="199"/>
      <c r="D473" s="200" t="s">
        <v>195</v>
      </c>
      <c r="E473" s="201" t="s">
        <v>19</v>
      </c>
      <c r="F473" s="202" t="s">
        <v>1149</v>
      </c>
      <c r="G473" s="199"/>
      <c r="H473" s="201" t="s">
        <v>19</v>
      </c>
      <c r="I473" s="203"/>
      <c r="J473" s="199"/>
      <c r="K473" s="199"/>
      <c r="L473" s="204"/>
      <c r="M473" s="205"/>
      <c r="N473" s="206"/>
      <c r="O473" s="206"/>
      <c r="P473" s="206"/>
      <c r="Q473" s="206"/>
      <c r="R473" s="206"/>
      <c r="S473" s="206"/>
      <c r="T473" s="207"/>
      <c r="AT473" s="208" t="s">
        <v>195</v>
      </c>
      <c r="AU473" s="208" t="s">
        <v>82</v>
      </c>
      <c r="AV473" s="13" t="s">
        <v>80</v>
      </c>
      <c r="AW473" s="13" t="s">
        <v>35</v>
      </c>
      <c r="AX473" s="13" t="s">
        <v>73</v>
      </c>
      <c r="AY473" s="208" t="s">
        <v>185</v>
      </c>
    </row>
    <row r="474" spans="1:65" s="13" customFormat="1" ht="11.25">
      <c r="B474" s="198"/>
      <c r="C474" s="199"/>
      <c r="D474" s="200" t="s">
        <v>195</v>
      </c>
      <c r="E474" s="201" t="s">
        <v>19</v>
      </c>
      <c r="F474" s="202" t="s">
        <v>994</v>
      </c>
      <c r="G474" s="199"/>
      <c r="H474" s="201" t="s">
        <v>19</v>
      </c>
      <c r="I474" s="203"/>
      <c r="J474" s="199"/>
      <c r="K474" s="199"/>
      <c r="L474" s="204"/>
      <c r="M474" s="205"/>
      <c r="N474" s="206"/>
      <c r="O474" s="206"/>
      <c r="P474" s="206"/>
      <c r="Q474" s="206"/>
      <c r="R474" s="206"/>
      <c r="S474" s="206"/>
      <c r="T474" s="207"/>
      <c r="AT474" s="208" t="s">
        <v>195</v>
      </c>
      <c r="AU474" s="208" t="s">
        <v>82</v>
      </c>
      <c r="AV474" s="13" t="s">
        <v>80</v>
      </c>
      <c r="AW474" s="13" t="s">
        <v>35</v>
      </c>
      <c r="AX474" s="13" t="s">
        <v>73</v>
      </c>
      <c r="AY474" s="208" t="s">
        <v>185</v>
      </c>
    </row>
    <row r="475" spans="1:65" s="14" customFormat="1" ht="11.25">
      <c r="B475" s="209"/>
      <c r="C475" s="210"/>
      <c r="D475" s="200" t="s">
        <v>195</v>
      </c>
      <c r="E475" s="211" t="s">
        <v>19</v>
      </c>
      <c r="F475" s="212" t="s">
        <v>995</v>
      </c>
      <c r="G475" s="210"/>
      <c r="H475" s="213">
        <v>18.285</v>
      </c>
      <c r="I475" s="214"/>
      <c r="J475" s="210"/>
      <c r="K475" s="210"/>
      <c r="L475" s="215"/>
      <c r="M475" s="216"/>
      <c r="N475" s="217"/>
      <c r="O475" s="217"/>
      <c r="P475" s="217"/>
      <c r="Q475" s="217"/>
      <c r="R475" s="217"/>
      <c r="S475" s="217"/>
      <c r="T475" s="218"/>
      <c r="AT475" s="219" t="s">
        <v>195</v>
      </c>
      <c r="AU475" s="219" t="s">
        <v>82</v>
      </c>
      <c r="AV475" s="14" t="s">
        <v>82</v>
      </c>
      <c r="AW475" s="14" t="s">
        <v>35</v>
      </c>
      <c r="AX475" s="14" t="s">
        <v>73</v>
      </c>
      <c r="AY475" s="219" t="s">
        <v>185</v>
      </c>
    </row>
    <row r="476" spans="1:65" s="15" customFormat="1" ht="11.25">
      <c r="B476" s="220"/>
      <c r="C476" s="221"/>
      <c r="D476" s="200" t="s">
        <v>195</v>
      </c>
      <c r="E476" s="222" t="s">
        <v>19</v>
      </c>
      <c r="F476" s="223" t="s">
        <v>226</v>
      </c>
      <c r="G476" s="221"/>
      <c r="H476" s="224">
        <v>18.285</v>
      </c>
      <c r="I476" s="225"/>
      <c r="J476" s="221"/>
      <c r="K476" s="221"/>
      <c r="L476" s="226"/>
      <c r="M476" s="227"/>
      <c r="N476" s="228"/>
      <c r="O476" s="228"/>
      <c r="P476" s="228"/>
      <c r="Q476" s="228"/>
      <c r="R476" s="228"/>
      <c r="S476" s="228"/>
      <c r="T476" s="229"/>
      <c r="AT476" s="230" t="s">
        <v>195</v>
      </c>
      <c r="AU476" s="230" t="s">
        <v>82</v>
      </c>
      <c r="AV476" s="15" t="s">
        <v>135</v>
      </c>
      <c r="AW476" s="15" t="s">
        <v>35</v>
      </c>
      <c r="AX476" s="15" t="s">
        <v>80</v>
      </c>
      <c r="AY476" s="230" t="s">
        <v>185</v>
      </c>
    </row>
    <row r="477" spans="1:65" s="2" customFormat="1" ht="24.2" customHeight="1">
      <c r="A477" s="36"/>
      <c r="B477" s="37"/>
      <c r="C477" s="180" t="s">
        <v>949</v>
      </c>
      <c r="D477" s="180" t="s">
        <v>187</v>
      </c>
      <c r="E477" s="181" t="s">
        <v>997</v>
      </c>
      <c r="F477" s="182" t="s">
        <v>998</v>
      </c>
      <c r="G477" s="183" t="s">
        <v>190</v>
      </c>
      <c r="H477" s="184">
        <v>822.82500000000005</v>
      </c>
      <c r="I477" s="185"/>
      <c r="J477" s="186">
        <f>ROUND(I477*H477,2)</f>
        <v>0</v>
      </c>
      <c r="K477" s="182" t="s">
        <v>191</v>
      </c>
      <c r="L477" s="41"/>
      <c r="M477" s="187" t="s">
        <v>19</v>
      </c>
      <c r="N477" s="188" t="s">
        <v>44</v>
      </c>
      <c r="O477" s="66"/>
      <c r="P477" s="189">
        <f>O477*H477</f>
        <v>0</v>
      </c>
      <c r="Q477" s="189">
        <v>0</v>
      </c>
      <c r="R477" s="189">
        <f>Q477*H477</f>
        <v>0</v>
      </c>
      <c r="S477" s="189">
        <v>0</v>
      </c>
      <c r="T477" s="190">
        <f>S477*H477</f>
        <v>0</v>
      </c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R477" s="191" t="s">
        <v>135</v>
      </c>
      <c r="AT477" s="191" t="s">
        <v>187</v>
      </c>
      <c r="AU477" s="191" t="s">
        <v>82</v>
      </c>
      <c r="AY477" s="19" t="s">
        <v>185</v>
      </c>
      <c r="BE477" s="192">
        <f>IF(N477="základní",J477,0)</f>
        <v>0</v>
      </c>
      <c r="BF477" s="192">
        <f>IF(N477="snížená",J477,0)</f>
        <v>0</v>
      </c>
      <c r="BG477" s="192">
        <f>IF(N477="zákl. přenesená",J477,0)</f>
        <v>0</v>
      </c>
      <c r="BH477" s="192">
        <f>IF(N477="sníž. přenesená",J477,0)</f>
        <v>0</v>
      </c>
      <c r="BI477" s="192">
        <f>IF(N477="nulová",J477,0)</f>
        <v>0</v>
      </c>
      <c r="BJ477" s="19" t="s">
        <v>80</v>
      </c>
      <c r="BK477" s="192">
        <f>ROUND(I477*H477,2)</f>
        <v>0</v>
      </c>
      <c r="BL477" s="19" t="s">
        <v>135</v>
      </c>
      <c r="BM477" s="191" t="s">
        <v>1197</v>
      </c>
    </row>
    <row r="478" spans="1:65" s="2" customFormat="1" ht="11.25">
      <c r="A478" s="36"/>
      <c r="B478" s="37"/>
      <c r="C478" s="38"/>
      <c r="D478" s="193" t="s">
        <v>193</v>
      </c>
      <c r="E478" s="38"/>
      <c r="F478" s="194" t="s">
        <v>1000</v>
      </c>
      <c r="G478" s="38"/>
      <c r="H478" s="38"/>
      <c r="I478" s="195"/>
      <c r="J478" s="38"/>
      <c r="K478" s="38"/>
      <c r="L478" s="41"/>
      <c r="M478" s="196"/>
      <c r="N478" s="197"/>
      <c r="O478" s="66"/>
      <c r="P478" s="66"/>
      <c r="Q478" s="66"/>
      <c r="R478" s="66"/>
      <c r="S478" s="66"/>
      <c r="T478" s="67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T478" s="19" t="s">
        <v>193</v>
      </c>
      <c r="AU478" s="19" t="s">
        <v>82</v>
      </c>
    </row>
    <row r="479" spans="1:65" s="13" customFormat="1" ht="11.25">
      <c r="B479" s="198"/>
      <c r="C479" s="199"/>
      <c r="D479" s="200" t="s">
        <v>195</v>
      </c>
      <c r="E479" s="201" t="s">
        <v>19</v>
      </c>
      <c r="F479" s="202" t="s">
        <v>1149</v>
      </c>
      <c r="G479" s="199"/>
      <c r="H479" s="201" t="s">
        <v>19</v>
      </c>
      <c r="I479" s="203"/>
      <c r="J479" s="199"/>
      <c r="K479" s="199"/>
      <c r="L479" s="204"/>
      <c r="M479" s="205"/>
      <c r="N479" s="206"/>
      <c r="O479" s="206"/>
      <c r="P479" s="206"/>
      <c r="Q479" s="206"/>
      <c r="R479" s="206"/>
      <c r="S479" s="206"/>
      <c r="T479" s="207"/>
      <c r="AT479" s="208" t="s">
        <v>195</v>
      </c>
      <c r="AU479" s="208" t="s">
        <v>82</v>
      </c>
      <c r="AV479" s="13" t="s">
        <v>80</v>
      </c>
      <c r="AW479" s="13" t="s">
        <v>35</v>
      </c>
      <c r="AX479" s="13" t="s">
        <v>73</v>
      </c>
      <c r="AY479" s="208" t="s">
        <v>185</v>
      </c>
    </row>
    <row r="480" spans="1:65" s="13" customFormat="1" ht="11.25">
      <c r="B480" s="198"/>
      <c r="C480" s="199"/>
      <c r="D480" s="200" t="s">
        <v>195</v>
      </c>
      <c r="E480" s="201" t="s">
        <v>19</v>
      </c>
      <c r="F480" s="202" t="s">
        <v>994</v>
      </c>
      <c r="G480" s="199"/>
      <c r="H480" s="201" t="s">
        <v>19</v>
      </c>
      <c r="I480" s="203"/>
      <c r="J480" s="199"/>
      <c r="K480" s="199"/>
      <c r="L480" s="204"/>
      <c r="M480" s="205"/>
      <c r="N480" s="206"/>
      <c r="O480" s="206"/>
      <c r="P480" s="206"/>
      <c r="Q480" s="206"/>
      <c r="R480" s="206"/>
      <c r="S480" s="206"/>
      <c r="T480" s="207"/>
      <c r="AT480" s="208" t="s">
        <v>195</v>
      </c>
      <c r="AU480" s="208" t="s">
        <v>82</v>
      </c>
      <c r="AV480" s="13" t="s">
        <v>80</v>
      </c>
      <c r="AW480" s="13" t="s">
        <v>35</v>
      </c>
      <c r="AX480" s="13" t="s">
        <v>73</v>
      </c>
      <c r="AY480" s="208" t="s">
        <v>185</v>
      </c>
    </row>
    <row r="481" spans="1:65" s="14" customFormat="1" ht="11.25">
      <c r="B481" s="209"/>
      <c r="C481" s="210"/>
      <c r="D481" s="200" t="s">
        <v>195</v>
      </c>
      <c r="E481" s="211" t="s">
        <v>19</v>
      </c>
      <c r="F481" s="212" t="s">
        <v>1001</v>
      </c>
      <c r="G481" s="210"/>
      <c r="H481" s="213">
        <v>822.82500000000005</v>
      </c>
      <c r="I481" s="214"/>
      <c r="J481" s="210"/>
      <c r="K481" s="210"/>
      <c r="L481" s="215"/>
      <c r="M481" s="216"/>
      <c r="N481" s="217"/>
      <c r="O481" s="217"/>
      <c r="P481" s="217"/>
      <c r="Q481" s="217"/>
      <c r="R481" s="217"/>
      <c r="S481" s="217"/>
      <c r="T481" s="218"/>
      <c r="AT481" s="219" t="s">
        <v>195</v>
      </c>
      <c r="AU481" s="219" t="s">
        <v>82</v>
      </c>
      <c r="AV481" s="14" t="s">
        <v>82</v>
      </c>
      <c r="AW481" s="14" t="s">
        <v>35</v>
      </c>
      <c r="AX481" s="14" t="s">
        <v>73</v>
      </c>
      <c r="AY481" s="219" t="s">
        <v>185</v>
      </c>
    </row>
    <row r="482" spans="1:65" s="15" customFormat="1" ht="11.25">
      <c r="B482" s="220"/>
      <c r="C482" s="221"/>
      <c r="D482" s="200" t="s">
        <v>195</v>
      </c>
      <c r="E482" s="222" t="s">
        <v>19</v>
      </c>
      <c r="F482" s="223" t="s">
        <v>226</v>
      </c>
      <c r="G482" s="221"/>
      <c r="H482" s="224">
        <v>822.82500000000005</v>
      </c>
      <c r="I482" s="225"/>
      <c r="J482" s="221"/>
      <c r="K482" s="221"/>
      <c r="L482" s="226"/>
      <c r="M482" s="227"/>
      <c r="N482" s="228"/>
      <c r="O482" s="228"/>
      <c r="P482" s="228"/>
      <c r="Q482" s="228"/>
      <c r="R482" s="228"/>
      <c r="S482" s="228"/>
      <c r="T482" s="229"/>
      <c r="AT482" s="230" t="s">
        <v>195</v>
      </c>
      <c r="AU482" s="230" t="s">
        <v>82</v>
      </c>
      <c r="AV482" s="15" t="s">
        <v>135</v>
      </c>
      <c r="AW482" s="15" t="s">
        <v>35</v>
      </c>
      <c r="AX482" s="15" t="s">
        <v>80</v>
      </c>
      <c r="AY482" s="230" t="s">
        <v>185</v>
      </c>
    </row>
    <row r="483" spans="1:65" s="2" customFormat="1" ht="24.2" customHeight="1">
      <c r="A483" s="36"/>
      <c r="B483" s="37"/>
      <c r="C483" s="180" t="s">
        <v>963</v>
      </c>
      <c r="D483" s="180" t="s">
        <v>187</v>
      </c>
      <c r="E483" s="181" t="s">
        <v>1003</v>
      </c>
      <c r="F483" s="182" t="s">
        <v>1004</v>
      </c>
      <c r="G483" s="183" t="s">
        <v>190</v>
      </c>
      <c r="H483" s="184">
        <v>18.285</v>
      </c>
      <c r="I483" s="185"/>
      <c r="J483" s="186">
        <f>ROUND(I483*H483,2)</f>
        <v>0</v>
      </c>
      <c r="K483" s="182" t="s">
        <v>191</v>
      </c>
      <c r="L483" s="41"/>
      <c r="M483" s="187" t="s">
        <v>19</v>
      </c>
      <c r="N483" s="188" t="s">
        <v>44</v>
      </c>
      <c r="O483" s="66"/>
      <c r="P483" s="189">
        <f>O483*H483</f>
        <v>0</v>
      </c>
      <c r="Q483" s="189">
        <v>0</v>
      </c>
      <c r="R483" s="189">
        <f>Q483*H483</f>
        <v>0</v>
      </c>
      <c r="S483" s="189">
        <v>0</v>
      </c>
      <c r="T483" s="190">
        <f>S483*H483</f>
        <v>0</v>
      </c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R483" s="191" t="s">
        <v>135</v>
      </c>
      <c r="AT483" s="191" t="s">
        <v>187</v>
      </c>
      <c r="AU483" s="191" t="s">
        <v>82</v>
      </c>
      <c r="AY483" s="19" t="s">
        <v>185</v>
      </c>
      <c r="BE483" s="192">
        <f>IF(N483="základní",J483,0)</f>
        <v>0</v>
      </c>
      <c r="BF483" s="192">
        <f>IF(N483="snížená",J483,0)</f>
        <v>0</v>
      </c>
      <c r="BG483" s="192">
        <f>IF(N483="zákl. přenesená",J483,0)</f>
        <v>0</v>
      </c>
      <c r="BH483" s="192">
        <f>IF(N483="sníž. přenesená",J483,0)</f>
        <v>0</v>
      </c>
      <c r="BI483" s="192">
        <f>IF(N483="nulová",J483,0)</f>
        <v>0</v>
      </c>
      <c r="BJ483" s="19" t="s">
        <v>80</v>
      </c>
      <c r="BK483" s="192">
        <f>ROUND(I483*H483,2)</f>
        <v>0</v>
      </c>
      <c r="BL483" s="19" t="s">
        <v>135</v>
      </c>
      <c r="BM483" s="191" t="s">
        <v>1198</v>
      </c>
    </row>
    <row r="484" spans="1:65" s="2" customFormat="1" ht="11.25">
      <c r="A484" s="36"/>
      <c r="B484" s="37"/>
      <c r="C484" s="38"/>
      <c r="D484" s="193" t="s">
        <v>193</v>
      </c>
      <c r="E484" s="38"/>
      <c r="F484" s="194" t="s">
        <v>1006</v>
      </c>
      <c r="G484" s="38"/>
      <c r="H484" s="38"/>
      <c r="I484" s="195"/>
      <c r="J484" s="38"/>
      <c r="K484" s="38"/>
      <c r="L484" s="41"/>
      <c r="M484" s="196"/>
      <c r="N484" s="197"/>
      <c r="O484" s="66"/>
      <c r="P484" s="66"/>
      <c r="Q484" s="66"/>
      <c r="R484" s="66"/>
      <c r="S484" s="66"/>
      <c r="T484" s="67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T484" s="19" t="s">
        <v>193</v>
      </c>
      <c r="AU484" s="19" t="s">
        <v>82</v>
      </c>
    </row>
    <row r="485" spans="1:65" s="13" customFormat="1" ht="11.25">
      <c r="B485" s="198"/>
      <c r="C485" s="199"/>
      <c r="D485" s="200" t="s">
        <v>195</v>
      </c>
      <c r="E485" s="201" t="s">
        <v>19</v>
      </c>
      <c r="F485" s="202" t="s">
        <v>1149</v>
      </c>
      <c r="G485" s="199"/>
      <c r="H485" s="201" t="s">
        <v>19</v>
      </c>
      <c r="I485" s="203"/>
      <c r="J485" s="199"/>
      <c r="K485" s="199"/>
      <c r="L485" s="204"/>
      <c r="M485" s="205"/>
      <c r="N485" s="206"/>
      <c r="O485" s="206"/>
      <c r="P485" s="206"/>
      <c r="Q485" s="206"/>
      <c r="R485" s="206"/>
      <c r="S485" s="206"/>
      <c r="T485" s="207"/>
      <c r="AT485" s="208" t="s">
        <v>195</v>
      </c>
      <c r="AU485" s="208" t="s">
        <v>82</v>
      </c>
      <c r="AV485" s="13" t="s">
        <v>80</v>
      </c>
      <c r="AW485" s="13" t="s">
        <v>35</v>
      </c>
      <c r="AX485" s="13" t="s">
        <v>73</v>
      </c>
      <c r="AY485" s="208" t="s">
        <v>185</v>
      </c>
    </row>
    <row r="486" spans="1:65" s="13" customFormat="1" ht="11.25">
      <c r="B486" s="198"/>
      <c r="C486" s="199"/>
      <c r="D486" s="200" t="s">
        <v>195</v>
      </c>
      <c r="E486" s="201" t="s">
        <v>19</v>
      </c>
      <c r="F486" s="202" t="s">
        <v>994</v>
      </c>
      <c r="G486" s="199"/>
      <c r="H486" s="201" t="s">
        <v>19</v>
      </c>
      <c r="I486" s="203"/>
      <c r="J486" s="199"/>
      <c r="K486" s="199"/>
      <c r="L486" s="204"/>
      <c r="M486" s="205"/>
      <c r="N486" s="206"/>
      <c r="O486" s="206"/>
      <c r="P486" s="206"/>
      <c r="Q486" s="206"/>
      <c r="R486" s="206"/>
      <c r="S486" s="206"/>
      <c r="T486" s="207"/>
      <c r="AT486" s="208" t="s">
        <v>195</v>
      </c>
      <c r="AU486" s="208" t="s">
        <v>82</v>
      </c>
      <c r="AV486" s="13" t="s">
        <v>80</v>
      </c>
      <c r="AW486" s="13" t="s">
        <v>35</v>
      </c>
      <c r="AX486" s="13" t="s">
        <v>73</v>
      </c>
      <c r="AY486" s="208" t="s">
        <v>185</v>
      </c>
    </row>
    <row r="487" spans="1:65" s="14" customFormat="1" ht="11.25">
      <c r="B487" s="209"/>
      <c r="C487" s="210"/>
      <c r="D487" s="200" t="s">
        <v>195</v>
      </c>
      <c r="E487" s="211" t="s">
        <v>19</v>
      </c>
      <c r="F487" s="212" t="s">
        <v>995</v>
      </c>
      <c r="G487" s="210"/>
      <c r="H487" s="213">
        <v>18.285</v>
      </c>
      <c r="I487" s="214"/>
      <c r="J487" s="210"/>
      <c r="K487" s="210"/>
      <c r="L487" s="215"/>
      <c r="M487" s="216"/>
      <c r="N487" s="217"/>
      <c r="O487" s="217"/>
      <c r="P487" s="217"/>
      <c r="Q487" s="217"/>
      <c r="R487" s="217"/>
      <c r="S487" s="217"/>
      <c r="T487" s="218"/>
      <c r="AT487" s="219" t="s">
        <v>195</v>
      </c>
      <c r="AU487" s="219" t="s">
        <v>82</v>
      </c>
      <c r="AV487" s="14" t="s">
        <v>82</v>
      </c>
      <c r="AW487" s="14" t="s">
        <v>35</v>
      </c>
      <c r="AX487" s="14" t="s">
        <v>73</v>
      </c>
      <c r="AY487" s="219" t="s">
        <v>185</v>
      </c>
    </row>
    <row r="488" spans="1:65" s="15" customFormat="1" ht="11.25">
      <c r="B488" s="220"/>
      <c r="C488" s="221"/>
      <c r="D488" s="200" t="s">
        <v>195</v>
      </c>
      <c r="E488" s="222" t="s">
        <v>19</v>
      </c>
      <c r="F488" s="223" t="s">
        <v>226</v>
      </c>
      <c r="G488" s="221"/>
      <c r="H488" s="224">
        <v>18.285</v>
      </c>
      <c r="I488" s="225"/>
      <c r="J488" s="221"/>
      <c r="K488" s="221"/>
      <c r="L488" s="226"/>
      <c r="M488" s="227"/>
      <c r="N488" s="228"/>
      <c r="O488" s="228"/>
      <c r="P488" s="228"/>
      <c r="Q488" s="228"/>
      <c r="R488" s="228"/>
      <c r="S488" s="228"/>
      <c r="T488" s="229"/>
      <c r="AT488" s="230" t="s">
        <v>195</v>
      </c>
      <c r="AU488" s="230" t="s">
        <v>82</v>
      </c>
      <c r="AV488" s="15" t="s">
        <v>135</v>
      </c>
      <c r="AW488" s="15" t="s">
        <v>35</v>
      </c>
      <c r="AX488" s="15" t="s">
        <v>80</v>
      </c>
      <c r="AY488" s="230" t="s">
        <v>185</v>
      </c>
    </row>
    <row r="489" spans="1:65" s="2" customFormat="1" ht="24.2" customHeight="1">
      <c r="A489" s="36"/>
      <c r="B489" s="37"/>
      <c r="C489" s="180" t="s">
        <v>968</v>
      </c>
      <c r="D489" s="180" t="s">
        <v>187</v>
      </c>
      <c r="E489" s="181" t="s">
        <v>1015</v>
      </c>
      <c r="F489" s="182" t="s">
        <v>1016</v>
      </c>
      <c r="G489" s="183" t="s">
        <v>240</v>
      </c>
      <c r="H489" s="184">
        <v>153.4</v>
      </c>
      <c r="I489" s="185"/>
      <c r="J489" s="186">
        <f>ROUND(I489*H489,2)</f>
        <v>0</v>
      </c>
      <c r="K489" s="182" t="s">
        <v>191</v>
      </c>
      <c r="L489" s="41"/>
      <c r="M489" s="187" t="s">
        <v>19</v>
      </c>
      <c r="N489" s="188" t="s">
        <v>44</v>
      </c>
      <c r="O489" s="66"/>
      <c r="P489" s="189">
        <f>O489*H489</f>
        <v>0</v>
      </c>
      <c r="Q489" s="189">
        <v>2.1000000000000001E-4</v>
      </c>
      <c r="R489" s="189">
        <f>Q489*H489</f>
        <v>3.2214E-2</v>
      </c>
      <c r="S489" s="189">
        <v>0</v>
      </c>
      <c r="T489" s="190">
        <f>S489*H489</f>
        <v>0</v>
      </c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R489" s="191" t="s">
        <v>135</v>
      </c>
      <c r="AT489" s="191" t="s">
        <v>187</v>
      </c>
      <c r="AU489" s="191" t="s">
        <v>82</v>
      </c>
      <c r="AY489" s="19" t="s">
        <v>185</v>
      </c>
      <c r="BE489" s="192">
        <f>IF(N489="základní",J489,0)</f>
        <v>0</v>
      </c>
      <c r="BF489" s="192">
        <f>IF(N489="snížená",J489,0)</f>
        <v>0</v>
      </c>
      <c r="BG489" s="192">
        <f>IF(N489="zákl. přenesená",J489,0)</f>
        <v>0</v>
      </c>
      <c r="BH489" s="192">
        <f>IF(N489="sníž. přenesená",J489,0)</f>
        <v>0</v>
      </c>
      <c r="BI489" s="192">
        <f>IF(N489="nulová",J489,0)</f>
        <v>0</v>
      </c>
      <c r="BJ489" s="19" t="s">
        <v>80</v>
      </c>
      <c r="BK489" s="192">
        <f>ROUND(I489*H489,2)</f>
        <v>0</v>
      </c>
      <c r="BL489" s="19" t="s">
        <v>135</v>
      </c>
      <c r="BM489" s="191" t="s">
        <v>1199</v>
      </c>
    </row>
    <row r="490" spans="1:65" s="2" customFormat="1" ht="11.25">
      <c r="A490" s="36"/>
      <c r="B490" s="37"/>
      <c r="C490" s="38"/>
      <c r="D490" s="193" t="s">
        <v>193</v>
      </c>
      <c r="E490" s="38"/>
      <c r="F490" s="194" t="s">
        <v>1018</v>
      </c>
      <c r="G490" s="38"/>
      <c r="H490" s="38"/>
      <c r="I490" s="195"/>
      <c r="J490" s="38"/>
      <c r="K490" s="38"/>
      <c r="L490" s="41"/>
      <c r="M490" s="196"/>
      <c r="N490" s="197"/>
      <c r="O490" s="66"/>
      <c r="P490" s="66"/>
      <c r="Q490" s="66"/>
      <c r="R490" s="66"/>
      <c r="S490" s="66"/>
      <c r="T490" s="67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T490" s="19" t="s">
        <v>193</v>
      </c>
      <c r="AU490" s="19" t="s">
        <v>82</v>
      </c>
    </row>
    <row r="491" spans="1:65" s="13" customFormat="1" ht="11.25">
      <c r="B491" s="198"/>
      <c r="C491" s="199"/>
      <c r="D491" s="200" t="s">
        <v>195</v>
      </c>
      <c r="E491" s="201" t="s">
        <v>19</v>
      </c>
      <c r="F491" s="202" t="s">
        <v>1149</v>
      </c>
      <c r="G491" s="199"/>
      <c r="H491" s="201" t="s">
        <v>19</v>
      </c>
      <c r="I491" s="203"/>
      <c r="J491" s="199"/>
      <c r="K491" s="199"/>
      <c r="L491" s="204"/>
      <c r="M491" s="205"/>
      <c r="N491" s="206"/>
      <c r="O491" s="206"/>
      <c r="P491" s="206"/>
      <c r="Q491" s="206"/>
      <c r="R491" s="206"/>
      <c r="S491" s="206"/>
      <c r="T491" s="207"/>
      <c r="AT491" s="208" t="s">
        <v>195</v>
      </c>
      <c r="AU491" s="208" t="s">
        <v>82</v>
      </c>
      <c r="AV491" s="13" t="s">
        <v>80</v>
      </c>
      <c r="AW491" s="13" t="s">
        <v>35</v>
      </c>
      <c r="AX491" s="13" t="s">
        <v>73</v>
      </c>
      <c r="AY491" s="208" t="s">
        <v>185</v>
      </c>
    </row>
    <row r="492" spans="1:65" s="14" customFormat="1" ht="11.25">
      <c r="B492" s="209"/>
      <c r="C492" s="210"/>
      <c r="D492" s="200" t="s">
        <v>195</v>
      </c>
      <c r="E492" s="211" t="s">
        <v>19</v>
      </c>
      <c r="F492" s="212" t="s">
        <v>1200</v>
      </c>
      <c r="G492" s="210"/>
      <c r="H492" s="213">
        <v>153.4</v>
      </c>
      <c r="I492" s="214"/>
      <c r="J492" s="210"/>
      <c r="K492" s="210"/>
      <c r="L492" s="215"/>
      <c r="M492" s="216"/>
      <c r="N492" s="217"/>
      <c r="O492" s="217"/>
      <c r="P492" s="217"/>
      <c r="Q492" s="217"/>
      <c r="R492" s="217"/>
      <c r="S492" s="217"/>
      <c r="T492" s="218"/>
      <c r="AT492" s="219" t="s">
        <v>195</v>
      </c>
      <c r="AU492" s="219" t="s">
        <v>82</v>
      </c>
      <c r="AV492" s="14" t="s">
        <v>82</v>
      </c>
      <c r="AW492" s="14" t="s">
        <v>35</v>
      </c>
      <c r="AX492" s="14" t="s">
        <v>73</v>
      </c>
      <c r="AY492" s="219" t="s">
        <v>185</v>
      </c>
    </row>
    <row r="493" spans="1:65" s="15" customFormat="1" ht="11.25">
      <c r="B493" s="220"/>
      <c r="C493" s="221"/>
      <c r="D493" s="200" t="s">
        <v>195</v>
      </c>
      <c r="E493" s="222" t="s">
        <v>19</v>
      </c>
      <c r="F493" s="223" t="s">
        <v>226</v>
      </c>
      <c r="G493" s="221"/>
      <c r="H493" s="224">
        <v>153.4</v>
      </c>
      <c r="I493" s="225"/>
      <c r="J493" s="221"/>
      <c r="K493" s="221"/>
      <c r="L493" s="226"/>
      <c r="M493" s="227"/>
      <c r="N493" s="228"/>
      <c r="O493" s="228"/>
      <c r="P493" s="228"/>
      <c r="Q493" s="228"/>
      <c r="R493" s="228"/>
      <c r="S493" s="228"/>
      <c r="T493" s="229"/>
      <c r="AT493" s="230" t="s">
        <v>195</v>
      </c>
      <c r="AU493" s="230" t="s">
        <v>82</v>
      </c>
      <c r="AV493" s="15" t="s">
        <v>135</v>
      </c>
      <c r="AW493" s="15" t="s">
        <v>35</v>
      </c>
      <c r="AX493" s="15" t="s">
        <v>80</v>
      </c>
      <c r="AY493" s="230" t="s">
        <v>185</v>
      </c>
    </row>
    <row r="494" spans="1:65" s="2" customFormat="1" ht="16.5" customHeight="1">
      <c r="A494" s="36"/>
      <c r="B494" s="37"/>
      <c r="C494" s="180" t="s">
        <v>975</v>
      </c>
      <c r="D494" s="180" t="s">
        <v>187</v>
      </c>
      <c r="E494" s="181" t="s">
        <v>1021</v>
      </c>
      <c r="F494" s="182" t="s">
        <v>1022</v>
      </c>
      <c r="G494" s="183" t="s">
        <v>499</v>
      </c>
      <c r="H494" s="184">
        <v>3.2</v>
      </c>
      <c r="I494" s="185"/>
      <c r="J494" s="186">
        <f>ROUND(I494*H494,2)</f>
        <v>0</v>
      </c>
      <c r="K494" s="182" t="s">
        <v>449</v>
      </c>
      <c r="L494" s="41"/>
      <c r="M494" s="187" t="s">
        <v>19</v>
      </c>
      <c r="N494" s="188" t="s">
        <v>44</v>
      </c>
      <c r="O494" s="66"/>
      <c r="P494" s="189">
        <f>O494*H494</f>
        <v>0</v>
      </c>
      <c r="Q494" s="189">
        <v>2E-3</v>
      </c>
      <c r="R494" s="189">
        <f>Q494*H494</f>
        <v>6.4000000000000003E-3</v>
      </c>
      <c r="S494" s="189">
        <v>0</v>
      </c>
      <c r="T494" s="190">
        <f>S494*H494</f>
        <v>0</v>
      </c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R494" s="191" t="s">
        <v>135</v>
      </c>
      <c r="AT494" s="191" t="s">
        <v>187</v>
      </c>
      <c r="AU494" s="191" t="s">
        <v>82</v>
      </c>
      <c r="AY494" s="19" t="s">
        <v>185</v>
      </c>
      <c r="BE494" s="192">
        <f>IF(N494="základní",J494,0)</f>
        <v>0</v>
      </c>
      <c r="BF494" s="192">
        <f>IF(N494="snížená",J494,0)</f>
        <v>0</v>
      </c>
      <c r="BG494" s="192">
        <f>IF(N494="zákl. přenesená",J494,0)</f>
        <v>0</v>
      </c>
      <c r="BH494" s="192">
        <f>IF(N494="sníž. přenesená",J494,0)</f>
        <v>0</v>
      </c>
      <c r="BI494" s="192">
        <f>IF(N494="nulová",J494,0)</f>
        <v>0</v>
      </c>
      <c r="BJ494" s="19" t="s">
        <v>80</v>
      </c>
      <c r="BK494" s="192">
        <f>ROUND(I494*H494,2)</f>
        <v>0</v>
      </c>
      <c r="BL494" s="19" t="s">
        <v>135</v>
      </c>
      <c r="BM494" s="191" t="s">
        <v>1201</v>
      </c>
    </row>
    <row r="495" spans="1:65" s="13" customFormat="1" ht="11.25">
      <c r="B495" s="198"/>
      <c r="C495" s="199"/>
      <c r="D495" s="200" t="s">
        <v>195</v>
      </c>
      <c r="E495" s="201" t="s">
        <v>19</v>
      </c>
      <c r="F495" s="202" t="s">
        <v>1024</v>
      </c>
      <c r="G495" s="199"/>
      <c r="H495" s="201" t="s">
        <v>19</v>
      </c>
      <c r="I495" s="203"/>
      <c r="J495" s="199"/>
      <c r="K495" s="199"/>
      <c r="L495" s="204"/>
      <c r="M495" s="205"/>
      <c r="N495" s="206"/>
      <c r="O495" s="206"/>
      <c r="P495" s="206"/>
      <c r="Q495" s="206"/>
      <c r="R495" s="206"/>
      <c r="S495" s="206"/>
      <c r="T495" s="207"/>
      <c r="AT495" s="208" t="s">
        <v>195</v>
      </c>
      <c r="AU495" s="208" t="s">
        <v>82</v>
      </c>
      <c r="AV495" s="13" t="s">
        <v>80</v>
      </c>
      <c r="AW495" s="13" t="s">
        <v>35</v>
      </c>
      <c r="AX495" s="13" t="s">
        <v>73</v>
      </c>
      <c r="AY495" s="208" t="s">
        <v>185</v>
      </c>
    </row>
    <row r="496" spans="1:65" s="14" customFormat="1" ht="11.25">
      <c r="B496" s="209"/>
      <c r="C496" s="210"/>
      <c r="D496" s="200" t="s">
        <v>195</v>
      </c>
      <c r="E496" s="211" t="s">
        <v>19</v>
      </c>
      <c r="F496" s="212" t="s">
        <v>1202</v>
      </c>
      <c r="G496" s="210"/>
      <c r="H496" s="213">
        <v>3.2</v>
      </c>
      <c r="I496" s="214"/>
      <c r="J496" s="210"/>
      <c r="K496" s="210"/>
      <c r="L496" s="215"/>
      <c r="M496" s="216"/>
      <c r="N496" s="217"/>
      <c r="O496" s="217"/>
      <c r="P496" s="217"/>
      <c r="Q496" s="217"/>
      <c r="R496" s="217"/>
      <c r="S496" s="217"/>
      <c r="T496" s="218"/>
      <c r="AT496" s="219" t="s">
        <v>195</v>
      </c>
      <c r="AU496" s="219" t="s">
        <v>82</v>
      </c>
      <c r="AV496" s="14" t="s">
        <v>82</v>
      </c>
      <c r="AW496" s="14" t="s">
        <v>35</v>
      </c>
      <c r="AX496" s="14" t="s">
        <v>73</v>
      </c>
      <c r="AY496" s="219" t="s">
        <v>185</v>
      </c>
    </row>
    <row r="497" spans="1:65" s="15" customFormat="1" ht="11.25">
      <c r="B497" s="220"/>
      <c r="C497" s="221"/>
      <c r="D497" s="200" t="s">
        <v>195</v>
      </c>
      <c r="E497" s="222" t="s">
        <v>19</v>
      </c>
      <c r="F497" s="223" t="s">
        <v>226</v>
      </c>
      <c r="G497" s="221"/>
      <c r="H497" s="224">
        <v>3.2</v>
      </c>
      <c r="I497" s="225"/>
      <c r="J497" s="221"/>
      <c r="K497" s="221"/>
      <c r="L497" s="226"/>
      <c r="M497" s="227"/>
      <c r="N497" s="228"/>
      <c r="O497" s="228"/>
      <c r="P497" s="228"/>
      <c r="Q497" s="228"/>
      <c r="R497" s="228"/>
      <c r="S497" s="228"/>
      <c r="T497" s="229"/>
      <c r="AT497" s="230" t="s">
        <v>195</v>
      </c>
      <c r="AU497" s="230" t="s">
        <v>82</v>
      </c>
      <c r="AV497" s="15" t="s">
        <v>135</v>
      </c>
      <c r="AW497" s="15" t="s">
        <v>35</v>
      </c>
      <c r="AX497" s="15" t="s">
        <v>80</v>
      </c>
      <c r="AY497" s="230" t="s">
        <v>185</v>
      </c>
    </row>
    <row r="498" spans="1:65" s="2" customFormat="1" ht="16.5" customHeight="1">
      <c r="A498" s="36"/>
      <c r="B498" s="37"/>
      <c r="C498" s="180" t="s">
        <v>980</v>
      </c>
      <c r="D498" s="180" t="s">
        <v>187</v>
      </c>
      <c r="E498" s="181" t="s">
        <v>1027</v>
      </c>
      <c r="F498" s="182" t="s">
        <v>1028</v>
      </c>
      <c r="G498" s="183" t="s">
        <v>499</v>
      </c>
      <c r="H498" s="184">
        <v>5.6</v>
      </c>
      <c r="I498" s="185"/>
      <c r="J498" s="186">
        <f>ROUND(I498*H498,2)</f>
        <v>0</v>
      </c>
      <c r="K498" s="182" t="s">
        <v>449</v>
      </c>
      <c r="L498" s="41"/>
      <c r="M498" s="187" t="s">
        <v>19</v>
      </c>
      <c r="N498" s="188" t="s">
        <v>44</v>
      </c>
      <c r="O498" s="66"/>
      <c r="P498" s="189">
        <f>O498*H498</f>
        <v>0</v>
      </c>
      <c r="Q498" s="189">
        <v>2.8800000000000002E-3</v>
      </c>
      <c r="R498" s="189">
        <f>Q498*H498</f>
        <v>1.6128E-2</v>
      </c>
      <c r="S498" s="189">
        <v>0</v>
      </c>
      <c r="T498" s="190">
        <f>S498*H498</f>
        <v>0</v>
      </c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R498" s="191" t="s">
        <v>135</v>
      </c>
      <c r="AT498" s="191" t="s">
        <v>187</v>
      </c>
      <c r="AU498" s="191" t="s">
        <v>82</v>
      </c>
      <c r="AY498" s="19" t="s">
        <v>185</v>
      </c>
      <c r="BE498" s="192">
        <f>IF(N498="základní",J498,0)</f>
        <v>0</v>
      </c>
      <c r="BF498" s="192">
        <f>IF(N498="snížená",J498,0)</f>
        <v>0</v>
      </c>
      <c r="BG498" s="192">
        <f>IF(N498="zákl. přenesená",J498,0)</f>
        <v>0</v>
      </c>
      <c r="BH498" s="192">
        <f>IF(N498="sníž. přenesená",J498,0)</f>
        <v>0</v>
      </c>
      <c r="BI498" s="192">
        <f>IF(N498="nulová",J498,0)</f>
        <v>0</v>
      </c>
      <c r="BJ498" s="19" t="s">
        <v>80</v>
      </c>
      <c r="BK498" s="192">
        <f>ROUND(I498*H498,2)</f>
        <v>0</v>
      </c>
      <c r="BL498" s="19" t="s">
        <v>135</v>
      </c>
      <c r="BM498" s="191" t="s">
        <v>1203</v>
      </c>
    </row>
    <row r="499" spans="1:65" s="13" customFormat="1" ht="11.25">
      <c r="B499" s="198"/>
      <c r="C499" s="199"/>
      <c r="D499" s="200" t="s">
        <v>195</v>
      </c>
      <c r="E499" s="201" t="s">
        <v>19</v>
      </c>
      <c r="F499" s="202" t="s">
        <v>1024</v>
      </c>
      <c r="G499" s="199"/>
      <c r="H499" s="201" t="s">
        <v>19</v>
      </c>
      <c r="I499" s="203"/>
      <c r="J499" s="199"/>
      <c r="K499" s="199"/>
      <c r="L499" s="204"/>
      <c r="M499" s="205"/>
      <c r="N499" s="206"/>
      <c r="O499" s="206"/>
      <c r="P499" s="206"/>
      <c r="Q499" s="206"/>
      <c r="R499" s="206"/>
      <c r="S499" s="206"/>
      <c r="T499" s="207"/>
      <c r="AT499" s="208" t="s">
        <v>195</v>
      </c>
      <c r="AU499" s="208" t="s">
        <v>82</v>
      </c>
      <c r="AV499" s="13" t="s">
        <v>80</v>
      </c>
      <c r="AW499" s="13" t="s">
        <v>35</v>
      </c>
      <c r="AX499" s="13" t="s">
        <v>73</v>
      </c>
      <c r="AY499" s="208" t="s">
        <v>185</v>
      </c>
    </row>
    <row r="500" spans="1:65" s="14" customFormat="1" ht="11.25">
      <c r="B500" s="209"/>
      <c r="C500" s="210"/>
      <c r="D500" s="200" t="s">
        <v>195</v>
      </c>
      <c r="E500" s="211" t="s">
        <v>19</v>
      </c>
      <c r="F500" s="212" t="s">
        <v>1204</v>
      </c>
      <c r="G500" s="210"/>
      <c r="H500" s="213">
        <v>5.6</v>
      </c>
      <c r="I500" s="214"/>
      <c r="J500" s="210"/>
      <c r="K500" s="210"/>
      <c r="L500" s="215"/>
      <c r="M500" s="216"/>
      <c r="N500" s="217"/>
      <c r="O500" s="217"/>
      <c r="P500" s="217"/>
      <c r="Q500" s="217"/>
      <c r="R500" s="217"/>
      <c r="S500" s="217"/>
      <c r="T500" s="218"/>
      <c r="AT500" s="219" t="s">
        <v>195</v>
      </c>
      <c r="AU500" s="219" t="s">
        <v>82</v>
      </c>
      <c r="AV500" s="14" t="s">
        <v>82</v>
      </c>
      <c r="AW500" s="14" t="s">
        <v>35</v>
      </c>
      <c r="AX500" s="14" t="s">
        <v>73</v>
      </c>
      <c r="AY500" s="219" t="s">
        <v>185</v>
      </c>
    </row>
    <row r="501" spans="1:65" s="15" customFormat="1" ht="11.25">
      <c r="B501" s="220"/>
      <c r="C501" s="221"/>
      <c r="D501" s="200" t="s">
        <v>195</v>
      </c>
      <c r="E501" s="222" t="s">
        <v>19</v>
      </c>
      <c r="F501" s="223" t="s">
        <v>226</v>
      </c>
      <c r="G501" s="221"/>
      <c r="H501" s="224">
        <v>5.6</v>
      </c>
      <c r="I501" s="225"/>
      <c r="J501" s="221"/>
      <c r="K501" s="221"/>
      <c r="L501" s="226"/>
      <c r="M501" s="227"/>
      <c r="N501" s="228"/>
      <c r="O501" s="228"/>
      <c r="P501" s="228"/>
      <c r="Q501" s="228"/>
      <c r="R501" s="228"/>
      <c r="S501" s="228"/>
      <c r="T501" s="229"/>
      <c r="AT501" s="230" t="s">
        <v>195</v>
      </c>
      <c r="AU501" s="230" t="s">
        <v>82</v>
      </c>
      <c r="AV501" s="15" t="s">
        <v>135</v>
      </c>
      <c r="AW501" s="15" t="s">
        <v>35</v>
      </c>
      <c r="AX501" s="15" t="s">
        <v>80</v>
      </c>
      <c r="AY501" s="230" t="s">
        <v>185</v>
      </c>
    </row>
    <row r="502" spans="1:65" s="2" customFormat="1" ht="16.5" customHeight="1">
      <c r="A502" s="36"/>
      <c r="B502" s="37"/>
      <c r="C502" s="180" t="s">
        <v>984</v>
      </c>
      <c r="D502" s="180" t="s">
        <v>187</v>
      </c>
      <c r="E502" s="181" t="s">
        <v>1205</v>
      </c>
      <c r="F502" s="182" t="s">
        <v>1206</v>
      </c>
      <c r="G502" s="183" t="s">
        <v>499</v>
      </c>
      <c r="H502" s="184">
        <v>2.4</v>
      </c>
      <c r="I502" s="185"/>
      <c r="J502" s="186">
        <f>ROUND(I502*H502,2)</f>
        <v>0</v>
      </c>
      <c r="K502" s="182" t="s">
        <v>449</v>
      </c>
      <c r="L502" s="41"/>
      <c r="M502" s="187" t="s">
        <v>19</v>
      </c>
      <c r="N502" s="188" t="s">
        <v>44</v>
      </c>
      <c r="O502" s="66"/>
      <c r="P502" s="189">
        <f>O502*H502</f>
        <v>0</v>
      </c>
      <c r="Q502" s="189">
        <v>2.8800000000000002E-3</v>
      </c>
      <c r="R502" s="189">
        <f>Q502*H502</f>
        <v>6.9120000000000006E-3</v>
      </c>
      <c r="S502" s="189">
        <v>0</v>
      </c>
      <c r="T502" s="190">
        <f>S502*H502</f>
        <v>0</v>
      </c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R502" s="191" t="s">
        <v>135</v>
      </c>
      <c r="AT502" s="191" t="s">
        <v>187</v>
      </c>
      <c r="AU502" s="191" t="s">
        <v>82</v>
      </c>
      <c r="AY502" s="19" t="s">
        <v>185</v>
      </c>
      <c r="BE502" s="192">
        <f>IF(N502="základní",J502,0)</f>
        <v>0</v>
      </c>
      <c r="BF502" s="192">
        <f>IF(N502="snížená",J502,0)</f>
        <v>0</v>
      </c>
      <c r="BG502" s="192">
        <f>IF(N502="zákl. přenesená",J502,0)</f>
        <v>0</v>
      </c>
      <c r="BH502" s="192">
        <f>IF(N502="sníž. přenesená",J502,0)</f>
        <v>0</v>
      </c>
      <c r="BI502" s="192">
        <f>IF(N502="nulová",J502,0)</f>
        <v>0</v>
      </c>
      <c r="BJ502" s="19" t="s">
        <v>80</v>
      </c>
      <c r="BK502" s="192">
        <f>ROUND(I502*H502,2)</f>
        <v>0</v>
      </c>
      <c r="BL502" s="19" t="s">
        <v>135</v>
      </c>
      <c r="BM502" s="191" t="s">
        <v>1207</v>
      </c>
    </row>
    <row r="503" spans="1:65" s="13" customFormat="1" ht="11.25">
      <c r="B503" s="198"/>
      <c r="C503" s="199"/>
      <c r="D503" s="200" t="s">
        <v>195</v>
      </c>
      <c r="E503" s="201" t="s">
        <v>19</v>
      </c>
      <c r="F503" s="202" t="s">
        <v>1024</v>
      </c>
      <c r="G503" s="199"/>
      <c r="H503" s="201" t="s">
        <v>19</v>
      </c>
      <c r="I503" s="203"/>
      <c r="J503" s="199"/>
      <c r="K503" s="199"/>
      <c r="L503" s="204"/>
      <c r="M503" s="205"/>
      <c r="N503" s="206"/>
      <c r="O503" s="206"/>
      <c r="P503" s="206"/>
      <c r="Q503" s="206"/>
      <c r="R503" s="206"/>
      <c r="S503" s="206"/>
      <c r="T503" s="207"/>
      <c r="AT503" s="208" t="s">
        <v>195</v>
      </c>
      <c r="AU503" s="208" t="s">
        <v>82</v>
      </c>
      <c r="AV503" s="13" t="s">
        <v>80</v>
      </c>
      <c r="AW503" s="13" t="s">
        <v>35</v>
      </c>
      <c r="AX503" s="13" t="s">
        <v>73</v>
      </c>
      <c r="AY503" s="208" t="s">
        <v>185</v>
      </c>
    </row>
    <row r="504" spans="1:65" s="14" customFormat="1" ht="11.25">
      <c r="B504" s="209"/>
      <c r="C504" s="210"/>
      <c r="D504" s="200" t="s">
        <v>195</v>
      </c>
      <c r="E504" s="211" t="s">
        <v>19</v>
      </c>
      <c r="F504" s="212" t="s">
        <v>1025</v>
      </c>
      <c r="G504" s="210"/>
      <c r="H504" s="213">
        <v>2.4</v>
      </c>
      <c r="I504" s="214"/>
      <c r="J504" s="210"/>
      <c r="K504" s="210"/>
      <c r="L504" s="215"/>
      <c r="M504" s="216"/>
      <c r="N504" s="217"/>
      <c r="O504" s="217"/>
      <c r="P504" s="217"/>
      <c r="Q504" s="217"/>
      <c r="R504" s="217"/>
      <c r="S504" s="217"/>
      <c r="T504" s="218"/>
      <c r="AT504" s="219" t="s">
        <v>195</v>
      </c>
      <c r="AU504" s="219" t="s">
        <v>82</v>
      </c>
      <c r="AV504" s="14" t="s">
        <v>82</v>
      </c>
      <c r="AW504" s="14" t="s">
        <v>35</v>
      </c>
      <c r="AX504" s="14" t="s">
        <v>73</v>
      </c>
      <c r="AY504" s="219" t="s">
        <v>185</v>
      </c>
    </row>
    <row r="505" spans="1:65" s="15" customFormat="1" ht="11.25">
      <c r="B505" s="220"/>
      <c r="C505" s="221"/>
      <c r="D505" s="200" t="s">
        <v>195</v>
      </c>
      <c r="E505" s="222" t="s">
        <v>19</v>
      </c>
      <c r="F505" s="223" t="s">
        <v>226</v>
      </c>
      <c r="G505" s="221"/>
      <c r="H505" s="224">
        <v>2.4</v>
      </c>
      <c r="I505" s="225"/>
      <c r="J505" s="221"/>
      <c r="K505" s="221"/>
      <c r="L505" s="226"/>
      <c r="M505" s="227"/>
      <c r="N505" s="228"/>
      <c r="O505" s="228"/>
      <c r="P505" s="228"/>
      <c r="Q505" s="228"/>
      <c r="R505" s="228"/>
      <c r="S505" s="228"/>
      <c r="T505" s="229"/>
      <c r="AT505" s="230" t="s">
        <v>195</v>
      </c>
      <c r="AU505" s="230" t="s">
        <v>82</v>
      </c>
      <c r="AV505" s="15" t="s">
        <v>135</v>
      </c>
      <c r="AW505" s="15" t="s">
        <v>35</v>
      </c>
      <c r="AX505" s="15" t="s">
        <v>80</v>
      </c>
      <c r="AY505" s="230" t="s">
        <v>185</v>
      </c>
    </row>
    <row r="506" spans="1:65" s="12" customFormat="1" ht="22.9" customHeight="1">
      <c r="B506" s="164"/>
      <c r="C506" s="165"/>
      <c r="D506" s="166" t="s">
        <v>72</v>
      </c>
      <c r="E506" s="178" t="s">
        <v>398</v>
      </c>
      <c r="F506" s="178" t="s">
        <v>399</v>
      </c>
      <c r="G506" s="165"/>
      <c r="H506" s="165"/>
      <c r="I506" s="168"/>
      <c r="J506" s="179">
        <f>BK506</f>
        <v>0</v>
      </c>
      <c r="K506" s="165"/>
      <c r="L506" s="170"/>
      <c r="M506" s="171"/>
      <c r="N506" s="172"/>
      <c r="O506" s="172"/>
      <c r="P506" s="173">
        <f>SUM(P507:P508)</f>
        <v>0</v>
      </c>
      <c r="Q506" s="172"/>
      <c r="R506" s="173">
        <f>SUM(R507:R508)</f>
        <v>0</v>
      </c>
      <c r="S506" s="172"/>
      <c r="T506" s="174">
        <f>SUM(T507:T508)</f>
        <v>0</v>
      </c>
      <c r="AR506" s="175" t="s">
        <v>80</v>
      </c>
      <c r="AT506" s="176" t="s">
        <v>72</v>
      </c>
      <c r="AU506" s="176" t="s">
        <v>80</v>
      </c>
      <c r="AY506" s="175" t="s">
        <v>185</v>
      </c>
      <c r="BK506" s="177">
        <f>SUM(BK507:BK508)</f>
        <v>0</v>
      </c>
    </row>
    <row r="507" spans="1:65" s="2" customFormat="1" ht="37.9" customHeight="1">
      <c r="A507" s="36"/>
      <c r="B507" s="37"/>
      <c r="C507" s="180" t="s">
        <v>987</v>
      </c>
      <c r="D507" s="180" t="s">
        <v>187</v>
      </c>
      <c r="E507" s="181" t="s">
        <v>615</v>
      </c>
      <c r="F507" s="182" t="s">
        <v>616</v>
      </c>
      <c r="G507" s="183" t="s">
        <v>342</v>
      </c>
      <c r="H507" s="184">
        <v>209.43600000000001</v>
      </c>
      <c r="I507" s="185"/>
      <c r="J507" s="186">
        <f>ROUND(I507*H507,2)</f>
        <v>0</v>
      </c>
      <c r="K507" s="182" t="s">
        <v>191</v>
      </c>
      <c r="L507" s="41"/>
      <c r="M507" s="187" t="s">
        <v>19</v>
      </c>
      <c r="N507" s="188" t="s">
        <v>44</v>
      </c>
      <c r="O507" s="66"/>
      <c r="P507" s="189">
        <f>O507*H507</f>
        <v>0</v>
      </c>
      <c r="Q507" s="189">
        <v>0</v>
      </c>
      <c r="R507" s="189">
        <f>Q507*H507</f>
        <v>0</v>
      </c>
      <c r="S507" s="189">
        <v>0</v>
      </c>
      <c r="T507" s="190">
        <f>S507*H507</f>
        <v>0</v>
      </c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R507" s="191" t="s">
        <v>135</v>
      </c>
      <c r="AT507" s="191" t="s">
        <v>187</v>
      </c>
      <c r="AU507" s="191" t="s">
        <v>82</v>
      </c>
      <c r="AY507" s="19" t="s">
        <v>185</v>
      </c>
      <c r="BE507" s="192">
        <f>IF(N507="základní",J507,0)</f>
        <v>0</v>
      </c>
      <c r="BF507" s="192">
        <f>IF(N507="snížená",J507,0)</f>
        <v>0</v>
      </c>
      <c r="BG507" s="192">
        <f>IF(N507="zákl. přenesená",J507,0)</f>
        <v>0</v>
      </c>
      <c r="BH507" s="192">
        <f>IF(N507="sníž. přenesená",J507,0)</f>
        <v>0</v>
      </c>
      <c r="BI507" s="192">
        <f>IF(N507="nulová",J507,0)</f>
        <v>0</v>
      </c>
      <c r="BJ507" s="19" t="s">
        <v>80</v>
      </c>
      <c r="BK507" s="192">
        <f>ROUND(I507*H507,2)</f>
        <v>0</v>
      </c>
      <c r="BL507" s="19" t="s">
        <v>135</v>
      </c>
      <c r="BM507" s="191" t="s">
        <v>1208</v>
      </c>
    </row>
    <row r="508" spans="1:65" s="2" customFormat="1" ht="11.25">
      <c r="A508" s="36"/>
      <c r="B508" s="37"/>
      <c r="C508" s="38"/>
      <c r="D508" s="193" t="s">
        <v>193</v>
      </c>
      <c r="E508" s="38"/>
      <c r="F508" s="194" t="s">
        <v>618</v>
      </c>
      <c r="G508" s="38"/>
      <c r="H508" s="38"/>
      <c r="I508" s="195"/>
      <c r="J508" s="38"/>
      <c r="K508" s="38"/>
      <c r="L508" s="41"/>
      <c r="M508" s="196"/>
      <c r="N508" s="197"/>
      <c r="O508" s="66"/>
      <c r="P508" s="66"/>
      <c r="Q508" s="66"/>
      <c r="R508" s="66"/>
      <c r="S508" s="66"/>
      <c r="T508" s="67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T508" s="19" t="s">
        <v>193</v>
      </c>
      <c r="AU508" s="19" t="s">
        <v>82</v>
      </c>
    </row>
    <row r="509" spans="1:65" s="12" customFormat="1" ht="25.9" customHeight="1">
      <c r="B509" s="164"/>
      <c r="C509" s="165"/>
      <c r="D509" s="166" t="s">
        <v>72</v>
      </c>
      <c r="E509" s="167" t="s">
        <v>405</v>
      </c>
      <c r="F509" s="167" t="s">
        <v>406</v>
      </c>
      <c r="G509" s="165"/>
      <c r="H509" s="165"/>
      <c r="I509" s="168"/>
      <c r="J509" s="169">
        <f>BK509</f>
        <v>0</v>
      </c>
      <c r="K509" s="165"/>
      <c r="L509" s="170"/>
      <c r="M509" s="171"/>
      <c r="N509" s="172"/>
      <c r="O509" s="172"/>
      <c r="P509" s="173">
        <f>P510+P518+P566+P610+P651+P721+P761</f>
        <v>0</v>
      </c>
      <c r="Q509" s="172"/>
      <c r="R509" s="173">
        <f>R510+R518+R566+R610+R651+R721+R761</f>
        <v>4.7936089800000001</v>
      </c>
      <c r="S509" s="172"/>
      <c r="T509" s="174">
        <f>T510+T518+T566+T610+T651+T721+T761</f>
        <v>0</v>
      </c>
      <c r="AR509" s="175" t="s">
        <v>82</v>
      </c>
      <c r="AT509" s="176" t="s">
        <v>72</v>
      </c>
      <c r="AU509" s="176" t="s">
        <v>73</v>
      </c>
      <c r="AY509" s="175" t="s">
        <v>185</v>
      </c>
      <c r="BK509" s="177">
        <f>BK510+BK518+BK566+BK610+BK651+BK721+BK761</f>
        <v>0</v>
      </c>
    </row>
    <row r="510" spans="1:65" s="12" customFormat="1" ht="22.9" customHeight="1">
      <c r="B510" s="164"/>
      <c r="C510" s="165"/>
      <c r="D510" s="166" t="s">
        <v>72</v>
      </c>
      <c r="E510" s="178" t="s">
        <v>1209</v>
      </c>
      <c r="F510" s="178" t="s">
        <v>1210</v>
      </c>
      <c r="G510" s="165"/>
      <c r="H510" s="165"/>
      <c r="I510" s="168"/>
      <c r="J510" s="179">
        <f>BK510</f>
        <v>0</v>
      </c>
      <c r="K510" s="165"/>
      <c r="L510" s="170"/>
      <c r="M510" s="171"/>
      <c r="N510" s="172"/>
      <c r="O510" s="172"/>
      <c r="P510" s="173">
        <f>SUM(P511:P517)</f>
        <v>0</v>
      </c>
      <c r="Q510" s="172"/>
      <c r="R510" s="173">
        <f>SUM(R511:R517)</f>
        <v>4.4399999999999995E-3</v>
      </c>
      <c r="S510" s="172"/>
      <c r="T510" s="174">
        <f>SUM(T511:T517)</f>
        <v>0</v>
      </c>
      <c r="AR510" s="175" t="s">
        <v>82</v>
      </c>
      <c r="AT510" s="176" t="s">
        <v>72</v>
      </c>
      <c r="AU510" s="176" t="s">
        <v>80</v>
      </c>
      <c r="AY510" s="175" t="s">
        <v>185</v>
      </c>
      <c r="BK510" s="177">
        <f>SUM(BK511:BK517)</f>
        <v>0</v>
      </c>
    </row>
    <row r="511" spans="1:65" s="2" customFormat="1" ht="16.5" customHeight="1">
      <c r="A511" s="36"/>
      <c r="B511" s="37"/>
      <c r="C511" s="180" t="s">
        <v>989</v>
      </c>
      <c r="D511" s="180" t="s">
        <v>187</v>
      </c>
      <c r="E511" s="181" t="s">
        <v>1211</v>
      </c>
      <c r="F511" s="182" t="s">
        <v>1212</v>
      </c>
      <c r="G511" s="183" t="s">
        <v>439</v>
      </c>
      <c r="H511" s="184">
        <v>3</v>
      </c>
      <c r="I511" s="185"/>
      <c r="J511" s="186">
        <f>ROUND(I511*H511,2)</f>
        <v>0</v>
      </c>
      <c r="K511" s="182" t="s">
        <v>191</v>
      </c>
      <c r="L511" s="41"/>
      <c r="M511" s="187" t="s">
        <v>19</v>
      </c>
      <c r="N511" s="188" t="s">
        <v>44</v>
      </c>
      <c r="O511" s="66"/>
      <c r="P511" s="189">
        <f>O511*H511</f>
        <v>0</v>
      </c>
      <c r="Q511" s="189">
        <v>1.48E-3</v>
      </c>
      <c r="R511" s="189">
        <f>Q511*H511</f>
        <v>4.4399999999999995E-3</v>
      </c>
      <c r="S511" s="189">
        <v>0</v>
      </c>
      <c r="T511" s="190">
        <f>S511*H511</f>
        <v>0</v>
      </c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R511" s="191" t="s">
        <v>339</v>
      </c>
      <c r="AT511" s="191" t="s">
        <v>187</v>
      </c>
      <c r="AU511" s="191" t="s">
        <v>82</v>
      </c>
      <c r="AY511" s="19" t="s">
        <v>185</v>
      </c>
      <c r="BE511" s="192">
        <f>IF(N511="základní",J511,0)</f>
        <v>0</v>
      </c>
      <c r="BF511" s="192">
        <f>IF(N511="snížená",J511,0)</f>
        <v>0</v>
      </c>
      <c r="BG511" s="192">
        <f>IF(N511="zákl. přenesená",J511,0)</f>
        <v>0</v>
      </c>
      <c r="BH511" s="192">
        <f>IF(N511="sníž. přenesená",J511,0)</f>
        <v>0</v>
      </c>
      <c r="BI511" s="192">
        <f>IF(N511="nulová",J511,0)</f>
        <v>0</v>
      </c>
      <c r="BJ511" s="19" t="s">
        <v>80</v>
      </c>
      <c r="BK511" s="192">
        <f>ROUND(I511*H511,2)</f>
        <v>0</v>
      </c>
      <c r="BL511" s="19" t="s">
        <v>339</v>
      </c>
      <c r="BM511" s="191" t="s">
        <v>1213</v>
      </c>
    </row>
    <row r="512" spans="1:65" s="2" customFormat="1" ht="11.25">
      <c r="A512" s="36"/>
      <c r="B512" s="37"/>
      <c r="C512" s="38"/>
      <c r="D512" s="193" t="s">
        <v>193</v>
      </c>
      <c r="E512" s="38"/>
      <c r="F512" s="194" t="s">
        <v>1214</v>
      </c>
      <c r="G512" s="38"/>
      <c r="H512" s="38"/>
      <c r="I512" s="195"/>
      <c r="J512" s="38"/>
      <c r="K512" s="38"/>
      <c r="L512" s="41"/>
      <c r="M512" s="196"/>
      <c r="N512" s="197"/>
      <c r="O512" s="66"/>
      <c r="P512" s="66"/>
      <c r="Q512" s="66"/>
      <c r="R512" s="66"/>
      <c r="S512" s="66"/>
      <c r="T512" s="67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T512" s="19" t="s">
        <v>193</v>
      </c>
      <c r="AU512" s="19" t="s">
        <v>82</v>
      </c>
    </row>
    <row r="513" spans="1:65" s="13" customFormat="1" ht="11.25">
      <c r="B513" s="198"/>
      <c r="C513" s="199"/>
      <c r="D513" s="200" t="s">
        <v>195</v>
      </c>
      <c r="E513" s="201" t="s">
        <v>19</v>
      </c>
      <c r="F513" s="202" t="s">
        <v>1149</v>
      </c>
      <c r="G513" s="199"/>
      <c r="H513" s="201" t="s">
        <v>19</v>
      </c>
      <c r="I513" s="203"/>
      <c r="J513" s="199"/>
      <c r="K513" s="199"/>
      <c r="L513" s="204"/>
      <c r="M513" s="205"/>
      <c r="N513" s="206"/>
      <c r="O513" s="206"/>
      <c r="P513" s="206"/>
      <c r="Q513" s="206"/>
      <c r="R513" s="206"/>
      <c r="S513" s="206"/>
      <c r="T513" s="207"/>
      <c r="AT513" s="208" t="s">
        <v>195</v>
      </c>
      <c r="AU513" s="208" t="s">
        <v>82</v>
      </c>
      <c r="AV513" s="13" t="s">
        <v>80</v>
      </c>
      <c r="AW513" s="13" t="s">
        <v>35</v>
      </c>
      <c r="AX513" s="13" t="s">
        <v>73</v>
      </c>
      <c r="AY513" s="208" t="s">
        <v>185</v>
      </c>
    </row>
    <row r="514" spans="1:65" s="14" customFormat="1" ht="11.25">
      <c r="B514" s="209"/>
      <c r="C514" s="210"/>
      <c r="D514" s="200" t="s">
        <v>195</v>
      </c>
      <c r="E514" s="211" t="s">
        <v>19</v>
      </c>
      <c r="F514" s="212" t="s">
        <v>129</v>
      </c>
      <c r="G514" s="210"/>
      <c r="H514" s="213">
        <v>3</v>
      </c>
      <c r="I514" s="214"/>
      <c r="J514" s="210"/>
      <c r="K514" s="210"/>
      <c r="L514" s="215"/>
      <c r="M514" s="216"/>
      <c r="N514" s="217"/>
      <c r="O514" s="217"/>
      <c r="P514" s="217"/>
      <c r="Q514" s="217"/>
      <c r="R514" s="217"/>
      <c r="S514" s="217"/>
      <c r="T514" s="218"/>
      <c r="AT514" s="219" t="s">
        <v>195</v>
      </c>
      <c r="AU514" s="219" t="s">
        <v>82</v>
      </c>
      <c r="AV514" s="14" t="s">
        <v>82</v>
      </c>
      <c r="AW514" s="14" t="s">
        <v>35</v>
      </c>
      <c r="AX514" s="14" t="s">
        <v>73</v>
      </c>
      <c r="AY514" s="219" t="s">
        <v>185</v>
      </c>
    </row>
    <row r="515" spans="1:65" s="15" customFormat="1" ht="11.25">
      <c r="B515" s="220"/>
      <c r="C515" s="221"/>
      <c r="D515" s="200" t="s">
        <v>195</v>
      </c>
      <c r="E515" s="222" t="s">
        <v>19</v>
      </c>
      <c r="F515" s="223" t="s">
        <v>226</v>
      </c>
      <c r="G515" s="221"/>
      <c r="H515" s="224">
        <v>3</v>
      </c>
      <c r="I515" s="225"/>
      <c r="J515" s="221"/>
      <c r="K515" s="221"/>
      <c r="L515" s="226"/>
      <c r="M515" s="227"/>
      <c r="N515" s="228"/>
      <c r="O515" s="228"/>
      <c r="P515" s="228"/>
      <c r="Q515" s="228"/>
      <c r="R515" s="228"/>
      <c r="S515" s="228"/>
      <c r="T515" s="229"/>
      <c r="AT515" s="230" t="s">
        <v>195</v>
      </c>
      <c r="AU515" s="230" t="s">
        <v>82</v>
      </c>
      <c r="AV515" s="15" t="s">
        <v>135</v>
      </c>
      <c r="AW515" s="15" t="s">
        <v>35</v>
      </c>
      <c r="AX515" s="15" t="s">
        <v>80</v>
      </c>
      <c r="AY515" s="230" t="s">
        <v>185</v>
      </c>
    </row>
    <row r="516" spans="1:65" s="2" customFormat="1" ht="24.2" customHeight="1">
      <c r="A516" s="36"/>
      <c r="B516" s="37"/>
      <c r="C516" s="180" t="s">
        <v>996</v>
      </c>
      <c r="D516" s="180" t="s">
        <v>187</v>
      </c>
      <c r="E516" s="181" t="s">
        <v>1215</v>
      </c>
      <c r="F516" s="182" t="s">
        <v>1216</v>
      </c>
      <c r="G516" s="183" t="s">
        <v>457</v>
      </c>
      <c r="H516" s="231"/>
      <c r="I516" s="185"/>
      <c r="J516" s="186">
        <f>ROUND(I516*H516,2)</f>
        <v>0</v>
      </c>
      <c r="K516" s="182" t="s">
        <v>191</v>
      </c>
      <c r="L516" s="41"/>
      <c r="M516" s="187" t="s">
        <v>19</v>
      </c>
      <c r="N516" s="188" t="s">
        <v>44</v>
      </c>
      <c r="O516" s="66"/>
      <c r="P516" s="189">
        <f>O516*H516</f>
        <v>0</v>
      </c>
      <c r="Q516" s="189">
        <v>0</v>
      </c>
      <c r="R516" s="189">
        <f>Q516*H516</f>
        <v>0</v>
      </c>
      <c r="S516" s="189">
        <v>0</v>
      </c>
      <c r="T516" s="190">
        <f>S516*H516</f>
        <v>0</v>
      </c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R516" s="191" t="s">
        <v>339</v>
      </c>
      <c r="AT516" s="191" t="s">
        <v>187</v>
      </c>
      <c r="AU516" s="191" t="s">
        <v>82</v>
      </c>
      <c r="AY516" s="19" t="s">
        <v>185</v>
      </c>
      <c r="BE516" s="192">
        <f>IF(N516="základní",J516,0)</f>
        <v>0</v>
      </c>
      <c r="BF516" s="192">
        <f>IF(N516="snížená",J516,0)</f>
        <v>0</v>
      </c>
      <c r="BG516" s="192">
        <f>IF(N516="zákl. přenesená",J516,0)</f>
        <v>0</v>
      </c>
      <c r="BH516" s="192">
        <f>IF(N516="sníž. přenesená",J516,0)</f>
        <v>0</v>
      </c>
      <c r="BI516" s="192">
        <f>IF(N516="nulová",J516,0)</f>
        <v>0</v>
      </c>
      <c r="BJ516" s="19" t="s">
        <v>80</v>
      </c>
      <c r="BK516" s="192">
        <f>ROUND(I516*H516,2)</f>
        <v>0</v>
      </c>
      <c r="BL516" s="19" t="s">
        <v>339</v>
      </c>
      <c r="BM516" s="191" t="s">
        <v>1217</v>
      </c>
    </row>
    <row r="517" spans="1:65" s="2" customFormat="1" ht="11.25">
      <c r="A517" s="36"/>
      <c r="B517" s="37"/>
      <c r="C517" s="38"/>
      <c r="D517" s="193" t="s">
        <v>193</v>
      </c>
      <c r="E517" s="38"/>
      <c r="F517" s="194" t="s">
        <v>1218</v>
      </c>
      <c r="G517" s="38"/>
      <c r="H517" s="38"/>
      <c r="I517" s="195"/>
      <c r="J517" s="38"/>
      <c r="K517" s="38"/>
      <c r="L517" s="41"/>
      <c r="M517" s="196"/>
      <c r="N517" s="197"/>
      <c r="O517" s="66"/>
      <c r="P517" s="66"/>
      <c r="Q517" s="66"/>
      <c r="R517" s="66"/>
      <c r="S517" s="66"/>
      <c r="T517" s="67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T517" s="19" t="s">
        <v>193</v>
      </c>
      <c r="AU517" s="19" t="s">
        <v>82</v>
      </c>
    </row>
    <row r="518" spans="1:65" s="12" customFormat="1" ht="22.9" customHeight="1">
      <c r="B518" s="164"/>
      <c r="C518" s="165"/>
      <c r="D518" s="166" t="s">
        <v>72</v>
      </c>
      <c r="E518" s="178" t="s">
        <v>1219</v>
      </c>
      <c r="F518" s="178" t="s">
        <v>1220</v>
      </c>
      <c r="G518" s="165"/>
      <c r="H518" s="165"/>
      <c r="I518" s="168"/>
      <c r="J518" s="179">
        <f>BK518</f>
        <v>0</v>
      </c>
      <c r="K518" s="165"/>
      <c r="L518" s="170"/>
      <c r="M518" s="171"/>
      <c r="N518" s="172"/>
      <c r="O518" s="172"/>
      <c r="P518" s="173">
        <f>SUM(P519:P565)</f>
        <v>0</v>
      </c>
      <c r="Q518" s="172"/>
      <c r="R518" s="173">
        <f>SUM(R519:R565)</f>
        <v>2.3546484999999997</v>
      </c>
      <c r="S518" s="172"/>
      <c r="T518" s="174">
        <f>SUM(T519:T565)</f>
        <v>0</v>
      </c>
      <c r="AR518" s="175" t="s">
        <v>82</v>
      </c>
      <c r="AT518" s="176" t="s">
        <v>72</v>
      </c>
      <c r="AU518" s="176" t="s">
        <v>80</v>
      </c>
      <c r="AY518" s="175" t="s">
        <v>185</v>
      </c>
      <c r="BK518" s="177">
        <f>SUM(BK519:BK565)</f>
        <v>0</v>
      </c>
    </row>
    <row r="519" spans="1:65" s="2" customFormat="1" ht="33" customHeight="1">
      <c r="A519" s="36"/>
      <c r="B519" s="37"/>
      <c r="C519" s="180" t="s">
        <v>1002</v>
      </c>
      <c r="D519" s="180" t="s">
        <v>187</v>
      </c>
      <c r="E519" s="181" t="s">
        <v>1221</v>
      </c>
      <c r="F519" s="182" t="s">
        <v>1222</v>
      </c>
      <c r="G519" s="183" t="s">
        <v>240</v>
      </c>
      <c r="H519" s="184">
        <v>66.22</v>
      </c>
      <c r="I519" s="185"/>
      <c r="J519" s="186">
        <f>ROUND(I519*H519,2)</f>
        <v>0</v>
      </c>
      <c r="K519" s="182" t="s">
        <v>191</v>
      </c>
      <c r="L519" s="41"/>
      <c r="M519" s="187" t="s">
        <v>19</v>
      </c>
      <c r="N519" s="188" t="s">
        <v>44</v>
      </c>
      <c r="O519" s="66"/>
      <c r="P519" s="189">
        <f>O519*H519</f>
        <v>0</v>
      </c>
      <c r="Q519" s="189">
        <v>3.209E-2</v>
      </c>
      <c r="R519" s="189">
        <f>Q519*H519</f>
        <v>2.1249997999999999</v>
      </c>
      <c r="S519" s="189">
        <v>0</v>
      </c>
      <c r="T519" s="190">
        <f>S519*H519</f>
        <v>0</v>
      </c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R519" s="191" t="s">
        <v>339</v>
      </c>
      <c r="AT519" s="191" t="s">
        <v>187</v>
      </c>
      <c r="AU519" s="191" t="s">
        <v>82</v>
      </c>
      <c r="AY519" s="19" t="s">
        <v>185</v>
      </c>
      <c r="BE519" s="192">
        <f>IF(N519="základní",J519,0)</f>
        <v>0</v>
      </c>
      <c r="BF519" s="192">
        <f>IF(N519="snížená",J519,0)</f>
        <v>0</v>
      </c>
      <c r="BG519" s="192">
        <f>IF(N519="zákl. přenesená",J519,0)</f>
        <v>0</v>
      </c>
      <c r="BH519" s="192">
        <f>IF(N519="sníž. přenesená",J519,0)</f>
        <v>0</v>
      </c>
      <c r="BI519" s="192">
        <f>IF(N519="nulová",J519,0)</f>
        <v>0</v>
      </c>
      <c r="BJ519" s="19" t="s">
        <v>80</v>
      </c>
      <c r="BK519" s="192">
        <f>ROUND(I519*H519,2)</f>
        <v>0</v>
      </c>
      <c r="BL519" s="19" t="s">
        <v>339</v>
      </c>
      <c r="BM519" s="191" t="s">
        <v>1223</v>
      </c>
    </row>
    <row r="520" spans="1:65" s="2" customFormat="1" ht="11.25">
      <c r="A520" s="36"/>
      <c r="B520" s="37"/>
      <c r="C520" s="38"/>
      <c r="D520" s="193" t="s">
        <v>193</v>
      </c>
      <c r="E520" s="38"/>
      <c r="F520" s="194" t="s">
        <v>1224</v>
      </c>
      <c r="G520" s="38"/>
      <c r="H520" s="38"/>
      <c r="I520" s="195"/>
      <c r="J520" s="38"/>
      <c r="K520" s="38"/>
      <c r="L520" s="41"/>
      <c r="M520" s="196"/>
      <c r="N520" s="197"/>
      <c r="O520" s="66"/>
      <c r="P520" s="66"/>
      <c r="Q520" s="66"/>
      <c r="R520" s="66"/>
      <c r="S520" s="66"/>
      <c r="T520" s="67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T520" s="19" t="s">
        <v>193</v>
      </c>
      <c r="AU520" s="19" t="s">
        <v>82</v>
      </c>
    </row>
    <row r="521" spans="1:65" s="13" customFormat="1" ht="11.25">
      <c r="B521" s="198"/>
      <c r="C521" s="199"/>
      <c r="D521" s="200" t="s">
        <v>195</v>
      </c>
      <c r="E521" s="201" t="s">
        <v>19</v>
      </c>
      <c r="F521" s="202" t="s">
        <v>1149</v>
      </c>
      <c r="G521" s="199"/>
      <c r="H521" s="201" t="s">
        <v>19</v>
      </c>
      <c r="I521" s="203"/>
      <c r="J521" s="199"/>
      <c r="K521" s="199"/>
      <c r="L521" s="204"/>
      <c r="M521" s="205"/>
      <c r="N521" s="206"/>
      <c r="O521" s="206"/>
      <c r="P521" s="206"/>
      <c r="Q521" s="206"/>
      <c r="R521" s="206"/>
      <c r="S521" s="206"/>
      <c r="T521" s="207"/>
      <c r="AT521" s="208" t="s">
        <v>195</v>
      </c>
      <c r="AU521" s="208" t="s">
        <v>82</v>
      </c>
      <c r="AV521" s="13" t="s">
        <v>80</v>
      </c>
      <c r="AW521" s="13" t="s">
        <v>35</v>
      </c>
      <c r="AX521" s="13" t="s">
        <v>73</v>
      </c>
      <c r="AY521" s="208" t="s">
        <v>185</v>
      </c>
    </row>
    <row r="522" spans="1:65" s="14" customFormat="1" ht="11.25">
      <c r="B522" s="209"/>
      <c r="C522" s="210"/>
      <c r="D522" s="200" t="s">
        <v>195</v>
      </c>
      <c r="E522" s="211" t="s">
        <v>19</v>
      </c>
      <c r="F522" s="212" t="s">
        <v>1225</v>
      </c>
      <c r="G522" s="210"/>
      <c r="H522" s="213">
        <v>17.503</v>
      </c>
      <c r="I522" s="214"/>
      <c r="J522" s="210"/>
      <c r="K522" s="210"/>
      <c r="L522" s="215"/>
      <c r="M522" s="216"/>
      <c r="N522" s="217"/>
      <c r="O522" s="217"/>
      <c r="P522" s="217"/>
      <c r="Q522" s="217"/>
      <c r="R522" s="217"/>
      <c r="S522" s="217"/>
      <c r="T522" s="218"/>
      <c r="AT522" s="219" t="s">
        <v>195</v>
      </c>
      <c r="AU522" s="219" t="s">
        <v>82</v>
      </c>
      <c r="AV522" s="14" t="s">
        <v>82</v>
      </c>
      <c r="AW522" s="14" t="s">
        <v>35</v>
      </c>
      <c r="AX522" s="14" t="s">
        <v>73</v>
      </c>
      <c r="AY522" s="219" t="s">
        <v>185</v>
      </c>
    </row>
    <row r="523" spans="1:65" s="14" customFormat="1" ht="11.25">
      <c r="B523" s="209"/>
      <c r="C523" s="210"/>
      <c r="D523" s="200" t="s">
        <v>195</v>
      </c>
      <c r="E523" s="211" t="s">
        <v>19</v>
      </c>
      <c r="F523" s="212" t="s">
        <v>1226</v>
      </c>
      <c r="G523" s="210"/>
      <c r="H523" s="213">
        <v>11.13</v>
      </c>
      <c r="I523" s="214"/>
      <c r="J523" s="210"/>
      <c r="K523" s="210"/>
      <c r="L523" s="215"/>
      <c r="M523" s="216"/>
      <c r="N523" s="217"/>
      <c r="O523" s="217"/>
      <c r="P523" s="217"/>
      <c r="Q523" s="217"/>
      <c r="R523" s="217"/>
      <c r="S523" s="217"/>
      <c r="T523" s="218"/>
      <c r="AT523" s="219" t="s">
        <v>195</v>
      </c>
      <c r="AU523" s="219" t="s">
        <v>82</v>
      </c>
      <c r="AV523" s="14" t="s">
        <v>82</v>
      </c>
      <c r="AW523" s="14" t="s">
        <v>35</v>
      </c>
      <c r="AX523" s="14" t="s">
        <v>73</v>
      </c>
      <c r="AY523" s="219" t="s">
        <v>185</v>
      </c>
    </row>
    <row r="524" spans="1:65" s="14" customFormat="1" ht="11.25">
      <c r="B524" s="209"/>
      <c r="C524" s="210"/>
      <c r="D524" s="200" t="s">
        <v>195</v>
      </c>
      <c r="E524" s="211" t="s">
        <v>19</v>
      </c>
      <c r="F524" s="212" t="s">
        <v>1158</v>
      </c>
      <c r="G524" s="210"/>
      <c r="H524" s="213">
        <v>-1.7729999999999999</v>
      </c>
      <c r="I524" s="214"/>
      <c r="J524" s="210"/>
      <c r="K524" s="210"/>
      <c r="L524" s="215"/>
      <c r="M524" s="216"/>
      <c r="N524" s="217"/>
      <c r="O524" s="217"/>
      <c r="P524" s="217"/>
      <c r="Q524" s="217"/>
      <c r="R524" s="217"/>
      <c r="S524" s="217"/>
      <c r="T524" s="218"/>
      <c r="AT524" s="219" t="s">
        <v>195</v>
      </c>
      <c r="AU524" s="219" t="s">
        <v>82</v>
      </c>
      <c r="AV524" s="14" t="s">
        <v>82</v>
      </c>
      <c r="AW524" s="14" t="s">
        <v>35</v>
      </c>
      <c r="AX524" s="14" t="s">
        <v>73</v>
      </c>
      <c r="AY524" s="219" t="s">
        <v>185</v>
      </c>
    </row>
    <row r="525" spans="1:65" s="14" customFormat="1" ht="11.25">
      <c r="B525" s="209"/>
      <c r="C525" s="210"/>
      <c r="D525" s="200" t="s">
        <v>195</v>
      </c>
      <c r="E525" s="211" t="s">
        <v>19</v>
      </c>
      <c r="F525" s="212" t="s">
        <v>1050</v>
      </c>
      <c r="G525" s="210"/>
      <c r="H525" s="213">
        <v>3.4449999999999998</v>
      </c>
      <c r="I525" s="214"/>
      <c r="J525" s="210"/>
      <c r="K525" s="210"/>
      <c r="L525" s="215"/>
      <c r="M525" s="216"/>
      <c r="N525" s="217"/>
      <c r="O525" s="217"/>
      <c r="P525" s="217"/>
      <c r="Q525" s="217"/>
      <c r="R525" s="217"/>
      <c r="S525" s="217"/>
      <c r="T525" s="218"/>
      <c r="AT525" s="219" t="s">
        <v>195</v>
      </c>
      <c r="AU525" s="219" t="s">
        <v>82</v>
      </c>
      <c r="AV525" s="14" t="s">
        <v>82</v>
      </c>
      <c r="AW525" s="14" t="s">
        <v>35</v>
      </c>
      <c r="AX525" s="14" t="s">
        <v>73</v>
      </c>
      <c r="AY525" s="219" t="s">
        <v>185</v>
      </c>
    </row>
    <row r="526" spans="1:65" s="14" customFormat="1" ht="11.25">
      <c r="B526" s="209"/>
      <c r="C526" s="210"/>
      <c r="D526" s="200" t="s">
        <v>195</v>
      </c>
      <c r="E526" s="211" t="s">
        <v>19</v>
      </c>
      <c r="F526" s="212" t="s">
        <v>1158</v>
      </c>
      <c r="G526" s="210"/>
      <c r="H526" s="213">
        <v>-1.7729999999999999</v>
      </c>
      <c r="I526" s="214"/>
      <c r="J526" s="210"/>
      <c r="K526" s="210"/>
      <c r="L526" s="215"/>
      <c r="M526" s="216"/>
      <c r="N526" s="217"/>
      <c r="O526" s="217"/>
      <c r="P526" s="217"/>
      <c r="Q526" s="217"/>
      <c r="R526" s="217"/>
      <c r="S526" s="217"/>
      <c r="T526" s="218"/>
      <c r="AT526" s="219" t="s">
        <v>195</v>
      </c>
      <c r="AU526" s="219" t="s">
        <v>82</v>
      </c>
      <c r="AV526" s="14" t="s">
        <v>82</v>
      </c>
      <c r="AW526" s="14" t="s">
        <v>35</v>
      </c>
      <c r="AX526" s="14" t="s">
        <v>73</v>
      </c>
      <c r="AY526" s="219" t="s">
        <v>185</v>
      </c>
    </row>
    <row r="527" spans="1:65" s="14" customFormat="1" ht="11.25">
      <c r="B527" s="209"/>
      <c r="C527" s="210"/>
      <c r="D527" s="200" t="s">
        <v>195</v>
      </c>
      <c r="E527" s="211" t="s">
        <v>19</v>
      </c>
      <c r="F527" s="212" t="s">
        <v>1227</v>
      </c>
      <c r="G527" s="210"/>
      <c r="H527" s="213">
        <v>5.6710000000000003</v>
      </c>
      <c r="I527" s="214"/>
      <c r="J527" s="210"/>
      <c r="K527" s="210"/>
      <c r="L527" s="215"/>
      <c r="M527" s="216"/>
      <c r="N527" s="217"/>
      <c r="O527" s="217"/>
      <c r="P527" s="217"/>
      <c r="Q527" s="217"/>
      <c r="R527" s="217"/>
      <c r="S527" s="217"/>
      <c r="T527" s="218"/>
      <c r="AT527" s="219" t="s">
        <v>195</v>
      </c>
      <c r="AU527" s="219" t="s">
        <v>82</v>
      </c>
      <c r="AV527" s="14" t="s">
        <v>82</v>
      </c>
      <c r="AW527" s="14" t="s">
        <v>35</v>
      </c>
      <c r="AX527" s="14" t="s">
        <v>73</v>
      </c>
      <c r="AY527" s="219" t="s">
        <v>185</v>
      </c>
    </row>
    <row r="528" spans="1:65" s="14" customFormat="1" ht="11.25">
      <c r="B528" s="209"/>
      <c r="C528" s="210"/>
      <c r="D528" s="200" t="s">
        <v>195</v>
      </c>
      <c r="E528" s="211" t="s">
        <v>19</v>
      </c>
      <c r="F528" s="212" t="s">
        <v>1049</v>
      </c>
      <c r="G528" s="210"/>
      <c r="H528" s="213">
        <v>11.872</v>
      </c>
      <c r="I528" s="214"/>
      <c r="J528" s="210"/>
      <c r="K528" s="210"/>
      <c r="L528" s="215"/>
      <c r="M528" s="216"/>
      <c r="N528" s="217"/>
      <c r="O528" s="217"/>
      <c r="P528" s="217"/>
      <c r="Q528" s="217"/>
      <c r="R528" s="217"/>
      <c r="S528" s="217"/>
      <c r="T528" s="218"/>
      <c r="AT528" s="219" t="s">
        <v>195</v>
      </c>
      <c r="AU528" s="219" t="s">
        <v>82</v>
      </c>
      <c r="AV528" s="14" t="s">
        <v>82</v>
      </c>
      <c r="AW528" s="14" t="s">
        <v>35</v>
      </c>
      <c r="AX528" s="14" t="s">
        <v>73</v>
      </c>
      <c r="AY528" s="219" t="s">
        <v>185</v>
      </c>
    </row>
    <row r="529" spans="1:65" s="14" customFormat="1" ht="11.25">
      <c r="B529" s="209"/>
      <c r="C529" s="210"/>
      <c r="D529" s="200" t="s">
        <v>195</v>
      </c>
      <c r="E529" s="211" t="s">
        <v>19</v>
      </c>
      <c r="F529" s="212" t="s">
        <v>1228</v>
      </c>
      <c r="G529" s="210"/>
      <c r="H529" s="213">
        <v>7.0490000000000004</v>
      </c>
      <c r="I529" s="214"/>
      <c r="J529" s="210"/>
      <c r="K529" s="210"/>
      <c r="L529" s="215"/>
      <c r="M529" s="216"/>
      <c r="N529" s="217"/>
      <c r="O529" s="217"/>
      <c r="P529" s="217"/>
      <c r="Q529" s="217"/>
      <c r="R529" s="217"/>
      <c r="S529" s="217"/>
      <c r="T529" s="218"/>
      <c r="AT529" s="219" t="s">
        <v>195</v>
      </c>
      <c r="AU529" s="219" t="s">
        <v>82</v>
      </c>
      <c r="AV529" s="14" t="s">
        <v>82</v>
      </c>
      <c r="AW529" s="14" t="s">
        <v>35</v>
      </c>
      <c r="AX529" s="14" t="s">
        <v>73</v>
      </c>
      <c r="AY529" s="219" t="s">
        <v>185</v>
      </c>
    </row>
    <row r="530" spans="1:65" s="14" customFormat="1" ht="11.25">
      <c r="B530" s="209"/>
      <c r="C530" s="210"/>
      <c r="D530" s="200" t="s">
        <v>195</v>
      </c>
      <c r="E530" s="211" t="s">
        <v>19</v>
      </c>
      <c r="F530" s="212" t="s">
        <v>1049</v>
      </c>
      <c r="G530" s="210"/>
      <c r="H530" s="213">
        <v>11.872</v>
      </c>
      <c r="I530" s="214"/>
      <c r="J530" s="210"/>
      <c r="K530" s="210"/>
      <c r="L530" s="215"/>
      <c r="M530" s="216"/>
      <c r="N530" s="217"/>
      <c r="O530" s="217"/>
      <c r="P530" s="217"/>
      <c r="Q530" s="217"/>
      <c r="R530" s="217"/>
      <c r="S530" s="217"/>
      <c r="T530" s="218"/>
      <c r="AT530" s="219" t="s">
        <v>195</v>
      </c>
      <c r="AU530" s="219" t="s">
        <v>82</v>
      </c>
      <c r="AV530" s="14" t="s">
        <v>82</v>
      </c>
      <c r="AW530" s="14" t="s">
        <v>35</v>
      </c>
      <c r="AX530" s="14" t="s">
        <v>73</v>
      </c>
      <c r="AY530" s="219" t="s">
        <v>185</v>
      </c>
    </row>
    <row r="531" spans="1:65" s="14" customFormat="1" ht="11.25">
      <c r="B531" s="209"/>
      <c r="C531" s="210"/>
      <c r="D531" s="200" t="s">
        <v>195</v>
      </c>
      <c r="E531" s="211" t="s">
        <v>19</v>
      </c>
      <c r="F531" s="212" t="s">
        <v>1158</v>
      </c>
      <c r="G531" s="210"/>
      <c r="H531" s="213">
        <v>-1.7729999999999999</v>
      </c>
      <c r="I531" s="214"/>
      <c r="J531" s="210"/>
      <c r="K531" s="210"/>
      <c r="L531" s="215"/>
      <c r="M531" s="216"/>
      <c r="N531" s="217"/>
      <c r="O531" s="217"/>
      <c r="P531" s="217"/>
      <c r="Q531" s="217"/>
      <c r="R531" s="217"/>
      <c r="S531" s="217"/>
      <c r="T531" s="218"/>
      <c r="AT531" s="219" t="s">
        <v>195</v>
      </c>
      <c r="AU531" s="219" t="s">
        <v>82</v>
      </c>
      <c r="AV531" s="14" t="s">
        <v>82</v>
      </c>
      <c r="AW531" s="14" t="s">
        <v>35</v>
      </c>
      <c r="AX531" s="14" t="s">
        <v>73</v>
      </c>
      <c r="AY531" s="219" t="s">
        <v>185</v>
      </c>
    </row>
    <row r="532" spans="1:65" s="14" customFormat="1" ht="11.25">
      <c r="B532" s="209"/>
      <c r="C532" s="210"/>
      <c r="D532" s="200" t="s">
        <v>195</v>
      </c>
      <c r="E532" s="211" t="s">
        <v>19</v>
      </c>
      <c r="F532" s="212" t="s">
        <v>1229</v>
      </c>
      <c r="G532" s="210"/>
      <c r="H532" s="213">
        <v>4.7699999999999996</v>
      </c>
      <c r="I532" s="214"/>
      <c r="J532" s="210"/>
      <c r="K532" s="210"/>
      <c r="L532" s="215"/>
      <c r="M532" s="216"/>
      <c r="N532" s="217"/>
      <c r="O532" s="217"/>
      <c r="P532" s="217"/>
      <c r="Q532" s="217"/>
      <c r="R532" s="217"/>
      <c r="S532" s="217"/>
      <c r="T532" s="218"/>
      <c r="AT532" s="219" t="s">
        <v>195</v>
      </c>
      <c r="AU532" s="219" t="s">
        <v>82</v>
      </c>
      <c r="AV532" s="14" t="s">
        <v>82</v>
      </c>
      <c r="AW532" s="14" t="s">
        <v>35</v>
      </c>
      <c r="AX532" s="14" t="s">
        <v>73</v>
      </c>
      <c r="AY532" s="219" t="s">
        <v>185</v>
      </c>
    </row>
    <row r="533" spans="1:65" s="14" customFormat="1" ht="11.25">
      <c r="B533" s="209"/>
      <c r="C533" s="210"/>
      <c r="D533" s="200" t="s">
        <v>195</v>
      </c>
      <c r="E533" s="211" t="s">
        <v>19</v>
      </c>
      <c r="F533" s="212" t="s">
        <v>1158</v>
      </c>
      <c r="G533" s="210"/>
      <c r="H533" s="213">
        <v>-1.7729999999999999</v>
      </c>
      <c r="I533" s="214"/>
      <c r="J533" s="210"/>
      <c r="K533" s="210"/>
      <c r="L533" s="215"/>
      <c r="M533" s="216"/>
      <c r="N533" s="217"/>
      <c r="O533" s="217"/>
      <c r="P533" s="217"/>
      <c r="Q533" s="217"/>
      <c r="R533" s="217"/>
      <c r="S533" s="217"/>
      <c r="T533" s="218"/>
      <c r="AT533" s="219" t="s">
        <v>195</v>
      </c>
      <c r="AU533" s="219" t="s">
        <v>82</v>
      </c>
      <c r="AV533" s="14" t="s">
        <v>82</v>
      </c>
      <c r="AW533" s="14" t="s">
        <v>35</v>
      </c>
      <c r="AX533" s="14" t="s">
        <v>73</v>
      </c>
      <c r="AY533" s="219" t="s">
        <v>185</v>
      </c>
    </row>
    <row r="534" spans="1:65" s="15" customFormat="1" ht="11.25">
      <c r="B534" s="220"/>
      <c r="C534" s="221"/>
      <c r="D534" s="200" t="s">
        <v>195</v>
      </c>
      <c r="E534" s="222" t="s">
        <v>19</v>
      </c>
      <c r="F534" s="223" t="s">
        <v>226</v>
      </c>
      <c r="G534" s="221"/>
      <c r="H534" s="224">
        <v>66.220000000000013</v>
      </c>
      <c r="I534" s="225"/>
      <c r="J534" s="221"/>
      <c r="K534" s="221"/>
      <c r="L534" s="226"/>
      <c r="M534" s="227"/>
      <c r="N534" s="228"/>
      <c r="O534" s="228"/>
      <c r="P534" s="228"/>
      <c r="Q534" s="228"/>
      <c r="R534" s="228"/>
      <c r="S534" s="228"/>
      <c r="T534" s="229"/>
      <c r="AT534" s="230" t="s">
        <v>195</v>
      </c>
      <c r="AU534" s="230" t="s">
        <v>82</v>
      </c>
      <c r="AV534" s="15" t="s">
        <v>135</v>
      </c>
      <c r="AW534" s="15" t="s">
        <v>35</v>
      </c>
      <c r="AX534" s="15" t="s">
        <v>80</v>
      </c>
      <c r="AY534" s="230" t="s">
        <v>185</v>
      </c>
    </row>
    <row r="535" spans="1:65" s="2" customFormat="1" ht="24.2" customHeight="1">
      <c r="A535" s="36"/>
      <c r="B535" s="37"/>
      <c r="C535" s="180" t="s">
        <v>1007</v>
      </c>
      <c r="D535" s="180" t="s">
        <v>187</v>
      </c>
      <c r="E535" s="181" t="s">
        <v>1230</v>
      </c>
      <c r="F535" s="182" t="s">
        <v>1231</v>
      </c>
      <c r="G535" s="183" t="s">
        <v>240</v>
      </c>
      <c r="H535" s="184">
        <v>74.010999999999996</v>
      </c>
      <c r="I535" s="185"/>
      <c r="J535" s="186">
        <f>ROUND(I535*H535,2)</f>
        <v>0</v>
      </c>
      <c r="K535" s="182" t="s">
        <v>191</v>
      </c>
      <c r="L535" s="41"/>
      <c r="M535" s="187" t="s">
        <v>19</v>
      </c>
      <c r="N535" s="188" t="s">
        <v>44</v>
      </c>
      <c r="O535" s="66"/>
      <c r="P535" s="189">
        <f>O535*H535</f>
        <v>0</v>
      </c>
      <c r="Q535" s="189">
        <v>2.0000000000000001E-4</v>
      </c>
      <c r="R535" s="189">
        <f>Q535*H535</f>
        <v>1.48022E-2</v>
      </c>
      <c r="S535" s="189">
        <v>0</v>
      </c>
      <c r="T535" s="190">
        <f>S535*H535</f>
        <v>0</v>
      </c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R535" s="191" t="s">
        <v>339</v>
      </c>
      <c r="AT535" s="191" t="s">
        <v>187</v>
      </c>
      <c r="AU535" s="191" t="s">
        <v>82</v>
      </c>
      <c r="AY535" s="19" t="s">
        <v>185</v>
      </c>
      <c r="BE535" s="192">
        <f>IF(N535="základní",J535,0)</f>
        <v>0</v>
      </c>
      <c r="BF535" s="192">
        <f>IF(N535="snížená",J535,0)</f>
        <v>0</v>
      </c>
      <c r="BG535" s="192">
        <f>IF(N535="zákl. přenesená",J535,0)</f>
        <v>0</v>
      </c>
      <c r="BH535" s="192">
        <f>IF(N535="sníž. přenesená",J535,0)</f>
        <v>0</v>
      </c>
      <c r="BI535" s="192">
        <f>IF(N535="nulová",J535,0)</f>
        <v>0</v>
      </c>
      <c r="BJ535" s="19" t="s">
        <v>80</v>
      </c>
      <c r="BK535" s="192">
        <f>ROUND(I535*H535,2)</f>
        <v>0</v>
      </c>
      <c r="BL535" s="19" t="s">
        <v>339</v>
      </c>
      <c r="BM535" s="191" t="s">
        <v>1232</v>
      </c>
    </row>
    <row r="536" spans="1:65" s="2" customFormat="1" ht="11.25">
      <c r="A536" s="36"/>
      <c r="B536" s="37"/>
      <c r="C536" s="38"/>
      <c r="D536" s="193" t="s">
        <v>193</v>
      </c>
      <c r="E536" s="38"/>
      <c r="F536" s="194" t="s">
        <v>1233</v>
      </c>
      <c r="G536" s="38"/>
      <c r="H536" s="38"/>
      <c r="I536" s="195"/>
      <c r="J536" s="38"/>
      <c r="K536" s="38"/>
      <c r="L536" s="41"/>
      <c r="M536" s="196"/>
      <c r="N536" s="197"/>
      <c r="O536" s="66"/>
      <c r="P536" s="66"/>
      <c r="Q536" s="66"/>
      <c r="R536" s="66"/>
      <c r="S536" s="66"/>
      <c r="T536" s="67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T536" s="19" t="s">
        <v>193</v>
      </c>
      <c r="AU536" s="19" t="s">
        <v>82</v>
      </c>
    </row>
    <row r="537" spans="1:65" s="14" customFormat="1" ht="11.25">
      <c r="B537" s="209"/>
      <c r="C537" s="210"/>
      <c r="D537" s="200" t="s">
        <v>195</v>
      </c>
      <c r="E537" s="211" t="s">
        <v>19</v>
      </c>
      <c r="F537" s="212" t="s">
        <v>1234</v>
      </c>
      <c r="G537" s="210"/>
      <c r="H537" s="213">
        <v>66.22</v>
      </c>
      <c r="I537" s="214"/>
      <c r="J537" s="210"/>
      <c r="K537" s="210"/>
      <c r="L537" s="215"/>
      <c r="M537" s="216"/>
      <c r="N537" s="217"/>
      <c r="O537" s="217"/>
      <c r="P537" s="217"/>
      <c r="Q537" s="217"/>
      <c r="R537" s="217"/>
      <c r="S537" s="217"/>
      <c r="T537" s="218"/>
      <c r="AT537" s="219" t="s">
        <v>195</v>
      </c>
      <c r="AU537" s="219" t="s">
        <v>82</v>
      </c>
      <c r="AV537" s="14" t="s">
        <v>82</v>
      </c>
      <c r="AW537" s="14" t="s">
        <v>35</v>
      </c>
      <c r="AX537" s="14" t="s">
        <v>73</v>
      </c>
      <c r="AY537" s="219" t="s">
        <v>185</v>
      </c>
    </row>
    <row r="538" spans="1:65" s="14" customFormat="1" ht="11.25">
      <c r="B538" s="209"/>
      <c r="C538" s="210"/>
      <c r="D538" s="200" t="s">
        <v>195</v>
      </c>
      <c r="E538" s="211" t="s">
        <v>19</v>
      </c>
      <c r="F538" s="212" t="s">
        <v>1235</v>
      </c>
      <c r="G538" s="210"/>
      <c r="H538" s="213">
        <v>1.59</v>
      </c>
      <c r="I538" s="214"/>
      <c r="J538" s="210"/>
      <c r="K538" s="210"/>
      <c r="L538" s="215"/>
      <c r="M538" s="216"/>
      <c r="N538" s="217"/>
      <c r="O538" s="217"/>
      <c r="P538" s="217"/>
      <c r="Q538" s="217"/>
      <c r="R538" s="217"/>
      <c r="S538" s="217"/>
      <c r="T538" s="218"/>
      <c r="AT538" s="219" t="s">
        <v>195</v>
      </c>
      <c r="AU538" s="219" t="s">
        <v>82</v>
      </c>
      <c r="AV538" s="14" t="s">
        <v>82</v>
      </c>
      <c r="AW538" s="14" t="s">
        <v>35</v>
      </c>
      <c r="AX538" s="14" t="s">
        <v>73</v>
      </c>
      <c r="AY538" s="219" t="s">
        <v>185</v>
      </c>
    </row>
    <row r="539" spans="1:65" s="14" customFormat="1" ht="11.25">
      <c r="B539" s="209"/>
      <c r="C539" s="210"/>
      <c r="D539" s="200" t="s">
        <v>195</v>
      </c>
      <c r="E539" s="211" t="s">
        <v>19</v>
      </c>
      <c r="F539" s="212" t="s">
        <v>1236</v>
      </c>
      <c r="G539" s="210"/>
      <c r="H539" s="213">
        <v>2.3849999999999998</v>
      </c>
      <c r="I539" s="214"/>
      <c r="J539" s="210"/>
      <c r="K539" s="210"/>
      <c r="L539" s="215"/>
      <c r="M539" s="216"/>
      <c r="N539" s="217"/>
      <c r="O539" s="217"/>
      <c r="P539" s="217"/>
      <c r="Q539" s="217"/>
      <c r="R539" s="217"/>
      <c r="S539" s="217"/>
      <c r="T539" s="218"/>
      <c r="AT539" s="219" t="s">
        <v>195</v>
      </c>
      <c r="AU539" s="219" t="s">
        <v>82</v>
      </c>
      <c r="AV539" s="14" t="s">
        <v>82</v>
      </c>
      <c r="AW539" s="14" t="s">
        <v>35</v>
      </c>
      <c r="AX539" s="14" t="s">
        <v>73</v>
      </c>
      <c r="AY539" s="219" t="s">
        <v>185</v>
      </c>
    </row>
    <row r="540" spans="1:65" s="14" customFormat="1" ht="11.25">
      <c r="B540" s="209"/>
      <c r="C540" s="210"/>
      <c r="D540" s="200" t="s">
        <v>195</v>
      </c>
      <c r="E540" s="211" t="s">
        <v>19</v>
      </c>
      <c r="F540" s="212" t="s">
        <v>1237</v>
      </c>
      <c r="G540" s="210"/>
      <c r="H540" s="213">
        <v>3.8159999999999998</v>
      </c>
      <c r="I540" s="214"/>
      <c r="J540" s="210"/>
      <c r="K540" s="210"/>
      <c r="L540" s="215"/>
      <c r="M540" s="216"/>
      <c r="N540" s="217"/>
      <c r="O540" s="217"/>
      <c r="P540" s="217"/>
      <c r="Q540" s="217"/>
      <c r="R540" s="217"/>
      <c r="S540" s="217"/>
      <c r="T540" s="218"/>
      <c r="AT540" s="219" t="s">
        <v>195</v>
      </c>
      <c r="AU540" s="219" t="s">
        <v>82</v>
      </c>
      <c r="AV540" s="14" t="s">
        <v>82</v>
      </c>
      <c r="AW540" s="14" t="s">
        <v>35</v>
      </c>
      <c r="AX540" s="14" t="s">
        <v>73</v>
      </c>
      <c r="AY540" s="219" t="s">
        <v>185</v>
      </c>
    </row>
    <row r="541" spans="1:65" s="15" customFormat="1" ht="11.25">
      <c r="B541" s="220"/>
      <c r="C541" s="221"/>
      <c r="D541" s="200" t="s">
        <v>195</v>
      </c>
      <c r="E541" s="222" t="s">
        <v>19</v>
      </c>
      <c r="F541" s="223" t="s">
        <v>226</v>
      </c>
      <c r="G541" s="221"/>
      <c r="H541" s="224">
        <v>74.01100000000001</v>
      </c>
      <c r="I541" s="225"/>
      <c r="J541" s="221"/>
      <c r="K541" s="221"/>
      <c r="L541" s="226"/>
      <c r="M541" s="227"/>
      <c r="N541" s="228"/>
      <c r="O541" s="228"/>
      <c r="P541" s="228"/>
      <c r="Q541" s="228"/>
      <c r="R541" s="228"/>
      <c r="S541" s="228"/>
      <c r="T541" s="229"/>
      <c r="AT541" s="230" t="s">
        <v>195</v>
      </c>
      <c r="AU541" s="230" t="s">
        <v>82</v>
      </c>
      <c r="AV541" s="15" t="s">
        <v>135</v>
      </c>
      <c r="AW541" s="15" t="s">
        <v>35</v>
      </c>
      <c r="AX541" s="15" t="s">
        <v>80</v>
      </c>
      <c r="AY541" s="230" t="s">
        <v>185</v>
      </c>
    </row>
    <row r="542" spans="1:65" s="2" customFormat="1" ht="16.5" customHeight="1">
      <c r="A542" s="36"/>
      <c r="B542" s="37"/>
      <c r="C542" s="180" t="s">
        <v>1009</v>
      </c>
      <c r="D542" s="180" t="s">
        <v>187</v>
      </c>
      <c r="E542" s="181" t="s">
        <v>1238</v>
      </c>
      <c r="F542" s="182" t="s">
        <v>1239</v>
      </c>
      <c r="G542" s="183" t="s">
        <v>240</v>
      </c>
      <c r="H542" s="184">
        <v>74.010999999999996</v>
      </c>
      <c r="I542" s="185"/>
      <c r="J542" s="186">
        <f>ROUND(I542*H542,2)</f>
        <v>0</v>
      </c>
      <c r="K542" s="182" t="s">
        <v>191</v>
      </c>
      <c r="L542" s="41"/>
      <c r="M542" s="187" t="s">
        <v>19</v>
      </c>
      <c r="N542" s="188" t="s">
        <v>44</v>
      </c>
      <c r="O542" s="66"/>
      <c r="P542" s="189">
        <f>O542*H542</f>
        <v>0</v>
      </c>
      <c r="Q542" s="189">
        <v>1.4E-3</v>
      </c>
      <c r="R542" s="189">
        <f>Q542*H542</f>
        <v>0.1036154</v>
      </c>
      <c r="S542" s="189">
        <v>0</v>
      </c>
      <c r="T542" s="190">
        <f>S542*H542</f>
        <v>0</v>
      </c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R542" s="191" t="s">
        <v>339</v>
      </c>
      <c r="AT542" s="191" t="s">
        <v>187</v>
      </c>
      <c r="AU542" s="191" t="s">
        <v>82</v>
      </c>
      <c r="AY542" s="19" t="s">
        <v>185</v>
      </c>
      <c r="BE542" s="192">
        <f>IF(N542="základní",J542,0)</f>
        <v>0</v>
      </c>
      <c r="BF542" s="192">
        <f>IF(N542="snížená",J542,0)</f>
        <v>0</v>
      </c>
      <c r="BG542" s="192">
        <f>IF(N542="zákl. přenesená",J542,0)</f>
        <v>0</v>
      </c>
      <c r="BH542" s="192">
        <f>IF(N542="sníž. přenesená",J542,0)</f>
        <v>0</v>
      </c>
      <c r="BI542" s="192">
        <f>IF(N542="nulová",J542,0)</f>
        <v>0</v>
      </c>
      <c r="BJ542" s="19" t="s">
        <v>80</v>
      </c>
      <c r="BK542" s="192">
        <f>ROUND(I542*H542,2)</f>
        <v>0</v>
      </c>
      <c r="BL542" s="19" t="s">
        <v>339</v>
      </c>
      <c r="BM542" s="191" t="s">
        <v>1240</v>
      </c>
    </row>
    <row r="543" spans="1:65" s="2" customFormat="1" ht="11.25">
      <c r="A543" s="36"/>
      <c r="B543" s="37"/>
      <c r="C543" s="38"/>
      <c r="D543" s="193" t="s">
        <v>193</v>
      </c>
      <c r="E543" s="38"/>
      <c r="F543" s="194" t="s">
        <v>1241</v>
      </c>
      <c r="G543" s="38"/>
      <c r="H543" s="38"/>
      <c r="I543" s="195"/>
      <c r="J543" s="38"/>
      <c r="K543" s="38"/>
      <c r="L543" s="41"/>
      <c r="M543" s="196"/>
      <c r="N543" s="197"/>
      <c r="O543" s="66"/>
      <c r="P543" s="66"/>
      <c r="Q543" s="66"/>
      <c r="R543" s="66"/>
      <c r="S543" s="66"/>
      <c r="T543" s="67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T543" s="19" t="s">
        <v>193</v>
      </c>
      <c r="AU543" s="19" t="s">
        <v>82</v>
      </c>
    </row>
    <row r="544" spans="1:65" s="14" customFormat="1" ht="11.25">
      <c r="B544" s="209"/>
      <c r="C544" s="210"/>
      <c r="D544" s="200" t="s">
        <v>195</v>
      </c>
      <c r="E544" s="211" t="s">
        <v>19</v>
      </c>
      <c r="F544" s="212" t="s">
        <v>1234</v>
      </c>
      <c r="G544" s="210"/>
      <c r="H544" s="213">
        <v>66.22</v>
      </c>
      <c r="I544" s="214"/>
      <c r="J544" s="210"/>
      <c r="K544" s="210"/>
      <c r="L544" s="215"/>
      <c r="M544" s="216"/>
      <c r="N544" s="217"/>
      <c r="O544" s="217"/>
      <c r="P544" s="217"/>
      <c r="Q544" s="217"/>
      <c r="R544" s="217"/>
      <c r="S544" s="217"/>
      <c r="T544" s="218"/>
      <c r="AT544" s="219" t="s">
        <v>195</v>
      </c>
      <c r="AU544" s="219" t="s">
        <v>82</v>
      </c>
      <c r="AV544" s="14" t="s">
        <v>82</v>
      </c>
      <c r="AW544" s="14" t="s">
        <v>35</v>
      </c>
      <c r="AX544" s="14" t="s">
        <v>73</v>
      </c>
      <c r="AY544" s="219" t="s">
        <v>185</v>
      </c>
    </row>
    <row r="545" spans="1:65" s="14" customFormat="1" ht="11.25">
      <c r="B545" s="209"/>
      <c r="C545" s="210"/>
      <c r="D545" s="200" t="s">
        <v>195</v>
      </c>
      <c r="E545" s="211" t="s">
        <v>19</v>
      </c>
      <c r="F545" s="212" t="s">
        <v>1235</v>
      </c>
      <c r="G545" s="210"/>
      <c r="H545" s="213">
        <v>1.59</v>
      </c>
      <c r="I545" s="214"/>
      <c r="J545" s="210"/>
      <c r="K545" s="210"/>
      <c r="L545" s="215"/>
      <c r="M545" s="216"/>
      <c r="N545" s="217"/>
      <c r="O545" s="217"/>
      <c r="P545" s="217"/>
      <c r="Q545" s="217"/>
      <c r="R545" s="217"/>
      <c r="S545" s="217"/>
      <c r="T545" s="218"/>
      <c r="AT545" s="219" t="s">
        <v>195</v>
      </c>
      <c r="AU545" s="219" t="s">
        <v>82</v>
      </c>
      <c r="AV545" s="14" t="s">
        <v>82</v>
      </c>
      <c r="AW545" s="14" t="s">
        <v>35</v>
      </c>
      <c r="AX545" s="14" t="s">
        <v>73</v>
      </c>
      <c r="AY545" s="219" t="s">
        <v>185</v>
      </c>
    </row>
    <row r="546" spans="1:65" s="14" customFormat="1" ht="11.25">
      <c r="B546" s="209"/>
      <c r="C546" s="210"/>
      <c r="D546" s="200" t="s">
        <v>195</v>
      </c>
      <c r="E546" s="211" t="s">
        <v>19</v>
      </c>
      <c r="F546" s="212" t="s">
        <v>1236</v>
      </c>
      <c r="G546" s="210"/>
      <c r="H546" s="213">
        <v>2.3849999999999998</v>
      </c>
      <c r="I546" s="214"/>
      <c r="J546" s="210"/>
      <c r="K546" s="210"/>
      <c r="L546" s="215"/>
      <c r="M546" s="216"/>
      <c r="N546" s="217"/>
      <c r="O546" s="217"/>
      <c r="P546" s="217"/>
      <c r="Q546" s="217"/>
      <c r="R546" s="217"/>
      <c r="S546" s="217"/>
      <c r="T546" s="218"/>
      <c r="AT546" s="219" t="s">
        <v>195</v>
      </c>
      <c r="AU546" s="219" t="s">
        <v>82</v>
      </c>
      <c r="AV546" s="14" t="s">
        <v>82</v>
      </c>
      <c r="AW546" s="14" t="s">
        <v>35</v>
      </c>
      <c r="AX546" s="14" t="s">
        <v>73</v>
      </c>
      <c r="AY546" s="219" t="s">
        <v>185</v>
      </c>
    </row>
    <row r="547" spans="1:65" s="14" customFormat="1" ht="11.25">
      <c r="B547" s="209"/>
      <c r="C547" s="210"/>
      <c r="D547" s="200" t="s">
        <v>195</v>
      </c>
      <c r="E547" s="211" t="s">
        <v>19</v>
      </c>
      <c r="F547" s="212" t="s">
        <v>1237</v>
      </c>
      <c r="G547" s="210"/>
      <c r="H547" s="213">
        <v>3.8159999999999998</v>
      </c>
      <c r="I547" s="214"/>
      <c r="J547" s="210"/>
      <c r="K547" s="210"/>
      <c r="L547" s="215"/>
      <c r="M547" s="216"/>
      <c r="N547" s="217"/>
      <c r="O547" s="217"/>
      <c r="P547" s="217"/>
      <c r="Q547" s="217"/>
      <c r="R547" s="217"/>
      <c r="S547" s="217"/>
      <c r="T547" s="218"/>
      <c r="AT547" s="219" t="s">
        <v>195</v>
      </c>
      <c r="AU547" s="219" t="s">
        <v>82</v>
      </c>
      <c r="AV547" s="14" t="s">
        <v>82</v>
      </c>
      <c r="AW547" s="14" t="s">
        <v>35</v>
      </c>
      <c r="AX547" s="14" t="s">
        <v>73</v>
      </c>
      <c r="AY547" s="219" t="s">
        <v>185</v>
      </c>
    </row>
    <row r="548" spans="1:65" s="15" customFormat="1" ht="11.25">
      <c r="B548" s="220"/>
      <c r="C548" s="221"/>
      <c r="D548" s="200" t="s">
        <v>195</v>
      </c>
      <c r="E548" s="222" t="s">
        <v>19</v>
      </c>
      <c r="F548" s="223" t="s">
        <v>226</v>
      </c>
      <c r="G548" s="221"/>
      <c r="H548" s="224">
        <v>74.01100000000001</v>
      </c>
      <c r="I548" s="225"/>
      <c r="J548" s="221"/>
      <c r="K548" s="221"/>
      <c r="L548" s="226"/>
      <c r="M548" s="227"/>
      <c r="N548" s="228"/>
      <c r="O548" s="228"/>
      <c r="P548" s="228"/>
      <c r="Q548" s="228"/>
      <c r="R548" s="228"/>
      <c r="S548" s="228"/>
      <c r="T548" s="229"/>
      <c r="AT548" s="230" t="s">
        <v>195</v>
      </c>
      <c r="AU548" s="230" t="s">
        <v>82</v>
      </c>
      <c r="AV548" s="15" t="s">
        <v>135</v>
      </c>
      <c r="AW548" s="15" t="s">
        <v>35</v>
      </c>
      <c r="AX548" s="15" t="s">
        <v>80</v>
      </c>
      <c r="AY548" s="230" t="s">
        <v>185</v>
      </c>
    </row>
    <row r="549" spans="1:65" s="2" customFormat="1" ht="24.2" customHeight="1">
      <c r="A549" s="36"/>
      <c r="B549" s="37"/>
      <c r="C549" s="180" t="s">
        <v>1012</v>
      </c>
      <c r="D549" s="180" t="s">
        <v>187</v>
      </c>
      <c r="E549" s="181" t="s">
        <v>1242</v>
      </c>
      <c r="F549" s="182" t="s">
        <v>1243</v>
      </c>
      <c r="G549" s="183" t="s">
        <v>499</v>
      </c>
      <c r="H549" s="184">
        <v>2.65</v>
      </c>
      <c r="I549" s="185"/>
      <c r="J549" s="186">
        <f>ROUND(I549*H549,2)</f>
        <v>0</v>
      </c>
      <c r="K549" s="182" t="s">
        <v>191</v>
      </c>
      <c r="L549" s="41"/>
      <c r="M549" s="187" t="s">
        <v>19</v>
      </c>
      <c r="N549" s="188" t="s">
        <v>44</v>
      </c>
      <c r="O549" s="66"/>
      <c r="P549" s="189">
        <f>O549*H549</f>
        <v>0</v>
      </c>
      <c r="Q549" s="189">
        <v>1.1220000000000001E-2</v>
      </c>
      <c r="R549" s="189">
        <f>Q549*H549</f>
        <v>2.9733000000000002E-2</v>
      </c>
      <c r="S549" s="189">
        <v>0</v>
      </c>
      <c r="T549" s="190">
        <f>S549*H549</f>
        <v>0</v>
      </c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R549" s="191" t="s">
        <v>339</v>
      </c>
      <c r="AT549" s="191" t="s">
        <v>187</v>
      </c>
      <c r="AU549" s="191" t="s">
        <v>82</v>
      </c>
      <c r="AY549" s="19" t="s">
        <v>185</v>
      </c>
      <c r="BE549" s="192">
        <f>IF(N549="základní",J549,0)</f>
        <v>0</v>
      </c>
      <c r="BF549" s="192">
        <f>IF(N549="snížená",J549,0)</f>
        <v>0</v>
      </c>
      <c r="BG549" s="192">
        <f>IF(N549="zákl. přenesená",J549,0)</f>
        <v>0</v>
      </c>
      <c r="BH549" s="192">
        <f>IF(N549="sníž. přenesená",J549,0)</f>
        <v>0</v>
      </c>
      <c r="BI549" s="192">
        <f>IF(N549="nulová",J549,0)</f>
        <v>0</v>
      </c>
      <c r="BJ549" s="19" t="s">
        <v>80</v>
      </c>
      <c r="BK549" s="192">
        <f>ROUND(I549*H549,2)</f>
        <v>0</v>
      </c>
      <c r="BL549" s="19" t="s">
        <v>339</v>
      </c>
      <c r="BM549" s="191" t="s">
        <v>1244</v>
      </c>
    </row>
    <row r="550" spans="1:65" s="2" customFormat="1" ht="11.25">
      <c r="A550" s="36"/>
      <c r="B550" s="37"/>
      <c r="C550" s="38"/>
      <c r="D550" s="193" t="s">
        <v>193</v>
      </c>
      <c r="E550" s="38"/>
      <c r="F550" s="194" t="s">
        <v>1245</v>
      </c>
      <c r="G550" s="38"/>
      <c r="H550" s="38"/>
      <c r="I550" s="195"/>
      <c r="J550" s="38"/>
      <c r="K550" s="38"/>
      <c r="L550" s="41"/>
      <c r="M550" s="196"/>
      <c r="N550" s="197"/>
      <c r="O550" s="66"/>
      <c r="P550" s="66"/>
      <c r="Q550" s="66"/>
      <c r="R550" s="66"/>
      <c r="S550" s="66"/>
      <c r="T550" s="67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T550" s="19" t="s">
        <v>193</v>
      </c>
      <c r="AU550" s="19" t="s">
        <v>82</v>
      </c>
    </row>
    <row r="551" spans="1:65" s="13" customFormat="1" ht="11.25">
      <c r="B551" s="198"/>
      <c r="C551" s="199"/>
      <c r="D551" s="200" t="s">
        <v>195</v>
      </c>
      <c r="E551" s="201" t="s">
        <v>19</v>
      </c>
      <c r="F551" s="202" t="s">
        <v>1149</v>
      </c>
      <c r="G551" s="199"/>
      <c r="H551" s="201" t="s">
        <v>19</v>
      </c>
      <c r="I551" s="203"/>
      <c r="J551" s="199"/>
      <c r="K551" s="199"/>
      <c r="L551" s="204"/>
      <c r="M551" s="205"/>
      <c r="N551" s="206"/>
      <c r="O551" s="206"/>
      <c r="P551" s="206"/>
      <c r="Q551" s="206"/>
      <c r="R551" s="206"/>
      <c r="S551" s="206"/>
      <c r="T551" s="207"/>
      <c r="AT551" s="208" t="s">
        <v>195</v>
      </c>
      <c r="AU551" s="208" t="s">
        <v>82</v>
      </c>
      <c r="AV551" s="13" t="s">
        <v>80</v>
      </c>
      <c r="AW551" s="13" t="s">
        <v>35</v>
      </c>
      <c r="AX551" s="13" t="s">
        <v>73</v>
      </c>
      <c r="AY551" s="208" t="s">
        <v>185</v>
      </c>
    </row>
    <row r="552" spans="1:65" s="14" customFormat="1" ht="11.25">
      <c r="B552" s="209"/>
      <c r="C552" s="210"/>
      <c r="D552" s="200" t="s">
        <v>195</v>
      </c>
      <c r="E552" s="211" t="s">
        <v>19</v>
      </c>
      <c r="F552" s="212" t="s">
        <v>1246</v>
      </c>
      <c r="G552" s="210"/>
      <c r="H552" s="213">
        <v>2.65</v>
      </c>
      <c r="I552" s="214"/>
      <c r="J552" s="210"/>
      <c r="K552" s="210"/>
      <c r="L552" s="215"/>
      <c r="M552" s="216"/>
      <c r="N552" s="217"/>
      <c r="O552" s="217"/>
      <c r="P552" s="217"/>
      <c r="Q552" s="217"/>
      <c r="R552" s="217"/>
      <c r="S552" s="217"/>
      <c r="T552" s="218"/>
      <c r="AT552" s="219" t="s">
        <v>195</v>
      </c>
      <c r="AU552" s="219" t="s">
        <v>82</v>
      </c>
      <c r="AV552" s="14" t="s">
        <v>82</v>
      </c>
      <c r="AW552" s="14" t="s">
        <v>35</v>
      </c>
      <c r="AX552" s="14" t="s">
        <v>73</v>
      </c>
      <c r="AY552" s="219" t="s">
        <v>185</v>
      </c>
    </row>
    <row r="553" spans="1:65" s="15" customFormat="1" ht="11.25">
      <c r="B553" s="220"/>
      <c r="C553" s="221"/>
      <c r="D553" s="200" t="s">
        <v>195</v>
      </c>
      <c r="E553" s="222" t="s">
        <v>19</v>
      </c>
      <c r="F553" s="223" t="s">
        <v>226</v>
      </c>
      <c r="G553" s="221"/>
      <c r="H553" s="224">
        <v>2.65</v>
      </c>
      <c r="I553" s="225"/>
      <c r="J553" s="221"/>
      <c r="K553" s="221"/>
      <c r="L553" s="226"/>
      <c r="M553" s="227"/>
      <c r="N553" s="228"/>
      <c r="O553" s="228"/>
      <c r="P553" s="228"/>
      <c r="Q553" s="228"/>
      <c r="R553" s="228"/>
      <c r="S553" s="228"/>
      <c r="T553" s="229"/>
      <c r="AT553" s="230" t="s">
        <v>195</v>
      </c>
      <c r="AU553" s="230" t="s">
        <v>82</v>
      </c>
      <c r="AV553" s="15" t="s">
        <v>135</v>
      </c>
      <c r="AW553" s="15" t="s">
        <v>35</v>
      </c>
      <c r="AX553" s="15" t="s">
        <v>80</v>
      </c>
      <c r="AY553" s="230" t="s">
        <v>185</v>
      </c>
    </row>
    <row r="554" spans="1:65" s="2" customFormat="1" ht="24.2" customHeight="1">
      <c r="A554" s="36"/>
      <c r="B554" s="37"/>
      <c r="C554" s="180" t="s">
        <v>1014</v>
      </c>
      <c r="D554" s="180" t="s">
        <v>187</v>
      </c>
      <c r="E554" s="181" t="s">
        <v>1247</v>
      </c>
      <c r="F554" s="182" t="s">
        <v>1248</v>
      </c>
      <c r="G554" s="183" t="s">
        <v>240</v>
      </c>
      <c r="H554" s="184">
        <v>2.3849999999999998</v>
      </c>
      <c r="I554" s="185"/>
      <c r="J554" s="186">
        <f>ROUND(I554*H554,2)</f>
        <v>0</v>
      </c>
      <c r="K554" s="182" t="s">
        <v>191</v>
      </c>
      <c r="L554" s="41"/>
      <c r="M554" s="187" t="s">
        <v>19</v>
      </c>
      <c r="N554" s="188" t="s">
        <v>44</v>
      </c>
      <c r="O554" s="66"/>
      <c r="P554" s="189">
        <f>O554*H554</f>
        <v>0</v>
      </c>
      <c r="Q554" s="189">
        <v>1.566E-2</v>
      </c>
      <c r="R554" s="189">
        <f>Q554*H554</f>
        <v>3.7349099999999996E-2</v>
      </c>
      <c r="S554" s="189">
        <v>0</v>
      </c>
      <c r="T554" s="190">
        <f>S554*H554</f>
        <v>0</v>
      </c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R554" s="191" t="s">
        <v>339</v>
      </c>
      <c r="AT554" s="191" t="s">
        <v>187</v>
      </c>
      <c r="AU554" s="191" t="s">
        <v>82</v>
      </c>
      <c r="AY554" s="19" t="s">
        <v>185</v>
      </c>
      <c r="BE554" s="192">
        <f>IF(N554="základní",J554,0)</f>
        <v>0</v>
      </c>
      <c r="BF554" s="192">
        <f>IF(N554="snížená",J554,0)</f>
        <v>0</v>
      </c>
      <c r="BG554" s="192">
        <f>IF(N554="zákl. přenesená",J554,0)</f>
        <v>0</v>
      </c>
      <c r="BH554" s="192">
        <f>IF(N554="sníž. přenesená",J554,0)</f>
        <v>0</v>
      </c>
      <c r="BI554" s="192">
        <f>IF(N554="nulová",J554,0)</f>
        <v>0</v>
      </c>
      <c r="BJ554" s="19" t="s">
        <v>80</v>
      </c>
      <c r="BK554" s="192">
        <f>ROUND(I554*H554,2)</f>
        <v>0</v>
      </c>
      <c r="BL554" s="19" t="s">
        <v>339</v>
      </c>
      <c r="BM554" s="191" t="s">
        <v>1249</v>
      </c>
    </row>
    <row r="555" spans="1:65" s="2" customFormat="1" ht="11.25">
      <c r="A555" s="36"/>
      <c r="B555" s="37"/>
      <c r="C555" s="38"/>
      <c r="D555" s="193" t="s">
        <v>193</v>
      </c>
      <c r="E555" s="38"/>
      <c r="F555" s="194" t="s">
        <v>1250</v>
      </c>
      <c r="G555" s="38"/>
      <c r="H555" s="38"/>
      <c r="I555" s="195"/>
      <c r="J555" s="38"/>
      <c r="K555" s="38"/>
      <c r="L555" s="41"/>
      <c r="M555" s="196"/>
      <c r="N555" s="197"/>
      <c r="O555" s="66"/>
      <c r="P555" s="66"/>
      <c r="Q555" s="66"/>
      <c r="R555" s="66"/>
      <c r="S555" s="66"/>
      <c r="T555" s="67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T555" s="19" t="s">
        <v>193</v>
      </c>
      <c r="AU555" s="19" t="s">
        <v>82</v>
      </c>
    </row>
    <row r="556" spans="1:65" s="13" customFormat="1" ht="11.25">
      <c r="B556" s="198"/>
      <c r="C556" s="199"/>
      <c r="D556" s="200" t="s">
        <v>195</v>
      </c>
      <c r="E556" s="201" t="s">
        <v>19</v>
      </c>
      <c r="F556" s="202" t="s">
        <v>1149</v>
      </c>
      <c r="G556" s="199"/>
      <c r="H556" s="201" t="s">
        <v>19</v>
      </c>
      <c r="I556" s="203"/>
      <c r="J556" s="199"/>
      <c r="K556" s="199"/>
      <c r="L556" s="204"/>
      <c r="M556" s="205"/>
      <c r="N556" s="206"/>
      <c r="O556" s="206"/>
      <c r="P556" s="206"/>
      <c r="Q556" s="206"/>
      <c r="R556" s="206"/>
      <c r="S556" s="206"/>
      <c r="T556" s="207"/>
      <c r="AT556" s="208" t="s">
        <v>195</v>
      </c>
      <c r="AU556" s="208" t="s">
        <v>82</v>
      </c>
      <c r="AV556" s="13" t="s">
        <v>80</v>
      </c>
      <c r="AW556" s="13" t="s">
        <v>35</v>
      </c>
      <c r="AX556" s="13" t="s">
        <v>73</v>
      </c>
      <c r="AY556" s="208" t="s">
        <v>185</v>
      </c>
    </row>
    <row r="557" spans="1:65" s="14" customFormat="1" ht="11.25">
      <c r="B557" s="209"/>
      <c r="C557" s="210"/>
      <c r="D557" s="200" t="s">
        <v>195</v>
      </c>
      <c r="E557" s="211" t="s">
        <v>19</v>
      </c>
      <c r="F557" s="212" t="s">
        <v>1251</v>
      </c>
      <c r="G557" s="210"/>
      <c r="H557" s="213">
        <v>2.3849999999999998</v>
      </c>
      <c r="I557" s="214"/>
      <c r="J557" s="210"/>
      <c r="K557" s="210"/>
      <c r="L557" s="215"/>
      <c r="M557" s="216"/>
      <c r="N557" s="217"/>
      <c r="O557" s="217"/>
      <c r="P557" s="217"/>
      <c r="Q557" s="217"/>
      <c r="R557" s="217"/>
      <c r="S557" s="217"/>
      <c r="T557" s="218"/>
      <c r="AT557" s="219" t="s">
        <v>195</v>
      </c>
      <c r="AU557" s="219" t="s">
        <v>82</v>
      </c>
      <c r="AV557" s="14" t="s">
        <v>82</v>
      </c>
      <c r="AW557" s="14" t="s">
        <v>35</v>
      </c>
      <c r="AX557" s="14" t="s">
        <v>73</v>
      </c>
      <c r="AY557" s="219" t="s">
        <v>185</v>
      </c>
    </row>
    <row r="558" spans="1:65" s="15" customFormat="1" ht="11.25">
      <c r="B558" s="220"/>
      <c r="C558" s="221"/>
      <c r="D558" s="200" t="s">
        <v>195</v>
      </c>
      <c r="E558" s="222" t="s">
        <v>19</v>
      </c>
      <c r="F558" s="223" t="s">
        <v>226</v>
      </c>
      <c r="G558" s="221"/>
      <c r="H558" s="224">
        <v>2.3849999999999998</v>
      </c>
      <c r="I558" s="225"/>
      <c r="J558" s="221"/>
      <c r="K558" s="221"/>
      <c r="L558" s="226"/>
      <c r="M558" s="227"/>
      <c r="N558" s="228"/>
      <c r="O558" s="228"/>
      <c r="P558" s="228"/>
      <c r="Q558" s="228"/>
      <c r="R558" s="228"/>
      <c r="S558" s="228"/>
      <c r="T558" s="229"/>
      <c r="AT558" s="230" t="s">
        <v>195</v>
      </c>
      <c r="AU558" s="230" t="s">
        <v>82</v>
      </c>
      <c r="AV558" s="15" t="s">
        <v>135</v>
      </c>
      <c r="AW558" s="15" t="s">
        <v>35</v>
      </c>
      <c r="AX558" s="15" t="s">
        <v>80</v>
      </c>
      <c r="AY558" s="230" t="s">
        <v>185</v>
      </c>
    </row>
    <row r="559" spans="1:65" s="2" customFormat="1" ht="24.2" customHeight="1">
      <c r="A559" s="36"/>
      <c r="B559" s="37"/>
      <c r="C559" s="180" t="s">
        <v>1020</v>
      </c>
      <c r="D559" s="180" t="s">
        <v>187</v>
      </c>
      <c r="E559" s="181" t="s">
        <v>1252</v>
      </c>
      <c r="F559" s="182" t="s">
        <v>1253</v>
      </c>
      <c r="G559" s="183" t="s">
        <v>499</v>
      </c>
      <c r="H559" s="184">
        <v>2.65</v>
      </c>
      <c r="I559" s="185"/>
      <c r="J559" s="186">
        <f>ROUND(I559*H559,2)</f>
        <v>0</v>
      </c>
      <c r="K559" s="182" t="s">
        <v>191</v>
      </c>
      <c r="L559" s="41"/>
      <c r="M559" s="187" t="s">
        <v>19</v>
      </c>
      <c r="N559" s="188" t="s">
        <v>44</v>
      </c>
      <c r="O559" s="66"/>
      <c r="P559" s="189">
        <f>O559*H559</f>
        <v>0</v>
      </c>
      <c r="Q559" s="189">
        <v>1.6660000000000001E-2</v>
      </c>
      <c r="R559" s="189">
        <f>Q559*H559</f>
        <v>4.4149000000000001E-2</v>
      </c>
      <c r="S559" s="189">
        <v>0</v>
      </c>
      <c r="T559" s="190">
        <f>S559*H559</f>
        <v>0</v>
      </c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R559" s="191" t="s">
        <v>339</v>
      </c>
      <c r="AT559" s="191" t="s">
        <v>187</v>
      </c>
      <c r="AU559" s="191" t="s">
        <v>82</v>
      </c>
      <c r="AY559" s="19" t="s">
        <v>185</v>
      </c>
      <c r="BE559" s="192">
        <f>IF(N559="základní",J559,0)</f>
        <v>0</v>
      </c>
      <c r="BF559" s="192">
        <f>IF(N559="snížená",J559,0)</f>
        <v>0</v>
      </c>
      <c r="BG559" s="192">
        <f>IF(N559="zákl. přenesená",J559,0)</f>
        <v>0</v>
      </c>
      <c r="BH559" s="192">
        <f>IF(N559="sníž. přenesená",J559,0)</f>
        <v>0</v>
      </c>
      <c r="BI559" s="192">
        <f>IF(N559="nulová",J559,0)</f>
        <v>0</v>
      </c>
      <c r="BJ559" s="19" t="s">
        <v>80</v>
      </c>
      <c r="BK559" s="192">
        <f>ROUND(I559*H559,2)</f>
        <v>0</v>
      </c>
      <c r="BL559" s="19" t="s">
        <v>339</v>
      </c>
      <c r="BM559" s="191" t="s">
        <v>1254</v>
      </c>
    </row>
    <row r="560" spans="1:65" s="2" customFormat="1" ht="11.25">
      <c r="A560" s="36"/>
      <c r="B560" s="37"/>
      <c r="C560" s="38"/>
      <c r="D560" s="193" t="s">
        <v>193</v>
      </c>
      <c r="E560" s="38"/>
      <c r="F560" s="194" t="s">
        <v>1255</v>
      </c>
      <c r="G560" s="38"/>
      <c r="H560" s="38"/>
      <c r="I560" s="195"/>
      <c r="J560" s="38"/>
      <c r="K560" s="38"/>
      <c r="L560" s="41"/>
      <c r="M560" s="196"/>
      <c r="N560" s="197"/>
      <c r="O560" s="66"/>
      <c r="P560" s="66"/>
      <c r="Q560" s="66"/>
      <c r="R560" s="66"/>
      <c r="S560" s="66"/>
      <c r="T560" s="67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T560" s="19" t="s">
        <v>193</v>
      </c>
      <c r="AU560" s="19" t="s">
        <v>82</v>
      </c>
    </row>
    <row r="561" spans="1:65" s="13" customFormat="1" ht="11.25">
      <c r="B561" s="198"/>
      <c r="C561" s="199"/>
      <c r="D561" s="200" t="s">
        <v>195</v>
      </c>
      <c r="E561" s="201" t="s">
        <v>19</v>
      </c>
      <c r="F561" s="202" t="s">
        <v>1149</v>
      </c>
      <c r="G561" s="199"/>
      <c r="H561" s="201" t="s">
        <v>19</v>
      </c>
      <c r="I561" s="203"/>
      <c r="J561" s="199"/>
      <c r="K561" s="199"/>
      <c r="L561" s="204"/>
      <c r="M561" s="205"/>
      <c r="N561" s="206"/>
      <c r="O561" s="206"/>
      <c r="P561" s="206"/>
      <c r="Q561" s="206"/>
      <c r="R561" s="206"/>
      <c r="S561" s="206"/>
      <c r="T561" s="207"/>
      <c r="AT561" s="208" t="s">
        <v>195</v>
      </c>
      <c r="AU561" s="208" t="s">
        <v>82</v>
      </c>
      <c r="AV561" s="13" t="s">
        <v>80</v>
      </c>
      <c r="AW561" s="13" t="s">
        <v>35</v>
      </c>
      <c r="AX561" s="13" t="s">
        <v>73</v>
      </c>
      <c r="AY561" s="208" t="s">
        <v>185</v>
      </c>
    </row>
    <row r="562" spans="1:65" s="14" customFormat="1" ht="11.25">
      <c r="B562" s="209"/>
      <c r="C562" s="210"/>
      <c r="D562" s="200" t="s">
        <v>195</v>
      </c>
      <c r="E562" s="211" t="s">
        <v>19</v>
      </c>
      <c r="F562" s="212" t="s">
        <v>1246</v>
      </c>
      <c r="G562" s="210"/>
      <c r="H562" s="213">
        <v>2.65</v>
      </c>
      <c r="I562" s="214"/>
      <c r="J562" s="210"/>
      <c r="K562" s="210"/>
      <c r="L562" s="215"/>
      <c r="M562" s="216"/>
      <c r="N562" s="217"/>
      <c r="O562" s="217"/>
      <c r="P562" s="217"/>
      <c r="Q562" s="217"/>
      <c r="R562" s="217"/>
      <c r="S562" s="217"/>
      <c r="T562" s="218"/>
      <c r="AT562" s="219" t="s">
        <v>195</v>
      </c>
      <c r="AU562" s="219" t="s">
        <v>82</v>
      </c>
      <c r="AV562" s="14" t="s">
        <v>82</v>
      </c>
      <c r="AW562" s="14" t="s">
        <v>35</v>
      </c>
      <c r="AX562" s="14" t="s">
        <v>73</v>
      </c>
      <c r="AY562" s="219" t="s">
        <v>185</v>
      </c>
    </row>
    <row r="563" spans="1:65" s="15" customFormat="1" ht="11.25">
      <c r="B563" s="220"/>
      <c r="C563" s="221"/>
      <c r="D563" s="200" t="s">
        <v>195</v>
      </c>
      <c r="E563" s="222" t="s">
        <v>19</v>
      </c>
      <c r="F563" s="223" t="s">
        <v>226</v>
      </c>
      <c r="G563" s="221"/>
      <c r="H563" s="224">
        <v>2.65</v>
      </c>
      <c r="I563" s="225"/>
      <c r="J563" s="221"/>
      <c r="K563" s="221"/>
      <c r="L563" s="226"/>
      <c r="M563" s="227"/>
      <c r="N563" s="228"/>
      <c r="O563" s="228"/>
      <c r="P563" s="228"/>
      <c r="Q563" s="228"/>
      <c r="R563" s="228"/>
      <c r="S563" s="228"/>
      <c r="T563" s="229"/>
      <c r="AT563" s="230" t="s">
        <v>195</v>
      </c>
      <c r="AU563" s="230" t="s">
        <v>82</v>
      </c>
      <c r="AV563" s="15" t="s">
        <v>135</v>
      </c>
      <c r="AW563" s="15" t="s">
        <v>35</v>
      </c>
      <c r="AX563" s="15" t="s">
        <v>80</v>
      </c>
      <c r="AY563" s="230" t="s">
        <v>185</v>
      </c>
    </row>
    <row r="564" spans="1:65" s="2" customFormat="1" ht="24.2" customHeight="1">
      <c r="A564" s="36"/>
      <c r="B564" s="37"/>
      <c r="C564" s="180" t="s">
        <v>1026</v>
      </c>
      <c r="D564" s="180" t="s">
        <v>187</v>
      </c>
      <c r="E564" s="181" t="s">
        <v>1256</v>
      </c>
      <c r="F564" s="182" t="s">
        <v>1257</v>
      </c>
      <c r="G564" s="183" t="s">
        <v>457</v>
      </c>
      <c r="H564" s="231"/>
      <c r="I564" s="185"/>
      <c r="J564" s="186">
        <f>ROUND(I564*H564,2)</f>
        <v>0</v>
      </c>
      <c r="K564" s="182" t="s">
        <v>191</v>
      </c>
      <c r="L564" s="41"/>
      <c r="M564" s="187" t="s">
        <v>19</v>
      </c>
      <c r="N564" s="188" t="s">
        <v>44</v>
      </c>
      <c r="O564" s="66"/>
      <c r="P564" s="189">
        <f>O564*H564</f>
        <v>0</v>
      </c>
      <c r="Q564" s="189">
        <v>0</v>
      </c>
      <c r="R564" s="189">
        <f>Q564*H564</f>
        <v>0</v>
      </c>
      <c r="S564" s="189">
        <v>0</v>
      </c>
      <c r="T564" s="190">
        <f>S564*H564</f>
        <v>0</v>
      </c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R564" s="191" t="s">
        <v>339</v>
      </c>
      <c r="AT564" s="191" t="s">
        <v>187</v>
      </c>
      <c r="AU564" s="191" t="s">
        <v>82</v>
      </c>
      <c r="AY564" s="19" t="s">
        <v>185</v>
      </c>
      <c r="BE564" s="192">
        <f>IF(N564="základní",J564,0)</f>
        <v>0</v>
      </c>
      <c r="BF564" s="192">
        <f>IF(N564="snížená",J564,0)</f>
        <v>0</v>
      </c>
      <c r="BG564" s="192">
        <f>IF(N564="zákl. přenesená",J564,0)</f>
        <v>0</v>
      </c>
      <c r="BH564" s="192">
        <f>IF(N564="sníž. přenesená",J564,0)</f>
        <v>0</v>
      </c>
      <c r="BI564" s="192">
        <f>IF(N564="nulová",J564,0)</f>
        <v>0</v>
      </c>
      <c r="BJ564" s="19" t="s">
        <v>80</v>
      </c>
      <c r="BK564" s="192">
        <f>ROUND(I564*H564,2)</f>
        <v>0</v>
      </c>
      <c r="BL564" s="19" t="s">
        <v>339</v>
      </c>
      <c r="BM564" s="191" t="s">
        <v>1258</v>
      </c>
    </row>
    <row r="565" spans="1:65" s="2" customFormat="1" ht="11.25">
      <c r="A565" s="36"/>
      <c r="B565" s="37"/>
      <c r="C565" s="38"/>
      <c r="D565" s="193" t="s">
        <v>193</v>
      </c>
      <c r="E565" s="38"/>
      <c r="F565" s="194" t="s">
        <v>1259</v>
      </c>
      <c r="G565" s="38"/>
      <c r="H565" s="38"/>
      <c r="I565" s="195"/>
      <c r="J565" s="38"/>
      <c r="K565" s="38"/>
      <c r="L565" s="41"/>
      <c r="M565" s="196"/>
      <c r="N565" s="197"/>
      <c r="O565" s="66"/>
      <c r="P565" s="66"/>
      <c r="Q565" s="66"/>
      <c r="R565" s="66"/>
      <c r="S565" s="66"/>
      <c r="T565" s="67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T565" s="19" t="s">
        <v>193</v>
      </c>
      <c r="AU565" s="19" t="s">
        <v>82</v>
      </c>
    </row>
    <row r="566" spans="1:65" s="12" customFormat="1" ht="22.9" customHeight="1">
      <c r="B566" s="164"/>
      <c r="C566" s="165"/>
      <c r="D566" s="166" t="s">
        <v>72</v>
      </c>
      <c r="E566" s="178" t="s">
        <v>1260</v>
      </c>
      <c r="F566" s="178" t="s">
        <v>1261</v>
      </c>
      <c r="G566" s="165"/>
      <c r="H566" s="165"/>
      <c r="I566" s="168"/>
      <c r="J566" s="179">
        <f>BK566</f>
        <v>0</v>
      </c>
      <c r="K566" s="165"/>
      <c r="L566" s="170"/>
      <c r="M566" s="171"/>
      <c r="N566" s="172"/>
      <c r="O566" s="172"/>
      <c r="P566" s="173">
        <f>SUM(P567:P609)</f>
        <v>0</v>
      </c>
      <c r="Q566" s="172"/>
      <c r="R566" s="173">
        <f>SUM(R567:R609)</f>
        <v>0.48562669999999997</v>
      </c>
      <c r="S566" s="172"/>
      <c r="T566" s="174">
        <f>SUM(T567:T609)</f>
        <v>0</v>
      </c>
      <c r="AR566" s="175" t="s">
        <v>82</v>
      </c>
      <c r="AT566" s="176" t="s">
        <v>72</v>
      </c>
      <c r="AU566" s="176" t="s">
        <v>80</v>
      </c>
      <c r="AY566" s="175" t="s">
        <v>185</v>
      </c>
      <c r="BK566" s="177">
        <f>SUM(BK567:BK609)</f>
        <v>0</v>
      </c>
    </row>
    <row r="567" spans="1:65" s="2" customFormat="1" ht="16.5" customHeight="1">
      <c r="A567" s="36"/>
      <c r="B567" s="37"/>
      <c r="C567" s="180" t="s">
        <v>1030</v>
      </c>
      <c r="D567" s="180" t="s">
        <v>187</v>
      </c>
      <c r="E567" s="181" t="s">
        <v>1262</v>
      </c>
      <c r="F567" s="182" t="s">
        <v>1263</v>
      </c>
      <c r="G567" s="183" t="s">
        <v>499</v>
      </c>
      <c r="H567" s="184">
        <v>137.47999999999999</v>
      </c>
      <c r="I567" s="185"/>
      <c r="J567" s="186">
        <f>ROUND(I567*H567,2)</f>
        <v>0</v>
      </c>
      <c r="K567" s="182" t="s">
        <v>191</v>
      </c>
      <c r="L567" s="41"/>
      <c r="M567" s="187" t="s">
        <v>19</v>
      </c>
      <c r="N567" s="188" t="s">
        <v>44</v>
      </c>
      <c r="O567" s="66"/>
      <c r="P567" s="189">
        <f>O567*H567</f>
        <v>0</v>
      </c>
      <c r="Q567" s="189">
        <v>4.0000000000000003E-5</v>
      </c>
      <c r="R567" s="189">
        <f>Q567*H567</f>
        <v>5.4992000000000001E-3</v>
      </c>
      <c r="S567" s="189">
        <v>0</v>
      </c>
      <c r="T567" s="190">
        <f>S567*H567</f>
        <v>0</v>
      </c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R567" s="191" t="s">
        <v>339</v>
      </c>
      <c r="AT567" s="191" t="s">
        <v>187</v>
      </c>
      <c r="AU567" s="191" t="s">
        <v>82</v>
      </c>
      <c r="AY567" s="19" t="s">
        <v>185</v>
      </c>
      <c r="BE567" s="192">
        <f>IF(N567="základní",J567,0)</f>
        <v>0</v>
      </c>
      <c r="BF567" s="192">
        <f>IF(N567="snížená",J567,0)</f>
        <v>0</v>
      </c>
      <c r="BG567" s="192">
        <f>IF(N567="zákl. přenesená",J567,0)</f>
        <v>0</v>
      </c>
      <c r="BH567" s="192">
        <f>IF(N567="sníž. přenesená",J567,0)</f>
        <v>0</v>
      </c>
      <c r="BI567" s="192">
        <f>IF(N567="nulová",J567,0)</f>
        <v>0</v>
      </c>
      <c r="BJ567" s="19" t="s">
        <v>80</v>
      </c>
      <c r="BK567" s="192">
        <f>ROUND(I567*H567,2)</f>
        <v>0</v>
      </c>
      <c r="BL567" s="19" t="s">
        <v>339</v>
      </c>
      <c r="BM567" s="191" t="s">
        <v>1264</v>
      </c>
    </row>
    <row r="568" spans="1:65" s="2" customFormat="1" ht="11.25">
      <c r="A568" s="36"/>
      <c r="B568" s="37"/>
      <c r="C568" s="38"/>
      <c r="D568" s="193" t="s">
        <v>193</v>
      </c>
      <c r="E568" s="38"/>
      <c r="F568" s="194" t="s">
        <v>1265</v>
      </c>
      <c r="G568" s="38"/>
      <c r="H568" s="38"/>
      <c r="I568" s="195"/>
      <c r="J568" s="38"/>
      <c r="K568" s="38"/>
      <c r="L568" s="41"/>
      <c r="M568" s="196"/>
      <c r="N568" s="197"/>
      <c r="O568" s="66"/>
      <c r="P568" s="66"/>
      <c r="Q568" s="66"/>
      <c r="R568" s="66"/>
      <c r="S568" s="66"/>
      <c r="T568" s="67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T568" s="19" t="s">
        <v>193</v>
      </c>
      <c r="AU568" s="19" t="s">
        <v>82</v>
      </c>
    </row>
    <row r="569" spans="1:65" s="13" customFormat="1" ht="11.25">
      <c r="B569" s="198"/>
      <c r="C569" s="199"/>
      <c r="D569" s="200" t="s">
        <v>195</v>
      </c>
      <c r="E569" s="201" t="s">
        <v>19</v>
      </c>
      <c r="F569" s="202" t="s">
        <v>1266</v>
      </c>
      <c r="G569" s="199"/>
      <c r="H569" s="201" t="s">
        <v>19</v>
      </c>
      <c r="I569" s="203"/>
      <c r="J569" s="199"/>
      <c r="K569" s="199"/>
      <c r="L569" s="204"/>
      <c r="M569" s="205"/>
      <c r="N569" s="206"/>
      <c r="O569" s="206"/>
      <c r="P569" s="206"/>
      <c r="Q569" s="206"/>
      <c r="R569" s="206"/>
      <c r="S569" s="206"/>
      <c r="T569" s="207"/>
      <c r="AT569" s="208" t="s">
        <v>195</v>
      </c>
      <c r="AU569" s="208" t="s">
        <v>82</v>
      </c>
      <c r="AV569" s="13" t="s">
        <v>80</v>
      </c>
      <c r="AW569" s="13" t="s">
        <v>35</v>
      </c>
      <c r="AX569" s="13" t="s">
        <v>73</v>
      </c>
      <c r="AY569" s="208" t="s">
        <v>185</v>
      </c>
    </row>
    <row r="570" spans="1:65" s="13" customFormat="1" ht="11.25">
      <c r="B570" s="198"/>
      <c r="C570" s="199"/>
      <c r="D570" s="200" t="s">
        <v>195</v>
      </c>
      <c r="E570" s="201" t="s">
        <v>19</v>
      </c>
      <c r="F570" s="202" t="s">
        <v>1267</v>
      </c>
      <c r="G570" s="199"/>
      <c r="H570" s="201" t="s">
        <v>19</v>
      </c>
      <c r="I570" s="203"/>
      <c r="J570" s="199"/>
      <c r="K570" s="199"/>
      <c r="L570" s="204"/>
      <c r="M570" s="205"/>
      <c r="N570" s="206"/>
      <c r="O570" s="206"/>
      <c r="P570" s="206"/>
      <c r="Q570" s="206"/>
      <c r="R570" s="206"/>
      <c r="S570" s="206"/>
      <c r="T570" s="207"/>
      <c r="AT570" s="208" t="s">
        <v>195</v>
      </c>
      <c r="AU570" s="208" t="s">
        <v>82</v>
      </c>
      <c r="AV570" s="13" t="s">
        <v>80</v>
      </c>
      <c r="AW570" s="13" t="s">
        <v>35</v>
      </c>
      <c r="AX570" s="13" t="s">
        <v>73</v>
      </c>
      <c r="AY570" s="208" t="s">
        <v>185</v>
      </c>
    </row>
    <row r="571" spans="1:65" s="14" customFormat="1" ht="11.25">
      <c r="B571" s="209"/>
      <c r="C571" s="210"/>
      <c r="D571" s="200" t="s">
        <v>195</v>
      </c>
      <c r="E571" s="211" t="s">
        <v>19</v>
      </c>
      <c r="F571" s="212" t="s">
        <v>1026</v>
      </c>
      <c r="G571" s="210"/>
      <c r="H571" s="213">
        <v>57</v>
      </c>
      <c r="I571" s="214"/>
      <c r="J571" s="210"/>
      <c r="K571" s="210"/>
      <c r="L571" s="215"/>
      <c r="M571" s="216"/>
      <c r="N571" s="217"/>
      <c r="O571" s="217"/>
      <c r="P571" s="217"/>
      <c r="Q571" s="217"/>
      <c r="R571" s="217"/>
      <c r="S571" s="217"/>
      <c r="T571" s="218"/>
      <c r="AT571" s="219" t="s">
        <v>195</v>
      </c>
      <c r="AU571" s="219" t="s">
        <v>82</v>
      </c>
      <c r="AV571" s="14" t="s">
        <v>82</v>
      </c>
      <c r="AW571" s="14" t="s">
        <v>35</v>
      </c>
      <c r="AX571" s="14" t="s">
        <v>73</v>
      </c>
      <c r="AY571" s="219" t="s">
        <v>185</v>
      </c>
    </row>
    <row r="572" spans="1:65" s="13" customFormat="1" ht="11.25">
      <c r="B572" s="198"/>
      <c r="C572" s="199"/>
      <c r="D572" s="200" t="s">
        <v>195</v>
      </c>
      <c r="E572" s="201" t="s">
        <v>19</v>
      </c>
      <c r="F572" s="202" t="s">
        <v>1268</v>
      </c>
      <c r="G572" s="199"/>
      <c r="H572" s="201" t="s">
        <v>19</v>
      </c>
      <c r="I572" s="203"/>
      <c r="J572" s="199"/>
      <c r="K572" s="199"/>
      <c r="L572" s="204"/>
      <c r="M572" s="205"/>
      <c r="N572" s="206"/>
      <c r="O572" s="206"/>
      <c r="P572" s="206"/>
      <c r="Q572" s="206"/>
      <c r="R572" s="206"/>
      <c r="S572" s="206"/>
      <c r="T572" s="207"/>
      <c r="AT572" s="208" t="s">
        <v>195</v>
      </c>
      <c r="AU572" s="208" t="s">
        <v>82</v>
      </c>
      <c r="AV572" s="13" t="s">
        <v>80</v>
      </c>
      <c r="AW572" s="13" t="s">
        <v>35</v>
      </c>
      <c r="AX572" s="13" t="s">
        <v>73</v>
      </c>
      <c r="AY572" s="208" t="s">
        <v>185</v>
      </c>
    </row>
    <row r="573" spans="1:65" s="14" customFormat="1" ht="11.25">
      <c r="B573" s="209"/>
      <c r="C573" s="210"/>
      <c r="D573" s="200" t="s">
        <v>195</v>
      </c>
      <c r="E573" s="211" t="s">
        <v>19</v>
      </c>
      <c r="F573" s="212" t="s">
        <v>1269</v>
      </c>
      <c r="G573" s="210"/>
      <c r="H573" s="213">
        <v>21.5</v>
      </c>
      <c r="I573" s="214"/>
      <c r="J573" s="210"/>
      <c r="K573" s="210"/>
      <c r="L573" s="215"/>
      <c r="M573" s="216"/>
      <c r="N573" s="217"/>
      <c r="O573" s="217"/>
      <c r="P573" s="217"/>
      <c r="Q573" s="217"/>
      <c r="R573" s="217"/>
      <c r="S573" s="217"/>
      <c r="T573" s="218"/>
      <c r="AT573" s="219" t="s">
        <v>195</v>
      </c>
      <c r="AU573" s="219" t="s">
        <v>82</v>
      </c>
      <c r="AV573" s="14" t="s">
        <v>82</v>
      </c>
      <c r="AW573" s="14" t="s">
        <v>35</v>
      </c>
      <c r="AX573" s="14" t="s">
        <v>73</v>
      </c>
      <c r="AY573" s="219" t="s">
        <v>185</v>
      </c>
    </row>
    <row r="574" spans="1:65" s="13" customFormat="1" ht="11.25">
      <c r="B574" s="198"/>
      <c r="C574" s="199"/>
      <c r="D574" s="200" t="s">
        <v>195</v>
      </c>
      <c r="E574" s="201" t="s">
        <v>19</v>
      </c>
      <c r="F574" s="202" t="s">
        <v>1270</v>
      </c>
      <c r="G574" s="199"/>
      <c r="H574" s="201" t="s">
        <v>19</v>
      </c>
      <c r="I574" s="203"/>
      <c r="J574" s="199"/>
      <c r="K574" s="199"/>
      <c r="L574" s="204"/>
      <c r="M574" s="205"/>
      <c r="N574" s="206"/>
      <c r="O574" s="206"/>
      <c r="P574" s="206"/>
      <c r="Q574" s="206"/>
      <c r="R574" s="206"/>
      <c r="S574" s="206"/>
      <c r="T574" s="207"/>
      <c r="AT574" s="208" t="s">
        <v>195</v>
      </c>
      <c r="AU574" s="208" t="s">
        <v>82</v>
      </c>
      <c r="AV574" s="13" t="s">
        <v>80</v>
      </c>
      <c r="AW574" s="13" t="s">
        <v>35</v>
      </c>
      <c r="AX574" s="13" t="s">
        <v>73</v>
      </c>
      <c r="AY574" s="208" t="s">
        <v>185</v>
      </c>
    </row>
    <row r="575" spans="1:65" s="14" customFormat="1" ht="11.25">
      <c r="B575" s="209"/>
      <c r="C575" s="210"/>
      <c r="D575" s="200" t="s">
        <v>195</v>
      </c>
      <c r="E575" s="211" t="s">
        <v>19</v>
      </c>
      <c r="F575" s="212" t="s">
        <v>260</v>
      </c>
      <c r="G575" s="210"/>
      <c r="H575" s="213">
        <v>7</v>
      </c>
      <c r="I575" s="214"/>
      <c r="J575" s="210"/>
      <c r="K575" s="210"/>
      <c r="L575" s="215"/>
      <c r="M575" s="216"/>
      <c r="N575" s="217"/>
      <c r="O575" s="217"/>
      <c r="P575" s="217"/>
      <c r="Q575" s="217"/>
      <c r="R575" s="217"/>
      <c r="S575" s="217"/>
      <c r="T575" s="218"/>
      <c r="AT575" s="219" t="s">
        <v>195</v>
      </c>
      <c r="AU575" s="219" t="s">
        <v>82</v>
      </c>
      <c r="AV575" s="14" t="s">
        <v>82</v>
      </c>
      <c r="AW575" s="14" t="s">
        <v>35</v>
      </c>
      <c r="AX575" s="14" t="s">
        <v>73</v>
      </c>
      <c r="AY575" s="219" t="s">
        <v>185</v>
      </c>
    </row>
    <row r="576" spans="1:65" s="13" customFormat="1" ht="11.25">
      <c r="B576" s="198"/>
      <c r="C576" s="199"/>
      <c r="D576" s="200" t="s">
        <v>195</v>
      </c>
      <c r="E576" s="201" t="s">
        <v>19</v>
      </c>
      <c r="F576" s="202" t="s">
        <v>1271</v>
      </c>
      <c r="G576" s="199"/>
      <c r="H576" s="201" t="s">
        <v>19</v>
      </c>
      <c r="I576" s="203"/>
      <c r="J576" s="199"/>
      <c r="K576" s="199"/>
      <c r="L576" s="204"/>
      <c r="M576" s="205"/>
      <c r="N576" s="206"/>
      <c r="O576" s="206"/>
      <c r="P576" s="206"/>
      <c r="Q576" s="206"/>
      <c r="R576" s="206"/>
      <c r="S576" s="206"/>
      <c r="T576" s="207"/>
      <c r="AT576" s="208" t="s">
        <v>195</v>
      </c>
      <c r="AU576" s="208" t="s">
        <v>82</v>
      </c>
      <c r="AV576" s="13" t="s">
        <v>80</v>
      </c>
      <c r="AW576" s="13" t="s">
        <v>35</v>
      </c>
      <c r="AX576" s="13" t="s">
        <v>73</v>
      </c>
      <c r="AY576" s="208" t="s">
        <v>185</v>
      </c>
    </row>
    <row r="577" spans="1:65" s="14" customFormat="1" ht="11.25">
      <c r="B577" s="209"/>
      <c r="C577" s="210"/>
      <c r="D577" s="200" t="s">
        <v>195</v>
      </c>
      <c r="E577" s="211" t="s">
        <v>19</v>
      </c>
      <c r="F577" s="212" t="s">
        <v>1272</v>
      </c>
      <c r="G577" s="210"/>
      <c r="H577" s="213">
        <v>1.98</v>
      </c>
      <c r="I577" s="214"/>
      <c r="J577" s="210"/>
      <c r="K577" s="210"/>
      <c r="L577" s="215"/>
      <c r="M577" s="216"/>
      <c r="N577" s="217"/>
      <c r="O577" s="217"/>
      <c r="P577" s="217"/>
      <c r="Q577" s="217"/>
      <c r="R577" s="217"/>
      <c r="S577" s="217"/>
      <c r="T577" s="218"/>
      <c r="AT577" s="219" t="s">
        <v>195</v>
      </c>
      <c r="AU577" s="219" t="s">
        <v>82</v>
      </c>
      <c r="AV577" s="14" t="s">
        <v>82</v>
      </c>
      <c r="AW577" s="14" t="s">
        <v>35</v>
      </c>
      <c r="AX577" s="14" t="s">
        <v>73</v>
      </c>
      <c r="AY577" s="219" t="s">
        <v>185</v>
      </c>
    </row>
    <row r="578" spans="1:65" s="13" customFormat="1" ht="11.25">
      <c r="B578" s="198"/>
      <c r="C578" s="199"/>
      <c r="D578" s="200" t="s">
        <v>195</v>
      </c>
      <c r="E578" s="201" t="s">
        <v>19</v>
      </c>
      <c r="F578" s="202" t="s">
        <v>1273</v>
      </c>
      <c r="G578" s="199"/>
      <c r="H578" s="201" t="s">
        <v>19</v>
      </c>
      <c r="I578" s="203"/>
      <c r="J578" s="199"/>
      <c r="K578" s="199"/>
      <c r="L578" s="204"/>
      <c r="M578" s="205"/>
      <c r="N578" s="206"/>
      <c r="O578" s="206"/>
      <c r="P578" s="206"/>
      <c r="Q578" s="206"/>
      <c r="R578" s="206"/>
      <c r="S578" s="206"/>
      <c r="T578" s="207"/>
      <c r="AT578" s="208" t="s">
        <v>195</v>
      </c>
      <c r="AU578" s="208" t="s">
        <v>82</v>
      </c>
      <c r="AV578" s="13" t="s">
        <v>80</v>
      </c>
      <c r="AW578" s="13" t="s">
        <v>35</v>
      </c>
      <c r="AX578" s="13" t="s">
        <v>73</v>
      </c>
      <c r="AY578" s="208" t="s">
        <v>185</v>
      </c>
    </row>
    <row r="579" spans="1:65" s="14" customFormat="1" ht="11.25">
      <c r="B579" s="209"/>
      <c r="C579" s="210"/>
      <c r="D579" s="200" t="s">
        <v>195</v>
      </c>
      <c r="E579" s="211" t="s">
        <v>19</v>
      </c>
      <c r="F579" s="212" t="s">
        <v>996</v>
      </c>
      <c r="G579" s="210"/>
      <c r="H579" s="213">
        <v>50</v>
      </c>
      <c r="I579" s="214"/>
      <c r="J579" s="210"/>
      <c r="K579" s="210"/>
      <c r="L579" s="215"/>
      <c r="M579" s="216"/>
      <c r="N579" s="217"/>
      <c r="O579" s="217"/>
      <c r="P579" s="217"/>
      <c r="Q579" s="217"/>
      <c r="R579" s="217"/>
      <c r="S579" s="217"/>
      <c r="T579" s="218"/>
      <c r="AT579" s="219" t="s">
        <v>195</v>
      </c>
      <c r="AU579" s="219" t="s">
        <v>82</v>
      </c>
      <c r="AV579" s="14" t="s">
        <v>82</v>
      </c>
      <c r="AW579" s="14" t="s">
        <v>35</v>
      </c>
      <c r="AX579" s="14" t="s">
        <v>73</v>
      </c>
      <c r="AY579" s="219" t="s">
        <v>185</v>
      </c>
    </row>
    <row r="580" spans="1:65" s="15" customFormat="1" ht="11.25">
      <c r="B580" s="220"/>
      <c r="C580" s="221"/>
      <c r="D580" s="200" t="s">
        <v>195</v>
      </c>
      <c r="E580" s="222" t="s">
        <v>19</v>
      </c>
      <c r="F580" s="223" t="s">
        <v>226</v>
      </c>
      <c r="G580" s="221"/>
      <c r="H580" s="224">
        <v>137.48000000000002</v>
      </c>
      <c r="I580" s="225"/>
      <c r="J580" s="221"/>
      <c r="K580" s="221"/>
      <c r="L580" s="226"/>
      <c r="M580" s="227"/>
      <c r="N580" s="228"/>
      <c r="O580" s="228"/>
      <c r="P580" s="228"/>
      <c r="Q580" s="228"/>
      <c r="R580" s="228"/>
      <c r="S580" s="228"/>
      <c r="T580" s="229"/>
      <c r="AT580" s="230" t="s">
        <v>195</v>
      </c>
      <c r="AU580" s="230" t="s">
        <v>82</v>
      </c>
      <c r="AV580" s="15" t="s">
        <v>135</v>
      </c>
      <c r="AW580" s="15" t="s">
        <v>35</v>
      </c>
      <c r="AX580" s="15" t="s">
        <v>80</v>
      </c>
      <c r="AY580" s="230" t="s">
        <v>185</v>
      </c>
    </row>
    <row r="581" spans="1:65" s="2" customFormat="1" ht="21.75" customHeight="1">
      <c r="A581" s="36"/>
      <c r="B581" s="37"/>
      <c r="C581" s="180" t="s">
        <v>1032</v>
      </c>
      <c r="D581" s="180" t="s">
        <v>187</v>
      </c>
      <c r="E581" s="181" t="s">
        <v>1274</v>
      </c>
      <c r="F581" s="182" t="s">
        <v>1275</v>
      </c>
      <c r="G581" s="183" t="s">
        <v>499</v>
      </c>
      <c r="H581" s="184">
        <v>57</v>
      </c>
      <c r="I581" s="185"/>
      <c r="J581" s="186">
        <f>ROUND(I581*H581,2)</f>
        <v>0</v>
      </c>
      <c r="K581" s="182" t="s">
        <v>191</v>
      </c>
      <c r="L581" s="41"/>
      <c r="M581" s="187" t="s">
        <v>19</v>
      </c>
      <c r="N581" s="188" t="s">
        <v>44</v>
      </c>
      <c r="O581" s="66"/>
      <c r="P581" s="189">
        <f>O581*H581</f>
        <v>0</v>
      </c>
      <c r="Q581" s="189">
        <v>4.0000000000000003E-5</v>
      </c>
      <c r="R581" s="189">
        <f>Q581*H581</f>
        <v>2.2800000000000003E-3</v>
      </c>
      <c r="S581" s="189">
        <v>0</v>
      </c>
      <c r="T581" s="190">
        <f>S581*H581</f>
        <v>0</v>
      </c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R581" s="191" t="s">
        <v>339</v>
      </c>
      <c r="AT581" s="191" t="s">
        <v>187</v>
      </c>
      <c r="AU581" s="191" t="s">
        <v>82</v>
      </c>
      <c r="AY581" s="19" t="s">
        <v>185</v>
      </c>
      <c r="BE581" s="192">
        <f>IF(N581="základní",J581,0)</f>
        <v>0</v>
      </c>
      <c r="BF581" s="192">
        <f>IF(N581="snížená",J581,0)</f>
        <v>0</v>
      </c>
      <c r="BG581" s="192">
        <f>IF(N581="zákl. přenesená",J581,0)</f>
        <v>0</v>
      </c>
      <c r="BH581" s="192">
        <f>IF(N581="sníž. přenesená",J581,0)</f>
        <v>0</v>
      </c>
      <c r="BI581" s="192">
        <f>IF(N581="nulová",J581,0)</f>
        <v>0</v>
      </c>
      <c r="BJ581" s="19" t="s">
        <v>80</v>
      </c>
      <c r="BK581" s="192">
        <f>ROUND(I581*H581,2)</f>
        <v>0</v>
      </c>
      <c r="BL581" s="19" t="s">
        <v>339</v>
      </c>
      <c r="BM581" s="191" t="s">
        <v>1276</v>
      </c>
    </row>
    <row r="582" spans="1:65" s="2" customFormat="1" ht="11.25">
      <c r="A582" s="36"/>
      <c r="B582" s="37"/>
      <c r="C582" s="38"/>
      <c r="D582" s="193" t="s">
        <v>193</v>
      </c>
      <c r="E582" s="38"/>
      <c r="F582" s="194" t="s">
        <v>1277</v>
      </c>
      <c r="G582" s="38"/>
      <c r="H582" s="38"/>
      <c r="I582" s="195"/>
      <c r="J582" s="38"/>
      <c r="K582" s="38"/>
      <c r="L582" s="41"/>
      <c r="M582" s="196"/>
      <c r="N582" s="197"/>
      <c r="O582" s="66"/>
      <c r="P582" s="66"/>
      <c r="Q582" s="66"/>
      <c r="R582" s="66"/>
      <c r="S582" s="66"/>
      <c r="T582" s="67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T582" s="19" t="s">
        <v>193</v>
      </c>
      <c r="AU582" s="19" t="s">
        <v>82</v>
      </c>
    </row>
    <row r="583" spans="1:65" s="13" customFormat="1" ht="11.25">
      <c r="B583" s="198"/>
      <c r="C583" s="199"/>
      <c r="D583" s="200" t="s">
        <v>195</v>
      </c>
      <c r="E583" s="201" t="s">
        <v>19</v>
      </c>
      <c r="F583" s="202" t="s">
        <v>1266</v>
      </c>
      <c r="G583" s="199"/>
      <c r="H583" s="201" t="s">
        <v>19</v>
      </c>
      <c r="I583" s="203"/>
      <c r="J583" s="199"/>
      <c r="K583" s="199"/>
      <c r="L583" s="204"/>
      <c r="M583" s="205"/>
      <c r="N583" s="206"/>
      <c r="O583" s="206"/>
      <c r="P583" s="206"/>
      <c r="Q583" s="206"/>
      <c r="R583" s="206"/>
      <c r="S583" s="206"/>
      <c r="T583" s="207"/>
      <c r="AT583" s="208" t="s">
        <v>195</v>
      </c>
      <c r="AU583" s="208" t="s">
        <v>82</v>
      </c>
      <c r="AV583" s="13" t="s">
        <v>80</v>
      </c>
      <c r="AW583" s="13" t="s">
        <v>35</v>
      </c>
      <c r="AX583" s="13" t="s">
        <v>73</v>
      </c>
      <c r="AY583" s="208" t="s">
        <v>185</v>
      </c>
    </row>
    <row r="584" spans="1:65" s="13" customFormat="1" ht="11.25">
      <c r="B584" s="198"/>
      <c r="C584" s="199"/>
      <c r="D584" s="200" t="s">
        <v>195</v>
      </c>
      <c r="E584" s="201" t="s">
        <v>19</v>
      </c>
      <c r="F584" s="202" t="s">
        <v>1278</v>
      </c>
      <c r="G584" s="199"/>
      <c r="H584" s="201" t="s">
        <v>19</v>
      </c>
      <c r="I584" s="203"/>
      <c r="J584" s="199"/>
      <c r="K584" s="199"/>
      <c r="L584" s="204"/>
      <c r="M584" s="205"/>
      <c r="N584" s="206"/>
      <c r="O584" s="206"/>
      <c r="P584" s="206"/>
      <c r="Q584" s="206"/>
      <c r="R584" s="206"/>
      <c r="S584" s="206"/>
      <c r="T584" s="207"/>
      <c r="AT584" s="208" t="s">
        <v>195</v>
      </c>
      <c r="AU584" s="208" t="s">
        <v>82</v>
      </c>
      <c r="AV584" s="13" t="s">
        <v>80</v>
      </c>
      <c r="AW584" s="13" t="s">
        <v>35</v>
      </c>
      <c r="AX584" s="13" t="s">
        <v>73</v>
      </c>
      <c r="AY584" s="208" t="s">
        <v>185</v>
      </c>
    </row>
    <row r="585" spans="1:65" s="14" customFormat="1" ht="11.25">
      <c r="B585" s="209"/>
      <c r="C585" s="210"/>
      <c r="D585" s="200" t="s">
        <v>195</v>
      </c>
      <c r="E585" s="211" t="s">
        <v>19</v>
      </c>
      <c r="F585" s="212" t="s">
        <v>1026</v>
      </c>
      <c r="G585" s="210"/>
      <c r="H585" s="213">
        <v>57</v>
      </c>
      <c r="I585" s="214"/>
      <c r="J585" s="210"/>
      <c r="K585" s="210"/>
      <c r="L585" s="215"/>
      <c r="M585" s="216"/>
      <c r="N585" s="217"/>
      <c r="O585" s="217"/>
      <c r="P585" s="217"/>
      <c r="Q585" s="217"/>
      <c r="R585" s="217"/>
      <c r="S585" s="217"/>
      <c r="T585" s="218"/>
      <c r="AT585" s="219" t="s">
        <v>195</v>
      </c>
      <c r="AU585" s="219" t="s">
        <v>82</v>
      </c>
      <c r="AV585" s="14" t="s">
        <v>82</v>
      </c>
      <c r="AW585" s="14" t="s">
        <v>35</v>
      </c>
      <c r="AX585" s="14" t="s">
        <v>73</v>
      </c>
      <c r="AY585" s="219" t="s">
        <v>185</v>
      </c>
    </row>
    <row r="586" spans="1:65" s="15" customFormat="1" ht="11.25">
      <c r="B586" s="220"/>
      <c r="C586" s="221"/>
      <c r="D586" s="200" t="s">
        <v>195</v>
      </c>
      <c r="E586" s="222" t="s">
        <v>19</v>
      </c>
      <c r="F586" s="223" t="s">
        <v>226</v>
      </c>
      <c r="G586" s="221"/>
      <c r="H586" s="224">
        <v>57</v>
      </c>
      <c r="I586" s="225"/>
      <c r="J586" s="221"/>
      <c r="K586" s="221"/>
      <c r="L586" s="226"/>
      <c r="M586" s="227"/>
      <c r="N586" s="228"/>
      <c r="O586" s="228"/>
      <c r="P586" s="228"/>
      <c r="Q586" s="228"/>
      <c r="R586" s="228"/>
      <c r="S586" s="228"/>
      <c r="T586" s="229"/>
      <c r="AT586" s="230" t="s">
        <v>195</v>
      </c>
      <c r="AU586" s="230" t="s">
        <v>82</v>
      </c>
      <c r="AV586" s="15" t="s">
        <v>135</v>
      </c>
      <c r="AW586" s="15" t="s">
        <v>35</v>
      </c>
      <c r="AX586" s="15" t="s">
        <v>80</v>
      </c>
      <c r="AY586" s="230" t="s">
        <v>185</v>
      </c>
    </row>
    <row r="587" spans="1:65" s="2" customFormat="1" ht="16.5" customHeight="1">
      <c r="A587" s="36"/>
      <c r="B587" s="37"/>
      <c r="C587" s="237" t="s">
        <v>1279</v>
      </c>
      <c r="D587" s="237" t="s">
        <v>520</v>
      </c>
      <c r="E587" s="238" t="s">
        <v>1280</v>
      </c>
      <c r="F587" s="239" t="s">
        <v>1281</v>
      </c>
      <c r="G587" s="240" t="s">
        <v>240</v>
      </c>
      <c r="H587" s="241">
        <v>63.713000000000001</v>
      </c>
      <c r="I587" s="242"/>
      <c r="J587" s="243">
        <f>ROUND(I587*H587,2)</f>
        <v>0</v>
      </c>
      <c r="K587" s="239" t="s">
        <v>191</v>
      </c>
      <c r="L587" s="244"/>
      <c r="M587" s="245" t="s">
        <v>19</v>
      </c>
      <c r="N587" s="246" t="s">
        <v>44</v>
      </c>
      <c r="O587" s="66"/>
      <c r="P587" s="189">
        <f>O587*H587</f>
        <v>0</v>
      </c>
      <c r="Q587" s="189">
        <v>7.4999999999999997E-3</v>
      </c>
      <c r="R587" s="189">
        <f>Q587*H587</f>
        <v>0.47784749999999998</v>
      </c>
      <c r="S587" s="189">
        <v>0</v>
      </c>
      <c r="T587" s="190">
        <f>S587*H587</f>
        <v>0</v>
      </c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R587" s="191" t="s">
        <v>627</v>
      </c>
      <c r="AT587" s="191" t="s">
        <v>520</v>
      </c>
      <c r="AU587" s="191" t="s">
        <v>82</v>
      </c>
      <c r="AY587" s="19" t="s">
        <v>185</v>
      </c>
      <c r="BE587" s="192">
        <f>IF(N587="základní",J587,0)</f>
        <v>0</v>
      </c>
      <c r="BF587" s="192">
        <f>IF(N587="snížená",J587,0)</f>
        <v>0</v>
      </c>
      <c r="BG587" s="192">
        <f>IF(N587="zákl. přenesená",J587,0)</f>
        <v>0</v>
      </c>
      <c r="BH587" s="192">
        <f>IF(N587="sníž. přenesená",J587,0)</f>
        <v>0</v>
      </c>
      <c r="BI587" s="192">
        <f>IF(N587="nulová",J587,0)</f>
        <v>0</v>
      </c>
      <c r="BJ587" s="19" t="s">
        <v>80</v>
      </c>
      <c r="BK587" s="192">
        <f>ROUND(I587*H587,2)</f>
        <v>0</v>
      </c>
      <c r="BL587" s="19" t="s">
        <v>339</v>
      </c>
      <c r="BM587" s="191" t="s">
        <v>1282</v>
      </c>
    </row>
    <row r="588" spans="1:65" s="13" customFormat="1" ht="11.25">
      <c r="B588" s="198"/>
      <c r="C588" s="199"/>
      <c r="D588" s="200" t="s">
        <v>195</v>
      </c>
      <c r="E588" s="201" t="s">
        <v>19</v>
      </c>
      <c r="F588" s="202" t="s">
        <v>1266</v>
      </c>
      <c r="G588" s="199"/>
      <c r="H588" s="201" t="s">
        <v>19</v>
      </c>
      <c r="I588" s="203"/>
      <c r="J588" s="199"/>
      <c r="K588" s="199"/>
      <c r="L588" s="204"/>
      <c r="M588" s="205"/>
      <c r="N588" s="206"/>
      <c r="O588" s="206"/>
      <c r="P588" s="206"/>
      <c r="Q588" s="206"/>
      <c r="R588" s="206"/>
      <c r="S588" s="206"/>
      <c r="T588" s="207"/>
      <c r="AT588" s="208" t="s">
        <v>195</v>
      </c>
      <c r="AU588" s="208" t="s">
        <v>82</v>
      </c>
      <c r="AV588" s="13" t="s">
        <v>80</v>
      </c>
      <c r="AW588" s="13" t="s">
        <v>35</v>
      </c>
      <c r="AX588" s="13" t="s">
        <v>73</v>
      </c>
      <c r="AY588" s="208" t="s">
        <v>185</v>
      </c>
    </row>
    <row r="589" spans="1:65" s="13" customFormat="1" ht="11.25">
      <c r="B589" s="198"/>
      <c r="C589" s="199"/>
      <c r="D589" s="200" t="s">
        <v>195</v>
      </c>
      <c r="E589" s="201" t="s">
        <v>19</v>
      </c>
      <c r="F589" s="202" t="s">
        <v>1267</v>
      </c>
      <c r="G589" s="199"/>
      <c r="H589" s="201" t="s">
        <v>19</v>
      </c>
      <c r="I589" s="203"/>
      <c r="J589" s="199"/>
      <c r="K589" s="199"/>
      <c r="L589" s="204"/>
      <c r="M589" s="205"/>
      <c r="N589" s="206"/>
      <c r="O589" s="206"/>
      <c r="P589" s="206"/>
      <c r="Q589" s="206"/>
      <c r="R589" s="206"/>
      <c r="S589" s="206"/>
      <c r="T589" s="207"/>
      <c r="AT589" s="208" t="s">
        <v>195</v>
      </c>
      <c r="AU589" s="208" t="s">
        <v>82</v>
      </c>
      <c r="AV589" s="13" t="s">
        <v>80</v>
      </c>
      <c r="AW589" s="13" t="s">
        <v>35</v>
      </c>
      <c r="AX589" s="13" t="s">
        <v>73</v>
      </c>
      <c r="AY589" s="208" t="s">
        <v>185</v>
      </c>
    </row>
    <row r="590" spans="1:65" s="14" customFormat="1" ht="11.25">
      <c r="B590" s="209"/>
      <c r="C590" s="210"/>
      <c r="D590" s="200" t="s">
        <v>195</v>
      </c>
      <c r="E590" s="211" t="s">
        <v>19</v>
      </c>
      <c r="F590" s="212" t="s">
        <v>1283</v>
      </c>
      <c r="G590" s="210"/>
      <c r="H590" s="213">
        <v>22.23</v>
      </c>
      <c r="I590" s="214"/>
      <c r="J590" s="210"/>
      <c r="K590" s="210"/>
      <c r="L590" s="215"/>
      <c r="M590" s="216"/>
      <c r="N590" s="217"/>
      <c r="O590" s="217"/>
      <c r="P590" s="217"/>
      <c r="Q590" s="217"/>
      <c r="R590" s="217"/>
      <c r="S590" s="217"/>
      <c r="T590" s="218"/>
      <c r="AT590" s="219" t="s">
        <v>195</v>
      </c>
      <c r="AU590" s="219" t="s">
        <v>82</v>
      </c>
      <c r="AV590" s="14" t="s">
        <v>82</v>
      </c>
      <c r="AW590" s="14" t="s">
        <v>35</v>
      </c>
      <c r="AX590" s="14" t="s">
        <v>73</v>
      </c>
      <c r="AY590" s="219" t="s">
        <v>185</v>
      </c>
    </row>
    <row r="591" spans="1:65" s="13" customFormat="1" ht="11.25">
      <c r="B591" s="198"/>
      <c r="C591" s="199"/>
      <c r="D591" s="200" t="s">
        <v>195</v>
      </c>
      <c r="E591" s="201" t="s">
        <v>19</v>
      </c>
      <c r="F591" s="202" t="s">
        <v>1268</v>
      </c>
      <c r="G591" s="199"/>
      <c r="H591" s="201" t="s">
        <v>19</v>
      </c>
      <c r="I591" s="203"/>
      <c r="J591" s="199"/>
      <c r="K591" s="199"/>
      <c r="L591" s="204"/>
      <c r="M591" s="205"/>
      <c r="N591" s="206"/>
      <c r="O591" s="206"/>
      <c r="P591" s="206"/>
      <c r="Q591" s="206"/>
      <c r="R591" s="206"/>
      <c r="S591" s="206"/>
      <c r="T591" s="207"/>
      <c r="AT591" s="208" t="s">
        <v>195</v>
      </c>
      <c r="AU591" s="208" t="s">
        <v>82</v>
      </c>
      <c r="AV591" s="13" t="s">
        <v>80</v>
      </c>
      <c r="AW591" s="13" t="s">
        <v>35</v>
      </c>
      <c r="AX591" s="13" t="s">
        <v>73</v>
      </c>
      <c r="AY591" s="208" t="s">
        <v>185</v>
      </c>
    </row>
    <row r="592" spans="1:65" s="14" customFormat="1" ht="11.25">
      <c r="B592" s="209"/>
      <c r="C592" s="210"/>
      <c r="D592" s="200" t="s">
        <v>195</v>
      </c>
      <c r="E592" s="211" t="s">
        <v>19</v>
      </c>
      <c r="F592" s="212" t="s">
        <v>1284</v>
      </c>
      <c r="G592" s="210"/>
      <c r="H592" s="213">
        <v>2.15</v>
      </c>
      <c r="I592" s="214"/>
      <c r="J592" s="210"/>
      <c r="K592" s="210"/>
      <c r="L592" s="215"/>
      <c r="M592" s="216"/>
      <c r="N592" s="217"/>
      <c r="O592" s="217"/>
      <c r="P592" s="217"/>
      <c r="Q592" s="217"/>
      <c r="R592" s="217"/>
      <c r="S592" s="217"/>
      <c r="T592" s="218"/>
      <c r="AT592" s="219" t="s">
        <v>195</v>
      </c>
      <c r="AU592" s="219" t="s">
        <v>82</v>
      </c>
      <c r="AV592" s="14" t="s">
        <v>82</v>
      </c>
      <c r="AW592" s="14" t="s">
        <v>35</v>
      </c>
      <c r="AX592" s="14" t="s">
        <v>73</v>
      </c>
      <c r="AY592" s="219" t="s">
        <v>185</v>
      </c>
    </row>
    <row r="593" spans="1:65" s="13" customFormat="1" ht="11.25">
      <c r="B593" s="198"/>
      <c r="C593" s="199"/>
      <c r="D593" s="200" t="s">
        <v>195</v>
      </c>
      <c r="E593" s="201" t="s">
        <v>19</v>
      </c>
      <c r="F593" s="202" t="s">
        <v>1270</v>
      </c>
      <c r="G593" s="199"/>
      <c r="H593" s="201" t="s">
        <v>19</v>
      </c>
      <c r="I593" s="203"/>
      <c r="J593" s="199"/>
      <c r="K593" s="199"/>
      <c r="L593" s="204"/>
      <c r="M593" s="205"/>
      <c r="N593" s="206"/>
      <c r="O593" s="206"/>
      <c r="P593" s="206"/>
      <c r="Q593" s="206"/>
      <c r="R593" s="206"/>
      <c r="S593" s="206"/>
      <c r="T593" s="207"/>
      <c r="AT593" s="208" t="s">
        <v>195</v>
      </c>
      <c r="AU593" s="208" t="s">
        <v>82</v>
      </c>
      <c r="AV593" s="13" t="s">
        <v>80</v>
      </c>
      <c r="AW593" s="13" t="s">
        <v>35</v>
      </c>
      <c r="AX593" s="13" t="s">
        <v>73</v>
      </c>
      <c r="AY593" s="208" t="s">
        <v>185</v>
      </c>
    </row>
    <row r="594" spans="1:65" s="14" customFormat="1" ht="11.25">
      <c r="B594" s="209"/>
      <c r="C594" s="210"/>
      <c r="D594" s="200" t="s">
        <v>195</v>
      </c>
      <c r="E594" s="211" t="s">
        <v>19</v>
      </c>
      <c r="F594" s="212" t="s">
        <v>1285</v>
      </c>
      <c r="G594" s="210"/>
      <c r="H594" s="213">
        <v>2.3450000000000002</v>
      </c>
      <c r="I594" s="214"/>
      <c r="J594" s="210"/>
      <c r="K594" s="210"/>
      <c r="L594" s="215"/>
      <c r="M594" s="216"/>
      <c r="N594" s="217"/>
      <c r="O594" s="217"/>
      <c r="P594" s="217"/>
      <c r="Q594" s="217"/>
      <c r="R594" s="217"/>
      <c r="S594" s="217"/>
      <c r="T594" s="218"/>
      <c r="AT594" s="219" t="s">
        <v>195</v>
      </c>
      <c r="AU594" s="219" t="s">
        <v>82</v>
      </c>
      <c r="AV594" s="14" t="s">
        <v>82</v>
      </c>
      <c r="AW594" s="14" t="s">
        <v>35</v>
      </c>
      <c r="AX594" s="14" t="s">
        <v>73</v>
      </c>
      <c r="AY594" s="219" t="s">
        <v>185</v>
      </c>
    </row>
    <row r="595" spans="1:65" s="13" customFormat="1" ht="11.25">
      <c r="B595" s="198"/>
      <c r="C595" s="199"/>
      <c r="D595" s="200" t="s">
        <v>195</v>
      </c>
      <c r="E595" s="201" t="s">
        <v>19</v>
      </c>
      <c r="F595" s="202" t="s">
        <v>1271</v>
      </c>
      <c r="G595" s="199"/>
      <c r="H595" s="201" t="s">
        <v>19</v>
      </c>
      <c r="I595" s="203"/>
      <c r="J595" s="199"/>
      <c r="K595" s="199"/>
      <c r="L595" s="204"/>
      <c r="M595" s="205"/>
      <c r="N595" s="206"/>
      <c r="O595" s="206"/>
      <c r="P595" s="206"/>
      <c r="Q595" s="206"/>
      <c r="R595" s="206"/>
      <c r="S595" s="206"/>
      <c r="T595" s="207"/>
      <c r="AT595" s="208" t="s">
        <v>195</v>
      </c>
      <c r="AU595" s="208" t="s">
        <v>82</v>
      </c>
      <c r="AV595" s="13" t="s">
        <v>80</v>
      </c>
      <c r="AW595" s="13" t="s">
        <v>35</v>
      </c>
      <c r="AX595" s="13" t="s">
        <v>73</v>
      </c>
      <c r="AY595" s="208" t="s">
        <v>185</v>
      </c>
    </row>
    <row r="596" spans="1:65" s="14" customFormat="1" ht="11.25">
      <c r="B596" s="209"/>
      <c r="C596" s="210"/>
      <c r="D596" s="200" t="s">
        <v>195</v>
      </c>
      <c r="E596" s="211" t="s">
        <v>19</v>
      </c>
      <c r="F596" s="212" t="s">
        <v>1286</v>
      </c>
      <c r="G596" s="210"/>
      <c r="H596" s="213">
        <v>0.19800000000000001</v>
      </c>
      <c r="I596" s="214"/>
      <c r="J596" s="210"/>
      <c r="K596" s="210"/>
      <c r="L596" s="215"/>
      <c r="M596" s="216"/>
      <c r="N596" s="217"/>
      <c r="O596" s="217"/>
      <c r="P596" s="217"/>
      <c r="Q596" s="217"/>
      <c r="R596" s="217"/>
      <c r="S596" s="217"/>
      <c r="T596" s="218"/>
      <c r="AT596" s="219" t="s">
        <v>195</v>
      </c>
      <c r="AU596" s="219" t="s">
        <v>82</v>
      </c>
      <c r="AV596" s="14" t="s">
        <v>82</v>
      </c>
      <c r="AW596" s="14" t="s">
        <v>35</v>
      </c>
      <c r="AX596" s="14" t="s">
        <v>73</v>
      </c>
      <c r="AY596" s="219" t="s">
        <v>185</v>
      </c>
    </row>
    <row r="597" spans="1:65" s="13" customFormat="1" ht="11.25">
      <c r="B597" s="198"/>
      <c r="C597" s="199"/>
      <c r="D597" s="200" t="s">
        <v>195</v>
      </c>
      <c r="E597" s="201" t="s">
        <v>19</v>
      </c>
      <c r="F597" s="202" t="s">
        <v>1273</v>
      </c>
      <c r="G597" s="199"/>
      <c r="H597" s="201" t="s">
        <v>19</v>
      </c>
      <c r="I597" s="203"/>
      <c r="J597" s="199"/>
      <c r="K597" s="199"/>
      <c r="L597" s="204"/>
      <c r="M597" s="205"/>
      <c r="N597" s="206"/>
      <c r="O597" s="206"/>
      <c r="P597" s="206"/>
      <c r="Q597" s="206"/>
      <c r="R597" s="206"/>
      <c r="S597" s="206"/>
      <c r="T597" s="207"/>
      <c r="AT597" s="208" t="s">
        <v>195</v>
      </c>
      <c r="AU597" s="208" t="s">
        <v>82</v>
      </c>
      <c r="AV597" s="13" t="s">
        <v>80</v>
      </c>
      <c r="AW597" s="13" t="s">
        <v>35</v>
      </c>
      <c r="AX597" s="13" t="s">
        <v>73</v>
      </c>
      <c r="AY597" s="208" t="s">
        <v>185</v>
      </c>
    </row>
    <row r="598" spans="1:65" s="14" customFormat="1" ht="11.25">
      <c r="B598" s="209"/>
      <c r="C598" s="210"/>
      <c r="D598" s="200" t="s">
        <v>195</v>
      </c>
      <c r="E598" s="211" t="s">
        <v>19</v>
      </c>
      <c r="F598" s="212" t="s">
        <v>1287</v>
      </c>
      <c r="G598" s="210"/>
      <c r="H598" s="213">
        <v>10</v>
      </c>
      <c r="I598" s="214"/>
      <c r="J598" s="210"/>
      <c r="K598" s="210"/>
      <c r="L598" s="215"/>
      <c r="M598" s="216"/>
      <c r="N598" s="217"/>
      <c r="O598" s="217"/>
      <c r="P598" s="217"/>
      <c r="Q598" s="217"/>
      <c r="R598" s="217"/>
      <c r="S598" s="217"/>
      <c r="T598" s="218"/>
      <c r="AT598" s="219" t="s">
        <v>195</v>
      </c>
      <c r="AU598" s="219" t="s">
        <v>82</v>
      </c>
      <c r="AV598" s="14" t="s">
        <v>82</v>
      </c>
      <c r="AW598" s="14" t="s">
        <v>35</v>
      </c>
      <c r="AX598" s="14" t="s">
        <v>73</v>
      </c>
      <c r="AY598" s="219" t="s">
        <v>185</v>
      </c>
    </row>
    <row r="599" spans="1:65" s="16" customFormat="1" ht="11.25">
      <c r="B599" s="247"/>
      <c r="C599" s="248"/>
      <c r="D599" s="200" t="s">
        <v>195</v>
      </c>
      <c r="E599" s="249" t="s">
        <v>19</v>
      </c>
      <c r="F599" s="250" t="s">
        <v>727</v>
      </c>
      <c r="G599" s="248"/>
      <c r="H599" s="251">
        <v>36.923000000000002</v>
      </c>
      <c r="I599" s="252"/>
      <c r="J599" s="248"/>
      <c r="K599" s="248"/>
      <c r="L599" s="253"/>
      <c r="M599" s="254"/>
      <c r="N599" s="255"/>
      <c r="O599" s="255"/>
      <c r="P599" s="255"/>
      <c r="Q599" s="255"/>
      <c r="R599" s="255"/>
      <c r="S599" s="255"/>
      <c r="T599" s="256"/>
      <c r="AT599" s="257" t="s">
        <v>195</v>
      </c>
      <c r="AU599" s="257" t="s">
        <v>82</v>
      </c>
      <c r="AV599" s="16" t="s">
        <v>129</v>
      </c>
      <c r="AW599" s="16" t="s">
        <v>35</v>
      </c>
      <c r="AX599" s="16" t="s">
        <v>73</v>
      </c>
      <c r="AY599" s="257" t="s">
        <v>185</v>
      </c>
    </row>
    <row r="600" spans="1:65" s="13" customFormat="1" ht="11.25">
      <c r="B600" s="198"/>
      <c r="C600" s="199"/>
      <c r="D600" s="200" t="s">
        <v>195</v>
      </c>
      <c r="E600" s="201" t="s">
        <v>19</v>
      </c>
      <c r="F600" s="202" t="s">
        <v>1278</v>
      </c>
      <c r="G600" s="199"/>
      <c r="H600" s="201" t="s">
        <v>19</v>
      </c>
      <c r="I600" s="203"/>
      <c r="J600" s="199"/>
      <c r="K600" s="199"/>
      <c r="L600" s="204"/>
      <c r="M600" s="205"/>
      <c r="N600" s="206"/>
      <c r="O600" s="206"/>
      <c r="P600" s="206"/>
      <c r="Q600" s="206"/>
      <c r="R600" s="206"/>
      <c r="S600" s="206"/>
      <c r="T600" s="207"/>
      <c r="AT600" s="208" t="s">
        <v>195</v>
      </c>
      <c r="AU600" s="208" t="s">
        <v>82</v>
      </c>
      <c r="AV600" s="13" t="s">
        <v>80</v>
      </c>
      <c r="AW600" s="13" t="s">
        <v>35</v>
      </c>
      <c r="AX600" s="13" t="s">
        <v>73</v>
      </c>
      <c r="AY600" s="208" t="s">
        <v>185</v>
      </c>
    </row>
    <row r="601" spans="1:65" s="14" customFormat="1" ht="11.25">
      <c r="B601" s="209"/>
      <c r="C601" s="210"/>
      <c r="D601" s="200" t="s">
        <v>195</v>
      </c>
      <c r="E601" s="211" t="s">
        <v>19</v>
      </c>
      <c r="F601" s="212" t="s">
        <v>1288</v>
      </c>
      <c r="G601" s="210"/>
      <c r="H601" s="213">
        <v>26.79</v>
      </c>
      <c r="I601" s="214"/>
      <c r="J601" s="210"/>
      <c r="K601" s="210"/>
      <c r="L601" s="215"/>
      <c r="M601" s="216"/>
      <c r="N601" s="217"/>
      <c r="O601" s="217"/>
      <c r="P601" s="217"/>
      <c r="Q601" s="217"/>
      <c r="R601" s="217"/>
      <c r="S601" s="217"/>
      <c r="T601" s="218"/>
      <c r="AT601" s="219" t="s">
        <v>195</v>
      </c>
      <c r="AU601" s="219" t="s">
        <v>82</v>
      </c>
      <c r="AV601" s="14" t="s">
        <v>82</v>
      </c>
      <c r="AW601" s="14" t="s">
        <v>35</v>
      </c>
      <c r="AX601" s="14" t="s">
        <v>73</v>
      </c>
      <c r="AY601" s="219" t="s">
        <v>185</v>
      </c>
    </row>
    <row r="602" spans="1:65" s="16" customFormat="1" ht="11.25">
      <c r="B602" s="247"/>
      <c r="C602" s="248"/>
      <c r="D602" s="200" t="s">
        <v>195</v>
      </c>
      <c r="E602" s="249" t="s">
        <v>19</v>
      </c>
      <c r="F602" s="250" t="s">
        <v>727</v>
      </c>
      <c r="G602" s="248"/>
      <c r="H602" s="251">
        <v>26.79</v>
      </c>
      <c r="I602" s="252"/>
      <c r="J602" s="248"/>
      <c r="K602" s="248"/>
      <c r="L602" s="253"/>
      <c r="M602" s="254"/>
      <c r="N602" s="255"/>
      <c r="O602" s="255"/>
      <c r="P602" s="255"/>
      <c r="Q602" s="255"/>
      <c r="R602" s="255"/>
      <c r="S602" s="255"/>
      <c r="T602" s="256"/>
      <c r="AT602" s="257" t="s">
        <v>195</v>
      </c>
      <c r="AU602" s="257" t="s">
        <v>82</v>
      </c>
      <c r="AV602" s="16" t="s">
        <v>129</v>
      </c>
      <c r="AW602" s="16" t="s">
        <v>35</v>
      </c>
      <c r="AX602" s="16" t="s">
        <v>73</v>
      </c>
      <c r="AY602" s="257" t="s">
        <v>185</v>
      </c>
    </row>
    <row r="603" spans="1:65" s="15" customFormat="1" ht="11.25">
      <c r="B603" s="220"/>
      <c r="C603" s="221"/>
      <c r="D603" s="200" t="s">
        <v>195</v>
      </c>
      <c r="E603" s="222" t="s">
        <v>19</v>
      </c>
      <c r="F603" s="223" t="s">
        <v>226</v>
      </c>
      <c r="G603" s="221"/>
      <c r="H603" s="224">
        <v>63.713000000000001</v>
      </c>
      <c r="I603" s="225"/>
      <c r="J603" s="221"/>
      <c r="K603" s="221"/>
      <c r="L603" s="226"/>
      <c r="M603" s="227"/>
      <c r="N603" s="228"/>
      <c r="O603" s="228"/>
      <c r="P603" s="228"/>
      <c r="Q603" s="228"/>
      <c r="R603" s="228"/>
      <c r="S603" s="228"/>
      <c r="T603" s="229"/>
      <c r="AT603" s="230" t="s">
        <v>195</v>
      </c>
      <c r="AU603" s="230" t="s">
        <v>82</v>
      </c>
      <c r="AV603" s="15" t="s">
        <v>135</v>
      </c>
      <c r="AW603" s="15" t="s">
        <v>35</v>
      </c>
      <c r="AX603" s="15" t="s">
        <v>80</v>
      </c>
      <c r="AY603" s="230" t="s">
        <v>185</v>
      </c>
    </row>
    <row r="604" spans="1:65" s="2" customFormat="1" ht="24.2" customHeight="1">
      <c r="A604" s="36"/>
      <c r="B604" s="37"/>
      <c r="C604" s="180" t="s">
        <v>1289</v>
      </c>
      <c r="D604" s="180" t="s">
        <v>187</v>
      </c>
      <c r="E604" s="181" t="s">
        <v>1290</v>
      </c>
      <c r="F604" s="182" t="s">
        <v>1291</v>
      </c>
      <c r="G604" s="183" t="s">
        <v>439</v>
      </c>
      <c r="H604" s="184">
        <v>6</v>
      </c>
      <c r="I604" s="185"/>
      <c r="J604" s="186">
        <f>ROUND(I604*H604,2)</f>
        <v>0</v>
      </c>
      <c r="K604" s="182" t="s">
        <v>191</v>
      </c>
      <c r="L604" s="41"/>
      <c r="M604" s="187" t="s">
        <v>19</v>
      </c>
      <c r="N604" s="188" t="s">
        <v>44</v>
      </c>
      <c r="O604" s="66"/>
      <c r="P604" s="189">
        <f>O604*H604</f>
        <v>0</v>
      </c>
      <c r="Q604" s="189">
        <v>0</v>
      </c>
      <c r="R604" s="189">
        <f>Q604*H604</f>
        <v>0</v>
      </c>
      <c r="S604" s="189">
        <v>0</v>
      </c>
      <c r="T604" s="190">
        <f>S604*H604</f>
        <v>0</v>
      </c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R604" s="191" t="s">
        <v>339</v>
      </c>
      <c r="AT604" s="191" t="s">
        <v>187</v>
      </c>
      <c r="AU604" s="191" t="s">
        <v>82</v>
      </c>
      <c r="AY604" s="19" t="s">
        <v>185</v>
      </c>
      <c r="BE604" s="192">
        <f>IF(N604="základní",J604,0)</f>
        <v>0</v>
      </c>
      <c r="BF604" s="192">
        <f>IF(N604="snížená",J604,0)</f>
        <v>0</v>
      </c>
      <c r="BG604" s="192">
        <f>IF(N604="zákl. přenesená",J604,0)</f>
        <v>0</v>
      </c>
      <c r="BH604" s="192">
        <f>IF(N604="sníž. přenesená",J604,0)</f>
        <v>0</v>
      </c>
      <c r="BI604" s="192">
        <f>IF(N604="nulová",J604,0)</f>
        <v>0</v>
      </c>
      <c r="BJ604" s="19" t="s">
        <v>80</v>
      </c>
      <c r="BK604" s="192">
        <f>ROUND(I604*H604,2)</f>
        <v>0</v>
      </c>
      <c r="BL604" s="19" t="s">
        <v>339</v>
      </c>
      <c r="BM604" s="191" t="s">
        <v>1292</v>
      </c>
    </row>
    <row r="605" spans="1:65" s="2" customFormat="1" ht="11.25">
      <c r="A605" s="36"/>
      <c r="B605" s="37"/>
      <c r="C605" s="38"/>
      <c r="D605" s="193" t="s">
        <v>193</v>
      </c>
      <c r="E605" s="38"/>
      <c r="F605" s="194" t="s">
        <v>1293</v>
      </c>
      <c r="G605" s="38"/>
      <c r="H605" s="38"/>
      <c r="I605" s="195"/>
      <c r="J605" s="38"/>
      <c r="K605" s="38"/>
      <c r="L605" s="41"/>
      <c r="M605" s="196"/>
      <c r="N605" s="197"/>
      <c r="O605" s="66"/>
      <c r="P605" s="66"/>
      <c r="Q605" s="66"/>
      <c r="R605" s="66"/>
      <c r="S605" s="66"/>
      <c r="T605" s="67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T605" s="19" t="s">
        <v>193</v>
      </c>
      <c r="AU605" s="19" t="s">
        <v>82</v>
      </c>
    </row>
    <row r="606" spans="1:65" s="14" customFormat="1" ht="11.25">
      <c r="B606" s="209"/>
      <c r="C606" s="210"/>
      <c r="D606" s="200" t="s">
        <v>195</v>
      </c>
      <c r="E606" s="211" t="s">
        <v>19</v>
      </c>
      <c r="F606" s="212" t="s">
        <v>255</v>
      </c>
      <c r="G606" s="210"/>
      <c r="H606" s="213">
        <v>6</v>
      </c>
      <c r="I606" s="214"/>
      <c r="J606" s="210"/>
      <c r="K606" s="210"/>
      <c r="L606" s="215"/>
      <c r="M606" s="216"/>
      <c r="N606" s="217"/>
      <c r="O606" s="217"/>
      <c r="P606" s="217"/>
      <c r="Q606" s="217"/>
      <c r="R606" s="217"/>
      <c r="S606" s="217"/>
      <c r="T606" s="218"/>
      <c r="AT606" s="219" t="s">
        <v>195</v>
      </c>
      <c r="AU606" s="219" t="s">
        <v>82</v>
      </c>
      <c r="AV606" s="14" t="s">
        <v>82</v>
      </c>
      <c r="AW606" s="14" t="s">
        <v>35</v>
      </c>
      <c r="AX606" s="14" t="s">
        <v>73</v>
      </c>
      <c r="AY606" s="219" t="s">
        <v>185</v>
      </c>
    </row>
    <row r="607" spans="1:65" s="15" customFormat="1" ht="11.25">
      <c r="B607" s="220"/>
      <c r="C607" s="221"/>
      <c r="D607" s="200" t="s">
        <v>195</v>
      </c>
      <c r="E607" s="222" t="s">
        <v>19</v>
      </c>
      <c r="F607" s="223" t="s">
        <v>226</v>
      </c>
      <c r="G607" s="221"/>
      <c r="H607" s="224">
        <v>6</v>
      </c>
      <c r="I607" s="225"/>
      <c r="J607" s="221"/>
      <c r="K607" s="221"/>
      <c r="L607" s="226"/>
      <c r="M607" s="227"/>
      <c r="N607" s="228"/>
      <c r="O607" s="228"/>
      <c r="P607" s="228"/>
      <c r="Q607" s="228"/>
      <c r="R607" s="228"/>
      <c r="S607" s="228"/>
      <c r="T607" s="229"/>
      <c r="AT607" s="230" t="s">
        <v>195</v>
      </c>
      <c r="AU607" s="230" t="s">
        <v>82</v>
      </c>
      <c r="AV607" s="15" t="s">
        <v>135</v>
      </c>
      <c r="AW607" s="15" t="s">
        <v>35</v>
      </c>
      <c r="AX607" s="15" t="s">
        <v>80</v>
      </c>
      <c r="AY607" s="230" t="s">
        <v>185</v>
      </c>
    </row>
    <row r="608" spans="1:65" s="2" customFormat="1" ht="24.2" customHeight="1">
      <c r="A608" s="36"/>
      <c r="B608" s="37"/>
      <c r="C608" s="180" t="s">
        <v>1294</v>
      </c>
      <c r="D608" s="180" t="s">
        <v>187</v>
      </c>
      <c r="E608" s="181" t="s">
        <v>1295</v>
      </c>
      <c r="F608" s="182" t="s">
        <v>1296</v>
      </c>
      <c r="G608" s="183" t="s">
        <v>457</v>
      </c>
      <c r="H608" s="231"/>
      <c r="I608" s="185"/>
      <c r="J608" s="186">
        <f>ROUND(I608*H608,2)</f>
        <v>0</v>
      </c>
      <c r="K608" s="182" t="s">
        <v>191</v>
      </c>
      <c r="L608" s="41"/>
      <c r="M608" s="187" t="s">
        <v>19</v>
      </c>
      <c r="N608" s="188" t="s">
        <v>44</v>
      </c>
      <c r="O608" s="66"/>
      <c r="P608" s="189">
        <f>O608*H608</f>
        <v>0</v>
      </c>
      <c r="Q608" s="189">
        <v>0</v>
      </c>
      <c r="R608" s="189">
        <f>Q608*H608</f>
        <v>0</v>
      </c>
      <c r="S608" s="189">
        <v>0</v>
      </c>
      <c r="T608" s="190">
        <f>S608*H608</f>
        <v>0</v>
      </c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R608" s="191" t="s">
        <v>339</v>
      </c>
      <c r="AT608" s="191" t="s">
        <v>187</v>
      </c>
      <c r="AU608" s="191" t="s">
        <v>82</v>
      </c>
      <c r="AY608" s="19" t="s">
        <v>185</v>
      </c>
      <c r="BE608" s="192">
        <f>IF(N608="základní",J608,0)</f>
        <v>0</v>
      </c>
      <c r="BF608" s="192">
        <f>IF(N608="snížená",J608,0)</f>
        <v>0</v>
      </c>
      <c r="BG608" s="192">
        <f>IF(N608="zákl. přenesená",J608,0)</f>
        <v>0</v>
      </c>
      <c r="BH608" s="192">
        <f>IF(N608="sníž. přenesená",J608,0)</f>
        <v>0</v>
      </c>
      <c r="BI608" s="192">
        <f>IF(N608="nulová",J608,0)</f>
        <v>0</v>
      </c>
      <c r="BJ608" s="19" t="s">
        <v>80</v>
      </c>
      <c r="BK608" s="192">
        <f>ROUND(I608*H608,2)</f>
        <v>0</v>
      </c>
      <c r="BL608" s="19" t="s">
        <v>339</v>
      </c>
      <c r="BM608" s="191" t="s">
        <v>1297</v>
      </c>
    </row>
    <row r="609" spans="1:65" s="2" customFormat="1" ht="11.25">
      <c r="A609" s="36"/>
      <c r="B609" s="37"/>
      <c r="C609" s="38"/>
      <c r="D609" s="193" t="s">
        <v>193</v>
      </c>
      <c r="E609" s="38"/>
      <c r="F609" s="194" t="s">
        <v>1298</v>
      </c>
      <c r="G609" s="38"/>
      <c r="H609" s="38"/>
      <c r="I609" s="195"/>
      <c r="J609" s="38"/>
      <c r="K609" s="38"/>
      <c r="L609" s="41"/>
      <c r="M609" s="196"/>
      <c r="N609" s="197"/>
      <c r="O609" s="66"/>
      <c r="P609" s="66"/>
      <c r="Q609" s="66"/>
      <c r="R609" s="66"/>
      <c r="S609" s="66"/>
      <c r="T609" s="67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T609" s="19" t="s">
        <v>193</v>
      </c>
      <c r="AU609" s="19" t="s">
        <v>82</v>
      </c>
    </row>
    <row r="610" spans="1:65" s="12" customFormat="1" ht="22.9" customHeight="1">
      <c r="B610" s="164"/>
      <c r="C610" s="165"/>
      <c r="D610" s="166" t="s">
        <v>72</v>
      </c>
      <c r="E610" s="178" t="s">
        <v>434</v>
      </c>
      <c r="F610" s="178" t="s">
        <v>435</v>
      </c>
      <c r="G610" s="165"/>
      <c r="H610" s="165"/>
      <c r="I610" s="168"/>
      <c r="J610" s="179">
        <f>BK610</f>
        <v>0</v>
      </c>
      <c r="K610" s="165"/>
      <c r="L610" s="170"/>
      <c r="M610" s="171"/>
      <c r="N610" s="172"/>
      <c r="O610" s="172"/>
      <c r="P610" s="173">
        <f>SUM(P611:P650)</f>
        <v>0</v>
      </c>
      <c r="Q610" s="172"/>
      <c r="R610" s="173">
        <f>SUM(R611:R650)</f>
        <v>0.1885</v>
      </c>
      <c r="S610" s="172"/>
      <c r="T610" s="174">
        <f>SUM(T611:T650)</f>
        <v>0</v>
      </c>
      <c r="AR610" s="175" t="s">
        <v>82</v>
      </c>
      <c r="AT610" s="176" t="s">
        <v>72</v>
      </c>
      <c r="AU610" s="176" t="s">
        <v>80</v>
      </c>
      <c r="AY610" s="175" t="s">
        <v>185</v>
      </c>
      <c r="BK610" s="177">
        <f>SUM(BK611:BK650)</f>
        <v>0</v>
      </c>
    </row>
    <row r="611" spans="1:65" s="2" customFormat="1" ht="16.5" customHeight="1">
      <c r="A611" s="36"/>
      <c r="B611" s="37"/>
      <c r="C611" s="180" t="s">
        <v>1299</v>
      </c>
      <c r="D611" s="180" t="s">
        <v>187</v>
      </c>
      <c r="E611" s="181" t="s">
        <v>1300</v>
      </c>
      <c r="F611" s="182" t="s">
        <v>1301</v>
      </c>
      <c r="G611" s="183" t="s">
        <v>499</v>
      </c>
      <c r="H611" s="184">
        <v>5.2530000000000001</v>
      </c>
      <c r="I611" s="185"/>
      <c r="J611" s="186">
        <f>ROUND(I611*H611,2)</f>
        <v>0</v>
      </c>
      <c r="K611" s="182" t="s">
        <v>191</v>
      </c>
      <c r="L611" s="41"/>
      <c r="M611" s="187" t="s">
        <v>19</v>
      </c>
      <c r="N611" s="188" t="s">
        <v>44</v>
      </c>
      <c r="O611" s="66"/>
      <c r="P611" s="189">
        <f>O611*H611</f>
        <v>0</v>
      </c>
      <c r="Q611" s="189">
        <v>0</v>
      </c>
      <c r="R611" s="189">
        <f>Q611*H611</f>
        <v>0</v>
      </c>
      <c r="S611" s="189">
        <v>0</v>
      </c>
      <c r="T611" s="190">
        <f>S611*H611</f>
        <v>0</v>
      </c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R611" s="191" t="s">
        <v>339</v>
      </c>
      <c r="AT611" s="191" t="s">
        <v>187</v>
      </c>
      <c r="AU611" s="191" t="s">
        <v>82</v>
      </c>
      <c r="AY611" s="19" t="s">
        <v>185</v>
      </c>
      <c r="BE611" s="192">
        <f>IF(N611="základní",J611,0)</f>
        <v>0</v>
      </c>
      <c r="BF611" s="192">
        <f>IF(N611="snížená",J611,0)</f>
        <v>0</v>
      </c>
      <c r="BG611" s="192">
        <f>IF(N611="zákl. přenesená",J611,0)</f>
        <v>0</v>
      </c>
      <c r="BH611" s="192">
        <f>IF(N611="sníž. přenesená",J611,0)</f>
        <v>0</v>
      </c>
      <c r="BI611" s="192">
        <f>IF(N611="nulová",J611,0)</f>
        <v>0</v>
      </c>
      <c r="BJ611" s="19" t="s">
        <v>80</v>
      </c>
      <c r="BK611" s="192">
        <f>ROUND(I611*H611,2)</f>
        <v>0</v>
      </c>
      <c r="BL611" s="19" t="s">
        <v>339</v>
      </c>
      <c r="BM611" s="191" t="s">
        <v>1302</v>
      </c>
    </row>
    <row r="612" spans="1:65" s="2" customFormat="1" ht="11.25">
      <c r="A612" s="36"/>
      <c r="B612" s="37"/>
      <c r="C612" s="38"/>
      <c r="D612" s="193" t="s">
        <v>193</v>
      </c>
      <c r="E612" s="38"/>
      <c r="F612" s="194" t="s">
        <v>1303</v>
      </c>
      <c r="G612" s="38"/>
      <c r="H612" s="38"/>
      <c r="I612" s="195"/>
      <c r="J612" s="38"/>
      <c r="K612" s="38"/>
      <c r="L612" s="41"/>
      <c r="M612" s="196"/>
      <c r="N612" s="197"/>
      <c r="O612" s="66"/>
      <c r="P612" s="66"/>
      <c r="Q612" s="66"/>
      <c r="R612" s="66"/>
      <c r="S612" s="66"/>
      <c r="T612" s="67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T612" s="19" t="s">
        <v>193</v>
      </c>
      <c r="AU612" s="19" t="s">
        <v>82</v>
      </c>
    </row>
    <row r="613" spans="1:65" s="13" customFormat="1" ht="11.25">
      <c r="B613" s="198"/>
      <c r="C613" s="199"/>
      <c r="D613" s="200" t="s">
        <v>195</v>
      </c>
      <c r="E613" s="201" t="s">
        <v>19</v>
      </c>
      <c r="F613" s="202" t="s">
        <v>1304</v>
      </c>
      <c r="G613" s="199"/>
      <c r="H613" s="201" t="s">
        <v>19</v>
      </c>
      <c r="I613" s="203"/>
      <c r="J613" s="199"/>
      <c r="K613" s="199"/>
      <c r="L613" s="204"/>
      <c r="M613" s="205"/>
      <c r="N613" s="206"/>
      <c r="O613" s="206"/>
      <c r="P613" s="206"/>
      <c r="Q613" s="206"/>
      <c r="R613" s="206"/>
      <c r="S613" s="206"/>
      <c r="T613" s="207"/>
      <c r="AT613" s="208" t="s">
        <v>195</v>
      </c>
      <c r="AU613" s="208" t="s">
        <v>82</v>
      </c>
      <c r="AV613" s="13" t="s">
        <v>80</v>
      </c>
      <c r="AW613" s="13" t="s">
        <v>35</v>
      </c>
      <c r="AX613" s="13" t="s">
        <v>73</v>
      </c>
      <c r="AY613" s="208" t="s">
        <v>185</v>
      </c>
    </row>
    <row r="614" spans="1:65" s="13" customFormat="1" ht="11.25">
      <c r="B614" s="198"/>
      <c r="C614" s="199"/>
      <c r="D614" s="200" t="s">
        <v>195</v>
      </c>
      <c r="E614" s="201" t="s">
        <v>19</v>
      </c>
      <c r="F614" s="202" t="s">
        <v>1305</v>
      </c>
      <c r="G614" s="199"/>
      <c r="H614" s="201" t="s">
        <v>19</v>
      </c>
      <c r="I614" s="203"/>
      <c r="J614" s="199"/>
      <c r="K614" s="199"/>
      <c r="L614" s="204"/>
      <c r="M614" s="205"/>
      <c r="N614" s="206"/>
      <c r="O614" s="206"/>
      <c r="P614" s="206"/>
      <c r="Q614" s="206"/>
      <c r="R614" s="206"/>
      <c r="S614" s="206"/>
      <c r="T614" s="207"/>
      <c r="AT614" s="208" t="s">
        <v>195</v>
      </c>
      <c r="AU614" s="208" t="s">
        <v>82</v>
      </c>
      <c r="AV614" s="13" t="s">
        <v>80</v>
      </c>
      <c r="AW614" s="13" t="s">
        <v>35</v>
      </c>
      <c r="AX614" s="13" t="s">
        <v>73</v>
      </c>
      <c r="AY614" s="208" t="s">
        <v>185</v>
      </c>
    </row>
    <row r="615" spans="1:65" s="14" customFormat="1" ht="11.25">
      <c r="B615" s="209"/>
      <c r="C615" s="210"/>
      <c r="D615" s="200" t="s">
        <v>195</v>
      </c>
      <c r="E615" s="211" t="s">
        <v>19</v>
      </c>
      <c r="F615" s="212" t="s">
        <v>1306</v>
      </c>
      <c r="G615" s="210"/>
      <c r="H615" s="213">
        <v>5.2530000000000001</v>
      </c>
      <c r="I615" s="214"/>
      <c r="J615" s="210"/>
      <c r="K615" s="210"/>
      <c r="L615" s="215"/>
      <c r="M615" s="216"/>
      <c r="N615" s="217"/>
      <c r="O615" s="217"/>
      <c r="P615" s="217"/>
      <c r="Q615" s="217"/>
      <c r="R615" s="217"/>
      <c r="S615" s="217"/>
      <c r="T615" s="218"/>
      <c r="AT615" s="219" t="s">
        <v>195</v>
      </c>
      <c r="AU615" s="219" t="s">
        <v>82</v>
      </c>
      <c r="AV615" s="14" t="s">
        <v>82</v>
      </c>
      <c r="AW615" s="14" t="s">
        <v>35</v>
      </c>
      <c r="AX615" s="14" t="s">
        <v>73</v>
      </c>
      <c r="AY615" s="219" t="s">
        <v>185</v>
      </c>
    </row>
    <row r="616" spans="1:65" s="15" customFormat="1" ht="11.25">
      <c r="B616" s="220"/>
      <c r="C616" s="221"/>
      <c r="D616" s="200" t="s">
        <v>195</v>
      </c>
      <c r="E616" s="222" t="s">
        <v>19</v>
      </c>
      <c r="F616" s="223" t="s">
        <v>226</v>
      </c>
      <c r="G616" s="221"/>
      <c r="H616" s="224">
        <v>5.2530000000000001</v>
      </c>
      <c r="I616" s="225"/>
      <c r="J616" s="221"/>
      <c r="K616" s="221"/>
      <c r="L616" s="226"/>
      <c r="M616" s="227"/>
      <c r="N616" s="228"/>
      <c r="O616" s="228"/>
      <c r="P616" s="228"/>
      <c r="Q616" s="228"/>
      <c r="R616" s="228"/>
      <c r="S616" s="228"/>
      <c r="T616" s="229"/>
      <c r="AT616" s="230" t="s">
        <v>195</v>
      </c>
      <c r="AU616" s="230" t="s">
        <v>82</v>
      </c>
      <c r="AV616" s="15" t="s">
        <v>135</v>
      </c>
      <c r="AW616" s="15" t="s">
        <v>35</v>
      </c>
      <c r="AX616" s="15" t="s">
        <v>80</v>
      </c>
      <c r="AY616" s="230" t="s">
        <v>185</v>
      </c>
    </row>
    <row r="617" spans="1:65" s="2" customFormat="1" ht="16.5" customHeight="1">
      <c r="A617" s="36"/>
      <c r="B617" s="37"/>
      <c r="C617" s="237" t="s">
        <v>1307</v>
      </c>
      <c r="D617" s="237" t="s">
        <v>520</v>
      </c>
      <c r="E617" s="238" t="s">
        <v>1308</v>
      </c>
      <c r="F617" s="239" t="s">
        <v>1309</v>
      </c>
      <c r="G617" s="240" t="s">
        <v>499</v>
      </c>
      <c r="H617" s="241">
        <v>5.2530000000000001</v>
      </c>
      <c r="I617" s="242"/>
      <c r="J617" s="243">
        <f>ROUND(I617*H617,2)</f>
        <v>0</v>
      </c>
      <c r="K617" s="239" t="s">
        <v>449</v>
      </c>
      <c r="L617" s="244"/>
      <c r="M617" s="245" t="s">
        <v>19</v>
      </c>
      <c r="N617" s="246" t="s">
        <v>44</v>
      </c>
      <c r="O617" s="66"/>
      <c r="P617" s="189">
        <f>O617*H617</f>
        <v>0</v>
      </c>
      <c r="Q617" s="189">
        <v>0</v>
      </c>
      <c r="R617" s="189">
        <f>Q617*H617</f>
        <v>0</v>
      </c>
      <c r="S617" s="189">
        <v>0</v>
      </c>
      <c r="T617" s="190">
        <f>S617*H617</f>
        <v>0</v>
      </c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R617" s="191" t="s">
        <v>627</v>
      </c>
      <c r="AT617" s="191" t="s">
        <v>520</v>
      </c>
      <c r="AU617" s="191" t="s">
        <v>82</v>
      </c>
      <c r="AY617" s="19" t="s">
        <v>185</v>
      </c>
      <c r="BE617" s="192">
        <f>IF(N617="základní",J617,0)</f>
        <v>0</v>
      </c>
      <c r="BF617" s="192">
        <f>IF(N617="snížená",J617,0)</f>
        <v>0</v>
      </c>
      <c r="BG617" s="192">
        <f>IF(N617="zákl. přenesená",J617,0)</f>
        <v>0</v>
      </c>
      <c r="BH617" s="192">
        <f>IF(N617="sníž. přenesená",J617,0)</f>
        <v>0</v>
      </c>
      <c r="BI617" s="192">
        <f>IF(N617="nulová",J617,0)</f>
        <v>0</v>
      </c>
      <c r="BJ617" s="19" t="s">
        <v>80</v>
      </c>
      <c r="BK617" s="192">
        <f>ROUND(I617*H617,2)</f>
        <v>0</v>
      </c>
      <c r="BL617" s="19" t="s">
        <v>339</v>
      </c>
      <c r="BM617" s="191" t="s">
        <v>1310</v>
      </c>
    </row>
    <row r="618" spans="1:65" s="13" customFormat="1" ht="11.25">
      <c r="B618" s="198"/>
      <c r="C618" s="199"/>
      <c r="D618" s="200" t="s">
        <v>195</v>
      </c>
      <c r="E618" s="201" t="s">
        <v>19</v>
      </c>
      <c r="F618" s="202" t="s">
        <v>1304</v>
      </c>
      <c r="G618" s="199"/>
      <c r="H618" s="201" t="s">
        <v>19</v>
      </c>
      <c r="I618" s="203"/>
      <c r="J618" s="199"/>
      <c r="K618" s="199"/>
      <c r="L618" s="204"/>
      <c r="M618" s="205"/>
      <c r="N618" s="206"/>
      <c r="O618" s="206"/>
      <c r="P618" s="206"/>
      <c r="Q618" s="206"/>
      <c r="R618" s="206"/>
      <c r="S618" s="206"/>
      <c r="T618" s="207"/>
      <c r="AT618" s="208" t="s">
        <v>195</v>
      </c>
      <c r="AU618" s="208" t="s">
        <v>82</v>
      </c>
      <c r="AV618" s="13" t="s">
        <v>80</v>
      </c>
      <c r="AW618" s="13" t="s">
        <v>35</v>
      </c>
      <c r="AX618" s="13" t="s">
        <v>73</v>
      </c>
      <c r="AY618" s="208" t="s">
        <v>185</v>
      </c>
    </row>
    <row r="619" spans="1:65" s="13" customFormat="1" ht="11.25">
      <c r="B619" s="198"/>
      <c r="C619" s="199"/>
      <c r="D619" s="200" t="s">
        <v>195</v>
      </c>
      <c r="E619" s="201" t="s">
        <v>19</v>
      </c>
      <c r="F619" s="202" t="s">
        <v>1305</v>
      </c>
      <c r="G619" s="199"/>
      <c r="H619" s="201" t="s">
        <v>19</v>
      </c>
      <c r="I619" s="203"/>
      <c r="J619" s="199"/>
      <c r="K619" s="199"/>
      <c r="L619" s="204"/>
      <c r="M619" s="205"/>
      <c r="N619" s="206"/>
      <c r="O619" s="206"/>
      <c r="P619" s="206"/>
      <c r="Q619" s="206"/>
      <c r="R619" s="206"/>
      <c r="S619" s="206"/>
      <c r="T619" s="207"/>
      <c r="AT619" s="208" t="s">
        <v>195</v>
      </c>
      <c r="AU619" s="208" t="s">
        <v>82</v>
      </c>
      <c r="AV619" s="13" t="s">
        <v>80</v>
      </c>
      <c r="AW619" s="13" t="s">
        <v>35</v>
      </c>
      <c r="AX619" s="13" t="s">
        <v>73</v>
      </c>
      <c r="AY619" s="208" t="s">
        <v>185</v>
      </c>
    </row>
    <row r="620" spans="1:65" s="14" customFormat="1" ht="11.25">
      <c r="B620" s="209"/>
      <c r="C620" s="210"/>
      <c r="D620" s="200" t="s">
        <v>195</v>
      </c>
      <c r="E620" s="211" t="s">
        <v>19</v>
      </c>
      <c r="F620" s="212" t="s">
        <v>1306</v>
      </c>
      <c r="G620" s="210"/>
      <c r="H620" s="213">
        <v>5.2530000000000001</v>
      </c>
      <c r="I620" s="214"/>
      <c r="J620" s="210"/>
      <c r="K620" s="210"/>
      <c r="L620" s="215"/>
      <c r="M620" s="216"/>
      <c r="N620" s="217"/>
      <c r="O620" s="217"/>
      <c r="P620" s="217"/>
      <c r="Q620" s="217"/>
      <c r="R620" s="217"/>
      <c r="S620" s="217"/>
      <c r="T620" s="218"/>
      <c r="AT620" s="219" t="s">
        <v>195</v>
      </c>
      <c r="AU620" s="219" t="s">
        <v>82</v>
      </c>
      <c r="AV620" s="14" t="s">
        <v>82</v>
      </c>
      <c r="AW620" s="14" t="s">
        <v>35</v>
      </c>
      <c r="AX620" s="14" t="s">
        <v>73</v>
      </c>
      <c r="AY620" s="219" t="s">
        <v>185</v>
      </c>
    </row>
    <row r="621" spans="1:65" s="15" customFormat="1" ht="11.25">
      <c r="B621" s="220"/>
      <c r="C621" s="221"/>
      <c r="D621" s="200" t="s">
        <v>195</v>
      </c>
      <c r="E621" s="222" t="s">
        <v>19</v>
      </c>
      <c r="F621" s="223" t="s">
        <v>226</v>
      </c>
      <c r="G621" s="221"/>
      <c r="H621" s="224">
        <v>5.2530000000000001</v>
      </c>
      <c r="I621" s="225"/>
      <c r="J621" s="221"/>
      <c r="K621" s="221"/>
      <c r="L621" s="226"/>
      <c r="M621" s="227"/>
      <c r="N621" s="228"/>
      <c r="O621" s="228"/>
      <c r="P621" s="228"/>
      <c r="Q621" s="228"/>
      <c r="R621" s="228"/>
      <c r="S621" s="228"/>
      <c r="T621" s="229"/>
      <c r="AT621" s="230" t="s">
        <v>195</v>
      </c>
      <c r="AU621" s="230" t="s">
        <v>82</v>
      </c>
      <c r="AV621" s="15" t="s">
        <v>135</v>
      </c>
      <c r="AW621" s="15" t="s">
        <v>35</v>
      </c>
      <c r="AX621" s="15" t="s">
        <v>80</v>
      </c>
      <c r="AY621" s="230" t="s">
        <v>185</v>
      </c>
    </row>
    <row r="622" spans="1:65" s="2" customFormat="1" ht="16.5" customHeight="1">
      <c r="A622" s="36"/>
      <c r="B622" s="37"/>
      <c r="C622" s="237" t="s">
        <v>1311</v>
      </c>
      <c r="D622" s="237" t="s">
        <v>520</v>
      </c>
      <c r="E622" s="238" t="s">
        <v>1312</v>
      </c>
      <c r="F622" s="239" t="s">
        <v>1313</v>
      </c>
      <c r="G622" s="240" t="s">
        <v>1314</v>
      </c>
      <c r="H622" s="241">
        <v>6</v>
      </c>
      <c r="I622" s="242"/>
      <c r="J622" s="243">
        <f>ROUND(I622*H622,2)</f>
        <v>0</v>
      </c>
      <c r="K622" s="239" t="s">
        <v>449</v>
      </c>
      <c r="L622" s="244"/>
      <c r="M622" s="245" t="s">
        <v>19</v>
      </c>
      <c r="N622" s="246" t="s">
        <v>44</v>
      </c>
      <c r="O622" s="66"/>
      <c r="P622" s="189">
        <f>O622*H622</f>
        <v>0</v>
      </c>
      <c r="Q622" s="189">
        <v>0</v>
      </c>
      <c r="R622" s="189">
        <f>Q622*H622</f>
        <v>0</v>
      </c>
      <c r="S622" s="189">
        <v>0</v>
      </c>
      <c r="T622" s="190">
        <f>S622*H622</f>
        <v>0</v>
      </c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R622" s="191" t="s">
        <v>627</v>
      </c>
      <c r="AT622" s="191" t="s">
        <v>520</v>
      </c>
      <c r="AU622" s="191" t="s">
        <v>82</v>
      </c>
      <c r="AY622" s="19" t="s">
        <v>185</v>
      </c>
      <c r="BE622" s="192">
        <f>IF(N622="základní",J622,0)</f>
        <v>0</v>
      </c>
      <c r="BF622" s="192">
        <f>IF(N622="snížená",J622,0)</f>
        <v>0</v>
      </c>
      <c r="BG622" s="192">
        <f>IF(N622="zákl. přenesená",J622,0)</f>
        <v>0</v>
      </c>
      <c r="BH622" s="192">
        <f>IF(N622="sníž. přenesená",J622,0)</f>
        <v>0</v>
      </c>
      <c r="BI622" s="192">
        <f>IF(N622="nulová",J622,0)</f>
        <v>0</v>
      </c>
      <c r="BJ622" s="19" t="s">
        <v>80</v>
      </c>
      <c r="BK622" s="192">
        <f>ROUND(I622*H622,2)</f>
        <v>0</v>
      </c>
      <c r="BL622" s="19" t="s">
        <v>339</v>
      </c>
      <c r="BM622" s="191" t="s">
        <v>1315</v>
      </c>
    </row>
    <row r="623" spans="1:65" s="13" customFormat="1" ht="11.25">
      <c r="B623" s="198"/>
      <c r="C623" s="199"/>
      <c r="D623" s="200" t="s">
        <v>195</v>
      </c>
      <c r="E623" s="201" t="s">
        <v>19</v>
      </c>
      <c r="F623" s="202" t="s">
        <v>1304</v>
      </c>
      <c r="G623" s="199"/>
      <c r="H623" s="201" t="s">
        <v>19</v>
      </c>
      <c r="I623" s="203"/>
      <c r="J623" s="199"/>
      <c r="K623" s="199"/>
      <c r="L623" s="204"/>
      <c r="M623" s="205"/>
      <c r="N623" s="206"/>
      <c r="O623" s="206"/>
      <c r="P623" s="206"/>
      <c r="Q623" s="206"/>
      <c r="R623" s="206"/>
      <c r="S623" s="206"/>
      <c r="T623" s="207"/>
      <c r="AT623" s="208" t="s">
        <v>195</v>
      </c>
      <c r="AU623" s="208" t="s">
        <v>82</v>
      </c>
      <c r="AV623" s="13" t="s">
        <v>80</v>
      </c>
      <c r="AW623" s="13" t="s">
        <v>35</v>
      </c>
      <c r="AX623" s="13" t="s">
        <v>73</v>
      </c>
      <c r="AY623" s="208" t="s">
        <v>185</v>
      </c>
    </row>
    <row r="624" spans="1:65" s="13" customFormat="1" ht="11.25">
      <c r="B624" s="198"/>
      <c r="C624" s="199"/>
      <c r="D624" s="200" t="s">
        <v>195</v>
      </c>
      <c r="E624" s="201" t="s">
        <v>19</v>
      </c>
      <c r="F624" s="202" t="s">
        <v>1305</v>
      </c>
      <c r="G624" s="199"/>
      <c r="H624" s="201" t="s">
        <v>19</v>
      </c>
      <c r="I624" s="203"/>
      <c r="J624" s="199"/>
      <c r="K624" s="199"/>
      <c r="L624" s="204"/>
      <c r="M624" s="205"/>
      <c r="N624" s="206"/>
      <c r="O624" s="206"/>
      <c r="P624" s="206"/>
      <c r="Q624" s="206"/>
      <c r="R624" s="206"/>
      <c r="S624" s="206"/>
      <c r="T624" s="207"/>
      <c r="AT624" s="208" t="s">
        <v>195</v>
      </c>
      <c r="AU624" s="208" t="s">
        <v>82</v>
      </c>
      <c r="AV624" s="13" t="s">
        <v>80</v>
      </c>
      <c r="AW624" s="13" t="s">
        <v>35</v>
      </c>
      <c r="AX624" s="13" t="s">
        <v>73</v>
      </c>
      <c r="AY624" s="208" t="s">
        <v>185</v>
      </c>
    </row>
    <row r="625" spans="1:65" s="14" customFormat="1" ht="11.25">
      <c r="B625" s="209"/>
      <c r="C625" s="210"/>
      <c r="D625" s="200" t="s">
        <v>195</v>
      </c>
      <c r="E625" s="211" t="s">
        <v>19</v>
      </c>
      <c r="F625" s="212" t="s">
        <v>1316</v>
      </c>
      <c r="G625" s="210"/>
      <c r="H625" s="213">
        <v>6</v>
      </c>
      <c r="I625" s="214"/>
      <c r="J625" s="210"/>
      <c r="K625" s="210"/>
      <c r="L625" s="215"/>
      <c r="M625" s="216"/>
      <c r="N625" s="217"/>
      <c r="O625" s="217"/>
      <c r="P625" s="217"/>
      <c r="Q625" s="217"/>
      <c r="R625" s="217"/>
      <c r="S625" s="217"/>
      <c r="T625" s="218"/>
      <c r="AT625" s="219" t="s">
        <v>195</v>
      </c>
      <c r="AU625" s="219" t="s">
        <v>82</v>
      </c>
      <c r="AV625" s="14" t="s">
        <v>82</v>
      </c>
      <c r="AW625" s="14" t="s">
        <v>35</v>
      </c>
      <c r="AX625" s="14" t="s">
        <v>73</v>
      </c>
      <c r="AY625" s="219" t="s">
        <v>185</v>
      </c>
    </row>
    <row r="626" spans="1:65" s="15" customFormat="1" ht="11.25">
      <c r="B626" s="220"/>
      <c r="C626" s="221"/>
      <c r="D626" s="200" t="s">
        <v>195</v>
      </c>
      <c r="E626" s="222" t="s">
        <v>19</v>
      </c>
      <c r="F626" s="223" t="s">
        <v>226</v>
      </c>
      <c r="G626" s="221"/>
      <c r="H626" s="224">
        <v>6</v>
      </c>
      <c r="I626" s="225"/>
      <c r="J626" s="221"/>
      <c r="K626" s="221"/>
      <c r="L626" s="226"/>
      <c r="M626" s="227"/>
      <c r="N626" s="228"/>
      <c r="O626" s="228"/>
      <c r="P626" s="228"/>
      <c r="Q626" s="228"/>
      <c r="R626" s="228"/>
      <c r="S626" s="228"/>
      <c r="T626" s="229"/>
      <c r="AT626" s="230" t="s">
        <v>195</v>
      </c>
      <c r="AU626" s="230" t="s">
        <v>82</v>
      </c>
      <c r="AV626" s="15" t="s">
        <v>135</v>
      </c>
      <c r="AW626" s="15" t="s">
        <v>35</v>
      </c>
      <c r="AX626" s="15" t="s">
        <v>80</v>
      </c>
      <c r="AY626" s="230" t="s">
        <v>185</v>
      </c>
    </row>
    <row r="627" spans="1:65" s="2" customFormat="1" ht="24.2" customHeight="1">
      <c r="A627" s="36"/>
      <c r="B627" s="37"/>
      <c r="C627" s="180" t="s">
        <v>1317</v>
      </c>
      <c r="D627" s="180" t="s">
        <v>187</v>
      </c>
      <c r="E627" s="181" t="s">
        <v>1318</v>
      </c>
      <c r="F627" s="182" t="s">
        <v>1319</v>
      </c>
      <c r="G627" s="183" t="s">
        <v>439</v>
      </c>
      <c r="H627" s="184">
        <v>5</v>
      </c>
      <c r="I627" s="185"/>
      <c r="J627" s="186">
        <f>ROUND(I627*H627,2)</f>
        <v>0</v>
      </c>
      <c r="K627" s="182" t="s">
        <v>191</v>
      </c>
      <c r="L627" s="41"/>
      <c r="M627" s="187" t="s">
        <v>19</v>
      </c>
      <c r="N627" s="188" t="s">
        <v>44</v>
      </c>
      <c r="O627" s="66"/>
      <c r="P627" s="189">
        <f>O627*H627</f>
        <v>0</v>
      </c>
      <c r="Q627" s="189">
        <v>0</v>
      </c>
      <c r="R627" s="189">
        <f>Q627*H627</f>
        <v>0</v>
      </c>
      <c r="S627" s="189">
        <v>0</v>
      </c>
      <c r="T627" s="190">
        <f>S627*H627</f>
        <v>0</v>
      </c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R627" s="191" t="s">
        <v>339</v>
      </c>
      <c r="AT627" s="191" t="s">
        <v>187</v>
      </c>
      <c r="AU627" s="191" t="s">
        <v>82</v>
      </c>
      <c r="AY627" s="19" t="s">
        <v>185</v>
      </c>
      <c r="BE627" s="192">
        <f>IF(N627="základní",J627,0)</f>
        <v>0</v>
      </c>
      <c r="BF627" s="192">
        <f>IF(N627="snížená",J627,0)</f>
        <v>0</v>
      </c>
      <c r="BG627" s="192">
        <f>IF(N627="zákl. přenesená",J627,0)</f>
        <v>0</v>
      </c>
      <c r="BH627" s="192">
        <f>IF(N627="sníž. přenesená",J627,0)</f>
        <v>0</v>
      </c>
      <c r="BI627" s="192">
        <f>IF(N627="nulová",J627,0)</f>
        <v>0</v>
      </c>
      <c r="BJ627" s="19" t="s">
        <v>80</v>
      </c>
      <c r="BK627" s="192">
        <f>ROUND(I627*H627,2)</f>
        <v>0</v>
      </c>
      <c r="BL627" s="19" t="s">
        <v>339</v>
      </c>
      <c r="BM627" s="191" t="s">
        <v>1320</v>
      </c>
    </row>
    <row r="628" spans="1:65" s="2" customFormat="1" ht="11.25">
      <c r="A628" s="36"/>
      <c r="B628" s="37"/>
      <c r="C628" s="38"/>
      <c r="D628" s="193" t="s">
        <v>193</v>
      </c>
      <c r="E628" s="38"/>
      <c r="F628" s="194" t="s">
        <v>1321</v>
      </c>
      <c r="G628" s="38"/>
      <c r="H628" s="38"/>
      <c r="I628" s="195"/>
      <c r="J628" s="38"/>
      <c r="K628" s="38"/>
      <c r="L628" s="41"/>
      <c r="M628" s="196"/>
      <c r="N628" s="197"/>
      <c r="O628" s="66"/>
      <c r="P628" s="66"/>
      <c r="Q628" s="66"/>
      <c r="R628" s="66"/>
      <c r="S628" s="66"/>
      <c r="T628" s="67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T628" s="19" t="s">
        <v>193</v>
      </c>
      <c r="AU628" s="19" t="s">
        <v>82</v>
      </c>
    </row>
    <row r="629" spans="1:65" s="13" customFormat="1" ht="11.25">
      <c r="B629" s="198"/>
      <c r="C629" s="199"/>
      <c r="D629" s="200" t="s">
        <v>195</v>
      </c>
      <c r="E629" s="201" t="s">
        <v>19</v>
      </c>
      <c r="F629" s="202" t="s">
        <v>1149</v>
      </c>
      <c r="G629" s="199"/>
      <c r="H629" s="201" t="s">
        <v>19</v>
      </c>
      <c r="I629" s="203"/>
      <c r="J629" s="199"/>
      <c r="K629" s="199"/>
      <c r="L629" s="204"/>
      <c r="M629" s="205"/>
      <c r="N629" s="206"/>
      <c r="O629" s="206"/>
      <c r="P629" s="206"/>
      <c r="Q629" s="206"/>
      <c r="R629" s="206"/>
      <c r="S629" s="206"/>
      <c r="T629" s="207"/>
      <c r="AT629" s="208" t="s">
        <v>195</v>
      </c>
      <c r="AU629" s="208" t="s">
        <v>82</v>
      </c>
      <c r="AV629" s="13" t="s">
        <v>80</v>
      </c>
      <c r="AW629" s="13" t="s">
        <v>35</v>
      </c>
      <c r="AX629" s="13" t="s">
        <v>73</v>
      </c>
      <c r="AY629" s="208" t="s">
        <v>185</v>
      </c>
    </row>
    <row r="630" spans="1:65" s="13" customFormat="1" ht="11.25">
      <c r="B630" s="198"/>
      <c r="C630" s="199"/>
      <c r="D630" s="200" t="s">
        <v>195</v>
      </c>
      <c r="E630" s="201" t="s">
        <v>19</v>
      </c>
      <c r="F630" s="202" t="s">
        <v>1188</v>
      </c>
      <c r="G630" s="199"/>
      <c r="H630" s="201" t="s">
        <v>19</v>
      </c>
      <c r="I630" s="203"/>
      <c r="J630" s="199"/>
      <c r="K630" s="199"/>
      <c r="L630" s="204"/>
      <c r="M630" s="205"/>
      <c r="N630" s="206"/>
      <c r="O630" s="206"/>
      <c r="P630" s="206"/>
      <c r="Q630" s="206"/>
      <c r="R630" s="206"/>
      <c r="S630" s="206"/>
      <c r="T630" s="207"/>
      <c r="AT630" s="208" t="s">
        <v>195</v>
      </c>
      <c r="AU630" s="208" t="s">
        <v>82</v>
      </c>
      <c r="AV630" s="13" t="s">
        <v>80</v>
      </c>
      <c r="AW630" s="13" t="s">
        <v>35</v>
      </c>
      <c r="AX630" s="13" t="s">
        <v>73</v>
      </c>
      <c r="AY630" s="208" t="s">
        <v>185</v>
      </c>
    </row>
    <row r="631" spans="1:65" s="14" customFormat="1" ht="11.25">
      <c r="B631" s="209"/>
      <c r="C631" s="210"/>
      <c r="D631" s="200" t="s">
        <v>195</v>
      </c>
      <c r="E631" s="211" t="s">
        <v>19</v>
      </c>
      <c r="F631" s="212" t="s">
        <v>250</v>
      </c>
      <c r="G631" s="210"/>
      <c r="H631" s="213">
        <v>5</v>
      </c>
      <c r="I631" s="214"/>
      <c r="J631" s="210"/>
      <c r="K631" s="210"/>
      <c r="L631" s="215"/>
      <c r="M631" s="216"/>
      <c r="N631" s="217"/>
      <c r="O631" s="217"/>
      <c r="P631" s="217"/>
      <c r="Q631" s="217"/>
      <c r="R631" s="217"/>
      <c r="S631" s="217"/>
      <c r="T631" s="218"/>
      <c r="AT631" s="219" t="s">
        <v>195</v>
      </c>
      <c r="AU631" s="219" t="s">
        <v>82</v>
      </c>
      <c r="AV631" s="14" t="s">
        <v>82</v>
      </c>
      <c r="AW631" s="14" t="s">
        <v>35</v>
      </c>
      <c r="AX631" s="14" t="s">
        <v>73</v>
      </c>
      <c r="AY631" s="219" t="s">
        <v>185</v>
      </c>
    </row>
    <row r="632" spans="1:65" s="15" customFormat="1" ht="11.25">
      <c r="B632" s="220"/>
      <c r="C632" s="221"/>
      <c r="D632" s="200" t="s">
        <v>195</v>
      </c>
      <c r="E632" s="222" t="s">
        <v>19</v>
      </c>
      <c r="F632" s="223" t="s">
        <v>226</v>
      </c>
      <c r="G632" s="221"/>
      <c r="H632" s="224">
        <v>5</v>
      </c>
      <c r="I632" s="225"/>
      <c r="J632" s="221"/>
      <c r="K632" s="221"/>
      <c r="L632" s="226"/>
      <c r="M632" s="227"/>
      <c r="N632" s="228"/>
      <c r="O632" s="228"/>
      <c r="P632" s="228"/>
      <c r="Q632" s="228"/>
      <c r="R632" s="228"/>
      <c r="S632" s="228"/>
      <c r="T632" s="229"/>
      <c r="AT632" s="230" t="s">
        <v>195</v>
      </c>
      <c r="AU632" s="230" t="s">
        <v>82</v>
      </c>
      <c r="AV632" s="15" t="s">
        <v>135</v>
      </c>
      <c r="AW632" s="15" t="s">
        <v>35</v>
      </c>
      <c r="AX632" s="15" t="s">
        <v>80</v>
      </c>
      <c r="AY632" s="230" t="s">
        <v>185</v>
      </c>
    </row>
    <row r="633" spans="1:65" s="2" customFormat="1" ht="16.5" customHeight="1">
      <c r="A633" s="36"/>
      <c r="B633" s="37"/>
      <c r="C633" s="237" t="s">
        <v>1322</v>
      </c>
      <c r="D633" s="237" t="s">
        <v>520</v>
      </c>
      <c r="E633" s="238" t="s">
        <v>1323</v>
      </c>
      <c r="F633" s="239" t="s">
        <v>1324</v>
      </c>
      <c r="G633" s="240" t="s">
        <v>439</v>
      </c>
      <c r="H633" s="241">
        <v>5</v>
      </c>
      <c r="I633" s="242"/>
      <c r="J633" s="243">
        <f>ROUND(I633*H633,2)</f>
        <v>0</v>
      </c>
      <c r="K633" s="239" t="s">
        <v>191</v>
      </c>
      <c r="L633" s="244"/>
      <c r="M633" s="245" t="s">
        <v>19</v>
      </c>
      <c r="N633" s="246" t="s">
        <v>44</v>
      </c>
      <c r="O633" s="66"/>
      <c r="P633" s="189">
        <f>O633*H633</f>
        <v>0</v>
      </c>
      <c r="Q633" s="189">
        <v>2.0500000000000001E-2</v>
      </c>
      <c r="R633" s="189">
        <f>Q633*H633</f>
        <v>0.10250000000000001</v>
      </c>
      <c r="S633" s="189">
        <v>0</v>
      </c>
      <c r="T633" s="190">
        <f>S633*H633</f>
        <v>0</v>
      </c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R633" s="191" t="s">
        <v>627</v>
      </c>
      <c r="AT633" s="191" t="s">
        <v>520</v>
      </c>
      <c r="AU633" s="191" t="s">
        <v>82</v>
      </c>
      <c r="AY633" s="19" t="s">
        <v>185</v>
      </c>
      <c r="BE633" s="192">
        <f>IF(N633="základní",J633,0)</f>
        <v>0</v>
      </c>
      <c r="BF633" s="192">
        <f>IF(N633="snížená",J633,0)</f>
        <v>0</v>
      </c>
      <c r="BG633" s="192">
        <f>IF(N633="zákl. přenesená",J633,0)</f>
        <v>0</v>
      </c>
      <c r="BH633" s="192">
        <f>IF(N633="sníž. přenesená",J633,0)</f>
        <v>0</v>
      </c>
      <c r="BI633" s="192">
        <f>IF(N633="nulová",J633,0)</f>
        <v>0</v>
      </c>
      <c r="BJ633" s="19" t="s">
        <v>80</v>
      </c>
      <c r="BK633" s="192">
        <f>ROUND(I633*H633,2)</f>
        <v>0</v>
      </c>
      <c r="BL633" s="19" t="s">
        <v>339</v>
      </c>
      <c r="BM633" s="191" t="s">
        <v>1325</v>
      </c>
    </row>
    <row r="634" spans="1:65" s="13" customFormat="1" ht="11.25">
      <c r="B634" s="198"/>
      <c r="C634" s="199"/>
      <c r="D634" s="200" t="s">
        <v>195</v>
      </c>
      <c r="E634" s="201" t="s">
        <v>19</v>
      </c>
      <c r="F634" s="202" t="s">
        <v>1149</v>
      </c>
      <c r="G634" s="199"/>
      <c r="H634" s="201" t="s">
        <v>19</v>
      </c>
      <c r="I634" s="203"/>
      <c r="J634" s="199"/>
      <c r="K634" s="199"/>
      <c r="L634" s="204"/>
      <c r="M634" s="205"/>
      <c r="N634" s="206"/>
      <c r="O634" s="206"/>
      <c r="P634" s="206"/>
      <c r="Q634" s="206"/>
      <c r="R634" s="206"/>
      <c r="S634" s="206"/>
      <c r="T634" s="207"/>
      <c r="AT634" s="208" t="s">
        <v>195</v>
      </c>
      <c r="AU634" s="208" t="s">
        <v>82</v>
      </c>
      <c r="AV634" s="13" t="s">
        <v>80</v>
      </c>
      <c r="AW634" s="13" t="s">
        <v>35</v>
      </c>
      <c r="AX634" s="13" t="s">
        <v>73</v>
      </c>
      <c r="AY634" s="208" t="s">
        <v>185</v>
      </c>
    </row>
    <row r="635" spans="1:65" s="13" customFormat="1" ht="11.25">
      <c r="B635" s="198"/>
      <c r="C635" s="199"/>
      <c r="D635" s="200" t="s">
        <v>195</v>
      </c>
      <c r="E635" s="201" t="s">
        <v>19</v>
      </c>
      <c r="F635" s="202" t="s">
        <v>1188</v>
      </c>
      <c r="G635" s="199"/>
      <c r="H635" s="201" t="s">
        <v>19</v>
      </c>
      <c r="I635" s="203"/>
      <c r="J635" s="199"/>
      <c r="K635" s="199"/>
      <c r="L635" s="204"/>
      <c r="M635" s="205"/>
      <c r="N635" s="206"/>
      <c r="O635" s="206"/>
      <c r="P635" s="206"/>
      <c r="Q635" s="206"/>
      <c r="R635" s="206"/>
      <c r="S635" s="206"/>
      <c r="T635" s="207"/>
      <c r="AT635" s="208" t="s">
        <v>195</v>
      </c>
      <c r="AU635" s="208" t="s">
        <v>82</v>
      </c>
      <c r="AV635" s="13" t="s">
        <v>80</v>
      </c>
      <c r="AW635" s="13" t="s">
        <v>35</v>
      </c>
      <c r="AX635" s="13" t="s">
        <v>73</v>
      </c>
      <c r="AY635" s="208" t="s">
        <v>185</v>
      </c>
    </row>
    <row r="636" spans="1:65" s="14" customFormat="1" ht="11.25">
      <c r="B636" s="209"/>
      <c r="C636" s="210"/>
      <c r="D636" s="200" t="s">
        <v>195</v>
      </c>
      <c r="E636" s="211" t="s">
        <v>19</v>
      </c>
      <c r="F636" s="212" t="s">
        <v>250</v>
      </c>
      <c r="G636" s="210"/>
      <c r="H636" s="213">
        <v>5</v>
      </c>
      <c r="I636" s="214"/>
      <c r="J636" s="210"/>
      <c r="K636" s="210"/>
      <c r="L636" s="215"/>
      <c r="M636" s="216"/>
      <c r="N636" s="217"/>
      <c r="O636" s="217"/>
      <c r="P636" s="217"/>
      <c r="Q636" s="217"/>
      <c r="R636" s="217"/>
      <c r="S636" s="217"/>
      <c r="T636" s="218"/>
      <c r="AT636" s="219" t="s">
        <v>195</v>
      </c>
      <c r="AU636" s="219" t="s">
        <v>82</v>
      </c>
      <c r="AV636" s="14" t="s">
        <v>82</v>
      </c>
      <c r="AW636" s="14" t="s">
        <v>35</v>
      </c>
      <c r="AX636" s="14" t="s">
        <v>73</v>
      </c>
      <c r="AY636" s="219" t="s">
        <v>185</v>
      </c>
    </row>
    <row r="637" spans="1:65" s="15" customFormat="1" ht="11.25">
      <c r="B637" s="220"/>
      <c r="C637" s="221"/>
      <c r="D637" s="200" t="s">
        <v>195</v>
      </c>
      <c r="E637" s="222" t="s">
        <v>19</v>
      </c>
      <c r="F637" s="223" t="s">
        <v>226</v>
      </c>
      <c r="G637" s="221"/>
      <c r="H637" s="224">
        <v>5</v>
      </c>
      <c r="I637" s="225"/>
      <c r="J637" s="221"/>
      <c r="K637" s="221"/>
      <c r="L637" s="226"/>
      <c r="M637" s="227"/>
      <c r="N637" s="228"/>
      <c r="O637" s="228"/>
      <c r="P637" s="228"/>
      <c r="Q637" s="228"/>
      <c r="R637" s="228"/>
      <c r="S637" s="228"/>
      <c r="T637" s="229"/>
      <c r="AT637" s="230" t="s">
        <v>195</v>
      </c>
      <c r="AU637" s="230" t="s">
        <v>82</v>
      </c>
      <c r="AV637" s="15" t="s">
        <v>135</v>
      </c>
      <c r="AW637" s="15" t="s">
        <v>35</v>
      </c>
      <c r="AX637" s="15" t="s">
        <v>80</v>
      </c>
      <c r="AY637" s="230" t="s">
        <v>185</v>
      </c>
    </row>
    <row r="638" spans="1:65" s="2" customFormat="1" ht="24.2" customHeight="1">
      <c r="A638" s="36"/>
      <c r="B638" s="37"/>
      <c r="C638" s="180" t="s">
        <v>1326</v>
      </c>
      <c r="D638" s="180" t="s">
        <v>187</v>
      </c>
      <c r="E638" s="181" t="s">
        <v>1327</v>
      </c>
      <c r="F638" s="182" t="s">
        <v>1328</v>
      </c>
      <c r="G638" s="183" t="s">
        <v>439</v>
      </c>
      <c r="H638" s="184">
        <v>2</v>
      </c>
      <c r="I638" s="185"/>
      <c r="J638" s="186">
        <f>ROUND(I638*H638,2)</f>
        <v>0</v>
      </c>
      <c r="K638" s="182" t="s">
        <v>191</v>
      </c>
      <c r="L638" s="41"/>
      <c r="M638" s="187" t="s">
        <v>19</v>
      </c>
      <c r="N638" s="188" t="s">
        <v>44</v>
      </c>
      <c r="O638" s="66"/>
      <c r="P638" s="189">
        <f>O638*H638</f>
        <v>0</v>
      </c>
      <c r="Q638" s="189">
        <v>0</v>
      </c>
      <c r="R638" s="189">
        <f>Q638*H638</f>
        <v>0</v>
      </c>
      <c r="S638" s="189">
        <v>0</v>
      </c>
      <c r="T638" s="190">
        <f>S638*H638</f>
        <v>0</v>
      </c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R638" s="191" t="s">
        <v>339</v>
      </c>
      <c r="AT638" s="191" t="s">
        <v>187</v>
      </c>
      <c r="AU638" s="191" t="s">
        <v>82</v>
      </c>
      <c r="AY638" s="19" t="s">
        <v>185</v>
      </c>
      <c r="BE638" s="192">
        <f>IF(N638="základní",J638,0)</f>
        <v>0</v>
      </c>
      <c r="BF638" s="192">
        <f>IF(N638="snížená",J638,0)</f>
        <v>0</v>
      </c>
      <c r="BG638" s="192">
        <f>IF(N638="zákl. přenesená",J638,0)</f>
        <v>0</v>
      </c>
      <c r="BH638" s="192">
        <f>IF(N638="sníž. přenesená",J638,0)</f>
        <v>0</v>
      </c>
      <c r="BI638" s="192">
        <f>IF(N638="nulová",J638,0)</f>
        <v>0</v>
      </c>
      <c r="BJ638" s="19" t="s">
        <v>80</v>
      </c>
      <c r="BK638" s="192">
        <f>ROUND(I638*H638,2)</f>
        <v>0</v>
      </c>
      <c r="BL638" s="19" t="s">
        <v>339</v>
      </c>
      <c r="BM638" s="191" t="s">
        <v>1329</v>
      </c>
    </row>
    <row r="639" spans="1:65" s="2" customFormat="1" ht="11.25">
      <c r="A639" s="36"/>
      <c r="B639" s="37"/>
      <c r="C639" s="38"/>
      <c r="D639" s="193" t="s">
        <v>193</v>
      </c>
      <c r="E639" s="38"/>
      <c r="F639" s="194" t="s">
        <v>1330</v>
      </c>
      <c r="G639" s="38"/>
      <c r="H639" s="38"/>
      <c r="I639" s="195"/>
      <c r="J639" s="38"/>
      <c r="K639" s="38"/>
      <c r="L639" s="41"/>
      <c r="M639" s="196"/>
      <c r="N639" s="197"/>
      <c r="O639" s="66"/>
      <c r="P639" s="66"/>
      <c r="Q639" s="66"/>
      <c r="R639" s="66"/>
      <c r="S639" s="66"/>
      <c r="T639" s="67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T639" s="19" t="s">
        <v>193</v>
      </c>
      <c r="AU639" s="19" t="s">
        <v>82</v>
      </c>
    </row>
    <row r="640" spans="1:65" s="13" customFormat="1" ht="11.25">
      <c r="B640" s="198"/>
      <c r="C640" s="199"/>
      <c r="D640" s="200" t="s">
        <v>195</v>
      </c>
      <c r="E640" s="201" t="s">
        <v>19</v>
      </c>
      <c r="F640" s="202" t="s">
        <v>1149</v>
      </c>
      <c r="G640" s="199"/>
      <c r="H640" s="201" t="s">
        <v>19</v>
      </c>
      <c r="I640" s="203"/>
      <c r="J640" s="199"/>
      <c r="K640" s="199"/>
      <c r="L640" s="204"/>
      <c r="M640" s="205"/>
      <c r="N640" s="206"/>
      <c r="O640" s="206"/>
      <c r="P640" s="206"/>
      <c r="Q640" s="206"/>
      <c r="R640" s="206"/>
      <c r="S640" s="206"/>
      <c r="T640" s="207"/>
      <c r="AT640" s="208" t="s">
        <v>195</v>
      </c>
      <c r="AU640" s="208" t="s">
        <v>82</v>
      </c>
      <c r="AV640" s="13" t="s">
        <v>80</v>
      </c>
      <c r="AW640" s="13" t="s">
        <v>35</v>
      </c>
      <c r="AX640" s="13" t="s">
        <v>73</v>
      </c>
      <c r="AY640" s="208" t="s">
        <v>185</v>
      </c>
    </row>
    <row r="641" spans="1:65" s="13" customFormat="1" ht="11.25">
      <c r="B641" s="198"/>
      <c r="C641" s="199"/>
      <c r="D641" s="200" t="s">
        <v>195</v>
      </c>
      <c r="E641" s="201" t="s">
        <v>19</v>
      </c>
      <c r="F641" s="202" t="s">
        <v>1189</v>
      </c>
      <c r="G641" s="199"/>
      <c r="H641" s="201" t="s">
        <v>19</v>
      </c>
      <c r="I641" s="203"/>
      <c r="J641" s="199"/>
      <c r="K641" s="199"/>
      <c r="L641" s="204"/>
      <c r="M641" s="205"/>
      <c r="N641" s="206"/>
      <c r="O641" s="206"/>
      <c r="P641" s="206"/>
      <c r="Q641" s="206"/>
      <c r="R641" s="206"/>
      <c r="S641" s="206"/>
      <c r="T641" s="207"/>
      <c r="AT641" s="208" t="s">
        <v>195</v>
      </c>
      <c r="AU641" s="208" t="s">
        <v>82</v>
      </c>
      <c r="AV641" s="13" t="s">
        <v>80</v>
      </c>
      <c r="AW641" s="13" t="s">
        <v>35</v>
      </c>
      <c r="AX641" s="13" t="s">
        <v>73</v>
      </c>
      <c r="AY641" s="208" t="s">
        <v>185</v>
      </c>
    </row>
    <row r="642" spans="1:65" s="14" customFormat="1" ht="11.25">
      <c r="B642" s="209"/>
      <c r="C642" s="210"/>
      <c r="D642" s="200" t="s">
        <v>195</v>
      </c>
      <c r="E642" s="211" t="s">
        <v>19</v>
      </c>
      <c r="F642" s="212" t="s">
        <v>82</v>
      </c>
      <c r="G642" s="210"/>
      <c r="H642" s="213">
        <v>2</v>
      </c>
      <c r="I642" s="214"/>
      <c r="J642" s="210"/>
      <c r="K642" s="210"/>
      <c r="L642" s="215"/>
      <c r="M642" s="216"/>
      <c r="N642" s="217"/>
      <c r="O642" s="217"/>
      <c r="P642" s="217"/>
      <c r="Q642" s="217"/>
      <c r="R642" s="217"/>
      <c r="S642" s="217"/>
      <c r="T642" s="218"/>
      <c r="AT642" s="219" t="s">
        <v>195</v>
      </c>
      <c r="AU642" s="219" t="s">
        <v>82</v>
      </c>
      <c r="AV642" s="14" t="s">
        <v>82</v>
      </c>
      <c r="AW642" s="14" t="s">
        <v>35</v>
      </c>
      <c r="AX642" s="14" t="s">
        <v>73</v>
      </c>
      <c r="AY642" s="219" t="s">
        <v>185</v>
      </c>
    </row>
    <row r="643" spans="1:65" s="15" customFormat="1" ht="11.25">
      <c r="B643" s="220"/>
      <c r="C643" s="221"/>
      <c r="D643" s="200" t="s">
        <v>195</v>
      </c>
      <c r="E643" s="222" t="s">
        <v>19</v>
      </c>
      <c r="F643" s="223" t="s">
        <v>226</v>
      </c>
      <c r="G643" s="221"/>
      <c r="H643" s="224">
        <v>2</v>
      </c>
      <c r="I643" s="225"/>
      <c r="J643" s="221"/>
      <c r="K643" s="221"/>
      <c r="L643" s="226"/>
      <c r="M643" s="227"/>
      <c r="N643" s="228"/>
      <c r="O643" s="228"/>
      <c r="P643" s="228"/>
      <c r="Q643" s="228"/>
      <c r="R643" s="228"/>
      <c r="S643" s="228"/>
      <c r="T643" s="229"/>
      <c r="AT643" s="230" t="s">
        <v>195</v>
      </c>
      <c r="AU643" s="230" t="s">
        <v>82</v>
      </c>
      <c r="AV643" s="15" t="s">
        <v>135</v>
      </c>
      <c r="AW643" s="15" t="s">
        <v>35</v>
      </c>
      <c r="AX643" s="15" t="s">
        <v>80</v>
      </c>
      <c r="AY643" s="230" t="s">
        <v>185</v>
      </c>
    </row>
    <row r="644" spans="1:65" s="2" customFormat="1" ht="21.75" customHeight="1">
      <c r="A644" s="36"/>
      <c r="B644" s="37"/>
      <c r="C644" s="237" t="s">
        <v>1331</v>
      </c>
      <c r="D644" s="237" t="s">
        <v>520</v>
      </c>
      <c r="E644" s="238" t="s">
        <v>1332</v>
      </c>
      <c r="F644" s="239" t="s">
        <v>1333</v>
      </c>
      <c r="G644" s="240" t="s">
        <v>439</v>
      </c>
      <c r="H644" s="241">
        <v>2</v>
      </c>
      <c r="I644" s="242"/>
      <c r="J644" s="243">
        <f>ROUND(I644*H644,2)</f>
        <v>0</v>
      </c>
      <c r="K644" s="239" t="s">
        <v>191</v>
      </c>
      <c r="L644" s="244"/>
      <c r="M644" s="245" t="s">
        <v>19</v>
      </c>
      <c r="N644" s="246" t="s">
        <v>44</v>
      </c>
      <c r="O644" s="66"/>
      <c r="P644" s="189">
        <f>O644*H644</f>
        <v>0</v>
      </c>
      <c r="Q644" s="189">
        <v>4.2999999999999997E-2</v>
      </c>
      <c r="R644" s="189">
        <f>Q644*H644</f>
        <v>8.5999999999999993E-2</v>
      </c>
      <c r="S644" s="189">
        <v>0</v>
      </c>
      <c r="T644" s="190">
        <f>S644*H644</f>
        <v>0</v>
      </c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R644" s="191" t="s">
        <v>627</v>
      </c>
      <c r="AT644" s="191" t="s">
        <v>520</v>
      </c>
      <c r="AU644" s="191" t="s">
        <v>82</v>
      </c>
      <c r="AY644" s="19" t="s">
        <v>185</v>
      </c>
      <c r="BE644" s="192">
        <f>IF(N644="základní",J644,0)</f>
        <v>0</v>
      </c>
      <c r="BF644" s="192">
        <f>IF(N644="snížená",J644,0)</f>
        <v>0</v>
      </c>
      <c r="BG644" s="192">
        <f>IF(N644="zákl. přenesená",J644,0)</f>
        <v>0</v>
      </c>
      <c r="BH644" s="192">
        <f>IF(N644="sníž. přenesená",J644,0)</f>
        <v>0</v>
      </c>
      <c r="BI644" s="192">
        <f>IF(N644="nulová",J644,0)</f>
        <v>0</v>
      </c>
      <c r="BJ644" s="19" t="s">
        <v>80</v>
      </c>
      <c r="BK644" s="192">
        <f>ROUND(I644*H644,2)</f>
        <v>0</v>
      </c>
      <c r="BL644" s="19" t="s">
        <v>339</v>
      </c>
      <c r="BM644" s="191" t="s">
        <v>1334</v>
      </c>
    </row>
    <row r="645" spans="1:65" s="13" customFormat="1" ht="11.25">
      <c r="B645" s="198"/>
      <c r="C645" s="199"/>
      <c r="D645" s="200" t="s">
        <v>195</v>
      </c>
      <c r="E645" s="201" t="s">
        <v>19</v>
      </c>
      <c r="F645" s="202" t="s">
        <v>1149</v>
      </c>
      <c r="G645" s="199"/>
      <c r="H645" s="201" t="s">
        <v>19</v>
      </c>
      <c r="I645" s="203"/>
      <c r="J645" s="199"/>
      <c r="K645" s="199"/>
      <c r="L645" s="204"/>
      <c r="M645" s="205"/>
      <c r="N645" s="206"/>
      <c r="O645" s="206"/>
      <c r="P645" s="206"/>
      <c r="Q645" s="206"/>
      <c r="R645" s="206"/>
      <c r="S645" s="206"/>
      <c r="T645" s="207"/>
      <c r="AT645" s="208" t="s">
        <v>195</v>
      </c>
      <c r="AU645" s="208" t="s">
        <v>82</v>
      </c>
      <c r="AV645" s="13" t="s">
        <v>80</v>
      </c>
      <c r="AW645" s="13" t="s">
        <v>35</v>
      </c>
      <c r="AX645" s="13" t="s">
        <v>73</v>
      </c>
      <c r="AY645" s="208" t="s">
        <v>185</v>
      </c>
    </row>
    <row r="646" spans="1:65" s="13" customFormat="1" ht="11.25">
      <c r="B646" s="198"/>
      <c r="C646" s="199"/>
      <c r="D646" s="200" t="s">
        <v>195</v>
      </c>
      <c r="E646" s="201" t="s">
        <v>19</v>
      </c>
      <c r="F646" s="202" t="s">
        <v>1189</v>
      </c>
      <c r="G646" s="199"/>
      <c r="H646" s="201" t="s">
        <v>19</v>
      </c>
      <c r="I646" s="203"/>
      <c r="J646" s="199"/>
      <c r="K646" s="199"/>
      <c r="L646" s="204"/>
      <c r="M646" s="205"/>
      <c r="N646" s="206"/>
      <c r="O646" s="206"/>
      <c r="P646" s="206"/>
      <c r="Q646" s="206"/>
      <c r="R646" s="206"/>
      <c r="S646" s="206"/>
      <c r="T646" s="207"/>
      <c r="AT646" s="208" t="s">
        <v>195</v>
      </c>
      <c r="AU646" s="208" t="s">
        <v>82</v>
      </c>
      <c r="AV646" s="13" t="s">
        <v>80</v>
      </c>
      <c r="AW646" s="13" t="s">
        <v>35</v>
      </c>
      <c r="AX646" s="13" t="s">
        <v>73</v>
      </c>
      <c r="AY646" s="208" t="s">
        <v>185</v>
      </c>
    </row>
    <row r="647" spans="1:65" s="14" customFormat="1" ht="11.25">
      <c r="B647" s="209"/>
      <c r="C647" s="210"/>
      <c r="D647" s="200" t="s">
        <v>195</v>
      </c>
      <c r="E647" s="211" t="s">
        <v>19</v>
      </c>
      <c r="F647" s="212" t="s">
        <v>82</v>
      </c>
      <c r="G647" s="210"/>
      <c r="H647" s="213">
        <v>2</v>
      </c>
      <c r="I647" s="214"/>
      <c r="J647" s="210"/>
      <c r="K647" s="210"/>
      <c r="L647" s="215"/>
      <c r="M647" s="216"/>
      <c r="N647" s="217"/>
      <c r="O647" s="217"/>
      <c r="P647" s="217"/>
      <c r="Q647" s="217"/>
      <c r="R647" s="217"/>
      <c r="S647" s="217"/>
      <c r="T647" s="218"/>
      <c r="AT647" s="219" t="s">
        <v>195</v>
      </c>
      <c r="AU647" s="219" t="s">
        <v>82</v>
      </c>
      <c r="AV647" s="14" t="s">
        <v>82</v>
      </c>
      <c r="AW647" s="14" t="s">
        <v>35</v>
      </c>
      <c r="AX647" s="14" t="s">
        <v>73</v>
      </c>
      <c r="AY647" s="219" t="s">
        <v>185</v>
      </c>
    </row>
    <row r="648" spans="1:65" s="15" customFormat="1" ht="11.25">
      <c r="B648" s="220"/>
      <c r="C648" s="221"/>
      <c r="D648" s="200" t="s">
        <v>195</v>
      </c>
      <c r="E648" s="222" t="s">
        <v>19</v>
      </c>
      <c r="F648" s="223" t="s">
        <v>226</v>
      </c>
      <c r="G648" s="221"/>
      <c r="H648" s="224">
        <v>2</v>
      </c>
      <c r="I648" s="225"/>
      <c r="J648" s="221"/>
      <c r="K648" s="221"/>
      <c r="L648" s="226"/>
      <c r="M648" s="227"/>
      <c r="N648" s="228"/>
      <c r="O648" s="228"/>
      <c r="P648" s="228"/>
      <c r="Q648" s="228"/>
      <c r="R648" s="228"/>
      <c r="S648" s="228"/>
      <c r="T648" s="229"/>
      <c r="AT648" s="230" t="s">
        <v>195</v>
      </c>
      <c r="AU648" s="230" t="s">
        <v>82</v>
      </c>
      <c r="AV648" s="15" t="s">
        <v>135</v>
      </c>
      <c r="AW648" s="15" t="s">
        <v>35</v>
      </c>
      <c r="AX648" s="15" t="s">
        <v>80</v>
      </c>
      <c r="AY648" s="230" t="s">
        <v>185</v>
      </c>
    </row>
    <row r="649" spans="1:65" s="2" customFormat="1" ht="24.2" customHeight="1">
      <c r="A649" s="36"/>
      <c r="B649" s="37"/>
      <c r="C649" s="180" t="s">
        <v>1335</v>
      </c>
      <c r="D649" s="180" t="s">
        <v>187</v>
      </c>
      <c r="E649" s="181" t="s">
        <v>1336</v>
      </c>
      <c r="F649" s="182" t="s">
        <v>1337</v>
      </c>
      <c r="G649" s="183" t="s">
        <v>457</v>
      </c>
      <c r="H649" s="231"/>
      <c r="I649" s="185"/>
      <c r="J649" s="186">
        <f>ROUND(I649*H649,2)</f>
        <v>0</v>
      </c>
      <c r="K649" s="182" t="s">
        <v>191</v>
      </c>
      <c r="L649" s="41"/>
      <c r="M649" s="187" t="s">
        <v>19</v>
      </c>
      <c r="N649" s="188" t="s">
        <v>44</v>
      </c>
      <c r="O649" s="66"/>
      <c r="P649" s="189">
        <f>O649*H649</f>
        <v>0</v>
      </c>
      <c r="Q649" s="189">
        <v>0</v>
      </c>
      <c r="R649" s="189">
        <f>Q649*H649</f>
        <v>0</v>
      </c>
      <c r="S649" s="189">
        <v>0</v>
      </c>
      <c r="T649" s="190">
        <f>S649*H649</f>
        <v>0</v>
      </c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R649" s="191" t="s">
        <v>339</v>
      </c>
      <c r="AT649" s="191" t="s">
        <v>187</v>
      </c>
      <c r="AU649" s="191" t="s">
        <v>82</v>
      </c>
      <c r="AY649" s="19" t="s">
        <v>185</v>
      </c>
      <c r="BE649" s="192">
        <f>IF(N649="základní",J649,0)</f>
        <v>0</v>
      </c>
      <c r="BF649" s="192">
        <f>IF(N649="snížená",J649,0)</f>
        <v>0</v>
      </c>
      <c r="BG649" s="192">
        <f>IF(N649="zákl. přenesená",J649,0)</f>
        <v>0</v>
      </c>
      <c r="BH649" s="192">
        <f>IF(N649="sníž. přenesená",J649,0)</f>
        <v>0</v>
      </c>
      <c r="BI649" s="192">
        <f>IF(N649="nulová",J649,0)</f>
        <v>0</v>
      </c>
      <c r="BJ649" s="19" t="s">
        <v>80</v>
      </c>
      <c r="BK649" s="192">
        <f>ROUND(I649*H649,2)</f>
        <v>0</v>
      </c>
      <c r="BL649" s="19" t="s">
        <v>339</v>
      </c>
      <c r="BM649" s="191" t="s">
        <v>1338</v>
      </c>
    </row>
    <row r="650" spans="1:65" s="2" customFormat="1" ht="11.25">
      <c r="A650" s="36"/>
      <c r="B650" s="37"/>
      <c r="C650" s="38"/>
      <c r="D650" s="193" t="s">
        <v>193</v>
      </c>
      <c r="E650" s="38"/>
      <c r="F650" s="194" t="s">
        <v>1339</v>
      </c>
      <c r="G650" s="38"/>
      <c r="H650" s="38"/>
      <c r="I650" s="195"/>
      <c r="J650" s="38"/>
      <c r="K650" s="38"/>
      <c r="L650" s="41"/>
      <c r="M650" s="196"/>
      <c r="N650" s="197"/>
      <c r="O650" s="66"/>
      <c r="P650" s="66"/>
      <c r="Q650" s="66"/>
      <c r="R650" s="66"/>
      <c r="S650" s="66"/>
      <c r="T650" s="67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T650" s="19" t="s">
        <v>193</v>
      </c>
      <c r="AU650" s="19" t="s">
        <v>82</v>
      </c>
    </row>
    <row r="651" spans="1:65" s="12" customFormat="1" ht="22.9" customHeight="1">
      <c r="B651" s="164"/>
      <c r="C651" s="165"/>
      <c r="D651" s="166" t="s">
        <v>72</v>
      </c>
      <c r="E651" s="178" t="s">
        <v>1340</v>
      </c>
      <c r="F651" s="178" t="s">
        <v>1341</v>
      </c>
      <c r="G651" s="165"/>
      <c r="H651" s="165"/>
      <c r="I651" s="168"/>
      <c r="J651" s="179">
        <f>BK651</f>
        <v>0</v>
      </c>
      <c r="K651" s="165"/>
      <c r="L651" s="170"/>
      <c r="M651" s="171"/>
      <c r="N651" s="172"/>
      <c r="O651" s="172"/>
      <c r="P651" s="173">
        <f>SUM(P652:P720)</f>
        <v>0</v>
      </c>
      <c r="Q651" s="172"/>
      <c r="R651" s="173">
        <f>SUM(R652:R720)</f>
        <v>1.5158946400000002</v>
      </c>
      <c r="S651" s="172"/>
      <c r="T651" s="174">
        <f>SUM(T652:T720)</f>
        <v>0</v>
      </c>
      <c r="AR651" s="175" t="s">
        <v>82</v>
      </c>
      <c r="AT651" s="176" t="s">
        <v>72</v>
      </c>
      <c r="AU651" s="176" t="s">
        <v>80</v>
      </c>
      <c r="AY651" s="175" t="s">
        <v>185</v>
      </c>
      <c r="BK651" s="177">
        <f>SUM(BK652:BK720)</f>
        <v>0</v>
      </c>
    </row>
    <row r="652" spans="1:65" s="2" customFormat="1" ht="16.5" customHeight="1">
      <c r="A652" s="36"/>
      <c r="B652" s="37"/>
      <c r="C652" s="180" t="s">
        <v>1342</v>
      </c>
      <c r="D652" s="180" t="s">
        <v>187</v>
      </c>
      <c r="E652" s="181" t="s">
        <v>1343</v>
      </c>
      <c r="F652" s="182" t="s">
        <v>1344</v>
      </c>
      <c r="G652" s="183" t="s">
        <v>499</v>
      </c>
      <c r="H652" s="184">
        <v>5.2530000000000001</v>
      </c>
      <c r="I652" s="185"/>
      <c r="J652" s="186">
        <f>ROUND(I652*H652,2)</f>
        <v>0</v>
      </c>
      <c r="K652" s="182" t="s">
        <v>191</v>
      </c>
      <c r="L652" s="41"/>
      <c r="M652" s="187" t="s">
        <v>19</v>
      </c>
      <c r="N652" s="188" t="s">
        <v>44</v>
      </c>
      <c r="O652" s="66"/>
      <c r="P652" s="189">
        <f>O652*H652</f>
        <v>0</v>
      </c>
      <c r="Q652" s="189">
        <v>4.0000000000000002E-4</v>
      </c>
      <c r="R652" s="189">
        <f>Q652*H652</f>
        <v>2.1012000000000001E-3</v>
      </c>
      <c r="S652" s="189">
        <v>0</v>
      </c>
      <c r="T652" s="190">
        <f>S652*H652</f>
        <v>0</v>
      </c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R652" s="191" t="s">
        <v>339</v>
      </c>
      <c r="AT652" s="191" t="s">
        <v>187</v>
      </c>
      <c r="AU652" s="191" t="s">
        <v>82</v>
      </c>
      <c r="AY652" s="19" t="s">
        <v>185</v>
      </c>
      <c r="BE652" s="192">
        <f>IF(N652="základní",J652,0)</f>
        <v>0</v>
      </c>
      <c r="BF652" s="192">
        <f>IF(N652="snížená",J652,0)</f>
        <v>0</v>
      </c>
      <c r="BG652" s="192">
        <f>IF(N652="zákl. přenesená",J652,0)</f>
        <v>0</v>
      </c>
      <c r="BH652" s="192">
        <f>IF(N652="sníž. přenesená",J652,0)</f>
        <v>0</v>
      </c>
      <c r="BI652" s="192">
        <f>IF(N652="nulová",J652,0)</f>
        <v>0</v>
      </c>
      <c r="BJ652" s="19" t="s">
        <v>80</v>
      </c>
      <c r="BK652" s="192">
        <f>ROUND(I652*H652,2)</f>
        <v>0</v>
      </c>
      <c r="BL652" s="19" t="s">
        <v>339</v>
      </c>
      <c r="BM652" s="191" t="s">
        <v>1345</v>
      </c>
    </row>
    <row r="653" spans="1:65" s="2" customFormat="1" ht="11.25">
      <c r="A653" s="36"/>
      <c r="B653" s="37"/>
      <c r="C653" s="38"/>
      <c r="D653" s="193" t="s">
        <v>193</v>
      </c>
      <c r="E653" s="38"/>
      <c r="F653" s="194" t="s">
        <v>1346</v>
      </c>
      <c r="G653" s="38"/>
      <c r="H653" s="38"/>
      <c r="I653" s="195"/>
      <c r="J653" s="38"/>
      <c r="K653" s="38"/>
      <c r="L653" s="41"/>
      <c r="M653" s="196"/>
      <c r="N653" s="197"/>
      <c r="O653" s="66"/>
      <c r="P653" s="66"/>
      <c r="Q653" s="66"/>
      <c r="R653" s="66"/>
      <c r="S653" s="66"/>
      <c r="T653" s="67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T653" s="19" t="s">
        <v>193</v>
      </c>
      <c r="AU653" s="19" t="s">
        <v>82</v>
      </c>
    </row>
    <row r="654" spans="1:65" s="13" customFormat="1" ht="11.25">
      <c r="B654" s="198"/>
      <c r="C654" s="199"/>
      <c r="D654" s="200" t="s">
        <v>195</v>
      </c>
      <c r="E654" s="201" t="s">
        <v>19</v>
      </c>
      <c r="F654" s="202" t="s">
        <v>1304</v>
      </c>
      <c r="G654" s="199"/>
      <c r="H654" s="201" t="s">
        <v>19</v>
      </c>
      <c r="I654" s="203"/>
      <c r="J654" s="199"/>
      <c r="K654" s="199"/>
      <c r="L654" s="204"/>
      <c r="M654" s="205"/>
      <c r="N654" s="206"/>
      <c r="O654" s="206"/>
      <c r="P654" s="206"/>
      <c r="Q654" s="206"/>
      <c r="R654" s="206"/>
      <c r="S654" s="206"/>
      <c r="T654" s="207"/>
      <c r="AT654" s="208" t="s">
        <v>195</v>
      </c>
      <c r="AU654" s="208" t="s">
        <v>82</v>
      </c>
      <c r="AV654" s="13" t="s">
        <v>80</v>
      </c>
      <c r="AW654" s="13" t="s">
        <v>35</v>
      </c>
      <c r="AX654" s="13" t="s">
        <v>73</v>
      </c>
      <c r="AY654" s="208" t="s">
        <v>185</v>
      </c>
    </row>
    <row r="655" spans="1:65" s="13" customFormat="1" ht="11.25">
      <c r="B655" s="198"/>
      <c r="C655" s="199"/>
      <c r="D655" s="200" t="s">
        <v>195</v>
      </c>
      <c r="E655" s="201" t="s">
        <v>19</v>
      </c>
      <c r="F655" s="202" t="s">
        <v>1347</v>
      </c>
      <c r="G655" s="199"/>
      <c r="H655" s="201" t="s">
        <v>19</v>
      </c>
      <c r="I655" s="203"/>
      <c r="J655" s="199"/>
      <c r="K655" s="199"/>
      <c r="L655" s="204"/>
      <c r="M655" s="205"/>
      <c r="N655" s="206"/>
      <c r="O655" s="206"/>
      <c r="P655" s="206"/>
      <c r="Q655" s="206"/>
      <c r="R655" s="206"/>
      <c r="S655" s="206"/>
      <c r="T655" s="207"/>
      <c r="AT655" s="208" t="s">
        <v>195</v>
      </c>
      <c r="AU655" s="208" t="s">
        <v>82</v>
      </c>
      <c r="AV655" s="13" t="s">
        <v>80</v>
      </c>
      <c r="AW655" s="13" t="s">
        <v>35</v>
      </c>
      <c r="AX655" s="13" t="s">
        <v>73</v>
      </c>
      <c r="AY655" s="208" t="s">
        <v>185</v>
      </c>
    </row>
    <row r="656" spans="1:65" s="14" customFormat="1" ht="11.25">
      <c r="B656" s="209"/>
      <c r="C656" s="210"/>
      <c r="D656" s="200" t="s">
        <v>195</v>
      </c>
      <c r="E656" s="211" t="s">
        <v>19</v>
      </c>
      <c r="F656" s="212" t="s">
        <v>1348</v>
      </c>
      <c r="G656" s="210"/>
      <c r="H656" s="213">
        <v>2.6240000000000001</v>
      </c>
      <c r="I656" s="214"/>
      <c r="J656" s="210"/>
      <c r="K656" s="210"/>
      <c r="L656" s="215"/>
      <c r="M656" s="216"/>
      <c r="N656" s="217"/>
      <c r="O656" s="217"/>
      <c r="P656" s="217"/>
      <c r="Q656" s="217"/>
      <c r="R656" s="217"/>
      <c r="S656" s="217"/>
      <c r="T656" s="218"/>
      <c r="AT656" s="219" t="s">
        <v>195</v>
      </c>
      <c r="AU656" s="219" t="s">
        <v>82</v>
      </c>
      <c r="AV656" s="14" t="s">
        <v>82</v>
      </c>
      <c r="AW656" s="14" t="s">
        <v>35</v>
      </c>
      <c r="AX656" s="14" t="s">
        <v>73</v>
      </c>
      <c r="AY656" s="219" t="s">
        <v>185</v>
      </c>
    </row>
    <row r="657" spans="1:65" s="13" customFormat="1" ht="11.25">
      <c r="B657" s="198"/>
      <c r="C657" s="199"/>
      <c r="D657" s="200" t="s">
        <v>195</v>
      </c>
      <c r="E657" s="201" t="s">
        <v>19</v>
      </c>
      <c r="F657" s="202" t="s">
        <v>1349</v>
      </c>
      <c r="G657" s="199"/>
      <c r="H657" s="201" t="s">
        <v>19</v>
      </c>
      <c r="I657" s="203"/>
      <c r="J657" s="199"/>
      <c r="K657" s="199"/>
      <c r="L657" s="204"/>
      <c r="M657" s="205"/>
      <c r="N657" s="206"/>
      <c r="O657" s="206"/>
      <c r="P657" s="206"/>
      <c r="Q657" s="206"/>
      <c r="R657" s="206"/>
      <c r="S657" s="206"/>
      <c r="T657" s="207"/>
      <c r="AT657" s="208" t="s">
        <v>195</v>
      </c>
      <c r="AU657" s="208" t="s">
        <v>82</v>
      </c>
      <c r="AV657" s="13" t="s">
        <v>80</v>
      </c>
      <c r="AW657" s="13" t="s">
        <v>35</v>
      </c>
      <c r="AX657" s="13" t="s">
        <v>73</v>
      </c>
      <c r="AY657" s="208" t="s">
        <v>185</v>
      </c>
    </row>
    <row r="658" spans="1:65" s="14" customFormat="1" ht="11.25">
      <c r="B658" s="209"/>
      <c r="C658" s="210"/>
      <c r="D658" s="200" t="s">
        <v>195</v>
      </c>
      <c r="E658" s="211" t="s">
        <v>19</v>
      </c>
      <c r="F658" s="212" t="s">
        <v>1350</v>
      </c>
      <c r="G658" s="210"/>
      <c r="H658" s="213">
        <v>2.629</v>
      </c>
      <c r="I658" s="214"/>
      <c r="J658" s="210"/>
      <c r="K658" s="210"/>
      <c r="L658" s="215"/>
      <c r="M658" s="216"/>
      <c r="N658" s="217"/>
      <c r="O658" s="217"/>
      <c r="P658" s="217"/>
      <c r="Q658" s="217"/>
      <c r="R658" s="217"/>
      <c r="S658" s="217"/>
      <c r="T658" s="218"/>
      <c r="AT658" s="219" t="s">
        <v>195</v>
      </c>
      <c r="AU658" s="219" t="s">
        <v>82</v>
      </c>
      <c r="AV658" s="14" t="s">
        <v>82</v>
      </c>
      <c r="AW658" s="14" t="s">
        <v>35</v>
      </c>
      <c r="AX658" s="14" t="s">
        <v>73</v>
      </c>
      <c r="AY658" s="219" t="s">
        <v>185</v>
      </c>
    </row>
    <row r="659" spans="1:65" s="15" customFormat="1" ht="11.25">
      <c r="B659" s="220"/>
      <c r="C659" s="221"/>
      <c r="D659" s="200" t="s">
        <v>195</v>
      </c>
      <c r="E659" s="222" t="s">
        <v>19</v>
      </c>
      <c r="F659" s="223" t="s">
        <v>226</v>
      </c>
      <c r="G659" s="221"/>
      <c r="H659" s="224">
        <v>5.2530000000000001</v>
      </c>
      <c r="I659" s="225"/>
      <c r="J659" s="221"/>
      <c r="K659" s="221"/>
      <c r="L659" s="226"/>
      <c r="M659" s="227"/>
      <c r="N659" s="228"/>
      <c r="O659" s="228"/>
      <c r="P659" s="228"/>
      <c r="Q659" s="228"/>
      <c r="R659" s="228"/>
      <c r="S659" s="228"/>
      <c r="T659" s="229"/>
      <c r="AT659" s="230" t="s">
        <v>195</v>
      </c>
      <c r="AU659" s="230" t="s">
        <v>82</v>
      </c>
      <c r="AV659" s="15" t="s">
        <v>135</v>
      </c>
      <c r="AW659" s="15" t="s">
        <v>35</v>
      </c>
      <c r="AX659" s="15" t="s">
        <v>80</v>
      </c>
      <c r="AY659" s="230" t="s">
        <v>185</v>
      </c>
    </row>
    <row r="660" spans="1:65" s="2" customFormat="1" ht="16.5" customHeight="1">
      <c r="A660" s="36"/>
      <c r="B660" s="37"/>
      <c r="C660" s="237" t="s">
        <v>1351</v>
      </c>
      <c r="D660" s="237" t="s">
        <v>520</v>
      </c>
      <c r="E660" s="238" t="s">
        <v>1352</v>
      </c>
      <c r="F660" s="239" t="s">
        <v>1353</v>
      </c>
      <c r="G660" s="240" t="s">
        <v>499</v>
      </c>
      <c r="H660" s="241">
        <v>5.2530000000000001</v>
      </c>
      <c r="I660" s="242"/>
      <c r="J660" s="243">
        <f>ROUND(I660*H660,2)</f>
        <v>0</v>
      </c>
      <c r="K660" s="239" t="s">
        <v>191</v>
      </c>
      <c r="L660" s="244"/>
      <c r="M660" s="245" t="s">
        <v>19</v>
      </c>
      <c r="N660" s="246" t="s">
        <v>44</v>
      </c>
      <c r="O660" s="66"/>
      <c r="P660" s="189">
        <f>O660*H660</f>
        <v>0</v>
      </c>
      <c r="Q660" s="189">
        <v>0</v>
      </c>
      <c r="R660" s="189">
        <f>Q660*H660</f>
        <v>0</v>
      </c>
      <c r="S660" s="189">
        <v>0</v>
      </c>
      <c r="T660" s="190">
        <f>S660*H660</f>
        <v>0</v>
      </c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R660" s="191" t="s">
        <v>627</v>
      </c>
      <c r="AT660" s="191" t="s">
        <v>520</v>
      </c>
      <c r="AU660" s="191" t="s">
        <v>82</v>
      </c>
      <c r="AY660" s="19" t="s">
        <v>185</v>
      </c>
      <c r="BE660" s="192">
        <f>IF(N660="základní",J660,0)</f>
        <v>0</v>
      </c>
      <c r="BF660" s="192">
        <f>IF(N660="snížená",J660,0)</f>
        <v>0</v>
      </c>
      <c r="BG660" s="192">
        <f>IF(N660="zákl. přenesená",J660,0)</f>
        <v>0</v>
      </c>
      <c r="BH660" s="192">
        <f>IF(N660="sníž. přenesená",J660,0)</f>
        <v>0</v>
      </c>
      <c r="BI660" s="192">
        <f>IF(N660="nulová",J660,0)</f>
        <v>0</v>
      </c>
      <c r="BJ660" s="19" t="s">
        <v>80</v>
      </c>
      <c r="BK660" s="192">
        <f>ROUND(I660*H660,2)</f>
        <v>0</v>
      </c>
      <c r="BL660" s="19" t="s">
        <v>339</v>
      </c>
      <c r="BM660" s="191" t="s">
        <v>1354</v>
      </c>
    </row>
    <row r="661" spans="1:65" s="13" customFormat="1" ht="11.25">
      <c r="B661" s="198"/>
      <c r="C661" s="199"/>
      <c r="D661" s="200" t="s">
        <v>195</v>
      </c>
      <c r="E661" s="201" t="s">
        <v>19</v>
      </c>
      <c r="F661" s="202" t="s">
        <v>1304</v>
      </c>
      <c r="G661" s="199"/>
      <c r="H661" s="201" t="s">
        <v>19</v>
      </c>
      <c r="I661" s="203"/>
      <c r="J661" s="199"/>
      <c r="K661" s="199"/>
      <c r="L661" s="204"/>
      <c r="M661" s="205"/>
      <c r="N661" s="206"/>
      <c r="O661" s="206"/>
      <c r="P661" s="206"/>
      <c r="Q661" s="206"/>
      <c r="R661" s="206"/>
      <c r="S661" s="206"/>
      <c r="T661" s="207"/>
      <c r="AT661" s="208" t="s">
        <v>195</v>
      </c>
      <c r="AU661" s="208" t="s">
        <v>82</v>
      </c>
      <c r="AV661" s="13" t="s">
        <v>80</v>
      </c>
      <c r="AW661" s="13" t="s">
        <v>35</v>
      </c>
      <c r="AX661" s="13" t="s">
        <v>73</v>
      </c>
      <c r="AY661" s="208" t="s">
        <v>185</v>
      </c>
    </row>
    <row r="662" spans="1:65" s="13" customFormat="1" ht="11.25">
      <c r="B662" s="198"/>
      <c r="C662" s="199"/>
      <c r="D662" s="200" t="s">
        <v>195</v>
      </c>
      <c r="E662" s="201" t="s">
        <v>19</v>
      </c>
      <c r="F662" s="202" t="s">
        <v>1347</v>
      </c>
      <c r="G662" s="199"/>
      <c r="H662" s="201" t="s">
        <v>19</v>
      </c>
      <c r="I662" s="203"/>
      <c r="J662" s="199"/>
      <c r="K662" s="199"/>
      <c r="L662" s="204"/>
      <c r="M662" s="205"/>
      <c r="N662" s="206"/>
      <c r="O662" s="206"/>
      <c r="P662" s="206"/>
      <c r="Q662" s="206"/>
      <c r="R662" s="206"/>
      <c r="S662" s="206"/>
      <c r="T662" s="207"/>
      <c r="AT662" s="208" t="s">
        <v>195</v>
      </c>
      <c r="AU662" s="208" t="s">
        <v>82</v>
      </c>
      <c r="AV662" s="13" t="s">
        <v>80</v>
      </c>
      <c r="AW662" s="13" t="s">
        <v>35</v>
      </c>
      <c r="AX662" s="13" t="s">
        <v>73</v>
      </c>
      <c r="AY662" s="208" t="s">
        <v>185</v>
      </c>
    </row>
    <row r="663" spans="1:65" s="14" customFormat="1" ht="11.25">
      <c r="B663" s="209"/>
      <c r="C663" s="210"/>
      <c r="D663" s="200" t="s">
        <v>195</v>
      </c>
      <c r="E663" s="211" t="s">
        <v>19</v>
      </c>
      <c r="F663" s="212" t="s">
        <v>1348</v>
      </c>
      <c r="G663" s="210"/>
      <c r="H663" s="213">
        <v>2.6240000000000001</v>
      </c>
      <c r="I663" s="214"/>
      <c r="J663" s="210"/>
      <c r="K663" s="210"/>
      <c r="L663" s="215"/>
      <c r="M663" s="216"/>
      <c r="N663" s="217"/>
      <c r="O663" s="217"/>
      <c r="P663" s="217"/>
      <c r="Q663" s="217"/>
      <c r="R663" s="217"/>
      <c r="S663" s="217"/>
      <c r="T663" s="218"/>
      <c r="AT663" s="219" t="s">
        <v>195</v>
      </c>
      <c r="AU663" s="219" t="s">
        <v>82</v>
      </c>
      <c r="AV663" s="14" t="s">
        <v>82</v>
      </c>
      <c r="AW663" s="14" t="s">
        <v>35</v>
      </c>
      <c r="AX663" s="14" t="s">
        <v>73</v>
      </c>
      <c r="AY663" s="219" t="s">
        <v>185</v>
      </c>
    </row>
    <row r="664" spans="1:65" s="13" customFormat="1" ht="11.25">
      <c r="B664" s="198"/>
      <c r="C664" s="199"/>
      <c r="D664" s="200" t="s">
        <v>195</v>
      </c>
      <c r="E664" s="201" t="s">
        <v>19</v>
      </c>
      <c r="F664" s="202" t="s">
        <v>1349</v>
      </c>
      <c r="G664" s="199"/>
      <c r="H664" s="201" t="s">
        <v>19</v>
      </c>
      <c r="I664" s="203"/>
      <c r="J664" s="199"/>
      <c r="K664" s="199"/>
      <c r="L664" s="204"/>
      <c r="M664" s="205"/>
      <c r="N664" s="206"/>
      <c r="O664" s="206"/>
      <c r="P664" s="206"/>
      <c r="Q664" s="206"/>
      <c r="R664" s="206"/>
      <c r="S664" s="206"/>
      <c r="T664" s="207"/>
      <c r="AT664" s="208" t="s">
        <v>195</v>
      </c>
      <c r="AU664" s="208" t="s">
        <v>82</v>
      </c>
      <c r="AV664" s="13" t="s">
        <v>80</v>
      </c>
      <c r="AW664" s="13" t="s">
        <v>35</v>
      </c>
      <c r="AX664" s="13" t="s">
        <v>73</v>
      </c>
      <c r="AY664" s="208" t="s">
        <v>185</v>
      </c>
    </row>
    <row r="665" spans="1:65" s="14" customFormat="1" ht="11.25">
      <c r="B665" s="209"/>
      <c r="C665" s="210"/>
      <c r="D665" s="200" t="s">
        <v>195</v>
      </c>
      <c r="E665" s="211" t="s">
        <v>19</v>
      </c>
      <c r="F665" s="212" t="s">
        <v>1350</v>
      </c>
      <c r="G665" s="210"/>
      <c r="H665" s="213">
        <v>2.629</v>
      </c>
      <c r="I665" s="214"/>
      <c r="J665" s="210"/>
      <c r="K665" s="210"/>
      <c r="L665" s="215"/>
      <c r="M665" s="216"/>
      <c r="N665" s="217"/>
      <c r="O665" s="217"/>
      <c r="P665" s="217"/>
      <c r="Q665" s="217"/>
      <c r="R665" s="217"/>
      <c r="S665" s="217"/>
      <c r="T665" s="218"/>
      <c r="AT665" s="219" t="s">
        <v>195</v>
      </c>
      <c r="AU665" s="219" t="s">
        <v>82</v>
      </c>
      <c r="AV665" s="14" t="s">
        <v>82</v>
      </c>
      <c r="AW665" s="14" t="s">
        <v>35</v>
      </c>
      <c r="AX665" s="14" t="s">
        <v>73</v>
      </c>
      <c r="AY665" s="219" t="s">
        <v>185</v>
      </c>
    </row>
    <row r="666" spans="1:65" s="15" customFormat="1" ht="11.25">
      <c r="B666" s="220"/>
      <c r="C666" s="221"/>
      <c r="D666" s="200" t="s">
        <v>195</v>
      </c>
      <c r="E666" s="222" t="s">
        <v>19</v>
      </c>
      <c r="F666" s="223" t="s">
        <v>226</v>
      </c>
      <c r="G666" s="221"/>
      <c r="H666" s="224">
        <v>5.2530000000000001</v>
      </c>
      <c r="I666" s="225"/>
      <c r="J666" s="221"/>
      <c r="K666" s="221"/>
      <c r="L666" s="226"/>
      <c r="M666" s="227"/>
      <c r="N666" s="228"/>
      <c r="O666" s="228"/>
      <c r="P666" s="228"/>
      <c r="Q666" s="228"/>
      <c r="R666" s="228"/>
      <c r="S666" s="228"/>
      <c r="T666" s="229"/>
      <c r="AT666" s="230" t="s">
        <v>195</v>
      </c>
      <c r="AU666" s="230" t="s">
        <v>82</v>
      </c>
      <c r="AV666" s="15" t="s">
        <v>135</v>
      </c>
      <c r="AW666" s="15" t="s">
        <v>35</v>
      </c>
      <c r="AX666" s="15" t="s">
        <v>80</v>
      </c>
      <c r="AY666" s="230" t="s">
        <v>185</v>
      </c>
    </row>
    <row r="667" spans="1:65" s="2" customFormat="1" ht="16.5" customHeight="1">
      <c r="A667" s="36"/>
      <c r="B667" s="37"/>
      <c r="C667" s="180" t="s">
        <v>1355</v>
      </c>
      <c r="D667" s="180" t="s">
        <v>187</v>
      </c>
      <c r="E667" s="181" t="s">
        <v>1356</v>
      </c>
      <c r="F667" s="182" t="s">
        <v>1357</v>
      </c>
      <c r="G667" s="183" t="s">
        <v>1358</v>
      </c>
      <c r="H667" s="184">
        <v>627.05399999999997</v>
      </c>
      <c r="I667" s="185"/>
      <c r="J667" s="186">
        <f>ROUND(I667*H667,2)</f>
        <v>0</v>
      </c>
      <c r="K667" s="182" t="s">
        <v>191</v>
      </c>
      <c r="L667" s="41"/>
      <c r="M667" s="187" t="s">
        <v>19</v>
      </c>
      <c r="N667" s="188" t="s">
        <v>44</v>
      </c>
      <c r="O667" s="66"/>
      <c r="P667" s="189">
        <f>O667*H667</f>
        <v>0</v>
      </c>
      <c r="Q667" s="189">
        <v>6.9999999999999994E-5</v>
      </c>
      <c r="R667" s="189">
        <f>Q667*H667</f>
        <v>4.3893779999999993E-2</v>
      </c>
      <c r="S667" s="189">
        <v>0</v>
      </c>
      <c r="T667" s="190">
        <f>S667*H667</f>
        <v>0</v>
      </c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R667" s="191" t="s">
        <v>339</v>
      </c>
      <c r="AT667" s="191" t="s">
        <v>187</v>
      </c>
      <c r="AU667" s="191" t="s">
        <v>82</v>
      </c>
      <c r="AY667" s="19" t="s">
        <v>185</v>
      </c>
      <c r="BE667" s="192">
        <f>IF(N667="základní",J667,0)</f>
        <v>0</v>
      </c>
      <c r="BF667" s="192">
        <f>IF(N667="snížená",J667,0)</f>
        <v>0</v>
      </c>
      <c r="BG667" s="192">
        <f>IF(N667="zákl. přenesená",J667,0)</f>
        <v>0</v>
      </c>
      <c r="BH667" s="192">
        <f>IF(N667="sníž. přenesená",J667,0)</f>
        <v>0</v>
      </c>
      <c r="BI667" s="192">
        <f>IF(N667="nulová",J667,0)</f>
        <v>0</v>
      </c>
      <c r="BJ667" s="19" t="s">
        <v>80</v>
      </c>
      <c r="BK667" s="192">
        <f>ROUND(I667*H667,2)</f>
        <v>0</v>
      </c>
      <c r="BL667" s="19" t="s">
        <v>339</v>
      </c>
      <c r="BM667" s="191" t="s">
        <v>1359</v>
      </c>
    </row>
    <row r="668" spans="1:65" s="2" customFormat="1" ht="11.25">
      <c r="A668" s="36"/>
      <c r="B668" s="37"/>
      <c r="C668" s="38"/>
      <c r="D668" s="193" t="s">
        <v>193</v>
      </c>
      <c r="E668" s="38"/>
      <c r="F668" s="194" t="s">
        <v>1360</v>
      </c>
      <c r="G668" s="38"/>
      <c r="H668" s="38"/>
      <c r="I668" s="195"/>
      <c r="J668" s="38"/>
      <c r="K668" s="38"/>
      <c r="L668" s="41"/>
      <c r="M668" s="196"/>
      <c r="N668" s="197"/>
      <c r="O668" s="66"/>
      <c r="P668" s="66"/>
      <c r="Q668" s="66"/>
      <c r="R668" s="66"/>
      <c r="S668" s="66"/>
      <c r="T668" s="67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T668" s="19" t="s">
        <v>193</v>
      </c>
      <c r="AU668" s="19" t="s">
        <v>82</v>
      </c>
    </row>
    <row r="669" spans="1:65" s="13" customFormat="1" ht="11.25">
      <c r="B669" s="198"/>
      <c r="C669" s="199"/>
      <c r="D669" s="200" t="s">
        <v>195</v>
      </c>
      <c r="E669" s="201" t="s">
        <v>19</v>
      </c>
      <c r="F669" s="202" t="s">
        <v>1304</v>
      </c>
      <c r="G669" s="199"/>
      <c r="H669" s="201" t="s">
        <v>19</v>
      </c>
      <c r="I669" s="203"/>
      <c r="J669" s="199"/>
      <c r="K669" s="199"/>
      <c r="L669" s="204"/>
      <c r="M669" s="205"/>
      <c r="N669" s="206"/>
      <c r="O669" s="206"/>
      <c r="P669" s="206"/>
      <c r="Q669" s="206"/>
      <c r="R669" s="206"/>
      <c r="S669" s="206"/>
      <c r="T669" s="207"/>
      <c r="AT669" s="208" t="s">
        <v>195</v>
      </c>
      <c r="AU669" s="208" t="s">
        <v>82</v>
      </c>
      <c r="AV669" s="13" t="s">
        <v>80</v>
      </c>
      <c r="AW669" s="13" t="s">
        <v>35</v>
      </c>
      <c r="AX669" s="13" t="s">
        <v>73</v>
      </c>
      <c r="AY669" s="208" t="s">
        <v>185</v>
      </c>
    </row>
    <row r="670" spans="1:65" s="13" customFormat="1" ht="11.25">
      <c r="B670" s="198"/>
      <c r="C670" s="199"/>
      <c r="D670" s="200" t="s">
        <v>195</v>
      </c>
      <c r="E670" s="201" t="s">
        <v>19</v>
      </c>
      <c r="F670" s="202" t="s">
        <v>1361</v>
      </c>
      <c r="G670" s="199"/>
      <c r="H670" s="201" t="s">
        <v>19</v>
      </c>
      <c r="I670" s="203"/>
      <c r="J670" s="199"/>
      <c r="K670" s="199"/>
      <c r="L670" s="204"/>
      <c r="M670" s="205"/>
      <c r="N670" s="206"/>
      <c r="O670" s="206"/>
      <c r="P670" s="206"/>
      <c r="Q670" s="206"/>
      <c r="R670" s="206"/>
      <c r="S670" s="206"/>
      <c r="T670" s="207"/>
      <c r="AT670" s="208" t="s">
        <v>195</v>
      </c>
      <c r="AU670" s="208" t="s">
        <v>82</v>
      </c>
      <c r="AV670" s="13" t="s">
        <v>80</v>
      </c>
      <c r="AW670" s="13" t="s">
        <v>35</v>
      </c>
      <c r="AX670" s="13" t="s">
        <v>73</v>
      </c>
      <c r="AY670" s="208" t="s">
        <v>185</v>
      </c>
    </row>
    <row r="671" spans="1:65" s="13" customFormat="1" ht="11.25">
      <c r="B671" s="198"/>
      <c r="C671" s="199"/>
      <c r="D671" s="200" t="s">
        <v>195</v>
      </c>
      <c r="E671" s="201" t="s">
        <v>19</v>
      </c>
      <c r="F671" s="202" t="s">
        <v>1362</v>
      </c>
      <c r="G671" s="199"/>
      <c r="H671" s="201" t="s">
        <v>19</v>
      </c>
      <c r="I671" s="203"/>
      <c r="J671" s="199"/>
      <c r="K671" s="199"/>
      <c r="L671" s="204"/>
      <c r="M671" s="205"/>
      <c r="N671" s="206"/>
      <c r="O671" s="206"/>
      <c r="P671" s="206"/>
      <c r="Q671" s="206"/>
      <c r="R671" s="206"/>
      <c r="S671" s="206"/>
      <c r="T671" s="207"/>
      <c r="AT671" s="208" t="s">
        <v>195</v>
      </c>
      <c r="AU671" s="208" t="s">
        <v>82</v>
      </c>
      <c r="AV671" s="13" t="s">
        <v>80</v>
      </c>
      <c r="AW671" s="13" t="s">
        <v>35</v>
      </c>
      <c r="AX671" s="13" t="s">
        <v>73</v>
      </c>
      <c r="AY671" s="208" t="s">
        <v>185</v>
      </c>
    </row>
    <row r="672" spans="1:65" s="14" customFormat="1" ht="11.25">
      <c r="B672" s="209"/>
      <c r="C672" s="210"/>
      <c r="D672" s="200" t="s">
        <v>195</v>
      </c>
      <c r="E672" s="211" t="s">
        <v>19</v>
      </c>
      <c r="F672" s="212" t="s">
        <v>1363</v>
      </c>
      <c r="G672" s="210"/>
      <c r="H672" s="213">
        <v>382.18</v>
      </c>
      <c r="I672" s="214"/>
      <c r="J672" s="210"/>
      <c r="K672" s="210"/>
      <c r="L672" s="215"/>
      <c r="M672" s="216"/>
      <c r="N672" s="217"/>
      <c r="O672" s="217"/>
      <c r="P672" s="217"/>
      <c r="Q672" s="217"/>
      <c r="R672" s="217"/>
      <c r="S672" s="217"/>
      <c r="T672" s="218"/>
      <c r="AT672" s="219" t="s">
        <v>195</v>
      </c>
      <c r="AU672" s="219" t="s">
        <v>82</v>
      </c>
      <c r="AV672" s="14" t="s">
        <v>82</v>
      </c>
      <c r="AW672" s="14" t="s">
        <v>35</v>
      </c>
      <c r="AX672" s="14" t="s">
        <v>73</v>
      </c>
      <c r="AY672" s="219" t="s">
        <v>185</v>
      </c>
    </row>
    <row r="673" spans="1:65" s="13" customFormat="1" ht="11.25">
      <c r="B673" s="198"/>
      <c r="C673" s="199"/>
      <c r="D673" s="200" t="s">
        <v>195</v>
      </c>
      <c r="E673" s="201" t="s">
        <v>19</v>
      </c>
      <c r="F673" s="202" t="s">
        <v>1364</v>
      </c>
      <c r="G673" s="199"/>
      <c r="H673" s="201" t="s">
        <v>19</v>
      </c>
      <c r="I673" s="203"/>
      <c r="J673" s="199"/>
      <c r="K673" s="199"/>
      <c r="L673" s="204"/>
      <c r="M673" s="205"/>
      <c r="N673" s="206"/>
      <c r="O673" s="206"/>
      <c r="P673" s="206"/>
      <c r="Q673" s="206"/>
      <c r="R673" s="206"/>
      <c r="S673" s="206"/>
      <c r="T673" s="207"/>
      <c r="AT673" s="208" t="s">
        <v>195</v>
      </c>
      <c r="AU673" s="208" t="s">
        <v>82</v>
      </c>
      <c r="AV673" s="13" t="s">
        <v>80</v>
      </c>
      <c r="AW673" s="13" t="s">
        <v>35</v>
      </c>
      <c r="AX673" s="13" t="s">
        <v>73</v>
      </c>
      <c r="AY673" s="208" t="s">
        <v>185</v>
      </c>
    </row>
    <row r="674" spans="1:65" s="14" customFormat="1" ht="11.25">
      <c r="B674" s="209"/>
      <c r="C674" s="210"/>
      <c r="D674" s="200" t="s">
        <v>195</v>
      </c>
      <c r="E674" s="211" t="s">
        <v>19</v>
      </c>
      <c r="F674" s="212" t="s">
        <v>1365</v>
      </c>
      <c r="G674" s="210"/>
      <c r="H674" s="213">
        <v>119.395</v>
      </c>
      <c r="I674" s="214"/>
      <c r="J674" s="210"/>
      <c r="K674" s="210"/>
      <c r="L674" s="215"/>
      <c r="M674" s="216"/>
      <c r="N674" s="217"/>
      <c r="O674" s="217"/>
      <c r="P674" s="217"/>
      <c r="Q674" s="217"/>
      <c r="R674" s="217"/>
      <c r="S674" s="217"/>
      <c r="T674" s="218"/>
      <c r="AT674" s="219" t="s">
        <v>195</v>
      </c>
      <c r="AU674" s="219" t="s">
        <v>82</v>
      </c>
      <c r="AV674" s="14" t="s">
        <v>82</v>
      </c>
      <c r="AW674" s="14" t="s">
        <v>35</v>
      </c>
      <c r="AX674" s="14" t="s">
        <v>73</v>
      </c>
      <c r="AY674" s="219" t="s">
        <v>185</v>
      </c>
    </row>
    <row r="675" spans="1:65" s="13" customFormat="1" ht="11.25">
      <c r="B675" s="198"/>
      <c r="C675" s="199"/>
      <c r="D675" s="200" t="s">
        <v>195</v>
      </c>
      <c r="E675" s="201" t="s">
        <v>19</v>
      </c>
      <c r="F675" s="202" t="s">
        <v>1366</v>
      </c>
      <c r="G675" s="199"/>
      <c r="H675" s="201" t="s">
        <v>19</v>
      </c>
      <c r="I675" s="203"/>
      <c r="J675" s="199"/>
      <c r="K675" s="199"/>
      <c r="L675" s="204"/>
      <c r="M675" s="205"/>
      <c r="N675" s="206"/>
      <c r="O675" s="206"/>
      <c r="P675" s="206"/>
      <c r="Q675" s="206"/>
      <c r="R675" s="206"/>
      <c r="S675" s="206"/>
      <c r="T675" s="207"/>
      <c r="AT675" s="208" t="s">
        <v>195</v>
      </c>
      <c r="AU675" s="208" t="s">
        <v>82</v>
      </c>
      <c r="AV675" s="13" t="s">
        <v>80</v>
      </c>
      <c r="AW675" s="13" t="s">
        <v>35</v>
      </c>
      <c r="AX675" s="13" t="s">
        <v>73</v>
      </c>
      <c r="AY675" s="208" t="s">
        <v>185</v>
      </c>
    </row>
    <row r="676" spans="1:65" s="13" customFormat="1" ht="11.25">
      <c r="B676" s="198"/>
      <c r="C676" s="199"/>
      <c r="D676" s="200" t="s">
        <v>195</v>
      </c>
      <c r="E676" s="201" t="s">
        <v>19</v>
      </c>
      <c r="F676" s="202" t="s">
        <v>1367</v>
      </c>
      <c r="G676" s="199"/>
      <c r="H676" s="201" t="s">
        <v>19</v>
      </c>
      <c r="I676" s="203"/>
      <c r="J676" s="199"/>
      <c r="K676" s="199"/>
      <c r="L676" s="204"/>
      <c r="M676" s="205"/>
      <c r="N676" s="206"/>
      <c r="O676" s="206"/>
      <c r="P676" s="206"/>
      <c r="Q676" s="206"/>
      <c r="R676" s="206"/>
      <c r="S676" s="206"/>
      <c r="T676" s="207"/>
      <c r="AT676" s="208" t="s">
        <v>195</v>
      </c>
      <c r="AU676" s="208" t="s">
        <v>82</v>
      </c>
      <c r="AV676" s="13" t="s">
        <v>80</v>
      </c>
      <c r="AW676" s="13" t="s">
        <v>35</v>
      </c>
      <c r="AX676" s="13" t="s">
        <v>73</v>
      </c>
      <c r="AY676" s="208" t="s">
        <v>185</v>
      </c>
    </row>
    <row r="677" spans="1:65" s="14" customFormat="1" ht="11.25">
      <c r="B677" s="209"/>
      <c r="C677" s="210"/>
      <c r="D677" s="200" t="s">
        <v>195</v>
      </c>
      <c r="E677" s="211" t="s">
        <v>19</v>
      </c>
      <c r="F677" s="212" t="s">
        <v>1368</v>
      </c>
      <c r="G677" s="210"/>
      <c r="H677" s="213">
        <v>125.479</v>
      </c>
      <c r="I677" s="214"/>
      <c r="J677" s="210"/>
      <c r="K677" s="210"/>
      <c r="L677" s="215"/>
      <c r="M677" s="216"/>
      <c r="N677" s="217"/>
      <c r="O677" s="217"/>
      <c r="P677" s="217"/>
      <c r="Q677" s="217"/>
      <c r="R677" s="217"/>
      <c r="S677" s="217"/>
      <c r="T677" s="218"/>
      <c r="AT677" s="219" t="s">
        <v>195</v>
      </c>
      <c r="AU677" s="219" t="s">
        <v>82</v>
      </c>
      <c r="AV677" s="14" t="s">
        <v>82</v>
      </c>
      <c r="AW677" s="14" t="s">
        <v>35</v>
      </c>
      <c r="AX677" s="14" t="s">
        <v>73</v>
      </c>
      <c r="AY677" s="219" t="s">
        <v>185</v>
      </c>
    </row>
    <row r="678" spans="1:65" s="15" customFormat="1" ht="11.25">
      <c r="B678" s="220"/>
      <c r="C678" s="221"/>
      <c r="D678" s="200" t="s">
        <v>195</v>
      </c>
      <c r="E678" s="222" t="s">
        <v>19</v>
      </c>
      <c r="F678" s="223" t="s">
        <v>226</v>
      </c>
      <c r="G678" s="221"/>
      <c r="H678" s="224">
        <v>627.05399999999997</v>
      </c>
      <c r="I678" s="225"/>
      <c r="J678" s="221"/>
      <c r="K678" s="221"/>
      <c r="L678" s="226"/>
      <c r="M678" s="227"/>
      <c r="N678" s="228"/>
      <c r="O678" s="228"/>
      <c r="P678" s="228"/>
      <c r="Q678" s="228"/>
      <c r="R678" s="228"/>
      <c r="S678" s="228"/>
      <c r="T678" s="229"/>
      <c r="AT678" s="230" t="s">
        <v>195</v>
      </c>
      <c r="AU678" s="230" t="s">
        <v>82</v>
      </c>
      <c r="AV678" s="15" t="s">
        <v>135</v>
      </c>
      <c r="AW678" s="15" t="s">
        <v>35</v>
      </c>
      <c r="AX678" s="15" t="s">
        <v>80</v>
      </c>
      <c r="AY678" s="230" t="s">
        <v>185</v>
      </c>
    </row>
    <row r="679" spans="1:65" s="2" customFormat="1" ht="16.5" customHeight="1">
      <c r="A679" s="36"/>
      <c r="B679" s="37"/>
      <c r="C679" s="237" t="s">
        <v>1369</v>
      </c>
      <c r="D679" s="237" t="s">
        <v>520</v>
      </c>
      <c r="E679" s="238" t="s">
        <v>1370</v>
      </c>
      <c r="F679" s="239" t="s">
        <v>1371</v>
      </c>
      <c r="G679" s="240" t="s">
        <v>342</v>
      </c>
      <c r="H679" s="241">
        <v>0.38200000000000001</v>
      </c>
      <c r="I679" s="242"/>
      <c r="J679" s="243">
        <f>ROUND(I679*H679,2)</f>
        <v>0</v>
      </c>
      <c r="K679" s="239" t="s">
        <v>449</v>
      </c>
      <c r="L679" s="244"/>
      <c r="M679" s="245" t="s">
        <v>19</v>
      </c>
      <c r="N679" s="246" t="s">
        <v>44</v>
      </c>
      <c r="O679" s="66"/>
      <c r="P679" s="189">
        <f>O679*H679</f>
        <v>0</v>
      </c>
      <c r="Q679" s="189">
        <v>1</v>
      </c>
      <c r="R679" s="189">
        <f>Q679*H679</f>
        <v>0.38200000000000001</v>
      </c>
      <c r="S679" s="189">
        <v>0</v>
      </c>
      <c r="T679" s="190">
        <f>S679*H679</f>
        <v>0</v>
      </c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R679" s="191" t="s">
        <v>627</v>
      </c>
      <c r="AT679" s="191" t="s">
        <v>520</v>
      </c>
      <c r="AU679" s="191" t="s">
        <v>82</v>
      </c>
      <c r="AY679" s="19" t="s">
        <v>185</v>
      </c>
      <c r="BE679" s="192">
        <f>IF(N679="základní",J679,0)</f>
        <v>0</v>
      </c>
      <c r="BF679" s="192">
        <f>IF(N679="snížená",J679,0)</f>
        <v>0</v>
      </c>
      <c r="BG679" s="192">
        <f>IF(N679="zákl. přenesená",J679,0)</f>
        <v>0</v>
      </c>
      <c r="BH679" s="192">
        <f>IF(N679="sníž. přenesená",J679,0)</f>
        <v>0</v>
      </c>
      <c r="BI679" s="192">
        <f>IF(N679="nulová",J679,0)</f>
        <v>0</v>
      </c>
      <c r="BJ679" s="19" t="s">
        <v>80</v>
      </c>
      <c r="BK679" s="192">
        <f>ROUND(I679*H679,2)</f>
        <v>0</v>
      </c>
      <c r="BL679" s="19" t="s">
        <v>339</v>
      </c>
      <c r="BM679" s="191" t="s">
        <v>1372</v>
      </c>
    </row>
    <row r="680" spans="1:65" s="13" customFormat="1" ht="11.25">
      <c r="B680" s="198"/>
      <c r="C680" s="199"/>
      <c r="D680" s="200" t="s">
        <v>195</v>
      </c>
      <c r="E680" s="201" t="s">
        <v>19</v>
      </c>
      <c r="F680" s="202" t="s">
        <v>1304</v>
      </c>
      <c r="G680" s="199"/>
      <c r="H680" s="201" t="s">
        <v>19</v>
      </c>
      <c r="I680" s="203"/>
      <c r="J680" s="199"/>
      <c r="K680" s="199"/>
      <c r="L680" s="204"/>
      <c r="M680" s="205"/>
      <c r="N680" s="206"/>
      <c r="O680" s="206"/>
      <c r="P680" s="206"/>
      <c r="Q680" s="206"/>
      <c r="R680" s="206"/>
      <c r="S680" s="206"/>
      <c r="T680" s="207"/>
      <c r="AT680" s="208" t="s">
        <v>195</v>
      </c>
      <c r="AU680" s="208" t="s">
        <v>82</v>
      </c>
      <c r="AV680" s="13" t="s">
        <v>80</v>
      </c>
      <c r="AW680" s="13" t="s">
        <v>35</v>
      </c>
      <c r="AX680" s="13" t="s">
        <v>73</v>
      </c>
      <c r="AY680" s="208" t="s">
        <v>185</v>
      </c>
    </row>
    <row r="681" spans="1:65" s="13" customFormat="1" ht="11.25">
      <c r="B681" s="198"/>
      <c r="C681" s="199"/>
      <c r="D681" s="200" t="s">
        <v>195</v>
      </c>
      <c r="E681" s="201" t="s">
        <v>19</v>
      </c>
      <c r="F681" s="202" t="s">
        <v>1361</v>
      </c>
      <c r="G681" s="199"/>
      <c r="H681" s="201" t="s">
        <v>19</v>
      </c>
      <c r="I681" s="203"/>
      <c r="J681" s="199"/>
      <c r="K681" s="199"/>
      <c r="L681" s="204"/>
      <c r="M681" s="205"/>
      <c r="N681" s="206"/>
      <c r="O681" s="206"/>
      <c r="P681" s="206"/>
      <c r="Q681" s="206"/>
      <c r="R681" s="206"/>
      <c r="S681" s="206"/>
      <c r="T681" s="207"/>
      <c r="AT681" s="208" t="s">
        <v>195</v>
      </c>
      <c r="AU681" s="208" t="s">
        <v>82</v>
      </c>
      <c r="AV681" s="13" t="s">
        <v>80</v>
      </c>
      <c r="AW681" s="13" t="s">
        <v>35</v>
      </c>
      <c r="AX681" s="13" t="s">
        <v>73</v>
      </c>
      <c r="AY681" s="208" t="s">
        <v>185</v>
      </c>
    </row>
    <row r="682" spans="1:65" s="13" customFormat="1" ht="11.25">
      <c r="B682" s="198"/>
      <c r="C682" s="199"/>
      <c r="D682" s="200" t="s">
        <v>195</v>
      </c>
      <c r="E682" s="201" t="s">
        <v>19</v>
      </c>
      <c r="F682" s="202" t="s">
        <v>1362</v>
      </c>
      <c r="G682" s="199"/>
      <c r="H682" s="201" t="s">
        <v>19</v>
      </c>
      <c r="I682" s="203"/>
      <c r="J682" s="199"/>
      <c r="K682" s="199"/>
      <c r="L682" s="204"/>
      <c r="M682" s="205"/>
      <c r="N682" s="206"/>
      <c r="O682" s="206"/>
      <c r="P682" s="206"/>
      <c r="Q682" s="206"/>
      <c r="R682" s="206"/>
      <c r="S682" s="206"/>
      <c r="T682" s="207"/>
      <c r="AT682" s="208" t="s">
        <v>195</v>
      </c>
      <c r="AU682" s="208" t="s">
        <v>82</v>
      </c>
      <c r="AV682" s="13" t="s">
        <v>80</v>
      </c>
      <c r="AW682" s="13" t="s">
        <v>35</v>
      </c>
      <c r="AX682" s="13" t="s">
        <v>73</v>
      </c>
      <c r="AY682" s="208" t="s">
        <v>185</v>
      </c>
    </row>
    <row r="683" spans="1:65" s="14" customFormat="1" ht="11.25">
      <c r="B683" s="209"/>
      <c r="C683" s="210"/>
      <c r="D683" s="200" t="s">
        <v>195</v>
      </c>
      <c r="E683" s="211" t="s">
        <v>19</v>
      </c>
      <c r="F683" s="212" t="s">
        <v>1373</v>
      </c>
      <c r="G683" s="210"/>
      <c r="H683" s="213">
        <v>0.38200000000000001</v>
      </c>
      <c r="I683" s="214"/>
      <c r="J683" s="210"/>
      <c r="K683" s="210"/>
      <c r="L683" s="215"/>
      <c r="M683" s="216"/>
      <c r="N683" s="217"/>
      <c r="O683" s="217"/>
      <c r="P683" s="217"/>
      <c r="Q683" s="217"/>
      <c r="R683" s="217"/>
      <c r="S683" s="217"/>
      <c r="T683" s="218"/>
      <c r="AT683" s="219" t="s">
        <v>195</v>
      </c>
      <c r="AU683" s="219" t="s">
        <v>82</v>
      </c>
      <c r="AV683" s="14" t="s">
        <v>82</v>
      </c>
      <c r="AW683" s="14" t="s">
        <v>35</v>
      </c>
      <c r="AX683" s="14" t="s">
        <v>73</v>
      </c>
      <c r="AY683" s="219" t="s">
        <v>185</v>
      </c>
    </row>
    <row r="684" spans="1:65" s="15" customFormat="1" ht="11.25">
      <c r="B684" s="220"/>
      <c r="C684" s="221"/>
      <c r="D684" s="200" t="s">
        <v>195</v>
      </c>
      <c r="E684" s="222" t="s">
        <v>19</v>
      </c>
      <c r="F684" s="223" t="s">
        <v>226</v>
      </c>
      <c r="G684" s="221"/>
      <c r="H684" s="224">
        <v>0.38200000000000001</v>
      </c>
      <c r="I684" s="225"/>
      <c r="J684" s="221"/>
      <c r="K684" s="221"/>
      <c r="L684" s="226"/>
      <c r="M684" s="227"/>
      <c r="N684" s="228"/>
      <c r="O684" s="228"/>
      <c r="P684" s="228"/>
      <c r="Q684" s="228"/>
      <c r="R684" s="228"/>
      <c r="S684" s="228"/>
      <c r="T684" s="229"/>
      <c r="AT684" s="230" t="s">
        <v>195</v>
      </c>
      <c r="AU684" s="230" t="s">
        <v>82</v>
      </c>
      <c r="AV684" s="15" t="s">
        <v>135</v>
      </c>
      <c r="AW684" s="15" t="s">
        <v>35</v>
      </c>
      <c r="AX684" s="15" t="s">
        <v>80</v>
      </c>
      <c r="AY684" s="230" t="s">
        <v>185</v>
      </c>
    </row>
    <row r="685" spans="1:65" s="2" customFormat="1" ht="16.5" customHeight="1">
      <c r="A685" s="36"/>
      <c r="B685" s="37"/>
      <c r="C685" s="237" t="s">
        <v>1374</v>
      </c>
      <c r="D685" s="237" t="s">
        <v>520</v>
      </c>
      <c r="E685" s="238" t="s">
        <v>1375</v>
      </c>
      <c r="F685" s="239" t="s">
        <v>1376</v>
      </c>
      <c r="G685" s="240" t="s">
        <v>342</v>
      </c>
      <c r="H685" s="241">
        <v>0.11899999999999999</v>
      </c>
      <c r="I685" s="242"/>
      <c r="J685" s="243">
        <f>ROUND(I685*H685,2)</f>
        <v>0</v>
      </c>
      <c r="K685" s="239" t="s">
        <v>449</v>
      </c>
      <c r="L685" s="244"/>
      <c r="M685" s="245" t="s">
        <v>19</v>
      </c>
      <c r="N685" s="246" t="s">
        <v>44</v>
      </c>
      <c r="O685" s="66"/>
      <c r="P685" s="189">
        <f>O685*H685</f>
        <v>0</v>
      </c>
      <c r="Q685" s="189">
        <v>1</v>
      </c>
      <c r="R685" s="189">
        <f>Q685*H685</f>
        <v>0.11899999999999999</v>
      </c>
      <c r="S685" s="189">
        <v>0</v>
      </c>
      <c r="T685" s="190">
        <f>S685*H685</f>
        <v>0</v>
      </c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R685" s="191" t="s">
        <v>627</v>
      </c>
      <c r="AT685" s="191" t="s">
        <v>520</v>
      </c>
      <c r="AU685" s="191" t="s">
        <v>82</v>
      </c>
      <c r="AY685" s="19" t="s">
        <v>185</v>
      </c>
      <c r="BE685" s="192">
        <f>IF(N685="základní",J685,0)</f>
        <v>0</v>
      </c>
      <c r="BF685" s="192">
        <f>IF(N685="snížená",J685,0)</f>
        <v>0</v>
      </c>
      <c r="BG685" s="192">
        <f>IF(N685="zákl. přenesená",J685,0)</f>
        <v>0</v>
      </c>
      <c r="BH685" s="192">
        <f>IF(N685="sníž. přenesená",J685,0)</f>
        <v>0</v>
      </c>
      <c r="BI685" s="192">
        <f>IF(N685="nulová",J685,0)</f>
        <v>0</v>
      </c>
      <c r="BJ685" s="19" t="s">
        <v>80</v>
      </c>
      <c r="BK685" s="192">
        <f>ROUND(I685*H685,2)</f>
        <v>0</v>
      </c>
      <c r="BL685" s="19" t="s">
        <v>339</v>
      </c>
      <c r="BM685" s="191" t="s">
        <v>1377</v>
      </c>
    </row>
    <row r="686" spans="1:65" s="13" customFormat="1" ht="11.25">
      <c r="B686" s="198"/>
      <c r="C686" s="199"/>
      <c r="D686" s="200" t="s">
        <v>195</v>
      </c>
      <c r="E686" s="201" t="s">
        <v>19</v>
      </c>
      <c r="F686" s="202" t="s">
        <v>1304</v>
      </c>
      <c r="G686" s="199"/>
      <c r="H686" s="201" t="s">
        <v>19</v>
      </c>
      <c r="I686" s="203"/>
      <c r="J686" s="199"/>
      <c r="K686" s="199"/>
      <c r="L686" s="204"/>
      <c r="M686" s="205"/>
      <c r="N686" s="206"/>
      <c r="O686" s="206"/>
      <c r="P686" s="206"/>
      <c r="Q686" s="206"/>
      <c r="R686" s="206"/>
      <c r="S686" s="206"/>
      <c r="T686" s="207"/>
      <c r="AT686" s="208" t="s">
        <v>195</v>
      </c>
      <c r="AU686" s="208" t="s">
        <v>82</v>
      </c>
      <c r="AV686" s="13" t="s">
        <v>80</v>
      </c>
      <c r="AW686" s="13" t="s">
        <v>35</v>
      </c>
      <c r="AX686" s="13" t="s">
        <v>73</v>
      </c>
      <c r="AY686" s="208" t="s">
        <v>185</v>
      </c>
    </row>
    <row r="687" spans="1:65" s="13" customFormat="1" ht="11.25">
      <c r="B687" s="198"/>
      <c r="C687" s="199"/>
      <c r="D687" s="200" t="s">
        <v>195</v>
      </c>
      <c r="E687" s="201" t="s">
        <v>19</v>
      </c>
      <c r="F687" s="202" t="s">
        <v>1361</v>
      </c>
      <c r="G687" s="199"/>
      <c r="H687" s="201" t="s">
        <v>19</v>
      </c>
      <c r="I687" s="203"/>
      <c r="J687" s="199"/>
      <c r="K687" s="199"/>
      <c r="L687" s="204"/>
      <c r="M687" s="205"/>
      <c r="N687" s="206"/>
      <c r="O687" s="206"/>
      <c r="P687" s="206"/>
      <c r="Q687" s="206"/>
      <c r="R687" s="206"/>
      <c r="S687" s="206"/>
      <c r="T687" s="207"/>
      <c r="AT687" s="208" t="s">
        <v>195</v>
      </c>
      <c r="AU687" s="208" t="s">
        <v>82</v>
      </c>
      <c r="AV687" s="13" t="s">
        <v>80</v>
      </c>
      <c r="AW687" s="13" t="s">
        <v>35</v>
      </c>
      <c r="AX687" s="13" t="s">
        <v>73</v>
      </c>
      <c r="AY687" s="208" t="s">
        <v>185</v>
      </c>
    </row>
    <row r="688" spans="1:65" s="13" customFormat="1" ht="11.25">
      <c r="B688" s="198"/>
      <c r="C688" s="199"/>
      <c r="D688" s="200" t="s">
        <v>195</v>
      </c>
      <c r="E688" s="201" t="s">
        <v>19</v>
      </c>
      <c r="F688" s="202" t="s">
        <v>1364</v>
      </c>
      <c r="G688" s="199"/>
      <c r="H688" s="201" t="s">
        <v>19</v>
      </c>
      <c r="I688" s="203"/>
      <c r="J688" s="199"/>
      <c r="K688" s="199"/>
      <c r="L688" s="204"/>
      <c r="M688" s="205"/>
      <c r="N688" s="206"/>
      <c r="O688" s="206"/>
      <c r="P688" s="206"/>
      <c r="Q688" s="206"/>
      <c r="R688" s="206"/>
      <c r="S688" s="206"/>
      <c r="T688" s="207"/>
      <c r="AT688" s="208" t="s">
        <v>195</v>
      </c>
      <c r="AU688" s="208" t="s">
        <v>82</v>
      </c>
      <c r="AV688" s="13" t="s">
        <v>80</v>
      </c>
      <c r="AW688" s="13" t="s">
        <v>35</v>
      </c>
      <c r="AX688" s="13" t="s">
        <v>73</v>
      </c>
      <c r="AY688" s="208" t="s">
        <v>185</v>
      </c>
    </row>
    <row r="689" spans="1:65" s="14" customFormat="1" ht="11.25">
      <c r="B689" s="209"/>
      <c r="C689" s="210"/>
      <c r="D689" s="200" t="s">
        <v>195</v>
      </c>
      <c r="E689" s="211" t="s">
        <v>19</v>
      </c>
      <c r="F689" s="212" t="s">
        <v>1378</v>
      </c>
      <c r="G689" s="210"/>
      <c r="H689" s="213">
        <v>0.11899999999999999</v>
      </c>
      <c r="I689" s="214"/>
      <c r="J689" s="210"/>
      <c r="K689" s="210"/>
      <c r="L689" s="215"/>
      <c r="M689" s="216"/>
      <c r="N689" s="217"/>
      <c r="O689" s="217"/>
      <c r="P689" s="217"/>
      <c r="Q689" s="217"/>
      <c r="R689" s="217"/>
      <c r="S689" s="217"/>
      <c r="T689" s="218"/>
      <c r="AT689" s="219" t="s">
        <v>195</v>
      </c>
      <c r="AU689" s="219" t="s">
        <v>82</v>
      </c>
      <c r="AV689" s="14" t="s">
        <v>82</v>
      </c>
      <c r="AW689" s="14" t="s">
        <v>35</v>
      </c>
      <c r="AX689" s="14" t="s">
        <v>73</v>
      </c>
      <c r="AY689" s="219" t="s">
        <v>185</v>
      </c>
    </row>
    <row r="690" spans="1:65" s="15" customFormat="1" ht="11.25">
      <c r="B690" s="220"/>
      <c r="C690" s="221"/>
      <c r="D690" s="200" t="s">
        <v>195</v>
      </c>
      <c r="E690" s="222" t="s">
        <v>19</v>
      </c>
      <c r="F690" s="223" t="s">
        <v>226</v>
      </c>
      <c r="G690" s="221"/>
      <c r="H690" s="224">
        <v>0.11899999999999999</v>
      </c>
      <c r="I690" s="225"/>
      <c r="J690" s="221"/>
      <c r="K690" s="221"/>
      <c r="L690" s="226"/>
      <c r="M690" s="227"/>
      <c r="N690" s="228"/>
      <c r="O690" s="228"/>
      <c r="P690" s="228"/>
      <c r="Q690" s="228"/>
      <c r="R690" s="228"/>
      <c r="S690" s="228"/>
      <c r="T690" s="229"/>
      <c r="AT690" s="230" t="s">
        <v>195</v>
      </c>
      <c r="AU690" s="230" t="s">
        <v>82</v>
      </c>
      <c r="AV690" s="15" t="s">
        <v>135</v>
      </c>
      <c r="AW690" s="15" t="s">
        <v>35</v>
      </c>
      <c r="AX690" s="15" t="s">
        <v>80</v>
      </c>
      <c r="AY690" s="230" t="s">
        <v>185</v>
      </c>
    </row>
    <row r="691" spans="1:65" s="2" customFormat="1" ht="16.5" customHeight="1">
      <c r="A691" s="36"/>
      <c r="B691" s="37"/>
      <c r="C691" s="237" t="s">
        <v>1379</v>
      </c>
      <c r="D691" s="237" t="s">
        <v>520</v>
      </c>
      <c r="E691" s="238" t="s">
        <v>1380</v>
      </c>
      <c r="F691" s="239" t="s">
        <v>1381</v>
      </c>
      <c r="G691" s="240" t="s">
        <v>342</v>
      </c>
      <c r="H691" s="241">
        <v>0.125</v>
      </c>
      <c r="I691" s="242"/>
      <c r="J691" s="243">
        <f>ROUND(I691*H691,2)</f>
        <v>0</v>
      </c>
      <c r="K691" s="239" t="s">
        <v>191</v>
      </c>
      <c r="L691" s="244"/>
      <c r="M691" s="245" t="s">
        <v>19</v>
      </c>
      <c r="N691" s="246" t="s">
        <v>44</v>
      </c>
      <c r="O691" s="66"/>
      <c r="P691" s="189">
        <f>O691*H691</f>
        <v>0</v>
      </c>
      <c r="Q691" s="189">
        <v>1</v>
      </c>
      <c r="R691" s="189">
        <f>Q691*H691</f>
        <v>0.125</v>
      </c>
      <c r="S691" s="189">
        <v>0</v>
      </c>
      <c r="T691" s="190">
        <f>S691*H691</f>
        <v>0</v>
      </c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R691" s="191" t="s">
        <v>627</v>
      </c>
      <c r="AT691" s="191" t="s">
        <v>520</v>
      </c>
      <c r="AU691" s="191" t="s">
        <v>82</v>
      </c>
      <c r="AY691" s="19" t="s">
        <v>185</v>
      </c>
      <c r="BE691" s="192">
        <f>IF(N691="základní",J691,0)</f>
        <v>0</v>
      </c>
      <c r="BF691" s="192">
        <f>IF(N691="snížená",J691,0)</f>
        <v>0</v>
      </c>
      <c r="BG691" s="192">
        <f>IF(N691="zákl. přenesená",J691,0)</f>
        <v>0</v>
      </c>
      <c r="BH691" s="192">
        <f>IF(N691="sníž. přenesená",J691,0)</f>
        <v>0</v>
      </c>
      <c r="BI691" s="192">
        <f>IF(N691="nulová",J691,0)</f>
        <v>0</v>
      </c>
      <c r="BJ691" s="19" t="s">
        <v>80</v>
      </c>
      <c r="BK691" s="192">
        <f>ROUND(I691*H691,2)</f>
        <v>0</v>
      </c>
      <c r="BL691" s="19" t="s">
        <v>339</v>
      </c>
      <c r="BM691" s="191" t="s">
        <v>1382</v>
      </c>
    </row>
    <row r="692" spans="1:65" s="13" customFormat="1" ht="11.25">
      <c r="B692" s="198"/>
      <c r="C692" s="199"/>
      <c r="D692" s="200" t="s">
        <v>195</v>
      </c>
      <c r="E692" s="201" t="s">
        <v>19</v>
      </c>
      <c r="F692" s="202" t="s">
        <v>1304</v>
      </c>
      <c r="G692" s="199"/>
      <c r="H692" s="201" t="s">
        <v>19</v>
      </c>
      <c r="I692" s="203"/>
      <c r="J692" s="199"/>
      <c r="K692" s="199"/>
      <c r="L692" s="204"/>
      <c r="M692" s="205"/>
      <c r="N692" s="206"/>
      <c r="O692" s="206"/>
      <c r="P692" s="206"/>
      <c r="Q692" s="206"/>
      <c r="R692" s="206"/>
      <c r="S692" s="206"/>
      <c r="T692" s="207"/>
      <c r="AT692" s="208" t="s">
        <v>195</v>
      </c>
      <c r="AU692" s="208" t="s">
        <v>82</v>
      </c>
      <c r="AV692" s="13" t="s">
        <v>80</v>
      </c>
      <c r="AW692" s="13" t="s">
        <v>35</v>
      </c>
      <c r="AX692" s="13" t="s">
        <v>73</v>
      </c>
      <c r="AY692" s="208" t="s">
        <v>185</v>
      </c>
    </row>
    <row r="693" spans="1:65" s="13" customFormat="1" ht="11.25">
      <c r="B693" s="198"/>
      <c r="C693" s="199"/>
      <c r="D693" s="200" t="s">
        <v>195</v>
      </c>
      <c r="E693" s="201" t="s">
        <v>19</v>
      </c>
      <c r="F693" s="202" t="s">
        <v>1366</v>
      </c>
      <c r="G693" s="199"/>
      <c r="H693" s="201" t="s">
        <v>19</v>
      </c>
      <c r="I693" s="203"/>
      <c r="J693" s="199"/>
      <c r="K693" s="199"/>
      <c r="L693" s="204"/>
      <c r="M693" s="205"/>
      <c r="N693" s="206"/>
      <c r="O693" s="206"/>
      <c r="P693" s="206"/>
      <c r="Q693" s="206"/>
      <c r="R693" s="206"/>
      <c r="S693" s="206"/>
      <c r="T693" s="207"/>
      <c r="AT693" s="208" t="s">
        <v>195</v>
      </c>
      <c r="AU693" s="208" t="s">
        <v>82</v>
      </c>
      <c r="AV693" s="13" t="s">
        <v>80</v>
      </c>
      <c r="AW693" s="13" t="s">
        <v>35</v>
      </c>
      <c r="AX693" s="13" t="s">
        <v>73</v>
      </c>
      <c r="AY693" s="208" t="s">
        <v>185</v>
      </c>
    </row>
    <row r="694" spans="1:65" s="13" customFormat="1" ht="11.25">
      <c r="B694" s="198"/>
      <c r="C694" s="199"/>
      <c r="D694" s="200" t="s">
        <v>195</v>
      </c>
      <c r="E694" s="201" t="s">
        <v>19</v>
      </c>
      <c r="F694" s="202" t="s">
        <v>1367</v>
      </c>
      <c r="G694" s="199"/>
      <c r="H694" s="201" t="s">
        <v>19</v>
      </c>
      <c r="I694" s="203"/>
      <c r="J694" s="199"/>
      <c r="K694" s="199"/>
      <c r="L694" s="204"/>
      <c r="M694" s="205"/>
      <c r="N694" s="206"/>
      <c r="O694" s="206"/>
      <c r="P694" s="206"/>
      <c r="Q694" s="206"/>
      <c r="R694" s="206"/>
      <c r="S694" s="206"/>
      <c r="T694" s="207"/>
      <c r="AT694" s="208" t="s">
        <v>195</v>
      </c>
      <c r="AU694" s="208" t="s">
        <v>82</v>
      </c>
      <c r="AV694" s="13" t="s">
        <v>80</v>
      </c>
      <c r="AW694" s="13" t="s">
        <v>35</v>
      </c>
      <c r="AX694" s="13" t="s">
        <v>73</v>
      </c>
      <c r="AY694" s="208" t="s">
        <v>185</v>
      </c>
    </row>
    <row r="695" spans="1:65" s="14" customFormat="1" ht="11.25">
      <c r="B695" s="209"/>
      <c r="C695" s="210"/>
      <c r="D695" s="200" t="s">
        <v>195</v>
      </c>
      <c r="E695" s="211" t="s">
        <v>19</v>
      </c>
      <c r="F695" s="212" t="s">
        <v>1383</v>
      </c>
      <c r="G695" s="210"/>
      <c r="H695" s="213">
        <v>0.125</v>
      </c>
      <c r="I695" s="214"/>
      <c r="J695" s="210"/>
      <c r="K695" s="210"/>
      <c r="L695" s="215"/>
      <c r="M695" s="216"/>
      <c r="N695" s="217"/>
      <c r="O695" s="217"/>
      <c r="P695" s="217"/>
      <c r="Q695" s="217"/>
      <c r="R695" s="217"/>
      <c r="S695" s="217"/>
      <c r="T695" s="218"/>
      <c r="AT695" s="219" t="s">
        <v>195</v>
      </c>
      <c r="AU695" s="219" t="s">
        <v>82</v>
      </c>
      <c r="AV695" s="14" t="s">
        <v>82</v>
      </c>
      <c r="AW695" s="14" t="s">
        <v>35</v>
      </c>
      <c r="AX695" s="14" t="s">
        <v>73</v>
      </c>
      <c r="AY695" s="219" t="s">
        <v>185</v>
      </c>
    </row>
    <row r="696" spans="1:65" s="15" customFormat="1" ht="11.25">
      <c r="B696" s="220"/>
      <c r="C696" s="221"/>
      <c r="D696" s="200" t="s">
        <v>195</v>
      </c>
      <c r="E696" s="222" t="s">
        <v>19</v>
      </c>
      <c r="F696" s="223" t="s">
        <v>226</v>
      </c>
      <c r="G696" s="221"/>
      <c r="H696" s="224">
        <v>0.125</v>
      </c>
      <c r="I696" s="225"/>
      <c r="J696" s="221"/>
      <c r="K696" s="221"/>
      <c r="L696" s="226"/>
      <c r="M696" s="227"/>
      <c r="N696" s="228"/>
      <c r="O696" s="228"/>
      <c r="P696" s="228"/>
      <c r="Q696" s="228"/>
      <c r="R696" s="228"/>
      <c r="S696" s="228"/>
      <c r="T696" s="229"/>
      <c r="AT696" s="230" t="s">
        <v>195</v>
      </c>
      <c r="AU696" s="230" t="s">
        <v>82</v>
      </c>
      <c r="AV696" s="15" t="s">
        <v>135</v>
      </c>
      <c r="AW696" s="15" t="s">
        <v>35</v>
      </c>
      <c r="AX696" s="15" t="s">
        <v>80</v>
      </c>
      <c r="AY696" s="230" t="s">
        <v>185</v>
      </c>
    </row>
    <row r="697" spans="1:65" s="2" customFormat="1" ht="16.5" customHeight="1">
      <c r="A697" s="36"/>
      <c r="B697" s="37"/>
      <c r="C697" s="180" t="s">
        <v>1384</v>
      </c>
      <c r="D697" s="180" t="s">
        <v>187</v>
      </c>
      <c r="E697" s="181" t="s">
        <v>1385</v>
      </c>
      <c r="F697" s="182" t="s">
        <v>1386</v>
      </c>
      <c r="G697" s="183" t="s">
        <v>1358</v>
      </c>
      <c r="H697" s="184">
        <v>592.66099999999994</v>
      </c>
      <c r="I697" s="185"/>
      <c r="J697" s="186">
        <f>ROUND(I697*H697,2)</f>
        <v>0</v>
      </c>
      <c r="K697" s="182" t="s">
        <v>191</v>
      </c>
      <c r="L697" s="41"/>
      <c r="M697" s="187" t="s">
        <v>19</v>
      </c>
      <c r="N697" s="188" t="s">
        <v>44</v>
      </c>
      <c r="O697" s="66"/>
      <c r="P697" s="189">
        <f>O697*H697</f>
        <v>0</v>
      </c>
      <c r="Q697" s="189">
        <v>6.0000000000000002E-5</v>
      </c>
      <c r="R697" s="189">
        <f>Q697*H697</f>
        <v>3.555966E-2</v>
      </c>
      <c r="S697" s="189">
        <v>0</v>
      </c>
      <c r="T697" s="190">
        <f>S697*H697</f>
        <v>0</v>
      </c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R697" s="191" t="s">
        <v>339</v>
      </c>
      <c r="AT697" s="191" t="s">
        <v>187</v>
      </c>
      <c r="AU697" s="191" t="s">
        <v>82</v>
      </c>
      <c r="AY697" s="19" t="s">
        <v>185</v>
      </c>
      <c r="BE697" s="192">
        <f>IF(N697="základní",J697,0)</f>
        <v>0</v>
      </c>
      <c r="BF697" s="192">
        <f>IF(N697="snížená",J697,0)</f>
        <v>0</v>
      </c>
      <c r="BG697" s="192">
        <f>IF(N697="zákl. přenesená",J697,0)</f>
        <v>0</v>
      </c>
      <c r="BH697" s="192">
        <f>IF(N697="sníž. přenesená",J697,0)</f>
        <v>0</v>
      </c>
      <c r="BI697" s="192">
        <f>IF(N697="nulová",J697,0)</f>
        <v>0</v>
      </c>
      <c r="BJ697" s="19" t="s">
        <v>80</v>
      </c>
      <c r="BK697" s="192">
        <f>ROUND(I697*H697,2)</f>
        <v>0</v>
      </c>
      <c r="BL697" s="19" t="s">
        <v>339</v>
      </c>
      <c r="BM697" s="191" t="s">
        <v>1387</v>
      </c>
    </row>
    <row r="698" spans="1:65" s="2" customFormat="1" ht="11.25">
      <c r="A698" s="36"/>
      <c r="B698" s="37"/>
      <c r="C698" s="38"/>
      <c r="D698" s="193" t="s">
        <v>193</v>
      </c>
      <c r="E698" s="38"/>
      <c r="F698" s="194" t="s">
        <v>1388</v>
      </c>
      <c r="G698" s="38"/>
      <c r="H698" s="38"/>
      <c r="I698" s="195"/>
      <c r="J698" s="38"/>
      <c r="K698" s="38"/>
      <c r="L698" s="41"/>
      <c r="M698" s="196"/>
      <c r="N698" s="197"/>
      <c r="O698" s="66"/>
      <c r="P698" s="66"/>
      <c r="Q698" s="66"/>
      <c r="R698" s="66"/>
      <c r="S698" s="66"/>
      <c r="T698" s="67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T698" s="19" t="s">
        <v>193</v>
      </c>
      <c r="AU698" s="19" t="s">
        <v>82</v>
      </c>
    </row>
    <row r="699" spans="1:65" s="13" customFormat="1" ht="11.25">
      <c r="B699" s="198"/>
      <c r="C699" s="199"/>
      <c r="D699" s="200" t="s">
        <v>195</v>
      </c>
      <c r="E699" s="201" t="s">
        <v>19</v>
      </c>
      <c r="F699" s="202" t="s">
        <v>1304</v>
      </c>
      <c r="G699" s="199"/>
      <c r="H699" s="201" t="s">
        <v>19</v>
      </c>
      <c r="I699" s="203"/>
      <c r="J699" s="199"/>
      <c r="K699" s="199"/>
      <c r="L699" s="204"/>
      <c r="M699" s="205"/>
      <c r="N699" s="206"/>
      <c r="O699" s="206"/>
      <c r="P699" s="206"/>
      <c r="Q699" s="206"/>
      <c r="R699" s="206"/>
      <c r="S699" s="206"/>
      <c r="T699" s="207"/>
      <c r="AT699" s="208" t="s">
        <v>195</v>
      </c>
      <c r="AU699" s="208" t="s">
        <v>82</v>
      </c>
      <c r="AV699" s="13" t="s">
        <v>80</v>
      </c>
      <c r="AW699" s="13" t="s">
        <v>35</v>
      </c>
      <c r="AX699" s="13" t="s">
        <v>73</v>
      </c>
      <c r="AY699" s="208" t="s">
        <v>185</v>
      </c>
    </row>
    <row r="700" spans="1:65" s="13" customFormat="1" ht="11.25">
      <c r="B700" s="198"/>
      <c r="C700" s="199"/>
      <c r="D700" s="200" t="s">
        <v>195</v>
      </c>
      <c r="E700" s="201" t="s">
        <v>19</v>
      </c>
      <c r="F700" s="202" t="s">
        <v>1361</v>
      </c>
      <c r="G700" s="199"/>
      <c r="H700" s="201" t="s">
        <v>19</v>
      </c>
      <c r="I700" s="203"/>
      <c r="J700" s="199"/>
      <c r="K700" s="199"/>
      <c r="L700" s="204"/>
      <c r="M700" s="205"/>
      <c r="N700" s="206"/>
      <c r="O700" s="206"/>
      <c r="P700" s="206"/>
      <c r="Q700" s="206"/>
      <c r="R700" s="206"/>
      <c r="S700" s="206"/>
      <c r="T700" s="207"/>
      <c r="AT700" s="208" t="s">
        <v>195</v>
      </c>
      <c r="AU700" s="208" t="s">
        <v>82</v>
      </c>
      <c r="AV700" s="13" t="s">
        <v>80</v>
      </c>
      <c r="AW700" s="13" t="s">
        <v>35</v>
      </c>
      <c r="AX700" s="13" t="s">
        <v>73</v>
      </c>
      <c r="AY700" s="208" t="s">
        <v>185</v>
      </c>
    </row>
    <row r="701" spans="1:65" s="13" customFormat="1" ht="11.25">
      <c r="B701" s="198"/>
      <c r="C701" s="199"/>
      <c r="D701" s="200" t="s">
        <v>195</v>
      </c>
      <c r="E701" s="201" t="s">
        <v>19</v>
      </c>
      <c r="F701" s="202" t="s">
        <v>1389</v>
      </c>
      <c r="G701" s="199"/>
      <c r="H701" s="201" t="s">
        <v>19</v>
      </c>
      <c r="I701" s="203"/>
      <c r="J701" s="199"/>
      <c r="K701" s="199"/>
      <c r="L701" s="204"/>
      <c r="M701" s="205"/>
      <c r="N701" s="206"/>
      <c r="O701" s="206"/>
      <c r="P701" s="206"/>
      <c r="Q701" s="206"/>
      <c r="R701" s="206"/>
      <c r="S701" s="206"/>
      <c r="T701" s="207"/>
      <c r="AT701" s="208" t="s">
        <v>195</v>
      </c>
      <c r="AU701" s="208" t="s">
        <v>82</v>
      </c>
      <c r="AV701" s="13" t="s">
        <v>80</v>
      </c>
      <c r="AW701" s="13" t="s">
        <v>35</v>
      </c>
      <c r="AX701" s="13" t="s">
        <v>73</v>
      </c>
      <c r="AY701" s="208" t="s">
        <v>185</v>
      </c>
    </row>
    <row r="702" spans="1:65" s="14" customFormat="1" ht="11.25">
      <c r="B702" s="209"/>
      <c r="C702" s="210"/>
      <c r="D702" s="200" t="s">
        <v>195</v>
      </c>
      <c r="E702" s="211" t="s">
        <v>19</v>
      </c>
      <c r="F702" s="212" t="s">
        <v>1390</v>
      </c>
      <c r="G702" s="210"/>
      <c r="H702" s="213">
        <v>592.66099999999994</v>
      </c>
      <c r="I702" s="214"/>
      <c r="J702" s="210"/>
      <c r="K702" s="210"/>
      <c r="L702" s="215"/>
      <c r="M702" s="216"/>
      <c r="N702" s="217"/>
      <c r="O702" s="217"/>
      <c r="P702" s="217"/>
      <c r="Q702" s="217"/>
      <c r="R702" s="217"/>
      <c r="S702" s="217"/>
      <c r="T702" s="218"/>
      <c r="AT702" s="219" t="s">
        <v>195</v>
      </c>
      <c r="AU702" s="219" t="s">
        <v>82</v>
      </c>
      <c r="AV702" s="14" t="s">
        <v>82</v>
      </c>
      <c r="AW702" s="14" t="s">
        <v>35</v>
      </c>
      <c r="AX702" s="14" t="s">
        <v>73</v>
      </c>
      <c r="AY702" s="219" t="s">
        <v>185</v>
      </c>
    </row>
    <row r="703" spans="1:65" s="15" customFormat="1" ht="11.25">
      <c r="B703" s="220"/>
      <c r="C703" s="221"/>
      <c r="D703" s="200" t="s">
        <v>195</v>
      </c>
      <c r="E703" s="222" t="s">
        <v>19</v>
      </c>
      <c r="F703" s="223" t="s">
        <v>226</v>
      </c>
      <c r="G703" s="221"/>
      <c r="H703" s="224">
        <v>592.66099999999994</v>
      </c>
      <c r="I703" s="225"/>
      <c r="J703" s="221"/>
      <c r="K703" s="221"/>
      <c r="L703" s="226"/>
      <c r="M703" s="227"/>
      <c r="N703" s="228"/>
      <c r="O703" s="228"/>
      <c r="P703" s="228"/>
      <c r="Q703" s="228"/>
      <c r="R703" s="228"/>
      <c r="S703" s="228"/>
      <c r="T703" s="229"/>
      <c r="AT703" s="230" t="s">
        <v>195</v>
      </c>
      <c r="AU703" s="230" t="s">
        <v>82</v>
      </c>
      <c r="AV703" s="15" t="s">
        <v>135</v>
      </c>
      <c r="AW703" s="15" t="s">
        <v>35</v>
      </c>
      <c r="AX703" s="15" t="s">
        <v>80</v>
      </c>
      <c r="AY703" s="230" t="s">
        <v>185</v>
      </c>
    </row>
    <row r="704" spans="1:65" s="2" customFormat="1" ht="16.5" customHeight="1">
      <c r="A704" s="36"/>
      <c r="B704" s="37"/>
      <c r="C704" s="237" t="s">
        <v>1391</v>
      </c>
      <c r="D704" s="237" t="s">
        <v>520</v>
      </c>
      <c r="E704" s="238" t="s">
        <v>1392</v>
      </c>
      <c r="F704" s="239" t="s">
        <v>1393</v>
      </c>
      <c r="G704" s="240" t="s">
        <v>342</v>
      </c>
      <c r="H704" s="241">
        <v>0.59299999999999997</v>
      </c>
      <c r="I704" s="242"/>
      <c r="J704" s="243">
        <f>ROUND(I704*H704,2)</f>
        <v>0</v>
      </c>
      <c r="K704" s="239" t="s">
        <v>191</v>
      </c>
      <c r="L704" s="244"/>
      <c r="M704" s="245" t="s">
        <v>19</v>
      </c>
      <c r="N704" s="246" t="s">
        <v>44</v>
      </c>
      <c r="O704" s="66"/>
      <c r="P704" s="189">
        <f>O704*H704</f>
        <v>0</v>
      </c>
      <c r="Q704" s="189">
        <v>1</v>
      </c>
      <c r="R704" s="189">
        <f>Q704*H704</f>
        <v>0.59299999999999997</v>
      </c>
      <c r="S704" s="189">
        <v>0</v>
      </c>
      <c r="T704" s="190">
        <f>S704*H704</f>
        <v>0</v>
      </c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R704" s="191" t="s">
        <v>627</v>
      </c>
      <c r="AT704" s="191" t="s">
        <v>520</v>
      </c>
      <c r="AU704" s="191" t="s">
        <v>82</v>
      </c>
      <c r="AY704" s="19" t="s">
        <v>185</v>
      </c>
      <c r="BE704" s="192">
        <f>IF(N704="základní",J704,0)</f>
        <v>0</v>
      </c>
      <c r="BF704" s="192">
        <f>IF(N704="snížená",J704,0)</f>
        <v>0</v>
      </c>
      <c r="BG704" s="192">
        <f>IF(N704="zákl. přenesená",J704,0)</f>
        <v>0</v>
      </c>
      <c r="BH704" s="192">
        <f>IF(N704="sníž. přenesená",J704,0)</f>
        <v>0</v>
      </c>
      <c r="BI704" s="192">
        <f>IF(N704="nulová",J704,0)</f>
        <v>0</v>
      </c>
      <c r="BJ704" s="19" t="s">
        <v>80</v>
      </c>
      <c r="BK704" s="192">
        <f>ROUND(I704*H704,2)</f>
        <v>0</v>
      </c>
      <c r="BL704" s="19" t="s">
        <v>339</v>
      </c>
      <c r="BM704" s="191" t="s">
        <v>1394</v>
      </c>
    </row>
    <row r="705" spans="1:65" s="13" customFormat="1" ht="11.25">
      <c r="B705" s="198"/>
      <c r="C705" s="199"/>
      <c r="D705" s="200" t="s">
        <v>195</v>
      </c>
      <c r="E705" s="201" t="s">
        <v>19</v>
      </c>
      <c r="F705" s="202" t="s">
        <v>1304</v>
      </c>
      <c r="G705" s="199"/>
      <c r="H705" s="201" t="s">
        <v>19</v>
      </c>
      <c r="I705" s="203"/>
      <c r="J705" s="199"/>
      <c r="K705" s="199"/>
      <c r="L705" s="204"/>
      <c r="M705" s="205"/>
      <c r="N705" s="206"/>
      <c r="O705" s="206"/>
      <c r="P705" s="206"/>
      <c r="Q705" s="206"/>
      <c r="R705" s="206"/>
      <c r="S705" s="206"/>
      <c r="T705" s="207"/>
      <c r="AT705" s="208" t="s">
        <v>195</v>
      </c>
      <c r="AU705" s="208" t="s">
        <v>82</v>
      </c>
      <c r="AV705" s="13" t="s">
        <v>80</v>
      </c>
      <c r="AW705" s="13" t="s">
        <v>35</v>
      </c>
      <c r="AX705" s="13" t="s">
        <v>73</v>
      </c>
      <c r="AY705" s="208" t="s">
        <v>185</v>
      </c>
    </row>
    <row r="706" spans="1:65" s="13" customFormat="1" ht="11.25">
      <c r="B706" s="198"/>
      <c r="C706" s="199"/>
      <c r="D706" s="200" t="s">
        <v>195</v>
      </c>
      <c r="E706" s="201" t="s">
        <v>19</v>
      </c>
      <c r="F706" s="202" t="s">
        <v>1361</v>
      </c>
      <c r="G706" s="199"/>
      <c r="H706" s="201" t="s">
        <v>19</v>
      </c>
      <c r="I706" s="203"/>
      <c r="J706" s="199"/>
      <c r="K706" s="199"/>
      <c r="L706" s="204"/>
      <c r="M706" s="205"/>
      <c r="N706" s="206"/>
      <c r="O706" s="206"/>
      <c r="P706" s="206"/>
      <c r="Q706" s="206"/>
      <c r="R706" s="206"/>
      <c r="S706" s="206"/>
      <c r="T706" s="207"/>
      <c r="AT706" s="208" t="s">
        <v>195</v>
      </c>
      <c r="AU706" s="208" t="s">
        <v>82</v>
      </c>
      <c r="AV706" s="13" t="s">
        <v>80</v>
      </c>
      <c r="AW706" s="13" t="s">
        <v>35</v>
      </c>
      <c r="AX706" s="13" t="s">
        <v>73</v>
      </c>
      <c r="AY706" s="208" t="s">
        <v>185</v>
      </c>
    </row>
    <row r="707" spans="1:65" s="13" customFormat="1" ht="11.25">
      <c r="B707" s="198"/>
      <c r="C707" s="199"/>
      <c r="D707" s="200" t="s">
        <v>195</v>
      </c>
      <c r="E707" s="201" t="s">
        <v>19</v>
      </c>
      <c r="F707" s="202" t="s">
        <v>1389</v>
      </c>
      <c r="G707" s="199"/>
      <c r="H707" s="201" t="s">
        <v>19</v>
      </c>
      <c r="I707" s="203"/>
      <c r="J707" s="199"/>
      <c r="K707" s="199"/>
      <c r="L707" s="204"/>
      <c r="M707" s="205"/>
      <c r="N707" s="206"/>
      <c r="O707" s="206"/>
      <c r="P707" s="206"/>
      <c r="Q707" s="206"/>
      <c r="R707" s="206"/>
      <c r="S707" s="206"/>
      <c r="T707" s="207"/>
      <c r="AT707" s="208" t="s">
        <v>195</v>
      </c>
      <c r="AU707" s="208" t="s">
        <v>82</v>
      </c>
      <c r="AV707" s="13" t="s">
        <v>80</v>
      </c>
      <c r="AW707" s="13" t="s">
        <v>35</v>
      </c>
      <c r="AX707" s="13" t="s">
        <v>73</v>
      </c>
      <c r="AY707" s="208" t="s">
        <v>185</v>
      </c>
    </row>
    <row r="708" spans="1:65" s="14" customFormat="1" ht="11.25">
      <c r="B708" s="209"/>
      <c r="C708" s="210"/>
      <c r="D708" s="200" t="s">
        <v>195</v>
      </c>
      <c r="E708" s="211" t="s">
        <v>19</v>
      </c>
      <c r="F708" s="212" t="s">
        <v>1395</v>
      </c>
      <c r="G708" s="210"/>
      <c r="H708" s="213">
        <v>0.59299999999999997</v>
      </c>
      <c r="I708" s="214"/>
      <c r="J708" s="210"/>
      <c r="K708" s="210"/>
      <c r="L708" s="215"/>
      <c r="M708" s="216"/>
      <c r="N708" s="217"/>
      <c r="O708" s="217"/>
      <c r="P708" s="217"/>
      <c r="Q708" s="217"/>
      <c r="R708" s="217"/>
      <c r="S708" s="217"/>
      <c r="T708" s="218"/>
      <c r="AT708" s="219" t="s">
        <v>195</v>
      </c>
      <c r="AU708" s="219" t="s">
        <v>82</v>
      </c>
      <c r="AV708" s="14" t="s">
        <v>82</v>
      </c>
      <c r="AW708" s="14" t="s">
        <v>35</v>
      </c>
      <c r="AX708" s="14" t="s">
        <v>73</v>
      </c>
      <c r="AY708" s="219" t="s">
        <v>185</v>
      </c>
    </row>
    <row r="709" spans="1:65" s="15" customFormat="1" ht="11.25">
      <c r="B709" s="220"/>
      <c r="C709" s="221"/>
      <c r="D709" s="200" t="s">
        <v>195</v>
      </c>
      <c r="E709" s="222" t="s">
        <v>19</v>
      </c>
      <c r="F709" s="223" t="s">
        <v>226</v>
      </c>
      <c r="G709" s="221"/>
      <c r="H709" s="224">
        <v>0.59299999999999997</v>
      </c>
      <c r="I709" s="225"/>
      <c r="J709" s="221"/>
      <c r="K709" s="221"/>
      <c r="L709" s="226"/>
      <c r="M709" s="227"/>
      <c r="N709" s="228"/>
      <c r="O709" s="228"/>
      <c r="P709" s="228"/>
      <c r="Q709" s="228"/>
      <c r="R709" s="228"/>
      <c r="S709" s="228"/>
      <c r="T709" s="229"/>
      <c r="AT709" s="230" t="s">
        <v>195</v>
      </c>
      <c r="AU709" s="230" t="s">
        <v>82</v>
      </c>
      <c r="AV709" s="15" t="s">
        <v>135</v>
      </c>
      <c r="AW709" s="15" t="s">
        <v>35</v>
      </c>
      <c r="AX709" s="15" t="s">
        <v>80</v>
      </c>
      <c r="AY709" s="230" t="s">
        <v>185</v>
      </c>
    </row>
    <row r="710" spans="1:65" s="2" customFormat="1" ht="21.75" customHeight="1">
      <c r="A710" s="36"/>
      <c r="B710" s="37"/>
      <c r="C710" s="180" t="s">
        <v>1396</v>
      </c>
      <c r="D710" s="180" t="s">
        <v>187</v>
      </c>
      <c r="E710" s="181" t="s">
        <v>1397</v>
      </c>
      <c r="F710" s="182" t="s">
        <v>1398</v>
      </c>
      <c r="G710" s="183" t="s">
        <v>439</v>
      </c>
      <c r="H710" s="184">
        <v>582</v>
      </c>
      <c r="I710" s="185"/>
      <c r="J710" s="186">
        <f>ROUND(I710*H710,2)</f>
        <v>0</v>
      </c>
      <c r="K710" s="182" t="s">
        <v>191</v>
      </c>
      <c r="L710" s="41"/>
      <c r="M710" s="187" t="s">
        <v>19</v>
      </c>
      <c r="N710" s="188" t="s">
        <v>44</v>
      </c>
      <c r="O710" s="66"/>
      <c r="P710" s="189">
        <f>O710*H710</f>
        <v>0</v>
      </c>
      <c r="Q710" s="189">
        <v>3.6999999999999999E-4</v>
      </c>
      <c r="R710" s="189">
        <f>Q710*H710</f>
        <v>0.21534</v>
      </c>
      <c r="S710" s="189">
        <v>0</v>
      </c>
      <c r="T710" s="190">
        <f>S710*H710</f>
        <v>0</v>
      </c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R710" s="191" t="s">
        <v>135</v>
      </c>
      <c r="AT710" s="191" t="s">
        <v>187</v>
      </c>
      <c r="AU710" s="191" t="s">
        <v>82</v>
      </c>
      <c r="AY710" s="19" t="s">
        <v>185</v>
      </c>
      <c r="BE710" s="192">
        <f>IF(N710="základní",J710,0)</f>
        <v>0</v>
      </c>
      <c r="BF710" s="192">
        <f>IF(N710="snížená",J710,0)</f>
        <v>0</v>
      </c>
      <c r="BG710" s="192">
        <f>IF(N710="zákl. přenesená",J710,0)</f>
        <v>0</v>
      </c>
      <c r="BH710" s="192">
        <f>IF(N710="sníž. přenesená",J710,0)</f>
        <v>0</v>
      </c>
      <c r="BI710" s="192">
        <f>IF(N710="nulová",J710,0)</f>
        <v>0</v>
      </c>
      <c r="BJ710" s="19" t="s">
        <v>80</v>
      </c>
      <c r="BK710" s="192">
        <f>ROUND(I710*H710,2)</f>
        <v>0</v>
      </c>
      <c r="BL710" s="19" t="s">
        <v>135</v>
      </c>
      <c r="BM710" s="191" t="s">
        <v>1399</v>
      </c>
    </row>
    <row r="711" spans="1:65" s="2" customFormat="1" ht="11.25">
      <c r="A711" s="36"/>
      <c r="B711" s="37"/>
      <c r="C711" s="38"/>
      <c r="D711" s="193" t="s">
        <v>193</v>
      </c>
      <c r="E711" s="38"/>
      <c r="F711" s="194" t="s">
        <v>1400</v>
      </c>
      <c r="G711" s="38"/>
      <c r="H711" s="38"/>
      <c r="I711" s="195"/>
      <c r="J711" s="38"/>
      <c r="K711" s="38"/>
      <c r="L711" s="41"/>
      <c r="M711" s="196"/>
      <c r="N711" s="197"/>
      <c r="O711" s="66"/>
      <c r="P711" s="66"/>
      <c r="Q711" s="66"/>
      <c r="R711" s="66"/>
      <c r="S711" s="66"/>
      <c r="T711" s="67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T711" s="19" t="s">
        <v>193</v>
      </c>
      <c r="AU711" s="19" t="s">
        <v>82</v>
      </c>
    </row>
    <row r="712" spans="1:65" s="13" customFormat="1" ht="11.25">
      <c r="B712" s="198"/>
      <c r="C712" s="199"/>
      <c r="D712" s="200" t="s">
        <v>195</v>
      </c>
      <c r="E712" s="201" t="s">
        <v>19</v>
      </c>
      <c r="F712" s="202" t="s">
        <v>1304</v>
      </c>
      <c r="G712" s="199"/>
      <c r="H712" s="201" t="s">
        <v>19</v>
      </c>
      <c r="I712" s="203"/>
      <c r="J712" s="199"/>
      <c r="K712" s="199"/>
      <c r="L712" s="204"/>
      <c r="M712" s="205"/>
      <c r="N712" s="206"/>
      <c r="O712" s="206"/>
      <c r="P712" s="206"/>
      <c r="Q712" s="206"/>
      <c r="R712" s="206"/>
      <c r="S712" s="206"/>
      <c r="T712" s="207"/>
      <c r="AT712" s="208" t="s">
        <v>195</v>
      </c>
      <c r="AU712" s="208" t="s">
        <v>82</v>
      </c>
      <c r="AV712" s="13" t="s">
        <v>80</v>
      </c>
      <c r="AW712" s="13" t="s">
        <v>35</v>
      </c>
      <c r="AX712" s="13" t="s">
        <v>73</v>
      </c>
      <c r="AY712" s="208" t="s">
        <v>185</v>
      </c>
    </row>
    <row r="713" spans="1:65" s="13" customFormat="1" ht="11.25">
      <c r="B713" s="198"/>
      <c r="C713" s="199"/>
      <c r="D713" s="200" t="s">
        <v>195</v>
      </c>
      <c r="E713" s="201" t="s">
        <v>19</v>
      </c>
      <c r="F713" s="202" t="s">
        <v>1361</v>
      </c>
      <c r="G713" s="199"/>
      <c r="H713" s="201" t="s">
        <v>19</v>
      </c>
      <c r="I713" s="203"/>
      <c r="J713" s="199"/>
      <c r="K713" s="199"/>
      <c r="L713" s="204"/>
      <c r="M713" s="205"/>
      <c r="N713" s="206"/>
      <c r="O713" s="206"/>
      <c r="P713" s="206"/>
      <c r="Q713" s="206"/>
      <c r="R713" s="206"/>
      <c r="S713" s="206"/>
      <c r="T713" s="207"/>
      <c r="AT713" s="208" t="s">
        <v>195</v>
      </c>
      <c r="AU713" s="208" t="s">
        <v>82</v>
      </c>
      <c r="AV713" s="13" t="s">
        <v>80</v>
      </c>
      <c r="AW713" s="13" t="s">
        <v>35</v>
      </c>
      <c r="AX713" s="13" t="s">
        <v>73</v>
      </c>
      <c r="AY713" s="208" t="s">
        <v>185</v>
      </c>
    </row>
    <row r="714" spans="1:65" s="13" customFormat="1" ht="11.25">
      <c r="B714" s="198"/>
      <c r="C714" s="199"/>
      <c r="D714" s="200" t="s">
        <v>195</v>
      </c>
      <c r="E714" s="201" t="s">
        <v>19</v>
      </c>
      <c r="F714" s="202" t="s">
        <v>1362</v>
      </c>
      <c r="G714" s="199"/>
      <c r="H714" s="201" t="s">
        <v>19</v>
      </c>
      <c r="I714" s="203"/>
      <c r="J714" s="199"/>
      <c r="K714" s="199"/>
      <c r="L714" s="204"/>
      <c r="M714" s="205"/>
      <c r="N714" s="206"/>
      <c r="O714" s="206"/>
      <c r="P714" s="206"/>
      <c r="Q714" s="206"/>
      <c r="R714" s="206"/>
      <c r="S714" s="206"/>
      <c r="T714" s="207"/>
      <c r="AT714" s="208" t="s">
        <v>195</v>
      </c>
      <c r="AU714" s="208" t="s">
        <v>82</v>
      </c>
      <c r="AV714" s="13" t="s">
        <v>80</v>
      </c>
      <c r="AW714" s="13" t="s">
        <v>35</v>
      </c>
      <c r="AX714" s="13" t="s">
        <v>73</v>
      </c>
      <c r="AY714" s="208" t="s">
        <v>185</v>
      </c>
    </row>
    <row r="715" spans="1:65" s="14" customFormat="1" ht="11.25">
      <c r="B715" s="209"/>
      <c r="C715" s="210"/>
      <c r="D715" s="200" t="s">
        <v>195</v>
      </c>
      <c r="E715" s="211" t="s">
        <v>19</v>
      </c>
      <c r="F715" s="212" t="s">
        <v>1401</v>
      </c>
      <c r="G715" s="210"/>
      <c r="H715" s="213">
        <v>388</v>
      </c>
      <c r="I715" s="214"/>
      <c r="J715" s="210"/>
      <c r="K715" s="210"/>
      <c r="L715" s="215"/>
      <c r="M715" s="216"/>
      <c r="N715" s="217"/>
      <c r="O715" s="217"/>
      <c r="P715" s="217"/>
      <c r="Q715" s="217"/>
      <c r="R715" s="217"/>
      <c r="S715" s="217"/>
      <c r="T715" s="218"/>
      <c r="AT715" s="219" t="s">
        <v>195</v>
      </c>
      <c r="AU715" s="219" t="s">
        <v>82</v>
      </c>
      <c r="AV715" s="14" t="s">
        <v>82</v>
      </c>
      <c r="AW715" s="14" t="s">
        <v>35</v>
      </c>
      <c r="AX715" s="14" t="s">
        <v>73</v>
      </c>
      <c r="AY715" s="219" t="s">
        <v>185</v>
      </c>
    </row>
    <row r="716" spans="1:65" s="13" customFormat="1" ht="11.25">
      <c r="B716" s="198"/>
      <c r="C716" s="199"/>
      <c r="D716" s="200" t="s">
        <v>195</v>
      </c>
      <c r="E716" s="201" t="s">
        <v>19</v>
      </c>
      <c r="F716" s="202" t="s">
        <v>1367</v>
      </c>
      <c r="G716" s="199"/>
      <c r="H716" s="201" t="s">
        <v>19</v>
      </c>
      <c r="I716" s="203"/>
      <c r="J716" s="199"/>
      <c r="K716" s="199"/>
      <c r="L716" s="204"/>
      <c r="M716" s="205"/>
      <c r="N716" s="206"/>
      <c r="O716" s="206"/>
      <c r="P716" s="206"/>
      <c r="Q716" s="206"/>
      <c r="R716" s="206"/>
      <c r="S716" s="206"/>
      <c r="T716" s="207"/>
      <c r="AT716" s="208" t="s">
        <v>195</v>
      </c>
      <c r="AU716" s="208" t="s">
        <v>82</v>
      </c>
      <c r="AV716" s="13" t="s">
        <v>80</v>
      </c>
      <c r="AW716" s="13" t="s">
        <v>35</v>
      </c>
      <c r="AX716" s="13" t="s">
        <v>73</v>
      </c>
      <c r="AY716" s="208" t="s">
        <v>185</v>
      </c>
    </row>
    <row r="717" spans="1:65" s="14" customFormat="1" ht="11.25">
      <c r="B717" s="209"/>
      <c r="C717" s="210"/>
      <c r="D717" s="200" t="s">
        <v>195</v>
      </c>
      <c r="E717" s="211" t="s">
        <v>19</v>
      </c>
      <c r="F717" s="212" t="s">
        <v>1402</v>
      </c>
      <c r="G717" s="210"/>
      <c r="H717" s="213">
        <v>194</v>
      </c>
      <c r="I717" s="214"/>
      <c r="J717" s="210"/>
      <c r="K717" s="210"/>
      <c r="L717" s="215"/>
      <c r="M717" s="216"/>
      <c r="N717" s="217"/>
      <c r="O717" s="217"/>
      <c r="P717" s="217"/>
      <c r="Q717" s="217"/>
      <c r="R717" s="217"/>
      <c r="S717" s="217"/>
      <c r="T717" s="218"/>
      <c r="AT717" s="219" t="s">
        <v>195</v>
      </c>
      <c r="AU717" s="219" t="s">
        <v>82</v>
      </c>
      <c r="AV717" s="14" t="s">
        <v>82</v>
      </c>
      <c r="AW717" s="14" t="s">
        <v>35</v>
      </c>
      <c r="AX717" s="14" t="s">
        <v>73</v>
      </c>
      <c r="AY717" s="219" t="s">
        <v>185</v>
      </c>
    </row>
    <row r="718" spans="1:65" s="15" customFormat="1" ht="11.25">
      <c r="B718" s="220"/>
      <c r="C718" s="221"/>
      <c r="D718" s="200" t="s">
        <v>195</v>
      </c>
      <c r="E718" s="222" t="s">
        <v>19</v>
      </c>
      <c r="F718" s="223" t="s">
        <v>226</v>
      </c>
      <c r="G718" s="221"/>
      <c r="H718" s="224">
        <v>582</v>
      </c>
      <c r="I718" s="225"/>
      <c r="J718" s="221"/>
      <c r="K718" s="221"/>
      <c r="L718" s="226"/>
      <c r="M718" s="227"/>
      <c r="N718" s="228"/>
      <c r="O718" s="228"/>
      <c r="P718" s="228"/>
      <c r="Q718" s="228"/>
      <c r="R718" s="228"/>
      <c r="S718" s="228"/>
      <c r="T718" s="229"/>
      <c r="AT718" s="230" t="s">
        <v>195</v>
      </c>
      <c r="AU718" s="230" t="s">
        <v>82</v>
      </c>
      <c r="AV718" s="15" t="s">
        <v>135</v>
      </c>
      <c r="AW718" s="15" t="s">
        <v>35</v>
      </c>
      <c r="AX718" s="15" t="s">
        <v>80</v>
      </c>
      <c r="AY718" s="230" t="s">
        <v>185</v>
      </c>
    </row>
    <row r="719" spans="1:65" s="2" customFormat="1" ht="24.2" customHeight="1">
      <c r="A719" s="36"/>
      <c r="B719" s="37"/>
      <c r="C719" s="180" t="s">
        <v>1403</v>
      </c>
      <c r="D719" s="180" t="s">
        <v>187</v>
      </c>
      <c r="E719" s="181" t="s">
        <v>1404</v>
      </c>
      <c r="F719" s="182" t="s">
        <v>1405</v>
      </c>
      <c r="G719" s="183" t="s">
        <v>457</v>
      </c>
      <c r="H719" s="231"/>
      <c r="I719" s="185"/>
      <c r="J719" s="186">
        <f>ROUND(I719*H719,2)</f>
        <v>0</v>
      </c>
      <c r="K719" s="182" t="s">
        <v>191</v>
      </c>
      <c r="L719" s="41"/>
      <c r="M719" s="187" t="s">
        <v>19</v>
      </c>
      <c r="N719" s="188" t="s">
        <v>44</v>
      </c>
      <c r="O719" s="66"/>
      <c r="P719" s="189">
        <f>O719*H719</f>
        <v>0</v>
      </c>
      <c r="Q719" s="189">
        <v>0</v>
      </c>
      <c r="R719" s="189">
        <f>Q719*H719</f>
        <v>0</v>
      </c>
      <c r="S719" s="189">
        <v>0</v>
      </c>
      <c r="T719" s="190">
        <f>S719*H719</f>
        <v>0</v>
      </c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R719" s="191" t="s">
        <v>339</v>
      </c>
      <c r="AT719" s="191" t="s">
        <v>187</v>
      </c>
      <c r="AU719" s="191" t="s">
        <v>82</v>
      </c>
      <c r="AY719" s="19" t="s">
        <v>185</v>
      </c>
      <c r="BE719" s="192">
        <f>IF(N719="základní",J719,0)</f>
        <v>0</v>
      </c>
      <c r="BF719" s="192">
        <f>IF(N719="snížená",J719,0)</f>
        <v>0</v>
      </c>
      <c r="BG719" s="192">
        <f>IF(N719="zákl. přenesená",J719,0)</f>
        <v>0</v>
      </c>
      <c r="BH719" s="192">
        <f>IF(N719="sníž. přenesená",J719,0)</f>
        <v>0</v>
      </c>
      <c r="BI719" s="192">
        <f>IF(N719="nulová",J719,0)</f>
        <v>0</v>
      </c>
      <c r="BJ719" s="19" t="s">
        <v>80</v>
      </c>
      <c r="BK719" s="192">
        <f>ROUND(I719*H719,2)</f>
        <v>0</v>
      </c>
      <c r="BL719" s="19" t="s">
        <v>339</v>
      </c>
      <c r="BM719" s="191" t="s">
        <v>1406</v>
      </c>
    </row>
    <row r="720" spans="1:65" s="2" customFormat="1" ht="11.25">
      <c r="A720" s="36"/>
      <c r="B720" s="37"/>
      <c r="C720" s="38"/>
      <c r="D720" s="193" t="s">
        <v>193</v>
      </c>
      <c r="E720" s="38"/>
      <c r="F720" s="194" t="s">
        <v>1407</v>
      </c>
      <c r="G720" s="38"/>
      <c r="H720" s="38"/>
      <c r="I720" s="195"/>
      <c r="J720" s="38"/>
      <c r="K720" s="38"/>
      <c r="L720" s="41"/>
      <c r="M720" s="196"/>
      <c r="N720" s="197"/>
      <c r="O720" s="66"/>
      <c r="P720" s="66"/>
      <c r="Q720" s="66"/>
      <c r="R720" s="66"/>
      <c r="S720" s="66"/>
      <c r="T720" s="67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T720" s="19" t="s">
        <v>193</v>
      </c>
      <c r="AU720" s="19" t="s">
        <v>82</v>
      </c>
    </row>
    <row r="721" spans="1:65" s="12" customFormat="1" ht="22.9" customHeight="1">
      <c r="B721" s="164"/>
      <c r="C721" s="165"/>
      <c r="D721" s="166" t="s">
        <v>72</v>
      </c>
      <c r="E721" s="178" t="s">
        <v>1408</v>
      </c>
      <c r="F721" s="178" t="s">
        <v>1409</v>
      </c>
      <c r="G721" s="165"/>
      <c r="H721" s="165"/>
      <c r="I721" s="168"/>
      <c r="J721" s="179">
        <f>BK721</f>
        <v>0</v>
      </c>
      <c r="K721" s="165"/>
      <c r="L721" s="170"/>
      <c r="M721" s="171"/>
      <c r="N721" s="172"/>
      <c r="O721" s="172"/>
      <c r="P721" s="173">
        <f>SUM(P722:P760)</f>
        <v>0</v>
      </c>
      <c r="Q721" s="172"/>
      <c r="R721" s="173">
        <f>SUM(R722:R760)</f>
        <v>0.14411365999999998</v>
      </c>
      <c r="S721" s="172"/>
      <c r="T721" s="174">
        <f>SUM(T722:T760)</f>
        <v>0</v>
      </c>
      <c r="AR721" s="175" t="s">
        <v>82</v>
      </c>
      <c r="AT721" s="176" t="s">
        <v>72</v>
      </c>
      <c r="AU721" s="176" t="s">
        <v>80</v>
      </c>
      <c r="AY721" s="175" t="s">
        <v>185</v>
      </c>
      <c r="BK721" s="177">
        <f>SUM(BK722:BK760)</f>
        <v>0</v>
      </c>
    </row>
    <row r="722" spans="1:65" s="2" customFormat="1" ht="16.5" customHeight="1">
      <c r="A722" s="36"/>
      <c r="B722" s="37"/>
      <c r="C722" s="180" t="s">
        <v>1410</v>
      </c>
      <c r="D722" s="180" t="s">
        <v>187</v>
      </c>
      <c r="E722" s="181" t="s">
        <v>1411</v>
      </c>
      <c r="F722" s="182" t="s">
        <v>1412</v>
      </c>
      <c r="G722" s="183" t="s">
        <v>240</v>
      </c>
      <c r="H722" s="184">
        <v>156.99799999999999</v>
      </c>
      <c r="I722" s="185"/>
      <c r="J722" s="186">
        <f>ROUND(I722*H722,2)</f>
        <v>0</v>
      </c>
      <c r="K722" s="182" t="s">
        <v>191</v>
      </c>
      <c r="L722" s="41"/>
      <c r="M722" s="187" t="s">
        <v>19</v>
      </c>
      <c r="N722" s="188" t="s">
        <v>44</v>
      </c>
      <c r="O722" s="66"/>
      <c r="P722" s="189">
        <f>O722*H722</f>
        <v>0</v>
      </c>
      <c r="Q722" s="189">
        <v>4.0000000000000003E-5</v>
      </c>
      <c r="R722" s="189">
        <f>Q722*H722</f>
        <v>6.2799200000000005E-3</v>
      </c>
      <c r="S722" s="189">
        <v>0</v>
      </c>
      <c r="T722" s="190">
        <f>S722*H722</f>
        <v>0</v>
      </c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R722" s="191" t="s">
        <v>339</v>
      </c>
      <c r="AT722" s="191" t="s">
        <v>187</v>
      </c>
      <c r="AU722" s="191" t="s">
        <v>82</v>
      </c>
      <c r="AY722" s="19" t="s">
        <v>185</v>
      </c>
      <c r="BE722" s="192">
        <f>IF(N722="základní",J722,0)</f>
        <v>0</v>
      </c>
      <c r="BF722" s="192">
        <f>IF(N722="snížená",J722,0)</f>
        <v>0</v>
      </c>
      <c r="BG722" s="192">
        <f>IF(N722="zákl. přenesená",J722,0)</f>
        <v>0</v>
      </c>
      <c r="BH722" s="192">
        <f>IF(N722="sníž. přenesená",J722,0)</f>
        <v>0</v>
      </c>
      <c r="BI722" s="192">
        <f>IF(N722="nulová",J722,0)</f>
        <v>0</v>
      </c>
      <c r="BJ722" s="19" t="s">
        <v>80</v>
      </c>
      <c r="BK722" s="192">
        <f>ROUND(I722*H722,2)</f>
        <v>0</v>
      </c>
      <c r="BL722" s="19" t="s">
        <v>339</v>
      </c>
      <c r="BM722" s="191" t="s">
        <v>1413</v>
      </c>
    </row>
    <row r="723" spans="1:65" s="2" customFormat="1" ht="11.25">
      <c r="A723" s="36"/>
      <c r="B723" s="37"/>
      <c r="C723" s="38"/>
      <c r="D723" s="193" t="s">
        <v>193</v>
      </c>
      <c r="E723" s="38"/>
      <c r="F723" s="194" t="s">
        <v>1414</v>
      </c>
      <c r="G723" s="38"/>
      <c r="H723" s="38"/>
      <c r="I723" s="195"/>
      <c r="J723" s="38"/>
      <c r="K723" s="38"/>
      <c r="L723" s="41"/>
      <c r="M723" s="196"/>
      <c r="N723" s="197"/>
      <c r="O723" s="66"/>
      <c r="P723" s="66"/>
      <c r="Q723" s="66"/>
      <c r="R723" s="66"/>
      <c r="S723" s="66"/>
      <c r="T723" s="67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T723" s="19" t="s">
        <v>193</v>
      </c>
      <c r="AU723" s="19" t="s">
        <v>82</v>
      </c>
    </row>
    <row r="724" spans="1:65" s="13" customFormat="1" ht="11.25">
      <c r="B724" s="198"/>
      <c r="C724" s="199"/>
      <c r="D724" s="200" t="s">
        <v>195</v>
      </c>
      <c r="E724" s="201" t="s">
        <v>19</v>
      </c>
      <c r="F724" s="202" t="s">
        <v>1149</v>
      </c>
      <c r="G724" s="199"/>
      <c r="H724" s="201" t="s">
        <v>19</v>
      </c>
      <c r="I724" s="203"/>
      <c r="J724" s="199"/>
      <c r="K724" s="199"/>
      <c r="L724" s="204"/>
      <c r="M724" s="205"/>
      <c r="N724" s="206"/>
      <c r="O724" s="206"/>
      <c r="P724" s="206"/>
      <c r="Q724" s="206"/>
      <c r="R724" s="206"/>
      <c r="S724" s="206"/>
      <c r="T724" s="207"/>
      <c r="AT724" s="208" t="s">
        <v>195</v>
      </c>
      <c r="AU724" s="208" t="s">
        <v>82</v>
      </c>
      <c r="AV724" s="13" t="s">
        <v>80</v>
      </c>
      <c r="AW724" s="13" t="s">
        <v>35</v>
      </c>
      <c r="AX724" s="13" t="s">
        <v>73</v>
      </c>
      <c r="AY724" s="208" t="s">
        <v>185</v>
      </c>
    </row>
    <row r="725" spans="1:65" s="14" customFormat="1" ht="11.25">
      <c r="B725" s="209"/>
      <c r="C725" s="210"/>
      <c r="D725" s="200" t="s">
        <v>195</v>
      </c>
      <c r="E725" s="211" t="s">
        <v>19</v>
      </c>
      <c r="F725" s="212" t="s">
        <v>1415</v>
      </c>
      <c r="G725" s="210"/>
      <c r="H725" s="213">
        <v>140.1</v>
      </c>
      <c r="I725" s="214"/>
      <c r="J725" s="210"/>
      <c r="K725" s="210"/>
      <c r="L725" s="215"/>
      <c r="M725" s="216"/>
      <c r="N725" s="217"/>
      <c r="O725" s="217"/>
      <c r="P725" s="217"/>
      <c r="Q725" s="217"/>
      <c r="R725" s="217"/>
      <c r="S725" s="217"/>
      <c r="T725" s="218"/>
      <c r="AT725" s="219" t="s">
        <v>195</v>
      </c>
      <c r="AU725" s="219" t="s">
        <v>82</v>
      </c>
      <c r="AV725" s="14" t="s">
        <v>82</v>
      </c>
      <c r="AW725" s="14" t="s">
        <v>35</v>
      </c>
      <c r="AX725" s="14" t="s">
        <v>73</v>
      </c>
      <c r="AY725" s="219" t="s">
        <v>185</v>
      </c>
    </row>
    <row r="726" spans="1:65" s="14" customFormat="1" ht="11.25">
      <c r="B726" s="209"/>
      <c r="C726" s="210"/>
      <c r="D726" s="200" t="s">
        <v>195</v>
      </c>
      <c r="E726" s="211" t="s">
        <v>19</v>
      </c>
      <c r="F726" s="212" t="s">
        <v>1416</v>
      </c>
      <c r="G726" s="210"/>
      <c r="H726" s="213">
        <v>3.49</v>
      </c>
      <c r="I726" s="214"/>
      <c r="J726" s="210"/>
      <c r="K726" s="210"/>
      <c r="L726" s="215"/>
      <c r="M726" s="216"/>
      <c r="N726" s="217"/>
      <c r="O726" s="217"/>
      <c r="P726" s="217"/>
      <c r="Q726" s="217"/>
      <c r="R726" s="217"/>
      <c r="S726" s="217"/>
      <c r="T726" s="218"/>
      <c r="AT726" s="219" t="s">
        <v>195</v>
      </c>
      <c r="AU726" s="219" t="s">
        <v>82</v>
      </c>
      <c r="AV726" s="14" t="s">
        <v>82</v>
      </c>
      <c r="AW726" s="14" t="s">
        <v>35</v>
      </c>
      <c r="AX726" s="14" t="s">
        <v>73</v>
      </c>
      <c r="AY726" s="219" t="s">
        <v>185</v>
      </c>
    </row>
    <row r="727" spans="1:65" s="14" customFormat="1" ht="11.25">
      <c r="B727" s="209"/>
      <c r="C727" s="210"/>
      <c r="D727" s="200" t="s">
        <v>195</v>
      </c>
      <c r="E727" s="211" t="s">
        <v>19</v>
      </c>
      <c r="F727" s="212" t="s">
        <v>1417</v>
      </c>
      <c r="G727" s="210"/>
      <c r="H727" s="213">
        <v>4.8179999999999996</v>
      </c>
      <c r="I727" s="214"/>
      <c r="J727" s="210"/>
      <c r="K727" s="210"/>
      <c r="L727" s="215"/>
      <c r="M727" s="216"/>
      <c r="N727" s="217"/>
      <c r="O727" s="217"/>
      <c r="P727" s="217"/>
      <c r="Q727" s="217"/>
      <c r="R727" s="217"/>
      <c r="S727" s="217"/>
      <c r="T727" s="218"/>
      <c r="AT727" s="219" t="s">
        <v>195</v>
      </c>
      <c r="AU727" s="219" t="s">
        <v>82</v>
      </c>
      <c r="AV727" s="14" t="s">
        <v>82</v>
      </c>
      <c r="AW727" s="14" t="s">
        <v>35</v>
      </c>
      <c r="AX727" s="14" t="s">
        <v>73</v>
      </c>
      <c r="AY727" s="219" t="s">
        <v>185</v>
      </c>
    </row>
    <row r="728" spans="1:65" s="14" customFormat="1" ht="11.25">
      <c r="B728" s="209"/>
      <c r="C728" s="210"/>
      <c r="D728" s="200" t="s">
        <v>195</v>
      </c>
      <c r="E728" s="211" t="s">
        <v>19</v>
      </c>
      <c r="F728" s="212" t="s">
        <v>1418</v>
      </c>
      <c r="G728" s="210"/>
      <c r="H728" s="213">
        <v>8.59</v>
      </c>
      <c r="I728" s="214"/>
      <c r="J728" s="210"/>
      <c r="K728" s="210"/>
      <c r="L728" s="215"/>
      <c r="M728" s="216"/>
      <c r="N728" s="217"/>
      <c r="O728" s="217"/>
      <c r="P728" s="217"/>
      <c r="Q728" s="217"/>
      <c r="R728" s="217"/>
      <c r="S728" s="217"/>
      <c r="T728" s="218"/>
      <c r="AT728" s="219" t="s">
        <v>195</v>
      </c>
      <c r="AU728" s="219" t="s">
        <v>82</v>
      </c>
      <c r="AV728" s="14" t="s">
        <v>82</v>
      </c>
      <c r="AW728" s="14" t="s">
        <v>35</v>
      </c>
      <c r="AX728" s="14" t="s">
        <v>73</v>
      </c>
      <c r="AY728" s="219" t="s">
        <v>185</v>
      </c>
    </row>
    <row r="729" spans="1:65" s="15" customFormat="1" ht="11.25">
      <c r="B729" s="220"/>
      <c r="C729" s="221"/>
      <c r="D729" s="200" t="s">
        <v>195</v>
      </c>
      <c r="E729" s="222" t="s">
        <v>19</v>
      </c>
      <c r="F729" s="223" t="s">
        <v>226</v>
      </c>
      <c r="G729" s="221"/>
      <c r="H729" s="224">
        <v>156.99800000000002</v>
      </c>
      <c r="I729" s="225"/>
      <c r="J729" s="221"/>
      <c r="K729" s="221"/>
      <c r="L729" s="226"/>
      <c r="M729" s="227"/>
      <c r="N729" s="228"/>
      <c r="O729" s="228"/>
      <c r="P729" s="228"/>
      <c r="Q729" s="228"/>
      <c r="R729" s="228"/>
      <c r="S729" s="228"/>
      <c r="T729" s="229"/>
      <c r="AT729" s="230" t="s">
        <v>195</v>
      </c>
      <c r="AU729" s="230" t="s">
        <v>82</v>
      </c>
      <c r="AV729" s="15" t="s">
        <v>135</v>
      </c>
      <c r="AW729" s="15" t="s">
        <v>35</v>
      </c>
      <c r="AX729" s="15" t="s">
        <v>80</v>
      </c>
      <c r="AY729" s="230" t="s">
        <v>185</v>
      </c>
    </row>
    <row r="730" spans="1:65" s="2" customFormat="1" ht="16.5" customHeight="1">
      <c r="A730" s="36"/>
      <c r="B730" s="37"/>
      <c r="C730" s="180" t="s">
        <v>1419</v>
      </c>
      <c r="D730" s="180" t="s">
        <v>187</v>
      </c>
      <c r="E730" s="181" t="s">
        <v>1420</v>
      </c>
      <c r="F730" s="182" t="s">
        <v>1421</v>
      </c>
      <c r="G730" s="183" t="s">
        <v>240</v>
      </c>
      <c r="H730" s="184">
        <v>148.40799999999999</v>
      </c>
      <c r="I730" s="185"/>
      <c r="J730" s="186">
        <f>ROUND(I730*H730,2)</f>
        <v>0</v>
      </c>
      <c r="K730" s="182" t="s">
        <v>191</v>
      </c>
      <c r="L730" s="41"/>
      <c r="M730" s="187" t="s">
        <v>19</v>
      </c>
      <c r="N730" s="188" t="s">
        <v>44</v>
      </c>
      <c r="O730" s="66"/>
      <c r="P730" s="189">
        <f>O730*H730</f>
        <v>0</v>
      </c>
      <c r="Q730" s="189">
        <v>5.4000000000000001E-4</v>
      </c>
      <c r="R730" s="189">
        <f>Q730*H730</f>
        <v>8.0140319999999987E-2</v>
      </c>
      <c r="S730" s="189">
        <v>0</v>
      </c>
      <c r="T730" s="190">
        <f>S730*H730</f>
        <v>0</v>
      </c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R730" s="191" t="s">
        <v>339</v>
      </c>
      <c r="AT730" s="191" t="s">
        <v>187</v>
      </c>
      <c r="AU730" s="191" t="s">
        <v>82</v>
      </c>
      <c r="AY730" s="19" t="s">
        <v>185</v>
      </c>
      <c r="BE730" s="192">
        <f>IF(N730="základní",J730,0)</f>
        <v>0</v>
      </c>
      <c r="BF730" s="192">
        <f>IF(N730="snížená",J730,0)</f>
        <v>0</v>
      </c>
      <c r="BG730" s="192">
        <f>IF(N730="zákl. přenesená",J730,0)</f>
        <v>0</v>
      </c>
      <c r="BH730" s="192">
        <f>IF(N730="sníž. přenesená",J730,0)</f>
        <v>0</v>
      </c>
      <c r="BI730" s="192">
        <f>IF(N730="nulová",J730,0)</f>
        <v>0</v>
      </c>
      <c r="BJ730" s="19" t="s">
        <v>80</v>
      </c>
      <c r="BK730" s="192">
        <f>ROUND(I730*H730,2)</f>
        <v>0</v>
      </c>
      <c r="BL730" s="19" t="s">
        <v>339</v>
      </c>
      <c r="BM730" s="191" t="s">
        <v>1422</v>
      </c>
    </row>
    <row r="731" spans="1:65" s="2" customFormat="1" ht="11.25">
      <c r="A731" s="36"/>
      <c r="B731" s="37"/>
      <c r="C731" s="38"/>
      <c r="D731" s="193" t="s">
        <v>193</v>
      </c>
      <c r="E731" s="38"/>
      <c r="F731" s="194" t="s">
        <v>1423</v>
      </c>
      <c r="G731" s="38"/>
      <c r="H731" s="38"/>
      <c r="I731" s="195"/>
      <c r="J731" s="38"/>
      <c r="K731" s="38"/>
      <c r="L731" s="41"/>
      <c r="M731" s="196"/>
      <c r="N731" s="197"/>
      <c r="O731" s="66"/>
      <c r="P731" s="66"/>
      <c r="Q731" s="66"/>
      <c r="R731" s="66"/>
      <c r="S731" s="66"/>
      <c r="T731" s="67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T731" s="19" t="s">
        <v>193</v>
      </c>
      <c r="AU731" s="19" t="s">
        <v>82</v>
      </c>
    </row>
    <row r="732" spans="1:65" s="13" customFormat="1" ht="11.25">
      <c r="B732" s="198"/>
      <c r="C732" s="199"/>
      <c r="D732" s="200" t="s">
        <v>195</v>
      </c>
      <c r="E732" s="201" t="s">
        <v>19</v>
      </c>
      <c r="F732" s="202" t="s">
        <v>1149</v>
      </c>
      <c r="G732" s="199"/>
      <c r="H732" s="201" t="s">
        <v>19</v>
      </c>
      <c r="I732" s="203"/>
      <c r="J732" s="199"/>
      <c r="K732" s="199"/>
      <c r="L732" s="204"/>
      <c r="M732" s="205"/>
      <c r="N732" s="206"/>
      <c r="O732" s="206"/>
      <c r="P732" s="206"/>
      <c r="Q732" s="206"/>
      <c r="R732" s="206"/>
      <c r="S732" s="206"/>
      <c r="T732" s="207"/>
      <c r="AT732" s="208" t="s">
        <v>195</v>
      </c>
      <c r="AU732" s="208" t="s">
        <v>82</v>
      </c>
      <c r="AV732" s="13" t="s">
        <v>80</v>
      </c>
      <c r="AW732" s="13" t="s">
        <v>35</v>
      </c>
      <c r="AX732" s="13" t="s">
        <v>73</v>
      </c>
      <c r="AY732" s="208" t="s">
        <v>185</v>
      </c>
    </row>
    <row r="733" spans="1:65" s="14" customFormat="1" ht="11.25">
      <c r="B733" s="209"/>
      <c r="C733" s="210"/>
      <c r="D733" s="200" t="s">
        <v>195</v>
      </c>
      <c r="E733" s="211" t="s">
        <v>19</v>
      </c>
      <c r="F733" s="212" t="s">
        <v>1415</v>
      </c>
      <c r="G733" s="210"/>
      <c r="H733" s="213">
        <v>140.1</v>
      </c>
      <c r="I733" s="214"/>
      <c r="J733" s="210"/>
      <c r="K733" s="210"/>
      <c r="L733" s="215"/>
      <c r="M733" s="216"/>
      <c r="N733" s="217"/>
      <c r="O733" s="217"/>
      <c r="P733" s="217"/>
      <c r="Q733" s="217"/>
      <c r="R733" s="217"/>
      <c r="S733" s="217"/>
      <c r="T733" s="218"/>
      <c r="AT733" s="219" t="s">
        <v>195</v>
      </c>
      <c r="AU733" s="219" t="s">
        <v>82</v>
      </c>
      <c r="AV733" s="14" t="s">
        <v>82</v>
      </c>
      <c r="AW733" s="14" t="s">
        <v>35</v>
      </c>
      <c r="AX733" s="14" t="s">
        <v>73</v>
      </c>
      <c r="AY733" s="219" t="s">
        <v>185</v>
      </c>
    </row>
    <row r="734" spans="1:65" s="14" customFormat="1" ht="11.25">
      <c r="B734" s="209"/>
      <c r="C734" s="210"/>
      <c r="D734" s="200" t="s">
        <v>195</v>
      </c>
      <c r="E734" s="211" t="s">
        <v>19</v>
      </c>
      <c r="F734" s="212" t="s">
        <v>1416</v>
      </c>
      <c r="G734" s="210"/>
      <c r="H734" s="213">
        <v>3.49</v>
      </c>
      <c r="I734" s="214"/>
      <c r="J734" s="210"/>
      <c r="K734" s="210"/>
      <c r="L734" s="215"/>
      <c r="M734" s="216"/>
      <c r="N734" s="217"/>
      <c r="O734" s="217"/>
      <c r="P734" s="217"/>
      <c r="Q734" s="217"/>
      <c r="R734" s="217"/>
      <c r="S734" s="217"/>
      <c r="T734" s="218"/>
      <c r="AT734" s="219" t="s">
        <v>195</v>
      </c>
      <c r="AU734" s="219" t="s">
        <v>82</v>
      </c>
      <c r="AV734" s="14" t="s">
        <v>82</v>
      </c>
      <c r="AW734" s="14" t="s">
        <v>35</v>
      </c>
      <c r="AX734" s="14" t="s">
        <v>73</v>
      </c>
      <c r="AY734" s="219" t="s">
        <v>185</v>
      </c>
    </row>
    <row r="735" spans="1:65" s="14" customFormat="1" ht="11.25">
      <c r="B735" s="209"/>
      <c r="C735" s="210"/>
      <c r="D735" s="200" t="s">
        <v>195</v>
      </c>
      <c r="E735" s="211" t="s">
        <v>19</v>
      </c>
      <c r="F735" s="212" t="s">
        <v>1417</v>
      </c>
      <c r="G735" s="210"/>
      <c r="H735" s="213">
        <v>4.8179999999999996</v>
      </c>
      <c r="I735" s="214"/>
      <c r="J735" s="210"/>
      <c r="K735" s="210"/>
      <c r="L735" s="215"/>
      <c r="M735" s="216"/>
      <c r="N735" s="217"/>
      <c r="O735" s="217"/>
      <c r="P735" s="217"/>
      <c r="Q735" s="217"/>
      <c r="R735" s="217"/>
      <c r="S735" s="217"/>
      <c r="T735" s="218"/>
      <c r="AT735" s="219" t="s">
        <v>195</v>
      </c>
      <c r="AU735" s="219" t="s">
        <v>82</v>
      </c>
      <c r="AV735" s="14" t="s">
        <v>82</v>
      </c>
      <c r="AW735" s="14" t="s">
        <v>35</v>
      </c>
      <c r="AX735" s="14" t="s">
        <v>73</v>
      </c>
      <c r="AY735" s="219" t="s">
        <v>185</v>
      </c>
    </row>
    <row r="736" spans="1:65" s="15" customFormat="1" ht="11.25">
      <c r="B736" s="220"/>
      <c r="C736" s="221"/>
      <c r="D736" s="200" t="s">
        <v>195</v>
      </c>
      <c r="E736" s="222" t="s">
        <v>19</v>
      </c>
      <c r="F736" s="223" t="s">
        <v>226</v>
      </c>
      <c r="G736" s="221"/>
      <c r="H736" s="224">
        <v>148.40800000000002</v>
      </c>
      <c r="I736" s="225"/>
      <c r="J736" s="221"/>
      <c r="K736" s="221"/>
      <c r="L736" s="226"/>
      <c r="M736" s="227"/>
      <c r="N736" s="228"/>
      <c r="O736" s="228"/>
      <c r="P736" s="228"/>
      <c r="Q736" s="228"/>
      <c r="R736" s="228"/>
      <c r="S736" s="228"/>
      <c r="T736" s="229"/>
      <c r="AT736" s="230" t="s">
        <v>195</v>
      </c>
      <c r="AU736" s="230" t="s">
        <v>82</v>
      </c>
      <c r="AV736" s="15" t="s">
        <v>135</v>
      </c>
      <c r="AW736" s="15" t="s">
        <v>35</v>
      </c>
      <c r="AX736" s="15" t="s">
        <v>80</v>
      </c>
      <c r="AY736" s="230" t="s">
        <v>185</v>
      </c>
    </row>
    <row r="737" spans="1:65" s="2" customFormat="1" ht="16.5" customHeight="1">
      <c r="A737" s="36"/>
      <c r="B737" s="37"/>
      <c r="C737" s="180" t="s">
        <v>1424</v>
      </c>
      <c r="D737" s="180" t="s">
        <v>187</v>
      </c>
      <c r="E737" s="181" t="s">
        <v>1425</v>
      </c>
      <c r="F737" s="182" t="s">
        <v>1426</v>
      </c>
      <c r="G737" s="183" t="s">
        <v>240</v>
      </c>
      <c r="H737" s="184">
        <v>8.59</v>
      </c>
      <c r="I737" s="185"/>
      <c r="J737" s="186">
        <f>ROUND(I737*H737,2)</f>
        <v>0</v>
      </c>
      <c r="K737" s="182" t="s">
        <v>191</v>
      </c>
      <c r="L737" s="41"/>
      <c r="M737" s="187" t="s">
        <v>19</v>
      </c>
      <c r="N737" s="188" t="s">
        <v>44</v>
      </c>
      <c r="O737" s="66"/>
      <c r="P737" s="189">
        <f>O737*H737</f>
        <v>0</v>
      </c>
      <c r="Q737" s="189">
        <v>5.9000000000000003E-4</v>
      </c>
      <c r="R737" s="189">
        <f>Q737*H737</f>
        <v>5.0680999999999999E-3</v>
      </c>
      <c r="S737" s="189">
        <v>0</v>
      </c>
      <c r="T737" s="190">
        <f>S737*H737</f>
        <v>0</v>
      </c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R737" s="191" t="s">
        <v>339</v>
      </c>
      <c r="AT737" s="191" t="s">
        <v>187</v>
      </c>
      <c r="AU737" s="191" t="s">
        <v>82</v>
      </c>
      <c r="AY737" s="19" t="s">
        <v>185</v>
      </c>
      <c r="BE737" s="192">
        <f>IF(N737="základní",J737,0)</f>
        <v>0</v>
      </c>
      <c r="BF737" s="192">
        <f>IF(N737="snížená",J737,0)</f>
        <v>0</v>
      </c>
      <c r="BG737" s="192">
        <f>IF(N737="zákl. přenesená",J737,0)</f>
        <v>0</v>
      </c>
      <c r="BH737" s="192">
        <f>IF(N737="sníž. přenesená",J737,0)</f>
        <v>0</v>
      </c>
      <c r="BI737" s="192">
        <f>IF(N737="nulová",J737,0)</f>
        <v>0</v>
      </c>
      <c r="BJ737" s="19" t="s">
        <v>80</v>
      </c>
      <c r="BK737" s="192">
        <f>ROUND(I737*H737,2)</f>
        <v>0</v>
      </c>
      <c r="BL737" s="19" t="s">
        <v>339</v>
      </c>
      <c r="BM737" s="191" t="s">
        <v>1427</v>
      </c>
    </row>
    <row r="738" spans="1:65" s="2" customFormat="1" ht="11.25">
      <c r="A738" s="36"/>
      <c r="B738" s="37"/>
      <c r="C738" s="38"/>
      <c r="D738" s="193" t="s">
        <v>193</v>
      </c>
      <c r="E738" s="38"/>
      <c r="F738" s="194" t="s">
        <v>1428</v>
      </c>
      <c r="G738" s="38"/>
      <c r="H738" s="38"/>
      <c r="I738" s="195"/>
      <c r="J738" s="38"/>
      <c r="K738" s="38"/>
      <c r="L738" s="41"/>
      <c r="M738" s="196"/>
      <c r="N738" s="197"/>
      <c r="O738" s="66"/>
      <c r="P738" s="66"/>
      <c r="Q738" s="66"/>
      <c r="R738" s="66"/>
      <c r="S738" s="66"/>
      <c r="T738" s="67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T738" s="19" t="s">
        <v>193</v>
      </c>
      <c r="AU738" s="19" t="s">
        <v>82</v>
      </c>
    </row>
    <row r="739" spans="1:65" s="13" customFormat="1" ht="11.25">
      <c r="B739" s="198"/>
      <c r="C739" s="199"/>
      <c r="D739" s="200" t="s">
        <v>195</v>
      </c>
      <c r="E739" s="201" t="s">
        <v>19</v>
      </c>
      <c r="F739" s="202" t="s">
        <v>1149</v>
      </c>
      <c r="G739" s="199"/>
      <c r="H739" s="201" t="s">
        <v>19</v>
      </c>
      <c r="I739" s="203"/>
      <c r="J739" s="199"/>
      <c r="K739" s="199"/>
      <c r="L739" s="204"/>
      <c r="M739" s="205"/>
      <c r="N739" s="206"/>
      <c r="O739" s="206"/>
      <c r="P739" s="206"/>
      <c r="Q739" s="206"/>
      <c r="R739" s="206"/>
      <c r="S739" s="206"/>
      <c r="T739" s="207"/>
      <c r="AT739" s="208" t="s">
        <v>195</v>
      </c>
      <c r="AU739" s="208" t="s">
        <v>82</v>
      </c>
      <c r="AV739" s="13" t="s">
        <v>80</v>
      </c>
      <c r="AW739" s="13" t="s">
        <v>35</v>
      </c>
      <c r="AX739" s="13" t="s">
        <v>73</v>
      </c>
      <c r="AY739" s="208" t="s">
        <v>185</v>
      </c>
    </row>
    <row r="740" spans="1:65" s="14" customFormat="1" ht="11.25">
      <c r="B740" s="209"/>
      <c r="C740" s="210"/>
      <c r="D740" s="200" t="s">
        <v>195</v>
      </c>
      <c r="E740" s="211" t="s">
        <v>19</v>
      </c>
      <c r="F740" s="212" t="s">
        <v>1418</v>
      </c>
      <c r="G740" s="210"/>
      <c r="H740" s="213">
        <v>8.59</v>
      </c>
      <c r="I740" s="214"/>
      <c r="J740" s="210"/>
      <c r="K740" s="210"/>
      <c r="L740" s="215"/>
      <c r="M740" s="216"/>
      <c r="N740" s="217"/>
      <c r="O740" s="217"/>
      <c r="P740" s="217"/>
      <c r="Q740" s="217"/>
      <c r="R740" s="217"/>
      <c r="S740" s="217"/>
      <c r="T740" s="218"/>
      <c r="AT740" s="219" t="s">
        <v>195</v>
      </c>
      <c r="AU740" s="219" t="s">
        <v>82</v>
      </c>
      <c r="AV740" s="14" t="s">
        <v>82</v>
      </c>
      <c r="AW740" s="14" t="s">
        <v>35</v>
      </c>
      <c r="AX740" s="14" t="s">
        <v>73</v>
      </c>
      <c r="AY740" s="219" t="s">
        <v>185</v>
      </c>
    </row>
    <row r="741" spans="1:65" s="15" customFormat="1" ht="11.25">
      <c r="B741" s="220"/>
      <c r="C741" s="221"/>
      <c r="D741" s="200" t="s">
        <v>195</v>
      </c>
      <c r="E741" s="222" t="s">
        <v>19</v>
      </c>
      <c r="F741" s="223" t="s">
        <v>226</v>
      </c>
      <c r="G741" s="221"/>
      <c r="H741" s="224">
        <v>8.59</v>
      </c>
      <c r="I741" s="225"/>
      <c r="J741" s="221"/>
      <c r="K741" s="221"/>
      <c r="L741" s="226"/>
      <c r="M741" s="227"/>
      <c r="N741" s="228"/>
      <c r="O741" s="228"/>
      <c r="P741" s="228"/>
      <c r="Q741" s="228"/>
      <c r="R741" s="228"/>
      <c r="S741" s="228"/>
      <c r="T741" s="229"/>
      <c r="AT741" s="230" t="s">
        <v>195</v>
      </c>
      <c r="AU741" s="230" t="s">
        <v>82</v>
      </c>
      <c r="AV741" s="15" t="s">
        <v>135</v>
      </c>
      <c r="AW741" s="15" t="s">
        <v>35</v>
      </c>
      <c r="AX741" s="15" t="s">
        <v>80</v>
      </c>
      <c r="AY741" s="230" t="s">
        <v>185</v>
      </c>
    </row>
    <row r="742" spans="1:65" s="2" customFormat="1" ht="16.5" customHeight="1">
      <c r="A742" s="36"/>
      <c r="B742" s="37"/>
      <c r="C742" s="180" t="s">
        <v>1429</v>
      </c>
      <c r="D742" s="180" t="s">
        <v>187</v>
      </c>
      <c r="E742" s="181" t="s">
        <v>1430</v>
      </c>
      <c r="F742" s="182" t="s">
        <v>1431</v>
      </c>
      <c r="G742" s="183" t="s">
        <v>240</v>
      </c>
      <c r="H742" s="184">
        <v>8.9</v>
      </c>
      <c r="I742" s="185"/>
      <c r="J742" s="186">
        <f>ROUND(I742*H742,2)</f>
        <v>0</v>
      </c>
      <c r="K742" s="182" t="s">
        <v>191</v>
      </c>
      <c r="L742" s="41"/>
      <c r="M742" s="187" t="s">
        <v>19</v>
      </c>
      <c r="N742" s="188" t="s">
        <v>44</v>
      </c>
      <c r="O742" s="66"/>
      <c r="P742" s="189">
        <f>O742*H742</f>
        <v>0</v>
      </c>
      <c r="Q742" s="189">
        <v>1.9E-3</v>
      </c>
      <c r="R742" s="189">
        <f>Q742*H742</f>
        <v>1.6910000000000001E-2</v>
      </c>
      <c r="S742" s="189">
        <v>0</v>
      </c>
      <c r="T742" s="190">
        <f>S742*H742</f>
        <v>0</v>
      </c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R742" s="191" t="s">
        <v>339</v>
      </c>
      <c r="AT742" s="191" t="s">
        <v>187</v>
      </c>
      <c r="AU742" s="191" t="s">
        <v>82</v>
      </c>
      <c r="AY742" s="19" t="s">
        <v>185</v>
      </c>
      <c r="BE742" s="192">
        <f>IF(N742="základní",J742,0)</f>
        <v>0</v>
      </c>
      <c r="BF742" s="192">
        <f>IF(N742="snížená",J742,0)</f>
        <v>0</v>
      </c>
      <c r="BG742" s="192">
        <f>IF(N742="zákl. přenesená",J742,0)</f>
        <v>0</v>
      </c>
      <c r="BH742" s="192">
        <f>IF(N742="sníž. přenesená",J742,0)</f>
        <v>0</v>
      </c>
      <c r="BI742" s="192">
        <f>IF(N742="nulová",J742,0)</f>
        <v>0</v>
      </c>
      <c r="BJ742" s="19" t="s">
        <v>80</v>
      </c>
      <c r="BK742" s="192">
        <f>ROUND(I742*H742,2)</f>
        <v>0</v>
      </c>
      <c r="BL742" s="19" t="s">
        <v>339</v>
      </c>
      <c r="BM742" s="191" t="s">
        <v>1432</v>
      </c>
    </row>
    <row r="743" spans="1:65" s="2" customFormat="1" ht="11.25">
      <c r="A743" s="36"/>
      <c r="B743" s="37"/>
      <c r="C743" s="38"/>
      <c r="D743" s="193" t="s">
        <v>193</v>
      </c>
      <c r="E743" s="38"/>
      <c r="F743" s="194" t="s">
        <v>1433</v>
      </c>
      <c r="G743" s="38"/>
      <c r="H743" s="38"/>
      <c r="I743" s="195"/>
      <c r="J743" s="38"/>
      <c r="K743" s="38"/>
      <c r="L743" s="41"/>
      <c r="M743" s="196"/>
      <c r="N743" s="197"/>
      <c r="O743" s="66"/>
      <c r="P743" s="66"/>
      <c r="Q743" s="66"/>
      <c r="R743" s="66"/>
      <c r="S743" s="66"/>
      <c r="T743" s="67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T743" s="19" t="s">
        <v>193</v>
      </c>
      <c r="AU743" s="19" t="s">
        <v>82</v>
      </c>
    </row>
    <row r="744" spans="1:65" s="13" customFormat="1" ht="11.25">
      <c r="B744" s="198"/>
      <c r="C744" s="199"/>
      <c r="D744" s="200" t="s">
        <v>195</v>
      </c>
      <c r="E744" s="201" t="s">
        <v>19</v>
      </c>
      <c r="F744" s="202" t="s">
        <v>1149</v>
      </c>
      <c r="G744" s="199"/>
      <c r="H744" s="201" t="s">
        <v>19</v>
      </c>
      <c r="I744" s="203"/>
      <c r="J744" s="199"/>
      <c r="K744" s="199"/>
      <c r="L744" s="204"/>
      <c r="M744" s="205"/>
      <c r="N744" s="206"/>
      <c r="O744" s="206"/>
      <c r="P744" s="206"/>
      <c r="Q744" s="206"/>
      <c r="R744" s="206"/>
      <c r="S744" s="206"/>
      <c r="T744" s="207"/>
      <c r="AT744" s="208" t="s">
        <v>195</v>
      </c>
      <c r="AU744" s="208" t="s">
        <v>82</v>
      </c>
      <c r="AV744" s="13" t="s">
        <v>80</v>
      </c>
      <c r="AW744" s="13" t="s">
        <v>35</v>
      </c>
      <c r="AX744" s="13" t="s">
        <v>73</v>
      </c>
      <c r="AY744" s="208" t="s">
        <v>185</v>
      </c>
    </row>
    <row r="745" spans="1:65" s="14" customFormat="1" ht="11.25">
      <c r="B745" s="209"/>
      <c r="C745" s="210"/>
      <c r="D745" s="200" t="s">
        <v>195</v>
      </c>
      <c r="E745" s="211" t="s">
        <v>19</v>
      </c>
      <c r="F745" s="212" t="s">
        <v>1434</v>
      </c>
      <c r="G745" s="210"/>
      <c r="H745" s="213">
        <v>8.9</v>
      </c>
      <c r="I745" s="214"/>
      <c r="J745" s="210"/>
      <c r="K745" s="210"/>
      <c r="L745" s="215"/>
      <c r="M745" s="216"/>
      <c r="N745" s="217"/>
      <c r="O745" s="217"/>
      <c r="P745" s="217"/>
      <c r="Q745" s="217"/>
      <c r="R745" s="217"/>
      <c r="S745" s="217"/>
      <c r="T745" s="218"/>
      <c r="AT745" s="219" t="s">
        <v>195</v>
      </c>
      <c r="AU745" s="219" t="s">
        <v>82</v>
      </c>
      <c r="AV745" s="14" t="s">
        <v>82</v>
      </c>
      <c r="AW745" s="14" t="s">
        <v>35</v>
      </c>
      <c r="AX745" s="14" t="s">
        <v>73</v>
      </c>
      <c r="AY745" s="219" t="s">
        <v>185</v>
      </c>
    </row>
    <row r="746" spans="1:65" s="15" customFormat="1" ht="11.25">
      <c r="B746" s="220"/>
      <c r="C746" s="221"/>
      <c r="D746" s="200" t="s">
        <v>195</v>
      </c>
      <c r="E746" s="222" t="s">
        <v>19</v>
      </c>
      <c r="F746" s="223" t="s">
        <v>226</v>
      </c>
      <c r="G746" s="221"/>
      <c r="H746" s="224">
        <v>8.9</v>
      </c>
      <c r="I746" s="225"/>
      <c r="J746" s="221"/>
      <c r="K746" s="221"/>
      <c r="L746" s="226"/>
      <c r="M746" s="227"/>
      <c r="N746" s="228"/>
      <c r="O746" s="228"/>
      <c r="P746" s="228"/>
      <c r="Q746" s="228"/>
      <c r="R746" s="228"/>
      <c r="S746" s="228"/>
      <c r="T746" s="229"/>
      <c r="AT746" s="230" t="s">
        <v>195</v>
      </c>
      <c r="AU746" s="230" t="s">
        <v>82</v>
      </c>
      <c r="AV746" s="15" t="s">
        <v>135</v>
      </c>
      <c r="AW746" s="15" t="s">
        <v>35</v>
      </c>
      <c r="AX746" s="15" t="s">
        <v>80</v>
      </c>
      <c r="AY746" s="230" t="s">
        <v>185</v>
      </c>
    </row>
    <row r="747" spans="1:65" s="2" customFormat="1" ht="16.5" customHeight="1">
      <c r="A747" s="36"/>
      <c r="B747" s="37"/>
      <c r="C747" s="180" t="s">
        <v>1435</v>
      </c>
      <c r="D747" s="180" t="s">
        <v>187</v>
      </c>
      <c r="E747" s="181" t="s">
        <v>1436</v>
      </c>
      <c r="F747" s="182" t="s">
        <v>1437</v>
      </c>
      <c r="G747" s="183" t="s">
        <v>240</v>
      </c>
      <c r="H747" s="184">
        <v>139.50800000000001</v>
      </c>
      <c r="I747" s="185"/>
      <c r="J747" s="186">
        <f>ROUND(I747*H747,2)</f>
        <v>0</v>
      </c>
      <c r="K747" s="182" t="s">
        <v>191</v>
      </c>
      <c r="L747" s="41"/>
      <c r="M747" s="187" t="s">
        <v>19</v>
      </c>
      <c r="N747" s="188" t="s">
        <v>44</v>
      </c>
      <c r="O747" s="66"/>
      <c r="P747" s="189">
        <f>O747*H747</f>
        <v>0</v>
      </c>
      <c r="Q747" s="189">
        <v>2.4000000000000001E-4</v>
      </c>
      <c r="R747" s="189">
        <f>Q747*H747</f>
        <v>3.3481920000000005E-2</v>
      </c>
      <c r="S747" s="189">
        <v>0</v>
      </c>
      <c r="T747" s="190">
        <f>S747*H747</f>
        <v>0</v>
      </c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R747" s="191" t="s">
        <v>339</v>
      </c>
      <c r="AT747" s="191" t="s">
        <v>187</v>
      </c>
      <c r="AU747" s="191" t="s">
        <v>82</v>
      </c>
      <c r="AY747" s="19" t="s">
        <v>185</v>
      </c>
      <c r="BE747" s="192">
        <f>IF(N747="základní",J747,0)</f>
        <v>0</v>
      </c>
      <c r="BF747" s="192">
        <f>IF(N747="snížená",J747,0)</f>
        <v>0</v>
      </c>
      <c r="BG747" s="192">
        <f>IF(N747="zákl. přenesená",J747,0)</f>
        <v>0</v>
      </c>
      <c r="BH747" s="192">
        <f>IF(N747="sníž. přenesená",J747,0)</f>
        <v>0</v>
      </c>
      <c r="BI747" s="192">
        <f>IF(N747="nulová",J747,0)</f>
        <v>0</v>
      </c>
      <c r="BJ747" s="19" t="s">
        <v>80</v>
      </c>
      <c r="BK747" s="192">
        <f>ROUND(I747*H747,2)</f>
        <v>0</v>
      </c>
      <c r="BL747" s="19" t="s">
        <v>339</v>
      </c>
      <c r="BM747" s="191" t="s">
        <v>1438</v>
      </c>
    </row>
    <row r="748" spans="1:65" s="2" customFormat="1" ht="11.25">
      <c r="A748" s="36"/>
      <c r="B748" s="37"/>
      <c r="C748" s="38"/>
      <c r="D748" s="193" t="s">
        <v>193</v>
      </c>
      <c r="E748" s="38"/>
      <c r="F748" s="194" t="s">
        <v>1439</v>
      </c>
      <c r="G748" s="38"/>
      <c r="H748" s="38"/>
      <c r="I748" s="195"/>
      <c r="J748" s="38"/>
      <c r="K748" s="38"/>
      <c r="L748" s="41"/>
      <c r="M748" s="196"/>
      <c r="N748" s="197"/>
      <c r="O748" s="66"/>
      <c r="P748" s="66"/>
      <c r="Q748" s="66"/>
      <c r="R748" s="66"/>
      <c r="S748" s="66"/>
      <c r="T748" s="67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T748" s="19" t="s">
        <v>193</v>
      </c>
      <c r="AU748" s="19" t="s">
        <v>82</v>
      </c>
    </row>
    <row r="749" spans="1:65" s="13" customFormat="1" ht="11.25">
      <c r="B749" s="198"/>
      <c r="C749" s="199"/>
      <c r="D749" s="200" t="s">
        <v>195</v>
      </c>
      <c r="E749" s="201" t="s">
        <v>19</v>
      </c>
      <c r="F749" s="202" t="s">
        <v>1149</v>
      </c>
      <c r="G749" s="199"/>
      <c r="H749" s="201" t="s">
        <v>19</v>
      </c>
      <c r="I749" s="203"/>
      <c r="J749" s="199"/>
      <c r="K749" s="199"/>
      <c r="L749" s="204"/>
      <c r="M749" s="205"/>
      <c r="N749" s="206"/>
      <c r="O749" s="206"/>
      <c r="P749" s="206"/>
      <c r="Q749" s="206"/>
      <c r="R749" s="206"/>
      <c r="S749" s="206"/>
      <c r="T749" s="207"/>
      <c r="AT749" s="208" t="s">
        <v>195</v>
      </c>
      <c r="AU749" s="208" t="s">
        <v>82</v>
      </c>
      <c r="AV749" s="13" t="s">
        <v>80</v>
      </c>
      <c r="AW749" s="13" t="s">
        <v>35</v>
      </c>
      <c r="AX749" s="13" t="s">
        <v>73</v>
      </c>
      <c r="AY749" s="208" t="s">
        <v>185</v>
      </c>
    </row>
    <row r="750" spans="1:65" s="14" customFormat="1" ht="11.25">
      <c r="B750" s="209"/>
      <c r="C750" s="210"/>
      <c r="D750" s="200" t="s">
        <v>195</v>
      </c>
      <c r="E750" s="211" t="s">
        <v>19</v>
      </c>
      <c r="F750" s="212" t="s">
        <v>1440</v>
      </c>
      <c r="G750" s="210"/>
      <c r="H750" s="213">
        <v>131.19999999999999</v>
      </c>
      <c r="I750" s="214"/>
      <c r="J750" s="210"/>
      <c r="K750" s="210"/>
      <c r="L750" s="215"/>
      <c r="M750" s="216"/>
      <c r="N750" s="217"/>
      <c r="O750" s="217"/>
      <c r="P750" s="217"/>
      <c r="Q750" s="217"/>
      <c r="R750" s="217"/>
      <c r="S750" s="217"/>
      <c r="T750" s="218"/>
      <c r="AT750" s="219" t="s">
        <v>195</v>
      </c>
      <c r="AU750" s="219" t="s">
        <v>82</v>
      </c>
      <c r="AV750" s="14" t="s">
        <v>82</v>
      </c>
      <c r="AW750" s="14" t="s">
        <v>35</v>
      </c>
      <c r="AX750" s="14" t="s">
        <v>73</v>
      </c>
      <c r="AY750" s="219" t="s">
        <v>185</v>
      </c>
    </row>
    <row r="751" spans="1:65" s="14" customFormat="1" ht="11.25">
      <c r="B751" s="209"/>
      <c r="C751" s="210"/>
      <c r="D751" s="200" t="s">
        <v>195</v>
      </c>
      <c r="E751" s="211" t="s">
        <v>19</v>
      </c>
      <c r="F751" s="212" t="s">
        <v>1416</v>
      </c>
      <c r="G751" s="210"/>
      <c r="H751" s="213">
        <v>3.49</v>
      </c>
      <c r="I751" s="214"/>
      <c r="J751" s="210"/>
      <c r="K751" s="210"/>
      <c r="L751" s="215"/>
      <c r="M751" s="216"/>
      <c r="N751" s="217"/>
      <c r="O751" s="217"/>
      <c r="P751" s="217"/>
      <c r="Q751" s="217"/>
      <c r="R751" s="217"/>
      <c r="S751" s="217"/>
      <c r="T751" s="218"/>
      <c r="AT751" s="219" t="s">
        <v>195</v>
      </c>
      <c r="AU751" s="219" t="s">
        <v>82</v>
      </c>
      <c r="AV751" s="14" t="s">
        <v>82</v>
      </c>
      <c r="AW751" s="14" t="s">
        <v>35</v>
      </c>
      <c r="AX751" s="14" t="s">
        <v>73</v>
      </c>
      <c r="AY751" s="219" t="s">
        <v>185</v>
      </c>
    </row>
    <row r="752" spans="1:65" s="14" customFormat="1" ht="11.25">
      <c r="B752" s="209"/>
      <c r="C752" s="210"/>
      <c r="D752" s="200" t="s">
        <v>195</v>
      </c>
      <c r="E752" s="211" t="s">
        <v>19</v>
      </c>
      <c r="F752" s="212" t="s">
        <v>1417</v>
      </c>
      <c r="G752" s="210"/>
      <c r="H752" s="213">
        <v>4.8179999999999996</v>
      </c>
      <c r="I752" s="214"/>
      <c r="J752" s="210"/>
      <c r="K752" s="210"/>
      <c r="L752" s="215"/>
      <c r="M752" s="216"/>
      <c r="N752" s="217"/>
      <c r="O752" s="217"/>
      <c r="P752" s="217"/>
      <c r="Q752" s="217"/>
      <c r="R752" s="217"/>
      <c r="S752" s="217"/>
      <c r="T752" s="218"/>
      <c r="AT752" s="219" t="s">
        <v>195</v>
      </c>
      <c r="AU752" s="219" t="s">
        <v>82</v>
      </c>
      <c r="AV752" s="14" t="s">
        <v>82</v>
      </c>
      <c r="AW752" s="14" t="s">
        <v>35</v>
      </c>
      <c r="AX752" s="14" t="s">
        <v>73</v>
      </c>
      <c r="AY752" s="219" t="s">
        <v>185</v>
      </c>
    </row>
    <row r="753" spans="1:65" s="15" customFormat="1" ht="11.25">
      <c r="B753" s="220"/>
      <c r="C753" s="221"/>
      <c r="D753" s="200" t="s">
        <v>195</v>
      </c>
      <c r="E753" s="222" t="s">
        <v>19</v>
      </c>
      <c r="F753" s="223" t="s">
        <v>226</v>
      </c>
      <c r="G753" s="221"/>
      <c r="H753" s="224">
        <v>139.50800000000001</v>
      </c>
      <c r="I753" s="225"/>
      <c r="J753" s="221"/>
      <c r="K753" s="221"/>
      <c r="L753" s="226"/>
      <c r="M753" s="227"/>
      <c r="N753" s="228"/>
      <c r="O753" s="228"/>
      <c r="P753" s="228"/>
      <c r="Q753" s="228"/>
      <c r="R753" s="228"/>
      <c r="S753" s="228"/>
      <c r="T753" s="229"/>
      <c r="AT753" s="230" t="s">
        <v>195</v>
      </c>
      <c r="AU753" s="230" t="s">
        <v>82</v>
      </c>
      <c r="AV753" s="15" t="s">
        <v>135</v>
      </c>
      <c r="AW753" s="15" t="s">
        <v>35</v>
      </c>
      <c r="AX753" s="15" t="s">
        <v>80</v>
      </c>
      <c r="AY753" s="230" t="s">
        <v>185</v>
      </c>
    </row>
    <row r="754" spans="1:65" s="2" customFormat="1" ht="16.5" customHeight="1">
      <c r="A754" s="36"/>
      <c r="B754" s="37"/>
      <c r="C754" s="180" t="s">
        <v>1441</v>
      </c>
      <c r="D754" s="180" t="s">
        <v>187</v>
      </c>
      <c r="E754" s="181" t="s">
        <v>1442</v>
      </c>
      <c r="F754" s="182" t="s">
        <v>1443</v>
      </c>
      <c r="G754" s="183" t="s">
        <v>240</v>
      </c>
      <c r="H754" s="184">
        <v>8.59</v>
      </c>
      <c r="I754" s="185"/>
      <c r="J754" s="186">
        <f>ROUND(I754*H754,2)</f>
        <v>0</v>
      </c>
      <c r="K754" s="182" t="s">
        <v>191</v>
      </c>
      <c r="L754" s="41"/>
      <c r="M754" s="187" t="s">
        <v>19</v>
      </c>
      <c r="N754" s="188" t="s">
        <v>44</v>
      </c>
      <c r="O754" s="66"/>
      <c r="P754" s="189">
        <f>O754*H754</f>
        <v>0</v>
      </c>
      <c r="Q754" s="189">
        <v>2.5999999999999998E-4</v>
      </c>
      <c r="R754" s="189">
        <f>Q754*H754</f>
        <v>2.2334E-3</v>
      </c>
      <c r="S754" s="189">
        <v>0</v>
      </c>
      <c r="T754" s="190">
        <f>S754*H754</f>
        <v>0</v>
      </c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R754" s="191" t="s">
        <v>339</v>
      </c>
      <c r="AT754" s="191" t="s">
        <v>187</v>
      </c>
      <c r="AU754" s="191" t="s">
        <v>82</v>
      </c>
      <c r="AY754" s="19" t="s">
        <v>185</v>
      </c>
      <c r="BE754" s="192">
        <f>IF(N754="základní",J754,0)</f>
        <v>0</v>
      </c>
      <c r="BF754" s="192">
        <f>IF(N754="snížená",J754,0)</f>
        <v>0</v>
      </c>
      <c r="BG754" s="192">
        <f>IF(N754="zákl. přenesená",J754,0)</f>
        <v>0</v>
      </c>
      <c r="BH754" s="192">
        <f>IF(N754="sníž. přenesená",J754,0)</f>
        <v>0</v>
      </c>
      <c r="BI754" s="192">
        <f>IF(N754="nulová",J754,0)</f>
        <v>0</v>
      </c>
      <c r="BJ754" s="19" t="s">
        <v>80</v>
      </c>
      <c r="BK754" s="192">
        <f>ROUND(I754*H754,2)</f>
        <v>0</v>
      </c>
      <c r="BL754" s="19" t="s">
        <v>339</v>
      </c>
      <c r="BM754" s="191" t="s">
        <v>1444</v>
      </c>
    </row>
    <row r="755" spans="1:65" s="2" customFormat="1" ht="11.25">
      <c r="A755" s="36"/>
      <c r="B755" s="37"/>
      <c r="C755" s="38"/>
      <c r="D755" s="193" t="s">
        <v>193</v>
      </c>
      <c r="E755" s="38"/>
      <c r="F755" s="194" t="s">
        <v>1445</v>
      </c>
      <c r="G755" s="38"/>
      <c r="H755" s="38"/>
      <c r="I755" s="195"/>
      <c r="J755" s="38"/>
      <c r="K755" s="38"/>
      <c r="L755" s="41"/>
      <c r="M755" s="196"/>
      <c r="N755" s="197"/>
      <c r="O755" s="66"/>
      <c r="P755" s="66"/>
      <c r="Q755" s="66"/>
      <c r="R755" s="66"/>
      <c r="S755" s="66"/>
      <c r="T755" s="67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T755" s="19" t="s">
        <v>193</v>
      </c>
      <c r="AU755" s="19" t="s">
        <v>82</v>
      </c>
    </row>
    <row r="756" spans="1:65" s="13" customFormat="1" ht="11.25">
      <c r="B756" s="198"/>
      <c r="C756" s="199"/>
      <c r="D756" s="200" t="s">
        <v>195</v>
      </c>
      <c r="E756" s="201" t="s">
        <v>19</v>
      </c>
      <c r="F756" s="202" t="s">
        <v>1149</v>
      </c>
      <c r="G756" s="199"/>
      <c r="H756" s="201" t="s">
        <v>19</v>
      </c>
      <c r="I756" s="203"/>
      <c r="J756" s="199"/>
      <c r="K756" s="199"/>
      <c r="L756" s="204"/>
      <c r="M756" s="205"/>
      <c r="N756" s="206"/>
      <c r="O756" s="206"/>
      <c r="P756" s="206"/>
      <c r="Q756" s="206"/>
      <c r="R756" s="206"/>
      <c r="S756" s="206"/>
      <c r="T756" s="207"/>
      <c r="AT756" s="208" t="s">
        <v>195</v>
      </c>
      <c r="AU756" s="208" t="s">
        <v>82</v>
      </c>
      <c r="AV756" s="13" t="s">
        <v>80</v>
      </c>
      <c r="AW756" s="13" t="s">
        <v>35</v>
      </c>
      <c r="AX756" s="13" t="s">
        <v>73</v>
      </c>
      <c r="AY756" s="208" t="s">
        <v>185</v>
      </c>
    </row>
    <row r="757" spans="1:65" s="14" customFormat="1" ht="11.25">
      <c r="B757" s="209"/>
      <c r="C757" s="210"/>
      <c r="D757" s="200" t="s">
        <v>195</v>
      </c>
      <c r="E757" s="211" t="s">
        <v>19</v>
      </c>
      <c r="F757" s="212" t="s">
        <v>1418</v>
      </c>
      <c r="G757" s="210"/>
      <c r="H757" s="213">
        <v>8.59</v>
      </c>
      <c r="I757" s="214"/>
      <c r="J757" s="210"/>
      <c r="K757" s="210"/>
      <c r="L757" s="215"/>
      <c r="M757" s="216"/>
      <c r="N757" s="217"/>
      <c r="O757" s="217"/>
      <c r="P757" s="217"/>
      <c r="Q757" s="217"/>
      <c r="R757" s="217"/>
      <c r="S757" s="217"/>
      <c r="T757" s="218"/>
      <c r="AT757" s="219" t="s">
        <v>195</v>
      </c>
      <c r="AU757" s="219" t="s">
        <v>82</v>
      </c>
      <c r="AV757" s="14" t="s">
        <v>82</v>
      </c>
      <c r="AW757" s="14" t="s">
        <v>35</v>
      </c>
      <c r="AX757" s="14" t="s">
        <v>73</v>
      </c>
      <c r="AY757" s="219" t="s">
        <v>185</v>
      </c>
    </row>
    <row r="758" spans="1:65" s="15" customFormat="1" ht="11.25">
      <c r="B758" s="220"/>
      <c r="C758" s="221"/>
      <c r="D758" s="200" t="s">
        <v>195</v>
      </c>
      <c r="E758" s="222" t="s">
        <v>19</v>
      </c>
      <c r="F758" s="223" t="s">
        <v>226</v>
      </c>
      <c r="G758" s="221"/>
      <c r="H758" s="224">
        <v>8.59</v>
      </c>
      <c r="I758" s="225"/>
      <c r="J758" s="221"/>
      <c r="K758" s="221"/>
      <c r="L758" s="226"/>
      <c r="M758" s="227"/>
      <c r="N758" s="228"/>
      <c r="O758" s="228"/>
      <c r="P758" s="228"/>
      <c r="Q758" s="228"/>
      <c r="R758" s="228"/>
      <c r="S758" s="228"/>
      <c r="T758" s="229"/>
      <c r="AT758" s="230" t="s">
        <v>195</v>
      </c>
      <c r="AU758" s="230" t="s">
        <v>82</v>
      </c>
      <c r="AV758" s="15" t="s">
        <v>135</v>
      </c>
      <c r="AW758" s="15" t="s">
        <v>35</v>
      </c>
      <c r="AX758" s="15" t="s">
        <v>80</v>
      </c>
      <c r="AY758" s="230" t="s">
        <v>185</v>
      </c>
    </row>
    <row r="759" spans="1:65" s="2" customFormat="1" ht="24.2" customHeight="1">
      <c r="A759" s="36"/>
      <c r="B759" s="37"/>
      <c r="C759" s="180" t="s">
        <v>1446</v>
      </c>
      <c r="D759" s="180" t="s">
        <v>187</v>
      </c>
      <c r="E759" s="181" t="s">
        <v>1447</v>
      </c>
      <c r="F759" s="182" t="s">
        <v>1448</v>
      </c>
      <c r="G759" s="183" t="s">
        <v>457</v>
      </c>
      <c r="H759" s="231"/>
      <c r="I759" s="185"/>
      <c r="J759" s="186">
        <f>ROUND(I759*H759,2)</f>
        <v>0</v>
      </c>
      <c r="K759" s="182" t="s">
        <v>191</v>
      </c>
      <c r="L759" s="41"/>
      <c r="M759" s="187" t="s">
        <v>19</v>
      </c>
      <c r="N759" s="188" t="s">
        <v>44</v>
      </c>
      <c r="O759" s="66"/>
      <c r="P759" s="189">
        <f>O759*H759</f>
        <v>0</v>
      </c>
      <c r="Q759" s="189">
        <v>0</v>
      </c>
      <c r="R759" s="189">
        <f>Q759*H759</f>
        <v>0</v>
      </c>
      <c r="S759" s="189">
        <v>0</v>
      </c>
      <c r="T759" s="190">
        <f>S759*H759</f>
        <v>0</v>
      </c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R759" s="191" t="s">
        <v>339</v>
      </c>
      <c r="AT759" s="191" t="s">
        <v>187</v>
      </c>
      <c r="AU759" s="191" t="s">
        <v>82</v>
      </c>
      <c r="AY759" s="19" t="s">
        <v>185</v>
      </c>
      <c r="BE759" s="192">
        <f>IF(N759="základní",J759,0)</f>
        <v>0</v>
      </c>
      <c r="BF759" s="192">
        <f>IF(N759="snížená",J759,0)</f>
        <v>0</v>
      </c>
      <c r="BG759" s="192">
        <f>IF(N759="zákl. přenesená",J759,0)</f>
        <v>0</v>
      </c>
      <c r="BH759" s="192">
        <f>IF(N759="sníž. přenesená",J759,0)</f>
        <v>0</v>
      </c>
      <c r="BI759" s="192">
        <f>IF(N759="nulová",J759,0)</f>
        <v>0</v>
      </c>
      <c r="BJ759" s="19" t="s">
        <v>80</v>
      </c>
      <c r="BK759" s="192">
        <f>ROUND(I759*H759,2)</f>
        <v>0</v>
      </c>
      <c r="BL759" s="19" t="s">
        <v>339</v>
      </c>
      <c r="BM759" s="191" t="s">
        <v>1449</v>
      </c>
    </row>
    <row r="760" spans="1:65" s="2" customFormat="1" ht="11.25">
      <c r="A760" s="36"/>
      <c r="B760" s="37"/>
      <c r="C760" s="38"/>
      <c r="D760" s="193" t="s">
        <v>193</v>
      </c>
      <c r="E760" s="38"/>
      <c r="F760" s="194" t="s">
        <v>1450</v>
      </c>
      <c r="G760" s="38"/>
      <c r="H760" s="38"/>
      <c r="I760" s="195"/>
      <c r="J760" s="38"/>
      <c r="K760" s="38"/>
      <c r="L760" s="41"/>
      <c r="M760" s="196"/>
      <c r="N760" s="197"/>
      <c r="O760" s="66"/>
      <c r="P760" s="66"/>
      <c r="Q760" s="66"/>
      <c r="R760" s="66"/>
      <c r="S760" s="66"/>
      <c r="T760" s="67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T760" s="19" t="s">
        <v>193</v>
      </c>
      <c r="AU760" s="19" t="s">
        <v>82</v>
      </c>
    </row>
    <row r="761" spans="1:65" s="12" customFormat="1" ht="22.9" customHeight="1">
      <c r="B761" s="164"/>
      <c r="C761" s="165"/>
      <c r="D761" s="166" t="s">
        <v>72</v>
      </c>
      <c r="E761" s="178" t="s">
        <v>1451</v>
      </c>
      <c r="F761" s="178" t="s">
        <v>1452</v>
      </c>
      <c r="G761" s="165"/>
      <c r="H761" s="165"/>
      <c r="I761" s="168"/>
      <c r="J761" s="179">
        <f>BK761</f>
        <v>0</v>
      </c>
      <c r="K761" s="165"/>
      <c r="L761" s="170"/>
      <c r="M761" s="171"/>
      <c r="N761" s="172"/>
      <c r="O761" s="172"/>
      <c r="P761" s="173">
        <f>SUM(P762:P821)</f>
        <v>0</v>
      </c>
      <c r="Q761" s="172"/>
      <c r="R761" s="173">
        <f>SUM(R762:R821)</f>
        <v>0.10038547999999999</v>
      </c>
      <c r="S761" s="172"/>
      <c r="T761" s="174">
        <f>SUM(T762:T821)</f>
        <v>0</v>
      </c>
      <c r="AR761" s="175" t="s">
        <v>82</v>
      </c>
      <c r="AT761" s="176" t="s">
        <v>72</v>
      </c>
      <c r="AU761" s="176" t="s">
        <v>80</v>
      </c>
      <c r="AY761" s="175" t="s">
        <v>185</v>
      </c>
      <c r="BK761" s="177">
        <f>SUM(BK762:BK821)</f>
        <v>0</v>
      </c>
    </row>
    <row r="762" spans="1:65" s="2" customFormat="1" ht="24.2" customHeight="1">
      <c r="A762" s="36"/>
      <c r="B762" s="37"/>
      <c r="C762" s="180" t="s">
        <v>1453</v>
      </c>
      <c r="D762" s="180" t="s">
        <v>187</v>
      </c>
      <c r="E762" s="181" t="s">
        <v>1454</v>
      </c>
      <c r="F762" s="182" t="s">
        <v>1455</v>
      </c>
      <c r="G762" s="183" t="s">
        <v>240</v>
      </c>
      <c r="H762" s="184">
        <v>331.37</v>
      </c>
      <c r="I762" s="185"/>
      <c r="J762" s="186">
        <f>ROUND(I762*H762,2)</f>
        <v>0</v>
      </c>
      <c r="K762" s="182" t="s">
        <v>191</v>
      </c>
      <c r="L762" s="41"/>
      <c r="M762" s="187" t="s">
        <v>19</v>
      </c>
      <c r="N762" s="188" t="s">
        <v>44</v>
      </c>
      <c r="O762" s="66"/>
      <c r="P762" s="189">
        <f>O762*H762</f>
        <v>0</v>
      </c>
      <c r="Q762" s="189">
        <v>2.5999999999999998E-4</v>
      </c>
      <c r="R762" s="189">
        <f>Q762*H762</f>
        <v>8.6156199999999988E-2</v>
      </c>
      <c r="S762" s="189">
        <v>0</v>
      </c>
      <c r="T762" s="190">
        <f>S762*H762</f>
        <v>0</v>
      </c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R762" s="191" t="s">
        <v>339</v>
      </c>
      <c r="AT762" s="191" t="s">
        <v>187</v>
      </c>
      <c r="AU762" s="191" t="s">
        <v>82</v>
      </c>
      <c r="AY762" s="19" t="s">
        <v>185</v>
      </c>
      <c r="BE762" s="192">
        <f>IF(N762="základní",J762,0)</f>
        <v>0</v>
      </c>
      <c r="BF762" s="192">
        <f>IF(N762="snížená",J762,0)</f>
        <v>0</v>
      </c>
      <c r="BG762" s="192">
        <f>IF(N762="zákl. přenesená",J762,0)</f>
        <v>0</v>
      </c>
      <c r="BH762" s="192">
        <f>IF(N762="sníž. přenesená",J762,0)</f>
        <v>0</v>
      </c>
      <c r="BI762" s="192">
        <f>IF(N762="nulová",J762,0)</f>
        <v>0</v>
      </c>
      <c r="BJ762" s="19" t="s">
        <v>80</v>
      </c>
      <c r="BK762" s="192">
        <f>ROUND(I762*H762,2)</f>
        <v>0</v>
      </c>
      <c r="BL762" s="19" t="s">
        <v>339</v>
      </c>
      <c r="BM762" s="191" t="s">
        <v>1456</v>
      </c>
    </row>
    <row r="763" spans="1:65" s="2" customFormat="1" ht="11.25">
      <c r="A763" s="36"/>
      <c r="B763" s="37"/>
      <c r="C763" s="38"/>
      <c r="D763" s="193" t="s">
        <v>193</v>
      </c>
      <c r="E763" s="38"/>
      <c r="F763" s="194" t="s">
        <v>1457</v>
      </c>
      <c r="G763" s="38"/>
      <c r="H763" s="38"/>
      <c r="I763" s="195"/>
      <c r="J763" s="38"/>
      <c r="K763" s="38"/>
      <c r="L763" s="41"/>
      <c r="M763" s="196"/>
      <c r="N763" s="197"/>
      <c r="O763" s="66"/>
      <c r="P763" s="66"/>
      <c r="Q763" s="66"/>
      <c r="R763" s="66"/>
      <c r="S763" s="66"/>
      <c r="T763" s="67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T763" s="19" t="s">
        <v>193</v>
      </c>
      <c r="AU763" s="19" t="s">
        <v>82</v>
      </c>
    </row>
    <row r="764" spans="1:65" s="13" customFormat="1" ht="11.25">
      <c r="B764" s="198"/>
      <c r="C764" s="199"/>
      <c r="D764" s="200" t="s">
        <v>195</v>
      </c>
      <c r="E764" s="201" t="s">
        <v>19</v>
      </c>
      <c r="F764" s="202" t="s">
        <v>1149</v>
      </c>
      <c r="G764" s="199"/>
      <c r="H764" s="201" t="s">
        <v>19</v>
      </c>
      <c r="I764" s="203"/>
      <c r="J764" s="199"/>
      <c r="K764" s="199"/>
      <c r="L764" s="204"/>
      <c r="M764" s="205"/>
      <c r="N764" s="206"/>
      <c r="O764" s="206"/>
      <c r="P764" s="206"/>
      <c r="Q764" s="206"/>
      <c r="R764" s="206"/>
      <c r="S764" s="206"/>
      <c r="T764" s="207"/>
      <c r="AT764" s="208" t="s">
        <v>195</v>
      </c>
      <c r="AU764" s="208" t="s">
        <v>82</v>
      </c>
      <c r="AV764" s="13" t="s">
        <v>80</v>
      </c>
      <c r="AW764" s="13" t="s">
        <v>35</v>
      </c>
      <c r="AX764" s="13" t="s">
        <v>73</v>
      </c>
      <c r="AY764" s="208" t="s">
        <v>185</v>
      </c>
    </row>
    <row r="765" spans="1:65" s="13" customFormat="1" ht="11.25">
      <c r="B765" s="198"/>
      <c r="C765" s="199"/>
      <c r="D765" s="200" t="s">
        <v>195</v>
      </c>
      <c r="E765" s="201" t="s">
        <v>19</v>
      </c>
      <c r="F765" s="202" t="s">
        <v>1150</v>
      </c>
      <c r="G765" s="199"/>
      <c r="H765" s="201" t="s">
        <v>19</v>
      </c>
      <c r="I765" s="203"/>
      <c r="J765" s="199"/>
      <c r="K765" s="199"/>
      <c r="L765" s="204"/>
      <c r="M765" s="205"/>
      <c r="N765" s="206"/>
      <c r="O765" s="206"/>
      <c r="P765" s="206"/>
      <c r="Q765" s="206"/>
      <c r="R765" s="206"/>
      <c r="S765" s="206"/>
      <c r="T765" s="207"/>
      <c r="AT765" s="208" t="s">
        <v>195</v>
      </c>
      <c r="AU765" s="208" t="s">
        <v>82</v>
      </c>
      <c r="AV765" s="13" t="s">
        <v>80</v>
      </c>
      <c r="AW765" s="13" t="s">
        <v>35</v>
      </c>
      <c r="AX765" s="13" t="s">
        <v>73</v>
      </c>
      <c r="AY765" s="208" t="s">
        <v>185</v>
      </c>
    </row>
    <row r="766" spans="1:65" s="14" customFormat="1" ht="11.25">
      <c r="B766" s="209"/>
      <c r="C766" s="210"/>
      <c r="D766" s="200" t="s">
        <v>195</v>
      </c>
      <c r="E766" s="211" t="s">
        <v>19</v>
      </c>
      <c r="F766" s="212" t="s">
        <v>1151</v>
      </c>
      <c r="G766" s="210"/>
      <c r="H766" s="213">
        <v>96.486999999999995</v>
      </c>
      <c r="I766" s="214"/>
      <c r="J766" s="210"/>
      <c r="K766" s="210"/>
      <c r="L766" s="215"/>
      <c r="M766" s="216"/>
      <c r="N766" s="217"/>
      <c r="O766" s="217"/>
      <c r="P766" s="217"/>
      <c r="Q766" s="217"/>
      <c r="R766" s="217"/>
      <c r="S766" s="217"/>
      <c r="T766" s="218"/>
      <c r="AT766" s="219" t="s">
        <v>195</v>
      </c>
      <c r="AU766" s="219" t="s">
        <v>82</v>
      </c>
      <c r="AV766" s="14" t="s">
        <v>82</v>
      </c>
      <c r="AW766" s="14" t="s">
        <v>35</v>
      </c>
      <c r="AX766" s="14" t="s">
        <v>73</v>
      </c>
      <c r="AY766" s="219" t="s">
        <v>185</v>
      </c>
    </row>
    <row r="767" spans="1:65" s="14" customFormat="1" ht="11.25">
      <c r="B767" s="209"/>
      <c r="C767" s="210"/>
      <c r="D767" s="200" t="s">
        <v>195</v>
      </c>
      <c r="E767" s="211" t="s">
        <v>19</v>
      </c>
      <c r="F767" s="212" t="s">
        <v>1152</v>
      </c>
      <c r="G767" s="210"/>
      <c r="H767" s="213">
        <v>2.101</v>
      </c>
      <c r="I767" s="214"/>
      <c r="J767" s="210"/>
      <c r="K767" s="210"/>
      <c r="L767" s="215"/>
      <c r="M767" s="216"/>
      <c r="N767" s="217"/>
      <c r="O767" s="217"/>
      <c r="P767" s="217"/>
      <c r="Q767" s="217"/>
      <c r="R767" s="217"/>
      <c r="S767" s="217"/>
      <c r="T767" s="218"/>
      <c r="AT767" s="219" t="s">
        <v>195</v>
      </c>
      <c r="AU767" s="219" t="s">
        <v>82</v>
      </c>
      <c r="AV767" s="14" t="s">
        <v>82</v>
      </c>
      <c r="AW767" s="14" t="s">
        <v>35</v>
      </c>
      <c r="AX767" s="14" t="s">
        <v>73</v>
      </c>
      <c r="AY767" s="219" t="s">
        <v>185</v>
      </c>
    </row>
    <row r="768" spans="1:65" s="14" customFormat="1" ht="11.25">
      <c r="B768" s="209"/>
      <c r="C768" s="210"/>
      <c r="D768" s="200" t="s">
        <v>195</v>
      </c>
      <c r="E768" s="211" t="s">
        <v>19</v>
      </c>
      <c r="F768" s="212" t="s">
        <v>1153</v>
      </c>
      <c r="G768" s="210"/>
      <c r="H768" s="213">
        <v>1.35</v>
      </c>
      <c r="I768" s="214"/>
      <c r="J768" s="210"/>
      <c r="K768" s="210"/>
      <c r="L768" s="215"/>
      <c r="M768" s="216"/>
      <c r="N768" s="217"/>
      <c r="O768" s="217"/>
      <c r="P768" s="217"/>
      <c r="Q768" s="217"/>
      <c r="R768" s="217"/>
      <c r="S768" s="217"/>
      <c r="T768" s="218"/>
      <c r="AT768" s="219" t="s">
        <v>195</v>
      </c>
      <c r="AU768" s="219" t="s">
        <v>82</v>
      </c>
      <c r="AV768" s="14" t="s">
        <v>82</v>
      </c>
      <c r="AW768" s="14" t="s">
        <v>35</v>
      </c>
      <c r="AX768" s="14" t="s">
        <v>73</v>
      </c>
      <c r="AY768" s="219" t="s">
        <v>185</v>
      </c>
    </row>
    <row r="769" spans="2:51" s="14" customFormat="1" ht="11.25">
      <c r="B769" s="209"/>
      <c r="C769" s="210"/>
      <c r="D769" s="200" t="s">
        <v>195</v>
      </c>
      <c r="E769" s="211" t="s">
        <v>19</v>
      </c>
      <c r="F769" s="212" t="s">
        <v>1048</v>
      </c>
      <c r="G769" s="210"/>
      <c r="H769" s="213">
        <v>-0.4</v>
      </c>
      <c r="I769" s="214"/>
      <c r="J769" s="210"/>
      <c r="K769" s="210"/>
      <c r="L769" s="215"/>
      <c r="M769" s="216"/>
      <c r="N769" s="217"/>
      <c r="O769" s="217"/>
      <c r="P769" s="217"/>
      <c r="Q769" s="217"/>
      <c r="R769" s="217"/>
      <c r="S769" s="217"/>
      <c r="T769" s="218"/>
      <c r="AT769" s="219" t="s">
        <v>195</v>
      </c>
      <c r="AU769" s="219" t="s">
        <v>82</v>
      </c>
      <c r="AV769" s="14" t="s">
        <v>82</v>
      </c>
      <c r="AW769" s="14" t="s">
        <v>35</v>
      </c>
      <c r="AX769" s="14" t="s">
        <v>73</v>
      </c>
      <c r="AY769" s="219" t="s">
        <v>185</v>
      </c>
    </row>
    <row r="770" spans="2:51" s="14" customFormat="1" ht="11.25">
      <c r="B770" s="209"/>
      <c r="C770" s="210"/>
      <c r="D770" s="200" t="s">
        <v>195</v>
      </c>
      <c r="E770" s="211" t="s">
        <v>19</v>
      </c>
      <c r="F770" s="212" t="s">
        <v>1053</v>
      </c>
      <c r="G770" s="210"/>
      <c r="H770" s="213">
        <v>-1.3149999999999999</v>
      </c>
      <c r="I770" s="214"/>
      <c r="J770" s="210"/>
      <c r="K770" s="210"/>
      <c r="L770" s="215"/>
      <c r="M770" s="216"/>
      <c r="N770" s="217"/>
      <c r="O770" s="217"/>
      <c r="P770" s="217"/>
      <c r="Q770" s="217"/>
      <c r="R770" s="217"/>
      <c r="S770" s="217"/>
      <c r="T770" s="218"/>
      <c r="AT770" s="219" t="s">
        <v>195</v>
      </c>
      <c r="AU770" s="219" t="s">
        <v>82</v>
      </c>
      <c r="AV770" s="14" t="s">
        <v>82</v>
      </c>
      <c r="AW770" s="14" t="s">
        <v>35</v>
      </c>
      <c r="AX770" s="14" t="s">
        <v>73</v>
      </c>
      <c r="AY770" s="219" t="s">
        <v>185</v>
      </c>
    </row>
    <row r="771" spans="2:51" s="13" customFormat="1" ht="11.25">
      <c r="B771" s="198"/>
      <c r="C771" s="199"/>
      <c r="D771" s="200" t="s">
        <v>195</v>
      </c>
      <c r="E771" s="201" t="s">
        <v>19</v>
      </c>
      <c r="F771" s="202" t="s">
        <v>1154</v>
      </c>
      <c r="G771" s="199"/>
      <c r="H771" s="201" t="s">
        <v>19</v>
      </c>
      <c r="I771" s="203"/>
      <c r="J771" s="199"/>
      <c r="K771" s="199"/>
      <c r="L771" s="204"/>
      <c r="M771" s="205"/>
      <c r="N771" s="206"/>
      <c r="O771" s="206"/>
      <c r="P771" s="206"/>
      <c r="Q771" s="206"/>
      <c r="R771" s="206"/>
      <c r="S771" s="206"/>
      <c r="T771" s="207"/>
      <c r="AT771" s="208" t="s">
        <v>195</v>
      </c>
      <c r="AU771" s="208" t="s">
        <v>82</v>
      </c>
      <c r="AV771" s="13" t="s">
        <v>80</v>
      </c>
      <c r="AW771" s="13" t="s">
        <v>35</v>
      </c>
      <c r="AX771" s="13" t="s">
        <v>73</v>
      </c>
      <c r="AY771" s="208" t="s">
        <v>185</v>
      </c>
    </row>
    <row r="772" spans="2:51" s="14" customFormat="1" ht="11.25">
      <c r="B772" s="209"/>
      <c r="C772" s="210"/>
      <c r="D772" s="200" t="s">
        <v>195</v>
      </c>
      <c r="E772" s="211" t="s">
        <v>19</v>
      </c>
      <c r="F772" s="212" t="s">
        <v>1155</v>
      </c>
      <c r="G772" s="210"/>
      <c r="H772" s="213">
        <v>30.501999999999999</v>
      </c>
      <c r="I772" s="214"/>
      <c r="J772" s="210"/>
      <c r="K772" s="210"/>
      <c r="L772" s="215"/>
      <c r="M772" s="216"/>
      <c r="N772" s="217"/>
      <c r="O772" s="217"/>
      <c r="P772" s="217"/>
      <c r="Q772" s="217"/>
      <c r="R772" s="217"/>
      <c r="S772" s="217"/>
      <c r="T772" s="218"/>
      <c r="AT772" s="219" t="s">
        <v>195</v>
      </c>
      <c r="AU772" s="219" t="s">
        <v>82</v>
      </c>
      <c r="AV772" s="14" t="s">
        <v>82</v>
      </c>
      <c r="AW772" s="14" t="s">
        <v>35</v>
      </c>
      <c r="AX772" s="14" t="s">
        <v>73</v>
      </c>
      <c r="AY772" s="219" t="s">
        <v>185</v>
      </c>
    </row>
    <row r="773" spans="2:51" s="14" customFormat="1" ht="11.25">
      <c r="B773" s="209"/>
      <c r="C773" s="210"/>
      <c r="D773" s="200" t="s">
        <v>195</v>
      </c>
      <c r="E773" s="211" t="s">
        <v>19</v>
      </c>
      <c r="F773" s="212" t="s">
        <v>1156</v>
      </c>
      <c r="G773" s="210"/>
      <c r="H773" s="213">
        <v>0.38</v>
      </c>
      <c r="I773" s="214"/>
      <c r="J773" s="210"/>
      <c r="K773" s="210"/>
      <c r="L773" s="215"/>
      <c r="M773" s="216"/>
      <c r="N773" s="217"/>
      <c r="O773" s="217"/>
      <c r="P773" s="217"/>
      <c r="Q773" s="217"/>
      <c r="R773" s="217"/>
      <c r="S773" s="217"/>
      <c r="T773" s="218"/>
      <c r="AT773" s="219" t="s">
        <v>195</v>
      </c>
      <c r="AU773" s="219" t="s">
        <v>82</v>
      </c>
      <c r="AV773" s="14" t="s">
        <v>82</v>
      </c>
      <c r="AW773" s="14" t="s">
        <v>35</v>
      </c>
      <c r="AX773" s="14" t="s">
        <v>73</v>
      </c>
      <c r="AY773" s="219" t="s">
        <v>185</v>
      </c>
    </row>
    <row r="774" spans="2:51" s="14" customFormat="1" ht="11.25">
      <c r="B774" s="209"/>
      <c r="C774" s="210"/>
      <c r="D774" s="200" t="s">
        <v>195</v>
      </c>
      <c r="E774" s="211" t="s">
        <v>19</v>
      </c>
      <c r="F774" s="212" t="s">
        <v>1157</v>
      </c>
      <c r="G774" s="210"/>
      <c r="H774" s="213">
        <v>0.45</v>
      </c>
      <c r="I774" s="214"/>
      <c r="J774" s="210"/>
      <c r="K774" s="210"/>
      <c r="L774" s="215"/>
      <c r="M774" s="216"/>
      <c r="N774" s="217"/>
      <c r="O774" s="217"/>
      <c r="P774" s="217"/>
      <c r="Q774" s="217"/>
      <c r="R774" s="217"/>
      <c r="S774" s="217"/>
      <c r="T774" s="218"/>
      <c r="AT774" s="219" t="s">
        <v>195</v>
      </c>
      <c r="AU774" s="219" t="s">
        <v>82</v>
      </c>
      <c r="AV774" s="14" t="s">
        <v>82</v>
      </c>
      <c r="AW774" s="14" t="s">
        <v>35</v>
      </c>
      <c r="AX774" s="14" t="s">
        <v>73</v>
      </c>
      <c r="AY774" s="219" t="s">
        <v>185</v>
      </c>
    </row>
    <row r="775" spans="2:51" s="14" customFormat="1" ht="11.25">
      <c r="B775" s="209"/>
      <c r="C775" s="210"/>
      <c r="D775" s="200" t="s">
        <v>195</v>
      </c>
      <c r="E775" s="211" t="s">
        <v>19</v>
      </c>
      <c r="F775" s="212" t="s">
        <v>1050</v>
      </c>
      <c r="G775" s="210"/>
      <c r="H775" s="213">
        <v>3.4449999999999998</v>
      </c>
      <c r="I775" s="214"/>
      <c r="J775" s="210"/>
      <c r="K775" s="210"/>
      <c r="L775" s="215"/>
      <c r="M775" s="216"/>
      <c r="N775" s="217"/>
      <c r="O775" s="217"/>
      <c r="P775" s="217"/>
      <c r="Q775" s="217"/>
      <c r="R775" s="217"/>
      <c r="S775" s="217"/>
      <c r="T775" s="218"/>
      <c r="AT775" s="219" t="s">
        <v>195</v>
      </c>
      <c r="AU775" s="219" t="s">
        <v>82</v>
      </c>
      <c r="AV775" s="14" t="s">
        <v>82</v>
      </c>
      <c r="AW775" s="14" t="s">
        <v>35</v>
      </c>
      <c r="AX775" s="14" t="s">
        <v>73</v>
      </c>
      <c r="AY775" s="219" t="s">
        <v>185</v>
      </c>
    </row>
    <row r="776" spans="2:51" s="14" customFormat="1" ht="11.25">
      <c r="B776" s="209"/>
      <c r="C776" s="210"/>
      <c r="D776" s="200" t="s">
        <v>195</v>
      </c>
      <c r="E776" s="211" t="s">
        <v>19</v>
      </c>
      <c r="F776" s="212" t="s">
        <v>1158</v>
      </c>
      <c r="G776" s="210"/>
      <c r="H776" s="213">
        <v>-1.7729999999999999</v>
      </c>
      <c r="I776" s="214"/>
      <c r="J776" s="210"/>
      <c r="K776" s="210"/>
      <c r="L776" s="215"/>
      <c r="M776" s="216"/>
      <c r="N776" s="217"/>
      <c r="O776" s="217"/>
      <c r="P776" s="217"/>
      <c r="Q776" s="217"/>
      <c r="R776" s="217"/>
      <c r="S776" s="217"/>
      <c r="T776" s="218"/>
      <c r="AT776" s="219" t="s">
        <v>195</v>
      </c>
      <c r="AU776" s="219" t="s">
        <v>82</v>
      </c>
      <c r="AV776" s="14" t="s">
        <v>82</v>
      </c>
      <c r="AW776" s="14" t="s">
        <v>35</v>
      </c>
      <c r="AX776" s="14" t="s">
        <v>73</v>
      </c>
      <c r="AY776" s="219" t="s">
        <v>185</v>
      </c>
    </row>
    <row r="777" spans="2:51" s="13" customFormat="1" ht="11.25">
      <c r="B777" s="198"/>
      <c r="C777" s="199"/>
      <c r="D777" s="200" t="s">
        <v>195</v>
      </c>
      <c r="E777" s="201" t="s">
        <v>19</v>
      </c>
      <c r="F777" s="202" t="s">
        <v>1159</v>
      </c>
      <c r="G777" s="199"/>
      <c r="H777" s="201" t="s">
        <v>19</v>
      </c>
      <c r="I777" s="203"/>
      <c r="J777" s="199"/>
      <c r="K777" s="199"/>
      <c r="L777" s="204"/>
      <c r="M777" s="205"/>
      <c r="N777" s="206"/>
      <c r="O777" s="206"/>
      <c r="P777" s="206"/>
      <c r="Q777" s="206"/>
      <c r="R777" s="206"/>
      <c r="S777" s="206"/>
      <c r="T777" s="207"/>
      <c r="AT777" s="208" t="s">
        <v>195</v>
      </c>
      <c r="AU777" s="208" t="s">
        <v>82</v>
      </c>
      <c r="AV777" s="13" t="s">
        <v>80</v>
      </c>
      <c r="AW777" s="13" t="s">
        <v>35</v>
      </c>
      <c r="AX777" s="13" t="s">
        <v>73</v>
      </c>
      <c r="AY777" s="208" t="s">
        <v>185</v>
      </c>
    </row>
    <row r="778" spans="2:51" s="14" customFormat="1" ht="11.25">
      <c r="B778" s="209"/>
      <c r="C778" s="210"/>
      <c r="D778" s="200" t="s">
        <v>195</v>
      </c>
      <c r="E778" s="211" t="s">
        <v>19</v>
      </c>
      <c r="F778" s="212" t="s">
        <v>1160</v>
      </c>
      <c r="G778" s="210"/>
      <c r="H778" s="213">
        <v>29.375</v>
      </c>
      <c r="I778" s="214"/>
      <c r="J778" s="210"/>
      <c r="K778" s="210"/>
      <c r="L778" s="215"/>
      <c r="M778" s="216"/>
      <c r="N778" s="217"/>
      <c r="O778" s="217"/>
      <c r="P778" s="217"/>
      <c r="Q778" s="217"/>
      <c r="R778" s="217"/>
      <c r="S778" s="217"/>
      <c r="T778" s="218"/>
      <c r="AT778" s="219" t="s">
        <v>195</v>
      </c>
      <c r="AU778" s="219" t="s">
        <v>82</v>
      </c>
      <c r="AV778" s="14" t="s">
        <v>82</v>
      </c>
      <c r="AW778" s="14" t="s">
        <v>35</v>
      </c>
      <c r="AX778" s="14" t="s">
        <v>73</v>
      </c>
      <c r="AY778" s="219" t="s">
        <v>185</v>
      </c>
    </row>
    <row r="779" spans="2:51" s="14" customFormat="1" ht="11.25">
      <c r="B779" s="209"/>
      <c r="C779" s="210"/>
      <c r="D779" s="200" t="s">
        <v>195</v>
      </c>
      <c r="E779" s="211" t="s">
        <v>19</v>
      </c>
      <c r="F779" s="212" t="s">
        <v>1161</v>
      </c>
      <c r="G779" s="210"/>
      <c r="H779" s="213">
        <v>1.099</v>
      </c>
      <c r="I779" s="214"/>
      <c r="J779" s="210"/>
      <c r="K779" s="210"/>
      <c r="L779" s="215"/>
      <c r="M779" s="216"/>
      <c r="N779" s="217"/>
      <c r="O779" s="217"/>
      <c r="P779" s="217"/>
      <c r="Q779" s="217"/>
      <c r="R779" s="217"/>
      <c r="S779" s="217"/>
      <c r="T779" s="218"/>
      <c r="AT779" s="219" t="s">
        <v>195</v>
      </c>
      <c r="AU779" s="219" t="s">
        <v>82</v>
      </c>
      <c r="AV779" s="14" t="s">
        <v>82</v>
      </c>
      <c r="AW779" s="14" t="s">
        <v>35</v>
      </c>
      <c r="AX779" s="14" t="s">
        <v>73</v>
      </c>
      <c r="AY779" s="219" t="s">
        <v>185</v>
      </c>
    </row>
    <row r="780" spans="2:51" s="14" customFormat="1" ht="11.25">
      <c r="B780" s="209"/>
      <c r="C780" s="210"/>
      <c r="D780" s="200" t="s">
        <v>195</v>
      </c>
      <c r="E780" s="211" t="s">
        <v>19</v>
      </c>
      <c r="F780" s="212" t="s">
        <v>1162</v>
      </c>
      <c r="G780" s="210"/>
      <c r="H780" s="213">
        <v>2.0139999999999998</v>
      </c>
      <c r="I780" s="214"/>
      <c r="J780" s="210"/>
      <c r="K780" s="210"/>
      <c r="L780" s="215"/>
      <c r="M780" s="216"/>
      <c r="N780" s="217"/>
      <c r="O780" s="217"/>
      <c r="P780" s="217"/>
      <c r="Q780" s="217"/>
      <c r="R780" s="217"/>
      <c r="S780" s="217"/>
      <c r="T780" s="218"/>
      <c r="AT780" s="219" t="s">
        <v>195</v>
      </c>
      <c r="AU780" s="219" t="s">
        <v>82</v>
      </c>
      <c r="AV780" s="14" t="s">
        <v>82</v>
      </c>
      <c r="AW780" s="14" t="s">
        <v>35</v>
      </c>
      <c r="AX780" s="14" t="s">
        <v>73</v>
      </c>
      <c r="AY780" s="219" t="s">
        <v>185</v>
      </c>
    </row>
    <row r="781" spans="2:51" s="14" customFormat="1" ht="11.25">
      <c r="B781" s="209"/>
      <c r="C781" s="210"/>
      <c r="D781" s="200" t="s">
        <v>195</v>
      </c>
      <c r="E781" s="211" t="s">
        <v>19</v>
      </c>
      <c r="F781" s="212" t="s">
        <v>1163</v>
      </c>
      <c r="G781" s="210"/>
      <c r="H781" s="213">
        <v>0.9</v>
      </c>
      <c r="I781" s="214"/>
      <c r="J781" s="210"/>
      <c r="K781" s="210"/>
      <c r="L781" s="215"/>
      <c r="M781" s="216"/>
      <c r="N781" s="217"/>
      <c r="O781" s="217"/>
      <c r="P781" s="217"/>
      <c r="Q781" s="217"/>
      <c r="R781" s="217"/>
      <c r="S781" s="217"/>
      <c r="T781" s="218"/>
      <c r="AT781" s="219" t="s">
        <v>195</v>
      </c>
      <c r="AU781" s="219" t="s">
        <v>82</v>
      </c>
      <c r="AV781" s="14" t="s">
        <v>82</v>
      </c>
      <c r="AW781" s="14" t="s">
        <v>35</v>
      </c>
      <c r="AX781" s="14" t="s">
        <v>73</v>
      </c>
      <c r="AY781" s="219" t="s">
        <v>185</v>
      </c>
    </row>
    <row r="782" spans="2:51" s="14" customFormat="1" ht="11.25">
      <c r="B782" s="209"/>
      <c r="C782" s="210"/>
      <c r="D782" s="200" t="s">
        <v>195</v>
      </c>
      <c r="E782" s="211" t="s">
        <v>19</v>
      </c>
      <c r="F782" s="212" t="s">
        <v>1458</v>
      </c>
      <c r="G782" s="210"/>
      <c r="H782" s="213">
        <v>17.225000000000001</v>
      </c>
      <c r="I782" s="214"/>
      <c r="J782" s="210"/>
      <c r="K782" s="210"/>
      <c r="L782" s="215"/>
      <c r="M782" s="216"/>
      <c r="N782" s="217"/>
      <c r="O782" s="217"/>
      <c r="P782" s="217"/>
      <c r="Q782" s="217"/>
      <c r="R782" s="217"/>
      <c r="S782" s="217"/>
      <c r="T782" s="218"/>
      <c r="AT782" s="219" t="s">
        <v>195</v>
      </c>
      <c r="AU782" s="219" t="s">
        <v>82</v>
      </c>
      <c r="AV782" s="14" t="s">
        <v>82</v>
      </c>
      <c r="AW782" s="14" t="s">
        <v>35</v>
      </c>
      <c r="AX782" s="14" t="s">
        <v>73</v>
      </c>
      <c r="AY782" s="219" t="s">
        <v>185</v>
      </c>
    </row>
    <row r="783" spans="2:51" s="14" customFormat="1" ht="11.25">
      <c r="B783" s="209"/>
      <c r="C783" s="210"/>
      <c r="D783" s="200" t="s">
        <v>195</v>
      </c>
      <c r="E783" s="211" t="s">
        <v>19</v>
      </c>
      <c r="F783" s="212" t="s">
        <v>1459</v>
      </c>
      <c r="G783" s="210"/>
      <c r="H783" s="213">
        <v>10.865</v>
      </c>
      <c r="I783" s="214"/>
      <c r="J783" s="210"/>
      <c r="K783" s="210"/>
      <c r="L783" s="215"/>
      <c r="M783" s="216"/>
      <c r="N783" s="217"/>
      <c r="O783" s="217"/>
      <c r="P783" s="217"/>
      <c r="Q783" s="217"/>
      <c r="R783" s="217"/>
      <c r="S783" s="217"/>
      <c r="T783" s="218"/>
      <c r="AT783" s="219" t="s">
        <v>195</v>
      </c>
      <c r="AU783" s="219" t="s">
        <v>82</v>
      </c>
      <c r="AV783" s="14" t="s">
        <v>82</v>
      </c>
      <c r="AW783" s="14" t="s">
        <v>35</v>
      </c>
      <c r="AX783" s="14" t="s">
        <v>73</v>
      </c>
      <c r="AY783" s="219" t="s">
        <v>185</v>
      </c>
    </row>
    <row r="784" spans="2:51" s="14" customFormat="1" ht="11.25">
      <c r="B784" s="209"/>
      <c r="C784" s="210"/>
      <c r="D784" s="200" t="s">
        <v>195</v>
      </c>
      <c r="E784" s="211" t="s">
        <v>19</v>
      </c>
      <c r="F784" s="212" t="s">
        <v>1158</v>
      </c>
      <c r="G784" s="210"/>
      <c r="H784" s="213">
        <v>-1.7729999999999999</v>
      </c>
      <c r="I784" s="214"/>
      <c r="J784" s="210"/>
      <c r="K784" s="210"/>
      <c r="L784" s="215"/>
      <c r="M784" s="216"/>
      <c r="N784" s="217"/>
      <c r="O784" s="217"/>
      <c r="P784" s="217"/>
      <c r="Q784" s="217"/>
      <c r="R784" s="217"/>
      <c r="S784" s="217"/>
      <c r="T784" s="218"/>
      <c r="AT784" s="219" t="s">
        <v>195</v>
      </c>
      <c r="AU784" s="219" t="s">
        <v>82</v>
      </c>
      <c r="AV784" s="14" t="s">
        <v>82</v>
      </c>
      <c r="AW784" s="14" t="s">
        <v>35</v>
      </c>
      <c r="AX784" s="14" t="s">
        <v>73</v>
      </c>
      <c r="AY784" s="219" t="s">
        <v>185</v>
      </c>
    </row>
    <row r="785" spans="2:51" s="13" customFormat="1" ht="11.25">
      <c r="B785" s="198"/>
      <c r="C785" s="199"/>
      <c r="D785" s="200" t="s">
        <v>195</v>
      </c>
      <c r="E785" s="201" t="s">
        <v>19</v>
      </c>
      <c r="F785" s="202" t="s">
        <v>1164</v>
      </c>
      <c r="G785" s="199"/>
      <c r="H785" s="201" t="s">
        <v>19</v>
      </c>
      <c r="I785" s="203"/>
      <c r="J785" s="199"/>
      <c r="K785" s="199"/>
      <c r="L785" s="204"/>
      <c r="M785" s="205"/>
      <c r="N785" s="206"/>
      <c r="O785" s="206"/>
      <c r="P785" s="206"/>
      <c r="Q785" s="206"/>
      <c r="R785" s="206"/>
      <c r="S785" s="206"/>
      <c r="T785" s="207"/>
      <c r="AT785" s="208" t="s">
        <v>195</v>
      </c>
      <c r="AU785" s="208" t="s">
        <v>82</v>
      </c>
      <c r="AV785" s="13" t="s">
        <v>80</v>
      </c>
      <c r="AW785" s="13" t="s">
        <v>35</v>
      </c>
      <c r="AX785" s="13" t="s">
        <v>73</v>
      </c>
      <c r="AY785" s="208" t="s">
        <v>185</v>
      </c>
    </row>
    <row r="786" spans="2:51" s="14" customFormat="1" ht="11.25">
      <c r="B786" s="209"/>
      <c r="C786" s="210"/>
      <c r="D786" s="200" t="s">
        <v>195</v>
      </c>
      <c r="E786" s="211" t="s">
        <v>19</v>
      </c>
      <c r="F786" s="212" t="s">
        <v>1165</v>
      </c>
      <c r="G786" s="210"/>
      <c r="H786" s="213">
        <v>7.1630000000000003</v>
      </c>
      <c r="I786" s="214"/>
      <c r="J786" s="210"/>
      <c r="K786" s="210"/>
      <c r="L786" s="215"/>
      <c r="M786" s="216"/>
      <c r="N786" s="217"/>
      <c r="O786" s="217"/>
      <c r="P786" s="217"/>
      <c r="Q786" s="217"/>
      <c r="R786" s="217"/>
      <c r="S786" s="217"/>
      <c r="T786" s="218"/>
      <c r="AT786" s="219" t="s">
        <v>195</v>
      </c>
      <c r="AU786" s="219" t="s">
        <v>82</v>
      </c>
      <c r="AV786" s="14" t="s">
        <v>82</v>
      </c>
      <c r="AW786" s="14" t="s">
        <v>35</v>
      </c>
      <c r="AX786" s="14" t="s">
        <v>73</v>
      </c>
      <c r="AY786" s="219" t="s">
        <v>185</v>
      </c>
    </row>
    <row r="787" spans="2:51" s="14" customFormat="1" ht="11.25">
      <c r="B787" s="209"/>
      <c r="C787" s="210"/>
      <c r="D787" s="200" t="s">
        <v>195</v>
      </c>
      <c r="E787" s="211" t="s">
        <v>19</v>
      </c>
      <c r="F787" s="212" t="s">
        <v>1166</v>
      </c>
      <c r="G787" s="210"/>
      <c r="H787" s="213">
        <v>0.24199999999999999</v>
      </c>
      <c r="I787" s="214"/>
      <c r="J787" s="210"/>
      <c r="K787" s="210"/>
      <c r="L787" s="215"/>
      <c r="M787" s="216"/>
      <c r="N787" s="217"/>
      <c r="O787" s="217"/>
      <c r="P787" s="217"/>
      <c r="Q787" s="217"/>
      <c r="R787" s="217"/>
      <c r="S787" s="217"/>
      <c r="T787" s="218"/>
      <c r="AT787" s="219" t="s">
        <v>195</v>
      </c>
      <c r="AU787" s="219" t="s">
        <v>82</v>
      </c>
      <c r="AV787" s="14" t="s">
        <v>82</v>
      </c>
      <c r="AW787" s="14" t="s">
        <v>35</v>
      </c>
      <c r="AX787" s="14" t="s">
        <v>73</v>
      </c>
      <c r="AY787" s="219" t="s">
        <v>185</v>
      </c>
    </row>
    <row r="788" spans="2:51" s="14" customFormat="1" ht="11.25">
      <c r="B788" s="209"/>
      <c r="C788" s="210"/>
      <c r="D788" s="200" t="s">
        <v>195</v>
      </c>
      <c r="E788" s="211" t="s">
        <v>19</v>
      </c>
      <c r="F788" s="212" t="s">
        <v>1167</v>
      </c>
      <c r="G788" s="210"/>
      <c r="H788" s="213">
        <v>1.484</v>
      </c>
      <c r="I788" s="214"/>
      <c r="J788" s="210"/>
      <c r="K788" s="210"/>
      <c r="L788" s="215"/>
      <c r="M788" s="216"/>
      <c r="N788" s="217"/>
      <c r="O788" s="217"/>
      <c r="P788" s="217"/>
      <c r="Q788" s="217"/>
      <c r="R788" s="217"/>
      <c r="S788" s="217"/>
      <c r="T788" s="218"/>
      <c r="AT788" s="219" t="s">
        <v>195</v>
      </c>
      <c r="AU788" s="219" t="s">
        <v>82</v>
      </c>
      <c r="AV788" s="14" t="s">
        <v>82</v>
      </c>
      <c r="AW788" s="14" t="s">
        <v>35</v>
      </c>
      <c r="AX788" s="14" t="s">
        <v>73</v>
      </c>
      <c r="AY788" s="219" t="s">
        <v>185</v>
      </c>
    </row>
    <row r="789" spans="2:51" s="14" customFormat="1" ht="11.25">
      <c r="B789" s="209"/>
      <c r="C789" s="210"/>
      <c r="D789" s="200" t="s">
        <v>195</v>
      </c>
      <c r="E789" s="211" t="s">
        <v>19</v>
      </c>
      <c r="F789" s="212" t="s">
        <v>1168</v>
      </c>
      <c r="G789" s="210"/>
      <c r="H789" s="213">
        <v>0.26500000000000001</v>
      </c>
      <c r="I789" s="214"/>
      <c r="J789" s="210"/>
      <c r="K789" s="210"/>
      <c r="L789" s="215"/>
      <c r="M789" s="216"/>
      <c r="N789" s="217"/>
      <c r="O789" s="217"/>
      <c r="P789" s="217"/>
      <c r="Q789" s="217"/>
      <c r="R789" s="217"/>
      <c r="S789" s="217"/>
      <c r="T789" s="218"/>
      <c r="AT789" s="219" t="s">
        <v>195</v>
      </c>
      <c r="AU789" s="219" t="s">
        <v>82</v>
      </c>
      <c r="AV789" s="14" t="s">
        <v>82</v>
      </c>
      <c r="AW789" s="14" t="s">
        <v>35</v>
      </c>
      <c r="AX789" s="14" t="s">
        <v>73</v>
      </c>
      <c r="AY789" s="219" t="s">
        <v>185</v>
      </c>
    </row>
    <row r="790" spans="2:51" s="14" customFormat="1" ht="11.25">
      <c r="B790" s="209"/>
      <c r="C790" s="210"/>
      <c r="D790" s="200" t="s">
        <v>195</v>
      </c>
      <c r="E790" s="211" t="s">
        <v>19</v>
      </c>
      <c r="F790" s="212" t="s">
        <v>1459</v>
      </c>
      <c r="G790" s="210"/>
      <c r="H790" s="213">
        <v>10.865</v>
      </c>
      <c r="I790" s="214"/>
      <c r="J790" s="210"/>
      <c r="K790" s="210"/>
      <c r="L790" s="215"/>
      <c r="M790" s="216"/>
      <c r="N790" s="217"/>
      <c r="O790" s="217"/>
      <c r="P790" s="217"/>
      <c r="Q790" s="217"/>
      <c r="R790" s="217"/>
      <c r="S790" s="217"/>
      <c r="T790" s="218"/>
      <c r="AT790" s="219" t="s">
        <v>195</v>
      </c>
      <c r="AU790" s="219" t="s">
        <v>82</v>
      </c>
      <c r="AV790" s="14" t="s">
        <v>82</v>
      </c>
      <c r="AW790" s="14" t="s">
        <v>35</v>
      </c>
      <c r="AX790" s="14" t="s">
        <v>73</v>
      </c>
      <c r="AY790" s="219" t="s">
        <v>185</v>
      </c>
    </row>
    <row r="791" spans="2:51" s="14" customFormat="1" ht="11.25">
      <c r="B791" s="209"/>
      <c r="C791" s="210"/>
      <c r="D791" s="200" t="s">
        <v>195</v>
      </c>
      <c r="E791" s="211" t="s">
        <v>19</v>
      </c>
      <c r="F791" s="212" t="s">
        <v>1049</v>
      </c>
      <c r="G791" s="210"/>
      <c r="H791" s="213">
        <v>11.872</v>
      </c>
      <c r="I791" s="214"/>
      <c r="J791" s="210"/>
      <c r="K791" s="210"/>
      <c r="L791" s="215"/>
      <c r="M791" s="216"/>
      <c r="N791" s="217"/>
      <c r="O791" s="217"/>
      <c r="P791" s="217"/>
      <c r="Q791" s="217"/>
      <c r="R791" s="217"/>
      <c r="S791" s="217"/>
      <c r="T791" s="218"/>
      <c r="AT791" s="219" t="s">
        <v>195</v>
      </c>
      <c r="AU791" s="219" t="s">
        <v>82</v>
      </c>
      <c r="AV791" s="14" t="s">
        <v>82</v>
      </c>
      <c r="AW791" s="14" t="s">
        <v>35</v>
      </c>
      <c r="AX791" s="14" t="s">
        <v>73</v>
      </c>
      <c r="AY791" s="219" t="s">
        <v>185</v>
      </c>
    </row>
    <row r="792" spans="2:51" s="14" customFormat="1" ht="11.25">
      <c r="B792" s="209"/>
      <c r="C792" s="210"/>
      <c r="D792" s="200" t="s">
        <v>195</v>
      </c>
      <c r="E792" s="211" t="s">
        <v>19</v>
      </c>
      <c r="F792" s="212" t="s">
        <v>1460</v>
      </c>
      <c r="G792" s="210"/>
      <c r="H792" s="213">
        <v>6.625</v>
      </c>
      <c r="I792" s="214"/>
      <c r="J792" s="210"/>
      <c r="K792" s="210"/>
      <c r="L792" s="215"/>
      <c r="M792" s="216"/>
      <c r="N792" s="217"/>
      <c r="O792" s="217"/>
      <c r="P792" s="217"/>
      <c r="Q792" s="217"/>
      <c r="R792" s="217"/>
      <c r="S792" s="217"/>
      <c r="T792" s="218"/>
      <c r="AT792" s="219" t="s">
        <v>195</v>
      </c>
      <c r="AU792" s="219" t="s">
        <v>82</v>
      </c>
      <c r="AV792" s="14" t="s">
        <v>82</v>
      </c>
      <c r="AW792" s="14" t="s">
        <v>35</v>
      </c>
      <c r="AX792" s="14" t="s">
        <v>73</v>
      </c>
      <c r="AY792" s="219" t="s">
        <v>185</v>
      </c>
    </row>
    <row r="793" spans="2:51" s="14" customFormat="1" ht="11.25">
      <c r="B793" s="209"/>
      <c r="C793" s="210"/>
      <c r="D793" s="200" t="s">
        <v>195</v>
      </c>
      <c r="E793" s="211" t="s">
        <v>19</v>
      </c>
      <c r="F793" s="212" t="s">
        <v>1158</v>
      </c>
      <c r="G793" s="210"/>
      <c r="H793" s="213">
        <v>-1.7729999999999999</v>
      </c>
      <c r="I793" s="214"/>
      <c r="J793" s="210"/>
      <c r="K793" s="210"/>
      <c r="L793" s="215"/>
      <c r="M793" s="216"/>
      <c r="N793" s="217"/>
      <c r="O793" s="217"/>
      <c r="P793" s="217"/>
      <c r="Q793" s="217"/>
      <c r="R793" s="217"/>
      <c r="S793" s="217"/>
      <c r="T793" s="218"/>
      <c r="AT793" s="219" t="s">
        <v>195</v>
      </c>
      <c r="AU793" s="219" t="s">
        <v>82</v>
      </c>
      <c r="AV793" s="14" t="s">
        <v>82</v>
      </c>
      <c r="AW793" s="14" t="s">
        <v>35</v>
      </c>
      <c r="AX793" s="14" t="s">
        <v>73</v>
      </c>
      <c r="AY793" s="219" t="s">
        <v>185</v>
      </c>
    </row>
    <row r="794" spans="2:51" s="13" customFormat="1" ht="11.25">
      <c r="B794" s="198"/>
      <c r="C794" s="199"/>
      <c r="D794" s="200" t="s">
        <v>195</v>
      </c>
      <c r="E794" s="201" t="s">
        <v>19</v>
      </c>
      <c r="F794" s="202" t="s">
        <v>1169</v>
      </c>
      <c r="G794" s="199"/>
      <c r="H794" s="201" t="s">
        <v>19</v>
      </c>
      <c r="I794" s="203"/>
      <c r="J794" s="199"/>
      <c r="K794" s="199"/>
      <c r="L794" s="204"/>
      <c r="M794" s="205"/>
      <c r="N794" s="206"/>
      <c r="O794" s="206"/>
      <c r="P794" s="206"/>
      <c r="Q794" s="206"/>
      <c r="R794" s="206"/>
      <c r="S794" s="206"/>
      <c r="T794" s="207"/>
      <c r="AT794" s="208" t="s">
        <v>195</v>
      </c>
      <c r="AU794" s="208" t="s">
        <v>82</v>
      </c>
      <c r="AV794" s="13" t="s">
        <v>80</v>
      </c>
      <c r="AW794" s="13" t="s">
        <v>35</v>
      </c>
      <c r="AX794" s="13" t="s">
        <v>73</v>
      </c>
      <c r="AY794" s="208" t="s">
        <v>185</v>
      </c>
    </row>
    <row r="795" spans="2:51" s="14" customFormat="1" ht="11.25">
      <c r="B795" s="209"/>
      <c r="C795" s="210"/>
      <c r="D795" s="200" t="s">
        <v>195</v>
      </c>
      <c r="E795" s="211" t="s">
        <v>19</v>
      </c>
      <c r="F795" s="212" t="s">
        <v>1170</v>
      </c>
      <c r="G795" s="210"/>
      <c r="H795" s="213">
        <v>6.4130000000000003</v>
      </c>
      <c r="I795" s="214"/>
      <c r="J795" s="210"/>
      <c r="K795" s="210"/>
      <c r="L795" s="215"/>
      <c r="M795" s="216"/>
      <c r="N795" s="217"/>
      <c r="O795" s="217"/>
      <c r="P795" s="217"/>
      <c r="Q795" s="217"/>
      <c r="R795" s="217"/>
      <c r="S795" s="217"/>
      <c r="T795" s="218"/>
      <c r="AT795" s="219" t="s">
        <v>195</v>
      </c>
      <c r="AU795" s="219" t="s">
        <v>82</v>
      </c>
      <c r="AV795" s="14" t="s">
        <v>82</v>
      </c>
      <c r="AW795" s="14" t="s">
        <v>35</v>
      </c>
      <c r="AX795" s="14" t="s">
        <v>73</v>
      </c>
      <c r="AY795" s="219" t="s">
        <v>185</v>
      </c>
    </row>
    <row r="796" spans="2:51" s="14" customFormat="1" ht="11.25">
      <c r="B796" s="209"/>
      <c r="C796" s="210"/>
      <c r="D796" s="200" t="s">
        <v>195</v>
      </c>
      <c r="E796" s="211" t="s">
        <v>19</v>
      </c>
      <c r="F796" s="212" t="s">
        <v>1166</v>
      </c>
      <c r="G796" s="210"/>
      <c r="H796" s="213">
        <v>0.24199999999999999</v>
      </c>
      <c r="I796" s="214"/>
      <c r="J796" s="210"/>
      <c r="K796" s="210"/>
      <c r="L796" s="215"/>
      <c r="M796" s="216"/>
      <c r="N796" s="217"/>
      <c r="O796" s="217"/>
      <c r="P796" s="217"/>
      <c r="Q796" s="217"/>
      <c r="R796" s="217"/>
      <c r="S796" s="217"/>
      <c r="T796" s="218"/>
      <c r="AT796" s="219" t="s">
        <v>195</v>
      </c>
      <c r="AU796" s="219" t="s">
        <v>82</v>
      </c>
      <c r="AV796" s="14" t="s">
        <v>82</v>
      </c>
      <c r="AW796" s="14" t="s">
        <v>35</v>
      </c>
      <c r="AX796" s="14" t="s">
        <v>73</v>
      </c>
      <c r="AY796" s="219" t="s">
        <v>185</v>
      </c>
    </row>
    <row r="797" spans="2:51" s="14" customFormat="1" ht="11.25">
      <c r="B797" s="209"/>
      <c r="C797" s="210"/>
      <c r="D797" s="200" t="s">
        <v>195</v>
      </c>
      <c r="E797" s="211" t="s">
        <v>19</v>
      </c>
      <c r="F797" s="212" t="s">
        <v>1461</v>
      </c>
      <c r="G797" s="210"/>
      <c r="H797" s="213">
        <v>30.157</v>
      </c>
      <c r="I797" s="214"/>
      <c r="J797" s="210"/>
      <c r="K797" s="210"/>
      <c r="L797" s="215"/>
      <c r="M797" s="216"/>
      <c r="N797" s="217"/>
      <c r="O797" s="217"/>
      <c r="P797" s="217"/>
      <c r="Q797" s="217"/>
      <c r="R797" s="217"/>
      <c r="S797" s="217"/>
      <c r="T797" s="218"/>
      <c r="AT797" s="219" t="s">
        <v>195</v>
      </c>
      <c r="AU797" s="219" t="s">
        <v>82</v>
      </c>
      <c r="AV797" s="14" t="s">
        <v>82</v>
      </c>
      <c r="AW797" s="14" t="s">
        <v>35</v>
      </c>
      <c r="AX797" s="14" t="s">
        <v>73</v>
      </c>
      <c r="AY797" s="219" t="s">
        <v>185</v>
      </c>
    </row>
    <row r="798" spans="2:51" s="14" customFormat="1" ht="11.25">
      <c r="B798" s="209"/>
      <c r="C798" s="210"/>
      <c r="D798" s="200" t="s">
        <v>195</v>
      </c>
      <c r="E798" s="211" t="s">
        <v>19</v>
      </c>
      <c r="F798" s="212" t="s">
        <v>1158</v>
      </c>
      <c r="G798" s="210"/>
      <c r="H798" s="213">
        <v>-1.7729999999999999</v>
      </c>
      <c r="I798" s="214"/>
      <c r="J798" s="210"/>
      <c r="K798" s="210"/>
      <c r="L798" s="215"/>
      <c r="M798" s="216"/>
      <c r="N798" s="217"/>
      <c r="O798" s="217"/>
      <c r="P798" s="217"/>
      <c r="Q798" s="217"/>
      <c r="R798" s="217"/>
      <c r="S798" s="217"/>
      <c r="T798" s="218"/>
      <c r="AT798" s="219" t="s">
        <v>195</v>
      </c>
      <c r="AU798" s="219" t="s">
        <v>82</v>
      </c>
      <c r="AV798" s="14" t="s">
        <v>82</v>
      </c>
      <c r="AW798" s="14" t="s">
        <v>35</v>
      </c>
      <c r="AX798" s="14" t="s">
        <v>73</v>
      </c>
      <c r="AY798" s="219" t="s">
        <v>185</v>
      </c>
    </row>
    <row r="799" spans="2:51" s="13" customFormat="1" ht="11.25">
      <c r="B799" s="198"/>
      <c r="C799" s="199"/>
      <c r="D799" s="200" t="s">
        <v>195</v>
      </c>
      <c r="E799" s="201" t="s">
        <v>19</v>
      </c>
      <c r="F799" s="202" t="s">
        <v>1171</v>
      </c>
      <c r="G799" s="199"/>
      <c r="H799" s="201" t="s">
        <v>19</v>
      </c>
      <c r="I799" s="203"/>
      <c r="J799" s="199"/>
      <c r="K799" s="199"/>
      <c r="L799" s="204"/>
      <c r="M799" s="205"/>
      <c r="N799" s="206"/>
      <c r="O799" s="206"/>
      <c r="P799" s="206"/>
      <c r="Q799" s="206"/>
      <c r="R799" s="206"/>
      <c r="S799" s="206"/>
      <c r="T799" s="207"/>
      <c r="AT799" s="208" t="s">
        <v>195</v>
      </c>
      <c r="AU799" s="208" t="s">
        <v>82</v>
      </c>
      <c r="AV799" s="13" t="s">
        <v>80</v>
      </c>
      <c r="AW799" s="13" t="s">
        <v>35</v>
      </c>
      <c r="AX799" s="13" t="s">
        <v>73</v>
      </c>
      <c r="AY799" s="208" t="s">
        <v>185</v>
      </c>
    </row>
    <row r="800" spans="2:51" s="14" customFormat="1" ht="11.25">
      <c r="B800" s="209"/>
      <c r="C800" s="210"/>
      <c r="D800" s="200" t="s">
        <v>195</v>
      </c>
      <c r="E800" s="211" t="s">
        <v>19</v>
      </c>
      <c r="F800" s="212" t="s">
        <v>1172</v>
      </c>
      <c r="G800" s="210"/>
      <c r="H800" s="213">
        <v>5.3</v>
      </c>
      <c r="I800" s="214"/>
      <c r="J800" s="210"/>
      <c r="K800" s="210"/>
      <c r="L800" s="215"/>
      <c r="M800" s="216"/>
      <c r="N800" s="217"/>
      <c r="O800" s="217"/>
      <c r="P800" s="217"/>
      <c r="Q800" s="217"/>
      <c r="R800" s="217"/>
      <c r="S800" s="217"/>
      <c r="T800" s="218"/>
      <c r="AT800" s="219" t="s">
        <v>195</v>
      </c>
      <c r="AU800" s="219" t="s">
        <v>82</v>
      </c>
      <c r="AV800" s="14" t="s">
        <v>82</v>
      </c>
      <c r="AW800" s="14" t="s">
        <v>35</v>
      </c>
      <c r="AX800" s="14" t="s">
        <v>73</v>
      </c>
      <c r="AY800" s="219" t="s">
        <v>185</v>
      </c>
    </row>
    <row r="801" spans="1:65" s="14" customFormat="1" ht="11.25">
      <c r="B801" s="209"/>
      <c r="C801" s="210"/>
      <c r="D801" s="200" t="s">
        <v>195</v>
      </c>
      <c r="E801" s="211" t="s">
        <v>19</v>
      </c>
      <c r="F801" s="212" t="s">
        <v>1173</v>
      </c>
      <c r="G801" s="210"/>
      <c r="H801" s="213">
        <v>0.2</v>
      </c>
      <c r="I801" s="214"/>
      <c r="J801" s="210"/>
      <c r="K801" s="210"/>
      <c r="L801" s="215"/>
      <c r="M801" s="216"/>
      <c r="N801" s="217"/>
      <c r="O801" s="217"/>
      <c r="P801" s="217"/>
      <c r="Q801" s="217"/>
      <c r="R801" s="217"/>
      <c r="S801" s="217"/>
      <c r="T801" s="218"/>
      <c r="AT801" s="219" t="s">
        <v>195</v>
      </c>
      <c r="AU801" s="219" t="s">
        <v>82</v>
      </c>
      <c r="AV801" s="14" t="s">
        <v>82</v>
      </c>
      <c r="AW801" s="14" t="s">
        <v>35</v>
      </c>
      <c r="AX801" s="14" t="s">
        <v>73</v>
      </c>
      <c r="AY801" s="219" t="s">
        <v>185</v>
      </c>
    </row>
    <row r="802" spans="1:65" s="14" customFormat="1" ht="11.25">
      <c r="B802" s="209"/>
      <c r="C802" s="210"/>
      <c r="D802" s="200" t="s">
        <v>195</v>
      </c>
      <c r="E802" s="211" t="s">
        <v>19</v>
      </c>
      <c r="F802" s="212" t="s">
        <v>1174</v>
      </c>
      <c r="G802" s="210"/>
      <c r="H802" s="213">
        <v>0.22500000000000001</v>
      </c>
      <c r="I802" s="214"/>
      <c r="J802" s="210"/>
      <c r="K802" s="210"/>
      <c r="L802" s="215"/>
      <c r="M802" s="216"/>
      <c r="N802" s="217"/>
      <c r="O802" s="217"/>
      <c r="P802" s="217"/>
      <c r="Q802" s="217"/>
      <c r="R802" s="217"/>
      <c r="S802" s="217"/>
      <c r="T802" s="218"/>
      <c r="AT802" s="219" t="s">
        <v>195</v>
      </c>
      <c r="AU802" s="219" t="s">
        <v>82</v>
      </c>
      <c r="AV802" s="14" t="s">
        <v>82</v>
      </c>
      <c r="AW802" s="14" t="s">
        <v>35</v>
      </c>
      <c r="AX802" s="14" t="s">
        <v>73</v>
      </c>
      <c r="AY802" s="219" t="s">
        <v>185</v>
      </c>
    </row>
    <row r="803" spans="1:65" s="14" customFormat="1" ht="11.25">
      <c r="B803" s="209"/>
      <c r="C803" s="210"/>
      <c r="D803" s="200" t="s">
        <v>195</v>
      </c>
      <c r="E803" s="211" t="s">
        <v>19</v>
      </c>
      <c r="F803" s="212" t="s">
        <v>1175</v>
      </c>
      <c r="G803" s="210"/>
      <c r="H803" s="213">
        <v>0.53</v>
      </c>
      <c r="I803" s="214"/>
      <c r="J803" s="210"/>
      <c r="K803" s="210"/>
      <c r="L803" s="215"/>
      <c r="M803" s="216"/>
      <c r="N803" s="217"/>
      <c r="O803" s="217"/>
      <c r="P803" s="217"/>
      <c r="Q803" s="217"/>
      <c r="R803" s="217"/>
      <c r="S803" s="217"/>
      <c r="T803" s="218"/>
      <c r="AT803" s="219" t="s">
        <v>195</v>
      </c>
      <c r="AU803" s="219" t="s">
        <v>82</v>
      </c>
      <c r="AV803" s="14" t="s">
        <v>82</v>
      </c>
      <c r="AW803" s="14" t="s">
        <v>35</v>
      </c>
      <c r="AX803" s="14" t="s">
        <v>73</v>
      </c>
      <c r="AY803" s="219" t="s">
        <v>185</v>
      </c>
    </row>
    <row r="804" spans="1:65" s="14" customFormat="1" ht="11.25">
      <c r="B804" s="209"/>
      <c r="C804" s="210"/>
      <c r="D804" s="200" t="s">
        <v>195</v>
      </c>
      <c r="E804" s="211" t="s">
        <v>19</v>
      </c>
      <c r="F804" s="212" t="s">
        <v>1462</v>
      </c>
      <c r="G804" s="210"/>
      <c r="H804" s="213">
        <v>16.641999999999999</v>
      </c>
      <c r="I804" s="214"/>
      <c r="J804" s="210"/>
      <c r="K804" s="210"/>
      <c r="L804" s="215"/>
      <c r="M804" s="216"/>
      <c r="N804" s="217"/>
      <c r="O804" s="217"/>
      <c r="P804" s="217"/>
      <c r="Q804" s="217"/>
      <c r="R804" s="217"/>
      <c r="S804" s="217"/>
      <c r="T804" s="218"/>
      <c r="AT804" s="219" t="s">
        <v>195</v>
      </c>
      <c r="AU804" s="219" t="s">
        <v>82</v>
      </c>
      <c r="AV804" s="14" t="s">
        <v>82</v>
      </c>
      <c r="AW804" s="14" t="s">
        <v>35</v>
      </c>
      <c r="AX804" s="14" t="s">
        <v>73</v>
      </c>
      <c r="AY804" s="219" t="s">
        <v>185</v>
      </c>
    </row>
    <row r="805" spans="1:65" s="13" customFormat="1" ht="11.25">
      <c r="B805" s="198"/>
      <c r="C805" s="199"/>
      <c r="D805" s="200" t="s">
        <v>195</v>
      </c>
      <c r="E805" s="201" t="s">
        <v>19</v>
      </c>
      <c r="F805" s="202" t="s">
        <v>1463</v>
      </c>
      <c r="G805" s="199"/>
      <c r="H805" s="201" t="s">
        <v>19</v>
      </c>
      <c r="I805" s="203"/>
      <c r="J805" s="199"/>
      <c r="K805" s="199"/>
      <c r="L805" s="204"/>
      <c r="M805" s="205"/>
      <c r="N805" s="206"/>
      <c r="O805" s="206"/>
      <c r="P805" s="206"/>
      <c r="Q805" s="206"/>
      <c r="R805" s="206"/>
      <c r="S805" s="206"/>
      <c r="T805" s="207"/>
      <c r="AT805" s="208" t="s">
        <v>195</v>
      </c>
      <c r="AU805" s="208" t="s">
        <v>82</v>
      </c>
      <c r="AV805" s="13" t="s">
        <v>80</v>
      </c>
      <c r="AW805" s="13" t="s">
        <v>35</v>
      </c>
      <c r="AX805" s="13" t="s">
        <v>73</v>
      </c>
      <c r="AY805" s="208" t="s">
        <v>185</v>
      </c>
    </row>
    <row r="806" spans="1:65" s="14" customFormat="1" ht="11.25">
      <c r="B806" s="209"/>
      <c r="C806" s="210"/>
      <c r="D806" s="200" t="s">
        <v>195</v>
      </c>
      <c r="E806" s="211" t="s">
        <v>19</v>
      </c>
      <c r="F806" s="212" t="s">
        <v>1464</v>
      </c>
      <c r="G806" s="210"/>
      <c r="H806" s="213">
        <v>27.494</v>
      </c>
      <c r="I806" s="214"/>
      <c r="J806" s="210"/>
      <c r="K806" s="210"/>
      <c r="L806" s="215"/>
      <c r="M806" s="216"/>
      <c r="N806" s="217"/>
      <c r="O806" s="217"/>
      <c r="P806" s="217"/>
      <c r="Q806" s="217"/>
      <c r="R806" s="217"/>
      <c r="S806" s="217"/>
      <c r="T806" s="218"/>
      <c r="AT806" s="219" t="s">
        <v>195</v>
      </c>
      <c r="AU806" s="219" t="s">
        <v>82</v>
      </c>
      <c r="AV806" s="14" t="s">
        <v>82</v>
      </c>
      <c r="AW806" s="14" t="s">
        <v>35</v>
      </c>
      <c r="AX806" s="14" t="s">
        <v>73</v>
      </c>
      <c r="AY806" s="219" t="s">
        <v>185</v>
      </c>
    </row>
    <row r="807" spans="1:65" s="14" customFormat="1" ht="11.25">
      <c r="B807" s="209"/>
      <c r="C807" s="210"/>
      <c r="D807" s="200" t="s">
        <v>195</v>
      </c>
      <c r="E807" s="211" t="s">
        <v>19</v>
      </c>
      <c r="F807" s="212" t="s">
        <v>1465</v>
      </c>
      <c r="G807" s="210"/>
      <c r="H807" s="213">
        <v>-2.02</v>
      </c>
      <c r="I807" s="214"/>
      <c r="J807" s="210"/>
      <c r="K807" s="210"/>
      <c r="L807" s="215"/>
      <c r="M807" s="216"/>
      <c r="N807" s="217"/>
      <c r="O807" s="217"/>
      <c r="P807" s="217"/>
      <c r="Q807" s="217"/>
      <c r="R807" s="217"/>
      <c r="S807" s="217"/>
      <c r="T807" s="218"/>
      <c r="AT807" s="219" t="s">
        <v>195</v>
      </c>
      <c r="AU807" s="219" t="s">
        <v>82</v>
      </c>
      <c r="AV807" s="14" t="s">
        <v>82</v>
      </c>
      <c r="AW807" s="14" t="s">
        <v>35</v>
      </c>
      <c r="AX807" s="14" t="s">
        <v>73</v>
      </c>
      <c r="AY807" s="219" t="s">
        <v>185</v>
      </c>
    </row>
    <row r="808" spans="1:65" s="14" customFormat="1" ht="11.25">
      <c r="B808" s="209"/>
      <c r="C808" s="210"/>
      <c r="D808" s="200" t="s">
        <v>195</v>
      </c>
      <c r="E808" s="211" t="s">
        <v>19</v>
      </c>
      <c r="F808" s="212" t="s">
        <v>1466</v>
      </c>
      <c r="G808" s="210"/>
      <c r="H808" s="213">
        <v>29.15</v>
      </c>
      <c r="I808" s="214"/>
      <c r="J808" s="210"/>
      <c r="K808" s="210"/>
      <c r="L808" s="215"/>
      <c r="M808" s="216"/>
      <c r="N808" s="217"/>
      <c r="O808" s="217"/>
      <c r="P808" s="217"/>
      <c r="Q808" s="217"/>
      <c r="R808" s="217"/>
      <c r="S808" s="217"/>
      <c r="T808" s="218"/>
      <c r="AT808" s="219" t="s">
        <v>195</v>
      </c>
      <c r="AU808" s="219" t="s">
        <v>82</v>
      </c>
      <c r="AV808" s="14" t="s">
        <v>82</v>
      </c>
      <c r="AW808" s="14" t="s">
        <v>35</v>
      </c>
      <c r="AX808" s="14" t="s">
        <v>73</v>
      </c>
      <c r="AY808" s="219" t="s">
        <v>185</v>
      </c>
    </row>
    <row r="809" spans="1:65" s="14" customFormat="1" ht="11.25">
      <c r="B809" s="209"/>
      <c r="C809" s="210"/>
      <c r="D809" s="200" t="s">
        <v>195</v>
      </c>
      <c r="E809" s="211" t="s">
        <v>19</v>
      </c>
      <c r="F809" s="212" t="s">
        <v>1467</v>
      </c>
      <c r="G809" s="210"/>
      <c r="H809" s="213">
        <v>-8.8650000000000002</v>
      </c>
      <c r="I809" s="214"/>
      <c r="J809" s="210"/>
      <c r="K809" s="210"/>
      <c r="L809" s="215"/>
      <c r="M809" s="216"/>
      <c r="N809" s="217"/>
      <c r="O809" s="217"/>
      <c r="P809" s="217"/>
      <c r="Q809" s="217"/>
      <c r="R809" s="217"/>
      <c r="S809" s="217"/>
      <c r="T809" s="218"/>
      <c r="AT809" s="219" t="s">
        <v>195</v>
      </c>
      <c r="AU809" s="219" t="s">
        <v>82</v>
      </c>
      <c r="AV809" s="14" t="s">
        <v>82</v>
      </c>
      <c r="AW809" s="14" t="s">
        <v>35</v>
      </c>
      <c r="AX809" s="14" t="s">
        <v>73</v>
      </c>
      <c r="AY809" s="219" t="s">
        <v>185</v>
      </c>
    </row>
    <row r="810" spans="1:65" s="15" customFormat="1" ht="11.25">
      <c r="B810" s="220"/>
      <c r="C810" s="221"/>
      <c r="D810" s="200" t="s">
        <v>195</v>
      </c>
      <c r="E810" s="222" t="s">
        <v>19</v>
      </c>
      <c r="F810" s="223" t="s">
        <v>226</v>
      </c>
      <c r="G810" s="221"/>
      <c r="H810" s="224">
        <v>331.36999999999989</v>
      </c>
      <c r="I810" s="225"/>
      <c r="J810" s="221"/>
      <c r="K810" s="221"/>
      <c r="L810" s="226"/>
      <c r="M810" s="227"/>
      <c r="N810" s="228"/>
      <c r="O810" s="228"/>
      <c r="P810" s="228"/>
      <c r="Q810" s="228"/>
      <c r="R810" s="228"/>
      <c r="S810" s="228"/>
      <c r="T810" s="229"/>
      <c r="AT810" s="230" t="s">
        <v>195</v>
      </c>
      <c r="AU810" s="230" t="s">
        <v>82</v>
      </c>
      <c r="AV810" s="15" t="s">
        <v>135</v>
      </c>
      <c r="AW810" s="15" t="s">
        <v>35</v>
      </c>
      <c r="AX810" s="15" t="s">
        <v>80</v>
      </c>
      <c r="AY810" s="230" t="s">
        <v>185</v>
      </c>
    </row>
    <row r="811" spans="1:65" s="2" customFormat="1" ht="24.2" customHeight="1">
      <c r="A811" s="36"/>
      <c r="B811" s="37"/>
      <c r="C811" s="180" t="s">
        <v>1468</v>
      </c>
      <c r="D811" s="180" t="s">
        <v>187</v>
      </c>
      <c r="E811" s="181" t="s">
        <v>1469</v>
      </c>
      <c r="F811" s="182" t="s">
        <v>1470</v>
      </c>
      <c r="G811" s="183" t="s">
        <v>240</v>
      </c>
      <c r="H811" s="184">
        <v>54.728000000000002</v>
      </c>
      <c r="I811" s="185"/>
      <c r="J811" s="186">
        <f>ROUND(I811*H811,2)</f>
        <v>0</v>
      </c>
      <c r="K811" s="182" t="s">
        <v>191</v>
      </c>
      <c r="L811" s="41"/>
      <c r="M811" s="187" t="s">
        <v>19</v>
      </c>
      <c r="N811" s="188" t="s">
        <v>44</v>
      </c>
      <c r="O811" s="66"/>
      <c r="P811" s="189">
        <f>O811*H811</f>
        <v>0</v>
      </c>
      <c r="Q811" s="189">
        <v>2.5999999999999998E-4</v>
      </c>
      <c r="R811" s="189">
        <f>Q811*H811</f>
        <v>1.4229279999999999E-2</v>
      </c>
      <c r="S811" s="189">
        <v>0</v>
      </c>
      <c r="T811" s="190">
        <f>S811*H811</f>
        <v>0</v>
      </c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R811" s="191" t="s">
        <v>339</v>
      </c>
      <c r="AT811" s="191" t="s">
        <v>187</v>
      </c>
      <c r="AU811" s="191" t="s">
        <v>82</v>
      </c>
      <c r="AY811" s="19" t="s">
        <v>185</v>
      </c>
      <c r="BE811" s="192">
        <f>IF(N811="základní",J811,0)</f>
        <v>0</v>
      </c>
      <c r="BF811" s="192">
        <f>IF(N811="snížená",J811,0)</f>
        <v>0</v>
      </c>
      <c r="BG811" s="192">
        <f>IF(N811="zákl. přenesená",J811,0)</f>
        <v>0</v>
      </c>
      <c r="BH811" s="192">
        <f>IF(N811="sníž. přenesená",J811,0)</f>
        <v>0</v>
      </c>
      <c r="BI811" s="192">
        <f>IF(N811="nulová",J811,0)</f>
        <v>0</v>
      </c>
      <c r="BJ811" s="19" t="s">
        <v>80</v>
      </c>
      <c r="BK811" s="192">
        <f>ROUND(I811*H811,2)</f>
        <v>0</v>
      </c>
      <c r="BL811" s="19" t="s">
        <v>339</v>
      </c>
      <c r="BM811" s="191" t="s">
        <v>1471</v>
      </c>
    </row>
    <row r="812" spans="1:65" s="2" customFormat="1" ht="11.25">
      <c r="A812" s="36"/>
      <c r="B812" s="37"/>
      <c r="C812" s="38"/>
      <c r="D812" s="193" t="s">
        <v>193</v>
      </c>
      <c r="E812" s="38"/>
      <c r="F812" s="194" t="s">
        <v>1472</v>
      </c>
      <c r="G812" s="38"/>
      <c r="H812" s="38"/>
      <c r="I812" s="195"/>
      <c r="J812" s="38"/>
      <c r="K812" s="38"/>
      <c r="L812" s="41"/>
      <c r="M812" s="196"/>
      <c r="N812" s="197"/>
      <c r="O812" s="66"/>
      <c r="P812" s="66"/>
      <c r="Q812" s="66"/>
      <c r="R812" s="66"/>
      <c r="S812" s="66"/>
      <c r="T812" s="67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T812" s="19" t="s">
        <v>193</v>
      </c>
      <c r="AU812" s="19" t="s">
        <v>82</v>
      </c>
    </row>
    <row r="813" spans="1:65" s="13" customFormat="1" ht="11.25">
      <c r="B813" s="198"/>
      <c r="C813" s="199"/>
      <c r="D813" s="200" t="s">
        <v>195</v>
      </c>
      <c r="E813" s="201" t="s">
        <v>19</v>
      </c>
      <c r="F813" s="202" t="s">
        <v>1137</v>
      </c>
      <c r="G813" s="199"/>
      <c r="H813" s="201" t="s">
        <v>19</v>
      </c>
      <c r="I813" s="203"/>
      <c r="J813" s="199"/>
      <c r="K813" s="199"/>
      <c r="L813" s="204"/>
      <c r="M813" s="205"/>
      <c r="N813" s="206"/>
      <c r="O813" s="206"/>
      <c r="P813" s="206"/>
      <c r="Q813" s="206"/>
      <c r="R813" s="206"/>
      <c r="S813" s="206"/>
      <c r="T813" s="207"/>
      <c r="AT813" s="208" t="s">
        <v>195</v>
      </c>
      <c r="AU813" s="208" t="s">
        <v>82</v>
      </c>
      <c r="AV813" s="13" t="s">
        <v>80</v>
      </c>
      <c r="AW813" s="13" t="s">
        <v>35</v>
      </c>
      <c r="AX813" s="13" t="s">
        <v>73</v>
      </c>
      <c r="AY813" s="208" t="s">
        <v>185</v>
      </c>
    </row>
    <row r="814" spans="1:65" s="14" customFormat="1" ht="11.25">
      <c r="B814" s="209"/>
      <c r="C814" s="210"/>
      <c r="D814" s="200" t="s">
        <v>195</v>
      </c>
      <c r="E814" s="211" t="s">
        <v>19</v>
      </c>
      <c r="F814" s="212" t="s">
        <v>1138</v>
      </c>
      <c r="G814" s="210"/>
      <c r="H814" s="213">
        <v>41.87</v>
      </c>
      <c r="I814" s="214"/>
      <c r="J814" s="210"/>
      <c r="K814" s="210"/>
      <c r="L814" s="215"/>
      <c r="M814" s="216"/>
      <c r="N814" s="217"/>
      <c r="O814" s="217"/>
      <c r="P814" s="217"/>
      <c r="Q814" s="217"/>
      <c r="R814" s="217"/>
      <c r="S814" s="217"/>
      <c r="T814" s="218"/>
      <c r="AT814" s="219" t="s">
        <v>195</v>
      </c>
      <c r="AU814" s="219" t="s">
        <v>82</v>
      </c>
      <c r="AV814" s="14" t="s">
        <v>82</v>
      </c>
      <c r="AW814" s="14" t="s">
        <v>35</v>
      </c>
      <c r="AX814" s="14" t="s">
        <v>73</v>
      </c>
      <c r="AY814" s="219" t="s">
        <v>185</v>
      </c>
    </row>
    <row r="815" spans="1:65" s="14" customFormat="1" ht="11.25">
      <c r="B815" s="209"/>
      <c r="C815" s="210"/>
      <c r="D815" s="200" t="s">
        <v>195</v>
      </c>
      <c r="E815" s="211" t="s">
        <v>19</v>
      </c>
      <c r="F815" s="212" t="s">
        <v>1139</v>
      </c>
      <c r="G815" s="210"/>
      <c r="H815" s="213">
        <v>-4.04</v>
      </c>
      <c r="I815" s="214"/>
      <c r="J815" s="210"/>
      <c r="K815" s="210"/>
      <c r="L815" s="215"/>
      <c r="M815" s="216"/>
      <c r="N815" s="217"/>
      <c r="O815" s="217"/>
      <c r="P815" s="217"/>
      <c r="Q815" s="217"/>
      <c r="R815" s="217"/>
      <c r="S815" s="217"/>
      <c r="T815" s="218"/>
      <c r="AT815" s="219" t="s">
        <v>195</v>
      </c>
      <c r="AU815" s="219" t="s">
        <v>82</v>
      </c>
      <c r="AV815" s="14" t="s">
        <v>82</v>
      </c>
      <c r="AW815" s="14" t="s">
        <v>35</v>
      </c>
      <c r="AX815" s="14" t="s">
        <v>73</v>
      </c>
      <c r="AY815" s="219" t="s">
        <v>185</v>
      </c>
    </row>
    <row r="816" spans="1:65" s="14" customFormat="1" ht="11.25">
      <c r="B816" s="209"/>
      <c r="C816" s="210"/>
      <c r="D816" s="200" t="s">
        <v>195</v>
      </c>
      <c r="E816" s="211" t="s">
        <v>19</v>
      </c>
      <c r="F816" s="212" t="s">
        <v>745</v>
      </c>
      <c r="G816" s="210"/>
      <c r="H816" s="213">
        <v>-2.79</v>
      </c>
      <c r="I816" s="214"/>
      <c r="J816" s="210"/>
      <c r="K816" s="210"/>
      <c r="L816" s="215"/>
      <c r="M816" s="216"/>
      <c r="N816" s="217"/>
      <c r="O816" s="217"/>
      <c r="P816" s="217"/>
      <c r="Q816" s="217"/>
      <c r="R816" s="217"/>
      <c r="S816" s="217"/>
      <c r="T816" s="218"/>
      <c r="AT816" s="219" t="s">
        <v>195</v>
      </c>
      <c r="AU816" s="219" t="s">
        <v>82</v>
      </c>
      <c r="AV816" s="14" t="s">
        <v>82</v>
      </c>
      <c r="AW816" s="14" t="s">
        <v>35</v>
      </c>
      <c r="AX816" s="14" t="s">
        <v>73</v>
      </c>
      <c r="AY816" s="219" t="s">
        <v>185</v>
      </c>
    </row>
    <row r="817" spans="1:65" s="14" customFormat="1" ht="11.25">
      <c r="B817" s="209"/>
      <c r="C817" s="210"/>
      <c r="D817" s="200" t="s">
        <v>195</v>
      </c>
      <c r="E817" s="211" t="s">
        <v>19</v>
      </c>
      <c r="F817" s="212" t="s">
        <v>1123</v>
      </c>
      <c r="G817" s="210"/>
      <c r="H817" s="213">
        <v>4.08</v>
      </c>
      <c r="I817" s="214"/>
      <c r="J817" s="210"/>
      <c r="K817" s="210"/>
      <c r="L817" s="215"/>
      <c r="M817" s="216"/>
      <c r="N817" s="217"/>
      <c r="O817" s="217"/>
      <c r="P817" s="217"/>
      <c r="Q817" s="217"/>
      <c r="R817" s="217"/>
      <c r="S817" s="217"/>
      <c r="T817" s="218"/>
      <c r="AT817" s="219" t="s">
        <v>195</v>
      </c>
      <c r="AU817" s="219" t="s">
        <v>82</v>
      </c>
      <c r="AV817" s="14" t="s">
        <v>82</v>
      </c>
      <c r="AW817" s="14" t="s">
        <v>35</v>
      </c>
      <c r="AX817" s="14" t="s">
        <v>73</v>
      </c>
      <c r="AY817" s="219" t="s">
        <v>185</v>
      </c>
    </row>
    <row r="818" spans="1:65" s="14" customFormat="1" ht="11.25">
      <c r="B818" s="209"/>
      <c r="C818" s="210"/>
      <c r="D818" s="200" t="s">
        <v>195</v>
      </c>
      <c r="E818" s="211" t="s">
        <v>19</v>
      </c>
      <c r="F818" s="212" t="s">
        <v>1140</v>
      </c>
      <c r="G818" s="210"/>
      <c r="H818" s="213">
        <v>6.6079999999999997</v>
      </c>
      <c r="I818" s="214"/>
      <c r="J818" s="210"/>
      <c r="K818" s="210"/>
      <c r="L818" s="215"/>
      <c r="M818" s="216"/>
      <c r="N818" s="217"/>
      <c r="O818" s="217"/>
      <c r="P818" s="217"/>
      <c r="Q818" s="217"/>
      <c r="R818" s="217"/>
      <c r="S818" s="217"/>
      <c r="T818" s="218"/>
      <c r="AT818" s="219" t="s">
        <v>195</v>
      </c>
      <c r="AU818" s="219" t="s">
        <v>82</v>
      </c>
      <c r="AV818" s="14" t="s">
        <v>82</v>
      </c>
      <c r="AW818" s="14" t="s">
        <v>35</v>
      </c>
      <c r="AX818" s="14" t="s">
        <v>73</v>
      </c>
      <c r="AY818" s="219" t="s">
        <v>185</v>
      </c>
    </row>
    <row r="819" spans="1:65" s="14" customFormat="1" ht="11.25">
      <c r="B819" s="209"/>
      <c r="C819" s="210"/>
      <c r="D819" s="200" t="s">
        <v>195</v>
      </c>
      <c r="E819" s="211" t="s">
        <v>19</v>
      </c>
      <c r="F819" s="212" t="s">
        <v>1125</v>
      </c>
      <c r="G819" s="210"/>
      <c r="H819" s="213">
        <v>4.92</v>
      </c>
      <c r="I819" s="214"/>
      <c r="J819" s="210"/>
      <c r="K819" s="210"/>
      <c r="L819" s="215"/>
      <c r="M819" s="216"/>
      <c r="N819" s="217"/>
      <c r="O819" s="217"/>
      <c r="P819" s="217"/>
      <c r="Q819" s="217"/>
      <c r="R819" s="217"/>
      <c r="S819" s="217"/>
      <c r="T819" s="218"/>
      <c r="AT819" s="219" t="s">
        <v>195</v>
      </c>
      <c r="AU819" s="219" t="s">
        <v>82</v>
      </c>
      <c r="AV819" s="14" t="s">
        <v>82</v>
      </c>
      <c r="AW819" s="14" t="s">
        <v>35</v>
      </c>
      <c r="AX819" s="14" t="s">
        <v>73</v>
      </c>
      <c r="AY819" s="219" t="s">
        <v>185</v>
      </c>
    </row>
    <row r="820" spans="1:65" s="14" customFormat="1" ht="11.25">
      <c r="B820" s="209"/>
      <c r="C820" s="210"/>
      <c r="D820" s="200" t="s">
        <v>195</v>
      </c>
      <c r="E820" s="211" t="s">
        <v>19</v>
      </c>
      <c r="F820" s="212" t="s">
        <v>1123</v>
      </c>
      <c r="G820" s="210"/>
      <c r="H820" s="213">
        <v>4.08</v>
      </c>
      <c r="I820" s="214"/>
      <c r="J820" s="210"/>
      <c r="K820" s="210"/>
      <c r="L820" s="215"/>
      <c r="M820" s="216"/>
      <c r="N820" s="217"/>
      <c r="O820" s="217"/>
      <c r="P820" s="217"/>
      <c r="Q820" s="217"/>
      <c r="R820" s="217"/>
      <c r="S820" s="217"/>
      <c r="T820" s="218"/>
      <c r="AT820" s="219" t="s">
        <v>195</v>
      </c>
      <c r="AU820" s="219" t="s">
        <v>82</v>
      </c>
      <c r="AV820" s="14" t="s">
        <v>82</v>
      </c>
      <c r="AW820" s="14" t="s">
        <v>35</v>
      </c>
      <c r="AX820" s="14" t="s">
        <v>73</v>
      </c>
      <c r="AY820" s="219" t="s">
        <v>185</v>
      </c>
    </row>
    <row r="821" spans="1:65" s="15" customFormat="1" ht="11.25">
      <c r="B821" s="220"/>
      <c r="C821" s="221"/>
      <c r="D821" s="200" t="s">
        <v>195</v>
      </c>
      <c r="E821" s="222" t="s">
        <v>19</v>
      </c>
      <c r="F821" s="223" t="s">
        <v>226</v>
      </c>
      <c r="G821" s="221"/>
      <c r="H821" s="224">
        <v>54.727999999999994</v>
      </c>
      <c r="I821" s="225"/>
      <c r="J821" s="221"/>
      <c r="K821" s="221"/>
      <c r="L821" s="226"/>
      <c r="M821" s="227"/>
      <c r="N821" s="228"/>
      <c r="O821" s="228"/>
      <c r="P821" s="228"/>
      <c r="Q821" s="228"/>
      <c r="R821" s="228"/>
      <c r="S821" s="228"/>
      <c r="T821" s="229"/>
      <c r="AT821" s="230" t="s">
        <v>195</v>
      </c>
      <c r="AU821" s="230" t="s">
        <v>82</v>
      </c>
      <c r="AV821" s="15" t="s">
        <v>135</v>
      </c>
      <c r="AW821" s="15" t="s">
        <v>35</v>
      </c>
      <c r="AX821" s="15" t="s">
        <v>80</v>
      </c>
      <c r="AY821" s="230" t="s">
        <v>185</v>
      </c>
    </row>
    <row r="822" spans="1:65" s="12" customFormat="1" ht="25.9" customHeight="1">
      <c r="B822" s="164"/>
      <c r="C822" s="165"/>
      <c r="D822" s="166" t="s">
        <v>72</v>
      </c>
      <c r="E822" s="167" t="s">
        <v>452</v>
      </c>
      <c r="F822" s="167" t="s">
        <v>453</v>
      </c>
      <c r="G822" s="165"/>
      <c r="H822" s="165"/>
      <c r="I822" s="168"/>
      <c r="J822" s="169">
        <f>BK822</f>
        <v>0</v>
      </c>
      <c r="K822" s="165"/>
      <c r="L822" s="170"/>
      <c r="M822" s="171"/>
      <c r="N822" s="172"/>
      <c r="O822" s="172"/>
      <c r="P822" s="173">
        <f>P823</f>
        <v>0</v>
      </c>
      <c r="Q822" s="172"/>
      <c r="R822" s="173">
        <f>R823</f>
        <v>0</v>
      </c>
      <c r="S822" s="172"/>
      <c r="T822" s="174">
        <f>T823</f>
        <v>0</v>
      </c>
      <c r="AR822" s="175" t="s">
        <v>250</v>
      </c>
      <c r="AT822" s="176" t="s">
        <v>72</v>
      </c>
      <c r="AU822" s="176" t="s">
        <v>73</v>
      </c>
      <c r="AY822" s="175" t="s">
        <v>185</v>
      </c>
      <c r="BK822" s="177">
        <f>BK823</f>
        <v>0</v>
      </c>
    </row>
    <row r="823" spans="1:65" s="2" customFormat="1" ht="16.5" customHeight="1">
      <c r="A823" s="36"/>
      <c r="B823" s="37"/>
      <c r="C823" s="180" t="s">
        <v>1473</v>
      </c>
      <c r="D823" s="180" t="s">
        <v>187</v>
      </c>
      <c r="E823" s="181" t="s">
        <v>455</v>
      </c>
      <c r="F823" s="182" t="s">
        <v>456</v>
      </c>
      <c r="G823" s="183" t="s">
        <v>457</v>
      </c>
      <c r="H823" s="231"/>
      <c r="I823" s="185"/>
      <c r="J823" s="186">
        <f>ROUND(I823*H823,2)</f>
        <v>0</v>
      </c>
      <c r="K823" s="182" t="s">
        <v>19</v>
      </c>
      <c r="L823" s="41"/>
      <c r="M823" s="232" t="s">
        <v>19</v>
      </c>
      <c r="N823" s="233" t="s">
        <v>44</v>
      </c>
      <c r="O823" s="234"/>
      <c r="P823" s="235">
        <f>O823*H823</f>
        <v>0</v>
      </c>
      <c r="Q823" s="235">
        <v>0</v>
      </c>
      <c r="R823" s="235">
        <f>Q823*H823</f>
        <v>0</v>
      </c>
      <c r="S823" s="235">
        <v>0</v>
      </c>
      <c r="T823" s="236">
        <f>S823*H823</f>
        <v>0</v>
      </c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R823" s="191" t="s">
        <v>135</v>
      </c>
      <c r="AT823" s="191" t="s">
        <v>187</v>
      </c>
      <c r="AU823" s="191" t="s">
        <v>80</v>
      </c>
      <c r="AY823" s="19" t="s">
        <v>185</v>
      </c>
      <c r="BE823" s="192">
        <f>IF(N823="základní",J823,0)</f>
        <v>0</v>
      </c>
      <c r="BF823" s="192">
        <f>IF(N823="snížená",J823,0)</f>
        <v>0</v>
      </c>
      <c r="BG823" s="192">
        <f>IF(N823="zákl. přenesená",J823,0)</f>
        <v>0</v>
      </c>
      <c r="BH823" s="192">
        <f>IF(N823="sníž. přenesená",J823,0)</f>
        <v>0</v>
      </c>
      <c r="BI823" s="192">
        <f>IF(N823="nulová",J823,0)</f>
        <v>0</v>
      </c>
      <c r="BJ823" s="19" t="s">
        <v>80</v>
      </c>
      <c r="BK823" s="192">
        <f>ROUND(I823*H823,2)</f>
        <v>0</v>
      </c>
      <c r="BL823" s="19" t="s">
        <v>135</v>
      </c>
      <c r="BM823" s="191" t="s">
        <v>1474</v>
      </c>
    </row>
    <row r="824" spans="1:65" s="2" customFormat="1" ht="6.95" customHeight="1">
      <c r="A824" s="36"/>
      <c r="B824" s="49"/>
      <c r="C824" s="50"/>
      <c r="D824" s="50"/>
      <c r="E824" s="50"/>
      <c r="F824" s="50"/>
      <c r="G824" s="50"/>
      <c r="H824" s="50"/>
      <c r="I824" s="50"/>
      <c r="J824" s="50"/>
      <c r="K824" s="50"/>
      <c r="L824" s="41"/>
      <c r="M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</sheetData>
  <sheetProtection algorithmName="SHA-512" hashValue="ajoOoZ6yD9RFjs9ocvu4vWZk+oCGnFp3rDnlZRZtuYeJb+fS6/2aYR0IQSgvGTd44lUkcpX8Wnv/ac0l11cEJA==" saltValue="3Q893PmYxz+QLn+gCL+2KMVED556CIOshebyTH1M7i4Hmsjv+bxsbALSke7IplaXSksXJ4ZDo2x1zVwg/EoE7Q==" spinCount="100000" sheet="1" objects="1" scenarios="1" formatColumns="0" formatRows="0" autoFilter="0"/>
  <autoFilter ref="C99:K823"/>
  <mergeCells count="12">
    <mergeCell ref="E92:H92"/>
    <mergeCell ref="L2:V2"/>
    <mergeCell ref="E50:H50"/>
    <mergeCell ref="E52:H52"/>
    <mergeCell ref="E54:H54"/>
    <mergeCell ref="E88:H88"/>
    <mergeCell ref="E90:H90"/>
    <mergeCell ref="E7:H7"/>
    <mergeCell ref="E9:H9"/>
    <mergeCell ref="E11:H11"/>
    <mergeCell ref="E20:H20"/>
    <mergeCell ref="E29:H29"/>
  </mergeCells>
  <hyperlinks>
    <hyperlink ref="F104" r:id="rId1"/>
    <hyperlink ref="F113" r:id="rId2"/>
    <hyperlink ref="F119" r:id="rId3"/>
    <hyperlink ref="F124" r:id="rId4"/>
    <hyperlink ref="F129" r:id="rId5"/>
    <hyperlink ref="F134" r:id="rId6"/>
    <hyperlink ref="F138" r:id="rId7"/>
    <hyperlink ref="F147" r:id="rId8"/>
    <hyperlink ref="F158" r:id="rId9"/>
    <hyperlink ref="F169" r:id="rId10"/>
    <hyperlink ref="F174" r:id="rId11"/>
    <hyperlink ref="F179" r:id="rId12"/>
    <hyperlink ref="F186" r:id="rId13"/>
    <hyperlink ref="F198" r:id="rId14"/>
    <hyperlink ref="F210" r:id="rId15"/>
    <hyperlink ref="F218" r:id="rId16"/>
    <hyperlink ref="F226" r:id="rId17"/>
    <hyperlink ref="F230" r:id="rId18"/>
    <hyperlink ref="F237" r:id="rId19"/>
    <hyperlink ref="F244" r:id="rId20"/>
    <hyperlink ref="F251" r:id="rId21"/>
    <hyperlink ref="F258" r:id="rId22"/>
    <hyperlink ref="F263" r:id="rId23"/>
    <hyperlink ref="F268" r:id="rId24"/>
    <hyperlink ref="F272" r:id="rId25"/>
    <hyperlink ref="F279" r:id="rId26"/>
    <hyperlink ref="F283" r:id="rId27"/>
    <hyperlink ref="F292" r:id="rId28"/>
    <hyperlink ref="F301" r:id="rId29"/>
    <hyperlink ref="F307" r:id="rId30"/>
    <hyperlink ref="F313" r:id="rId31"/>
    <hyperlink ref="F318" r:id="rId32"/>
    <hyperlink ref="F324" r:id="rId33"/>
    <hyperlink ref="F335" r:id="rId34"/>
    <hyperlink ref="F346" r:id="rId35"/>
    <hyperlink ref="F379" r:id="rId36"/>
    <hyperlink ref="F420" r:id="rId37"/>
    <hyperlink ref="F453" r:id="rId38"/>
    <hyperlink ref="F472" r:id="rId39"/>
    <hyperlink ref="F478" r:id="rId40"/>
    <hyperlink ref="F484" r:id="rId41"/>
    <hyperlink ref="F490" r:id="rId42"/>
    <hyperlink ref="F508" r:id="rId43"/>
    <hyperlink ref="F512" r:id="rId44"/>
    <hyperlink ref="F517" r:id="rId45"/>
    <hyperlink ref="F520" r:id="rId46"/>
    <hyperlink ref="F536" r:id="rId47"/>
    <hyperlink ref="F543" r:id="rId48"/>
    <hyperlink ref="F550" r:id="rId49"/>
    <hyperlink ref="F555" r:id="rId50"/>
    <hyperlink ref="F560" r:id="rId51"/>
    <hyperlink ref="F565" r:id="rId52"/>
    <hyperlink ref="F568" r:id="rId53"/>
    <hyperlink ref="F582" r:id="rId54"/>
    <hyperlink ref="F605" r:id="rId55"/>
    <hyperlink ref="F609" r:id="rId56"/>
    <hyperlink ref="F612" r:id="rId57"/>
    <hyperlink ref="F628" r:id="rId58"/>
    <hyperlink ref="F639" r:id="rId59"/>
    <hyperlink ref="F650" r:id="rId60"/>
    <hyperlink ref="F653" r:id="rId61"/>
    <hyperlink ref="F668" r:id="rId62"/>
    <hyperlink ref="F698" r:id="rId63"/>
    <hyperlink ref="F711" r:id="rId64"/>
    <hyperlink ref="F720" r:id="rId65"/>
    <hyperlink ref="F723" r:id="rId66"/>
    <hyperlink ref="F731" r:id="rId67"/>
    <hyperlink ref="F738" r:id="rId68"/>
    <hyperlink ref="F743" r:id="rId69"/>
    <hyperlink ref="F748" r:id="rId70"/>
    <hyperlink ref="F755" r:id="rId71"/>
    <hyperlink ref="F760" r:id="rId72"/>
    <hyperlink ref="F763" r:id="rId73"/>
    <hyperlink ref="F812" r:id="rId74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99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1475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ROUND(J105,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ROUND((SUM(BE105:BE1736)),  2)</f>
        <v>0</v>
      </c>
      <c r="G35" s="36"/>
      <c r="H35" s="36"/>
      <c r="I35" s="126">
        <v>0.21</v>
      </c>
      <c r="J35" s="125">
        <f>ROUND(((SUM(BE105:BE1736))*I35),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ROUND((SUM(BF105:BF1736)),  2)</f>
        <v>0</v>
      </c>
      <c r="G36" s="36"/>
      <c r="H36" s="36"/>
      <c r="I36" s="126">
        <v>0.15</v>
      </c>
      <c r="J36" s="125">
        <f>ROUND(((SUM(BF105:BF1736))*I36),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ROUND((SUM(BG105:BG1736)),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ROUND((SUM(BH105:BH1736)),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ROUND((SUM(BI105:BI1736)),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05 - Architektonicko - stavební řešení 3.NP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J105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J106</f>
        <v>0</v>
      </c>
      <c r="K64" s="143"/>
      <c r="L64" s="147"/>
    </row>
    <row r="65" spans="2:12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J107</f>
        <v>0</v>
      </c>
      <c r="K65" s="99"/>
      <c r="L65" s="152"/>
    </row>
    <row r="66" spans="2:12" s="10" customFormat="1" ht="19.899999999999999" customHeight="1">
      <c r="B66" s="148"/>
      <c r="C66" s="99"/>
      <c r="D66" s="149" t="s">
        <v>647</v>
      </c>
      <c r="E66" s="150"/>
      <c r="F66" s="150"/>
      <c r="G66" s="150"/>
      <c r="H66" s="150"/>
      <c r="I66" s="150"/>
      <c r="J66" s="151">
        <f>J183</f>
        <v>0</v>
      </c>
      <c r="K66" s="99"/>
      <c r="L66" s="152"/>
    </row>
    <row r="67" spans="2:12" s="10" customFormat="1" ht="19.899999999999999" customHeight="1">
      <c r="B67" s="148"/>
      <c r="C67" s="99"/>
      <c r="D67" s="149" t="s">
        <v>461</v>
      </c>
      <c r="E67" s="150"/>
      <c r="F67" s="150"/>
      <c r="G67" s="150"/>
      <c r="H67" s="150"/>
      <c r="I67" s="150"/>
      <c r="J67" s="151">
        <f>J369</f>
        <v>0</v>
      </c>
      <c r="K67" s="99"/>
      <c r="L67" s="152"/>
    </row>
    <row r="68" spans="2:12" s="10" customFormat="1" ht="19.899999999999999" customHeight="1">
      <c r="B68" s="148"/>
      <c r="C68" s="99"/>
      <c r="D68" s="149" t="s">
        <v>161</v>
      </c>
      <c r="E68" s="150"/>
      <c r="F68" s="150"/>
      <c r="G68" s="150"/>
      <c r="H68" s="150"/>
      <c r="I68" s="150"/>
      <c r="J68" s="151">
        <f>J729</f>
        <v>0</v>
      </c>
      <c r="K68" s="99"/>
      <c r="L68" s="152"/>
    </row>
    <row r="69" spans="2:12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J789</f>
        <v>0</v>
      </c>
      <c r="K69" s="99"/>
      <c r="L69" s="152"/>
    </row>
    <row r="70" spans="2:12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J792</f>
        <v>0</v>
      </c>
      <c r="K70" s="143"/>
      <c r="L70" s="147"/>
    </row>
    <row r="71" spans="2:12" s="10" customFormat="1" ht="19.899999999999999" customHeight="1">
      <c r="B71" s="148"/>
      <c r="C71" s="99"/>
      <c r="D71" s="149" t="s">
        <v>462</v>
      </c>
      <c r="E71" s="150"/>
      <c r="F71" s="150"/>
      <c r="G71" s="150"/>
      <c r="H71" s="150"/>
      <c r="I71" s="150"/>
      <c r="J71" s="151">
        <f>J793</f>
        <v>0</v>
      </c>
      <c r="K71" s="99"/>
      <c r="L71" s="152"/>
    </row>
    <row r="72" spans="2:12" s="10" customFormat="1" ht="19.899999999999999" customHeight="1">
      <c r="B72" s="148"/>
      <c r="C72" s="99"/>
      <c r="D72" s="149" t="s">
        <v>166</v>
      </c>
      <c r="E72" s="150"/>
      <c r="F72" s="150"/>
      <c r="G72" s="150"/>
      <c r="H72" s="150"/>
      <c r="I72" s="150"/>
      <c r="J72" s="151">
        <f>J822</f>
        <v>0</v>
      </c>
      <c r="K72" s="99"/>
      <c r="L72" s="152"/>
    </row>
    <row r="73" spans="2:12" s="10" customFormat="1" ht="19.899999999999999" customHeight="1">
      <c r="B73" s="148"/>
      <c r="C73" s="99"/>
      <c r="D73" s="149" t="s">
        <v>1476</v>
      </c>
      <c r="E73" s="150"/>
      <c r="F73" s="150"/>
      <c r="G73" s="150"/>
      <c r="H73" s="150"/>
      <c r="I73" s="150"/>
      <c r="J73" s="151">
        <f>J835</f>
        <v>0</v>
      </c>
      <c r="K73" s="99"/>
      <c r="L73" s="152"/>
    </row>
    <row r="74" spans="2:12" s="10" customFormat="1" ht="19.899999999999999" customHeight="1">
      <c r="B74" s="148"/>
      <c r="C74" s="99"/>
      <c r="D74" s="149" t="s">
        <v>1036</v>
      </c>
      <c r="E74" s="150"/>
      <c r="F74" s="150"/>
      <c r="G74" s="150"/>
      <c r="H74" s="150"/>
      <c r="I74" s="150"/>
      <c r="J74" s="151">
        <f>J861</f>
        <v>0</v>
      </c>
      <c r="K74" s="99"/>
      <c r="L74" s="152"/>
    </row>
    <row r="75" spans="2:12" s="10" customFormat="1" ht="19.899999999999999" customHeight="1">
      <c r="B75" s="148"/>
      <c r="C75" s="99"/>
      <c r="D75" s="149" t="s">
        <v>1037</v>
      </c>
      <c r="E75" s="150"/>
      <c r="F75" s="150"/>
      <c r="G75" s="150"/>
      <c r="H75" s="150"/>
      <c r="I75" s="150"/>
      <c r="J75" s="151">
        <f>J1089</f>
        <v>0</v>
      </c>
      <c r="K75" s="99"/>
      <c r="L75" s="152"/>
    </row>
    <row r="76" spans="2:12" s="10" customFormat="1" ht="19.899999999999999" customHeight="1">
      <c r="B76" s="148"/>
      <c r="C76" s="99"/>
      <c r="D76" s="149" t="s">
        <v>167</v>
      </c>
      <c r="E76" s="150"/>
      <c r="F76" s="150"/>
      <c r="G76" s="150"/>
      <c r="H76" s="150"/>
      <c r="I76" s="150"/>
      <c r="J76" s="151">
        <f>J1138</f>
        <v>0</v>
      </c>
      <c r="K76" s="99"/>
      <c r="L76" s="152"/>
    </row>
    <row r="77" spans="2:12" s="10" customFormat="1" ht="19.899999999999999" customHeight="1">
      <c r="B77" s="148"/>
      <c r="C77" s="99"/>
      <c r="D77" s="149" t="s">
        <v>1038</v>
      </c>
      <c r="E77" s="150"/>
      <c r="F77" s="150"/>
      <c r="G77" s="150"/>
      <c r="H77" s="150"/>
      <c r="I77" s="150"/>
      <c r="J77" s="151">
        <f>J1217</f>
        <v>0</v>
      </c>
      <c r="K77" s="99"/>
      <c r="L77" s="152"/>
    </row>
    <row r="78" spans="2:12" s="10" customFormat="1" ht="19.899999999999999" customHeight="1">
      <c r="B78" s="148"/>
      <c r="C78" s="99"/>
      <c r="D78" s="149" t="s">
        <v>1477</v>
      </c>
      <c r="E78" s="150"/>
      <c r="F78" s="150"/>
      <c r="G78" s="150"/>
      <c r="H78" s="150"/>
      <c r="I78" s="150"/>
      <c r="J78" s="151">
        <f>J1326</f>
        <v>0</v>
      </c>
      <c r="K78" s="99"/>
      <c r="L78" s="152"/>
    </row>
    <row r="79" spans="2:12" s="10" customFormat="1" ht="19.899999999999999" customHeight="1">
      <c r="B79" s="148"/>
      <c r="C79" s="99"/>
      <c r="D79" s="149" t="s">
        <v>1478</v>
      </c>
      <c r="E79" s="150"/>
      <c r="F79" s="150"/>
      <c r="G79" s="150"/>
      <c r="H79" s="150"/>
      <c r="I79" s="150"/>
      <c r="J79" s="151">
        <f>J1359</f>
        <v>0</v>
      </c>
      <c r="K79" s="99"/>
      <c r="L79" s="152"/>
    </row>
    <row r="80" spans="2:12" s="10" customFormat="1" ht="19.899999999999999" customHeight="1">
      <c r="B80" s="148"/>
      <c r="C80" s="99"/>
      <c r="D80" s="149" t="s">
        <v>1039</v>
      </c>
      <c r="E80" s="150"/>
      <c r="F80" s="150"/>
      <c r="G80" s="150"/>
      <c r="H80" s="150"/>
      <c r="I80" s="150"/>
      <c r="J80" s="151">
        <f>J1506</f>
        <v>0</v>
      </c>
      <c r="K80" s="99"/>
      <c r="L80" s="152"/>
    </row>
    <row r="81" spans="1:31" s="10" customFormat="1" ht="19.899999999999999" customHeight="1">
      <c r="B81" s="148"/>
      <c r="C81" s="99"/>
      <c r="D81" s="149" t="s">
        <v>1479</v>
      </c>
      <c r="E81" s="150"/>
      <c r="F81" s="150"/>
      <c r="G81" s="150"/>
      <c r="H81" s="150"/>
      <c r="I81" s="150"/>
      <c r="J81" s="151">
        <f>J1552</f>
        <v>0</v>
      </c>
      <c r="K81" s="99"/>
      <c r="L81" s="152"/>
    </row>
    <row r="82" spans="1:31" s="10" customFormat="1" ht="19.899999999999999" customHeight="1">
      <c r="B82" s="148"/>
      <c r="C82" s="99"/>
      <c r="D82" s="149" t="s">
        <v>1040</v>
      </c>
      <c r="E82" s="150"/>
      <c r="F82" s="150"/>
      <c r="G82" s="150"/>
      <c r="H82" s="150"/>
      <c r="I82" s="150"/>
      <c r="J82" s="151">
        <f>J1626</f>
        <v>0</v>
      </c>
      <c r="K82" s="99"/>
      <c r="L82" s="152"/>
    </row>
    <row r="83" spans="1:31" s="9" customFormat="1" ht="24.95" customHeight="1">
      <c r="B83" s="142"/>
      <c r="C83" s="143"/>
      <c r="D83" s="144" t="s">
        <v>169</v>
      </c>
      <c r="E83" s="145"/>
      <c r="F83" s="145"/>
      <c r="G83" s="145"/>
      <c r="H83" s="145"/>
      <c r="I83" s="145"/>
      <c r="J83" s="146">
        <f>J1735</f>
        <v>0</v>
      </c>
      <c r="K83" s="143"/>
      <c r="L83" s="147"/>
    </row>
    <row r="84" spans="1:31" s="2" customFormat="1" ht="21.7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6.95" customHeight="1">
      <c r="A85" s="36"/>
      <c r="B85" s="49"/>
      <c r="C85" s="50"/>
      <c r="D85" s="50"/>
      <c r="E85" s="50"/>
      <c r="F85" s="50"/>
      <c r="G85" s="50"/>
      <c r="H85" s="50"/>
      <c r="I85" s="50"/>
      <c r="J85" s="50"/>
      <c r="K85" s="50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9" spans="1:31" s="2" customFormat="1" ht="6.95" customHeight="1">
      <c r="A89" s="36"/>
      <c r="B89" s="51"/>
      <c r="C89" s="52"/>
      <c r="D89" s="52"/>
      <c r="E89" s="52"/>
      <c r="F89" s="52"/>
      <c r="G89" s="52"/>
      <c r="H89" s="52"/>
      <c r="I89" s="52"/>
      <c r="J89" s="52"/>
      <c r="K89" s="52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24.95" customHeight="1">
      <c r="A90" s="36"/>
      <c r="B90" s="37"/>
      <c r="C90" s="25" t="s">
        <v>170</v>
      </c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2" customHeight="1">
      <c r="A92" s="36"/>
      <c r="B92" s="37"/>
      <c r="C92" s="31" t="s">
        <v>16</v>
      </c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16.5" customHeight="1">
      <c r="A93" s="36"/>
      <c r="B93" s="37"/>
      <c r="C93" s="38"/>
      <c r="D93" s="38"/>
      <c r="E93" s="392" t="str">
        <f>E7</f>
        <v>OU - stavební úpravy objektu ZW - děkanát Lékařské fakulty</v>
      </c>
      <c r="F93" s="393"/>
      <c r="G93" s="393"/>
      <c r="H93" s="393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1" customFormat="1" ht="12" customHeight="1">
      <c r="B94" s="23"/>
      <c r="C94" s="31" t="s">
        <v>150</v>
      </c>
      <c r="D94" s="24"/>
      <c r="E94" s="24"/>
      <c r="F94" s="24"/>
      <c r="G94" s="24"/>
      <c r="H94" s="24"/>
      <c r="I94" s="24"/>
      <c r="J94" s="24"/>
      <c r="K94" s="24"/>
      <c r="L94" s="22"/>
    </row>
    <row r="95" spans="1:31" s="2" customFormat="1" ht="16.5" customHeight="1">
      <c r="A95" s="36"/>
      <c r="B95" s="37"/>
      <c r="C95" s="38"/>
      <c r="D95" s="38"/>
      <c r="E95" s="392" t="s">
        <v>151</v>
      </c>
      <c r="F95" s="394"/>
      <c r="G95" s="394"/>
      <c r="H95" s="394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2" customHeight="1">
      <c r="A96" s="36"/>
      <c r="B96" s="37"/>
      <c r="C96" s="31" t="s">
        <v>152</v>
      </c>
      <c r="D96" s="38"/>
      <c r="E96" s="38"/>
      <c r="F96" s="38"/>
      <c r="G96" s="38"/>
      <c r="H96" s="38"/>
      <c r="I96" s="38"/>
      <c r="J96" s="38"/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6.5" customHeight="1">
      <c r="A97" s="36"/>
      <c r="B97" s="37"/>
      <c r="C97" s="38"/>
      <c r="D97" s="38"/>
      <c r="E97" s="340" t="str">
        <f>E11</f>
        <v>05 - Architektonicko - stavební řešení 3.NP</v>
      </c>
      <c r="F97" s="394"/>
      <c r="G97" s="394"/>
      <c r="H97" s="394"/>
      <c r="I97" s="38"/>
      <c r="J97" s="38"/>
      <c r="K97" s="38"/>
      <c r="L97" s="115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6.95" customHeight="1">
      <c r="A98" s="36"/>
      <c r="B98" s="37"/>
      <c r="C98" s="38"/>
      <c r="D98" s="38"/>
      <c r="E98" s="38"/>
      <c r="F98" s="38"/>
      <c r="G98" s="38"/>
      <c r="H98" s="38"/>
      <c r="I98" s="38"/>
      <c r="J98" s="38"/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12" customHeight="1">
      <c r="A99" s="36"/>
      <c r="B99" s="37"/>
      <c r="C99" s="31" t="s">
        <v>21</v>
      </c>
      <c r="D99" s="38"/>
      <c r="E99" s="38"/>
      <c r="F99" s="29" t="str">
        <f>F14</f>
        <v xml:space="preserve"> </v>
      </c>
      <c r="G99" s="38"/>
      <c r="H99" s="38"/>
      <c r="I99" s="31" t="s">
        <v>23</v>
      </c>
      <c r="J99" s="61" t="str">
        <f>IF(J14="","",J14)</f>
        <v>16. 9. 2021</v>
      </c>
      <c r="K99" s="38"/>
      <c r="L99" s="115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6.95" customHeight="1">
      <c r="A100" s="36"/>
      <c r="B100" s="37"/>
      <c r="C100" s="38"/>
      <c r="D100" s="38"/>
      <c r="E100" s="38"/>
      <c r="F100" s="38"/>
      <c r="G100" s="38"/>
      <c r="H100" s="38"/>
      <c r="I100" s="38"/>
      <c r="J100" s="38"/>
      <c r="K100" s="38"/>
      <c r="L100" s="115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40.15" customHeight="1">
      <c r="A101" s="36"/>
      <c r="B101" s="37"/>
      <c r="C101" s="31" t="s">
        <v>25</v>
      </c>
      <c r="D101" s="38"/>
      <c r="E101" s="38"/>
      <c r="F101" s="29" t="str">
        <f>E17</f>
        <v>Ostravská univerzita, Dvořákova 138/7, Ostrava</v>
      </c>
      <c r="G101" s="38"/>
      <c r="H101" s="38"/>
      <c r="I101" s="31" t="s">
        <v>32</v>
      </c>
      <c r="J101" s="34" t="str">
        <f>E23</f>
        <v>Ing.arch.Martin Janda,Lomná 1895, Frenštát p.R.</v>
      </c>
      <c r="K101" s="38"/>
      <c r="L101" s="115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2" customFormat="1" ht="15.2" customHeight="1">
      <c r="A102" s="36"/>
      <c r="B102" s="37"/>
      <c r="C102" s="31" t="s">
        <v>30</v>
      </c>
      <c r="D102" s="38"/>
      <c r="E102" s="38"/>
      <c r="F102" s="29" t="str">
        <f>IF(E20="","",E20)</f>
        <v>Vyplň údaj</v>
      </c>
      <c r="G102" s="38"/>
      <c r="H102" s="38"/>
      <c r="I102" s="31" t="s">
        <v>36</v>
      </c>
      <c r="J102" s="34" t="str">
        <f>E26</f>
        <v xml:space="preserve"> </v>
      </c>
      <c r="K102" s="38"/>
      <c r="L102" s="115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5" s="2" customFormat="1" ht="10.35" customHeight="1">
      <c r="A103" s="36"/>
      <c r="B103" s="37"/>
      <c r="C103" s="38"/>
      <c r="D103" s="38"/>
      <c r="E103" s="38"/>
      <c r="F103" s="38"/>
      <c r="G103" s="38"/>
      <c r="H103" s="38"/>
      <c r="I103" s="38"/>
      <c r="J103" s="38"/>
      <c r="K103" s="38"/>
      <c r="L103" s="115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spans="1:65" s="11" customFormat="1" ht="29.25" customHeight="1">
      <c r="A104" s="153"/>
      <c r="B104" s="154"/>
      <c r="C104" s="155" t="s">
        <v>171</v>
      </c>
      <c r="D104" s="156" t="s">
        <v>58</v>
      </c>
      <c r="E104" s="156" t="s">
        <v>54</v>
      </c>
      <c r="F104" s="156" t="s">
        <v>55</v>
      </c>
      <c r="G104" s="156" t="s">
        <v>172</v>
      </c>
      <c r="H104" s="156" t="s">
        <v>173</v>
      </c>
      <c r="I104" s="156" t="s">
        <v>174</v>
      </c>
      <c r="J104" s="156" t="s">
        <v>156</v>
      </c>
      <c r="K104" s="157" t="s">
        <v>175</v>
      </c>
      <c r="L104" s="158"/>
      <c r="M104" s="70" t="s">
        <v>19</v>
      </c>
      <c r="N104" s="71" t="s">
        <v>43</v>
      </c>
      <c r="O104" s="71" t="s">
        <v>176</v>
      </c>
      <c r="P104" s="71" t="s">
        <v>177</v>
      </c>
      <c r="Q104" s="71" t="s">
        <v>178</v>
      </c>
      <c r="R104" s="71" t="s">
        <v>179</v>
      </c>
      <c r="S104" s="71" t="s">
        <v>180</v>
      </c>
      <c r="T104" s="72" t="s">
        <v>181</v>
      </c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</row>
    <row r="105" spans="1:65" s="2" customFormat="1" ht="22.9" customHeight="1">
      <c r="A105" s="36"/>
      <c r="B105" s="37"/>
      <c r="C105" s="77" t="s">
        <v>182</v>
      </c>
      <c r="D105" s="38"/>
      <c r="E105" s="38"/>
      <c r="F105" s="38"/>
      <c r="G105" s="38"/>
      <c r="H105" s="38"/>
      <c r="I105" s="38"/>
      <c r="J105" s="159">
        <f>BK105</f>
        <v>0</v>
      </c>
      <c r="K105" s="38"/>
      <c r="L105" s="41"/>
      <c r="M105" s="73"/>
      <c r="N105" s="160"/>
      <c r="O105" s="74"/>
      <c r="P105" s="161">
        <f>P106+P792+P1735</f>
        <v>0</v>
      </c>
      <c r="Q105" s="74"/>
      <c r="R105" s="161">
        <f>R106+R792+R1735</f>
        <v>536.07792006</v>
      </c>
      <c r="S105" s="74"/>
      <c r="T105" s="162">
        <f>T106+T792+T1735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72</v>
      </c>
      <c r="AU105" s="19" t="s">
        <v>157</v>
      </c>
      <c r="BK105" s="163">
        <f>BK106+BK792+BK1735</f>
        <v>0</v>
      </c>
    </row>
    <row r="106" spans="1:65" s="12" customFormat="1" ht="25.9" customHeight="1">
      <c r="B106" s="164"/>
      <c r="C106" s="165"/>
      <c r="D106" s="166" t="s">
        <v>72</v>
      </c>
      <c r="E106" s="167" t="s">
        <v>183</v>
      </c>
      <c r="F106" s="167" t="s">
        <v>184</v>
      </c>
      <c r="G106" s="165"/>
      <c r="H106" s="165"/>
      <c r="I106" s="168"/>
      <c r="J106" s="169">
        <f>BK106</f>
        <v>0</v>
      </c>
      <c r="K106" s="165"/>
      <c r="L106" s="170"/>
      <c r="M106" s="171"/>
      <c r="N106" s="172"/>
      <c r="O106" s="172"/>
      <c r="P106" s="173">
        <f>P107+P183+P369+P729+P789</f>
        <v>0</v>
      </c>
      <c r="Q106" s="172"/>
      <c r="R106" s="173">
        <f>R107+R183+R369+R729+R789</f>
        <v>504.10180752999997</v>
      </c>
      <c r="S106" s="172"/>
      <c r="T106" s="174">
        <f>T107+T183+T369+T729+T789</f>
        <v>0</v>
      </c>
      <c r="AR106" s="175" t="s">
        <v>80</v>
      </c>
      <c r="AT106" s="176" t="s">
        <v>72</v>
      </c>
      <c r="AU106" s="176" t="s">
        <v>73</v>
      </c>
      <c r="AY106" s="175" t="s">
        <v>185</v>
      </c>
      <c r="BK106" s="177">
        <f>BK107+BK183+BK369+BK729+BK789</f>
        <v>0</v>
      </c>
    </row>
    <row r="107" spans="1:65" s="12" customFormat="1" ht="22.9" customHeight="1">
      <c r="B107" s="164"/>
      <c r="C107" s="165"/>
      <c r="D107" s="166" t="s">
        <v>72</v>
      </c>
      <c r="E107" s="178" t="s">
        <v>129</v>
      </c>
      <c r="F107" s="178" t="s">
        <v>227</v>
      </c>
      <c r="G107" s="165"/>
      <c r="H107" s="165"/>
      <c r="I107" s="168"/>
      <c r="J107" s="179">
        <f>BK107</f>
        <v>0</v>
      </c>
      <c r="K107" s="165"/>
      <c r="L107" s="170"/>
      <c r="M107" s="171"/>
      <c r="N107" s="172"/>
      <c r="O107" s="172"/>
      <c r="P107" s="173">
        <f>SUM(P108:P182)</f>
        <v>0</v>
      </c>
      <c r="Q107" s="172"/>
      <c r="R107" s="173">
        <f>SUM(R108:R182)</f>
        <v>110.93867543999998</v>
      </c>
      <c r="S107" s="172"/>
      <c r="T107" s="174">
        <f>SUM(T108:T182)</f>
        <v>0</v>
      </c>
      <c r="AR107" s="175" t="s">
        <v>80</v>
      </c>
      <c r="AT107" s="176" t="s">
        <v>72</v>
      </c>
      <c r="AU107" s="176" t="s">
        <v>80</v>
      </c>
      <c r="AY107" s="175" t="s">
        <v>185</v>
      </c>
      <c r="BK107" s="177">
        <f>SUM(BK108:BK182)</f>
        <v>0</v>
      </c>
    </row>
    <row r="108" spans="1:65" s="2" customFormat="1" ht="24.2" customHeight="1">
      <c r="A108" s="36"/>
      <c r="B108" s="37"/>
      <c r="C108" s="180" t="s">
        <v>80</v>
      </c>
      <c r="D108" s="180" t="s">
        <v>187</v>
      </c>
      <c r="E108" s="181" t="s">
        <v>648</v>
      </c>
      <c r="F108" s="182" t="s">
        <v>649</v>
      </c>
      <c r="G108" s="183" t="s">
        <v>240</v>
      </c>
      <c r="H108" s="184">
        <v>186.18199999999999</v>
      </c>
      <c r="I108" s="185"/>
      <c r="J108" s="186">
        <f>ROUND(I108*H108,2)</f>
        <v>0</v>
      </c>
      <c r="K108" s="182" t="s">
        <v>191</v>
      </c>
      <c r="L108" s="41"/>
      <c r="M108" s="187" t="s">
        <v>19</v>
      </c>
      <c r="N108" s="188" t="s">
        <v>44</v>
      </c>
      <c r="O108" s="66"/>
      <c r="P108" s="189">
        <f>O108*H108</f>
        <v>0</v>
      </c>
      <c r="Q108" s="189">
        <v>0.20712</v>
      </c>
      <c r="R108" s="189">
        <f>Q108*H108</f>
        <v>38.562015839999994</v>
      </c>
      <c r="S108" s="189">
        <v>0</v>
      </c>
      <c r="T108" s="190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82</v>
      </c>
      <c r="AY108" s="19" t="s">
        <v>185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19" t="s">
        <v>80</v>
      </c>
      <c r="BK108" s="192">
        <f>ROUND(I108*H108,2)</f>
        <v>0</v>
      </c>
      <c r="BL108" s="19" t="s">
        <v>135</v>
      </c>
      <c r="BM108" s="191" t="s">
        <v>1480</v>
      </c>
    </row>
    <row r="109" spans="1:65" s="2" customFormat="1" ht="11.25">
      <c r="A109" s="36"/>
      <c r="B109" s="37"/>
      <c r="C109" s="38"/>
      <c r="D109" s="193" t="s">
        <v>193</v>
      </c>
      <c r="E109" s="38"/>
      <c r="F109" s="194" t="s">
        <v>651</v>
      </c>
      <c r="G109" s="38"/>
      <c r="H109" s="38"/>
      <c r="I109" s="195"/>
      <c r="J109" s="38"/>
      <c r="K109" s="38"/>
      <c r="L109" s="41"/>
      <c r="M109" s="196"/>
      <c r="N109" s="197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193</v>
      </c>
      <c r="AU109" s="19" t="s">
        <v>82</v>
      </c>
    </row>
    <row r="110" spans="1:65" s="13" customFormat="1" ht="11.25">
      <c r="B110" s="198"/>
      <c r="C110" s="199"/>
      <c r="D110" s="200" t="s">
        <v>195</v>
      </c>
      <c r="E110" s="201" t="s">
        <v>19</v>
      </c>
      <c r="F110" s="202" t="s">
        <v>1481</v>
      </c>
      <c r="G110" s="199"/>
      <c r="H110" s="201" t="s">
        <v>19</v>
      </c>
      <c r="I110" s="203"/>
      <c r="J110" s="199"/>
      <c r="K110" s="199"/>
      <c r="L110" s="204"/>
      <c r="M110" s="205"/>
      <c r="N110" s="206"/>
      <c r="O110" s="206"/>
      <c r="P110" s="206"/>
      <c r="Q110" s="206"/>
      <c r="R110" s="206"/>
      <c r="S110" s="206"/>
      <c r="T110" s="207"/>
      <c r="AT110" s="208" t="s">
        <v>195</v>
      </c>
      <c r="AU110" s="208" t="s">
        <v>82</v>
      </c>
      <c r="AV110" s="13" t="s">
        <v>80</v>
      </c>
      <c r="AW110" s="13" t="s">
        <v>35</v>
      </c>
      <c r="AX110" s="13" t="s">
        <v>73</v>
      </c>
      <c r="AY110" s="208" t="s">
        <v>185</v>
      </c>
    </row>
    <row r="111" spans="1:65" s="14" customFormat="1" ht="11.25">
      <c r="B111" s="209"/>
      <c r="C111" s="210"/>
      <c r="D111" s="200" t="s">
        <v>195</v>
      </c>
      <c r="E111" s="211" t="s">
        <v>19</v>
      </c>
      <c r="F111" s="212" t="s">
        <v>1482</v>
      </c>
      <c r="G111" s="210"/>
      <c r="H111" s="213">
        <v>37.799999999999997</v>
      </c>
      <c r="I111" s="214"/>
      <c r="J111" s="210"/>
      <c r="K111" s="210"/>
      <c r="L111" s="215"/>
      <c r="M111" s="216"/>
      <c r="N111" s="217"/>
      <c r="O111" s="217"/>
      <c r="P111" s="217"/>
      <c r="Q111" s="217"/>
      <c r="R111" s="217"/>
      <c r="S111" s="217"/>
      <c r="T111" s="218"/>
      <c r="AT111" s="219" t="s">
        <v>195</v>
      </c>
      <c r="AU111" s="219" t="s">
        <v>82</v>
      </c>
      <c r="AV111" s="14" t="s">
        <v>82</v>
      </c>
      <c r="AW111" s="14" t="s">
        <v>35</v>
      </c>
      <c r="AX111" s="14" t="s">
        <v>73</v>
      </c>
      <c r="AY111" s="219" t="s">
        <v>185</v>
      </c>
    </row>
    <row r="112" spans="1:65" s="14" customFormat="1" ht="11.25">
      <c r="B112" s="209"/>
      <c r="C112" s="210"/>
      <c r="D112" s="200" t="s">
        <v>195</v>
      </c>
      <c r="E112" s="211" t="s">
        <v>19</v>
      </c>
      <c r="F112" s="212" t="s">
        <v>1483</v>
      </c>
      <c r="G112" s="210"/>
      <c r="H112" s="213">
        <v>-4.8</v>
      </c>
      <c r="I112" s="214"/>
      <c r="J112" s="210"/>
      <c r="K112" s="210"/>
      <c r="L112" s="215"/>
      <c r="M112" s="216"/>
      <c r="N112" s="217"/>
      <c r="O112" s="217"/>
      <c r="P112" s="217"/>
      <c r="Q112" s="217"/>
      <c r="R112" s="217"/>
      <c r="S112" s="217"/>
      <c r="T112" s="218"/>
      <c r="AT112" s="219" t="s">
        <v>195</v>
      </c>
      <c r="AU112" s="219" t="s">
        <v>82</v>
      </c>
      <c r="AV112" s="14" t="s">
        <v>82</v>
      </c>
      <c r="AW112" s="14" t="s">
        <v>35</v>
      </c>
      <c r="AX112" s="14" t="s">
        <v>73</v>
      </c>
      <c r="AY112" s="219" t="s">
        <v>185</v>
      </c>
    </row>
    <row r="113" spans="1:65" s="14" customFormat="1" ht="11.25">
      <c r="B113" s="209"/>
      <c r="C113" s="210"/>
      <c r="D113" s="200" t="s">
        <v>195</v>
      </c>
      <c r="E113" s="211" t="s">
        <v>19</v>
      </c>
      <c r="F113" s="212" t="s">
        <v>1484</v>
      </c>
      <c r="G113" s="210"/>
      <c r="H113" s="213">
        <v>86.641000000000005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1:65" s="14" customFormat="1" ht="11.25">
      <c r="B114" s="209"/>
      <c r="C114" s="210"/>
      <c r="D114" s="200" t="s">
        <v>195</v>
      </c>
      <c r="E114" s="211" t="s">
        <v>19</v>
      </c>
      <c r="F114" s="212" t="s">
        <v>1485</v>
      </c>
      <c r="G114" s="210"/>
      <c r="H114" s="213">
        <v>-27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1486</v>
      </c>
      <c r="G115" s="210"/>
      <c r="H115" s="213">
        <v>8.5050000000000008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1487</v>
      </c>
      <c r="G116" s="210"/>
      <c r="H116" s="213">
        <v>36.54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1483</v>
      </c>
      <c r="G117" s="210"/>
      <c r="H117" s="213">
        <v>-4.8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4" customFormat="1" ht="11.25">
      <c r="B118" s="209"/>
      <c r="C118" s="210"/>
      <c r="D118" s="200" t="s">
        <v>195</v>
      </c>
      <c r="E118" s="211" t="s">
        <v>19</v>
      </c>
      <c r="F118" s="212" t="s">
        <v>1488</v>
      </c>
      <c r="G118" s="210"/>
      <c r="H118" s="213">
        <v>98.296000000000006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1:65" s="14" customFormat="1" ht="11.25">
      <c r="B119" s="209"/>
      <c r="C119" s="210"/>
      <c r="D119" s="200" t="s">
        <v>195</v>
      </c>
      <c r="E119" s="211" t="s">
        <v>19</v>
      </c>
      <c r="F119" s="212" t="s">
        <v>1489</v>
      </c>
      <c r="G119" s="210"/>
      <c r="H119" s="213">
        <v>-45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1:65" s="15" customFormat="1" ht="11.25">
      <c r="B120" s="220"/>
      <c r="C120" s="221"/>
      <c r="D120" s="200" t="s">
        <v>195</v>
      </c>
      <c r="E120" s="222" t="s">
        <v>19</v>
      </c>
      <c r="F120" s="223" t="s">
        <v>226</v>
      </c>
      <c r="G120" s="221"/>
      <c r="H120" s="224">
        <v>186.18200000000002</v>
      </c>
      <c r="I120" s="225"/>
      <c r="J120" s="221"/>
      <c r="K120" s="221"/>
      <c r="L120" s="226"/>
      <c r="M120" s="227"/>
      <c r="N120" s="228"/>
      <c r="O120" s="228"/>
      <c r="P120" s="228"/>
      <c r="Q120" s="228"/>
      <c r="R120" s="228"/>
      <c r="S120" s="228"/>
      <c r="T120" s="229"/>
      <c r="AT120" s="230" t="s">
        <v>195</v>
      </c>
      <c r="AU120" s="230" t="s">
        <v>82</v>
      </c>
      <c r="AV120" s="15" t="s">
        <v>135</v>
      </c>
      <c r="AW120" s="15" t="s">
        <v>35</v>
      </c>
      <c r="AX120" s="15" t="s">
        <v>80</v>
      </c>
      <c r="AY120" s="230" t="s">
        <v>185</v>
      </c>
    </row>
    <row r="121" spans="1:65" s="2" customFormat="1" ht="24.2" customHeight="1">
      <c r="A121" s="36"/>
      <c r="B121" s="37"/>
      <c r="C121" s="180" t="s">
        <v>82</v>
      </c>
      <c r="D121" s="180" t="s">
        <v>187</v>
      </c>
      <c r="E121" s="181" t="s">
        <v>678</v>
      </c>
      <c r="F121" s="182" t="s">
        <v>679</v>
      </c>
      <c r="G121" s="183" t="s">
        <v>190</v>
      </c>
      <c r="H121" s="184">
        <v>11.843999999999999</v>
      </c>
      <c r="I121" s="185"/>
      <c r="J121" s="186">
        <f>ROUND(I121*H121,2)</f>
        <v>0</v>
      </c>
      <c r="K121" s="182" t="s">
        <v>191</v>
      </c>
      <c r="L121" s="41"/>
      <c r="M121" s="187" t="s">
        <v>19</v>
      </c>
      <c r="N121" s="188" t="s">
        <v>44</v>
      </c>
      <c r="O121" s="66"/>
      <c r="P121" s="189">
        <f>O121*H121</f>
        <v>0</v>
      </c>
      <c r="Q121" s="189">
        <v>2.45329</v>
      </c>
      <c r="R121" s="189">
        <f>Q121*H121</f>
        <v>29.056766759999999</v>
      </c>
      <c r="S121" s="189">
        <v>0</v>
      </c>
      <c r="T121" s="190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135</v>
      </c>
      <c r="AT121" s="191" t="s">
        <v>187</v>
      </c>
      <c r="AU121" s="191" t="s">
        <v>82</v>
      </c>
      <c r="AY121" s="19" t="s">
        <v>185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19" t="s">
        <v>80</v>
      </c>
      <c r="BK121" s="192">
        <f>ROUND(I121*H121,2)</f>
        <v>0</v>
      </c>
      <c r="BL121" s="19" t="s">
        <v>135</v>
      </c>
      <c r="BM121" s="191" t="s">
        <v>1490</v>
      </c>
    </row>
    <row r="122" spans="1:65" s="2" customFormat="1" ht="11.25">
      <c r="A122" s="36"/>
      <c r="B122" s="37"/>
      <c r="C122" s="38"/>
      <c r="D122" s="193" t="s">
        <v>193</v>
      </c>
      <c r="E122" s="38"/>
      <c r="F122" s="194" t="s">
        <v>681</v>
      </c>
      <c r="G122" s="38"/>
      <c r="H122" s="38"/>
      <c r="I122" s="195"/>
      <c r="J122" s="38"/>
      <c r="K122" s="38"/>
      <c r="L122" s="41"/>
      <c r="M122" s="196"/>
      <c r="N122" s="197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193</v>
      </c>
      <c r="AU122" s="19" t="s">
        <v>82</v>
      </c>
    </row>
    <row r="123" spans="1:65" s="13" customFormat="1" ht="11.25">
      <c r="B123" s="198"/>
      <c r="C123" s="199"/>
      <c r="D123" s="200" t="s">
        <v>195</v>
      </c>
      <c r="E123" s="201" t="s">
        <v>19</v>
      </c>
      <c r="F123" s="202" t="s">
        <v>1481</v>
      </c>
      <c r="G123" s="199"/>
      <c r="H123" s="201" t="s">
        <v>19</v>
      </c>
      <c r="I123" s="203"/>
      <c r="J123" s="199"/>
      <c r="K123" s="199"/>
      <c r="L123" s="204"/>
      <c r="M123" s="205"/>
      <c r="N123" s="206"/>
      <c r="O123" s="206"/>
      <c r="P123" s="206"/>
      <c r="Q123" s="206"/>
      <c r="R123" s="206"/>
      <c r="S123" s="206"/>
      <c r="T123" s="207"/>
      <c r="AT123" s="208" t="s">
        <v>195</v>
      </c>
      <c r="AU123" s="208" t="s">
        <v>82</v>
      </c>
      <c r="AV123" s="13" t="s">
        <v>80</v>
      </c>
      <c r="AW123" s="13" t="s">
        <v>35</v>
      </c>
      <c r="AX123" s="13" t="s">
        <v>73</v>
      </c>
      <c r="AY123" s="208" t="s">
        <v>185</v>
      </c>
    </row>
    <row r="124" spans="1:65" s="14" customFormat="1" ht="11.25">
      <c r="B124" s="209"/>
      <c r="C124" s="210"/>
      <c r="D124" s="200" t="s">
        <v>195</v>
      </c>
      <c r="E124" s="211" t="s">
        <v>19</v>
      </c>
      <c r="F124" s="212" t="s">
        <v>1491</v>
      </c>
      <c r="G124" s="210"/>
      <c r="H124" s="213">
        <v>5.5439999999999996</v>
      </c>
      <c r="I124" s="214"/>
      <c r="J124" s="210"/>
      <c r="K124" s="210"/>
      <c r="L124" s="215"/>
      <c r="M124" s="216"/>
      <c r="N124" s="217"/>
      <c r="O124" s="217"/>
      <c r="P124" s="217"/>
      <c r="Q124" s="217"/>
      <c r="R124" s="217"/>
      <c r="S124" s="217"/>
      <c r="T124" s="218"/>
      <c r="AT124" s="219" t="s">
        <v>195</v>
      </c>
      <c r="AU124" s="219" t="s">
        <v>82</v>
      </c>
      <c r="AV124" s="14" t="s">
        <v>82</v>
      </c>
      <c r="AW124" s="14" t="s">
        <v>35</v>
      </c>
      <c r="AX124" s="14" t="s">
        <v>73</v>
      </c>
      <c r="AY124" s="219" t="s">
        <v>185</v>
      </c>
    </row>
    <row r="125" spans="1:65" s="14" customFormat="1" ht="11.25">
      <c r="B125" s="209"/>
      <c r="C125" s="210"/>
      <c r="D125" s="200" t="s">
        <v>195</v>
      </c>
      <c r="E125" s="211" t="s">
        <v>19</v>
      </c>
      <c r="F125" s="212" t="s">
        <v>1492</v>
      </c>
      <c r="G125" s="210"/>
      <c r="H125" s="213">
        <v>6.3</v>
      </c>
      <c r="I125" s="214"/>
      <c r="J125" s="210"/>
      <c r="K125" s="210"/>
      <c r="L125" s="215"/>
      <c r="M125" s="216"/>
      <c r="N125" s="217"/>
      <c r="O125" s="217"/>
      <c r="P125" s="217"/>
      <c r="Q125" s="217"/>
      <c r="R125" s="217"/>
      <c r="S125" s="217"/>
      <c r="T125" s="218"/>
      <c r="AT125" s="219" t="s">
        <v>195</v>
      </c>
      <c r="AU125" s="219" t="s">
        <v>82</v>
      </c>
      <c r="AV125" s="14" t="s">
        <v>82</v>
      </c>
      <c r="AW125" s="14" t="s">
        <v>35</v>
      </c>
      <c r="AX125" s="14" t="s">
        <v>73</v>
      </c>
      <c r="AY125" s="219" t="s">
        <v>185</v>
      </c>
    </row>
    <row r="126" spans="1:65" s="15" customFormat="1" ht="11.25">
      <c r="B126" s="220"/>
      <c r="C126" s="221"/>
      <c r="D126" s="200" t="s">
        <v>195</v>
      </c>
      <c r="E126" s="222" t="s">
        <v>19</v>
      </c>
      <c r="F126" s="223" t="s">
        <v>226</v>
      </c>
      <c r="G126" s="221"/>
      <c r="H126" s="224">
        <v>11.843999999999999</v>
      </c>
      <c r="I126" s="225"/>
      <c r="J126" s="221"/>
      <c r="K126" s="221"/>
      <c r="L126" s="226"/>
      <c r="M126" s="227"/>
      <c r="N126" s="228"/>
      <c r="O126" s="228"/>
      <c r="P126" s="228"/>
      <c r="Q126" s="228"/>
      <c r="R126" s="228"/>
      <c r="S126" s="228"/>
      <c r="T126" s="229"/>
      <c r="AT126" s="230" t="s">
        <v>195</v>
      </c>
      <c r="AU126" s="230" t="s">
        <v>82</v>
      </c>
      <c r="AV126" s="15" t="s">
        <v>135</v>
      </c>
      <c r="AW126" s="15" t="s">
        <v>35</v>
      </c>
      <c r="AX126" s="15" t="s">
        <v>80</v>
      </c>
      <c r="AY126" s="230" t="s">
        <v>185</v>
      </c>
    </row>
    <row r="127" spans="1:65" s="2" customFormat="1" ht="24.2" customHeight="1">
      <c r="A127" s="36"/>
      <c r="B127" s="37"/>
      <c r="C127" s="180" t="s">
        <v>129</v>
      </c>
      <c r="D127" s="180" t="s">
        <v>187</v>
      </c>
      <c r="E127" s="181" t="s">
        <v>685</v>
      </c>
      <c r="F127" s="182" t="s">
        <v>686</v>
      </c>
      <c r="G127" s="183" t="s">
        <v>240</v>
      </c>
      <c r="H127" s="184">
        <v>55.44</v>
      </c>
      <c r="I127" s="185"/>
      <c r="J127" s="186">
        <f>ROUND(I127*H127,2)</f>
        <v>0</v>
      </c>
      <c r="K127" s="182" t="s">
        <v>191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2.4399999999999999E-3</v>
      </c>
      <c r="R127" s="189">
        <f>Q127*H127</f>
        <v>0.13527359999999999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135</v>
      </c>
      <c r="AT127" s="191" t="s">
        <v>187</v>
      </c>
      <c r="AU127" s="191" t="s">
        <v>82</v>
      </c>
      <c r="AY127" s="19" t="s">
        <v>185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80</v>
      </c>
      <c r="BK127" s="192">
        <f>ROUND(I127*H127,2)</f>
        <v>0</v>
      </c>
      <c r="BL127" s="19" t="s">
        <v>135</v>
      </c>
      <c r="BM127" s="191" t="s">
        <v>1493</v>
      </c>
    </row>
    <row r="128" spans="1:65" s="2" customFormat="1" ht="11.25">
      <c r="A128" s="36"/>
      <c r="B128" s="37"/>
      <c r="C128" s="38"/>
      <c r="D128" s="193" t="s">
        <v>193</v>
      </c>
      <c r="E128" s="38"/>
      <c r="F128" s="194" t="s">
        <v>688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193</v>
      </c>
      <c r="AU128" s="19" t="s">
        <v>82</v>
      </c>
    </row>
    <row r="129" spans="1:65" s="13" customFormat="1" ht="11.25">
      <c r="B129" s="198"/>
      <c r="C129" s="199"/>
      <c r="D129" s="200" t="s">
        <v>195</v>
      </c>
      <c r="E129" s="201" t="s">
        <v>19</v>
      </c>
      <c r="F129" s="202" t="s">
        <v>1481</v>
      </c>
      <c r="G129" s="199"/>
      <c r="H129" s="201" t="s">
        <v>19</v>
      </c>
      <c r="I129" s="203"/>
      <c r="J129" s="199"/>
      <c r="K129" s="199"/>
      <c r="L129" s="204"/>
      <c r="M129" s="205"/>
      <c r="N129" s="206"/>
      <c r="O129" s="206"/>
      <c r="P129" s="206"/>
      <c r="Q129" s="206"/>
      <c r="R129" s="206"/>
      <c r="S129" s="206"/>
      <c r="T129" s="207"/>
      <c r="AT129" s="208" t="s">
        <v>195</v>
      </c>
      <c r="AU129" s="208" t="s">
        <v>82</v>
      </c>
      <c r="AV129" s="13" t="s">
        <v>80</v>
      </c>
      <c r="AW129" s="13" t="s">
        <v>35</v>
      </c>
      <c r="AX129" s="13" t="s">
        <v>73</v>
      </c>
      <c r="AY129" s="208" t="s">
        <v>185</v>
      </c>
    </row>
    <row r="130" spans="1:65" s="14" customFormat="1" ht="11.25">
      <c r="B130" s="209"/>
      <c r="C130" s="210"/>
      <c r="D130" s="200" t="s">
        <v>195</v>
      </c>
      <c r="E130" s="211" t="s">
        <v>19</v>
      </c>
      <c r="F130" s="212" t="s">
        <v>1494</v>
      </c>
      <c r="G130" s="210"/>
      <c r="H130" s="213">
        <v>55.44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35</v>
      </c>
      <c r="AX130" s="14" t="s">
        <v>73</v>
      </c>
      <c r="AY130" s="219" t="s">
        <v>185</v>
      </c>
    </row>
    <row r="131" spans="1:65" s="15" customFormat="1" ht="11.25">
      <c r="B131" s="220"/>
      <c r="C131" s="221"/>
      <c r="D131" s="200" t="s">
        <v>195</v>
      </c>
      <c r="E131" s="222" t="s">
        <v>19</v>
      </c>
      <c r="F131" s="223" t="s">
        <v>226</v>
      </c>
      <c r="G131" s="221"/>
      <c r="H131" s="224">
        <v>55.44</v>
      </c>
      <c r="I131" s="225"/>
      <c r="J131" s="221"/>
      <c r="K131" s="221"/>
      <c r="L131" s="226"/>
      <c r="M131" s="227"/>
      <c r="N131" s="228"/>
      <c r="O131" s="228"/>
      <c r="P131" s="228"/>
      <c r="Q131" s="228"/>
      <c r="R131" s="228"/>
      <c r="S131" s="228"/>
      <c r="T131" s="229"/>
      <c r="AT131" s="230" t="s">
        <v>195</v>
      </c>
      <c r="AU131" s="230" t="s">
        <v>82</v>
      </c>
      <c r="AV131" s="15" t="s">
        <v>135</v>
      </c>
      <c r="AW131" s="15" t="s">
        <v>35</v>
      </c>
      <c r="AX131" s="15" t="s">
        <v>80</v>
      </c>
      <c r="AY131" s="230" t="s">
        <v>185</v>
      </c>
    </row>
    <row r="132" spans="1:65" s="2" customFormat="1" ht="24.2" customHeight="1">
      <c r="A132" s="36"/>
      <c r="B132" s="37"/>
      <c r="C132" s="180" t="s">
        <v>135</v>
      </c>
      <c r="D132" s="180" t="s">
        <v>187</v>
      </c>
      <c r="E132" s="181" t="s">
        <v>690</v>
      </c>
      <c r="F132" s="182" t="s">
        <v>691</v>
      </c>
      <c r="G132" s="183" t="s">
        <v>240</v>
      </c>
      <c r="H132" s="184">
        <v>55.44</v>
      </c>
      <c r="I132" s="185"/>
      <c r="J132" s="186">
        <f>ROUND(I132*H132,2)</f>
        <v>0</v>
      </c>
      <c r="K132" s="182" t="s">
        <v>191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135</v>
      </c>
      <c r="AT132" s="191" t="s">
        <v>187</v>
      </c>
      <c r="AU132" s="191" t="s">
        <v>82</v>
      </c>
      <c r="AY132" s="19" t="s">
        <v>185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80</v>
      </c>
      <c r="BK132" s="192">
        <f>ROUND(I132*H132,2)</f>
        <v>0</v>
      </c>
      <c r="BL132" s="19" t="s">
        <v>135</v>
      </c>
      <c r="BM132" s="191" t="s">
        <v>1495</v>
      </c>
    </row>
    <row r="133" spans="1:65" s="2" customFormat="1" ht="11.25">
      <c r="A133" s="36"/>
      <c r="B133" s="37"/>
      <c r="C133" s="38"/>
      <c r="D133" s="193" t="s">
        <v>193</v>
      </c>
      <c r="E133" s="38"/>
      <c r="F133" s="194" t="s">
        <v>693</v>
      </c>
      <c r="G133" s="38"/>
      <c r="H133" s="38"/>
      <c r="I133" s="195"/>
      <c r="J133" s="38"/>
      <c r="K133" s="38"/>
      <c r="L133" s="41"/>
      <c r="M133" s="196"/>
      <c r="N133" s="197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193</v>
      </c>
      <c r="AU133" s="19" t="s">
        <v>82</v>
      </c>
    </row>
    <row r="134" spans="1:65" s="13" customFormat="1" ht="11.25">
      <c r="B134" s="198"/>
      <c r="C134" s="199"/>
      <c r="D134" s="200" t="s">
        <v>195</v>
      </c>
      <c r="E134" s="201" t="s">
        <v>19</v>
      </c>
      <c r="F134" s="202" t="s">
        <v>1481</v>
      </c>
      <c r="G134" s="199"/>
      <c r="H134" s="201" t="s">
        <v>19</v>
      </c>
      <c r="I134" s="203"/>
      <c r="J134" s="199"/>
      <c r="K134" s="199"/>
      <c r="L134" s="204"/>
      <c r="M134" s="205"/>
      <c r="N134" s="206"/>
      <c r="O134" s="206"/>
      <c r="P134" s="206"/>
      <c r="Q134" s="206"/>
      <c r="R134" s="206"/>
      <c r="S134" s="206"/>
      <c r="T134" s="207"/>
      <c r="AT134" s="208" t="s">
        <v>195</v>
      </c>
      <c r="AU134" s="208" t="s">
        <v>82</v>
      </c>
      <c r="AV134" s="13" t="s">
        <v>80</v>
      </c>
      <c r="AW134" s="13" t="s">
        <v>35</v>
      </c>
      <c r="AX134" s="13" t="s">
        <v>73</v>
      </c>
      <c r="AY134" s="208" t="s">
        <v>185</v>
      </c>
    </row>
    <row r="135" spans="1:65" s="14" customFormat="1" ht="11.25">
      <c r="B135" s="209"/>
      <c r="C135" s="210"/>
      <c r="D135" s="200" t="s">
        <v>195</v>
      </c>
      <c r="E135" s="211" t="s">
        <v>19</v>
      </c>
      <c r="F135" s="212" t="s">
        <v>1494</v>
      </c>
      <c r="G135" s="210"/>
      <c r="H135" s="213">
        <v>55.44</v>
      </c>
      <c r="I135" s="214"/>
      <c r="J135" s="210"/>
      <c r="K135" s="210"/>
      <c r="L135" s="215"/>
      <c r="M135" s="216"/>
      <c r="N135" s="217"/>
      <c r="O135" s="217"/>
      <c r="P135" s="217"/>
      <c r="Q135" s="217"/>
      <c r="R135" s="217"/>
      <c r="S135" s="217"/>
      <c r="T135" s="218"/>
      <c r="AT135" s="219" t="s">
        <v>195</v>
      </c>
      <c r="AU135" s="219" t="s">
        <v>82</v>
      </c>
      <c r="AV135" s="14" t="s">
        <v>82</v>
      </c>
      <c r="AW135" s="14" t="s">
        <v>35</v>
      </c>
      <c r="AX135" s="14" t="s">
        <v>73</v>
      </c>
      <c r="AY135" s="219" t="s">
        <v>185</v>
      </c>
    </row>
    <row r="136" spans="1:65" s="15" customFormat="1" ht="11.25">
      <c r="B136" s="220"/>
      <c r="C136" s="221"/>
      <c r="D136" s="200" t="s">
        <v>195</v>
      </c>
      <c r="E136" s="222" t="s">
        <v>19</v>
      </c>
      <c r="F136" s="223" t="s">
        <v>226</v>
      </c>
      <c r="G136" s="221"/>
      <c r="H136" s="224">
        <v>55.44</v>
      </c>
      <c r="I136" s="225"/>
      <c r="J136" s="221"/>
      <c r="K136" s="221"/>
      <c r="L136" s="226"/>
      <c r="M136" s="227"/>
      <c r="N136" s="228"/>
      <c r="O136" s="228"/>
      <c r="P136" s="228"/>
      <c r="Q136" s="228"/>
      <c r="R136" s="228"/>
      <c r="S136" s="228"/>
      <c r="T136" s="229"/>
      <c r="AT136" s="230" t="s">
        <v>195</v>
      </c>
      <c r="AU136" s="230" t="s">
        <v>82</v>
      </c>
      <c r="AV136" s="15" t="s">
        <v>135</v>
      </c>
      <c r="AW136" s="15" t="s">
        <v>35</v>
      </c>
      <c r="AX136" s="15" t="s">
        <v>80</v>
      </c>
      <c r="AY136" s="230" t="s">
        <v>185</v>
      </c>
    </row>
    <row r="137" spans="1:65" s="2" customFormat="1" ht="24.2" customHeight="1">
      <c r="A137" s="36"/>
      <c r="B137" s="37"/>
      <c r="C137" s="180" t="s">
        <v>250</v>
      </c>
      <c r="D137" s="180" t="s">
        <v>187</v>
      </c>
      <c r="E137" s="181" t="s">
        <v>1496</v>
      </c>
      <c r="F137" s="182" t="s">
        <v>1497</v>
      </c>
      <c r="G137" s="183" t="s">
        <v>240</v>
      </c>
      <c r="H137" s="184">
        <v>50.4</v>
      </c>
      <c r="I137" s="185"/>
      <c r="J137" s="186">
        <f>ROUND(I137*H137,2)</f>
        <v>0</v>
      </c>
      <c r="K137" s="182" t="s">
        <v>191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2.2000000000000001E-3</v>
      </c>
      <c r="R137" s="189">
        <f>Q137*H137</f>
        <v>0.11088000000000001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135</v>
      </c>
      <c r="AT137" s="191" t="s">
        <v>187</v>
      </c>
      <c r="AU137" s="191" t="s">
        <v>82</v>
      </c>
      <c r="AY137" s="19" t="s">
        <v>185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80</v>
      </c>
      <c r="BK137" s="192">
        <f>ROUND(I137*H137,2)</f>
        <v>0</v>
      </c>
      <c r="BL137" s="19" t="s">
        <v>135</v>
      </c>
      <c r="BM137" s="191" t="s">
        <v>1498</v>
      </c>
    </row>
    <row r="138" spans="1:65" s="2" customFormat="1" ht="11.25">
      <c r="A138" s="36"/>
      <c r="B138" s="37"/>
      <c r="C138" s="38"/>
      <c r="D138" s="193" t="s">
        <v>193</v>
      </c>
      <c r="E138" s="38"/>
      <c r="F138" s="194" t="s">
        <v>1499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193</v>
      </c>
      <c r="AU138" s="19" t="s">
        <v>82</v>
      </c>
    </row>
    <row r="139" spans="1:65" s="13" customFormat="1" ht="11.25">
      <c r="B139" s="198"/>
      <c r="C139" s="199"/>
      <c r="D139" s="200" t="s">
        <v>195</v>
      </c>
      <c r="E139" s="201" t="s">
        <v>19</v>
      </c>
      <c r="F139" s="202" t="s">
        <v>1481</v>
      </c>
      <c r="G139" s="199"/>
      <c r="H139" s="201" t="s">
        <v>19</v>
      </c>
      <c r="I139" s="203"/>
      <c r="J139" s="199"/>
      <c r="K139" s="199"/>
      <c r="L139" s="204"/>
      <c r="M139" s="205"/>
      <c r="N139" s="206"/>
      <c r="O139" s="206"/>
      <c r="P139" s="206"/>
      <c r="Q139" s="206"/>
      <c r="R139" s="206"/>
      <c r="S139" s="206"/>
      <c r="T139" s="207"/>
      <c r="AT139" s="208" t="s">
        <v>195</v>
      </c>
      <c r="AU139" s="208" t="s">
        <v>82</v>
      </c>
      <c r="AV139" s="13" t="s">
        <v>80</v>
      </c>
      <c r="AW139" s="13" t="s">
        <v>35</v>
      </c>
      <c r="AX139" s="13" t="s">
        <v>73</v>
      </c>
      <c r="AY139" s="208" t="s">
        <v>185</v>
      </c>
    </row>
    <row r="140" spans="1:65" s="14" customFormat="1" ht="11.25">
      <c r="B140" s="209"/>
      <c r="C140" s="210"/>
      <c r="D140" s="200" t="s">
        <v>195</v>
      </c>
      <c r="E140" s="211" t="s">
        <v>19</v>
      </c>
      <c r="F140" s="212" t="s">
        <v>1500</v>
      </c>
      <c r="G140" s="210"/>
      <c r="H140" s="213">
        <v>50.4</v>
      </c>
      <c r="I140" s="214"/>
      <c r="J140" s="210"/>
      <c r="K140" s="210"/>
      <c r="L140" s="215"/>
      <c r="M140" s="216"/>
      <c r="N140" s="217"/>
      <c r="O140" s="217"/>
      <c r="P140" s="217"/>
      <c r="Q140" s="217"/>
      <c r="R140" s="217"/>
      <c r="S140" s="217"/>
      <c r="T140" s="218"/>
      <c r="AT140" s="219" t="s">
        <v>195</v>
      </c>
      <c r="AU140" s="219" t="s">
        <v>82</v>
      </c>
      <c r="AV140" s="14" t="s">
        <v>82</v>
      </c>
      <c r="AW140" s="14" t="s">
        <v>35</v>
      </c>
      <c r="AX140" s="14" t="s">
        <v>73</v>
      </c>
      <c r="AY140" s="219" t="s">
        <v>185</v>
      </c>
    </row>
    <row r="141" spans="1:65" s="15" customFormat="1" ht="11.25">
      <c r="B141" s="220"/>
      <c r="C141" s="221"/>
      <c r="D141" s="200" t="s">
        <v>195</v>
      </c>
      <c r="E141" s="222" t="s">
        <v>19</v>
      </c>
      <c r="F141" s="223" t="s">
        <v>226</v>
      </c>
      <c r="G141" s="221"/>
      <c r="H141" s="224">
        <v>50.4</v>
      </c>
      <c r="I141" s="225"/>
      <c r="J141" s="221"/>
      <c r="K141" s="221"/>
      <c r="L141" s="226"/>
      <c r="M141" s="227"/>
      <c r="N141" s="228"/>
      <c r="O141" s="228"/>
      <c r="P141" s="228"/>
      <c r="Q141" s="228"/>
      <c r="R141" s="228"/>
      <c r="S141" s="228"/>
      <c r="T141" s="229"/>
      <c r="AT141" s="230" t="s">
        <v>195</v>
      </c>
      <c r="AU141" s="230" t="s">
        <v>82</v>
      </c>
      <c r="AV141" s="15" t="s">
        <v>135</v>
      </c>
      <c r="AW141" s="15" t="s">
        <v>35</v>
      </c>
      <c r="AX141" s="15" t="s">
        <v>80</v>
      </c>
      <c r="AY141" s="230" t="s">
        <v>185</v>
      </c>
    </row>
    <row r="142" spans="1:65" s="2" customFormat="1" ht="24.2" customHeight="1">
      <c r="A142" s="36"/>
      <c r="B142" s="37"/>
      <c r="C142" s="180" t="s">
        <v>255</v>
      </c>
      <c r="D142" s="180" t="s">
        <v>187</v>
      </c>
      <c r="E142" s="181" t="s">
        <v>1501</v>
      </c>
      <c r="F142" s="182" t="s">
        <v>1502</v>
      </c>
      <c r="G142" s="183" t="s">
        <v>240</v>
      </c>
      <c r="H142" s="184">
        <v>50.4</v>
      </c>
      <c r="I142" s="185"/>
      <c r="J142" s="186">
        <f>ROUND(I142*H142,2)</f>
        <v>0</v>
      </c>
      <c r="K142" s="182" t="s">
        <v>191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82</v>
      </c>
      <c r="AY142" s="19" t="s">
        <v>185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80</v>
      </c>
      <c r="BK142" s="192">
        <f>ROUND(I142*H142,2)</f>
        <v>0</v>
      </c>
      <c r="BL142" s="19" t="s">
        <v>135</v>
      </c>
      <c r="BM142" s="191" t="s">
        <v>1503</v>
      </c>
    </row>
    <row r="143" spans="1:65" s="2" customFormat="1" ht="11.25">
      <c r="A143" s="36"/>
      <c r="B143" s="37"/>
      <c r="C143" s="38"/>
      <c r="D143" s="193" t="s">
        <v>193</v>
      </c>
      <c r="E143" s="38"/>
      <c r="F143" s="194" t="s">
        <v>1504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193</v>
      </c>
      <c r="AU143" s="19" t="s">
        <v>82</v>
      </c>
    </row>
    <row r="144" spans="1:65" s="13" customFormat="1" ht="11.25">
      <c r="B144" s="198"/>
      <c r="C144" s="199"/>
      <c r="D144" s="200" t="s">
        <v>195</v>
      </c>
      <c r="E144" s="201" t="s">
        <v>19</v>
      </c>
      <c r="F144" s="202" t="s">
        <v>1481</v>
      </c>
      <c r="G144" s="199"/>
      <c r="H144" s="201" t="s">
        <v>19</v>
      </c>
      <c r="I144" s="203"/>
      <c r="J144" s="199"/>
      <c r="K144" s="199"/>
      <c r="L144" s="204"/>
      <c r="M144" s="205"/>
      <c r="N144" s="206"/>
      <c r="O144" s="206"/>
      <c r="P144" s="206"/>
      <c r="Q144" s="206"/>
      <c r="R144" s="206"/>
      <c r="S144" s="206"/>
      <c r="T144" s="207"/>
      <c r="AT144" s="208" t="s">
        <v>195</v>
      </c>
      <c r="AU144" s="208" t="s">
        <v>82</v>
      </c>
      <c r="AV144" s="13" t="s">
        <v>80</v>
      </c>
      <c r="AW144" s="13" t="s">
        <v>35</v>
      </c>
      <c r="AX144" s="13" t="s">
        <v>73</v>
      </c>
      <c r="AY144" s="208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1500</v>
      </c>
      <c r="G145" s="210"/>
      <c r="H145" s="213">
        <v>50.4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5" customFormat="1" ht="11.25">
      <c r="B146" s="220"/>
      <c r="C146" s="221"/>
      <c r="D146" s="200" t="s">
        <v>195</v>
      </c>
      <c r="E146" s="222" t="s">
        <v>19</v>
      </c>
      <c r="F146" s="223" t="s">
        <v>226</v>
      </c>
      <c r="G146" s="221"/>
      <c r="H146" s="224">
        <v>50.4</v>
      </c>
      <c r="I146" s="225"/>
      <c r="J146" s="221"/>
      <c r="K146" s="221"/>
      <c r="L146" s="226"/>
      <c r="M146" s="227"/>
      <c r="N146" s="228"/>
      <c r="O146" s="228"/>
      <c r="P146" s="228"/>
      <c r="Q146" s="228"/>
      <c r="R146" s="228"/>
      <c r="S146" s="228"/>
      <c r="T146" s="229"/>
      <c r="AT146" s="230" t="s">
        <v>195</v>
      </c>
      <c r="AU146" s="230" t="s">
        <v>82</v>
      </c>
      <c r="AV146" s="15" t="s">
        <v>135</v>
      </c>
      <c r="AW146" s="15" t="s">
        <v>35</v>
      </c>
      <c r="AX146" s="15" t="s">
        <v>80</v>
      </c>
      <c r="AY146" s="230" t="s">
        <v>185</v>
      </c>
    </row>
    <row r="147" spans="1:65" s="2" customFormat="1" ht="24.2" customHeight="1">
      <c r="A147" s="36"/>
      <c r="B147" s="37"/>
      <c r="C147" s="180" t="s">
        <v>260</v>
      </c>
      <c r="D147" s="180" t="s">
        <v>187</v>
      </c>
      <c r="E147" s="181" t="s">
        <v>712</v>
      </c>
      <c r="F147" s="182" t="s">
        <v>713</v>
      </c>
      <c r="G147" s="183" t="s">
        <v>342</v>
      </c>
      <c r="H147" s="184">
        <v>3.5529999999999999</v>
      </c>
      <c r="I147" s="185"/>
      <c r="J147" s="186">
        <f>ROUND(I147*H147,2)</f>
        <v>0</v>
      </c>
      <c r="K147" s="182" t="s">
        <v>191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1.05237</v>
      </c>
      <c r="R147" s="189">
        <f>Q147*H147</f>
        <v>3.7390706100000002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135</v>
      </c>
      <c r="AT147" s="191" t="s">
        <v>187</v>
      </c>
      <c r="AU147" s="191" t="s">
        <v>82</v>
      </c>
      <c r="AY147" s="19" t="s">
        <v>185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80</v>
      </c>
      <c r="BK147" s="192">
        <f>ROUND(I147*H147,2)</f>
        <v>0</v>
      </c>
      <c r="BL147" s="19" t="s">
        <v>135</v>
      </c>
      <c r="BM147" s="191" t="s">
        <v>1505</v>
      </c>
    </row>
    <row r="148" spans="1:65" s="2" customFormat="1" ht="11.25">
      <c r="A148" s="36"/>
      <c r="B148" s="37"/>
      <c r="C148" s="38"/>
      <c r="D148" s="193" t="s">
        <v>193</v>
      </c>
      <c r="E148" s="38"/>
      <c r="F148" s="194" t="s">
        <v>715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193</v>
      </c>
      <c r="AU148" s="19" t="s">
        <v>82</v>
      </c>
    </row>
    <row r="149" spans="1:65" s="14" customFormat="1" ht="11.25">
      <c r="B149" s="209"/>
      <c r="C149" s="210"/>
      <c r="D149" s="200" t="s">
        <v>195</v>
      </c>
      <c r="E149" s="211" t="s">
        <v>19</v>
      </c>
      <c r="F149" s="212" t="s">
        <v>1506</v>
      </c>
      <c r="G149" s="210"/>
      <c r="H149" s="213">
        <v>3.5529999999999999</v>
      </c>
      <c r="I149" s="214"/>
      <c r="J149" s="210"/>
      <c r="K149" s="210"/>
      <c r="L149" s="215"/>
      <c r="M149" s="216"/>
      <c r="N149" s="217"/>
      <c r="O149" s="217"/>
      <c r="P149" s="217"/>
      <c r="Q149" s="217"/>
      <c r="R149" s="217"/>
      <c r="S149" s="217"/>
      <c r="T149" s="218"/>
      <c r="AT149" s="219" t="s">
        <v>195</v>
      </c>
      <c r="AU149" s="219" t="s">
        <v>82</v>
      </c>
      <c r="AV149" s="14" t="s">
        <v>82</v>
      </c>
      <c r="AW149" s="14" t="s">
        <v>35</v>
      </c>
      <c r="AX149" s="14" t="s">
        <v>73</v>
      </c>
      <c r="AY149" s="219" t="s">
        <v>185</v>
      </c>
    </row>
    <row r="150" spans="1:65" s="15" customFormat="1" ht="11.25">
      <c r="B150" s="220"/>
      <c r="C150" s="221"/>
      <c r="D150" s="200" t="s">
        <v>195</v>
      </c>
      <c r="E150" s="222" t="s">
        <v>19</v>
      </c>
      <c r="F150" s="223" t="s">
        <v>226</v>
      </c>
      <c r="G150" s="221"/>
      <c r="H150" s="224">
        <v>3.5529999999999999</v>
      </c>
      <c r="I150" s="225"/>
      <c r="J150" s="221"/>
      <c r="K150" s="221"/>
      <c r="L150" s="226"/>
      <c r="M150" s="227"/>
      <c r="N150" s="228"/>
      <c r="O150" s="228"/>
      <c r="P150" s="228"/>
      <c r="Q150" s="228"/>
      <c r="R150" s="228"/>
      <c r="S150" s="228"/>
      <c r="T150" s="229"/>
      <c r="AT150" s="230" t="s">
        <v>195</v>
      </c>
      <c r="AU150" s="230" t="s">
        <v>82</v>
      </c>
      <c r="AV150" s="15" t="s">
        <v>135</v>
      </c>
      <c r="AW150" s="15" t="s">
        <v>35</v>
      </c>
      <c r="AX150" s="15" t="s">
        <v>80</v>
      </c>
      <c r="AY150" s="230" t="s">
        <v>185</v>
      </c>
    </row>
    <row r="151" spans="1:65" s="2" customFormat="1" ht="16.5" customHeight="1">
      <c r="A151" s="36"/>
      <c r="B151" s="37"/>
      <c r="C151" s="180" t="s">
        <v>265</v>
      </c>
      <c r="D151" s="180" t="s">
        <v>187</v>
      </c>
      <c r="E151" s="181" t="s">
        <v>717</v>
      </c>
      <c r="F151" s="182" t="s">
        <v>718</v>
      </c>
      <c r="G151" s="183" t="s">
        <v>190</v>
      </c>
      <c r="H151" s="184">
        <v>15.074999999999999</v>
      </c>
      <c r="I151" s="185"/>
      <c r="J151" s="186">
        <f>ROUND(I151*H151,2)</f>
        <v>0</v>
      </c>
      <c r="K151" s="182" t="s">
        <v>191</v>
      </c>
      <c r="L151" s="41"/>
      <c r="M151" s="187" t="s">
        <v>19</v>
      </c>
      <c r="N151" s="188" t="s">
        <v>44</v>
      </c>
      <c r="O151" s="66"/>
      <c r="P151" s="189">
        <f>O151*H151</f>
        <v>0</v>
      </c>
      <c r="Q151" s="189">
        <v>2.4533</v>
      </c>
      <c r="R151" s="189">
        <f>Q151*H151</f>
        <v>36.983497499999999</v>
      </c>
      <c r="S151" s="189">
        <v>0</v>
      </c>
      <c r="T151" s="190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135</v>
      </c>
      <c r="AT151" s="191" t="s">
        <v>187</v>
      </c>
      <c r="AU151" s="191" t="s">
        <v>82</v>
      </c>
      <c r="AY151" s="19" t="s">
        <v>185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19" t="s">
        <v>80</v>
      </c>
      <c r="BK151" s="192">
        <f>ROUND(I151*H151,2)</f>
        <v>0</v>
      </c>
      <c r="BL151" s="19" t="s">
        <v>135</v>
      </c>
      <c r="BM151" s="191" t="s">
        <v>1507</v>
      </c>
    </row>
    <row r="152" spans="1:65" s="2" customFormat="1" ht="11.25">
      <c r="A152" s="36"/>
      <c r="B152" s="37"/>
      <c r="C152" s="38"/>
      <c r="D152" s="193" t="s">
        <v>193</v>
      </c>
      <c r="E152" s="38"/>
      <c r="F152" s="194" t="s">
        <v>720</v>
      </c>
      <c r="G152" s="38"/>
      <c r="H152" s="38"/>
      <c r="I152" s="195"/>
      <c r="J152" s="38"/>
      <c r="K152" s="38"/>
      <c r="L152" s="41"/>
      <c r="M152" s="196"/>
      <c r="N152" s="197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193</v>
      </c>
      <c r="AU152" s="19" t="s">
        <v>82</v>
      </c>
    </row>
    <row r="153" spans="1:65" s="13" customFormat="1" ht="11.25">
      <c r="B153" s="198"/>
      <c r="C153" s="199"/>
      <c r="D153" s="200" t="s">
        <v>195</v>
      </c>
      <c r="E153" s="201" t="s">
        <v>19</v>
      </c>
      <c r="F153" s="202" t="s">
        <v>1508</v>
      </c>
      <c r="G153" s="199"/>
      <c r="H153" s="201" t="s">
        <v>19</v>
      </c>
      <c r="I153" s="203"/>
      <c r="J153" s="199"/>
      <c r="K153" s="199"/>
      <c r="L153" s="204"/>
      <c r="M153" s="205"/>
      <c r="N153" s="206"/>
      <c r="O153" s="206"/>
      <c r="P153" s="206"/>
      <c r="Q153" s="206"/>
      <c r="R153" s="206"/>
      <c r="S153" s="206"/>
      <c r="T153" s="207"/>
      <c r="AT153" s="208" t="s">
        <v>195</v>
      </c>
      <c r="AU153" s="208" t="s">
        <v>82</v>
      </c>
      <c r="AV153" s="13" t="s">
        <v>80</v>
      </c>
      <c r="AW153" s="13" t="s">
        <v>35</v>
      </c>
      <c r="AX153" s="13" t="s">
        <v>73</v>
      </c>
      <c r="AY153" s="208" t="s">
        <v>185</v>
      </c>
    </row>
    <row r="154" spans="1:65" s="14" customFormat="1" ht="11.25">
      <c r="B154" s="209"/>
      <c r="C154" s="210"/>
      <c r="D154" s="200" t="s">
        <v>195</v>
      </c>
      <c r="E154" s="211" t="s">
        <v>19</v>
      </c>
      <c r="F154" s="212" t="s">
        <v>1509</v>
      </c>
      <c r="G154" s="210"/>
      <c r="H154" s="213">
        <v>13.195</v>
      </c>
      <c r="I154" s="214"/>
      <c r="J154" s="210"/>
      <c r="K154" s="210"/>
      <c r="L154" s="215"/>
      <c r="M154" s="216"/>
      <c r="N154" s="217"/>
      <c r="O154" s="217"/>
      <c r="P154" s="217"/>
      <c r="Q154" s="217"/>
      <c r="R154" s="217"/>
      <c r="S154" s="217"/>
      <c r="T154" s="218"/>
      <c r="AT154" s="219" t="s">
        <v>195</v>
      </c>
      <c r="AU154" s="219" t="s">
        <v>82</v>
      </c>
      <c r="AV154" s="14" t="s">
        <v>82</v>
      </c>
      <c r="AW154" s="14" t="s">
        <v>35</v>
      </c>
      <c r="AX154" s="14" t="s">
        <v>73</v>
      </c>
      <c r="AY154" s="219" t="s">
        <v>185</v>
      </c>
    </row>
    <row r="155" spans="1:65" s="14" customFormat="1" ht="11.25">
      <c r="B155" s="209"/>
      <c r="C155" s="210"/>
      <c r="D155" s="200" t="s">
        <v>195</v>
      </c>
      <c r="E155" s="211" t="s">
        <v>19</v>
      </c>
      <c r="F155" s="212" t="s">
        <v>1510</v>
      </c>
      <c r="G155" s="210"/>
      <c r="H155" s="213">
        <v>2.8879999999999999</v>
      </c>
      <c r="I155" s="214"/>
      <c r="J155" s="210"/>
      <c r="K155" s="210"/>
      <c r="L155" s="215"/>
      <c r="M155" s="216"/>
      <c r="N155" s="217"/>
      <c r="O155" s="217"/>
      <c r="P155" s="217"/>
      <c r="Q155" s="217"/>
      <c r="R155" s="217"/>
      <c r="S155" s="217"/>
      <c r="T155" s="218"/>
      <c r="AT155" s="219" t="s">
        <v>195</v>
      </c>
      <c r="AU155" s="219" t="s">
        <v>82</v>
      </c>
      <c r="AV155" s="14" t="s">
        <v>82</v>
      </c>
      <c r="AW155" s="14" t="s">
        <v>35</v>
      </c>
      <c r="AX155" s="14" t="s">
        <v>73</v>
      </c>
      <c r="AY155" s="219" t="s">
        <v>185</v>
      </c>
    </row>
    <row r="156" spans="1:65" s="14" customFormat="1" ht="11.25">
      <c r="B156" s="209"/>
      <c r="C156" s="210"/>
      <c r="D156" s="200" t="s">
        <v>195</v>
      </c>
      <c r="E156" s="211" t="s">
        <v>19</v>
      </c>
      <c r="F156" s="212" t="s">
        <v>1064</v>
      </c>
      <c r="G156" s="210"/>
      <c r="H156" s="213">
        <v>-0.55800000000000005</v>
      </c>
      <c r="I156" s="214"/>
      <c r="J156" s="210"/>
      <c r="K156" s="210"/>
      <c r="L156" s="215"/>
      <c r="M156" s="216"/>
      <c r="N156" s="217"/>
      <c r="O156" s="217"/>
      <c r="P156" s="217"/>
      <c r="Q156" s="217"/>
      <c r="R156" s="217"/>
      <c r="S156" s="217"/>
      <c r="T156" s="218"/>
      <c r="AT156" s="219" t="s">
        <v>195</v>
      </c>
      <c r="AU156" s="219" t="s">
        <v>82</v>
      </c>
      <c r="AV156" s="14" t="s">
        <v>82</v>
      </c>
      <c r="AW156" s="14" t="s">
        <v>35</v>
      </c>
      <c r="AX156" s="14" t="s">
        <v>73</v>
      </c>
      <c r="AY156" s="219" t="s">
        <v>185</v>
      </c>
    </row>
    <row r="157" spans="1:65" s="14" customFormat="1" ht="11.25">
      <c r="B157" s="209"/>
      <c r="C157" s="210"/>
      <c r="D157" s="200" t="s">
        <v>195</v>
      </c>
      <c r="E157" s="211" t="s">
        <v>19</v>
      </c>
      <c r="F157" s="212" t="s">
        <v>1511</v>
      </c>
      <c r="G157" s="210"/>
      <c r="H157" s="213">
        <v>-0.45</v>
      </c>
      <c r="I157" s="214"/>
      <c r="J157" s="210"/>
      <c r="K157" s="210"/>
      <c r="L157" s="215"/>
      <c r="M157" s="216"/>
      <c r="N157" s="217"/>
      <c r="O157" s="217"/>
      <c r="P157" s="217"/>
      <c r="Q157" s="217"/>
      <c r="R157" s="217"/>
      <c r="S157" s="217"/>
      <c r="T157" s="218"/>
      <c r="AT157" s="219" t="s">
        <v>195</v>
      </c>
      <c r="AU157" s="219" t="s">
        <v>82</v>
      </c>
      <c r="AV157" s="14" t="s">
        <v>82</v>
      </c>
      <c r="AW157" s="14" t="s">
        <v>35</v>
      </c>
      <c r="AX157" s="14" t="s">
        <v>73</v>
      </c>
      <c r="AY157" s="219" t="s">
        <v>185</v>
      </c>
    </row>
    <row r="158" spans="1:65" s="15" customFormat="1" ht="11.25">
      <c r="B158" s="220"/>
      <c r="C158" s="221"/>
      <c r="D158" s="200" t="s">
        <v>195</v>
      </c>
      <c r="E158" s="222" t="s">
        <v>19</v>
      </c>
      <c r="F158" s="223" t="s">
        <v>226</v>
      </c>
      <c r="G158" s="221"/>
      <c r="H158" s="224">
        <v>15.074999999999999</v>
      </c>
      <c r="I158" s="225"/>
      <c r="J158" s="221"/>
      <c r="K158" s="221"/>
      <c r="L158" s="226"/>
      <c r="M158" s="227"/>
      <c r="N158" s="228"/>
      <c r="O158" s="228"/>
      <c r="P158" s="228"/>
      <c r="Q158" s="228"/>
      <c r="R158" s="228"/>
      <c r="S158" s="228"/>
      <c r="T158" s="229"/>
      <c r="AT158" s="230" t="s">
        <v>195</v>
      </c>
      <c r="AU158" s="230" t="s">
        <v>82</v>
      </c>
      <c r="AV158" s="15" t="s">
        <v>135</v>
      </c>
      <c r="AW158" s="15" t="s">
        <v>35</v>
      </c>
      <c r="AX158" s="15" t="s">
        <v>80</v>
      </c>
      <c r="AY158" s="230" t="s">
        <v>185</v>
      </c>
    </row>
    <row r="159" spans="1:65" s="2" customFormat="1" ht="16.5" customHeight="1">
      <c r="A159" s="36"/>
      <c r="B159" s="37"/>
      <c r="C159" s="180" t="s">
        <v>236</v>
      </c>
      <c r="D159" s="180" t="s">
        <v>187</v>
      </c>
      <c r="E159" s="181" t="s">
        <v>739</v>
      </c>
      <c r="F159" s="182" t="s">
        <v>740</v>
      </c>
      <c r="G159" s="183" t="s">
        <v>240</v>
      </c>
      <c r="H159" s="184">
        <v>166.68299999999999</v>
      </c>
      <c r="I159" s="185"/>
      <c r="J159" s="186">
        <f>ROUND(I159*H159,2)</f>
        <v>0</v>
      </c>
      <c r="K159" s="182" t="s">
        <v>191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2.7499999999999998E-3</v>
      </c>
      <c r="R159" s="189">
        <f>Q159*H159</f>
        <v>0.45837824999999993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135</v>
      </c>
      <c r="AT159" s="191" t="s">
        <v>187</v>
      </c>
      <c r="AU159" s="191" t="s">
        <v>82</v>
      </c>
      <c r="AY159" s="19" t="s">
        <v>185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80</v>
      </c>
      <c r="BK159" s="192">
        <f>ROUND(I159*H159,2)</f>
        <v>0</v>
      </c>
      <c r="BL159" s="19" t="s">
        <v>135</v>
      </c>
      <c r="BM159" s="191" t="s">
        <v>1512</v>
      </c>
    </row>
    <row r="160" spans="1:65" s="2" customFormat="1" ht="11.25">
      <c r="A160" s="36"/>
      <c r="B160" s="37"/>
      <c r="C160" s="38"/>
      <c r="D160" s="193" t="s">
        <v>193</v>
      </c>
      <c r="E160" s="38"/>
      <c r="F160" s="194" t="s">
        <v>742</v>
      </c>
      <c r="G160" s="38"/>
      <c r="H160" s="38"/>
      <c r="I160" s="195"/>
      <c r="J160" s="38"/>
      <c r="K160" s="38"/>
      <c r="L160" s="41"/>
      <c r="M160" s="196"/>
      <c r="N160" s="197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193</v>
      </c>
      <c r="AU160" s="19" t="s">
        <v>82</v>
      </c>
    </row>
    <row r="161" spans="1:65" s="13" customFormat="1" ht="11.25">
      <c r="B161" s="198"/>
      <c r="C161" s="199"/>
      <c r="D161" s="200" t="s">
        <v>195</v>
      </c>
      <c r="E161" s="201" t="s">
        <v>19</v>
      </c>
      <c r="F161" s="202" t="s">
        <v>1508</v>
      </c>
      <c r="G161" s="199"/>
      <c r="H161" s="201" t="s">
        <v>19</v>
      </c>
      <c r="I161" s="203"/>
      <c r="J161" s="199"/>
      <c r="K161" s="199"/>
      <c r="L161" s="204"/>
      <c r="M161" s="205"/>
      <c r="N161" s="206"/>
      <c r="O161" s="206"/>
      <c r="P161" s="206"/>
      <c r="Q161" s="206"/>
      <c r="R161" s="206"/>
      <c r="S161" s="206"/>
      <c r="T161" s="207"/>
      <c r="AT161" s="208" t="s">
        <v>195</v>
      </c>
      <c r="AU161" s="208" t="s">
        <v>82</v>
      </c>
      <c r="AV161" s="13" t="s">
        <v>80</v>
      </c>
      <c r="AW161" s="13" t="s">
        <v>35</v>
      </c>
      <c r="AX161" s="13" t="s">
        <v>73</v>
      </c>
      <c r="AY161" s="208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1513</v>
      </c>
      <c r="G162" s="210"/>
      <c r="H162" s="213">
        <v>82.424999999999997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4" customFormat="1" ht="11.25">
      <c r="B163" s="209"/>
      <c r="C163" s="210"/>
      <c r="D163" s="200" t="s">
        <v>195</v>
      </c>
      <c r="E163" s="211" t="s">
        <v>19</v>
      </c>
      <c r="F163" s="212" t="s">
        <v>1514</v>
      </c>
      <c r="G163" s="210"/>
      <c r="H163" s="213">
        <v>55.3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744</v>
      </c>
      <c r="G164" s="210"/>
      <c r="H164" s="213">
        <v>1.1479999999999999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4" customFormat="1" ht="11.25">
      <c r="B165" s="209"/>
      <c r="C165" s="210"/>
      <c r="D165" s="200" t="s">
        <v>195</v>
      </c>
      <c r="E165" s="211" t="s">
        <v>19</v>
      </c>
      <c r="F165" s="212" t="s">
        <v>1515</v>
      </c>
      <c r="G165" s="210"/>
      <c r="H165" s="213">
        <v>1.05</v>
      </c>
      <c r="I165" s="214"/>
      <c r="J165" s="210"/>
      <c r="K165" s="210"/>
      <c r="L165" s="215"/>
      <c r="M165" s="216"/>
      <c r="N165" s="217"/>
      <c r="O165" s="217"/>
      <c r="P165" s="217"/>
      <c r="Q165" s="217"/>
      <c r="R165" s="217"/>
      <c r="S165" s="217"/>
      <c r="T165" s="218"/>
      <c r="AT165" s="219" t="s">
        <v>195</v>
      </c>
      <c r="AU165" s="219" t="s">
        <v>82</v>
      </c>
      <c r="AV165" s="14" t="s">
        <v>82</v>
      </c>
      <c r="AW165" s="14" t="s">
        <v>35</v>
      </c>
      <c r="AX165" s="14" t="s">
        <v>73</v>
      </c>
      <c r="AY165" s="219" t="s">
        <v>185</v>
      </c>
    </row>
    <row r="166" spans="1:65" s="14" customFormat="1" ht="11.25">
      <c r="B166" s="209"/>
      <c r="C166" s="210"/>
      <c r="D166" s="200" t="s">
        <v>195</v>
      </c>
      <c r="E166" s="211" t="s">
        <v>19</v>
      </c>
      <c r="F166" s="212" t="s">
        <v>1516</v>
      </c>
      <c r="G166" s="210"/>
      <c r="H166" s="213">
        <v>-5.79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1517</v>
      </c>
      <c r="G167" s="210"/>
      <c r="H167" s="213">
        <v>32.549999999999997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5" customFormat="1" ht="11.25">
      <c r="B168" s="220"/>
      <c r="C168" s="221"/>
      <c r="D168" s="200" t="s">
        <v>195</v>
      </c>
      <c r="E168" s="222" t="s">
        <v>19</v>
      </c>
      <c r="F168" s="223" t="s">
        <v>226</v>
      </c>
      <c r="G168" s="221"/>
      <c r="H168" s="224">
        <v>166.68299999999999</v>
      </c>
      <c r="I168" s="225"/>
      <c r="J168" s="221"/>
      <c r="K168" s="221"/>
      <c r="L168" s="226"/>
      <c r="M168" s="227"/>
      <c r="N168" s="228"/>
      <c r="O168" s="228"/>
      <c r="P168" s="228"/>
      <c r="Q168" s="228"/>
      <c r="R168" s="228"/>
      <c r="S168" s="228"/>
      <c r="T168" s="229"/>
      <c r="AT168" s="230" t="s">
        <v>195</v>
      </c>
      <c r="AU168" s="230" t="s">
        <v>82</v>
      </c>
      <c r="AV168" s="15" t="s">
        <v>135</v>
      </c>
      <c r="AW168" s="15" t="s">
        <v>35</v>
      </c>
      <c r="AX168" s="15" t="s">
        <v>80</v>
      </c>
      <c r="AY168" s="230" t="s">
        <v>185</v>
      </c>
    </row>
    <row r="169" spans="1:65" s="2" customFormat="1" ht="16.5" customHeight="1">
      <c r="A169" s="36"/>
      <c r="B169" s="37"/>
      <c r="C169" s="180" t="s">
        <v>283</v>
      </c>
      <c r="D169" s="180" t="s">
        <v>187</v>
      </c>
      <c r="E169" s="181" t="s">
        <v>754</v>
      </c>
      <c r="F169" s="182" t="s">
        <v>755</v>
      </c>
      <c r="G169" s="183" t="s">
        <v>240</v>
      </c>
      <c r="H169" s="184">
        <v>166.68299999999999</v>
      </c>
      <c r="I169" s="185"/>
      <c r="J169" s="186">
        <f>ROUND(I169*H169,2)</f>
        <v>0</v>
      </c>
      <c r="K169" s="182" t="s">
        <v>191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135</v>
      </c>
      <c r="AT169" s="191" t="s">
        <v>187</v>
      </c>
      <c r="AU169" s="191" t="s">
        <v>82</v>
      </c>
      <c r="AY169" s="19" t="s">
        <v>185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80</v>
      </c>
      <c r="BK169" s="192">
        <f>ROUND(I169*H169,2)</f>
        <v>0</v>
      </c>
      <c r="BL169" s="19" t="s">
        <v>135</v>
      </c>
      <c r="BM169" s="191" t="s">
        <v>1518</v>
      </c>
    </row>
    <row r="170" spans="1:65" s="2" customFormat="1" ht="11.25">
      <c r="A170" s="36"/>
      <c r="B170" s="37"/>
      <c r="C170" s="38"/>
      <c r="D170" s="193" t="s">
        <v>193</v>
      </c>
      <c r="E170" s="38"/>
      <c r="F170" s="194" t="s">
        <v>757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193</v>
      </c>
      <c r="AU170" s="19" t="s">
        <v>82</v>
      </c>
    </row>
    <row r="171" spans="1:65" s="13" customFormat="1" ht="11.25">
      <c r="B171" s="198"/>
      <c r="C171" s="199"/>
      <c r="D171" s="200" t="s">
        <v>195</v>
      </c>
      <c r="E171" s="201" t="s">
        <v>19</v>
      </c>
      <c r="F171" s="202" t="s">
        <v>1508</v>
      </c>
      <c r="G171" s="199"/>
      <c r="H171" s="201" t="s">
        <v>19</v>
      </c>
      <c r="I171" s="203"/>
      <c r="J171" s="199"/>
      <c r="K171" s="199"/>
      <c r="L171" s="204"/>
      <c r="M171" s="205"/>
      <c r="N171" s="206"/>
      <c r="O171" s="206"/>
      <c r="P171" s="206"/>
      <c r="Q171" s="206"/>
      <c r="R171" s="206"/>
      <c r="S171" s="206"/>
      <c r="T171" s="207"/>
      <c r="AT171" s="208" t="s">
        <v>195</v>
      </c>
      <c r="AU171" s="208" t="s">
        <v>82</v>
      </c>
      <c r="AV171" s="13" t="s">
        <v>80</v>
      </c>
      <c r="AW171" s="13" t="s">
        <v>35</v>
      </c>
      <c r="AX171" s="13" t="s">
        <v>73</v>
      </c>
      <c r="AY171" s="208" t="s">
        <v>185</v>
      </c>
    </row>
    <row r="172" spans="1:65" s="14" customFormat="1" ht="11.25">
      <c r="B172" s="209"/>
      <c r="C172" s="210"/>
      <c r="D172" s="200" t="s">
        <v>195</v>
      </c>
      <c r="E172" s="211" t="s">
        <v>19</v>
      </c>
      <c r="F172" s="212" t="s">
        <v>1513</v>
      </c>
      <c r="G172" s="210"/>
      <c r="H172" s="213">
        <v>82.424999999999997</v>
      </c>
      <c r="I172" s="214"/>
      <c r="J172" s="210"/>
      <c r="K172" s="210"/>
      <c r="L172" s="215"/>
      <c r="M172" s="216"/>
      <c r="N172" s="217"/>
      <c r="O172" s="217"/>
      <c r="P172" s="217"/>
      <c r="Q172" s="217"/>
      <c r="R172" s="217"/>
      <c r="S172" s="217"/>
      <c r="T172" s="218"/>
      <c r="AT172" s="219" t="s">
        <v>195</v>
      </c>
      <c r="AU172" s="219" t="s">
        <v>82</v>
      </c>
      <c r="AV172" s="14" t="s">
        <v>82</v>
      </c>
      <c r="AW172" s="14" t="s">
        <v>35</v>
      </c>
      <c r="AX172" s="14" t="s">
        <v>73</v>
      </c>
      <c r="AY172" s="219" t="s">
        <v>185</v>
      </c>
    </row>
    <row r="173" spans="1:65" s="14" customFormat="1" ht="11.25">
      <c r="B173" s="209"/>
      <c r="C173" s="210"/>
      <c r="D173" s="200" t="s">
        <v>195</v>
      </c>
      <c r="E173" s="211" t="s">
        <v>19</v>
      </c>
      <c r="F173" s="212" t="s">
        <v>1514</v>
      </c>
      <c r="G173" s="210"/>
      <c r="H173" s="213">
        <v>55.3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1:65" s="14" customFormat="1" ht="11.25">
      <c r="B174" s="209"/>
      <c r="C174" s="210"/>
      <c r="D174" s="200" t="s">
        <v>195</v>
      </c>
      <c r="E174" s="211" t="s">
        <v>19</v>
      </c>
      <c r="F174" s="212" t="s">
        <v>744</v>
      </c>
      <c r="G174" s="210"/>
      <c r="H174" s="213">
        <v>1.1479999999999999</v>
      </c>
      <c r="I174" s="214"/>
      <c r="J174" s="210"/>
      <c r="K174" s="210"/>
      <c r="L174" s="215"/>
      <c r="M174" s="216"/>
      <c r="N174" s="217"/>
      <c r="O174" s="217"/>
      <c r="P174" s="217"/>
      <c r="Q174" s="217"/>
      <c r="R174" s="217"/>
      <c r="S174" s="217"/>
      <c r="T174" s="218"/>
      <c r="AT174" s="219" t="s">
        <v>195</v>
      </c>
      <c r="AU174" s="219" t="s">
        <v>82</v>
      </c>
      <c r="AV174" s="14" t="s">
        <v>82</v>
      </c>
      <c r="AW174" s="14" t="s">
        <v>35</v>
      </c>
      <c r="AX174" s="14" t="s">
        <v>73</v>
      </c>
      <c r="AY174" s="219" t="s">
        <v>185</v>
      </c>
    </row>
    <row r="175" spans="1:65" s="14" customFormat="1" ht="11.25">
      <c r="B175" s="209"/>
      <c r="C175" s="210"/>
      <c r="D175" s="200" t="s">
        <v>195</v>
      </c>
      <c r="E175" s="211" t="s">
        <v>19</v>
      </c>
      <c r="F175" s="212" t="s">
        <v>1515</v>
      </c>
      <c r="G175" s="210"/>
      <c r="H175" s="213">
        <v>1.05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1516</v>
      </c>
      <c r="G176" s="210"/>
      <c r="H176" s="213">
        <v>-5.79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4" customFormat="1" ht="11.25">
      <c r="B177" s="209"/>
      <c r="C177" s="210"/>
      <c r="D177" s="200" t="s">
        <v>195</v>
      </c>
      <c r="E177" s="211" t="s">
        <v>19</v>
      </c>
      <c r="F177" s="212" t="s">
        <v>1517</v>
      </c>
      <c r="G177" s="210"/>
      <c r="H177" s="213">
        <v>32.549999999999997</v>
      </c>
      <c r="I177" s="214"/>
      <c r="J177" s="210"/>
      <c r="K177" s="210"/>
      <c r="L177" s="215"/>
      <c r="M177" s="216"/>
      <c r="N177" s="217"/>
      <c r="O177" s="217"/>
      <c r="P177" s="217"/>
      <c r="Q177" s="217"/>
      <c r="R177" s="217"/>
      <c r="S177" s="217"/>
      <c r="T177" s="218"/>
      <c r="AT177" s="219" t="s">
        <v>195</v>
      </c>
      <c r="AU177" s="219" t="s">
        <v>82</v>
      </c>
      <c r="AV177" s="14" t="s">
        <v>82</v>
      </c>
      <c r="AW177" s="14" t="s">
        <v>35</v>
      </c>
      <c r="AX177" s="14" t="s">
        <v>73</v>
      </c>
      <c r="AY177" s="219" t="s">
        <v>185</v>
      </c>
    </row>
    <row r="178" spans="1:65" s="15" customFormat="1" ht="11.25">
      <c r="B178" s="220"/>
      <c r="C178" s="221"/>
      <c r="D178" s="200" t="s">
        <v>195</v>
      </c>
      <c r="E178" s="222" t="s">
        <v>19</v>
      </c>
      <c r="F178" s="223" t="s">
        <v>226</v>
      </c>
      <c r="G178" s="221"/>
      <c r="H178" s="224">
        <v>166.68299999999999</v>
      </c>
      <c r="I178" s="225"/>
      <c r="J178" s="221"/>
      <c r="K178" s="221"/>
      <c r="L178" s="226"/>
      <c r="M178" s="227"/>
      <c r="N178" s="228"/>
      <c r="O178" s="228"/>
      <c r="P178" s="228"/>
      <c r="Q178" s="228"/>
      <c r="R178" s="228"/>
      <c r="S178" s="228"/>
      <c r="T178" s="229"/>
      <c r="AT178" s="230" t="s">
        <v>195</v>
      </c>
      <c r="AU178" s="230" t="s">
        <v>82</v>
      </c>
      <c r="AV178" s="15" t="s">
        <v>135</v>
      </c>
      <c r="AW178" s="15" t="s">
        <v>35</v>
      </c>
      <c r="AX178" s="15" t="s">
        <v>80</v>
      </c>
      <c r="AY178" s="230" t="s">
        <v>185</v>
      </c>
    </row>
    <row r="179" spans="1:65" s="2" customFormat="1" ht="24.2" customHeight="1">
      <c r="A179" s="36"/>
      <c r="B179" s="37"/>
      <c r="C179" s="180" t="s">
        <v>293</v>
      </c>
      <c r="D179" s="180" t="s">
        <v>187</v>
      </c>
      <c r="E179" s="181" t="s">
        <v>758</v>
      </c>
      <c r="F179" s="182" t="s">
        <v>759</v>
      </c>
      <c r="G179" s="183" t="s">
        <v>342</v>
      </c>
      <c r="H179" s="184">
        <v>1.8089999999999999</v>
      </c>
      <c r="I179" s="185"/>
      <c r="J179" s="186">
        <f>ROUND(I179*H179,2)</f>
        <v>0</v>
      </c>
      <c r="K179" s="182" t="s">
        <v>191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1.0463199999999999</v>
      </c>
      <c r="R179" s="189">
        <f>Q179*H179</f>
        <v>1.8927928799999998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82</v>
      </c>
      <c r="AY179" s="19" t="s">
        <v>185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80</v>
      </c>
      <c r="BK179" s="192">
        <f>ROUND(I179*H179,2)</f>
        <v>0</v>
      </c>
      <c r="BL179" s="19" t="s">
        <v>135</v>
      </c>
      <c r="BM179" s="191" t="s">
        <v>1519</v>
      </c>
    </row>
    <row r="180" spans="1:65" s="2" customFormat="1" ht="11.25">
      <c r="A180" s="36"/>
      <c r="B180" s="37"/>
      <c r="C180" s="38"/>
      <c r="D180" s="193" t="s">
        <v>193</v>
      </c>
      <c r="E180" s="38"/>
      <c r="F180" s="194" t="s">
        <v>761</v>
      </c>
      <c r="G180" s="38"/>
      <c r="H180" s="38"/>
      <c r="I180" s="195"/>
      <c r="J180" s="38"/>
      <c r="K180" s="38"/>
      <c r="L180" s="41"/>
      <c r="M180" s="196"/>
      <c r="N180" s="197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193</v>
      </c>
      <c r="AU180" s="19" t="s">
        <v>82</v>
      </c>
    </row>
    <row r="181" spans="1:65" s="14" customFormat="1" ht="11.25">
      <c r="B181" s="209"/>
      <c r="C181" s="210"/>
      <c r="D181" s="200" t="s">
        <v>195</v>
      </c>
      <c r="E181" s="211" t="s">
        <v>19</v>
      </c>
      <c r="F181" s="212" t="s">
        <v>1520</v>
      </c>
      <c r="G181" s="210"/>
      <c r="H181" s="213">
        <v>1.8089999999999999</v>
      </c>
      <c r="I181" s="214"/>
      <c r="J181" s="210"/>
      <c r="K181" s="210"/>
      <c r="L181" s="215"/>
      <c r="M181" s="216"/>
      <c r="N181" s="217"/>
      <c r="O181" s="217"/>
      <c r="P181" s="217"/>
      <c r="Q181" s="217"/>
      <c r="R181" s="217"/>
      <c r="S181" s="217"/>
      <c r="T181" s="218"/>
      <c r="AT181" s="219" t="s">
        <v>195</v>
      </c>
      <c r="AU181" s="219" t="s">
        <v>82</v>
      </c>
      <c r="AV181" s="14" t="s">
        <v>82</v>
      </c>
      <c r="AW181" s="14" t="s">
        <v>35</v>
      </c>
      <c r="AX181" s="14" t="s">
        <v>73</v>
      </c>
      <c r="AY181" s="219" t="s">
        <v>185</v>
      </c>
    </row>
    <row r="182" spans="1:65" s="15" customFormat="1" ht="11.25">
      <c r="B182" s="220"/>
      <c r="C182" s="221"/>
      <c r="D182" s="200" t="s">
        <v>195</v>
      </c>
      <c r="E182" s="222" t="s">
        <v>19</v>
      </c>
      <c r="F182" s="223" t="s">
        <v>226</v>
      </c>
      <c r="G182" s="221"/>
      <c r="H182" s="224">
        <v>1.8089999999999999</v>
      </c>
      <c r="I182" s="225"/>
      <c r="J182" s="221"/>
      <c r="K182" s="221"/>
      <c r="L182" s="226"/>
      <c r="M182" s="227"/>
      <c r="N182" s="228"/>
      <c r="O182" s="228"/>
      <c r="P182" s="228"/>
      <c r="Q182" s="228"/>
      <c r="R182" s="228"/>
      <c r="S182" s="228"/>
      <c r="T182" s="229"/>
      <c r="AT182" s="230" t="s">
        <v>195</v>
      </c>
      <c r="AU182" s="230" t="s">
        <v>82</v>
      </c>
      <c r="AV182" s="15" t="s">
        <v>135</v>
      </c>
      <c r="AW182" s="15" t="s">
        <v>35</v>
      </c>
      <c r="AX182" s="15" t="s">
        <v>80</v>
      </c>
      <c r="AY182" s="230" t="s">
        <v>185</v>
      </c>
    </row>
    <row r="183" spans="1:65" s="12" customFormat="1" ht="22.9" customHeight="1">
      <c r="B183" s="164"/>
      <c r="C183" s="165"/>
      <c r="D183" s="166" t="s">
        <v>72</v>
      </c>
      <c r="E183" s="178" t="s">
        <v>135</v>
      </c>
      <c r="F183" s="178" t="s">
        <v>785</v>
      </c>
      <c r="G183" s="165"/>
      <c r="H183" s="165"/>
      <c r="I183" s="168"/>
      <c r="J183" s="179">
        <f>BK183</f>
        <v>0</v>
      </c>
      <c r="K183" s="165"/>
      <c r="L183" s="170"/>
      <c r="M183" s="171"/>
      <c r="N183" s="172"/>
      <c r="O183" s="172"/>
      <c r="P183" s="173">
        <f>SUM(P184:P368)</f>
        <v>0</v>
      </c>
      <c r="Q183" s="172"/>
      <c r="R183" s="173">
        <f>SUM(R184:R368)</f>
        <v>342.88160658999999</v>
      </c>
      <c r="S183" s="172"/>
      <c r="T183" s="174">
        <f>SUM(T184:T368)</f>
        <v>0</v>
      </c>
      <c r="AR183" s="175" t="s">
        <v>80</v>
      </c>
      <c r="AT183" s="176" t="s">
        <v>72</v>
      </c>
      <c r="AU183" s="176" t="s">
        <v>80</v>
      </c>
      <c r="AY183" s="175" t="s">
        <v>185</v>
      </c>
      <c r="BK183" s="177">
        <f>SUM(BK184:BK368)</f>
        <v>0</v>
      </c>
    </row>
    <row r="184" spans="1:65" s="2" customFormat="1" ht="24.2" customHeight="1">
      <c r="A184" s="36"/>
      <c r="B184" s="37"/>
      <c r="C184" s="180" t="s">
        <v>302</v>
      </c>
      <c r="D184" s="180" t="s">
        <v>187</v>
      </c>
      <c r="E184" s="181" t="s">
        <v>786</v>
      </c>
      <c r="F184" s="182" t="s">
        <v>787</v>
      </c>
      <c r="G184" s="183" t="s">
        <v>190</v>
      </c>
      <c r="H184" s="184">
        <v>102.24299999999999</v>
      </c>
      <c r="I184" s="185"/>
      <c r="J184" s="186">
        <f>ROUND(I184*H184,2)</f>
        <v>0</v>
      </c>
      <c r="K184" s="182" t="s">
        <v>191</v>
      </c>
      <c r="L184" s="41"/>
      <c r="M184" s="187" t="s">
        <v>19</v>
      </c>
      <c r="N184" s="188" t="s">
        <v>44</v>
      </c>
      <c r="O184" s="66"/>
      <c r="P184" s="189">
        <f>O184*H184</f>
        <v>0</v>
      </c>
      <c r="Q184" s="189">
        <v>2.45343</v>
      </c>
      <c r="R184" s="189">
        <f>Q184*H184</f>
        <v>250.84604349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135</v>
      </c>
      <c r="AT184" s="191" t="s">
        <v>187</v>
      </c>
      <c r="AU184" s="191" t="s">
        <v>82</v>
      </c>
      <c r="AY184" s="19" t="s">
        <v>185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80</v>
      </c>
      <c r="BK184" s="192">
        <f>ROUND(I184*H184,2)</f>
        <v>0</v>
      </c>
      <c r="BL184" s="19" t="s">
        <v>135</v>
      </c>
      <c r="BM184" s="191" t="s">
        <v>1521</v>
      </c>
    </row>
    <row r="185" spans="1:65" s="2" customFormat="1" ht="11.25">
      <c r="A185" s="36"/>
      <c r="B185" s="37"/>
      <c r="C185" s="38"/>
      <c r="D185" s="193" t="s">
        <v>193</v>
      </c>
      <c r="E185" s="38"/>
      <c r="F185" s="194" t="s">
        <v>789</v>
      </c>
      <c r="G185" s="38"/>
      <c r="H185" s="38"/>
      <c r="I185" s="195"/>
      <c r="J185" s="38"/>
      <c r="K185" s="38"/>
      <c r="L185" s="41"/>
      <c r="M185" s="196"/>
      <c r="N185" s="197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193</v>
      </c>
      <c r="AU185" s="19" t="s">
        <v>82</v>
      </c>
    </row>
    <row r="186" spans="1:65" s="13" customFormat="1" ht="11.25">
      <c r="B186" s="198"/>
      <c r="C186" s="199"/>
      <c r="D186" s="200" t="s">
        <v>195</v>
      </c>
      <c r="E186" s="201" t="s">
        <v>19</v>
      </c>
      <c r="F186" s="202" t="s">
        <v>1481</v>
      </c>
      <c r="G186" s="199"/>
      <c r="H186" s="201" t="s">
        <v>19</v>
      </c>
      <c r="I186" s="203"/>
      <c r="J186" s="199"/>
      <c r="K186" s="199"/>
      <c r="L186" s="204"/>
      <c r="M186" s="205"/>
      <c r="N186" s="206"/>
      <c r="O186" s="206"/>
      <c r="P186" s="206"/>
      <c r="Q186" s="206"/>
      <c r="R186" s="206"/>
      <c r="S186" s="206"/>
      <c r="T186" s="207"/>
      <c r="AT186" s="208" t="s">
        <v>195</v>
      </c>
      <c r="AU186" s="208" t="s">
        <v>82</v>
      </c>
      <c r="AV186" s="13" t="s">
        <v>80</v>
      </c>
      <c r="AW186" s="13" t="s">
        <v>35</v>
      </c>
      <c r="AX186" s="13" t="s">
        <v>73</v>
      </c>
      <c r="AY186" s="208" t="s">
        <v>185</v>
      </c>
    </row>
    <row r="187" spans="1:65" s="14" customFormat="1" ht="11.25">
      <c r="B187" s="209"/>
      <c r="C187" s="210"/>
      <c r="D187" s="200" t="s">
        <v>195</v>
      </c>
      <c r="E187" s="211" t="s">
        <v>19</v>
      </c>
      <c r="F187" s="212" t="s">
        <v>1522</v>
      </c>
      <c r="G187" s="210"/>
      <c r="H187" s="213">
        <v>71.569999999999993</v>
      </c>
      <c r="I187" s="214"/>
      <c r="J187" s="210"/>
      <c r="K187" s="210"/>
      <c r="L187" s="215"/>
      <c r="M187" s="216"/>
      <c r="N187" s="217"/>
      <c r="O187" s="217"/>
      <c r="P187" s="217"/>
      <c r="Q187" s="217"/>
      <c r="R187" s="217"/>
      <c r="S187" s="217"/>
      <c r="T187" s="218"/>
      <c r="AT187" s="219" t="s">
        <v>195</v>
      </c>
      <c r="AU187" s="219" t="s">
        <v>82</v>
      </c>
      <c r="AV187" s="14" t="s">
        <v>82</v>
      </c>
      <c r="AW187" s="14" t="s">
        <v>35</v>
      </c>
      <c r="AX187" s="14" t="s">
        <v>73</v>
      </c>
      <c r="AY187" s="219" t="s">
        <v>185</v>
      </c>
    </row>
    <row r="188" spans="1:65" s="14" customFormat="1" ht="11.25">
      <c r="B188" s="209"/>
      <c r="C188" s="210"/>
      <c r="D188" s="200" t="s">
        <v>195</v>
      </c>
      <c r="E188" s="211" t="s">
        <v>19</v>
      </c>
      <c r="F188" s="212" t="s">
        <v>797</v>
      </c>
      <c r="G188" s="210"/>
      <c r="H188" s="213">
        <v>33.32</v>
      </c>
      <c r="I188" s="214"/>
      <c r="J188" s="210"/>
      <c r="K188" s="210"/>
      <c r="L188" s="215"/>
      <c r="M188" s="216"/>
      <c r="N188" s="217"/>
      <c r="O188" s="217"/>
      <c r="P188" s="217"/>
      <c r="Q188" s="217"/>
      <c r="R188" s="217"/>
      <c r="S188" s="217"/>
      <c r="T188" s="218"/>
      <c r="AT188" s="219" t="s">
        <v>195</v>
      </c>
      <c r="AU188" s="219" t="s">
        <v>82</v>
      </c>
      <c r="AV188" s="14" t="s">
        <v>82</v>
      </c>
      <c r="AW188" s="14" t="s">
        <v>35</v>
      </c>
      <c r="AX188" s="14" t="s">
        <v>73</v>
      </c>
      <c r="AY188" s="219" t="s">
        <v>185</v>
      </c>
    </row>
    <row r="189" spans="1:65" s="14" customFormat="1" ht="11.25">
      <c r="B189" s="209"/>
      <c r="C189" s="210"/>
      <c r="D189" s="200" t="s">
        <v>195</v>
      </c>
      <c r="E189" s="211" t="s">
        <v>19</v>
      </c>
      <c r="F189" s="212" t="s">
        <v>1523</v>
      </c>
      <c r="G189" s="210"/>
      <c r="H189" s="213">
        <v>-4.625</v>
      </c>
      <c r="I189" s="214"/>
      <c r="J189" s="210"/>
      <c r="K189" s="210"/>
      <c r="L189" s="215"/>
      <c r="M189" s="216"/>
      <c r="N189" s="217"/>
      <c r="O189" s="217"/>
      <c r="P189" s="217"/>
      <c r="Q189" s="217"/>
      <c r="R189" s="217"/>
      <c r="S189" s="217"/>
      <c r="T189" s="218"/>
      <c r="AT189" s="219" t="s">
        <v>195</v>
      </c>
      <c r="AU189" s="219" t="s">
        <v>82</v>
      </c>
      <c r="AV189" s="14" t="s">
        <v>82</v>
      </c>
      <c r="AW189" s="14" t="s">
        <v>35</v>
      </c>
      <c r="AX189" s="14" t="s">
        <v>73</v>
      </c>
      <c r="AY189" s="219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1524</v>
      </c>
      <c r="G190" s="210"/>
      <c r="H190" s="213">
        <v>-0.2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6" customFormat="1" ht="11.25">
      <c r="B191" s="247"/>
      <c r="C191" s="248"/>
      <c r="D191" s="200" t="s">
        <v>195</v>
      </c>
      <c r="E191" s="249" t="s">
        <v>19</v>
      </c>
      <c r="F191" s="250" t="s">
        <v>727</v>
      </c>
      <c r="G191" s="248"/>
      <c r="H191" s="251">
        <v>100.06499999999998</v>
      </c>
      <c r="I191" s="252"/>
      <c r="J191" s="248"/>
      <c r="K191" s="248"/>
      <c r="L191" s="253"/>
      <c r="M191" s="254"/>
      <c r="N191" s="255"/>
      <c r="O191" s="255"/>
      <c r="P191" s="255"/>
      <c r="Q191" s="255"/>
      <c r="R191" s="255"/>
      <c r="S191" s="255"/>
      <c r="T191" s="256"/>
      <c r="AT191" s="257" t="s">
        <v>195</v>
      </c>
      <c r="AU191" s="257" t="s">
        <v>82</v>
      </c>
      <c r="AV191" s="16" t="s">
        <v>129</v>
      </c>
      <c r="AW191" s="16" t="s">
        <v>35</v>
      </c>
      <c r="AX191" s="16" t="s">
        <v>73</v>
      </c>
      <c r="AY191" s="257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1525</v>
      </c>
      <c r="G192" s="210"/>
      <c r="H192" s="213">
        <v>0.76600000000000001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1525</v>
      </c>
      <c r="G193" s="210"/>
      <c r="H193" s="213">
        <v>0.76600000000000001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1526</v>
      </c>
      <c r="G194" s="210"/>
      <c r="H194" s="213">
        <v>0.32300000000000001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4" customFormat="1" ht="11.25">
      <c r="B195" s="209"/>
      <c r="C195" s="210"/>
      <c r="D195" s="200" t="s">
        <v>195</v>
      </c>
      <c r="E195" s="211" t="s">
        <v>19</v>
      </c>
      <c r="F195" s="212" t="s">
        <v>1526</v>
      </c>
      <c r="G195" s="210"/>
      <c r="H195" s="213">
        <v>0.32300000000000001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1:65" s="16" customFormat="1" ht="11.25">
      <c r="B196" s="247"/>
      <c r="C196" s="248"/>
      <c r="D196" s="200" t="s">
        <v>195</v>
      </c>
      <c r="E196" s="249" t="s">
        <v>19</v>
      </c>
      <c r="F196" s="250" t="s">
        <v>727</v>
      </c>
      <c r="G196" s="248"/>
      <c r="H196" s="251">
        <v>2.1779999999999999</v>
      </c>
      <c r="I196" s="252"/>
      <c r="J196" s="248"/>
      <c r="K196" s="248"/>
      <c r="L196" s="253"/>
      <c r="M196" s="254"/>
      <c r="N196" s="255"/>
      <c r="O196" s="255"/>
      <c r="P196" s="255"/>
      <c r="Q196" s="255"/>
      <c r="R196" s="255"/>
      <c r="S196" s="255"/>
      <c r="T196" s="256"/>
      <c r="AT196" s="257" t="s">
        <v>195</v>
      </c>
      <c r="AU196" s="257" t="s">
        <v>82</v>
      </c>
      <c r="AV196" s="16" t="s">
        <v>129</v>
      </c>
      <c r="AW196" s="16" t="s">
        <v>35</v>
      </c>
      <c r="AX196" s="16" t="s">
        <v>73</v>
      </c>
      <c r="AY196" s="257" t="s">
        <v>185</v>
      </c>
    </row>
    <row r="197" spans="1:65" s="15" customFormat="1" ht="11.25">
      <c r="B197" s="220"/>
      <c r="C197" s="221"/>
      <c r="D197" s="200" t="s">
        <v>195</v>
      </c>
      <c r="E197" s="222" t="s">
        <v>19</v>
      </c>
      <c r="F197" s="223" t="s">
        <v>226</v>
      </c>
      <c r="G197" s="221"/>
      <c r="H197" s="224">
        <v>102.24299999999998</v>
      </c>
      <c r="I197" s="225"/>
      <c r="J197" s="221"/>
      <c r="K197" s="221"/>
      <c r="L197" s="226"/>
      <c r="M197" s="227"/>
      <c r="N197" s="228"/>
      <c r="O197" s="228"/>
      <c r="P197" s="228"/>
      <c r="Q197" s="228"/>
      <c r="R197" s="228"/>
      <c r="S197" s="228"/>
      <c r="T197" s="229"/>
      <c r="AT197" s="230" t="s">
        <v>195</v>
      </c>
      <c r="AU197" s="230" t="s">
        <v>82</v>
      </c>
      <c r="AV197" s="15" t="s">
        <v>135</v>
      </c>
      <c r="AW197" s="15" t="s">
        <v>35</v>
      </c>
      <c r="AX197" s="15" t="s">
        <v>80</v>
      </c>
      <c r="AY197" s="230" t="s">
        <v>185</v>
      </c>
    </row>
    <row r="198" spans="1:65" s="2" customFormat="1" ht="21.75" customHeight="1">
      <c r="A198" s="36"/>
      <c r="B198" s="37"/>
      <c r="C198" s="180" t="s">
        <v>309</v>
      </c>
      <c r="D198" s="180" t="s">
        <v>187</v>
      </c>
      <c r="E198" s="181" t="s">
        <v>799</v>
      </c>
      <c r="F198" s="182" t="s">
        <v>800</v>
      </c>
      <c r="G198" s="183" t="s">
        <v>240</v>
      </c>
      <c r="H198" s="184">
        <v>418.44799999999998</v>
      </c>
      <c r="I198" s="185"/>
      <c r="J198" s="186">
        <f>ROUND(I198*H198,2)</f>
        <v>0</v>
      </c>
      <c r="K198" s="182" t="s">
        <v>191</v>
      </c>
      <c r="L198" s="41"/>
      <c r="M198" s="187" t="s">
        <v>19</v>
      </c>
      <c r="N198" s="188" t="s">
        <v>44</v>
      </c>
      <c r="O198" s="66"/>
      <c r="P198" s="189">
        <f>O198*H198</f>
        <v>0</v>
      </c>
      <c r="Q198" s="189">
        <v>5.3299999999999997E-3</v>
      </c>
      <c r="R198" s="189">
        <f>Q198*H198</f>
        <v>2.2303278399999997</v>
      </c>
      <c r="S198" s="189">
        <v>0</v>
      </c>
      <c r="T198" s="190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135</v>
      </c>
      <c r="AT198" s="191" t="s">
        <v>187</v>
      </c>
      <c r="AU198" s="191" t="s">
        <v>82</v>
      </c>
      <c r="AY198" s="19" t="s">
        <v>185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19" t="s">
        <v>80</v>
      </c>
      <c r="BK198" s="192">
        <f>ROUND(I198*H198,2)</f>
        <v>0</v>
      </c>
      <c r="BL198" s="19" t="s">
        <v>135</v>
      </c>
      <c r="BM198" s="191" t="s">
        <v>1527</v>
      </c>
    </row>
    <row r="199" spans="1:65" s="2" customFormat="1" ht="11.25">
      <c r="A199" s="36"/>
      <c r="B199" s="37"/>
      <c r="C199" s="38"/>
      <c r="D199" s="193" t="s">
        <v>193</v>
      </c>
      <c r="E199" s="38"/>
      <c r="F199" s="194" t="s">
        <v>802</v>
      </c>
      <c r="G199" s="38"/>
      <c r="H199" s="38"/>
      <c r="I199" s="195"/>
      <c r="J199" s="38"/>
      <c r="K199" s="38"/>
      <c r="L199" s="41"/>
      <c r="M199" s="196"/>
      <c r="N199" s="197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193</v>
      </c>
      <c r="AU199" s="19" t="s">
        <v>82</v>
      </c>
    </row>
    <row r="200" spans="1:65" s="13" customFormat="1" ht="11.25">
      <c r="B200" s="198"/>
      <c r="C200" s="199"/>
      <c r="D200" s="200" t="s">
        <v>195</v>
      </c>
      <c r="E200" s="201" t="s">
        <v>19</v>
      </c>
      <c r="F200" s="202" t="s">
        <v>1481</v>
      </c>
      <c r="G200" s="199"/>
      <c r="H200" s="201" t="s">
        <v>19</v>
      </c>
      <c r="I200" s="203"/>
      <c r="J200" s="199"/>
      <c r="K200" s="199"/>
      <c r="L200" s="204"/>
      <c r="M200" s="205"/>
      <c r="N200" s="206"/>
      <c r="O200" s="206"/>
      <c r="P200" s="206"/>
      <c r="Q200" s="206"/>
      <c r="R200" s="206"/>
      <c r="S200" s="206"/>
      <c r="T200" s="207"/>
      <c r="AT200" s="208" t="s">
        <v>195</v>
      </c>
      <c r="AU200" s="208" t="s">
        <v>82</v>
      </c>
      <c r="AV200" s="13" t="s">
        <v>80</v>
      </c>
      <c r="AW200" s="13" t="s">
        <v>35</v>
      </c>
      <c r="AX200" s="13" t="s">
        <v>73</v>
      </c>
      <c r="AY200" s="208" t="s">
        <v>185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1528</v>
      </c>
      <c r="G201" s="210"/>
      <c r="H201" s="213">
        <v>258.56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806</v>
      </c>
      <c r="G202" s="210"/>
      <c r="H202" s="213">
        <v>-23.76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4" customFormat="1" ht="11.25">
      <c r="B203" s="209"/>
      <c r="C203" s="210"/>
      <c r="D203" s="200" t="s">
        <v>195</v>
      </c>
      <c r="E203" s="211" t="s">
        <v>19</v>
      </c>
      <c r="F203" s="212" t="s">
        <v>1089</v>
      </c>
      <c r="G203" s="210"/>
      <c r="H203" s="213">
        <v>0.79500000000000004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1:65" s="14" customFormat="1" ht="11.25">
      <c r="B204" s="209"/>
      <c r="C204" s="210"/>
      <c r="D204" s="200" t="s">
        <v>195</v>
      </c>
      <c r="E204" s="211" t="s">
        <v>19</v>
      </c>
      <c r="F204" s="212" t="s">
        <v>808</v>
      </c>
      <c r="G204" s="210"/>
      <c r="H204" s="213">
        <v>0.89500000000000002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35</v>
      </c>
      <c r="AX204" s="14" t="s">
        <v>73</v>
      </c>
      <c r="AY204" s="219" t="s">
        <v>185</v>
      </c>
    </row>
    <row r="205" spans="1:65" s="14" customFormat="1" ht="11.25">
      <c r="B205" s="209"/>
      <c r="C205" s="210"/>
      <c r="D205" s="200" t="s">
        <v>195</v>
      </c>
      <c r="E205" s="211" t="s">
        <v>19</v>
      </c>
      <c r="F205" s="212" t="s">
        <v>1090</v>
      </c>
      <c r="G205" s="210"/>
      <c r="H205" s="213">
        <v>-1.6739999999999999</v>
      </c>
      <c r="I205" s="214"/>
      <c r="J205" s="210"/>
      <c r="K205" s="210"/>
      <c r="L205" s="215"/>
      <c r="M205" s="216"/>
      <c r="N205" s="217"/>
      <c r="O205" s="217"/>
      <c r="P205" s="217"/>
      <c r="Q205" s="217"/>
      <c r="R205" s="217"/>
      <c r="S205" s="217"/>
      <c r="T205" s="218"/>
      <c r="AT205" s="219" t="s">
        <v>195</v>
      </c>
      <c r="AU205" s="219" t="s">
        <v>82</v>
      </c>
      <c r="AV205" s="14" t="s">
        <v>82</v>
      </c>
      <c r="AW205" s="14" t="s">
        <v>35</v>
      </c>
      <c r="AX205" s="14" t="s">
        <v>73</v>
      </c>
      <c r="AY205" s="219" t="s">
        <v>185</v>
      </c>
    </row>
    <row r="206" spans="1:65" s="14" customFormat="1" ht="11.25">
      <c r="B206" s="209"/>
      <c r="C206" s="210"/>
      <c r="D206" s="200" t="s">
        <v>195</v>
      </c>
      <c r="E206" s="211" t="s">
        <v>19</v>
      </c>
      <c r="F206" s="212" t="s">
        <v>1529</v>
      </c>
      <c r="G206" s="210"/>
      <c r="H206" s="213">
        <v>27.178000000000001</v>
      </c>
      <c r="I206" s="214"/>
      <c r="J206" s="210"/>
      <c r="K206" s="210"/>
      <c r="L206" s="215"/>
      <c r="M206" s="216"/>
      <c r="N206" s="217"/>
      <c r="O206" s="217"/>
      <c r="P206" s="217"/>
      <c r="Q206" s="217"/>
      <c r="R206" s="217"/>
      <c r="S206" s="217"/>
      <c r="T206" s="218"/>
      <c r="AT206" s="219" t="s">
        <v>195</v>
      </c>
      <c r="AU206" s="219" t="s">
        <v>82</v>
      </c>
      <c r="AV206" s="14" t="s">
        <v>82</v>
      </c>
      <c r="AW206" s="14" t="s">
        <v>35</v>
      </c>
      <c r="AX206" s="14" t="s">
        <v>73</v>
      </c>
      <c r="AY206" s="219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1088</v>
      </c>
      <c r="G207" s="210"/>
      <c r="H207" s="213">
        <v>3.95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1530</v>
      </c>
      <c r="G208" s="210"/>
      <c r="H208" s="213">
        <v>2.3250000000000002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1531</v>
      </c>
      <c r="G209" s="210"/>
      <c r="H209" s="213">
        <v>44.85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4" customFormat="1" ht="11.25">
      <c r="B210" s="209"/>
      <c r="C210" s="210"/>
      <c r="D210" s="200" t="s">
        <v>195</v>
      </c>
      <c r="E210" s="211" t="s">
        <v>19</v>
      </c>
      <c r="F210" s="212" t="s">
        <v>1532</v>
      </c>
      <c r="G210" s="210"/>
      <c r="H210" s="213">
        <v>43.7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1:65" s="14" customFormat="1" ht="11.25">
      <c r="B211" s="209"/>
      <c r="C211" s="210"/>
      <c r="D211" s="200" t="s">
        <v>195</v>
      </c>
      <c r="E211" s="211" t="s">
        <v>19</v>
      </c>
      <c r="F211" s="212" t="s">
        <v>1531</v>
      </c>
      <c r="G211" s="210"/>
      <c r="H211" s="213">
        <v>44.85</v>
      </c>
      <c r="I211" s="214"/>
      <c r="J211" s="210"/>
      <c r="K211" s="210"/>
      <c r="L211" s="215"/>
      <c r="M211" s="216"/>
      <c r="N211" s="217"/>
      <c r="O211" s="217"/>
      <c r="P211" s="217"/>
      <c r="Q211" s="217"/>
      <c r="R211" s="217"/>
      <c r="S211" s="217"/>
      <c r="T211" s="218"/>
      <c r="AT211" s="219" t="s">
        <v>195</v>
      </c>
      <c r="AU211" s="219" t="s">
        <v>82</v>
      </c>
      <c r="AV211" s="14" t="s">
        <v>82</v>
      </c>
      <c r="AW211" s="14" t="s">
        <v>35</v>
      </c>
      <c r="AX211" s="14" t="s">
        <v>73</v>
      </c>
      <c r="AY211" s="219" t="s">
        <v>185</v>
      </c>
    </row>
    <row r="212" spans="1:65" s="14" customFormat="1" ht="11.25">
      <c r="B212" s="209"/>
      <c r="C212" s="210"/>
      <c r="D212" s="200" t="s">
        <v>195</v>
      </c>
      <c r="E212" s="211" t="s">
        <v>19</v>
      </c>
      <c r="F212" s="212" t="s">
        <v>1533</v>
      </c>
      <c r="G212" s="210"/>
      <c r="H212" s="213">
        <v>16.779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1:65" s="15" customFormat="1" ht="11.25">
      <c r="B213" s="220"/>
      <c r="C213" s="221"/>
      <c r="D213" s="200" t="s">
        <v>195</v>
      </c>
      <c r="E213" s="222" t="s">
        <v>19</v>
      </c>
      <c r="F213" s="223" t="s">
        <v>226</v>
      </c>
      <c r="G213" s="221"/>
      <c r="H213" s="224">
        <v>418.44800000000004</v>
      </c>
      <c r="I213" s="225"/>
      <c r="J213" s="221"/>
      <c r="K213" s="221"/>
      <c r="L213" s="226"/>
      <c r="M213" s="227"/>
      <c r="N213" s="228"/>
      <c r="O213" s="228"/>
      <c r="P213" s="228"/>
      <c r="Q213" s="228"/>
      <c r="R213" s="228"/>
      <c r="S213" s="228"/>
      <c r="T213" s="229"/>
      <c r="AT213" s="230" t="s">
        <v>195</v>
      </c>
      <c r="AU213" s="230" t="s">
        <v>82</v>
      </c>
      <c r="AV213" s="15" t="s">
        <v>135</v>
      </c>
      <c r="AW213" s="15" t="s">
        <v>35</v>
      </c>
      <c r="AX213" s="15" t="s">
        <v>80</v>
      </c>
      <c r="AY213" s="230" t="s">
        <v>185</v>
      </c>
    </row>
    <row r="214" spans="1:65" s="2" customFormat="1" ht="24.2" customHeight="1">
      <c r="A214" s="36"/>
      <c r="B214" s="37"/>
      <c r="C214" s="180" t="s">
        <v>318</v>
      </c>
      <c r="D214" s="180" t="s">
        <v>187</v>
      </c>
      <c r="E214" s="181" t="s">
        <v>816</v>
      </c>
      <c r="F214" s="182" t="s">
        <v>817</v>
      </c>
      <c r="G214" s="183" t="s">
        <v>240</v>
      </c>
      <c r="H214" s="184">
        <v>418.44799999999998</v>
      </c>
      <c r="I214" s="185"/>
      <c r="J214" s="186">
        <f>ROUND(I214*H214,2)</f>
        <v>0</v>
      </c>
      <c r="K214" s="182" t="s">
        <v>191</v>
      </c>
      <c r="L214" s="41"/>
      <c r="M214" s="187" t="s">
        <v>19</v>
      </c>
      <c r="N214" s="188" t="s">
        <v>44</v>
      </c>
      <c r="O214" s="66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135</v>
      </c>
      <c r="AT214" s="191" t="s">
        <v>187</v>
      </c>
      <c r="AU214" s="191" t="s">
        <v>82</v>
      </c>
      <c r="AY214" s="19" t="s">
        <v>185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80</v>
      </c>
      <c r="BK214" s="192">
        <f>ROUND(I214*H214,2)</f>
        <v>0</v>
      </c>
      <c r="BL214" s="19" t="s">
        <v>135</v>
      </c>
      <c r="BM214" s="191" t="s">
        <v>1534</v>
      </c>
    </row>
    <row r="215" spans="1:65" s="2" customFormat="1" ht="11.25">
      <c r="A215" s="36"/>
      <c r="B215" s="37"/>
      <c r="C215" s="38"/>
      <c r="D215" s="193" t="s">
        <v>193</v>
      </c>
      <c r="E215" s="38"/>
      <c r="F215" s="194" t="s">
        <v>819</v>
      </c>
      <c r="G215" s="38"/>
      <c r="H215" s="38"/>
      <c r="I215" s="195"/>
      <c r="J215" s="38"/>
      <c r="K215" s="38"/>
      <c r="L215" s="41"/>
      <c r="M215" s="196"/>
      <c r="N215" s="197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193</v>
      </c>
      <c r="AU215" s="19" t="s">
        <v>82</v>
      </c>
    </row>
    <row r="216" spans="1:65" s="13" customFormat="1" ht="11.25">
      <c r="B216" s="198"/>
      <c r="C216" s="199"/>
      <c r="D216" s="200" t="s">
        <v>195</v>
      </c>
      <c r="E216" s="201" t="s">
        <v>19</v>
      </c>
      <c r="F216" s="202" t="s">
        <v>1481</v>
      </c>
      <c r="G216" s="199"/>
      <c r="H216" s="201" t="s">
        <v>19</v>
      </c>
      <c r="I216" s="203"/>
      <c r="J216" s="199"/>
      <c r="K216" s="199"/>
      <c r="L216" s="204"/>
      <c r="M216" s="205"/>
      <c r="N216" s="206"/>
      <c r="O216" s="206"/>
      <c r="P216" s="206"/>
      <c r="Q216" s="206"/>
      <c r="R216" s="206"/>
      <c r="S216" s="206"/>
      <c r="T216" s="207"/>
      <c r="AT216" s="208" t="s">
        <v>195</v>
      </c>
      <c r="AU216" s="208" t="s">
        <v>82</v>
      </c>
      <c r="AV216" s="13" t="s">
        <v>80</v>
      </c>
      <c r="AW216" s="13" t="s">
        <v>35</v>
      </c>
      <c r="AX216" s="13" t="s">
        <v>73</v>
      </c>
      <c r="AY216" s="208" t="s">
        <v>185</v>
      </c>
    </row>
    <row r="217" spans="1:65" s="14" customFormat="1" ht="11.25">
      <c r="B217" s="209"/>
      <c r="C217" s="210"/>
      <c r="D217" s="200" t="s">
        <v>195</v>
      </c>
      <c r="E217" s="211" t="s">
        <v>19</v>
      </c>
      <c r="F217" s="212" t="s">
        <v>1528</v>
      </c>
      <c r="G217" s="210"/>
      <c r="H217" s="213">
        <v>258.56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1:65" s="14" customFormat="1" ht="11.25">
      <c r="B218" s="209"/>
      <c r="C218" s="210"/>
      <c r="D218" s="200" t="s">
        <v>195</v>
      </c>
      <c r="E218" s="211" t="s">
        <v>19</v>
      </c>
      <c r="F218" s="212" t="s">
        <v>806</v>
      </c>
      <c r="G218" s="210"/>
      <c r="H218" s="213">
        <v>-23.76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65" s="14" customFormat="1" ht="11.25">
      <c r="B219" s="209"/>
      <c r="C219" s="210"/>
      <c r="D219" s="200" t="s">
        <v>195</v>
      </c>
      <c r="E219" s="211" t="s">
        <v>19</v>
      </c>
      <c r="F219" s="212" t="s">
        <v>1089</v>
      </c>
      <c r="G219" s="210"/>
      <c r="H219" s="213">
        <v>0.79500000000000004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1:65" s="14" customFormat="1" ht="11.25">
      <c r="B220" s="209"/>
      <c r="C220" s="210"/>
      <c r="D220" s="200" t="s">
        <v>195</v>
      </c>
      <c r="E220" s="211" t="s">
        <v>19</v>
      </c>
      <c r="F220" s="212" t="s">
        <v>808</v>
      </c>
      <c r="G220" s="210"/>
      <c r="H220" s="213">
        <v>0.89500000000000002</v>
      </c>
      <c r="I220" s="214"/>
      <c r="J220" s="210"/>
      <c r="K220" s="210"/>
      <c r="L220" s="215"/>
      <c r="M220" s="216"/>
      <c r="N220" s="217"/>
      <c r="O220" s="217"/>
      <c r="P220" s="217"/>
      <c r="Q220" s="217"/>
      <c r="R220" s="217"/>
      <c r="S220" s="217"/>
      <c r="T220" s="218"/>
      <c r="AT220" s="219" t="s">
        <v>195</v>
      </c>
      <c r="AU220" s="219" t="s">
        <v>82</v>
      </c>
      <c r="AV220" s="14" t="s">
        <v>82</v>
      </c>
      <c r="AW220" s="14" t="s">
        <v>35</v>
      </c>
      <c r="AX220" s="14" t="s">
        <v>73</v>
      </c>
      <c r="AY220" s="219" t="s">
        <v>185</v>
      </c>
    </row>
    <row r="221" spans="1:65" s="14" customFormat="1" ht="11.25">
      <c r="B221" s="209"/>
      <c r="C221" s="210"/>
      <c r="D221" s="200" t="s">
        <v>195</v>
      </c>
      <c r="E221" s="211" t="s">
        <v>19</v>
      </c>
      <c r="F221" s="212" t="s">
        <v>1090</v>
      </c>
      <c r="G221" s="210"/>
      <c r="H221" s="213">
        <v>-1.6739999999999999</v>
      </c>
      <c r="I221" s="214"/>
      <c r="J221" s="210"/>
      <c r="K221" s="210"/>
      <c r="L221" s="215"/>
      <c r="M221" s="216"/>
      <c r="N221" s="217"/>
      <c r="O221" s="217"/>
      <c r="P221" s="217"/>
      <c r="Q221" s="217"/>
      <c r="R221" s="217"/>
      <c r="S221" s="217"/>
      <c r="T221" s="218"/>
      <c r="AT221" s="219" t="s">
        <v>195</v>
      </c>
      <c r="AU221" s="219" t="s">
        <v>82</v>
      </c>
      <c r="AV221" s="14" t="s">
        <v>82</v>
      </c>
      <c r="AW221" s="14" t="s">
        <v>35</v>
      </c>
      <c r="AX221" s="14" t="s">
        <v>73</v>
      </c>
      <c r="AY221" s="219" t="s">
        <v>185</v>
      </c>
    </row>
    <row r="222" spans="1:65" s="14" customFormat="1" ht="11.25">
      <c r="B222" s="209"/>
      <c r="C222" s="210"/>
      <c r="D222" s="200" t="s">
        <v>195</v>
      </c>
      <c r="E222" s="211" t="s">
        <v>19</v>
      </c>
      <c r="F222" s="212" t="s">
        <v>1529</v>
      </c>
      <c r="G222" s="210"/>
      <c r="H222" s="213">
        <v>27.178000000000001</v>
      </c>
      <c r="I222" s="214"/>
      <c r="J222" s="210"/>
      <c r="K222" s="210"/>
      <c r="L222" s="215"/>
      <c r="M222" s="216"/>
      <c r="N222" s="217"/>
      <c r="O222" s="217"/>
      <c r="P222" s="217"/>
      <c r="Q222" s="217"/>
      <c r="R222" s="217"/>
      <c r="S222" s="217"/>
      <c r="T222" s="218"/>
      <c r="AT222" s="219" t="s">
        <v>195</v>
      </c>
      <c r="AU222" s="219" t="s">
        <v>82</v>
      </c>
      <c r="AV222" s="14" t="s">
        <v>82</v>
      </c>
      <c r="AW222" s="14" t="s">
        <v>35</v>
      </c>
      <c r="AX222" s="14" t="s">
        <v>73</v>
      </c>
      <c r="AY222" s="219" t="s">
        <v>185</v>
      </c>
    </row>
    <row r="223" spans="1:65" s="14" customFormat="1" ht="11.25">
      <c r="B223" s="209"/>
      <c r="C223" s="210"/>
      <c r="D223" s="200" t="s">
        <v>195</v>
      </c>
      <c r="E223" s="211" t="s">
        <v>19</v>
      </c>
      <c r="F223" s="212" t="s">
        <v>1088</v>
      </c>
      <c r="G223" s="210"/>
      <c r="H223" s="213">
        <v>3.95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1:65" s="14" customFormat="1" ht="11.25">
      <c r="B224" s="209"/>
      <c r="C224" s="210"/>
      <c r="D224" s="200" t="s">
        <v>195</v>
      </c>
      <c r="E224" s="211" t="s">
        <v>19</v>
      </c>
      <c r="F224" s="212" t="s">
        <v>1530</v>
      </c>
      <c r="G224" s="210"/>
      <c r="H224" s="213">
        <v>2.3250000000000002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1531</v>
      </c>
      <c r="G225" s="210"/>
      <c r="H225" s="213">
        <v>44.85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4" customFormat="1" ht="11.25">
      <c r="B226" s="209"/>
      <c r="C226" s="210"/>
      <c r="D226" s="200" t="s">
        <v>195</v>
      </c>
      <c r="E226" s="211" t="s">
        <v>19</v>
      </c>
      <c r="F226" s="212" t="s">
        <v>1532</v>
      </c>
      <c r="G226" s="210"/>
      <c r="H226" s="213">
        <v>43.7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1531</v>
      </c>
      <c r="G227" s="210"/>
      <c r="H227" s="213">
        <v>44.85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4" customFormat="1" ht="11.25">
      <c r="B228" s="209"/>
      <c r="C228" s="210"/>
      <c r="D228" s="200" t="s">
        <v>195</v>
      </c>
      <c r="E228" s="211" t="s">
        <v>19</v>
      </c>
      <c r="F228" s="212" t="s">
        <v>1533</v>
      </c>
      <c r="G228" s="210"/>
      <c r="H228" s="213">
        <v>16.779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1:65" s="15" customFormat="1" ht="11.25">
      <c r="B229" s="220"/>
      <c r="C229" s="221"/>
      <c r="D229" s="200" t="s">
        <v>195</v>
      </c>
      <c r="E229" s="222" t="s">
        <v>19</v>
      </c>
      <c r="F229" s="223" t="s">
        <v>226</v>
      </c>
      <c r="G229" s="221"/>
      <c r="H229" s="224">
        <v>418.44800000000004</v>
      </c>
      <c r="I229" s="225"/>
      <c r="J229" s="221"/>
      <c r="K229" s="221"/>
      <c r="L229" s="226"/>
      <c r="M229" s="227"/>
      <c r="N229" s="228"/>
      <c r="O229" s="228"/>
      <c r="P229" s="228"/>
      <c r="Q229" s="228"/>
      <c r="R229" s="228"/>
      <c r="S229" s="228"/>
      <c r="T229" s="229"/>
      <c r="AT229" s="230" t="s">
        <v>195</v>
      </c>
      <c r="AU229" s="230" t="s">
        <v>82</v>
      </c>
      <c r="AV229" s="15" t="s">
        <v>135</v>
      </c>
      <c r="AW229" s="15" t="s">
        <v>35</v>
      </c>
      <c r="AX229" s="15" t="s">
        <v>80</v>
      </c>
      <c r="AY229" s="230" t="s">
        <v>185</v>
      </c>
    </row>
    <row r="230" spans="1:65" s="2" customFormat="1" ht="24.2" customHeight="1">
      <c r="A230" s="36"/>
      <c r="B230" s="37"/>
      <c r="C230" s="180" t="s">
        <v>8</v>
      </c>
      <c r="D230" s="180" t="s">
        <v>187</v>
      </c>
      <c r="E230" s="181" t="s">
        <v>820</v>
      </c>
      <c r="F230" s="182" t="s">
        <v>821</v>
      </c>
      <c r="G230" s="183" t="s">
        <v>240</v>
      </c>
      <c r="H230" s="184">
        <v>395.45800000000003</v>
      </c>
      <c r="I230" s="185"/>
      <c r="J230" s="186">
        <f>ROUND(I230*H230,2)</f>
        <v>0</v>
      </c>
      <c r="K230" s="182" t="s">
        <v>191</v>
      </c>
      <c r="L230" s="41"/>
      <c r="M230" s="187" t="s">
        <v>19</v>
      </c>
      <c r="N230" s="188" t="s">
        <v>44</v>
      </c>
      <c r="O230" s="66"/>
      <c r="P230" s="189">
        <f>O230*H230</f>
        <v>0</v>
      </c>
      <c r="Q230" s="189">
        <v>8.8000000000000003E-4</v>
      </c>
      <c r="R230" s="189">
        <f>Q230*H230</f>
        <v>0.34800304000000004</v>
      </c>
      <c r="S230" s="189">
        <v>0</v>
      </c>
      <c r="T230" s="190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135</v>
      </c>
      <c r="AT230" s="191" t="s">
        <v>187</v>
      </c>
      <c r="AU230" s="191" t="s">
        <v>82</v>
      </c>
      <c r="AY230" s="19" t="s">
        <v>185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19" t="s">
        <v>80</v>
      </c>
      <c r="BK230" s="192">
        <f>ROUND(I230*H230,2)</f>
        <v>0</v>
      </c>
      <c r="BL230" s="19" t="s">
        <v>135</v>
      </c>
      <c r="BM230" s="191" t="s">
        <v>1535</v>
      </c>
    </row>
    <row r="231" spans="1:65" s="2" customFormat="1" ht="11.25">
      <c r="A231" s="36"/>
      <c r="B231" s="37"/>
      <c r="C231" s="38"/>
      <c r="D231" s="193" t="s">
        <v>193</v>
      </c>
      <c r="E231" s="38"/>
      <c r="F231" s="194" t="s">
        <v>823</v>
      </c>
      <c r="G231" s="38"/>
      <c r="H231" s="38"/>
      <c r="I231" s="195"/>
      <c r="J231" s="38"/>
      <c r="K231" s="38"/>
      <c r="L231" s="41"/>
      <c r="M231" s="196"/>
      <c r="N231" s="197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193</v>
      </c>
      <c r="AU231" s="19" t="s">
        <v>82</v>
      </c>
    </row>
    <row r="232" spans="1:65" s="13" customFormat="1" ht="11.25">
      <c r="B232" s="198"/>
      <c r="C232" s="199"/>
      <c r="D232" s="200" t="s">
        <v>195</v>
      </c>
      <c r="E232" s="201" t="s">
        <v>19</v>
      </c>
      <c r="F232" s="202" t="s">
        <v>1481</v>
      </c>
      <c r="G232" s="199"/>
      <c r="H232" s="201" t="s">
        <v>19</v>
      </c>
      <c r="I232" s="203"/>
      <c r="J232" s="199"/>
      <c r="K232" s="199"/>
      <c r="L232" s="204"/>
      <c r="M232" s="205"/>
      <c r="N232" s="206"/>
      <c r="O232" s="206"/>
      <c r="P232" s="206"/>
      <c r="Q232" s="206"/>
      <c r="R232" s="206"/>
      <c r="S232" s="206"/>
      <c r="T232" s="207"/>
      <c r="AT232" s="208" t="s">
        <v>195</v>
      </c>
      <c r="AU232" s="208" t="s">
        <v>82</v>
      </c>
      <c r="AV232" s="13" t="s">
        <v>80</v>
      </c>
      <c r="AW232" s="13" t="s">
        <v>35</v>
      </c>
      <c r="AX232" s="13" t="s">
        <v>73</v>
      </c>
      <c r="AY232" s="208" t="s">
        <v>185</v>
      </c>
    </row>
    <row r="233" spans="1:65" s="14" customFormat="1" ht="11.25">
      <c r="B233" s="209"/>
      <c r="C233" s="210"/>
      <c r="D233" s="200" t="s">
        <v>195</v>
      </c>
      <c r="E233" s="211" t="s">
        <v>19</v>
      </c>
      <c r="F233" s="212" t="s">
        <v>1528</v>
      </c>
      <c r="G233" s="210"/>
      <c r="H233" s="213">
        <v>258.56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1:65" s="14" customFormat="1" ht="11.25">
      <c r="B234" s="209"/>
      <c r="C234" s="210"/>
      <c r="D234" s="200" t="s">
        <v>195</v>
      </c>
      <c r="E234" s="211" t="s">
        <v>19</v>
      </c>
      <c r="F234" s="212" t="s">
        <v>1536</v>
      </c>
      <c r="G234" s="210"/>
      <c r="H234" s="213">
        <v>-18.5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1:65" s="14" customFormat="1" ht="11.25">
      <c r="B235" s="209"/>
      <c r="C235" s="210"/>
      <c r="D235" s="200" t="s">
        <v>195</v>
      </c>
      <c r="E235" s="211" t="s">
        <v>19</v>
      </c>
      <c r="F235" s="212" t="s">
        <v>1537</v>
      </c>
      <c r="G235" s="210"/>
      <c r="H235" s="213">
        <v>13.023</v>
      </c>
      <c r="I235" s="214"/>
      <c r="J235" s="210"/>
      <c r="K235" s="210"/>
      <c r="L235" s="215"/>
      <c r="M235" s="216"/>
      <c r="N235" s="217"/>
      <c r="O235" s="217"/>
      <c r="P235" s="217"/>
      <c r="Q235" s="217"/>
      <c r="R235" s="217"/>
      <c r="S235" s="217"/>
      <c r="T235" s="218"/>
      <c r="AT235" s="219" t="s">
        <v>195</v>
      </c>
      <c r="AU235" s="219" t="s">
        <v>82</v>
      </c>
      <c r="AV235" s="14" t="s">
        <v>82</v>
      </c>
      <c r="AW235" s="14" t="s">
        <v>35</v>
      </c>
      <c r="AX235" s="14" t="s">
        <v>73</v>
      </c>
      <c r="AY235" s="219" t="s">
        <v>185</v>
      </c>
    </row>
    <row r="236" spans="1:65" s="14" customFormat="1" ht="11.25">
      <c r="B236" s="209"/>
      <c r="C236" s="210"/>
      <c r="D236" s="200" t="s">
        <v>195</v>
      </c>
      <c r="E236" s="211" t="s">
        <v>19</v>
      </c>
      <c r="F236" s="212" t="s">
        <v>1531</v>
      </c>
      <c r="G236" s="210"/>
      <c r="H236" s="213">
        <v>44.85</v>
      </c>
      <c r="I236" s="214"/>
      <c r="J236" s="210"/>
      <c r="K236" s="210"/>
      <c r="L236" s="215"/>
      <c r="M236" s="216"/>
      <c r="N236" s="217"/>
      <c r="O236" s="217"/>
      <c r="P236" s="217"/>
      <c r="Q236" s="217"/>
      <c r="R236" s="217"/>
      <c r="S236" s="217"/>
      <c r="T236" s="218"/>
      <c r="AT236" s="219" t="s">
        <v>195</v>
      </c>
      <c r="AU236" s="219" t="s">
        <v>82</v>
      </c>
      <c r="AV236" s="14" t="s">
        <v>82</v>
      </c>
      <c r="AW236" s="14" t="s">
        <v>35</v>
      </c>
      <c r="AX236" s="14" t="s">
        <v>73</v>
      </c>
      <c r="AY236" s="219" t="s">
        <v>185</v>
      </c>
    </row>
    <row r="237" spans="1:65" s="14" customFormat="1" ht="11.25">
      <c r="B237" s="209"/>
      <c r="C237" s="210"/>
      <c r="D237" s="200" t="s">
        <v>195</v>
      </c>
      <c r="E237" s="211" t="s">
        <v>19</v>
      </c>
      <c r="F237" s="212" t="s">
        <v>1532</v>
      </c>
      <c r="G237" s="210"/>
      <c r="H237" s="213">
        <v>43.7</v>
      </c>
      <c r="I237" s="214"/>
      <c r="J237" s="210"/>
      <c r="K237" s="210"/>
      <c r="L237" s="215"/>
      <c r="M237" s="216"/>
      <c r="N237" s="217"/>
      <c r="O237" s="217"/>
      <c r="P237" s="217"/>
      <c r="Q237" s="217"/>
      <c r="R237" s="217"/>
      <c r="S237" s="217"/>
      <c r="T237" s="218"/>
      <c r="AT237" s="219" t="s">
        <v>195</v>
      </c>
      <c r="AU237" s="219" t="s">
        <v>82</v>
      </c>
      <c r="AV237" s="14" t="s">
        <v>82</v>
      </c>
      <c r="AW237" s="14" t="s">
        <v>35</v>
      </c>
      <c r="AX237" s="14" t="s">
        <v>73</v>
      </c>
      <c r="AY237" s="219" t="s">
        <v>185</v>
      </c>
    </row>
    <row r="238" spans="1:65" s="14" customFormat="1" ht="11.25">
      <c r="B238" s="209"/>
      <c r="C238" s="210"/>
      <c r="D238" s="200" t="s">
        <v>195</v>
      </c>
      <c r="E238" s="211" t="s">
        <v>19</v>
      </c>
      <c r="F238" s="212" t="s">
        <v>1531</v>
      </c>
      <c r="G238" s="210"/>
      <c r="H238" s="213">
        <v>44.85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35</v>
      </c>
      <c r="AX238" s="14" t="s">
        <v>73</v>
      </c>
      <c r="AY238" s="219" t="s">
        <v>185</v>
      </c>
    </row>
    <row r="239" spans="1:65" s="14" customFormat="1" ht="11.25">
      <c r="B239" s="209"/>
      <c r="C239" s="210"/>
      <c r="D239" s="200" t="s">
        <v>195</v>
      </c>
      <c r="E239" s="211" t="s">
        <v>19</v>
      </c>
      <c r="F239" s="212" t="s">
        <v>1538</v>
      </c>
      <c r="G239" s="210"/>
      <c r="H239" s="213">
        <v>8.9749999999999996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1:65" s="15" customFormat="1" ht="11.25">
      <c r="B240" s="220"/>
      <c r="C240" s="221"/>
      <c r="D240" s="200" t="s">
        <v>195</v>
      </c>
      <c r="E240" s="222" t="s">
        <v>19</v>
      </c>
      <c r="F240" s="223" t="s">
        <v>226</v>
      </c>
      <c r="G240" s="221"/>
      <c r="H240" s="224">
        <v>395.45800000000003</v>
      </c>
      <c r="I240" s="225"/>
      <c r="J240" s="221"/>
      <c r="K240" s="221"/>
      <c r="L240" s="226"/>
      <c r="M240" s="227"/>
      <c r="N240" s="228"/>
      <c r="O240" s="228"/>
      <c r="P240" s="228"/>
      <c r="Q240" s="228"/>
      <c r="R240" s="228"/>
      <c r="S240" s="228"/>
      <c r="T240" s="229"/>
      <c r="AT240" s="230" t="s">
        <v>195</v>
      </c>
      <c r="AU240" s="230" t="s">
        <v>82</v>
      </c>
      <c r="AV240" s="15" t="s">
        <v>135</v>
      </c>
      <c r="AW240" s="15" t="s">
        <v>35</v>
      </c>
      <c r="AX240" s="15" t="s">
        <v>80</v>
      </c>
      <c r="AY240" s="230" t="s">
        <v>185</v>
      </c>
    </row>
    <row r="241" spans="1:65" s="2" customFormat="1" ht="24.2" customHeight="1">
      <c r="A241" s="36"/>
      <c r="B241" s="37"/>
      <c r="C241" s="180" t="s">
        <v>339</v>
      </c>
      <c r="D241" s="180" t="s">
        <v>187</v>
      </c>
      <c r="E241" s="181" t="s">
        <v>827</v>
      </c>
      <c r="F241" s="182" t="s">
        <v>828</v>
      </c>
      <c r="G241" s="183" t="s">
        <v>240</v>
      </c>
      <c r="H241" s="184">
        <v>395.45800000000003</v>
      </c>
      <c r="I241" s="185"/>
      <c r="J241" s="186">
        <f>ROUND(I241*H241,2)</f>
        <v>0</v>
      </c>
      <c r="K241" s="182" t="s">
        <v>191</v>
      </c>
      <c r="L241" s="41"/>
      <c r="M241" s="187" t="s">
        <v>19</v>
      </c>
      <c r="N241" s="188" t="s">
        <v>44</v>
      </c>
      <c r="O241" s="66"/>
      <c r="P241" s="189">
        <f>O241*H241</f>
        <v>0</v>
      </c>
      <c r="Q241" s="189">
        <v>0</v>
      </c>
      <c r="R241" s="189">
        <f>Q241*H241</f>
        <v>0</v>
      </c>
      <c r="S241" s="189">
        <v>0</v>
      </c>
      <c r="T241" s="190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135</v>
      </c>
      <c r="AT241" s="191" t="s">
        <v>187</v>
      </c>
      <c r="AU241" s="191" t="s">
        <v>82</v>
      </c>
      <c r="AY241" s="19" t="s">
        <v>185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19" t="s">
        <v>80</v>
      </c>
      <c r="BK241" s="192">
        <f>ROUND(I241*H241,2)</f>
        <v>0</v>
      </c>
      <c r="BL241" s="19" t="s">
        <v>135</v>
      </c>
      <c r="BM241" s="191" t="s">
        <v>1539</v>
      </c>
    </row>
    <row r="242" spans="1:65" s="2" customFormat="1" ht="11.25">
      <c r="A242" s="36"/>
      <c r="B242" s="37"/>
      <c r="C242" s="38"/>
      <c r="D242" s="193" t="s">
        <v>193</v>
      </c>
      <c r="E242" s="38"/>
      <c r="F242" s="194" t="s">
        <v>830</v>
      </c>
      <c r="G242" s="38"/>
      <c r="H242" s="38"/>
      <c r="I242" s="195"/>
      <c r="J242" s="38"/>
      <c r="K242" s="38"/>
      <c r="L242" s="41"/>
      <c r="M242" s="196"/>
      <c r="N242" s="197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193</v>
      </c>
      <c r="AU242" s="19" t="s">
        <v>82</v>
      </c>
    </row>
    <row r="243" spans="1:65" s="13" customFormat="1" ht="11.25">
      <c r="B243" s="198"/>
      <c r="C243" s="199"/>
      <c r="D243" s="200" t="s">
        <v>195</v>
      </c>
      <c r="E243" s="201" t="s">
        <v>19</v>
      </c>
      <c r="F243" s="202" t="s">
        <v>1481</v>
      </c>
      <c r="G243" s="199"/>
      <c r="H243" s="201" t="s">
        <v>19</v>
      </c>
      <c r="I243" s="203"/>
      <c r="J243" s="199"/>
      <c r="K243" s="199"/>
      <c r="L243" s="204"/>
      <c r="M243" s="205"/>
      <c r="N243" s="206"/>
      <c r="O243" s="206"/>
      <c r="P243" s="206"/>
      <c r="Q243" s="206"/>
      <c r="R243" s="206"/>
      <c r="S243" s="206"/>
      <c r="T243" s="207"/>
      <c r="AT243" s="208" t="s">
        <v>195</v>
      </c>
      <c r="AU243" s="208" t="s">
        <v>82</v>
      </c>
      <c r="AV243" s="13" t="s">
        <v>80</v>
      </c>
      <c r="AW243" s="13" t="s">
        <v>35</v>
      </c>
      <c r="AX243" s="13" t="s">
        <v>73</v>
      </c>
      <c r="AY243" s="208" t="s">
        <v>185</v>
      </c>
    </row>
    <row r="244" spans="1:65" s="14" customFormat="1" ht="11.25">
      <c r="B244" s="209"/>
      <c r="C244" s="210"/>
      <c r="D244" s="200" t="s">
        <v>195</v>
      </c>
      <c r="E244" s="211" t="s">
        <v>19</v>
      </c>
      <c r="F244" s="212" t="s">
        <v>1528</v>
      </c>
      <c r="G244" s="210"/>
      <c r="H244" s="213">
        <v>258.56</v>
      </c>
      <c r="I244" s="214"/>
      <c r="J244" s="210"/>
      <c r="K244" s="210"/>
      <c r="L244" s="215"/>
      <c r="M244" s="216"/>
      <c r="N244" s="217"/>
      <c r="O244" s="217"/>
      <c r="P244" s="217"/>
      <c r="Q244" s="217"/>
      <c r="R244" s="217"/>
      <c r="S244" s="217"/>
      <c r="T244" s="218"/>
      <c r="AT244" s="219" t="s">
        <v>195</v>
      </c>
      <c r="AU244" s="219" t="s">
        <v>82</v>
      </c>
      <c r="AV244" s="14" t="s">
        <v>82</v>
      </c>
      <c r="AW244" s="14" t="s">
        <v>35</v>
      </c>
      <c r="AX244" s="14" t="s">
        <v>73</v>
      </c>
      <c r="AY244" s="219" t="s">
        <v>185</v>
      </c>
    </row>
    <row r="245" spans="1:65" s="14" customFormat="1" ht="11.25">
      <c r="B245" s="209"/>
      <c r="C245" s="210"/>
      <c r="D245" s="200" t="s">
        <v>195</v>
      </c>
      <c r="E245" s="211" t="s">
        <v>19</v>
      </c>
      <c r="F245" s="212" t="s">
        <v>1536</v>
      </c>
      <c r="G245" s="210"/>
      <c r="H245" s="213">
        <v>-18.5</v>
      </c>
      <c r="I245" s="214"/>
      <c r="J245" s="210"/>
      <c r="K245" s="210"/>
      <c r="L245" s="215"/>
      <c r="M245" s="216"/>
      <c r="N245" s="217"/>
      <c r="O245" s="217"/>
      <c r="P245" s="217"/>
      <c r="Q245" s="217"/>
      <c r="R245" s="217"/>
      <c r="S245" s="217"/>
      <c r="T245" s="218"/>
      <c r="AT245" s="219" t="s">
        <v>195</v>
      </c>
      <c r="AU245" s="219" t="s">
        <v>82</v>
      </c>
      <c r="AV245" s="14" t="s">
        <v>82</v>
      </c>
      <c r="AW245" s="14" t="s">
        <v>35</v>
      </c>
      <c r="AX245" s="14" t="s">
        <v>73</v>
      </c>
      <c r="AY245" s="219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1537</v>
      </c>
      <c r="G246" s="210"/>
      <c r="H246" s="213">
        <v>13.023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4" customFormat="1" ht="11.25">
      <c r="B247" s="209"/>
      <c r="C247" s="210"/>
      <c r="D247" s="200" t="s">
        <v>195</v>
      </c>
      <c r="E247" s="211" t="s">
        <v>19</v>
      </c>
      <c r="F247" s="212" t="s">
        <v>1531</v>
      </c>
      <c r="G247" s="210"/>
      <c r="H247" s="213">
        <v>44.85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1:65" s="14" customFormat="1" ht="11.25">
      <c r="B248" s="209"/>
      <c r="C248" s="210"/>
      <c r="D248" s="200" t="s">
        <v>195</v>
      </c>
      <c r="E248" s="211" t="s">
        <v>19</v>
      </c>
      <c r="F248" s="212" t="s">
        <v>1532</v>
      </c>
      <c r="G248" s="210"/>
      <c r="H248" s="213">
        <v>43.7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1:65" s="14" customFormat="1" ht="11.25">
      <c r="B249" s="209"/>
      <c r="C249" s="210"/>
      <c r="D249" s="200" t="s">
        <v>195</v>
      </c>
      <c r="E249" s="211" t="s">
        <v>19</v>
      </c>
      <c r="F249" s="212" t="s">
        <v>1531</v>
      </c>
      <c r="G249" s="210"/>
      <c r="H249" s="213">
        <v>44.85</v>
      </c>
      <c r="I249" s="214"/>
      <c r="J249" s="210"/>
      <c r="K249" s="210"/>
      <c r="L249" s="215"/>
      <c r="M249" s="216"/>
      <c r="N249" s="217"/>
      <c r="O249" s="217"/>
      <c r="P249" s="217"/>
      <c r="Q249" s="217"/>
      <c r="R249" s="217"/>
      <c r="S249" s="217"/>
      <c r="T249" s="218"/>
      <c r="AT249" s="219" t="s">
        <v>195</v>
      </c>
      <c r="AU249" s="219" t="s">
        <v>82</v>
      </c>
      <c r="AV249" s="14" t="s">
        <v>82</v>
      </c>
      <c r="AW249" s="14" t="s">
        <v>35</v>
      </c>
      <c r="AX249" s="14" t="s">
        <v>73</v>
      </c>
      <c r="AY249" s="219" t="s">
        <v>185</v>
      </c>
    </row>
    <row r="250" spans="1:65" s="14" customFormat="1" ht="11.25">
      <c r="B250" s="209"/>
      <c r="C250" s="210"/>
      <c r="D250" s="200" t="s">
        <v>195</v>
      </c>
      <c r="E250" s="211" t="s">
        <v>19</v>
      </c>
      <c r="F250" s="212" t="s">
        <v>1538</v>
      </c>
      <c r="G250" s="210"/>
      <c r="H250" s="213">
        <v>8.9749999999999996</v>
      </c>
      <c r="I250" s="214"/>
      <c r="J250" s="210"/>
      <c r="K250" s="210"/>
      <c r="L250" s="215"/>
      <c r="M250" s="216"/>
      <c r="N250" s="217"/>
      <c r="O250" s="217"/>
      <c r="P250" s="217"/>
      <c r="Q250" s="217"/>
      <c r="R250" s="217"/>
      <c r="S250" s="217"/>
      <c r="T250" s="218"/>
      <c r="AT250" s="219" t="s">
        <v>195</v>
      </c>
      <c r="AU250" s="219" t="s">
        <v>82</v>
      </c>
      <c r="AV250" s="14" t="s">
        <v>82</v>
      </c>
      <c r="AW250" s="14" t="s">
        <v>35</v>
      </c>
      <c r="AX250" s="14" t="s">
        <v>73</v>
      </c>
      <c r="AY250" s="219" t="s">
        <v>185</v>
      </c>
    </row>
    <row r="251" spans="1:65" s="15" customFormat="1" ht="11.25">
      <c r="B251" s="220"/>
      <c r="C251" s="221"/>
      <c r="D251" s="200" t="s">
        <v>195</v>
      </c>
      <c r="E251" s="222" t="s">
        <v>19</v>
      </c>
      <c r="F251" s="223" t="s">
        <v>226</v>
      </c>
      <c r="G251" s="221"/>
      <c r="H251" s="224">
        <v>395.45800000000003</v>
      </c>
      <c r="I251" s="225"/>
      <c r="J251" s="221"/>
      <c r="K251" s="221"/>
      <c r="L251" s="226"/>
      <c r="M251" s="227"/>
      <c r="N251" s="228"/>
      <c r="O251" s="228"/>
      <c r="P251" s="228"/>
      <c r="Q251" s="228"/>
      <c r="R251" s="228"/>
      <c r="S251" s="228"/>
      <c r="T251" s="229"/>
      <c r="AT251" s="230" t="s">
        <v>195</v>
      </c>
      <c r="AU251" s="230" t="s">
        <v>82</v>
      </c>
      <c r="AV251" s="15" t="s">
        <v>135</v>
      </c>
      <c r="AW251" s="15" t="s">
        <v>35</v>
      </c>
      <c r="AX251" s="15" t="s">
        <v>80</v>
      </c>
      <c r="AY251" s="230" t="s">
        <v>185</v>
      </c>
    </row>
    <row r="252" spans="1:65" s="2" customFormat="1" ht="44.25" customHeight="1">
      <c r="A252" s="36"/>
      <c r="B252" s="37"/>
      <c r="C252" s="180" t="s">
        <v>345</v>
      </c>
      <c r="D252" s="180" t="s">
        <v>187</v>
      </c>
      <c r="E252" s="181" t="s">
        <v>840</v>
      </c>
      <c r="F252" s="182" t="s">
        <v>841</v>
      </c>
      <c r="G252" s="183" t="s">
        <v>342</v>
      </c>
      <c r="H252" s="184">
        <v>13.292</v>
      </c>
      <c r="I252" s="185"/>
      <c r="J252" s="186">
        <f>ROUND(I252*H252,2)</f>
        <v>0</v>
      </c>
      <c r="K252" s="182" t="s">
        <v>191</v>
      </c>
      <c r="L252" s="41"/>
      <c r="M252" s="187" t="s">
        <v>19</v>
      </c>
      <c r="N252" s="188" t="s">
        <v>44</v>
      </c>
      <c r="O252" s="66"/>
      <c r="P252" s="189">
        <f>O252*H252</f>
        <v>0</v>
      </c>
      <c r="Q252" s="189">
        <v>1.05555</v>
      </c>
      <c r="R252" s="189">
        <f>Q252*H252</f>
        <v>14.030370599999999</v>
      </c>
      <c r="S252" s="189">
        <v>0</v>
      </c>
      <c r="T252" s="190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135</v>
      </c>
      <c r="AT252" s="191" t="s">
        <v>187</v>
      </c>
      <c r="AU252" s="191" t="s">
        <v>82</v>
      </c>
      <c r="AY252" s="19" t="s">
        <v>185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19" t="s">
        <v>80</v>
      </c>
      <c r="BK252" s="192">
        <f>ROUND(I252*H252,2)</f>
        <v>0</v>
      </c>
      <c r="BL252" s="19" t="s">
        <v>135</v>
      </c>
      <c r="BM252" s="191" t="s">
        <v>1540</v>
      </c>
    </row>
    <row r="253" spans="1:65" s="2" customFormat="1" ht="11.25">
      <c r="A253" s="36"/>
      <c r="B253" s="37"/>
      <c r="C253" s="38"/>
      <c r="D253" s="193" t="s">
        <v>193</v>
      </c>
      <c r="E253" s="38"/>
      <c r="F253" s="194" t="s">
        <v>843</v>
      </c>
      <c r="G253" s="38"/>
      <c r="H253" s="38"/>
      <c r="I253" s="195"/>
      <c r="J253" s="38"/>
      <c r="K253" s="38"/>
      <c r="L253" s="41"/>
      <c r="M253" s="196"/>
      <c r="N253" s="197"/>
      <c r="O253" s="66"/>
      <c r="P253" s="66"/>
      <c r="Q253" s="66"/>
      <c r="R253" s="66"/>
      <c r="S253" s="66"/>
      <c r="T253" s="67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T253" s="19" t="s">
        <v>193</v>
      </c>
      <c r="AU253" s="19" t="s">
        <v>82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1541</v>
      </c>
      <c r="G254" s="210"/>
      <c r="H254" s="213">
        <v>13.292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5" customFormat="1" ht="11.25">
      <c r="B255" s="220"/>
      <c r="C255" s="221"/>
      <c r="D255" s="200" t="s">
        <v>195</v>
      </c>
      <c r="E255" s="222" t="s">
        <v>19</v>
      </c>
      <c r="F255" s="223" t="s">
        <v>226</v>
      </c>
      <c r="G255" s="221"/>
      <c r="H255" s="224">
        <v>13.292</v>
      </c>
      <c r="I255" s="225"/>
      <c r="J255" s="221"/>
      <c r="K255" s="221"/>
      <c r="L255" s="226"/>
      <c r="M255" s="227"/>
      <c r="N255" s="228"/>
      <c r="O255" s="228"/>
      <c r="P255" s="228"/>
      <c r="Q255" s="228"/>
      <c r="R255" s="228"/>
      <c r="S255" s="228"/>
      <c r="T255" s="229"/>
      <c r="AT255" s="230" t="s">
        <v>195</v>
      </c>
      <c r="AU255" s="230" t="s">
        <v>82</v>
      </c>
      <c r="AV255" s="15" t="s">
        <v>135</v>
      </c>
      <c r="AW255" s="15" t="s">
        <v>35</v>
      </c>
      <c r="AX255" s="15" t="s">
        <v>80</v>
      </c>
      <c r="AY255" s="230" t="s">
        <v>185</v>
      </c>
    </row>
    <row r="256" spans="1:65" s="2" customFormat="1" ht="33" customHeight="1">
      <c r="A256" s="36"/>
      <c r="B256" s="37"/>
      <c r="C256" s="180" t="s">
        <v>352</v>
      </c>
      <c r="D256" s="180" t="s">
        <v>187</v>
      </c>
      <c r="E256" s="181" t="s">
        <v>1097</v>
      </c>
      <c r="F256" s="182" t="s">
        <v>1098</v>
      </c>
      <c r="G256" s="183" t="s">
        <v>190</v>
      </c>
      <c r="H256" s="184">
        <v>25.026</v>
      </c>
      <c r="I256" s="185"/>
      <c r="J256" s="186">
        <f>ROUND(I256*H256,2)</f>
        <v>0</v>
      </c>
      <c r="K256" s="182" t="s">
        <v>191</v>
      </c>
      <c r="L256" s="41"/>
      <c r="M256" s="187" t="s">
        <v>19</v>
      </c>
      <c r="N256" s="188" t="s">
        <v>44</v>
      </c>
      <c r="O256" s="66"/>
      <c r="P256" s="189">
        <f>O256*H256</f>
        <v>0</v>
      </c>
      <c r="Q256" s="189">
        <v>2.45336</v>
      </c>
      <c r="R256" s="189">
        <f>Q256*H256</f>
        <v>61.397787360000002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135</v>
      </c>
      <c r="AT256" s="191" t="s">
        <v>187</v>
      </c>
      <c r="AU256" s="191" t="s">
        <v>82</v>
      </c>
      <c r="AY256" s="19" t="s">
        <v>185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80</v>
      </c>
      <c r="BK256" s="192">
        <f>ROUND(I256*H256,2)</f>
        <v>0</v>
      </c>
      <c r="BL256" s="19" t="s">
        <v>135</v>
      </c>
      <c r="BM256" s="191" t="s">
        <v>1542</v>
      </c>
    </row>
    <row r="257" spans="1:65" s="2" customFormat="1" ht="11.25">
      <c r="A257" s="36"/>
      <c r="B257" s="37"/>
      <c r="C257" s="38"/>
      <c r="D257" s="193" t="s">
        <v>193</v>
      </c>
      <c r="E257" s="38"/>
      <c r="F257" s="194" t="s">
        <v>1100</v>
      </c>
      <c r="G257" s="38"/>
      <c r="H257" s="38"/>
      <c r="I257" s="195"/>
      <c r="J257" s="38"/>
      <c r="K257" s="38"/>
      <c r="L257" s="41"/>
      <c r="M257" s="196"/>
      <c r="N257" s="197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193</v>
      </c>
      <c r="AU257" s="19" t="s">
        <v>82</v>
      </c>
    </row>
    <row r="258" spans="1:65" s="13" customFormat="1" ht="11.25">
      <c r="B258" s="198"/>
      <c r="C258" s="199"/>
      <c r="D258" s="200" t="s">
        <v>195</v>
      </c>
      <c r="E258" s="201" t="s">
        <v>19</v>
      </c>
      <c r="F258" s="202" t="s">
        <v>1481</v>
      </c>
      <c r="G258" s="199"/>
      <c r="H258" s="201" t="s">
        <v>19</v>
      </c>
      <c r="I258" s="203"/>
      <c r="J258" s="199"/>
      <c r="K258" s="199"/>
      <c r="L258" s="204"/>
      <c r="M258" s="205"/>
      <c r="N258" s="206"/>
      <c r="O258" s="206"/>
      <c r="P258" s="206"/>
      <c r="Q258" s="206"/>
      <c r="R258" s="206"/>
      <c r="S258" s="206"/>
      <c r="T258" s="207"/>
      <c r="AT258" s="208" t="s">
        <v>195</v>
      </c>
      <c r="AU258" s="208" t="s">
        <v>82</v>
      </c>
      <c r="AV258" s="13" t="s">
        <v>80</v>
      </c>
      <c r="AW258" s="13" t="s">
        <v>35</v>
      </c>
      <c r="AX258" s="13" t="s">
        <v>73</v>
      </c>
      <c r="AY258" s="208" t="s">
        <v>185</v>
      </c>
    </row>
    <row r="259" spans="1:65" s="14" customFormat="1" ht="11.25">
      <c r="B259" s="209"/>
      <c r="C259" s="210"/>
      <c r="D259" s="200" t="s">
        <v>195</v>
      </c>
      <c r="E259" s="211" t="s">
        <v>19</v>
      </c>
      <c r="F259" s="212" t="s">
        <v>1543</v>
      </c>
      <c r="G259" s="210"/>
      <c r="H259" s="213">
        <v>3.2069999999999999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1543</v>
      </c>
      <c r="G260" s="210"/>
      <c r="H260" s="213">
        <v>3.2069999999999999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4" customFormat="1" ht="11.25">
      <c r="B261" s="209"/>
      <c r="C261" s="210"/>
      <c r="D261" s="200" t="s">
        <v>195</v>
      </c>
      <c r="E261" s="211" t="s">
        <v>19</v>
      </c>
      <c r="F261" s="212" t="s">
        <v>1544</v>
      </c>
      <c r="G261" s="210"/>
      <c r="H261" s="213">
        <v>1.946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1:65" s="14" customFormat="1" ht="11.25">
      <c r="B262" s="209"/>
      <c r="C262" s="210"/>
      <c r="D262" s="200" t="s">
        <v>195</v>
      </c>
      <c r="E262" s="211" t="s">
        <v>19</v>
      </c>
      <c r="F262" s="212" t="s">
        <v>1545</v>
      </c>
      <c r="G262" s="210"/>
      <c r="H262" s="213">
        <v>2.375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1:65" s="14" customFormat="1" ht="11.25">
      <c r="B263" s="209"/>
      <c r="C263" s="210"/>
      <c r="D263" s="200" t="s">
        <v>195</v>
      </c>
      <c r="E263" s="211" t="s">
        <v>19</v>
      </c>
      <c r="F263" s="212" t="s">
        <v>1545</v>
      </c>
      <c r="G263" s="210"/>
      <c r="H263" s="213">
        <v>2.375</v>
      </c>
      <c r="I263" s="214"/>
      <c r="J263" s="210"/>
      <c r="K263" s="210"/>
      <c r="L263" s="215"/>
      <c r="M263" s="216"/>
      <c r="N263" s="217"/>
      <c r="O263" s="217"/>
      <c r="P263" s="217"/>
      <c r="Q263" s="217"/>
      <c r="R263" s="217"/>
      <c r="S263" s="217"/>
      <c r="T263" s="218"/>
      <c r="AT263" s="219" t="s">
        <v>195</v>
      </c>
      <c r="AU263" s="219" t="s">
        <v>82</v>
      </c>
      <c r="AV263" s="14" t="s">
        <v>82</v>
      </c>
      <c r="AW263" s="14" t="s">
        <v>35</v>
      </c>
      <c r="AX263" s="14" t="s">
        <v>73</v>
      </c>
      <c r="AY263" s="219" t="s">
        <v>185</v>
      </c>
    </row>
    <row r="264" spans="1:65" s="14" customFormat="1" ht="11.25">
      <c r="B264" s="209"/>
      <c r="C264" s="210"/>
      <c r="D264" s="200" t="s">
        <v>195</v>
      </c>
      <c r="E264" s="211" t="s">
        <v>19</v>
      </c>
      <c r="F264" s="212" t="s">
        <v>1546</v>
      </c>
      <c r="G264" s="210"/>
      <c r="H264" s="213">
        <v>2.4319999999999999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35</v>
      </c>
      <c r="AX264" s="14" t="s">
        <v>73</v>
      </c>
      <c r="AY264" s="219" t="s">
        <v>185</v>
      </c>
    </row>
    <row r="265" spans="1:65" s="14" customFormat="1" ht="11.25">
      <c r="B265" s="209"/>
      <c r="C265" s="210"/>
      <c r="D265" s="200" t="s">
        <v>195</v>
      </c>
      <c r="E265" s="211" t="s">
        <v>19</v>
      </c>
      <c r="F265" s="212" t="s">
        <v>1547</v>
      </c>
      <c r="G265" s="210"/>
      <c r="H265" s="213">
        <v>3.45</v>
      </c>
      <c r="I265" s="214"/>
      <c r="J265" s="210"/>
      <c r="K265" s="210"/>
      <c r="L265" s="215"/>
      <c r="M265" s="216"/>
      <c r="N265" s="217"/>
      <c r="O265" s="217"/>
      <c r="P265" s="217"/>
      <c r="Q265" s="217"/>
      <c r="R265" s="217"/>
      <c r="S265" s="217"/>
      <c r="T265" s="218"/>
      <c r="AT265" s="219" t="s">
        <v>195</v>
      </c>
      <c r="AU265" s="219" t="s">
        <v>82</v>
      </c>
      <c r="AV265" s="14" t="s">
        <v>82</v>
      </c>
      <c r="AW265" s="14" t="s">
        <v>35</v>
      </c>
      <c r="AX265" s="14" t="s">
        <v>73</v>
      </c>
      <c r="AY265" s="219" t="s">
        <v>185</v>
      </c>
    </row>
    <row r="266" spans="1:65" s="14" customFormat="1" ht="11.25">
      <c r="B266" s="209"/>
      <c r="C266" s="210"/>
      <c r="D266" s="200" t="s">
        <v>195</v>
      </c>
      <c r="E266" s="211" t="s">
        <v>19</v>
      </c>
      <c r="F266" s="212" t="s">
        <v>1547</v>
      </c>
      <c r="G266" s="210"/>
      <c r="H266" s="213">
        <v>3.45</v>
      </c>
      <c r="I266" s="214"/>
      <c r="J266" s="210"/>
      <c r="K266" s="210"/>
      <c r="L266" s="215"/>
      <c r="M266" s="216"/>
      <c r="N266" s="217"/>
      <c r="O266" s="217"/>
      <c r="P266" s="217"/>
      <c r="Q266" s="217"/>
      <c r="R266" s="217"/>
      <c r="S266" s="217"/>
      <c r="T266" s="218"/>
      <c r="AT266" s="219" t="s">
        <v>195</v>
      </c>
      <c r="AU266" s="219" t="s">
        <v>82</v>
      </c>
      <c r="AV266" s="14" t="s">
        <v>82</v>
      </c>
      <c r="AW266" s="14" t="s">
        <v>35</v>
      </c>
      <c r="AX266" s="14" t="s">
        <v>73</v>
      </c>
      <c r="AY266" s="219" t="s">
        <v>185</v>
      </c>
    </row>
    <row r="267" spans="1:65" s="14" customFormat="1" ht="11.25">
      <c r="B267" s="209"/>
      <c r="C267" s="210"/>
      <c r="D267" s="200" t="s">
        <v>195</v>
      </c>
      <c r="E267" s="211" t="s">
        <v>19</v>
      </c>
      <c r="F267" s="212" t="s">
        <v>1548</v>
      </c>
      <c r="G267" s="210"/>
      <c r="H267" s="213">
        <v>2.5840000000000001</v>
      </c>
      <c r="I267" s="214"/>
      <c r="J267" s="210"/>
      <c r="K267" s="210"/>
      <c r="L267" s="215"/>
      <c r="M267" s="216"/>
      <c r="N267" s="217"/>
      <c r="O267" s="217"/>
      <c r="P267" s="217"/>
      <c r="Q267" s="217"/>
      <c r="R267" s="217"/>
      <c r="S267" s="217"/>
      <c r="T267" s="218"/>
      <c r="AT267" s="219" t="s">
        <v>195</v>
      </c>
      <c r="AU267" s="219" t="s">
        <v>82</v>
      </c>
      <c r="AV267" s="14" t="s">
        <v>82</v>
      </c>
      <c r="AW267" s="14" t="s">
        <v>35</v>
      </c>
      <c r="AX267" s="14" t="s">
        <v>73</v>
      </c>
      <c r="AY267" s="219" t="s">
        <v>185</v>
      </c>
    </row>
    <row r="268" spans="1:65" s="15" customFormat="1" ht="11.25">
      <c r="B268" s="220"/>
      <c r="C268" s="221"/>
      <c r="D268" s="200" t="s">
        <v>195</v>
      </c>
      <c r="E268" s="222" t="s">
        <v>19</v>
      </c>
      <c r="F268" s="223" t="s">
        <v>226</v>
      </c>
      <c r="G268" s="221"/>
      <c r="H268" s="224">
        <v>25.026</v>
      </c>
      <c r="I268" s="225"/>
      <c r="J268" s="221"/>
      <c r="K268" s="221"/>
      <c r="L268" s="226"/>
      <c r="M268" s="227"/>
      <c r="N268" s="228"/>
      <c r="O268" s="228"/>
      <c r="P268" s="228"/>
      <c r="Q268" s="228"/>
      <c r="R268" s="228"/>
      <c r="S268" s="228"/>
      <c r="T268" s="229"/>
      <c r="AT268" s="230" t="s">
        <v>195</v>
      </c>
      <c r="AU268" s="230" t="s">
        <v>82</v>
      </c>
      <c r="AV268" s="15" t="s">
        <v>135</v>
      </c>
      <c r="AW268" s="15" t="s">
        <v>35</v>
      </c>
      <c r="AX268" s="15" t="s">
        <v>80</v>
      </c>
      <c r="AY268" s="230" t="s">
        <v>185</v>
      </c>
    </row>
    <row r="269" spans="1:65" s="2" customFormat="1" ht="24.2" customHeight="1">
      <c r="A269" s="36"/>
      <c r="B269" s="37"/>
      <c r="C269" s="180" t="s">
        <v>358</v>
      </c>
      <c r="D269" s="180" t="s">
        <v>187</v>
      </c>
      <c r="E269" s="181" t="s">
        <v>858</v>
      </c>
      <c r="F269" s="182" t="s">
        <v>859</v>
      </c>
      <c r="G269" s="183" t="s">
        <v>240</v>
      </c>
      <c r="H269" s="184">
        <v>162.916</v>
      </c>
      <c r="I269" s="185"/>
      <c r="J269" s="186">
        <f>ROUND(I269*H269,2)</f>
        <v>0</v>
      </c>
      <c r="K269" s="182" t="s">
        <v>191</v>
      </c>
      <c r="L269" s="41"/>
      <c r="M269" s="187" t="s">
        <v>19</v>
      </c>
      <c r="N269" s="188" t="s">
        <v>44</v>
      </c>
      <c r="O269" s="66"/>
      <c r="P269" s="189">
        <f>O269*H269</f>
        <v>0</v>
      </c>
      <c r="Q269" s="189">
        <v>6.6299999999999996E-3</v>
      </c>
      <c r="R269" s="189">
        <f>Q269*H269</f>
        <v>1.08013308</v>
      </c>
      <c r="S269" s="189">
        <v>0</v>
      </c>
      <c r="T269" s="190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135</v>
      </c>
      <c r="AT269" s="191" t="s">
        <v>187</v>
      </c>
      <c r="AU269" s="191" t="s">
        <v>82</v>
      </c>
      <c r="AY269" s="19" t="s">
        <v>185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19" t="s">
        <v>80</v>
      </c>
      <c r="BK269" s="192">
        <f>ROUND(I269*H269,2)</f>
        <v>0</v>
      </c>
      <c r="BL269" s="19" t="s">
        <v>135</v>
      </c>
      <c r="BM269" s="191" t="s">
        <v>1549</v>
      </c>
    </row>
    <row r="270" spans="1:65" s="2" customFormat="1" ht="11.25">
      <c r="A270" s="36"/>
      <c r="B270" s="37"/>
      <c r="C270" s="38"/>
      <c r="D270" s="193" t="s">
        <v>193</v>
      </c>
      <c r="E270" s="38"/>
      <c r="F270" s="194" t="s">
        <v>861</v>
      </c>
      <c r="G270" s="38"/>
      <c r="H270" s="38"/>
      <c r="I270" s="195"/>
      <c r="J270" s="38"/>
      <c r="K270" s="38"/>
      <c r="L270" s="41"/>
      <c r="M270" s="196"/>
      <c r="N270" s="197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193</v>
      </c>
      <c r="AU270" s="19" t="s">
        <v>82</v>
      </c>
    </row>
    <row r="271" spans="1:65" s="13" customFormat="1" ht="11.25">
      <c r="B271" s="198"/>
      <c r="C271" s="199"/>
      <c r="D271" s="200" t="s">
        <v>195</v>
      </c>
      <c r="E271" s="201" t="s">
        <v>19</v>
      </c>
      <c r="F271" s="202" t="s">
        <v>1481</v>
      </c>
      <c r="G271" s="199"/>
      <c r="H271" s="201" t="s">
        <v>19</v>
      </c>
      <c r="I271" s="203"/>
      <c r="J271" s="199"/>
      <c r="K271" s="199"/>
      <c r="L271" s="204"/>
      <c r="M271" s="205"/>
      <c r="N271" s="206"/>
      <c r="O271" s="206"/>
      <c r="P271" s="206"/>
      <c r="Q271" s="206"/>
      <c r="R271" s="206"/>
      <c r="S271" s="206"/>
      <c r="T271" s="207"/>
      <c r="AT271" s="208" t="s">
        <v>195</v>
      </c>
      <c r="AU271" s="208" t="s">
        <v>82</v>
      </c>
      <c r="AV271" s="13" t="s">
        <v>80</v>
      </c>
      <c r="AW271" s="13" t="s">
        <v>35</v>
      </c>
      <c r="AX271" s="13" t="s">
        <v>73</v>
      </c>
      <c r="AY271" s="208" t="s">
        <v>185</v>
      </c>
    </row>
    <row r="272" spans="1:65" s="14" customFormat="1" ht="11.25">
      <c r="B272" s="209"/>
      <c r="C272" s="210"/>
      <c r="D272" s="200" t="s">
        <v>195</v>
      </c>
      <c r="E272" s="211" t="s">
        <v>19</v>
      </c>
      <c r="F272" s="212" t="s">
        <v>1550</v>
      </c>
      <c r="G272" s="210"/>
      <c r="H272" s="213">
        <v>21.204000000000001</v>
      </c>
      <c r="I272" s="214"/>
      <c r="J272" s="210"/>
      <c r="K272" s="210"/>
      <c r="L272" s="215"/>
      <c r="M272" s="216"/>
      <c r="N272" s="217"/>
      <c r="O272" s="217"/>
      <c r="P272" s="217"/>
      <c r="Q272" s="217"/>
      <c r="R272" s="217"/>
      <c r="S272" s="217"/>
      <c r="T272" s="218"/>
      <c r="AT272" s="219" t="s">
        <v>195</v>
      </c>
      <c r="AU272" s="219" t="s">
        <v>82</v>
      </c>
      <c r="AV272" s="14" t="s">
        <v>82</v>
      </c>
      <c r="AW272" s="14" t="s">
        <v>35</v>
      </c>
      <c r="AX272" s="14" t="s">
        <v>73</v>
      </c>
      <c r="AY272" s="219" t="s">
        <v>185</v>
      </c>
    </row>
    <row r="273" spans="1:65" s="14" customFormat="1" ht="11.25">
      <c r="B273" s="209"/>
      <c r="C273" s="210"/>
      <c r="D273" s="200" t="s">
        <v>195</v>
      </c>
      <c r="E273" s="211" t="s">
        <v>19</v>
      </c>
      <c r="F273" s="212" t="s">
        <v>1551</v>
      </c>
      <c r="G273" s="210"/>
      <c r="H273" s="213">
        <v>20.596</v>
      </c>
      <c r="I273" s="214"/>
      <c r="J273" s="210"/>
      <c r="K273" s="210"/>
      <c r="L273" s="215"/>
      <c r="M273" s="216"/>
      <c r="N273" s="217"/>
      <c r="O273" s="217"/>
      <c r="P273" s="217"/>
      <c r="Q273" s="217"/>
      <c r="R273" s="217"/>
      <c r="S273" s="217"/>
      <c r="T273" s="218"/>
      <c r="AT273" s="219" t="s">
        <v>195</v>
      </c>
      <c r="AU273" s="219" t="s">
        <v>82</v>
      </c>
      <c r="AV273" s="14" t="s">
        <v>82</v>
      </c>
      <c r="AW273" s="14" t="s">
        <v>35</v>
      </c>
      <c r="AX273" s="14" t="s">
        <v>73</v>
      </c>
      <c r="AY273" s="219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1552</v>
      </c>
      <c r="G274" s="210"/>
      <c r="H274" s="213">
        <v>20.564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4" customFormat="1" ht="11.25">
      <c r="B275" s="209"/>
      <c r="C275" s="210"/>
      <c r="D275" s="200" t="s">
        <v>195</v>
      </c>
      <c r="E275" s="211" t="s">
        <v>19</v>
      </c>
      <c r="F275" s="212" t="s">
        <v>1553</v>
      </c>
      <c r="G275" s="210"/>
      <c r="H275" s="213">
        <v>14.44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1:65" s="14" customFormat="1" ht="11.25">
      <c r="B276" s="209"/>
      <c r="C276" s="210"/>
      <c r="D276" s="200" t="s">
        <v>195</v>
      </c>
      <c r="E276" s="211" t="s">
        <v>19</v>
      </c>
      <c r="F276" s="212" t="s">
        <v>1554</v>
      </c>
      <c r="G276" s="210"/>
      <c r="H276" s="213">
        <v>13.756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1:65" s="14" customFormat="1" ht="11.25">
      <c r="B277" s="209"/>
      <c r="C277" s="210"/>
      <c r="D277" s="200" t="s">
        <v>195</v>
      </c>
      <c r="E277" s="211" t="s">
        <v>19</v>
      </c>
      <c r="F277" s="212" t="s">
        <v>1555</v>
      </c>
      <c r="G277" s="210"/>
      <c r="H277" s="213">
        <v>17.3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1:65" s="14" customFormat="1" ht="11.25">
      <c r="B278" s="209"/>
      <c r="C278" s="210"/>
      <c r="D278" s="200" t="s">
        <v>195</v>
      </c>
      <c r="E278" s="211" t="s">
        <v>19</v>
      </c>
      <c r="F278" s="212" t="s">
        <v>1556</v>
      </c>
      <c r="G278" s="210"/>
      <c r="H278" s="213">
        <v>5.1680000000000001</v>
      </c>
      <c r="I278" s="214"/>
      <c r="J278" s="210"/>
      <c r="K278" s="210"/>
      <c r="L278" s="215"/>
      <c r="M278" s="216"/>
      <c r="N278" s="217"/>
      <c r="O278" s="217"/>
      <c r="P278" s="217"/>
      <c r="Q278" s="217"/>
      <c r="R278" s="217"/>
      <c r="S278" s="217"/>
      <c r="T278" s="218"/>
      <c r="AT278" s="219" t="s">
        <v>195</v>
      </c>
      <c r="AU278" s="219" t="s">
        <v>82</v>
      </c>
      <c r="AV278" s="14" t="s">
        <v>82</v>
      </c>
      <c r="AW278" s="14" t="s">
        <v>35</v>
      </c>
      <c r="AX278" s="14" t="s">
        <v>73</v>
      </c>
      <c r="AY278" s="219" t="s">
        <v>185</v>
      </c>
    </row>
    <row r="279" spans="1:65" s="14" customFormat="1" ht="11.25">
      <c r="B279" s="209"/>
      <c r="C279" s="210"/>
      <c r="D279" s="200" t="s">
        <v>195</v>
      </c>
      <c r="E279" s="211" t="s">
        <v>19</v>
      </c>
      <c r="F279" s="212" t="s">
        <v>1557</v>
      </c>
      <c r="G279" s="210"/>
      <c r="H279" s="213">
        <v>4.9880000000000004</v>
      </c>
      <c r="I279" s="214"/>
      <c r="J279" s="210"/>
      <c r="K279" s="210"/>
      <c r="L279" s="215"/>
      <c r="M279" s="216"/>
      <c r="N279" s="217"/>
      <c r="O279" s="217"/>
      <c r="P279" s="217"/>
      <c r="Q279" s="217"/>
      <c r="R279" s="217"/>
      <c r="S279" s="217"/>
      <c r="T279" s="218"/>
      <c r="AT279" s="219" t="s">
        <v>195</v>
      </c>
      <c r="AU279" s="219" t="s">
        <v>82</v>
      </c>
      <c r="AV279" s="14" t="s">
        <v>82</v>
      </c>
      <c r="AW279" s="14" t="s">
        <v>35</v>
      </c>
      <c r="AX279" s="14" t="s">
        <v>73</v>
      </c>
      <c r="AY279" s="219" t="s">
        <v>185</v>
      </c>
    </row>
    <row r="280" spans="1:65" s="14" customFormat="1" ht="11.25">
      <c r="B280" s="209"/>
      <c r="C280" s="210"/>
      <c r="D280" s="200" t="s">
        <v>195</v>
      </c>
      <c r="E280" s="211" t="s">
        <v>19</v>
      </c>
      <c r="F280" s="212" t="s">
        <v>1558</v>
      </c>
      <c r="G280" s="210"/>
      <c r="H280" s="213">
        <v>5.8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1:65" s="14" customFormat="1" ht="11.25">
      <c r="B281" s="209"/>
      <c r="C281" s="210"/>
      <c r="D281" s="200" t="s">
        <v>195</v>
      </c>
      <c r="E281" s="211" t="s">
        <v>19</v>
      </c>
      <c r="F281" s="212" t="s">
        <v>1559</v>
      </c>
      <c r="G281" s="210"/>
      <c r="H281" s="213">
        <v>27.6</v>
      </c>
      <c r="I281" s="214"/>
      <c r="J281" s="210"/>
      <c r="K281" s="210"/>
      <c r="L281" s="215"/>
      <c r="M281" s="216"/>
      <c r="N281" s="217"/>
      <c r="O281" s="217"/>
      <c r="P281" s="217"/>
      <c r="Q281" s="217"/>
      <c r="R281" s="217"/>
      <c r="S281" s="217"/>
      <c r="T281" s="218"/>
      <c r="AT281" s="219" t="s">
        <v>195</v>
      </c>
      <c r="AU281" s="219" t="s">
        <v>82</v>
      </c>
      <c r="AV281" s="14" t="s">
        <v>82</v>
      </c>
      <c r="AW281" s="14" t="s">
        <v>35</v>
      </c>
      <c r="AX281" s="14" t="s">
        <v>73</v>
      </c>
      <c r="AY281" s="219" t="s">
        <v>185</v>
      </c>
    </row>
    <row r="282" spans="1:65" s="14" customFormat="1" ht="11.25">
      <c r="B282" s="209"/>
      <c r="C282" s="210"/>
      <c r="D282" s="200" t="s">
        <v>195</v>
      </c>
      <c r="E282" s="211" t="s">
        <v>19</v>
      </c>
      <c r="F282" s="212" t="s">
        <v>1560</v>
      </c>
      <c r="G282" s="210"/>
      <c r="H282" s="213">
        <v>11.5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1:65" s="15" customFormat="1" ht="11.25">
      <c r="B283" s="220"/>
      <c r="C283" s="221"/>
      <c r="D283" s="200" t="s">
        <v>195</v>
      </c>
      <c r="E283" s="222" t="s">
        <v>19</v>
      </c>
      <c r="F283" s="223" t="s">
        <v>226</v>
      </c>
      <c r="G283" s="221"/>
      <c r="H283" s="224">
        <v>162.916</v>
      </c>
      <c r="I283" s="225"/>
      <c r="J283" s="221"/>
      <c r="K283" s="221"/>
      <c r="L283" s="226"/>
      <c r="M283" s="227"/>
      <c r="N283" s="228"/>
      <c r="O283" s="228"/>
      <c r="P283" s="228"/>
      <c r="Q283" s="228"/>
      <c r="R283" s="228"/>
      <c r="S283" s="228"/>
      <c r="T283" s="229"/>
      <c r="AT283" s="230" t="s">
        <v>195</v>
      </c>
      <c r="AU283" s="230" t="s">
        <v>82</v>
      </c>
      <c r="AV283" s="15" t="s">
        <v>135</v>
      </c>
      <c r="AW283" s="15" t="s">
        <v>35</v>
      </c>
      <c r="AX283" s="15" t="s">
        <v>80</v>
      </c>
      <c r="AY283" s="230" t="s">
        <v>185</v>
      </c>
    </row>
    <row r="284" spans="1:65" s="2" customFormat="1" ht="24.2" customHeight="1">
      <c r="A284" s="36"/>
      <c r="B284" s="37"/>
      <c r="C284" s="180" t="s">
        <v>372</v>
      </c>
      <c r="D284" s="180" t="s">
        <v>187</v>
      </c>
      <c r="E284" s="181" t="s">
        <v>876</v>
      </c>
      <c r="F284" s="182" t="s">
        <v>877</v>
      </c>
      <c r="G284" s="183" t="s">
        <v>240</v>
      </c>
      <c r="H284" s="184">
        <v>162.916</v>
      </c>
      <c r="I284" s="185"/>
      <c r="J284" s="186">
        <f>ROUND(I284*H284,2)</f>
        <v>0</v>
      </c>
      <c r="K284" s="182" t="s">
        <v>191</v>
      </c>
      <c r="L284" s="41"/>
      <c r="M284" s="187" t="s">
        <v>19</v>
      </c>
      <c r="N284" s="188" t="s">
        <v>44</v>
      </c>
      <c r="O284" s="66"/>
      <c r="P284" s="189">
        <f>O284*H284</f>
        <v>0</v>
      </c>
      <c r="Q284" s="189">
        <v>0</v>
      </c>
      <c r="R284" s="189">
        <f>Q284*H284</f>
        <v>0</v>
      </c>
      <c r="S284" s="189">
        <v>0</v>
      </c>
      <c r="T284" s="190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135</v>
      </c>
      <c r="AT284" s="191" t="s">
        <v>187</v>
      </c>
      <c r="AU284" s="191" t="s">
        <v>82</v>
      </c>
      <c r="AY284" s="19" t="s">
        <v>185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19" t="s">
        <v>80</v>
      </c>
      <c r="BK284" s="192">
        <f>ROUND(I284*H284,2)</f>
        <v>0</v>
      </c>
      <c r="BL284" s="19" t="s">
        <v>135</v>
      </c>
      <c r="BM284" s="191" t="s">
        <v>1561</v>
      </c>
    </row>
    <row r="285" spans="1:65" s="2" customFormat="1" ht="11.25">
      <c r="A285" s="36"/>
      <c r="B285" s="37"/>
      <c r="C285" s="38"/>
      <c r="D285" s="193" t="s">
        <v>193</v>
      </c>
      <c r="E285" s="38"/>
      <c r="F285" s="194" t="s">
        <v>879</v>
      </c>
      <c r="G285" s="38"/>
      <c r="H285" s="38"/>
      <c r="I285" s="195"/>
      <c r="J285" s="38"/>
      <c r="K285" s="38"/>
      <c r="L285" s="41"/>
      <c r="M285" s="196"/>
      <c r="N285" s="197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193</v>
      </c>
      <c r="AU285" s="19" t="s">
        <v>82</v>
      </c>
    </row>
    <row r="286" spans="1:65" s="13" customFormat="1" ht="11.25">
      <c r="B286" s="198"/>
      <c r="C286" s="199"/>
      <c r="D286" s="200" t="s">
        <v>195</v>
      </c>
      <c r="E286" s="201" t="s">
        <v>19</v>
      </c>
      <c r="F286" s="202" t="s">
        <v>1481</v>
      </c>
      <c r="G286" s="199"/>
      <c r="H286" s="201" t="s">
        <v>19</v>
      </c>
      <c r="I286" s="203"/>
      <c r="J286" s="199"/>
      <c r="K286" s="199"/>
      <c r="L286" s="204"/>
      <c r="M286" s="205"/>
      <c r="N286" s="206"/>
      <c r="O286" s="206"/>
      <c r="P286" s="206"/>
      <c r="Q286" s="206"/>
      <c r="R286" s="206"/>
      <c r="S286" s="206"/>
      <c r="T286" s="207"/>
      <c r="AT286" s="208" t="s">
        <v>195</v>
      </c>
      <c r="AU286" s="208" t="s">
        <v>82</v>
      </c>
      <c r="AV286" s="13" t="s">
        <v>80</v>
      </c>
      <c r="AW286" s="13" t="s">
        <v>35</v>
      </c>
      <c r="AX286" s="13" t="s">
        <v>73</v>
      </c>
      <c r="AY286" s="208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1550</v>
      </c>
      <c r="G287" s="210"/>
      <c r="H287" s="213">
        <v>21.204000000000001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4" customFormat="1" ht="11.25">
      <c r="B288" s="209"/>
      <c r="C288" s="210"/>
      <c r="D288" s="200" t="s">
        <v>195</v>
      </c>
      <c r="E288" s="211" t="s">
        <v>19</v>
      </c>
      <c r="F288" s="212" t="s">
        <v>1551</v>
      </c>
      <c r="G288" s="210"/>
      <c r="H288" s="213">
        <v>20.596</v>
      </c>
      <c r="I288" s="214"/>
      <c r="J288" s="210"/>
      <c r="K288" s="210"/>
      <c r="L288" s="215"/>
      <c r="M288" s="216"/>
      <c r="N288" s="217"/>
      <c r="O288" s="217"/>
      <c r="P288" s="217"/>
      <c r="Q288" s="217"/>
      <c r="R288" s="217"/>
      <c r="S288" s="217"/>
      <c r="T288" s="218"/>
      <c r="AT288" s="219" t="s">
        <v>195</v>
      </c>
      <c r="AU288" s="219" t="s">
        <v>82</v>
      </c>
      <c r="AV288" s="14" t="s">
        <v>82</v>
      </c>
      <c r="AW288" s="14" t="s">
        <v>35</v>
      </c>
      <c r="AX288" s="14" t="s">
        <v>73</v>
      </c>
      <c r="AY288" s="219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1552</v>
      </c>
      <c r="G289" s="210"/>
      <c r="H289" s="213">
        <v>20.564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4" customFormat="1" ht="11.25">
      <c r="B290" s="209"/>
      <c r="C290" s="210"/>
      <c r="D290" s="200" t="s">
        <v>195</v>
      </c>
      <c r="E290" s="211" t="s">
        <v>19</v>
      </c>
      <c r="F290" s="212" t="s">
        <v>1553</v>
      </c>
      <c r="G290" s="210"/>
      <c r="H290" s="213">
        <v>14.44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1:65" s="14" customFormat="1" ht="11.25">
      <c r="B291" s="209"/>
      <c r="C291" s="210"/>
      <c r="D291" s="200" t="s">
        <v>195</v>
      </c>
      <c r="E291" s="211" t="s">
        <v>19</v>
      </c>
      <c r="F291" s="212" t="s">
        <v>1554</v>
      </c>
      <c r="G291" s="210"/>
      <c r="H291" s="213">
        <v>13.756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1:65" s="14" customFormat="1" ht="11.25">
      <c r="B292" s="209"/>
      <c r="C292" s="210"/>
      <c r="D292" s="200" t="s">
        <v>195</v>
      </c>
      <c r="E292" s="211" t="s">
        <v>19</v>
      </c>
      <c r="F292" s="212" t="s">
        <v>1555</v>
      </c>
      <c r="G292" s="210"/>
      <c r="H292" s="213">
        <v>17.3</v>
      </c>
      <c r="I292" s="214"/>
      <c r="J292" s="210"/>
      <c r="K292" s="210"/>
      <c r="L292" s="215"/>
      <c r="M292" s="216"/>
      <c r="N292" s="217"/>
      <c r="O292" s="217"/>
      <c r="P292" s="217"/>
      <c r="Q292" s="217"/>
      <c r="R292" s="217"/>
      <c r="S292" s="217"/>
      <c r="T292" s="218"/>
      <c r="AT292" s="219" t="s">
        <v>195</v>
      </c>
      <c r="AU292" s="219" t="s">
        <v>82</v>
      </c>
      <c r="AV292" s="14" t="s">
        <v>82</v>
      </c>
      <c r="AW292" s="14" t="s">
        <v>35</v>
      </c>
      <c r="AX292" s="14" t="s">
        <v>73</v>
      </c>
      <c r="AY292" s="219" t="s">
        <v>185</v>
      </c>
    </row>
    <row r="293" spans="1:65" s="14" customFormat="1" ht="11.25">
      <c r="B293" s="209"/>
      <c r="C293" s="210"/>
      <c r="D293" s="200" t="s">
        <v>195</v>
      </c>
      <c r="E293" s="211" t="s">
        <v>19</v>
      </c>
      <c r="F293" s="212" t="s">
        <v>1556</v>
      </c>
      <c r="G293" s="210"/>
      <c r="H293" s="213">
        <v>5.1680000000000001</v>
      </c>
      <c r="I293" s="214"/>
      <c r="J293" s="210"/>
      <c r="K293" s="210"/>
      <c r="L293" s="215"/>
      <c r="M293" s="216"/>
      <c r="N293" s="217"/>
      <c r="O293" s="217"/>
      <c r="P293" s="217"/>
      <c r="Q293" s="217"/>
      <c r="R293" s="217"/>
      <c r="S293" s="217"/>
      <c r="T293" s="218"/>
      <c r="AT293" s="219" t="s">
        <v>195</v>
      </c>
      <c r="AU293" s="219" t="s">
        <v>82</v>
      </c>
      <c r="AV293" s="14" t="s">
        <v>82</v>
      </c>
      <c r="AW293" s="14" t="s">
        <v>35</v>
      </c>
      <c r="AX293" s="14" t="s">
        <v>73</v>
      </c>
      <c r="AY293" s="219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1557</v>
      </c>
      <c r="G294" s="210"/>
      <c r="H294" s="213">
        <v>4.9880000000000004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4" customFormat="1" ht="11.25">
      <c r="B295" s="209"/>
      <c r="C295" s="210"/>
      <c r="D295" s="200" t="s">
        <v>195</v>
      </c>
      <c r="E295" s="211" t="s">
        <v>19</v>
      </c>
      <c r="F295" s="212" t="s">
        <v>1558</v>
      </c>
      <c r="G295" s="210"/>
      <c r="H295" s="213">
        <v>5.8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1:65" s="14" customFormat="1" ht="11.25">
      <c r="B296" s="209"/>
      <c r="C296" s="210"/>
      <c r="D296" s="200" t="s">
        <v>195</v>
      </c>
      <c r="E296" s="211" t="s">
        <v>19</v>
      </c>
      <c r="F296" s="212" t="s">
        <v>1559</v>
      </c>
      <c r="G296" s="210"/>
      <c r="H296" s="213">
        <v>27.6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1560</v>
      </c>
      <c r="G297" s="210"/>
      <c r="H297" s="213">
        <v>11.5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5" customFormat="1" ht="11.25">
      <c r="B298" s="220"/>
      <c r="C298" s="221"/>
      <c r="D298" s="200" t="s">
        <v>195</v>
      </c>
      <c r="E298" s="222" t="s">
        <v>19</v>
      </c>
      <c r="F298" s="223" t="s">
        <v>226</v>
      </c>
      <c r="G298" s="221"/>
      <c r="H298" s="224">
        <v>162.916</v>
      </c>
      <c r="I298" s="225"/>
      <c r="J298" s="221"/>
      <c r="K298" s="221"/>
      <c r="L298" s="226"/>
      <c r="M298" s="227"/>
      <c r="N298" s="228"/>
      <c r="O298" s="228"/>
      <c r="P298" s="228"/>
      <c r="Q298" s="228"/>
      <c r="R298" s="228"/>
      <c r="S298" s="228"/>
      <c r="T298" s="229"/>
      <c r="AT298" s="230" t="s">
        <v>195</v>
      </c>
      <c r="AU298" s="230" t="s">
        <v>82</v>
      </c>
      <c r="AV298" s="15" t="s">
        <v>135</v>
      </c>
      <c r="AW298" s="15" t="s">
        <v>35</v>
      </c>
      <c r="AX298" s="15" t="s">
        <v>80</v>
      </c>
      <c r="AY298" s="230" t="s">
        <v>185</v>
      </c>
    </row>
    <row r="299" spans="1:65" s="2" customFormat="1" ht="24.2" customHeight="1">
      <c r="A299" s="36"/>
      <c r="B299" s="37"/>
      <c r="C299" s="180" t="s">
        <v>7</v>
      </c>
      <c r="D299" s="180" t="s">
        <v>187</v>
      </c>
      <c r="E299" s="181" t="s">
        <v>880</v>
      </c>
      <c r="F299" s="182" t="s">
        <v>881</v>
      </c>
      <c r="G299" s="183" t="s">
        <v>240</v>
      </c>
      <c r="H299" s="184">
        <v>49.363999999999997</v>
      </c>
      <c r="I299" s="185"/>
      <c r="J299" s="186">
        <f>ROUND(I299*H299,2)</f>
        <v>0</v>
      </c>
      <c r="K299" s="182" t="s">
        <v>191</v>
      </c>
      <c r="L299" s="41"/>
      <c r="M299" s="187" t="s">
        <v>19</v>
      </c>
      <c r="N299" s="188" t="s">
        <v>44</v>
      </c>
      <c r="O299" s="66"/>
      <c r="P299" s="189">
        <f>O299*H299</f>
        <v>0</v>
      </c>
      <c r="Q299" s="189">
        <v>1.34E-3</v>
      </c>
      <c r="R299" s="189">
        <f>Q299*H299</f>
        <v>6.614776E-2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135</v>
      </c>
      <c r="AT299" s="191" t="s">
        <v>187</v>
      </c>
      <c r="AU299" s="191" t="s">
        <v>82</v>
      </c>
      <c r="AY299" s="19" t="s">
        <v>185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80</v>
      </c>
      <c r="BK299" s="192">
        <f>ROUND(I299*H299,2)</f>
        <v>0</v>
      </c>
      <c r="BL299" s="19" t="s">
        <v>135</v>
      </c>
      <c r="BM299" s="191" t="s">
        <v>1562</v>
      </c>
    </row>
    <row r="300" spans="1:65" s="2" customFormat="1" ht="11.25">
      <c r="A300" s="36"/>
      <c r="B300" s="37"/>
      <c r="C300" s="38"/>
      <c r="D300" s="193" t="s">
        <v>193</v>
      </c>
      <c r="E300" s="38"/>
      <c r="F300" s="194" t="s">
        <v>883</v>
      </c>
      <c r="G300" s="38"/>
      <c r="H300" s="38"/>
      <c r="I300" s="195"/>
      <c r="J300" s="38"/>
      <c r="K300" s="38"/>
      <c r="L300" s="41"/>
      <c r="M300" s="196"/>
      <c r="N300" s="197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193</v>
      </c>
      <c r="AU300" s="19" t="s">
        <v>82</v>
      </c>
    </row>
    <row r="301" spans="1:65" s="13" customFormat="1" ht="11.25">
      <c r="B301" s="198"/>
      <c r="C301" s="199"/>
      <c r="D301" s="200" t="s">
        <v>195</v>
      </c>
      <c r="E301" s="201" t="s">
        <v>19</v>
      </c>
      <c r="F301" s="202" t="s">
        <v>1481</v>
      </c>
      <c r="G301" s="199"/>
      <c r="H301" s="201" t="s">
        <v>19</v>
      </c>
      <c r="I301" s="203"/>
      <c r="J301" s="199"/>
      <c r="K301" s="199"/>
      <c r="L301" s="204"/>
      <c r="M301" s="205"/>
      <c r="N301" s="206"/>
      <c r="O301" s="206"/>
      <c r="P301" s="206"/>
      <c r="Q301" s="206"/>
      <c r="R301" s="206"/>
      <c r="S301" s="206"/>
      <c r="T301" s="207"/>
      <c r="AT301" s="208" t="s">
        <v>195</v>
      </c>
      <c r="AU301" s="208" t="s">
        <v>82</v>
      </c>
      <c r="AV301" s="13" t="s">
        <v>80</v>
      </c>
      <c r="AW301" s="13" t="s">
        <v>35</v>
      </c>
      <c r="AX301" s="13" t="s">
        <v>73</v>
      </c>
      <c r="AY301" s="208" t="s">
        <v>185</v>
      </c>
    </row>
    <row r="302" spans="1:65" s="14" customFormat="1" ht="11.25">
      <c r="B302" s="209"/>
      <c r="C302" s="210"/>
      <c r="D302" s="200" t="s">
        <v>195</v>
      </c>
      <c r="E302" s="211" t="s">
        <v>19</v>
      </c>
      <c r="F302" s="212" t="s">
        <v>1552</v>
      </c>
      <c r="G302" s="210"/>
      <c r="H302" s="213">
        <v>20.564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1555</v>
      </c>
      <c r="G303" s="210"/>
      <c r="H303" s="213">
        <v>17.3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1560</v>
      </c>
      <c r="G304" s="210"/>
      <c r="H304" s="213">
        <v>11.5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5" customFormat="1" ht="11.25">
      <c r="B305" s="220"/>
      <c r="C305" s="221"/>
      <c r="D305" s="200" t="s">
        <v>195</v>
      </c>
      <c r="E305" s="222" t="s">
        <v>19</v>
      </c>
      <c r="F305" s="223" t="s">
        <v>226</v>
      </c>
      <c r="G305" s="221"/>
      <c r="H305" s="224">
        <v>49.364000000000004</v>
      </c>
      <c r="I305" s="225"/>
      <c r="J305" s="221"/>
      <c r="K305" s="221"/>
      <c r="L305" s="226"/>
      <c r="M305" s="227"/>
      <c r="N305" s="228"/>
      <c r="O305" s="228"/>
      <c r="P305" s="228"/>
      <c r="Q305" s="228"/>
      <c r="R305" s="228"/>
      <c r="S305" s="228"/>
      <c r="T305" s="229"/>
      <c r="AT305" s="230" t="s">
        <v>195</v>
      </c>
      <c r="AU305" s="230" t="s">
        <v>82</v>
      </c>
      <c r="AV305" s="15" t="s">
        <v>135</v>
      </c>
      <c r="AW305" s="15" t="s">
        <v>35</v>
      </c>
      <c r="AX305" s="15" t="s">
        <v>80</v>
      </c>
      <c r="AY305" s="230" t="s">
        <v>185</v>
      </c>
    </row>
    <row r="306" spans="1:65" s="2" customFormat="1" ht="24.2" customHeight="1">
      <c r="A306" s="36"/>
      <c r="B306" s="37"/>
      <c r="C306" s="180" t="s">
        <v>386</v>
      </c>
      <c r="D306" s="180" t="s">
        <v>187</v>
      </c>
      <c r="E306" s="181" t="s">
        <v>884</v>
      </c>
      <c r="F306" s="182" t="s">
        <v>885</v>
      </c>
      <c r="G306" s="183" t="s">
        <v>240</v>
      </c>
      <c r="H306" s="184">
        <v>49.363999999999997</v>
      </c>
      <c r="I306" s="185"/>
      <c r="J306" s="186">
        <f>ROUND(I306*H306,2)</f>
        <v>0</v>
      </c>
      <c r="K306" s="182" t="s">
        <v>191</v>
      </c>
      <c r="L306" s="41"/>
      <c r="M306" s="187" t="s">
        <v>19</v>
      </c>
      <c r="N306" s="188" t="s">
        <v>44</v>
      </c>
      <c r="O306" s="66"/>
      <c r="P306" s="189">
        <f>O306*H306</f>
        <v>0</v>
      </c>
      <c r="Q306" s="189">
        <v>0</v>
      </c>
      <c r="R306" s="189">
        <f>Q306*H306</f>
        <v>0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135</v>
      </c>
      <c r="AT306" s="191" t="s">
        <v>187</v>
      </c>
      <c r="AU306" s="191" t="s">
        <v>82</v>
      </c>
      <c r="AY306" s="19" t="s">
        <v>185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80</v>
      </c>
      <c r="BK306" s="192">
        <f>ROUND(I306*H306,2)</f>
        <v>0</v>
      </c>
      <c r="BL306" s="19" t="s">
        <v>135</v>
      </c>
      <c r="BM306" s="191" t="s">
        <v>1563</v>
      </c>
    </row>
    <row r="307" spans="1:65" s="2" customFormat="1" ht="11.25">
      <c r="A307" s="36"/>
      <c r="B307" s="37"/>
      <c r="C307" s="38"/>
      <c r="D307" s="193" t="s">
        <v>193</v>
      </c>
      <c r="E307" s="38"/>
      <c r="F307" s="194" t="s">
        <v>887</v>
      </c>
      <c r="G307" s="38"/>
      <c r="H307" s="38"/>
      <c r="I307" s="195"/>
      <c r="J307" s="38"/>
      <c r="K307" s="38"/>
      <c r="L307" s="41"/>
      <c r="M307" s="196"/>
      <c r="N307" s="197"/>
      <c r="O307" s="66"/>
      <c r="P307" s="66"/>
      <c r="Q307" s="66"/>
      <c r="R307" s="66"/>
      <c r="S307" s="66"/>
      <c r="T307" s="67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T307" s="19" t="s">
        <v>193</v>
      </c>
      <c r="AU307" s="19" t="s">
        <v>82</v>
      </c>
    </row>
    <row r="308" spans="1:65" s="13" customFormat="1" ht="11.25">
      <c r="B308" s="198"/>
      <c r="C308" s="199"/>
      <c r="D308" s="200" t="s">
        <v>195</v>
      </c>
      <c r="E308" s="201" t="s">
        <v>19</v>
      </c>
      <c r="F308" s="202" t="s">
        <v>1481</v>
      </c>
      <c r="G308" s="199"/>
      <c r="H308" s="201" t="s">
        <v>19</v>
      </c>
      <c r="I308" s="203"/>
      <c r="J308" s="199"/>
      <c r="K308" s="199"/>
      <c r="L308" s="204"/>
      <c r="M308" s="205"/>
      <c r="N308" s="206"/>
      <c r="O308" s="206"/>
      <c r="P308" s="206"/>
      <c r="Q308" s="206"/>
      <c r="R308" s="206"/>
      <c r="S308" s="206"/>
      <c r="T308" s="207"/>
      <c r="AT308" s="208" t="s">
        <v>195</v>
      </c>
      <c r="AU308" s="208" t="s">
        <v>82</v>
      </c>
      <c r="AV308" s="13" t="s">
        <v>80</v>
      </c>
      <c r="AW308" s="13" t="s">
        <v>35</v>
      </c>
      <c r="AX308" s="13" t="s">
        <v>73</v>
      </c>
      <c r="AY308" s="208" t="s">
        <v>185</v>
      </c>
    </row>
    <row r="309" spans="1:65" s="14" customFormat="1" ht="11.25">
      <c r="B309" s="209"/>
      <c r="C309" s="210"/>
      <c r="D309" s="200" t="s">
        <v>195</v>
      </c>
      <c r="E309" s="211" t="s">
        <v>19</v>
      </c>
      <c r="F309" s="212" t="s">
        <v>1552</v>
      </c>
      <c r="G309" s="210"/>
      <c r="H309" s="213">
        <v>20.564</v>
      </c>
      <c r="I309" s="214"/>
      <c r="J309" s="210"/>
      <c r="K309" s="210"/>
      <c r="L309" s="215"/>
      <c r="M309" s="216"/>
      <c r="N309" s="217"/>
      <c r="O309" s="217"/>
      <c r="P309" s="217"/>
      <c r="Q309" s="217"/>
      <c r="R309" s="217"/>
      <c r="S309" s="217"/>
      <c r="T309" s="218"/>
      <c r="AT309" s="219" t="s">
        <v>195</v>
      </c>
      <c r="AU309" s="219" t="s">
        <v>82</v>
      </c>
      <c r="AV309" s="14" t="s">
        <v>82</v>
      </c>
      <c r="AW309" s="14" t="s">
        <v>35</v>
      </c>
      <c r="AX309" s="14" t="s">
        <v>73</v>
      </c>
      <c r="AY309" s="219" t="s">
        <v>185</v>
      </c>
    </row>
    <row r="310" spans="1:65" s="14" customFormat="1" ht="11.25">
      <c r="B310" s="209"/>
      <c r="C310" s="210"/>
      <c r="D310" s="200" t="s">
        <v>195</v>
      </c>
      <c r="E310" s="211" t="s">
        <v>19</v>
      </c>
      <c r="F310" s="212" t="s">
        <v>1555</v>
      </c>
      <c r="G310" s="210"/>
      <c r="H310" s="213">
        <v>17.3</v>
      </c>
      <c r="I310" s="214"/>
      <c r="J310" s="210"/>
      <c r="K310" s="210"/>
      <c r="L310" s="215"/>
      <c r="M310" s="216"/>
      <c r="N310" s="217"/>
      <c r="O310" s="217"/>
      <c r="P310" s="217"/>
      <c r="Q310" s="217"/>
      <c r="R310" s="217"/>
      <c r="S310" s="217"/>
      <c r="T310" s="218"/>
      <c r="AT310" s="219" t="s">
        <v>195</v>
      </c>
      <c r="AU310" s="219" t="s">
        <v>82</v>
      </c>
      <c r="AV310" s="14" t="s">
        <v>82</v>
      </c>
      <c r="AW310" s="14" t="s">
        <v>35</v>
      </c>
      <c r="AX310" s="14" t="s">
        <v>73</v>
      </c>
      <c r="AY310" s="219" t="s">
        <v>185</v>
      </c>
    </row>
    <row r="311" spans="1:65" s="14" customFormat="1" ht="11.25">
      <c r="B311" s="209"/>
      <c r="C311" s="210"/>
      <c r="D311" s="200" t="s">
        <v>195</v>
      </c>
      <c r="E311" s="211" t="s">
        <v>19</v>
      </c>
      <c r="F311" s="212" t="s">
        <v>1560</v>
      </c>
      <c r="G311" s="210"/>
      <c r="H311" s="213">
        <v>11.5</v>
      </c>
      <c r="I311" s="214"/>
      <c r="J311" s="210"/>
      <c r="K311" s="210"/>
      <c r="L311" s="215"/>
      <c r="M311" s="216"/>
      <c r="N311" s="217"/>
      <c r="O311" s="217"/>
      <c r="P311" s="217"/>
      <c r="Q311" s="217"/>
      <c r="R311" s="217"/>
      <c r="S311" s="217"/>
      <c r="T311" s="218"/>
      <c r="AT311" s="219" t="s">
        <v>195</v>
      </c>
      <c r="AU311" s="219" t="s">
        <v>82</v>
      </c>
      <c r="AV311" s="14" t="s">
        <v>82</v>
      </c>
      <c r="AW311" s="14" t="s">
        <v>35</v>
      </c>
      <c r="AX311" s="14" t="s">
        <v>73</v>
      </c>
      <c r="AY311" s="219" t="s">
        <v>185</v>
      </c>
    </row>
    <row r="312" spans="1:65" s="15" customFormat="1" ht="11.25">
      <c r="B312" s="220"/>
      <c r="C312" s="221"/>
      <c r="D312" s="200" t="s">
        <v>195</v>
      </c>
      <c r="E312" s="222" t="s">
        <v>19</v>
      </c>
      <c r="F312" s="223" t="s">
        <v>226</v>
      </c>
      <c r="G312" s="221"/>
      <c r="H312" s="224">
        <v>49.364000000000004</v>
      </c>
      <c r="I312" s="225"/>
      <c r="J312" s="221"/>
      <c r="K312" s="221"/>
      <c r="L312" s="226"/>
      <c r="M312" s="227"/>
      <c r="N312" s="228"/>
      <c r="O312" s="228"/>
      <c r="P312" s="228"/>
      <c r="Q312" s="228"/>
      <c r="R312" s="228"/>
      <c r="S312" s="228"/>
      <c r="T312" s="229"/>
      <c r="AT312" s="230" t="s">
        <v>195</v>
      </c>
      <c r="AU312" s="230" t="s">
        <v>82</v>
      </c>
      <c r="AV312" s="15" t="s">
        <v>135</v>
      </c>
      <c r="AW312" s="15" t="s">
        <v>35</v>
      </c>
      <c r="AX312" s="15" t="s">
        <v>80</v>
      </c>
      <c r="AY312" s="230" t="s">
        <v>185</v>
      </c>
    </row>
    <row r="313" spans="1:65" s="2" customFormat="1" ht="37.9" customHeight="1">
      <c r="A313" s="36"/>
      <c r="B313" s="37"/>
      <c r="C313" s="180" t="s">
        <v>393</v>
      </c>
      <c r="D313" s="180" t="s">
        <v>187</v>
      </c>
      <c r="E313" s="181" t="s">
        <v>899</v>
      </c>
      <c r="F313" s="182" t="s">
        <v>900</v>
      </c>
      <c r="G313" s="183" t="s">
        <v>342</v>
      </c>
      <c r="H313" s="184">
        <v>3.2530000000000001</v>
      </c>
      <c r="I313" s="185"/>
      <c r="J313" s="186">
        <f>ROUND(I313*H313,2)</f>
        <v>0</v>
      </c>
      <c r="K313" s="182" t="s">
        <v>191</v>
      </c>
      <c r="L313" s="41"/>
      <c r="M313" s="187" t="s">
        <v>19</v>
      </c>
      <c r="N313" s="188" t="s">
        <v>44</v>
      </c>
      <c r="O313" s="66"/>
      <c r="P313" s="189">
        <f>O313*H313</f>
        <v>0</v>
      </c>
      <c r="Q313" s="189">
        <v>1.0551200000000001</v>
      </c>
      <c r="R313" s="189">
        <f>Q313*H313</f>
        <v>3.4323053600000004</v>
      </c>
      <c r="S313" s="189">
        <v>0</v>
      </c>
      <c r="T313" s="190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135</v>
      </c>
      <c r="AT313" s="191" t="s">
        <v>187</v>
      </c>
      <c r="AU313" s="191" t="s">
        <v>82</v>
      </c>
      <c r="AY313" s="19" t="s">
        <v>185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19" t="s">
        <v>80</v>
      </c>
      <c r="BK313" s="192">
        <f>ROUND(I313*H313,2)</f>
        <v>0</v>
      </c>
      <c r="BL313" s="19" t="s">
        <v>135</v>
      </c>
      <c r="BM313" s="191" t="s">
        <v>1564</v>
      </c>
    </row>
    <row r="314" spans="1:65" s="2" customFormat="1" ht="11.25">
      <c r="A314" s="36"/>
      <c r="B314" s="37"/>
      <c r="C314" s="38"/>
      <c r="D314" s="193" t="s">
        <v>193</v>
      </c>
      <c r="E314" s="38"/>
      <c r="F314" s="194" t="s">
        <v>902</v>
      </c>
      <c r="G314" s="38"/>
      <c r="H314" s="38"/>
      <c r="I314" s="195"/>
      <c r="J314" s="38"/>
      <c r="K314" s="38"/>
      <c r="L314" s="41"/>
      <c r="M314" s="196"/>
      <c r="N314" s="197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193</v>
      </c>
      <c r="AU314" s="19" t="s">
        <v>82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1565</v>
      </c>
      <c r="G315" s="210"/>
      <c r="H315" s="213">
        <v>3.2530000000000001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5" customFormat="1" ht="11.25">
      <c r="B316" s="220"/>
      <c r="C316" s="221"/>
      <c r="D316" s="200" t="s">
        <v>195</v>
      </c>
      <c r="E316" s="222" t="s">
        <v>19</v>
      </c>
      <c r="F316" s="223" t="s">
        <v>226</v>
      </c>
      <c r="G316" s="221"/>
      <c r="H316" s="224">
        <v>3.2530000000000001</v>
      </c>
      <c r="I316" s="225"/>
      <c r="J316" s="221"/>
      <c r="K316" s="221"/>
      <c r="L316" s="226"/>
      <c r="M316" s="227"/>
      <c r="N316" s="228"/>
      <c r="O316" s="228"/>
      <c r="P316" s="228"/>
      <c r="Q316" s="228"/>
      <c r="R316" s="228"/>
      <c r="S316" s="228"/>
      <c r="T316" s="229"/>
      <c r="AT316" s="230" t="s">
        <v>195</v>
      </c>
      <c r="AU316" s="230" t="s">
        <v>82</v>
      </c>
      <c r="AV316" s="15" t="s">
        <v>135</v>
      </c>
      <c r="AW316" s="15" t="s">
        <v>35</v>
      </c>
      <c r="AX316" s="15" t="s">
        <v>80</v>
      </c>
      <c r="AY316" s="230" t="s">
        <v>185</v>
      </c>
    </row>
    <row r="317" spans="1:65" s="2" customFormat="1" ht="24.2" customHeight="1">
      <c r="A317" s="36"/>
      <c r="B317" s="37"/>
      <c r="C317" s="180" t="s">
        <v>400</v>
      </c>
      <c r="D317" s="180" t="s">
        <v>187</v>
      </c>
      <c r="E317" s="181" t="s">
        <v>905</v>
      </c>
      <c r="F317" s="182" t="s">
        <v>906</v>
      </c>
      <c r="G317" s="183" t="s">
        <v>190</v>
      </c>
      <c r="H317" s="184">
        <v>3.5590000000000002</v>
      </c>
      <c r="I317" s="185"/>
      <c r="J317" s="186">
        <f>ROUND(I317*H317,2)</f>
        <v>0</v>
      </c>
      <c r="K317" s="182" t="s">
        <v>191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2.4533700000000001</v>
      </c>
      <c r="R317" s="189">
        <f>Q317*H317</f>
        <v>8.7315438300000014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135</v>
      </c>
      <c r="AT317" s="191" t="s">
        <v>187</v>
      </c>
      <c r="AU317" s="191" t="s">
        <v>82</v>
      </c>
      <c r="AY317" s="19" t="s">
        <v>185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80</v>
      </c>
      <c r="BK317" s="192">
        <f>ROUND(I317*H317,2)</f>
        <v>0</v>
      </c>
      <c r="BL317" s="19" t="s">
        <v>135</v>
      </c>
      <c r="BM317" s="191" t="s">
        <v>1566</v>
      </c>
    </row>
    <row r="318" spans="1:65" s="2" customFormat="1" ht="11.25">
      <c r="A318" s="36"/>
      <c r="B318" s="37"/>
      <c r="C318" s="38"/>
      <c r="D318" s="193" t="s">
        <v>193</v>
      </c>
      <c r="E318" s="38"/>
      <c r="F318" s="194" t="s">
        <v>908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193</v>
      </c>
      <c r="AU318" s="19" t="s">
        <v>82</v>
      </c>
    </row>
    <row r="319" spans="1:65" s="13" customFormat="1" ht="11.25">
      <c r="B319" s="198"/>
      <c r="C319" s="199"/>
      <c r="D319" s="200" t="s">
        <v>195</v>
      </c>
      <c r="E319" s="201" t="s">
        <v>19</v>
      </c>
      <c r="F319" s="202" t="s">
        <v>1481</v>
      </c>
      <c r="G319" s="199"/>
      <c r="H319" s="201" t="s">
        <v>19</v>
      </c>
      <c r="I319" s="203"/>
      <c r="J319" s="199"/>
      <c r="K319" s="199"/>
      <c r="L319" s="204"/>
      <c r="M319" s="205"/>
      <c r="N319" s="206"/>
      <c r="O319" s="206"/>
      <c r="P319" s="206"/>
      <c r="Q319" s="206"/>
      <c r="R319" s="206"/>
      <c r="S319" s="206"/>
      <c r="T319" s="207"/>
      <c r="AT319" s="208" t="s">
        <v>195</v>
      </c>
      <c r="AU319" s="208" t="s">
        <v>82</v>
      </c>
      <c r="AV319" s="13" t="s">
        <v>80</v>
      </c>
      <c r="AW319" s="13" t="s">
        <v>35</v>
      </c>
      <c r="AX319" s="13" t="s">
        <v>73</v>
      </c>
      <c r="AY319" s="208" t="s">
        <v>185</v>
      </c>
    </row>
    <row r="320" spans="1:65" s="14" customFormat="1" ht="11.25">
      <c r="B320" s="209"/>
      <c r="C320" s="210"/>
      <c r="D320" s="200" t="s">
        <v>195</v>
      </c>
      <c r="E320" s="211" t="s">
        <v>19</v>
      </c>
      <c r="F320" s="212" t="s">
        <v>1567</v>
      </c>
      <c r="G320" s="210"/>
      <c r="H320" s="213">
        <v>1.859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1:65" s="14" customFormat="1" ht="11.25">
      <c r="B321" s="209"/>
      <c r="C321" s="210"/>
      <c r="D321" s="200" t="s">
        <v>195</v>
      </c>
      <c r="E321" s="211" t="s">
        <v>19</v>
      </c>
      <c r="F321" s="212" t="s">
        <v>1568</v>
      </c>
      <c r="G321" s="210"/>
      <c r="H321" s="213">
        <v>0.77800000000000002</v>
      </c>
      <c r="I321" s="214"/>
      <c r="J321" s="210"/>
      <c r="K321" s="210"/>
      <c r="L321" s="215"/>
      <c r="M321" s="216"/>
      <c r="N321" s="217"/>
      <c r="O321" s="217"/>
      <c r="P321" s="217"/>
      <c r="Q321" s="217"/>
      <c r="R321" s="217"/>
      <c r="S321" s="217"/>
      <c r="T321" s="218"/>
      <c r="AT321" s="219" t="s">
        <v>195</v>
      </c>
      <c r="AU321" s="219" t="s">
        <v>82</v>
      </c>
      <c r="AV321" s="14" t="s">
        <v>82</v>
      </c>
      <c r="AW321" s="14" t="s">
        <v>35</v>
      </c>
      <c r="AX321" s="14" t="s">
        <v>73</v>
      </c>
      <c r="AY321" s="219" t="s">
        <v>185</v>
      </c>
    </row>
    <row r="322" spans="1:65" s="14" customFormat="1" ht="11.25">
      <c r="B322" s="209"/>
      <c r="C322" s="210"/>
      <c r="D322" s="200" t="s">
        <v>195</v>
      </c>
      <c r="E322" s="211" t="s">
        <v>19</v>
      </c>
      <c r="F322" s="212" t="s">
        <v>1568</v>
      </c>
      <c r="G322" s="210"/>
      <c r="H322" s="213">
        <v>0.77800000000000002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1:65" s="14" customFormat="1" ht="11.25">
      <c r="B323" s="209"/>
      <c r="C323" s="210"/>
      <c r="D323" s="200" t="s">
        <v>195</v>
      </c>
      <c r="E323" s="211" t="s">
        <v>19</v>
      </c>
      <c r="F323" s="212" t="s">
        <v>1569</v>
      </c>
      <c r="G323" s="210"/>
      <c r="H323" s="213">
        <v>0.14399999999999999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1:65" s="15" customFormat="1" ht="11.25">
      <c r="B324" s="220"/>
      <c r="C324" s="221"/>
      <c r="D324" s="200" t="s">
        <v>195</v>
      </c>
      <c r="E324" s="222" t="s">
        <v>19</v>
      </c>
      <c r="F324" s="223" t="s">
        <v>226</v>
      </c>
      <c r="G324" s="221"/>
      <c r="H324" s="224">
        <v>3.5590000000000002</v>
      </c>
      <c r="I324" s="225"/>
      <c r="J324" s="221"/>
      <c r="K324" s="221"/>
      <c r="L324" s="226"/>
      <c r="M324" s="227"/>
      <c r="N324" s="228"/>
      <c r="O324" s="228"/>
      <c r="P324" s="228"/>
      <c r="Q324" s="228"/>
      <c r="R324" s="228"/>
      <c r="S324" s="228"/>
      <c r="T324" s="229"/>
      <c r="AT324" s="230" t="s">
        <v>195</v>
      </c>
      <c r="AU324" s="230" t="s">
        <v>82</v>
      </c>
      <c r="AV324" s="15" t="s">
        <v>135</v>
      </c>
      <c r="AW324" s="15" t="s">
        <v>35</v>
      </c>
      <c r="AX324" s="15" t="s">
        <v>80</v>
      </c>
      <c r="AY324" s="230" t="s">
        <v>185</v>
      </c>
    </row>
    <row r="325" spans="1:65" s="2" customFormat="1" ht="24.2" customHeight="1">
      <c r="A325" s="36"/>
      <c r="B325" s="37"/>
      <c r="C325" s="180" t="s">
        <v>409</v>
      </c>
      <c r="D325" s="180" t="s">
        <v>187</v>
      </c>
      <c r="E325" s="181" t="s">
        <v>930</v>
      </c>
      <c r="F325" s="182" t="s">
        <v>931</v>
      </c>
      <c r="G325" s="183" t="s">
        <v>342</v>
      </c>
      <c r="H325" s="184">
        <v>0.44500000000000001</v>
      </c>
      <c r="I325" s="185"/>
      <c r="J325" s="186">
        <f>ROUND(I325*H325,2)</f>
        <v>0</v>
      </c>
      <c r="K325" s="182" t="s">
        <v>191</v>
      </c>
      <c r="L325" s="41"/>
      <c r="M325" s="187" t="s">
        <v>19</v>
      </c>
      <c r="N325" s="188" t="s">
        <v>44</v>
      </c>
      <c r="O325" s="66"/>
      <c r="P325" s="189">
        <f>O325*H325</f>
        <v>0</v>
      </c>
      <c r="Q325" s="189">
        <v>1.0492699999999999</v>
      </c>
      <c r="R325" s="189">
        <f>Q325*H325</f>
        <v>0.46692514999999996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135</v>
      </c>
      <c r="AT325" s="191" t="s">
        <v>187</v>
      </c>
      <c r="AU325" s="191" t="s">
        <v>82</v>
      </c>
      <c r="AY325" s="19" t="s">
        <v>185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80</v>
      </c>
      <c r="BK325" s="192">
        <f>ROUND(I325*H325,2)</f>
        <v>0</v>
      </c>
      <c r="BL325" s="19" t="s">
        <v>135</v>
      </c>
      <c r="BM325" s="191" t="s">
        <v>1570</v>
      </c>
    </row>
    <row r="326" spans="1:65" s="2" customFormat="1" ht="11.25">
      <c r="A326" s="36"/>
      <c r="B326" s="37"/>
      <c r="C326" s="38"/>
      <c r="D326" s="193" t="s">
        <v>193</v>
      </c>
      <c r="E326" s="38"/>
      <c r="F326" s="194" t="s">
        <v>933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193</v>
      </c>
      <c r="AU326" s="19" t="s">
        <v>82</v>
      </c>
    </row>
    <row r="327" spans="1:65" s="14" customFormat="1" ht="11.25">
      <c r="B327" s="209"/>
      <c r="C327" s="210"/>
      <c r="D327" s="200" t="s">
        <v>195</v>
      </c>
      <c r="E327" s="211" t="s">
        <v>19</v>
      </c>
      <c r="F327" s="212" t="s">
        <v>1571</v>
      </c>
      <c r="G327" s="210"/>
      <c r="H327" s="213">
        <v>0.44500000000000001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1:65" s="15" customFormat="1" ht="11.25">
      <c r="B328" s="220"/>
      <c r="C328" s="221"/>
      <c r="D328" s="200" t="s">
        <v>195</v>
      </c>
      <c r="E328" s="222" t="s">
        <v>19</v>
      </c>
      <c r="F328" s="223" t="s">
        <v>226</v>
      </c>
      <c r="G328" s="221"/>
      <c r="H328" s="224">
        <v>0.44500000000000001</v>
      </c>
      <c r="I328" s="225"/>
      <c r="J328" s="221"/>
      <c r="K328" s="221"/>
      <c r="L328" s="226"/>
      <c r="M328" s="227"/>
      <c r="N328" s="228"/>
      <c r="O328" s="228"/>
      <c r="P328" s="228"/>
      <c r="Q328" s="228"/>
      <c r="R328" s="228"/>
      <c r="S328" s="228"/>
      <c r="T328" s="229"/>
      <c r="AT328" s="230" t="s">
        <v>195</v>
      </c>
      <c r="AU328" s="230" t="s">
        <v>82</v>
      </c>
      <c r="AV328" s="15" t="s">
        <v>135</v>
      </c>
      <c r="AW328" s="15" t="s">
        <v>35</v>
      </c>
      <c r="AX328" s="15" t="s">
        <v>80</v>
      </c>
      <c r="AY328" s="230" t="s">
        <v>185</v>
      </c>
    </row>
    <row r="329" spans="1:65" s="2" customFormat="1" ht="24.2" customHeight="1">
      <c r="A329" s="36"/>
      <c r="B329" s="37"/>
      <c r="C329" s="180" t="s">
        <v>417</v>
      </c>
      <c r="D329" s="180" t="s">
        <v>187</v>
      </c>
      <c r="E329" s="181" t="s">
        <v>936</v>
      </c>
      <c r="F329" s="182" t="s">
        <v>937</v>
      </c>
      <c r="G329" s="183" t="s">
        <v>240</v>
      </c>
      <c r="H329" s="184">
        <v>15.456</v>
      </c>
      <c r="I329" s="185"/>
      <c r="J329" s="186">
        <f>ROUND(I329*H329,2)</f>
        <v>0</v>
      </c>
      <c r="K329" s="182" t="s">
        <v>191</v>
      </c>
      <c r="L329" s="41"/>
      <c r="M329" s="187" t="s">
        <v>19</v>
      </c>
      <c r="N329" s="188" t="s">
        <v>44</v>
      </c>
      <c r="O329" s="66"/>
      <c r="P329" s="189">
        <f>O329*H329</f>
        <v>0</v>
      </c>
      <c r="Q329" s="189">
        <v>1.282E-2</v>
      </c>
      <c r="R329" s="189">
        <f>Q329*H329</f>
        <v>0.19814592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135</v>
      </c>
      <c r="AT329" s="191" t="s">
        <v>187</v>
      </c>
      <c r="AU329" s="191" t="s">
        <v>82</v>
      </c>
      <c r="AY329" s="19" t="s">
        <v>185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80</v>
      </c>
      <c r="BK329" s="192">
        <f>ROUND(I329*H329,2)</f>
        <v>0</v>
      </c>
      <c r="BL329" s="19" t="s">
        <v>135</v>
      </c>
      <c r="BM329" s="191" t="s">
        <v>1572</v>
      </c>
    </row>
    <row r="330" spans="1:65" s="2" customFormat="1" ht="11.25">
      <c r="A330" s="36"/>
      <c r="B330" s="37"/>
      <c r="C330" s="38"/>
      <c r="D330" s="193" t="s">
        <v>193</v>
      </c>
      <c r="E330" s="38"/>
      <c r="F330" s="194" t="s">
        <v>939</v>
      </c>
      <c r="G330" s="38"/>
      <c r="H330" s="38"/>
      <c r="I330" s="195"/>
      <c r="J330" s="38"/>
      <c r="K330" s="38"/>
      <c r="L330" s="41"/>
      <c r="M330" s="196"/>
      <c r="N330" s="197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193</v>
      </c>
      <c r="AU330" s="19" t="s">
        <v>82</v>
      </c>
    </row>
    <row r="331" spans="1:65" s="13" customFormat="1" ht="11.25">
      <c r="B331" s="198"/>
      <c r="C331" s="199"/>
      <c r="D331" s="200" t="s">
        <v>195</v>
      </c>
      <c r="E331" s="201" t="s">
        <v>19</v>
      </c>
      <c r="F331" s="202" t="s">
        <v>1481</v>
      </c>
      <c r="G331" s="199"/>
      <c r="H331" s="201" t="s">
        <v>19</v>
      </c>
      <c r="I331" s="203"/>
      <c r="J331" s="199"/>
      <c r="K331" s="199"/>
      <c r="L331" s="204"/>
      <c r="M331" s="205"/>
      <c r="N331" s="206"/>
      <c r="O331" s="206"/>
      <c r="P331" s="206"/>
      <c r="Q331" s="206"/>
      <c r="R331" s="206"/>
      <c r="S331" s="206"/>
      <c r="T331" s="207"/>
      <c r="AT331" s="208" t="s">
        <v>195</v>
      </c>
      <c r="AU331" s="208" t="s">
        <v>82</v>
      </c>
      <c r="AV331" s="13" t="s">
        <v>80</v>
      </c>
      <c r="AW331" s="13" t="s">
        <v>35</v>
      </c>
      <c r="AX331" s="13" t="s">
        <v>73</v>
      </c>
      <c r="AY331" s="208" t="s">
        <v>185</v>
      </c>
    </row>
    <row r="332" spans="1:65" s="14" customFormat="1" ht="11.25">
      <c r="B332" s="209"/>
      <c r="C332" s="210"/>
      <c r="D332" s="200" t="s">
        <v>195</v>
      </c>
      <c r="E332" s="211" t="s">
        <v>19</v>
      </c>
      <c r="F332" s="212" t="s">
        <v>1573</v>
      </c>
      <c r="G332" s="210"/>
      <c r="H332" s="213">
        <v>2.88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1:65" s="14" customFormat="1" ht="11.25">
      <c r="B333" s="209"/>
      <c r="C333" s="210"/>
      <c r="D333" s="200" t="s">
        <v>195</v>
      </c>
      <c r="E333" s="211" t="s">
        <v>19</v>
      </c>
      <c r="F333" s="212" t="s">
        <v>1123</v>
      </c>
      <c r="G333" s="210"/>
      <c r="H333" s="213">
        <v>4.08</v>
      </c>
      <c r="I333" s="214"/>
      <c r="J333" s="210"/>
      <c r="K333" s="210"/>
      <c r="L333" s="215"/>
      <c r="M333" s="216"/>
      <c r="N333" s="217"/>
      <c r="O333" s="217"/>
      <c r="P333" s="217"/>
      <c r="Q333" s="217"/>
      <c r="R333" s="217"/>
      <c r="S333" s="217"/>
      <c r="T333" s="218"/>
      <c r="AT333" s="219" t="s">
        <v>195</v>
      </c>
      <c r="AU333" s="219" t="s">
        <v>82</v>
      </c>
      <c r="AV333" s="14" t="s">
        <v>82</v>
      </c>
      <c r="AW333" s="14" t="s">
        <v>35</v>
      </c>
      <c r="AX333" s="14" t="s">
        <v>73</v>
      </c>
      <c r="AY333" s="219" t="s">
        <v>185</v>
      </c>
    </row>
    <row r="334" spans="1:65" s="14" customFormat="1" ht="11.25">
      <c r="B334" s="209"/>
      <c r="C334" s="210"/>
      <c r="D334" s="200" t="s">
        <v>195</v>
      </c>
      <c r="E334" s="211" t="s">
        <v>19</v>
      </c>
      <c r="F334" s="212" t="s">
        <v>1574</v>
      </c>
      <c r="G334" s="210"/>
      <c r="H334" s="213">
        <v>4.2480000000000002</v>
      </c>
      <c r="I334" s="214"/>
      <c r="J334" s="210"/>
      <c r="K334" s="210"/>
      <c r="L334" s="215"/>
      <c r="M334" s="216"/>
      <c r="N334" s="217"/>
      <c r="O334" s="217"/>
      <c r="P334" s="217"/>
      <c r="Q334" s="217"/>
      <c r="R334" s="217"/>
      <c r="S334" s="217"/>
      <c r="T334" s="218"/>
      <c r="AT334" s="219" t="s">
        <v>195</v>
      </c>
      <c r="AU334" s="219" t="s">
        <v>82</v>
      </c>
      <c r="AV334" s="14" t="s">
        <v>82</v>
      </c>
      <c r="AW334" s="14" t="s">
        <v>35</v>
      </c>
      <c r="AX334" s="14" t="s">
        <v>73</v>
      </c>
      <c r="AY334" s="219" t="s">
        <v>185</v>
      </c>
    </row>
    <row r="335" spans="1:65" s="14" customFormat="1" ht="11.25">
      <c r="B335" s="209"/>
      <c r="C335" s="210"/>
      <c r="D335" s="200" t="s">
        <v>195</v>
      </c>
      <c r="E335" s="211" t="s">
        <v>19</v>
      </c>
      <c r="F335" s="212" t="s">
        <v>1574</v>
      </c>
      <c r="G335" s="210"/>
      <c r="H335" s="213">
        <v>4.2480000000000002</v>
      </c>
      <c r="I335" s="214"/>
      <c r="J335" s="210"/>
      <c r="K335" s="210"/>
      <c r="L335" s="215"/>
      <c r="M335" s="216"/>
      <c r="N335" s="217"/>
      <c r="O335" s="217"/>
      <c r="P335" s="217"/>
      <c r="Q335" s="217"/>
      <c r="R335" s="217"/>
      <c r="S335" s="217"/>
      <c r="T335" s="218"/>
      <c r="AT335" s="219" t="s">
        <v>195</v>
      </c>
      <c r="AU335" s="219" t="s">
        <v>82</v>
      </c>
      <c r="AV335" s="14" t="s">
        <v>82</v>
      </c>
      <c r="AW335" s="14" t="s">
        <v>35</v>
      </c>
      <c r="AX335" s="14" t="s">
        <v>73</v>
      </c>
      <c r="AY335" s="219" t="s">
        <v>185</v>
      </c>
    </row>
    <row r="336" spans="1:65" s="15" customFormat="1" ht="11.25">
      <c r="B336" s="220"/>
      <c r="C336" s="221"/>
      <c r="D336" s="200" t="s">
        <v>195</v>
      </c>
      <c r="E336" s="222" t="s">
        <v>19</v>
      </c>
      <c r="F336" s="223" t="s">
        <v>226</v>
      </c>
      <c r="G336" s="221"/>
      <c r="H336" s="224">
        <v>15.456</v>
      </c>
      <c r="I336" s="225"/>
      <c r="J336" s="221"/>
      <c r="K336" s="221"/>
      <c r="L336" s="226"/>
      <c r="M336" s="227"/>
      <c r="N336" s="228"/>
      <c r="O336" s="228"/>
      <c r="P336" s="228"/>
      <c r="Q336" s="228"/>
      <c r="R336" s="228"/>
      <c r="S336" s="228"/>
      <c r="T336" s="229"/>
      <c r="AT336" s="230" t="s">
        <v>195</v>
      </c>
      <c r="AU336" s="230" t="s">
        <v>82</v>
      </c>
      <c r="AV336" s="15" t="s">
        <v>135</v>
      </c>
      <c r="AW336" s="15" t="s">
        <v>35</v>
      </c>
      <c r="AX336" s="15" t="s">
        <v>80</v>
      </c>
      <c r="AY336" s="230" t="s">
        <v>185</v>
      </c>
    </row>
    <row r="337" spans="1:65" s="2" customFormat="1" ht="24.2" customHeight="1">
      <c r="A337" s="36"/>
      <c r="B337" s="37"/>
      <c r="C337" s="180" t="s">
        <v>436</v>
      </c>
      <c r="D337" s="180" t="s">
        <v>187</v>
      </c>
      <c r="E337" s="181" t="s">
        <v>945</v>
      </c>
      <c r="F337" s="182" t="s">
        <v>946</v>
      </c>
      <c r="G337" s="183" t="s">
        <v>240</v>
      </c>
      <c r="H337" s="184">
        <v>15.456</v>
      </c>
      <c r="I337" s="185"/>
      <c r="J337" s="186">
        <f>ROUND(I337*H337,2)</f>
        <v>0</v>
      </c>
      <c r="K337" s="182" t="s">
        <v>191</v>
      </c>
      <c r="L337" s="41"/>
      <c r="M337" s="187" t="s">
        <v>19</v>
      </c>
      <c r="N337" s="188" t="s">
        <v>44</v>
      </c>
      <c r="O337" s="66"/>
      <c r="P337" s="189">
        <f>O337*H337</f>
        <v>0</v>
      </c>
      <c r="Q337" s="189">
        <v>0</v>
      </c>
      <c r="R337" s="189">
        <f>Q337*H337</f>
        <v>0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135</v>
      </c>
      <c r="AT337" s="191" t="s">
        <v>187</v>
      </c>
      <c r="AU337" s="191" t="s">
        <v>82</v>
      </c>
      <c r="AY337" s="19" t="s">
        <v>185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80</v>
      </c>
      <c r="BK337" s="192">
        <f>ROUND(I337*H337,2)</f>
        <v>0</v>
      </c>
      <c r="BL337" s="19" t="s">
        <v>135</v>
      </c>
      <c r="BM337" s="191" t="s">
        <v>1575</v>
      </c>
    </row>
    <row r="338" spans="1:65" s="2" customFormat="1" ht="11.25">
      <c r="A338" s="36"/>
      <c r="B338" s="37"/>
      <c r="C338" s="38"/>
      <c r="D338" s="193" t="s">
        <v>193</v>
      </c>
      <c r="E338" s="38"/>
      <c r="F338" s="194" t="s">
        <v>948</v>
      </c>
      <c r="G338" s="38"/>
      <c r="H338" s="38"/>
      <c r="I338" s="195"/>
      <c r="J338" s="38"/>
      <c r="K338" s="38"/>
      <c r="L338" s="41"/>
      <c r="M338" s="196"/>
      <c r="N338" s="197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193</v>
      </c>
      <c r="AU338" s="19" t="s">
        <v>82</v>
      </c>
    </row>
    <row r="339" spans="1:65" s="13" customFormat="1" ht="11.25">
      <c r="B339" s="198"/>
      <c r="C339" s="199"/>
      <c r="D339" s="200" t="s">
        <v>195</v>
      </c>
      <c r="E339" s="201" t="s">
        <v>19</v>
      </c>
      <c r="F339" s="202" t="s">
        <v>1481</v>
      </c>
      <c r="G339" s="199"/>
      <c r="H339" s="201" t="s">
        <v>19</v>
      </c>
      <c r="I339" s="203"/>
      <c r="J339" s="199"/>
      <c r="K339" s="199"/>
      <c r="L339" s="204"/>
      <c r="M339" s="205"/>
      <c r="N339" s="206"/>
      <c r="O339" s="206"/>
      <c r="P339" s="206"/>
      <c r="Q339" s="206"/>
      <c r="R339" s="206"/>
      <c r="S339" s="206"/>
      <c r="T339" s="207"/>
      <c r="AT339" s="208" t="s">
        <v>195</v>
      </c>
      <c r="AU339" s="208" t="s">
        <v>82</v>
      </c>
      <c r="AV339" s="13" t="s">
        <v>80</v>
      </c>
      <c r="AW339" s="13" t="s">
        <v>35</v>
      </c>
      <c r="AX339" s="13" t="s">
        <v>73</v>
      </c>
      <c r="AY339" s="208" t="s">
        <v>185</v>
      </c>
    </row>
    <row r="340" spans="1:65" s="14" customFormat="1" ht="11.25">
      <c r="B340" s="209"/>
      <c r="C340" s="210"/>
      <c r="D340" s="200" t="s">
        <v>195</v>
      </c>
      <c r="E340" s="211" t="s">
        <v>19</v>
      </c>
      <c r="F340" s="212" t="s">
        <v>1573</v>
      </c>
      <c r="G340" s="210"/>
      <c r="H340" s="213">
        <v>2.88</v>
      </c>
      <c r="I340" s="214"/>
      <c r="J340" s="210"/>
      <c r="K340" s="210"/>
      <c r="L340" s="215"/>
      <c r="M340" s="216"/>
      <c r="N340" s="217"/>
      <c r="O340" s="217"/>
      <c r="P340" s="217"/>
      <c r="Q340" s="217"/>
      <c r="R340" s="217"/>
      <c r="S340" s="217"/>
      <c r="T340" s="218"/>
      <c r="AT340" s="219" t="s">
        <v>195</v>
      </c>
      <c r="AU340" s="219" t="s">
        <v>82</v>
      </c>
      <c r="AV340" s="14" t="s">
        <v>82</v>
      </c>
      <c r="AW340" s="14" t="s">
        <v>35</v>
      </c>
      <c r="AX340" s="14" t="s">
        <v>73</v>
      </c>
      <c r="AY340" s="219" t="s">
        <v>185</v>
      </c>
    </row>
    <row r="341" spans="1:65" s="14" customFormat="1" ht="11.25">
      <c r="B341" s="209"/>
      <c r="C341" s="210"/>
      <c r="D341" s="200" t="s">
        <v>195</v>
      </c>
      <c r="E341" s="211" t="s">
        <v>19</v>
      </c>
      <c r="F341" s="212" t="s">
        <v>1123</v>
      </c>
      <c r="G341" s="210"/>
      <c r="H341" s="213">
        <v>4.08</v>
      </c>
      <c r="I341" s="214"/>
      <c r="J341" s="210"/>
      <c r="K341" s="210"/>
      <c r="L341" s="215"/>
      <c r="M341" s="216"/>
      <c r="N341" s="217"/>
      <c r="O341" s="217"/>
      <c r="P341" s="217"/>
      <c r="Q341" s="217"/>
      <c r="R341" s="217"/>
      <c r="S341" s="217"/>
      <c r="T341" s="218"/>
      <c r="AT341" s="219" t="s">
        <v>195</v>
      </c>
      <c r="AU341" s="219" t="s">
        <v>82</v>
      </c>
      <c r="AV341" s="14" t="s">
        <v>82</v>
      </c>
      <c r="AW341" s="14" t="s">
        <v>35</v>
      </c>
      <c r="AX341" s="14" t="s">
        <v>73</v>
      </c>
      <c r="AY341" s="219" t="s">
        <v>185</v>
      </c>
    </row>
    <row r="342" spans="1:65" s="14" customFormat="1" ht="11.25">
      <c r="B342" s="209"/>
      <c r="C342" s="210"/>
      <c r="D342" s="200" t="s">
        <v>195</v>
      </c>
      <c r="E342" s="211" t="s">
        <v>19</v>
      </c>
      <c r="F342" s="212" t="s">
        <v>1574</v>
      </c>
      <c r="G342" s="210"/>
      <c r="H342" s="213">
        <v>4.2480000000000002</v>
      </c>
      <c r="I342" s="214"/>
      <c r="J342" s="210"/>
      <c r="K342" s="210"/>
      <c r="L342" s="215"/>
      <c r="M342" s="216"/>
      <c r="N342" s="217"/>
      <c r="O342" s="217"/>
      <c r="P342" s="217"/>
      <c r="Q342" s="217"/>
      <c r="R342" s="217"/>
      <c r="S342" s="217"/>
      <c r="T342" s="218"/>
      <c r="AT342" s="219" t="s">
        <v>195</v>
      </c>
      <c r="AU342" s="219" t="s">
        <v>82</v>
      </c>
      <c r="AV342" s="14" t="s">
        <v>82</v>
      </c>
      <c r="AW342" s="14" t="s">
        <v>35</v>
      </c>
      <c r="AX342" s="14" t="s">
        <v>73</v>
      </c>
      <c r="AY342" s="219" t="s">
        <v>185</v>
      </c>
    </row>
    <row r="343" spans="1:65" s="14" customFormat="1" ht="11.25">
      <c r="B343" s="209"/>
      <c r="C343" s="210"/>
      <c r="D343" s="200" t="s">
        <v>195</v>
      </c>
      <c r="E343" s="211" t="s">
        <v>19</v>
      </c>
      <c r="F343" s="212" t="s">
        <v>1574</v>
      </c>
      <c r="G343" s="210"/>
      <c r="H343" s="213">
        <v>4.2480000000000002</v>
      </c>
      <c r="I343" s="214"/>
      <c r="J343" s="210"/>
      <c r="K343" s="210"/>
      <c r="L343" s="215"/>
      <c r="M343" s="216"/>
      <c r="N343" s="217"/>
      <c r="O343" s="217"/>
      <c r="P343" s="217"/>
      <c r="Q343" s="217"/>
      <c r="R343" s="217"/>
      <c r="S343" s="217"/>
      <c r="T343" s="218"/>
      <c r="AT343" s="219" t="s">
        <v>195</v>
      </c>
      <c r="AU343" s="219" t="s">
        <v>82</v>
      </c>
      <c r="AV343" s="14" t="s">
        <v>82</v>
      </c>
      <c r="AW343" s="14" t="s">
        <v>35</v>
      </c>
      <c r="AX343" s="14" t="s">
        <v>73</v>
      </c>
      <c r="AY343" s="219" t="s">
        <v>185</v>
      </c>
    </row>
    <row r="344" spans="1:65" s="15" customFormat="1" ht="11.25">
      <c r="B344" s="220"/>
      <c r="C344" s="221"/>
      <c r="D344" s="200" t="s">
        <v>195</v>
      </c>
      <c r="E344" s="222" t="s">
        <v>19</v>
      </c>
      <c r="F344" s="223" t="s">
        <v>226</v>
      </c>
      <c r="G344" s="221"/>
      <c r="H344" s="224">
        <v>15.456</v>
      </c>
      <c r="I344" s="225"/>
      <c r="J344" s="221"/>
      <c r="K344" s="221"/>
      <c r="L344" s="226"/>
      <c r="M344" s="227"/>
      <c r="N344" s="228"/>
      <c r="O344" s="228"/>
      <c r="P344" s="228"/>
      <c r="Q344" s="228"/>
      <c r="R344" s="228"/>
      <c r="S344" s="228"/>
      <c r="T344" s="229"/>
      <c r="AT344" s="230" t="s">
        <v>195</v>
      </c>
      <c r="AU344" s="230" t="s">
        <v>82</v>
      </c>
      <c r="AV344" s="15" t="s">
        <v>135</v>
      </c>
      <c r="AW344" s="15" t="s">
        <v>35</v>
      </c>
      <c r="AX344" s="15" t="s">
        <v>80</v>
      </c>
      <c r="AY344" s="230" t="s">
        <v>185</v>
      </c>
    </row>
    <row r="345" spans="1:65" s="2" customFormat="1" ht="16.5" customHeight="1">
      <c r="A345" s="36"/>
      <c r="B345" s="37"/>
      <c r="C345" s="180" t="s">
        <v>445</v>
      </c>
      <c r="D345" s="180" t="s">
        <v>187</v>
      </c>
      <c r="E345" s="181" t="s">
        <v>950</v>
      </c>
      <c r="F345" s="182" t="s">
        <v>951</v>
      </c>
      <c r="G345" s="183" t="s">
        <v>240</v>
      </c>
      <c r="H345" s="184">
        <v>2.88</v>
      </c>
      <c r="I345" s="185"/>
      <c r="J345" s="186">
        <f>ROUND(I345*H345,2)</f>
        <v>0</v>
      </c>
      <c r="K345" s="182" t="s">
        <v>191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8.7399999999999995E-3</v>
      </c>
      <c r="R345" s="189">
        <f>Q345*H345</f>
        <v>2.5171199999999998E-2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82</v>
      </c>
      <c r="AY345" s="19" t="s">
        <v>185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80</v>
      </c>
      <c r="BK345" s="192">
        <f>ROUND(I345*H345,2)</f>
        <v>0</v>
      </c>
      <c r="BL345" s="19" t="s">
        <v>135</v>
      </c>
      <c r="BM345" s="191" t="s">
        <v>1576</v>
      </c>
    </row>
    <row r="346" spans="1:65" s="2" customFormat="1" ht="11.25">
      <c r="A346" s="36"/>
      <c r="B346" s="37"/>
      <c r="C346" s="38"/>
      <c r="D346" s="193" t="s">
        <v>193</v>
      </c>
      <c r="E346" s="38"/>
      <c r="F346" s="194" t="s">
        <v>953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193</v>
      </c>
      <c r="AU346" s="19" t="s">
        <v>82</v>
      </c>
    </row>
    <row r="347" spans="1:65" s="13" customFormat="1" ht="11.25">
      <c r="B347" s="198"/>
      <c r="C347" s="199"/>
      <c r="D347" s="200" t="s">
        <v>195</v>
      </c>
      <c r="E347" s="201" t="s">
        <v>19</v>
      </c>
      <c r="F347" s="202" t="s">
        <v>1481</v>
      </c>
      <c r="G347" s="199"/>
      <c r="H347" s="201" t="s">
        <v>19</v>
      </c>
      <c r="I347" s="203"/>
      <c r="J347" s="199"/>
      <c r="K347" s="199"/>
      <c r="L347" s="204"/>
      <c r="M347" s="205"/>
      <c r="N347" s="206"/>
      <c r="O347" s="206"/>
      <c r="P347" s="206"/>
      <c r="Q347" s="206"/>
      <c r="R347" s="206"/>
      <c r="S347" s="206"/>
      <c r="T347" s="207"/>
      <c r="AT347" s="208" t="s">
        <v>195</v>
      </c>
      <c r="AU347" s="208" t="s">
        <v>82</v>
      </c>
      <c r="AV347" s="13" t="s">
        <v>80</v>
      </c>
      <c r="AW347" s="13" t="s">
        <v>35</v>
      </c>
      <c r="AX347" s="13" t="s">
        <v>73</v>
      </c>
      <c r="AY347" s="208" t="s">
        <v>185</v>
      </c>
    </row>
    <row r="348" spans="1:65" s="14" customFormat="1" ht="11.25">
      <c r="B348" s="209"/>
      <c r="C348" s="210"/>
      <c r="D348" s="200" t="s">
        <v>195</v>
      </c>
      <c r="E348" s="211" t="s">
        <v>19</v>
      </c>
      <c r="F348" s="212" t="s">
        <v>1577</v>
      </c>
      <c r="G348" s="210"/>
      <c r="H348" s="213">
        <v>1.44</v>
      </c>
      <c r="I348" s="214"/>
      <c r="J348" s="210"/>
      <c r="K348" s="210"/>
      <c r="L348" s="215"/>
      <c r="M348" s="216"/>
      <c r="N348" s="217"/>
      <c r="O348" s="217"/>
      <c r="P348" s="217"/>
      <c r="Q348" s="217"/>
      <c r="R348" s="217"/>
      <c r="S348" s="217"/>
      <c r="T348" s="218"/>
      <c r="AT348" s="219" t="s">
        <v>195</v>
      </c>
      <c r="AU348" s="219" t="s">
        <v>82</v>
      </c>
      <c r="AV348" s="14" t="s">
        <v>82</v>
      </c>
      <c r="AW348" s="14" t="s">
        <v>35</v>
      </c>
      <c r="AX348" s="14" t="s">
        <v>73</v>
      </c>
      <c r="AY348" s="219" t="s">
        <v>185</v>
      </c>
    </row>
    <row r="349" spans="1:65" s="14" customFormat="1" ht="11.25">
      <c r="B349" s="209"/>
      <c r="C349" s="210"/>
      <c r="D349" s="200" t="s">
        <v>195</v>
      </c>
      <c r="E349" s="211" t="s">
        <v>19</v>
      </c>
      <c r="F349" s="212" t="s">
        <v>1577</v>
      </c>
      <c r="G349" s="210"/>
      <c r="H349" s="213">
        <v>1.44</v>
      </c>
      <c r="I349" s="214"/>
      <c r="J349" s="210"/>
      <c r="K349" s="210"/>
      <c r="L349" s="215"/>
      <c r="M349" s="216"/>
      <c r="N349" s="217"/>
      <c r="O349" s="217"/>
      <c r="P349" s="217"/>
      <c r="Q349" s="217"/>
      <c r="R349" s="217"/>
      <c r="S349" s="217"/>
      <c r="T349" s="218"/>
      <c r="AT349" s="219" t="s">
        <v>195</v>
      </c>
      <c r="AU349" s="219" t="s">
        <v>82</v>
      </c>
      <c r="AV349" s="14" t="s">
        <v>82</v>
      </c>
      <c r="AW349" s="14" t="s">
        <v>35</v>
      </c>
      <c r="AX349" s="14" t="s">
        <v>73</v>
      </c>
      <c r="AY349" s="219" t="s">
        <v>185</v>
      </c>
    </row>
    <row r="350" spans="1:65" s="15" customFormat="1" ht="11.25">
      <c r="B350" s="220"/>
      <c r="C350" s="221"/>
      <c r="D350" s="200" t="s">
        <v>195</v>
      </c>
      <c r="E350" s="222" t="s">
        <v>19</v>
      </c>
      <c r="F350" s="223" t="s">
        <v>226</v>
      </c>
      <c r="G350" s="221"/>
      <c r="H350" s="224">
        <v>2.88</v>
      </c>
      <c r="I350" s="225"/>
      <c r="J350" s="221"/>
      <c r="K350" s="221"/>
      <c r="L350" s="226"/>
      <c r="M350" s="227"/>
      <c r="N350" s="228"/>
      <c r="O350" s="228"/>
      <c r="P350" s="228"/>
      <c r="Q350" s="228"/>
      <c r="R350" s="228"/>
      <c r="S350" s="228"/>
      <c r="T350" s="229"/>
      <c r="AT350" s="230" t="s">
        <v>195</v>
      </c>
      <c r="AU350" s="230" t="s">
        <v>82</v>
      </c>
      <c r="AV350" s="15" t="s">
        <v>135</v>
      </c>
      <c r="AW350" s="15" t="s">
        <v>35</v>
      </c>
      <c r="AX350" s="15" t="s">
        <v>80</v>
      </c>
      <c r="AY350" s="230" t="s">
        <v>185</v>
      </c>
    </row>
    <row r="351" spans="1:65" s="2" customFormat="1" ht="16.5" customHeight="1">
      <c r="A351" s="36"/>
      <c r="B351" s="37"/>
      <c r="C351" s="180" t="s">
        <v>454</v>
      </c>
      <c r="D351" s="180" t="s">
        <v>187</v>
      </c>
      <c r="E351" s="181" t="s">
        <v>964</v>
      </c>
      <c r="F351" s="182" t="s">
        <v>965</v>
      </c>
      <c r="G351" s="183" t="s">
        <v>240</v>
      </c>
      <c r="H351" s="184">
        <v>2.88</v>
      </c>
      <c r="I351" s="185"/>
      <c r="J351" s="186">
        <f>ROUND(I351*H351,2)</f>
        <v>0</v>
      </c>
      <c r="K351" s="182" t="s">
        <v>191</v>
      </c>
      <c r="L351" s="41"/>
      <c r="M351" s="187" t="s">
        <v>19</v>
      </c>
      <c r="N351" s="188" t="s">
        <v>44</v>
      </c>
      <c r="O351" s="66"/>
      <c r="P351" s="189">
        <f>O351*H351</f>
        <v>0</v>
      </c>
      <c r="Q351" s="189">
        <v>0</v>
      </c>
      <c r="R351" s="189">
        <f>Q351*H351</f>
        <v>0</v>
      </c>
      <c r="S351" s="189">
        <v>0</v>
      </c>
      <c r="T351" s="190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135</v>
      </c>
      <c r="AT351" s="191" t="s">
        <v>187</v>
      </c>
      <c r="AU351" s="191" t="s">
        <v>82</v>
      </c>
      <c r="AY351" s="19" t="s">
        <v>185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19" t="s">
        <v>80</v>
      </c>
      <c r="BK351" s="192">
        <f>ROUND(I351*H351,2)</f>
        <v>0</v>
      </c>
      <c r="BL351" s="19" t="s">
        <v>135</v>
      </c>
      <c r="BM351" s="191" t="s">
        <v>1578</v>
      </c>
    </row>
    <row r="352" spans="1:65" s="2" customFormat="1" ht="11.25">
      <c r="A352" s="36"/>
      <c r="B352" s="37"/>
      <c r="C352" s="38"/>
      <c r="D352" s="193" t="s">
        <v>193</v>
      </c>
      <c r="E352" s="38"/>
      <c r="F352" s="194" t="s">
        <v>967</v>
      </c>
      <c r="G352" s="38"/>
      <c r="H352" s="38"/>
      <c r="I352" s="195"/>
      <c r="J352" s="38"/>
      <c r="K352" s="38"/>
      <c r="L352" s="41"/>
      <c r="M352" s="196"/>
      <c r="N352" s="197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193</v>
      </c>
      <c r="AU352" s="19" t="s">
        <v>82</v>
      </c>
    </row>
    <row r="353" spans="1:65" s="13" customFormat="1" ht="11.25">
      <c r="B353" s="198"/>
      <c r="C353" s="199"/>
      <c r="D353" s="200" t="s">
        <v>195</v>
      </c>
      <c r="E353" s="201" t="s">
        <v>19</v>
      </c>
      <c r="F353" s="202" t="s">
        <v>1481</v>
      </c>
      <c r="G353" s="199"/>
      <c r="H353" s="201" t="s">
        <v>19</v>
      </c>
      <c r="I353" s="203"/>
      <c r="J353" s="199"/>
      <c r="K353" s="199"/>
      <c r="L353" s="204"/>
      <c r="M353" s="205"/>
      <c r="N353" s="206"/>
      <c r="O353" s="206"/>
      <c r="P353" s="206"/>
      <c r="Q353" s="206"/>
      <c r="R353" s="206"/>
      <c r="S353" s="206"/>
      <c r="T353" s="207"/>
      <c r="AT353" s="208" t="s">
        <v>195</v>
      </c>
      <c r="AU353" s="208" t="s">
        <v>82</v>
      </c>
      <c r="AV353" s="13" t="s">
        <v>80</v>
      </c>
      <c r="AW353" s="13" t="s">
        <v>35</v>
      </c>
      <c r="AX353" s="13" t="s">
        <v>73</v>
      </c>
      <c r="AY353" s="208" t="s">
        <v>185</v>
      </c>
    </row>
    <row r="354" spans="1:65" s="14" customFormat="1" ht="11.25">
      <c r="B354" s="209"/>
      <c r="C354" s="210"/>
      <c r="D354" s="200" t="s">
        <v>195</v>
      </c>
      <c r="E354" s="211" t="s">
        <v>19</v>
      </c>
      <c r="F354" s="212" t="s">
        <v>1577</v>
      </c>
      <c r="G354" s="210"/>
      <c r="H354" s="213">
        <v>1.44</v>
      </c>
      <c r="I354" s="214"/>
      <c r="J354" s="210"/>
      <c r="K354" s="210"/>
      <c r="L354" s="215"/>
      <c r="M354" s="216"/>
      <c r="N354" s="217"/>
      <c r="O354" s="217"/>
      <c r="P354" s="217"/>
      <c r="Q354" s="217"/>
      <c r="R354" s="217"/>
      <c r="S354" s="217"/>
      <c r="T354" s="218"/>
      <c r="AT354" s="219" t="s">
        <v>195</v>
      </c>
      <c r="AU354" s="219" t="s">
        <v>82</v>
      </c>
      <c r="AV354" s="14" t="s">
        <v>82</v>
      </c>
      <c r="AW354" s="14" t="s">
        <v>35</v>
      </c>
      <c r="AX354" s="14" t="s">
        <v>73</v>
      </c>
      <c r="AY354" s="219" t="s">
        <v>185</v>
      </c>
    </row>
    <row r="355" spans="1:65" s="14" customFormat="1" ht="11.25">
      <c r="B355" s="209"/>
      <c r="C355" s="210"/>
      <c r="D355" s="200" t="s">
        <v>195</v>
      </c>
      <c r="E355" s="211" t="s">
        <v>19</v>
      </c>
      <c r="F355" s="212" t="s">
        <v>1577</v>
      </c>
      <c r="G355" s="210"/>
      <c r="H355" s="213">
        <v>1.44</v>
      </c>
      <c r="I355" s="214"/>
      <c r="J355" s="210"/>
      <c r="K355" s="210"/>
      <c r="L355" s="215"/>
      <c r="M355" s="216"/>
      <c r="N355" s="217"/>
      <c r="O355" s="217"/>
      <c r="P355" s="217"/>
      <c r="Q355" s="217"/>
      <c r="R355" s="217"/>
      <c r="S355" s="217"/>
      <c r="T355" s="218"/>
      <c r="AT355" s="219" t="s">
        <v>195</v>
      </c>
      <c r="AU355" s="219" t="s">
        <v>82</v>
      </c>
      <c r="AV355" s="14" t="s">
        <v>82</v>
      </c>
      <c r="AW355" s="14" t="s">
        <v>35</v>
      </c>
      <c r="AX355" s="14" t="s">
        <v>73</v>
      </c>
      <c r="AY355" s="219" t="s">
        <v>185</v>
      </c>
    </row>
    <row r="356" spans="1:65" s="15" customFormat="1" ht="11.25">
      <c r="B356" s="220"/>
      <c r="C356" s="221"/>
      <c r="D356" s="200" t="s">
        <v>195</v>
      </c>
      <c r="E356" s="222" t="s">
        <v>19</v>
      </c>
      <c r="F356" s="223" t="s">
        <v>226</v>
      </c>
      <c r="G356" s="221"/>
      <c r="H356" s="224">
        <v>2.88</v>
      </c>
      <c r="I356" s="225"/>
      <c r="J356" s="221"/>
      <c r="K356" s="221"/>
      <c r="L356" s="226"/>
      <c r="M356" s="227"/>
      <c r="N356" s="228"/>
      <c r="O356" s="228"/>
      <c r="P356" s="228"/>
      <c r="Q356" s="228"/>
      <c r="R356" s="228"/>
      <c r="S356" s="228"/>
      <c r="T356" s="229"/>
      <c r="AT356" s="230" t="s">
        <v>195</v>
      </c>
      <c r="AU356" s="230" t="s">
        <v>82</v>
      </c>
      <c r="AV356" s="15" t="s">
        <v>135</v>
      </c>
      <c r="AW356" s="15" t="s">
        <v>35</v>
      </c>
      <c r="AX356" s="15" t="s">
        <v>80</v>
      </c>
      <c r="AY356" s="230" t="s">
        <v>185</v>
      </c>
    </row>
    <row r="357" spans="1:65" s="2" customFormat="1" ht="21.75" customHeight="1">
      <c r="A357" s="36"/>
      <c r="B357" s="37"/>
      <c r="C357" s="180" t="s">
        <v>630</v>
      </c>
      <c r="D357" s="180" t="s">
        <v>187</v>
      </c>
      <c r="E357" s="181" t="s">
        <v>969</v>
      </c>
      <c r="F357" s="182" t="s">
        <v>970</v>
      </c>
      <c r="G357" s="183" t="s">
        <v>240</v>
      </c>
      <c r="H357" s="184">
        <v>4.3620000000000001</v>
      </c>
      <c r="I357" s="185"/>
      <c r="J357" s="186">
        <f>ROUND(I357*H357,2)</f>
        <v>0</v>
      </c>
      <c r="K357" s="182" t="s">
        <v>191</v>
      </c>
      <c r="L357" s="41"/>
      <c r="M357" s="187" t="s">
        <v>19</v>
      </c>
      <c r="N357" s="188" t="s">
        <v>44</v>
      </c>
      <c r="O357" s="66"/>
      <c r="P357" s="189">
        <f>O357*H357</f>
        <v>0</v>
      </c>
      <c r="Q357" s="189">
        <v>6.5799999999999999E-3</v>
      </c>
      <c r="R357" s="189">
        <f>Q357*H357</f>
        <v>2.8701959999999999E-2</v>
      </c>
      <c r="S357" s="189">
        <v>0</v>
      </c>
      <c r="T357" s="190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135</v>
      </c>
      <c r="AT357" s="191" t="s">
        <v>187</v>
      </c>
      <c r="AU357" s="191" t="s">
        <v>82</v>
      </c>
      <c r="AY357" s="19" t="s">
        <v>185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19" t="s">
        <v>80</v>
      </c>
      <c r="BK357" s="192">
        <f>ROUND(I357*H357,2)</f>
        <v>0</v>
      </c>
      <c r="BL357" s="19" t="s">
        <v>135</v>
      </c>
      <c r="BM357" s="191" t="s">
        <v>1579</v>
      </c>
    </row>
    <row r="358" spans="1:65" s="2" customFormat="1" ht="11.25">
      <c r="A358" s="36"/>
      <c r="B358" s="37"/>
      <c r="C358" s="38"/>
      <c r="D358" s="193" t="s">
        <v>193</v>
      </c>
      <c r="E358" s="38"/>
      <c r="F358" s="194" t="s">
        <v>972</v>
      </c>
      <c r="G358" s="38"/>
      <c r="H358" s="38"/>
      <c r="I358" s="195"/>
      <c r="J358" s="38"/>
      <c r="K358" s="38"/>
      <c r="L358" s="41"/>
      <c r="M358" s="196"/>
      <c r="N358" s="197"/>
      <c r="O358" s="66"/>
      <c r="P358" s="66"/>
      <c r="Q358" s="66"/>
      <c r="R358" s="66"/>
      <c r="S358" s="66"/>
      <c r="T358" s="67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T358" s="19" t="s">
        <v>193</v>
      </c>
      <c r="AU358" s="19" t="s">
        <v>82</v>
      </c>
    </row>
    <row r="359" spans="1:65" s="13" customFormat="1" ht="11.25">
      <c r="B359" s="198"/>
      <c r="C359" s="199"/>
      <c r="D359" s="200" t="s">
        <v>195</v>
      </c>
      <c r="E359" s="201" t="s">
        <v>19</v>
      </c>
      <c r="F359" s="202" t="s">
        <v>1481</v>
      </c>
      <c r="G359" s="199"/>
      <c r="H359" s="201" t="s">
        <v>19</v>
      </c>
      <c r="I359" s="203"/>
      <c r="J359" s="199"/>
      <c r="K359" s="199"/>
      <c r="L359" s="204"/>
      <c r="M359" s="205"/>
      <c r="N359" s="206"/>
      <c r="O359" s="206"/>
      <c r="P359" s="206"/>
      <c r="Q359" s="206"/>
      <c r="R359" s="206"/>
      <c r="S359" s="206"/>
      <c r="T359" s="207"/>
      <c r="AT359" s="208" t="s">
        <v>195</v>
      </c>
      <c r="AU359" s="208" t="s">
        <v>82</v>
      </c>
      <c r="AV359" s="13" t="s">
        <v>80</v>
      </c>
      <c r="AW359" s="13" t="s">
        <v>35</v>
      </c>
      <c r="AX359" s="13" t="s">
        <v>73</v>
      </c>
      <c r="AY359" s="208" t="s">
        <v>185</v>
      </c>
    </row>
    <row r="360" spans="1:65" s="14" customFormat="1" ht="11.25">
      <c r="B360" s="209"/>
      <c r="C360" s="210"/>
      <c r="D360" s="200" t="s">
        <v>195</v>
      </c>
      <c r="E360" s="211" t="s">
        <v>19</v>
      </c>
      <c r="F360" s="212" t="s">
        <v>1580</v>
      </c>
      <c r="G360" s="210"/>
      <c r="H360" s="213">
        <v>2.181</v>
      </c>
      <c r="I360" s="214"/>
      <c r="J360" s="210"/>
      <c r="K360" s="210"/>
      <c r="L360" s="215"/>
      <c r="M360" s="216"/>
      <c r="N360" s="217"/>
      <c r="O360" s="217"/>
      <c r="P360" s="217"/>
      <c r="Q360" s="217"/>
      <c r="R360" s="217"/>
      <c r="S360" s="217"/>
      <c r="T360" s="218"/>
      <c r="AT360" s="219" t="s">
        <v>195</v>
      </c>
      <c r="AU360" s="219" t="s">
        <v>82</v>
      </c>
      <c r="AV360" s="14" t="s">
        <v>82</v>
      </c>
      <c r="AW360" s="14" t="s">
        <v>35</v>
      </c>
      <c r="AX360" s="14" t="s">
        <v>73</v>
      </c>
      <c r="AY360" s="219" t="s">
        <v>185</v>
      </c>
    </row>
    <row r="361" spans="1:65" s="14" customFormat="1" ht="11.25">
      <c r="B361" s="209"/>
      <c r="C361" s="210"/>
      <c r="D361" s="200" t="s">
        <v>195</v>
      </c>
      <c r="E361" s="211" t="s">
        <v>19</v>
      </c>
      <c r="F361" s="212" t="s">
        <v>1580</v>
      </c>
      <c r="G361" s="210"/>
      <c r="H361" s="213">
        <v>2.181</v>
      </c>
      <c r="I361" s="214"/>
      <c r="J361" s="210"/>
      <c r="K361" s="210"/>
      <c r="L361" s="215"/>
      <c r="M361" s="216"/>
      <c r="N361" s="217"/>
      <c r="O361" s="217"/>
      <c r="P361" s="217"/>
      <c r="Q361" s="217"/>
      <c r="R361" s="217"/>
      <c r="S361" s="217"/>
      <c r="T361" s="218"/>
      <c r="AT361" s="219" t="s">
        <v>195</v>
      </c>
      <c r="AU361" s="219" t="s">
        <v>82</v>
      </c>
      <c r="AV361" s="14" t="s">
        <v>82</v>
      </c>
      <c r="AW361" s="14" t="s">
        <v>35</v>
      </c>
      <c r="AX361" s="14" t="s">
        <v>73</v>
      </c>
      <c r="AY361" s="219" t="s">
        <v>185</v>
      </c>
    </row>
    <row r="362" spans="1:65" s="15" customFormat="1" ht="11.25">
      <c r="B362" s="220"/>
      <c r="C362" s="221"/>
      <c r="D362" s="200" t="s">
        <v>195</v>
      </c>
      <c r="E362" s="222" t="s">
        <v>19</v>
      </c>
      <c r="F362" s="223" t="s">
        <v>226</v>
      </c>
      <c r="G362" s="221"/>
      <c r="H362" s="224">
        <v>4.3620000000000001</v>
      </c>
      <c r="I362" s="225"/>
      <c r="J362" s="221"/>
      <c r="K362" s="221"/>
      <c r="L362" s="226"/>
      <c r="M362" s="227"/>
      <c r="N362" s="228"/>
      <c r="O362" s="228"/>
      <c r="P362" s="228"/>
      <c r="Q362" s="228"/>
      <c r="R362" s="228"/>
      <c r="S362" s="228"/>
      <c r="T362" s="229"/>
      <c r="AT362" s="230" t="s">
        <v>195</v>
      </c>
      <c r="AU362" s="230" t="s">
        <v>82</v>
      </c>
      <c r="AV362" s="15" t="s">
        <v>135</v>
      </c>
      <c r="AW362" s="15" t="s">
        <v>35</v>
      </c>
      <c r="AX362" s="15" t="s">
        <v>80</v>
      </c>
      <c r="AY362" s="230" t="s">
        <v>185</v>
      </c>
    </row>
    <row r="363" spans="1:65" s="2" customFormat="1" ht="21.75" customHeight="1">
      <c r="A363" s="36"/>
      <c r="B363" s="37"/>
      <c r="C363" s="180" t="s">
        <v>635</v>
      </c>
      <c r="D363" s="180" t="s">
        <v>187</v>
      </c>
      <c r="E363" s="181" t="s">
        <v>976</v>
      </c>
      <c r="F363" s="182" t="s">
        <v>977</v>
      </c>
      <c r="G363" s="183" t="s">
        <v>240</v>
      </c>
      <c r="H363" s="184">
        <v>4.3620000000000001</v>
      </c>
      <c r="I363" s="185"/>
      <c r="J363" s="186">
        <f>ROUND(I363*H363,2)</f>
        <v>0</v>
      </c>
      <c r="K363" s="182" t="s">
        <v>191</v>
      </c>
      <c r="L363" s="41"/>
      <c r="M363" s="187" t="s">
        <v>19</v>
      </c>
      <c r="N363" s="188" t="s">
        <v>44</v>
      </c>
      <c r="O363" s="66"/>
      <c r="P363" s="189">
        <f>O363*H363</f>
        <v>0</v>
      </c>
      <c r="Q363" s="189">
        <v>0</v>
      </c>
      <c r="R363" s="189">
        <f>Q363*H363</f>
        <v>0</v>
      </c>
      <c r="S363" s="189">
        <v>0</v>
      </c>
      <c r="T363" s="190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91" t="s">
        <v>135</v>
      </c>
      <c r="AT363" s="191" t="s">
        <v>187</v>
      </c>
      <c r="AU363" s="191" t="s">
        <v>82</v>
      </c>
      <c r="AY363" s="19" t="s">
        <v>185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19" t="s">
        <v>80</v>
      </c>
      <c r="BK363" s="192">
        <f>ROUND(I363*H363,2)</f>
        <v>0</v>
      </c>
      <c r="BL363" s="19" t="s">
        <v>135</v>
      </c>
      <c r="BM363" s="191" t="s">
        <v>1581</v>
      </c>
    </row>
    <row r="364" spans="1:65" s="2" customFormat="1" ht="11.25">
      <c r="A364" s="36"/>
      <c r="B364" s="37"/>
      <c r="C364" s="38"/>
      <c r="D364" s="193" t="s">
        <v>193</v>
      </c>
      <c r="E364" s="38"/>
      <c r="F364" s="194" t="s">
        <v>979</v>
      </c>
      <c r="G364" s="38"/>
      <c r="H364" s="38"/>
      <c r="I364" s="195"/>
      <c r="J364" s="38"/>
      <c r="K364" s="38"/>
      <c r="L364" s="41"/>
      <c r="M364" s="196"/>
      <c r="N364" s="197"/>
      <c r="O364" s="66"/>
      <c r="P364" s="66"/>
      <c r="Q364" s="66"/>
      <c r="R364" s="66"/>
      <c r="S364" s="66"/>
      <c r="T364" s="67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T364" s="19" t="s">
        <v>193</v>
      </c>
      <c r="AU364" s="19" t="s">
        <v>82</v>
      </c>
    </row>
    <row r="365" spans="1:65" s="13" customFormat="1" ht="11.25">
      <c r="B365" s="198"/>
      <c r="C365" s="199"/>
      <c r="D365" s="200" t="s">
        <v>195</v>
      </c>
      <c r="E365" s="201" t="s">
        <v>19</v>
      </c>
      <c r="F365" s="202" t="s">
        <v>1481</v>
      </c>
      <c r="G365" s="199"/>
      <c r="H365" s="201" t="s">
        <v>19</v>
      </c>
      <c r="I365" s="203"/>
      <c r="J365" s="199"/>
      <c r="K365" s="199"/>
      <c r="L365" s="204"/>
      <c r="M365" s="205"/>
      <c r="N365" s="206"/>
      <c r="O365" s="206"/>
      <c r="P365" s="206"/>
      <c r="Q365" s="206"/>
      <c r="R365" s="206"/>
      <c r="S365" s="206"/>
      <c r="T365" s="207"/>
      <c r="AT365" s="208" t="s">
        <v>195</v>
      </c>
      <c r="AU365" s="208" t="s">
        <v>82</v>
      </c>
      <c r="AV365" s="13" t="s">
        <v>80</v>
      </c>
      <c r="AW365" s="13" t="s">
        <v>35</v>
      </c>
      <c r="AX365" s="13" t="s">
        <v>73</v>
      </c>
      <c r="AY365" s="208" t="s">
        <v>185</v>
      </c>
    </row>
    <row r="366" spans="1:65" s="14" customFormat="1" ht="11.25">
      <c r="B366" s="209"/>
      <c r="C366" s="210"/>
      <c r="D366" s="200" t="s">
        <v>195</v>
      </c>
      <c r="E366" s="211" t="s">
        <v>19</v>
      </c>
      <c r="F366" s="212" t="s">
        <v>1580</v>
      </c>
      <c r="G366" s="210"/>
      <c r="H366" s="213">
        <v>2.181</v>
      </c>
      <c r="I366" s="214"/>
      <c r="J366" s="210"/>
      <c r="K366" s="210"/>
      <c r="L366" s="215"/>
      <c r="M366" s="216"/>
      <c r="N366" s="217"/>
      <c r="O366" s="217"/>
      <c r="P366" s="217"/>
      <c r="Q366" s="217"/>
      <c r="R366" s="217"/>
      <c r="S366" s="217"/>
      <c r="T366" s="218"/>
      <c r="AT366" s="219" t="s">
        <v>195</v>
      </c>
      <c r="AU366" s="219" t="s">
        <v>82</v>
      </c>
      <c r="AV366" s="14" t="s">
        <v>82</v>
      </c>
      <c r="AW366" s="14" t="s">
        <v>35</v>
      </c>
      <c r="AX366" s="14" t="s">
        <v>73</v>
      </c>
      <c r="AY366" s="219" t="s">
        <v>185</v>
      </c>
    </row>
    <row r="367" spans="1:65" s="14" customFormat="1" ht="11.25">
      <c r="B367" s="209"/>
      <c r="C367" s="210"/>
      <c r="D367" s="200" t="s">
        <v>195</v>
      </c>
      <c r="E367" s="211" t="s">
        <v>19</v>
      </c>
      <c r="F367" s="212" t="s">
        <v>1580</v>
      </c>
      <c r="G367" s="210"/>
      <c r="H367" s="213">
        <v>2.181</v>
      </c>
      <c r="I367" s="214"/>
      <c r="J367" s="210"/>
      <c r="K367" s="210"/>
      <c r="L367" s="215"/>
      <c r="M367" s="216"/>
      <c r="N367" s="217"/>
      <c r="O367" s="217"/>
      <c r="P367" s="217"/>
      <c r="Q367" s="217"/>
      <c r="R367" s="217"/>
      <c r="S367" s="217"/>
      <c r="T367" s="218"/>
      <c r="AT367" s="219" t="s">
        <v>195</v>
      </c>
      <c r="AU367" s="219" t="s">
        <v>82</v>
      </c>
      <c r="AV367" s="14" t="s">
        <v>82</v>
      </c>
      <c r="AW367" s="14" t="s">
        <v>35</v>
      </c>
      <c r="AX367" s="14" t="s">
        <v>73</v>
      </c>
      <c r="AY367" s="219" t="s">
        <v>185</v>
      </c>
    </row>
    <row r="368" spans="1:65" s="15" customFormat="1" ht="11.25">
      <c r="B368" s="220"/>
      <c r="C368" s="221"/>
      <c r="D368" s="200" t="s">
        <v>195</v>
      </c>
      <c r="E368" s="222" t="s">
        <v>19</v>
      </c>
      <c r="F368" s="223" t="s">
        <v>226</v>
      </c>
      <c r="G368" s="221"/>
      <c r="H368" s="224">
        <v>4.3620000000000001</v>
      </c>
      <c r="I368" s="225"/>
      <c r="J368" s="221"/>
      <c r="K368" s="221"/>
      <c r="L368" s="226"/>
      <c r="M368" s="227"/>
      <c r="N368" s="228"/>
      <c r="O368" s="228"/>
      <c r="P368" s="228"/>
      <c r="Q368" s="228"/>
      <c r="R368" s="228"/>
      <c r="S368" s="228"/>
      <c r="T368" s="229"/>
      <c r="AT368" s="230" t="s">
        <v>195</v>
      </c>
      <c r="AU368" s="230" t="s">
        <v>82</v>
      </c>
      <c r="AV368" s="15" t="s">
        <v>135</v>
      </c>
      <c r="AW368" s="15" t="s">
        <v>35</v>
      </c>
      <c r="AX368" s="15" t="s">
        <v>80</v>
      </c>
      <c r="AY368" s="230" t="s">
        <v>185</v>
      </c>
    </row>
    <row r="369" spans="1:65" s="12" customFormat="1" ht="22.9" customHeight="1">
      <c r="B369" s="164"/>
      <c r="C369" s="165"/>
      <c r="D369" s="166" t="s">
        <v>72</v>
      </c>
      <c r="E369" s="178" t="s">
        <v>255</v>
      </c>
      <c r="F369" s="178" t="s">
        <v>593</v>
      </c>
      <c r="G369" s="165"/>
      <c r="H369" s="165"/>
      <c r="I369" s="168"/>
      <c r="J369" s="179">
        <f>BK369</f>
        <v>0</v>
      </c>
      <c r="K369" s="165"/>
      <c r="L369" s="170"/>
      <c r="M369" s="171"/>
      <c r="N369" s="172"/>
      <c r="O369" s="172"/>
      <c r="P369" s="173">
        <f>SUM(P370:P728)</f>
        <v>0</v>
      </c>
      <c r="Q369" s="172"/>
      <c r="R369" s="173">
        <f>SUM(R370:R728)</f>
        <v>50.171974500000005</v>
      </c>
      <c r="S369" s="172"/>
      <c r="T369" s="174">
        <f>SUM(T370:T728)</f>
        <v>0</v>
      </c>
      <c r="AR369" s="175" t="s">
        <v>80</v>
      </c>
      <c r="AT369" s="176" t="s">
        <v>72</v>
      </c>
      <c r="AU369" s="176" t="s">
        <v>80</v>
      </c>
      <c r="AY369" s="175" t="s">
        <v>185</v>
      </c>
      <c r="BK369" s="177">
        <f>SUM(BK370:BK728)</f>
        <v>0</v>
      </c>
    </row>
    <row r="370" spans="1:65" s="2" customFormat="1" ht="16.5" customHeight="1">
      <c r="A370" s="36"/>
      <c r="B370" s="37"/>
      <c r="C370" s="180" t="s">
        <v>627</v>
      </c>
      <c r="D370" s="180" t="s">
        <v>187</v>
      </c>
      <c r="E370" s="181" t="s">
        <v>1582</v>
      </c>
      <c r="F370" s="182" t="s">
        <v>1583</v>
      </c>
      <c r="G370" s="183" t="s">
        <v>240</v>
      </c>
      <c r="H370" s="184">
        <v>0.45</v>
      </c>
      <c r="I370" s="185"/>
      <c r="J370" s="186">
        <f>ROUND(I370*H370,2)</f>
        <v>0</v>
      </c>
      <c r="K370" s="182" t="s">
        <v>191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2.5999999999999998E-4</v>
      </c>
      <c r="R370" s="189">
        <f>Q370*H370</f>
        <v>1.17E-4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135</v>
      </c>
      <c r="AT370" s="191" t="s">
        <v>187</v>
      </c>
      <c r="AU370" s="191" t="s">
        <v>82</v>
      </c>
      <c r="AY370" s="19" t="s">
        <v>185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80</v>
      </c>
      <c r="BK370" s="192">
        <f>ROUND(I370*H370,2)</f>
        <v>0</v>
      </c>
      <c r="BL370" s="19" t="s">
        <v>135</v>
      </c>
      <c r="BM370" s="191" t="s">
        <v>1584</v>
      </c>
    </row>
    <row r="371" spans="1:65" s="2" customFormat="1" ht="11.25">
      <c r="A371" s="36"/>
      <c r="B371" s="37"/>
      <c r="C371" s="38"/>
      <c r="D371" s="193" t="s">
        <v>193</v>
      </c>
      <c r="E371" s="38"/>
      <c r="F371" s="194" t="s">
        <v>1585</v>
      </c>
      <c r="G371" s="38"/>
      <c r="H371" s="38"/>
      <c r="I371" s="195"/>
      <c r="J371" s="38"/>
      <c r="K371" s="38"/>
      <c r="L371" s="41"/>
      <c r="M371" s="196"/>
      <c r="N371" s="197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193</v>
      </c>
      <c r="AU371" s="19" t="s">
        <v>82</v>
      </c>
    </row>
    <row r="372" spans="1:65" s="13" customFormat="1" ht="11.25">
      <c r="B372" s="198"/>
      <c r="C372" s="199"/>
      <c r="D372" s="200" t="s">
        <v>195</v>
      </c>
      <c r="E372" s="201" t="s">
        <v>19</v>
      </c>
      <c r="F372" s="202" t="s">
        <v>1586</v>
      </c>
      <c r="G372" s="199"/>
      <c r="H372" s="201" t="s">
        <v>19</v>
      </c>
      <c r="I372" s="203"/>
      <c r="J372" s="199"/>
      <c r="K372" s="199"/>
      <c r="L372" s="204"/>
      <c r="M372" s="205"/>
      <c r="N372" s="206"/>
      <c r="O372" s="206"/>
      <c r="P372" s="206"/>
      <c r="Q372" s="206"/>
      <c r="R372" s="206"/>
      <c r="S372" s="206"/>
      <c r="T372" s="207"/>
      <c r="AT372" s="208" t="s">
        <v>195</v>
      </c>
      <c r="AU372" s="208" t="s">
        <v>82</v>
      </c>
      <c r="AV372" s="13" t="s">
        <v>80</v>
      </c>
      <c r="AW372" s="13" t="s">
        <v>35</v>
      </c>
      <c r="AX372" s="13" t="s">
        <v>73</v>
      </c>
      <c r="AY372" s="208" t="s">
        <v>185</v>
      </c>
    </row>
    <row r="373" spans="1:65" s="14" customFormat="1" ht="11.25">
      <c r="B373" s="209"/>
      <c r="C373" s="210"/>
      <c r="D373" s="200" t="s">
        <v>195</v>
      </c>
      <c r="E373" s="211" t="s">
        <v>19</v>
      </c>
      <c r="F373" s="212" t="s">
        <v>1587</v>
      </c>
      <c r="G373" s="210"/>
      <c r="H373" s="213">
        <v>0.17</v>
      </c>
      <c r="I373" s="214"/>
      <c r="J373" s="210"/>
      <c r="K373" s="210"/>
      <c r="L373" s="215"/>
      <c r="M373" s="216"/>
      <c r="N373" s="217"/>
      <c r="O373" s="217"/>
      <c r="P373" s="217"/>
      <c r="Q373" s="217"/>
      <c r="R373" s="217"/>
      <c r="S373" s="217"/>
      <c r="T373" s="218"/>
      <c r="AT373" s="219" t="s">
        <v>195</v>
      </c>
      <c r="AU373" s="219" t="s">
        <v>82</v>
      </c>
      <c r="AV373" s="14" t="s">
        <v>82</v>
      </c>
      <c r="AW373" s="14" t="s">
        <v>35</v>
      </c>
      <c r="AX373" s="14" t="s">
        <v>73</v>
      </c>
      <c r="AY373" s="219" t="s">
        <v>185</v>
      </c>
    </row>
    <row r="374" spans="1:65" s="13" customFormat="1" ht="11.25">
      <c r="B374" s="198"/>
      <c r="C374" s="199"/>
      <c r="D374" s="200" t="s">
        <v>195</v>
      </c>
      <c r="E374" s="201" t="s">
        <v>19</v>
      </c>
      <c r="F374" s="202" t="s">
        <v>1588</v>
      </c>
      <c r="G374" s="199"/>
      <c r="H374" s="201" t="s">
        <v>19</v>
      </c>
      <c r="I374" s="203"/>
      <c r="J374" s="199"/>
      <c r="K374" s="199"/>
      <c r="L374" s="204"/>
      <c r="M374" s="205"/>
      <c r="N374" s="206"/>
      <c r="O374" s="206"/>
      <c r="P374" s="206"/>
      <c r="Q374" s="206"/>
      <c r="R374" s="206"/>
      <c r="S374" s="206"/>
      <c r="T374" s="207"/>
      <c r="AT374" s="208" t="s">
        <v>195</v>
      </c>
      <c r="AU374" s="208" t="s">
        <v>82</v>
      </c>
      <c r="AV374" s="13" t="s">
        <v>80</v>
      </c>
      <c r="AW374" s="13" t="s">
        <v>35</v>
      </c>
      <c r="AX374" s="13" t="s">
        <v>73</v>
      </c>
      <c r="AY374" s="208" t="s">
        <v>185</v>
      </c>
    </row>
    <row r="375" spans="1:65" s="14" customFormat="1" ht="11.25">
      <c r="B375" s="209"/>
      <c r="C375" s="210"/>
      <c r="D375" s="200" t="s">
        <v>195</v>
      </c>
      <c r="E375" s="211" t="s">
        <v>19</v>
      </c>
      <c r="F375" s="212" t="s">
        <v>1589</v>
      </c>
      <c r="G375" s="210"/>
      <c r="H375" s="213">
        <v>0.28000000000000003</v>
      </c>
      <c r="I375" s="214"/>
      <c r="J375" s="210"/>
      <c r="K375" s="210"/>
      <c r="L375" s="215"/>
      <c r="M375" s="216"/>
      <c r="N375" s="217"/>
      <c r="O375" s="217"/>
      <c r="P375" s="217"/>
      <c r="Q375" s="217"/>
      <c r="R375" s="217"/>
      <c r="S375" s="217"/>
      <c r="T375" s="218"/>
      <c r="AT375" s="219" t="s">
        <v>195</v>
      </c>
      <c r="AU375" s="219" t="s">
        <v>82</v>
      </c>
      <c r="AV375" s="14" t="s">
        <v>82</v>
      </c>
      <c r="AW375" s="14" t="s">
        <v>35</v>
      </c>
      <c r="AX375" s="14" t="s">
        <v>73</v>
      </c>
      <c r="AY375" s="219" t="s">
        <v>185</v>
      </c>
    </row>
    <row r="376" spans="1:65" s="15" customFormat="1" ht="11.25">
      <c r="B376" s="220"/>
      <c r="C376" s="221"/>
      <c r="D376" s="200" t="s">
        <v>195</v>
      </c>
      <c r="E376" s="222" t="s">
        <v>19</v>
      </c>
      <c r="F376" s="223" t="s">
        <v>226</v>
      </c>
      <c r="G376" s="221"/>
      <c r="H376" s="224">
        <v>0.45000000000000007</v>
      </c>
      <c r="I376" s="225"/>
      <c r="J376" s="221"/>
      <c r="K376" s="221"/>
      <c r="L376" s="226"/>
      <c r="M376" s="227"/>
      <c r="N376" s="228"/>
      <c r="O376" s="228"/>
      <c r="P376" s="228"/>
      <c r="Q376" s="228"/>
      <c r="R376" s="228"/>
      <c r="S376" s="228"/>
      <c r="T376" s="229"/>
      <c r="AT376" s="230" t="s">
        <v>195</v>
      </c>
      <c r="AU376" s="230" t="s">
        <v>82</v>
      </c>
      <c r="AV376" s="15" t="s">
        <v>135</v>
      </c>
      <c r="AW376" s="15" t="s">
        <v>35</v>
      </c>
      <c r="AX376" s="15" t="s">
        <v>80</v>
      </c>
      <c r="AY376" s="230" t="s">
        <v>185</v>
      </c>
    </row>
    <row r="377" spans="1:65" s="2" customFormat="1" ht="24.2" customHeight="1">
      <c r="A377" s="36"/>
      <c r="B377" s="37"/>
      <c r="C377" s="180" t="s">
        <v>644</v>
      </c>
      <c r="D377" s="180" t="s">
        <v>187</v>
      </c>
      <c r="E377" s="181" t="s">
        <v>1133</v>
      </c>
      <c r="F377" s="182" t="s">
        <v>1134</v>
      </c>
      <c r="G377" s="183" t="s">
        <v>240</v>
      </c>
      <c r="H377" s="184">
        <v>64.914000000000001</v>
      </c>
      <c r="I377" s="185"/>
      <c r="J377" s="186">
        <f>ROUND(I377*H377,2)</f>
        <v>0</v>
      </c>
      <c r="K377" s="182" t="s">
        <v>191</v>
      </c>
      <c r="L377" s="41"/>
      <c r="M377" s="187" t="s">
        <v>19</v>
      </c>
      <c r="N377" s="188" t="s">
        <v>44</v>
      </c>
      <c r="O377" s="66"/>
      <c r="P377" s="189">
        <f>O377*H377</f>
        <v>0</v>
      </c>
      <c r="Q377" s="189">
        <v>2.5999999999999998E-4</v>
      </c>
      <c r="R377" s="189">
        <f>Q377*H377</f>
        <v>1.6877639999999999E-2</v>
      </c>
      <c r="S377" s="189">
        <v>0</v>
      </c>
      <c r="T377" s="190">
        <f>S377*H377</f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135</v>
      </c>
      <c r="AT377" s="191" t="s">
        <v>187</v>
      </c>
      <c r="AU377" s="191" t="s">
        <v>82</v>
      </c>
      <c r="AY377" s="19" t="s">
        <v>185</v>
      </c>
      <c r="BE377" s="192">
        <f>IF(N377="základní",J377,0)</f>
        <v>0</v>
      </c>
      <c r="BF377" s="192">
        <f>IF(N377="snížená",J377,0)</f>
        <v>0</v>
      </c>
      <c r="BG377" s="192">
        <f>IF(N377="zákl. přenesená",J377,0)</f>
        <v>0</v>
      </c>
      <c r="BH377" s="192">
        <f>IF(N377="sníž. přenesená",J377,0)</f>
        <v>0</v>
      </c>
      <c r="BI377" s="192">
        <f>IF(N377="nulová",J377,0)</f>
        <v>0</v>
      </c>
      <c r="BJ377" s="19" t="s">
        <v>80</v>
      </c>
      <c r="BK377" s="192">
        <f>ROUND(I377*H377,2)</f>
        <v>0</v>
      </c>
      <c r="BL377" s="19" t="s">
        <v>135</v>
      </c>
      <c r="BM377" s="191" t="s">
        <v>1590</v>
      </c>
    </row>
    <row r="378" spans="1:65" s="2" customFormat="1" ht="11.25">
      <c r="A378" s="36"/>
      <c r="B378" s="37"/>
      <c r="C378" s="38"/>
      <c r="D378" s="193" t="s">
        <v>193</v>
      </c>
      <c r="E378" s="38"/>
      <c r="F378" s="194" t="s">
        <v>1136</v>
      </c>
      <c r="G378" s="38"/>
      <c r="H378" s="38"/>
      <c r="I378" s="195"/>
      <c r="J378" s="38"/>
      <c r="K378" s="38"/>
      <c r="L378" s="41"/>
      <c r="M378" s="196"/>
      <c r="N378" s="197"/>
      <c r="O378" s="66"/>
      <c r="P378" s="66"/>
      <c r="Q378" s="66"/>
      <c r="R378" s="66"/>
      <c r="S378" s="66"/>
      <c r="T378" s="67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T378" s="19" t="s">
        <v>193</v>
      </c>
      <c r="AU378" s="19" t="s">
        <v>82</v>
      </c>
    </row>
    <row r="379" spans="1:65" s="13" customFormat="1" ht="11.25">
      <c r="B379" s="198"/>
      <c r="C379" s="199"/>
      <c r="D379" s="200" t="s">
        <v>195</v>
      </c>
      <c r="E379" s="201" t="s">
        <v>19</v>
      </c>
      <c r="F379" s="202" t="s">
        <v>1591</v>
      </c>
      <c r="G379" s="199"/>
      <c r="H379" s="201" t="s">
        <v>19</v>
      </c>
      <c r="I379" s="203"/>
      <c r="J379" s="199"/>
      <c r="K379" s="199"/>
      <c r="L379" s="204"/>
      <c r="M379" s="205"/>
      <c r="N379" s="206"/>
      <c r="O379" s="206"/>
      <c r="P379" s="206"/>
      <c r="Q379" s="206"/>
      <c r="R379" s="206"/>
      <c r="S379" s="206"/>
      <c r="T379" s="207"/>
      <c r="AT379" s="208" t="s">
        <v>195</v>
      </c>
      <c r="AU379" s="208" t="s">
        <v>82</v>
      </c>
      <c r="AV379" s="13" t="s">
        <v>80</v>
      </c>
      <c r="AW379" s="13" t="s">
        <v>35</v>
      </c>
      <c r="AX379" s="13" t="s">
        <v>73</v>
      </c>
      <c r="AY379" s="208" t="s">
        <v>185</v>
      </c>
    </row>
    <row r="380" spans="1:65" s="14" customFormat="1" ht="11.25">
      <c r="B380" s="209"/>
      <c r="C380" s="210"/>
      <c r="D380" s="200" t="s">
        <v>195</v>
      </c>
      <c r="E380" s="211" t="s">
        <v>19</v>
      </c>
      <c r="F380" s="212" t="s">
        <v>1592</v>
      </c>
      <c r="G380" s="210"/>
      <c r="H380" s="213">
        <v>54.95</v>
      </c>
      <c r="I380" s="214"/>
      <c r="J380" s="210"/>
      <c r="K380" s="210"/>
      <c r="L380" s="215"/>
      <c r="M380" s="216"/>
      <c r="N380" s="217"/>
      <c r="O380" s="217"/>
      <c r="P380" s="217"/>
      <c r="Q380" s="217"/>
      <c r="R380" s="217"/>
      <c r="S380" s="217"/>
      <c r="T380" s="218"/>
      <c r="AT380" s="219" t="s">
        <v>195</v>
      </c>
      <c r="AU380" s="219" t="s">
        <v>82</v>
      </c>
      <c r="AV380" s="14" t="s">
        <v>82</v>
      </c>
      <c r="AW380" s="14" t="s">
        <v>35</v>
      </c>
      <c r="AX380" s="14" t="s">
        <v>73</v>
      </c>
      <c r="AY380" s="219" t="s">
        <v>185</v>
      </c>
    </row>
    <row r="381" spans="1:65" s="14" customFormat="1" ht="11.25">
      <c r="B381" s="209"/>
      <c r="C381" s="210"/>
      <c r="D381" s="200" t="s">
        <v>195</v>
      </c>
      <c r="E381" s="211" t="s">
        <v>19</v>
      </c>
      <c r="F381" s="212" t="s">
        <v>744</v>
      </c>
      <c r="G381" s="210"/>
      <c r="H381" s="213">
        <v>1.1479999999999999</v>
      </c>
      <c r="I381" s="214"/>
      <c r="J381" s="210"/>
      <c r="K381" s="210"/>
      <c r="L381" s="215"/>
      <c r="M381" s="216"/>
      <c r="N381" s="217"/>
      <c r="O381" s="217"/>
      <c r="P381" s="217"/>
      <c r="Q381" s="217"/>
      <c r="R381" s="217"/>
      <c r="S381" s="217"/>
      <c r="T381" s="218"/>
      <c r="AT381" s="219" t="s">
        <v>195</v>
      </c>
      <c r="AU381" s="219" t="s">
        <v>82</v>
      </c>
      <c r="AV381" s="14" t="s">
        <v>82</v>
      </c>
      <c r="AW381" s="14" t="s">
        <v>35</v>
      </c>
      <c r="AX381" s="14" t="s">
        <v>73</v>
      </c>
      <c r="AY381" s="219" t="s">
        <v>185</v>
      </c>
    </row>
    <row r="382" spans="1:65" s="14" customFormat="1" ht="11.25">
      <c r="B382" s="209"/>
      <c r="C382" s="210"/>
      <c r="D382" s="200" t="s">
        <v>195</v>
      </c>
      <c r="E382" s="211" t="s">
        <v>19</v>
      </c>
      <c r="F382" s="212" t="s">
        <v>1593</v>
      </c>
      <c r="G382" s="210"/>
      <c r="H382" s="213">
        <v>-5.79</v>
      </c>
      <c r="I382" s="214"/>
      <c r="J382" s="210"/>
      <c r="K382" s="210"/>
      <c r="L382" s="215"/>
      <c r="M382" s="216"/>
      <c r="N382" s="217"/>
      <c r="O382" s="217"/>
      <c r="P382" s="217"/>
      <c r="Q382" s="217"/>
      <c r="R382" s="217"/>
      <c r="S382" s="217"/>
      <c r="T382" s="218"/>
      <c r="AT382" s="219" t="s">
        <v>195</v>
      </c>
      <c r="AU382" s="219" t="s">
        <v>82</v>
      </c>
      <c r="AV382" s="14" t="s">
        <v>82</v>
      </c>
      <c r="AW382" s="14" t="s">
        <v>35</v>
      </c>
      <c r="AX382" s="14" t="s">
        <v>73</v>
      </c>
      <c r="AY382" s="219" t="s">
        <v>185</v>
      </c>
    </row>
    <row r="383" spans="1:65" s="13" customFormat="1" ht="11.25">
      <c r="B383" s="198"/>
      <c r="C383" s="199"/>
      <c r="D383" s="200" t="s">
        <v>195</v>
      </c>
      <c r="E383" s="201" t="s">
        <v>19</v>
      </c>
      <c r="F383" s="202" t="s">
        <v>1594</v>
      </c>
      <c r="G383" s="199"/>
      <c r="H383" s="201" t="s">
        <v>19</v>
      </c>
      <c r="I383" s="203"/>
      <c r="J383" s="199"/>
      <c r="K383" s="199"/>
      <c r="L383" s="204"/>
      <c r="M383" s="205"/>
      <c r="N383" s="206"/>
      <c r="O383" s="206"/>
      <c r="P383" s="206"/>
      <c r="Q383" s="206"/>
      <c r="R383" s="206"/>
      <c r="S383" s="206"/>
      <c r="T383" s="207"/>
      <c r="AT383" s="208" t="s">
        <v>195</v>
      </c>
      <c r="AU383" s="208" t="s">
        <v>82</v>
      </c>
      <c r="AV383" s="13" t="s">
        <v>80</v>
      </c>
      <c r="AW383" s="13" t="s">
        <v>35</v>
      </c>
      <c r="AX383" s="13" t="s">
        <v>73</v>
      </c>
      <c r="AY383" s="208" t="s">
        <v>185</v>
      </c>
    </row>
    <row r="384" spans="1:65" s="14" customFormat="1" ht="11.25">
      <c r="B384" s="209"/>
      <c r="C384" s="210"/>
      <c r="D384" s="200" t="s">
        <v>195</v>
      </c>
      <c r="E384" s="211" t="s">
        <v>19</v>
      </c>
      <c r="F384" s="212" t="s">
        <v>1595</v>
      </c>
      <c r="G384" s="210"/>
      <c r="H384" s="213">
        <v>2.585</v>
      </c>
      <c r="I384" s="214"/>
      <c r="J384" s="210"/>
      <c r="K384" s="210"/>
      <c r="L384" s="215"/>
      <c r="M384" s="216"/>
      <c r="N384" s="217"/>
      <c r="O384" s="217"/>
      <c r="P384" s="217"/>
      <c r="Q384" s="217"/>
      <c r="R384" s="217"/>
      <c r="S384" s="217"/>
      <c r="T384" s="218"/>
      <c r="AT384" s="219" t="s">
        <v>195</v>
      </c>
      <c r="AU384" s="219" t="s">
        <v>82</v>
      </c>
      <c r="AV384" s="14" t="s">
        <v>82</v>
      </c>
      <c r="AW384" s="14" t="s">
        <v>35</v>
      </c>
      <c r="AX384" s="14" t="s">
        <v>73</v>
      </c>
      <c r="AY384" s="219" t="s">
        <v>185</v>
      </c>
    </row>
    <row r="385" spans="1:65" s="14" customFormat="1" ht="11.25">
      <c r="B385" s="209"/>
      <c r="C385" s="210"/>
      <c r="D385" s="200" t="s">
        <v>195</v>
      </c>
      <c r="E385" s="211" t="s">
        <v>19</v>
      </c>
      <c r="F385" s="212" t="s">
        <v>1596</v>
      </c>
      <c r="G385" s="210"/>
      <c r="H385" s="213">
        <v>3.5249999999999999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1:65" s="14" customFormat="1" ht="11.25">
      <c r="B386" s="209"/>
      <c r="C386" s="210"/>
      <c r="D386" s="200" t="s">
        <v>195</v>
      </c>
      <c r="E386" s="211" t="s">
        <v>19</v>
      </c>
      <c r="F386" s="212" t="s">
        <v>1574</v>
      </c>
      <c r="G386" s="210"/>
      <c r="H386" s="213">
        <v>4.2480000000000002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1:65" s="14" customFormat="1" ht="11.25">
      <c r="B387" s="209"/>
      <c r="C387" s="210"/>
      <c r="D387" s="200" t="s">
        <v>195</v>
      </c>
      <c r="E387" s="211" t="s">
        <v>19</v>
      </c>
      <c r="F387" s="212" t="s">
        <v>1574</v>
      </c>
      <c r="G387" s="210"/>
      <c r="H387" s="213">
        <v>4.2480000000000002</v>
      </c>
      <c r="I387" s="214"/>
      <c r="J387" s="210"/>
      <c r="K387" s="210"/>
      <c r="L387" s="215"/>
      <c r="M387" s="216"/>
      <c r="N387" s="217"/>
      <c r="O387" s="217"/>
      <c r="P387" s="217"/>
      <c r="Q387" s="217"/>
      <c r="R387" s="217"/>
      <c r="S387" s="217"/>
      <c r="T387" s="218"/>
      <c r="AT387" s="219" t="s">
        <v>195</v>
      </c>
      <c r="AU387" s="219" t="s">
        <v>82</v>
      </c>
      <c r="AV387" s="14" t="s">
        <v>82</v>
      </c>
      <c r="AW387" s="14" t="s">
        <v>35</v>
      </c>
      <c r="AX387" s="14" t="s">
        <v>73</v>
      </c>
      <c r="AY387" s="219" t="s">
        <v>185</v>
      </c>
    </row>
    <row r="388" spans="1:65" s="15" customFormat="1" ht="11.25">
      <c r="B388" s="220"/>
      <c r="C388" s="221"/>
      <c r="D388" s="200" t="s">
        <v>195</v>
      </c>
      <c r="E388" s="222" t="s">
        <v>19</v>
      </c>
      <c r="F388" s="223" t="s">
        <v>226</v>
      </c>
      <c r="G388" s="221"/>
      <c r="H388" s="224">
        <v>64.914000000000001</v>
      </c>
      <c r="I388" s="225"/>
      <c r="J388" s="221"/>
      <c r="K388" s="221"/>
      <c r="L388" s="226"/>
      <c r="M388" s="227"/>
      <c r="N388" s="228"/>
      <c r="O388" s="228"/>
      <c r="P388" s="228"/>
      <c r="Q388" s="228"/>
      <c r="R388" s="228"/>
      <c r="S388" s="228"/>
      <c r="T388" s="229"/>
      <c r="AT388" s="230" t="s">
        <v>195</v>
      </c>
      <c r="AU388" s="230" t="s">
        <v>82</v>
      </c>
      <c r="AV388" s="15" t="s">
        <v>135</v>
      </c>
      <c r="AW388" s="15" t="s">
        <v>35</v>
      </c>
      <c r="AX388" s="15" t="s">
        <v>80</v>
      </c>
      <c r="AY388" s="230" t="s">
        <v>185</v>
      </c>
    </row>
    <row r="389" spans="1:65" s="2" customFormat="1" ht="24.2" customHeight="1">
      <c r="A389" s="36"/>
      <c r="B389" s="37"/>
      <c r="C389" s="180" t="s">
        <v>888</v>
      </c>
      <c r="D389" s="180" t="s">
        <v>187</v>
      </c>
      <c r="E389" s="181" t="s">
        <v>1597</v>
      </c>
      <c r="F389" s="182" t="s">
        <v>1598</v>
      </c>
      <c r="G389" s="183" t="s">
        <v>240</v>
      </c>
      <c r="H389" s="184">
        <v>0.45</v>
      </c>
      <c r="I389" s="185"/>
      <c r="J389" s="186">
        <f>ROUND(I389*H389,2)</f>
        <v>0</v>
      </c>
      <c r="K389" s="182" t="s">
        <v>191</v>
      </c>
      <c r="L389" s="41"/>
      <c r="M389" s="187" t="s">
        <v>19</v>
      </c>
      <c r="N389" s="188" t="s">
        <v>44</v>
      </c>
      <c r="O389" s="66"/>
      <c r="P389" s="189">
        <f>O389*H389</f>
        <v>0</v>
      </c>
      <c r="Q389" s="189">
        <v>4.3800000000000002E-3</v>
      </c>
      <c r="R389" s="189">
        <f>Q389*H389</f>
        <v>1.9710000000000001E-3</v>
      </c>
      <c r="S389" s="189">
        <v>0</v>
      </c>
      <c r="T389" s="190">
        <f>S389*H389</f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91" t="s">
        <v>135</v>
      </c>
      <c r="AT389" s="191" t="s">
        <v>187</v>
      </c>
      <c r="AU389" s="191" t="s">
        <v>82</v>
      </c>
      <c r="AY389" s="19" t="s">
        <v>185</v>
      </c>
      <c r="BE389" s="192">
        <f>IF(N389="základní",J389,0)</f>
        <v>0</v>
      </c>
      <c r="BF389" s="192">
        <f>IF(N389="snížená",J389,0)</f>
        <v>0</v>
      </c>
      <c r="BG389" s="192">
        <f>IF(N389="zákl. přenesená",J389,0)</f>
        <v>0</v>
      </c>
      <c r="BH389" s="192">
        <f>IF(N389="sníž. přenesená",J389,0)</f>
        <v>0</v>
      </c>
      <c r="BI389" s="192">
        <f>IF(N389="nulová",J389,0)</f>
        <v>0</v>
      </c>
      <c r="BJ389" s="19" t="s">
        <v>80</v>
      </c>
      <c r="BK389" s="192">
        <f>ROUND(I389*H389,2)</f>
        <v>0</v>
      </c>
      <c r="BL389" s="19" t="s">
        <v>135</v>
      </c>
      <c r="BM389" s="191" t="s">
        <v>1599</v>
      </c>
    </row>
    <row r="390" spans="1:65" s="2" customFormat="1" ht="11.25">
      <c r="A390" s="36"/>
      <c r="B390" s="37"/>
      <c r="C390" s="38"/>
      <c r="D390" s="193" t="s">
        <v>193</v>
      </c>
      <c r="E390" s="38"/>
      <c r="F390" s="194" t="s">
        <v>1600</v>
      </c>
      <c r="G390" s="38"/>
      <c r="H390" s="38"/>
      <c r="I390" s="195"/>
      <c r="J390" s="38"/>
      <c r="K390" s="38"/>
      <c r="L390" s="41"/>
      <c r="M390" s="196"/>
      <c r="N390" s="197"/>
      <c r="O390" s="66"/>
      <c r="P390" s="66"/>
      <c r="Q390" s="66"/>
      <c r="R390" s="66"/>
      <c r="S390" s="66"/>
      <c r="T390" s="67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T390" s="19" t="s">
        <v>193</v>
      </c>
      <c r="AU390" s="19" t="s">
        <v>82</v>
      </c>
    </row>
    <row r="391" spans="1:65" s="13" customFormat="1" ht="11.25">
      <c r="B391" s="198"/>
      <c r="C391" s="199"/>
      <c r="D391" s="200" t="s">
        <v>195</v>
      </c>
      <c r="E391" s="201" t="s">
        <v>19</v>
      </c>
      <c r="F391" s="202" t="s">
        <v>1586</v>
      </c>
      <c r="G391" s="199"/>
      <c r="H391" s="201" t="s">
        <v>19</v>
      </c>
      <c r="I391" s="203"/>
      <c r="J391" s="199"/>
      <c r="K391" s="199"/>
      <c r="L391" s="204"/>
      <c r="M391" s="205"/>
      <c r="N391" s="206"/>
      <c r="O391" s="206"/>
      <c r="P391" s="206"/>
      <c r="Q391" s="206"/>
      <c r="R391" s="206"/>
      <c r="S391" s="206"/>
      <c r="T391" s="207"/>
      <c r="AT391" s="208" t="s">
        <v>195</v>
      </c>
      <c r="AU391" s="208" t="s">
        <v>82</v>
      </c>
      <c r="AV391" s="13" t="s">
        <v>80</v>
      </c>
      <c r="AW391" s="13" t="s">
        <v>35</v>
      </c>
      <c r="AX391" s="13" t="s">
        <v>73</v>
      </c>
      <c r="AY391" s="208" t="s">
        <v>185</v>
      </c>
    </row>
    <row r="392" spans="1:65" s="14" customFormat="1" ht="11.25">
      <c r="B392" s="209"/>
      <c r="C392" s="210"/>
      <c r="D392" s="200" t="s">
        <v>195</v>
      </c>
      <c r="E392" s="211" t="s">
        <v>19</v>
      </c>
      <c r="F392" s="212" t="s">
        <v>1587</v>
      </c>
      <c r="G392" s="210"/>
      <c r="H392" s="213">
        <v>0.17</v>
      </c>
      <c r="I392" s="214"/>
      <c r="J392" s="210"/>
      <c r="K392" s="210"/>
      <c r="L392" s="215"/>
      <c r="M392" s="216"/>
      <c r="N392" s="217"/>
      <c r="O392" s="217"/>
      <c r="P392" s="217"/>
      <c r="Q392" s="217"/>
      <c r="R392" s="217"/>
      <c r="S392" s="217"/>
      <c r="T392" s="218"/>
      <c r="AT392" s="219" t="s">
        <v>195</v>
      </c>
      <c r="AU392" s="219" t="s">
        <v>82</v>
      </c>
      <c r="AV392" s="14" t="s">
        <v>82</v>
      </c>
      <c r="AW392" s="14" t="s">
        <v>35</v>
      </c>
      <c r="AX392" s="14" t="s">
        <v>73</v>
      </c>
      <c r="AY392" s="219" t="s">
        <v>185</v>
      </c>
    </row>
    <row r="393" spans="1:65" s="13" customFormat="1" ht="11.25">
      <c r="B393" s="198"/>
      <c r="C393" s="199"/>
      <c r="D393" s="200" t="s">
        <v>195</v>
      </c>
      <c r="E393" s="201" t="s">
        <v>19</v>
      </c>
      <c r="F393" s="202" t="s">
        <v>1588</v>
      </c>
      <c r="G393" s="199"/>
      <c r="H393" s="201" t="s">
        <v>19</v>
      </c>
      <c r="I393" s="203"/>
      <c r="J393" s="199"/>
      <c r="K393" s="199"/>
      <c r="L393" s="204"/>
      <c r="M393" s="205"/>
      <c r="N393" s="206"/>
      <c r="O393" s="206"/>
      <c r="P393" s="206"/>
      <c r="Q393" s="206"/>
      <c r="R393" s="206"/>
      <c r="S393" s="206"/>
      <c r="T393" s="207"/>
      <c r="AT393" s="208" t="s">
        <v>195</v>
      </c>
      <c r="AU393" s="208" t="s">
        <v>82</v>
      </c>
      <c r="AV393" s="13" t="s">
        <v>80</v>
      </c>
      <c r="AW393" s="13" t="s">
        <v>35</v>
      </c>
      <c r="AX393" s="13" t="s">
        <v>73</v>
      </c>
      <c r="AY393" s="208" t="s">
        <v>185</v>
      </c>
    </row>
    <row r="394" spans="1:65" s="14" customFormat="1" ht="11.25">
      <c r="B394" s="209"/>
      <c r="C394" s="210"/>
      <c r="D394" s="200" t="s">
        <v>195</v>
      </c>
      <c r="E394" s="211" t="s">
        <v>19</v>
      </c>
      <c r="F394" s="212" t="s">
        <v>1589</v>
      </c>
      <c r="G394" s="210"/>
      <c r="H394" s="213">
        <v>0.28000000000000003</v>
      </c>
      <c r="I394" s="214"/>
      <c r="J394" s="210"/>
      <c r="K394" s="210"/>
      <c r="L394" s="215"/>
      <c r="M394" s="216"/>
      <c r="N394" s="217"/>
      <c r="O394" s="217"/>
      <c r="P394" s="217"/>
      <c r="Q394" s="217"/>
      <c r="R394" s="217"/>
      <c r="S394" s="217"/>
      <c r="T394" s="218"/>
      <c r="AT394" s="219" t="s">
        <v>195</v>
      </c>
      <c r="AU394" s="219" t="s">
        <v>82</v>
      </c>
      <c r="AV394" s="14" t="s">
        <v>82</v>
      </c>
      <c r="AW394" s="14" t="s">
        <v>35</v>
      </c>
      <c r="AX394" s="14" t="s">
        <v>73</v>
      </c>
      <c r="AY394" s="219" t="s">
        <v>185</v>
      </c>
    </row>
    <row r="395" spans="1:65" s="15" customFormat="1" ht="11.25">
      <c r="B395" s="220"/>
      <c r="C395" s="221"/>
      <c r="D395" s="200" t="s">
        <v>195</v>
      </c>
      <c r="E395" s="222" t="s">
        <v>19</v>
      </c>
      <c r="F395" s="223" t="s">
        <v>226</v>
      </c>
      <c r="G395" s="221"/>
      <c r="H395" s="224">
        <v>0.45000000000000007</v>
      </c>
      <c r="I395" s="225"/>
      <c r="J395" s="221"/>
      <c r="K395" s="221"/>
      <c r="L395" s="226"/>
      <c r="M395" s="227"/>
      <c r="N395" s="228"/>
      <c r="O395" s="228"/>
      <c r="P395" s="228"/>
      <c r="Q395" s="228"/>
      <c r="R395" s="228"/>
      <c r="S395" s="228"/>
      <c r="T395" s="229"/>
      <c r="AT395" s="230" t="s">
        <v>195</v>
      </c>
      <c r="AU395" s="230" t="s">
        <v>82</v>
      </c>
      <c r="AV395" s="15" t="s">
        <v>135</v>
      </c>
      <c r="AW395" s="15" t="s">
        <v>35</v>
      </c>
      <c r="AX395" s="15" t="s">
        <v>80</v>
      </c>
      <c r="AY395" s="230" t="s">
        <v>185</v>
      </c>
    </row>
    <row r="396" spans="1:65" s="2" customFormat="1" ht="21.75" customHeight="1">
      <c r="A396" s="36"/>
      <c r="B396" s="37"/>
      <c r="C396" s="180" t="s">
        <v>893</v>
      </c>
      <c r="D396" s="180" t="s">
        <v>187</v>
      </c>
      <c r="E396" s="181" t="s">
        <v>1601</v>
      </c>
      <c r="F396" s="182" t="s">
        <v>1602</v>
      </c>
      <c r="G396" s="183" t="s">
        <v>240</v>
      </c>
      <c r="H396" s="184">
        <v>0.45</v>
      </c>
      <c r="I396" s="185"/>
      <c r="J396" s="186">
        <f>ROUND(I396*H396,2)</f>
        <v>0</v>
      </c>
      <c r="K396" s="182" t="s">
        <v>191</v>
      </c>
      <c r="L396" s="41"/>
      <c r="M396" s="187" t="s">
        <v>19</v>
      </c>
      <c r="N396" s="188" t="s">
        <v>44</v>
      </c>
      <c r="O396" s="66"/>
      <c r="P396" s="189">
        <f>O396*H396</f>
        <v>0</v>
      </c>
      <c r="Q396" s="189">
        <v>4.0000000000000001E-3</v>
      </c>
      <c r="R396" s="189">
        <f>Q396*H396</f>
        <v>1.8000000000000002E-3</v>
      </c>
      <c r="S396" s="189">
        <v>0</v>
      </c>
      <c r="T396" s="190">
        <f>S396*H396</f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191" t="s">
        <v>135</v>
      </c>
      <c r="AT396" s="191" t="s">
        <v>187</v>
      </c>
      <c r="AU396" s="191" t="s">
        <v>82</v>
      </c>
      <c r="AY396" s="19" t="s">
        <v>185</v>
      </c>
      <c r="BE396" s="192">
        <f>IF(N396="základní",J396,0)</f>
        <v>0</v>
      </c>
      <c r="BF396" s="192">
        <f>IF(N396="snížená",J396,0)</f>
        <v>0</v>
      </c>
      <c r="BG396" s="192">
        <f>IF(N396="zákl. přenesená",J396,0)</f>
        <v>0</v>
      </c>
      <c r="BH396" s="192">
        <f>IF(N396="sníž. přenesená",J396,0)</f>
        <v>0</v>
      </c>
      <c r="BI396" s="192">
        <f>IF(N396="nulová",J396,0)</f>
        <v>0</v>
      </c>
      <c r="BJ396" s="19" t="s">
        <v>80</v>
      </c>
      <c r="BK396" s="192">
        <f>ROUND(I396*H396,2)</f>
        <v>0</v>
      </c>
      <c r="BL396" s="19" t="s">
        <v>135</v>
      </c>
      <c r="BM396" s="191" t="s">
        <v>1292</v>
      </c>
    </row>
    <row r="397" spans="1:65" s="2" customFormat="1" ht="11.25">
      <c r="A397" s="36"/>
      <c r="B397" s="37"/>
      <c r="C397" s="38"/>
      <c r="D397" s="193" t="s">
        <v>193</v>
      </c>
      <c r="E397" s="38"/>
      <c r="F397" s="194" t="s">
        <v>1603</v>
      </c>
      <c r="G397" s="38"/>
      <c r="H397" s="38"/>
      <c r="I397" s="195"/>
      <c r="J397" s="38"/>
      <c r="K397" s="38"/>
      <c r="L397" s="41"/>
      <c r="M397" s="196"/>
      <c r="N397" s="197"/>
      <c r="O397" s="66"/>
      <c r="P397" s="66"/>
      <c r="Q397" s="66"/>
      <c r="R397" s="66"/>
      <c r="S397" s="66"/>
      <c r="T397" s="67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T397" s="19" t="s">
        <v>193</v>
      </c>
      <c r="AU397" s="19" t="s">
        <v>82</v>
      </c>
    </row>
    <row r="398" spans="1:65" s="13" customFormat="1" ht="11.25">
      <c r="B398" s="198"/>
      <c r="C398" s="199"/>
      <c r="D398" s="200" t="s">
        <v>195</v>
      </c>
      <c r="E398" s="201" t="s">
        <v>19</v>
      </c>
      <c r="F398" s="202" t="s">
        <v>1586</v>
      </c>
      <c r="G398" s="199"/>
      <c r="H398" s="201" t="s">
        <v>19</v>
      </c>
      <c r="I398" s="203"/>
      <c r="J398" s="199"/>
      <c r="K398" s="199"/>
      <c r="L398" s="204"/>
      <c r="M398" s="205"/>
      <c r="N398" s="206"/>
      <c r="O398" s="206"/>
      <c r="P398" s="206"/>
      <c r="Q398" s="206"/>
      <c r="R398" s="206"/>
      <c r="S398" s="206"/>
      <c r="T398" s="207"/>
      <c r="AT398" s="208" t="s">
        <v>195</v>
      </c>
      <c r="AU398" s="208" t="s">
        <v>82</v>
      </c>
      <c r="AV398" s="13" t="s">
        <v>80</v>
      </c>
      <c r="AW398" s="13" t="s">
        <v>35</v>
      </c>
      <c r="AX398" s="13" t="s">
        <v>73</v>
      </c>
      <c r="AY398" s="208" t="s">
        <v>185</v>
      </c>
    </row>
    <row r="399" spans="1:65" s="14" customFormat="1" ht="11.25">
      <c r="B399" s="209"/>
      <c r="C399" s="210"/>
      <c r="D399" s="200" t="s">
        <v>195</v>
      </c>
      <c r="E399" s="211" t="s">
        <v>19</v>
      </c>
      <c r="F399" s="212" t="s">
        <v>1587</v>
      </c>
      <c r="G399" s="210"/>
      <c r="H399" s="213">
        <v>0.17</v>
      </c>
      <c r="I399" s="214"/>
      <c r="J399" s="210"/>
      <c r="K399" s="210"/>
      <c r="L399" s="215"/>
      <c r="M399" s="216"/>
      <c r="N399" s="217"/>
      <c r="O399" s="217"/>
      <c r="P399" s="217"/>
      <c r="Q399" s="217"/>
      <c r="R399" s="217"/>
      <c r="S399" s="217"/>
      <c r="T399" s="218"/>
      <c r="AT399" s="219" t="s">
        <v>195</v>
      </c>
      <c r="AU399" s="219" t="s">
        <v>82</v>
      </c>
      <c r="AV399" s="14" t="s">
        <v>82</v>
      </c>
      <c r="AW399" s="14" t="s">
        <v>35</v>
      </c>
      <c r="AX399" s="14" t="s">
        <v>73</v>
      </c>
      <c r="AY399" s="219" t="s">
        <v>185</v>
      </c>
    </row>
    <row r="400" spans="1:65" s="13" customFormat="1" ht="11.25">
      <c r="B400" s="198"/>
      <c r="C400" s="199"/>
      <c r="D400" s="200" t="s">
        <v>195</v>
      </c>
      <c r="E400" s="201" t="s">
        <v>19</v>
      </c>
      <c r="F400" s="202" t="s">
        <v>1588</v>
      </c>
      <c r="G400" s="199"/>
      <c r="H400" s="201" t="s">
        <v>19</v>
      </c>
      <c r="I400" s="203"/>
      <c r="J400" s="199"/>
      <c r="K400" s="199"/>
      <c r="L400" s="204"/>
      <c r="M400" s="205"/>
      <c r="N400" s="206"/>
      <c r="O400" s="206"/>
      <c r="P400" s="206"/>
      <c r="Q400" s="206"/>
      <c r="R400" s="206"/>
      <c r="S400" s="206"/>
      <c r="T400" s="207"/>
      <c r="AT400" s="208" t="s">
        <v>195</v>
      </c>
      <c r="AU400" s="208" t="s">
        <v>82</v>
      </c>
      <c r="AV400" s="13" t="s">
        <v>80</v>
      </c>
      <c r="AW400" s="13" t="s">
        <v>35</v>
      </c>
      <c r="AX400" s="13" t="s">
        <v>73</v>
      </c>
      <c r="AY400" s="208" t="s">
        <v>185</v>
      </c>
    </row>
    <row r="401" spans="1:65" s="14" customFormat="1" ht="11.25">
      <c r="B401" s="209"/>
      <c r="C401" s="210"/>
      <c r="D401" s="200" t="s">
        <v>195</v>
      </c>
      <c r="E401" s="211" t="s">
        <v>19</v>
      </c>
      <c r="F401" s="212" t="s">
        <v>1589</v>
      </c>
      <c r="G401" s="210"/>
      <c r="H401" s="213">
        <v>0.28000000000000003</v>
      </c>
      <c r="I401" s="214"/>
      <c r="J401" s="210"/>
      <c r="K401" s="210"/>
      <c r="L401" s="215"/>
      <c r="M401" s="216"/>
      <c r="N401" s="217"/>
      <c r="O401" s="217"/>
      <c r="P401" s="217"/>
      <c r="Q401" s="217"/>
      <c r="R401" s="217"/>
      <c r="S401" s="217"/>
      <c r="T401" s="218"/>
      <c r="AT401" s="219" t="s">
        <v>195</v>
      </c>
      <c r="AU401" s="219" t="s">
        <v>82</v>
      </c>
      <c r="AV401" s="14" t="s">
        <v>82</v>
      </c>
      <c r="AW401" s="14" t="s">
        <v>35</v>
      </c>
      <c r="AX401" s="14" t="s">
        <v>73</v>
      </c>
      <c r="AY401" s="219" t="s">
        <v>185</v>
      </c>
    </row>
    <row r="402" spans="1:65" s="15" customFormat="1" ht="11.25">
      <c r="B402" s="220"/>
      <c r="C402" s="221"/>
      <c r="D402" s="200" t="s">
        <v>195</v>
      </c>
      <c r="E402" s="222" t="s">
        <v>19</v>
      </c>
      <c r="F402" s="223" t="s">
        <v>226</v>
      </c>
      <c r="G402" s="221"/>
      <c r="H402" s="224">
        <v>0.45000000000000007</v>
      </c>
      <c r="I402" s="225"/>
      <c r="J402" s="221"/>
      <c r="K402" s="221"/>
      <c r="L402" s="226"/>
      <c r="M402" s="227"/>
      <c r="N402" s="228"/>
      <c r="O402" s="228"/>
      <c r="P402" s="228"/>
      <c r="Q402" s="228"/>
      <c r="R402" s="228"/>
      <c r="S402" s="228"/>
      <c r="T402" s="229"/>
      <c r="AT402" s="230" t="s">
        <v>195</v>
      </c>
      <c r="AU402" s="230" t="s">
        <v>82</v>
      </c>
      <c r="AV402" s="15" t="s">
        <v>135</v>
      </c>
      <c r="AW402" s="15" t="s">
        <v>35</v>
      </c>
      <c r="AX402" s="15" t="s">
        <v>80</v>
      </c>
      <c r="AY402" s="230" t="s">
        <v>185</v>
      </c>
    </row>
    <row r="403" spans="1:65" s="2" customFormat="1" ht="24.2" customHeight="1">
      <c r="A403" s="36"/>
      <c r="B403" s="37"/>
      <c r="C403" s="180" t="s">
        <v>898</v>
      </c>
      <c r="D403" s="180" t="s">
        <v>187</v>
      </c>
      <c r="E403" s="181" t="s">
        <v>1141</v>
      </c>
      <c r="F403" s="182" t="s">
        <v>1142</v>
      </c>
      <c r="G403" s="183" t="s">
        <v>240</v>
      </c>
      <c r="H403" s="184">
        <v>65.058000000000007</v>
      </c>
      <c r="I403" s="185"/>
      <c r="J403" s="186">
        <f>ROUND(I403*H403,2)</f>
        <v>0</v>
      </c>
      <c r="K403" s="182" t="s">
        <v>191</v>
      </c>
      <c r="L403" s="41"/>
      <c r="M403" s="187" t="s">
        <v>19</v>
      </c>
      <c r="N403" s="188" t="s">
        <v>44</v>
      </c>
      <c r="O403" s="66"/>
      <c r="P403" s="189">
        <f>O403*H403</f>
        <v>0</v>
      </c>
      <c r="Q403" s="189">
        <v>4.0000000000000001E-3</v>
      </c>
      <c r="R403" s="189">
        <f>Q403*H403</f>
        <v>0.26023200000000002</v>
      </c>
      <c r="S403" s="189">
        <v>0</v>
      </c>
      <c r="T403" s="190">
        <f>S403*H403</f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91" t="s">
        <v>135</v>
      </c>
      <c r="AT403" s="191" t="s">
        <v>187</v>
      </c>
      <c r="AU403" s="191" t="s">
        <v>82</v>
      </c>
      <c r="AY403" s="19" t="s">
        <v>185</v>
      </c>
      <c r="BE403" s="192">
        <f>IF(N403="základní",J403,0)</f>
        <v>0</v>
      </c>
      <c r="BF403" s="192">
        <f>IF(N403="snížená",J403,0)</f>
        <v>0</v>
      </c>
      <c r="BG403" s="192">
        <f>IF(N403="zákl. přenesená",J403,0)</f>
        <v>0</v>
      </c>
      <c r="BH403" s="192">
        <f>IF(N403="sníž. přenesená",J403,0)</f>
        <v>0</v>
      </c>
      <c r="BI403" s="192">
        <f>IF(N403="nulová",J403,0)</f>
        <v>0</v>
      </c>
      <c r="BJ403" s="19" t="s">
        <v>80</v>
      </c>
      <c r="BK403" s="192">
        <f>ROUND(I403*H403,2)</f>
        <v>0</v>
      </c>
      <c r="BL403" s="19" t="s">
        <v>135</v>
      </c>
      <c r="BM403" s="191" t="s">
        <v>1297</v>
      </c>
    </row>
    <row r="404" spans="1:65" s="2" customFormat="1" ht="11.25">
      <c r="A404" s="36"/>
      <c r="B404" s="37"/>
      <c r="C404" s="38"/>
      <c r="D404" s="193" t="s">
        <v>193</v>
      </c>
      <c r="E404" s="38"/>
      <c r="F404" s="194" t="s">
        <v>1144</v>
      </c>
      <c r="G404" s="38"/>
      <c r="H404" s="38"/>
      <c r="I404" s="195"/>
      <c r="J404" s="38"/>
      <c r="K404" s="38"/>
      <c r="L404" s="41"/>
      <c r="M404" s="196"/>
      <c r="N404" s="197"/>
      <c r="O404" s="66"/>
      <c r="P404" s="66"/>
      <c r="Q404" s="66"/>
      <c r="R404" s="66"/>
      <c r="S404" s="66"/>
      <c r="T404" s="67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T404" s="19" t="s">
        <v>193</v>
      </c>
      <c r="AU404" s="19" t="s">
        <v>82</v>
      </c>
    </row>
    <row r="405" spans="1:65" s="13" customFormat="1" ht="11.25">
      <c r="B405" s="198"/>
      <c r="C405" s="199"/>
      <c r="D405" s="200" t="s">
        <v>195</v>
      </c>
      <c r="E405" s="201" t="s">
        <v>19</v>
      </c>
      <c r="F405" s="202" t="s">
        <v>1591</v>
      </c>
      <c r="G405" s="199"/>
      <c r="H405" s="201" t="s">
        <v>19</v>
      </c>
      <c r="I405" s="203"/>
      <c r="J405" s="199"/>
      <c r="K405" s="199"/>
      <c r="L405" s="204"/>
      <c r="M405" s="205"/>
      <c r="N405" s="206"/>
      <c r="O405" s="206"/>
      <c r="P405" s="206"/>
      <c r="Q405" s="206"/>
      <c r="R405" s="206"/>
      <c r="S405" s="206"/>
      <c r="T405" s="207"/>
      <c r="AT405" s="208" t="s">
        <v>195</v>
      </c>
      <c r="AU405" s="208" t="s">
        <v>82</v>
      </c>
      <c r="AV405" s="13" t="s">
        <v>80</v>
      </c>
      <c r="AW405" s="13" t="s">
        <v>35</v>
      </c>
      <c r="AX405" s="13" t="s">
        <v>73</v>
      </c>
      <c r="AY405" s="208" t="s">
        <v>185</v>
      </c>
    </row>
    <row r="406" spans="1:65" s="14" customFormat="1" ht="11.25">
      <c r="B406" s="209"/>
      <c r="C406" s="210"/>
      <c r="D406" s="200" t="s">
        <v>195</v>
      </c>
      <c r="E406" s="211" t="s">
        <v>19</v>
      </c>
      <c r="F406" s="212" t="s">
        <v>1514</v>
      </c>
      <c r="G406" s="210"/>
      <c r="H406" s="213">
        <v>55.3</v>
      </c>
      <c r="I406" s="214"/>
      <c r="J406" s="210"/>
      <c r="K406" s="210"/>
      <c r="L406" s="215"/>
      <c r="M406" s="216"/>
      <c r="N406" s="217"/>
      <c r="O406" s="217"/>
      <c r="P406" s="217"/>
      <c r="Q406" s="217"/>
      <c r="R406" s="217"/>
      <c r="S406" s="217"/>
      <c r="T406" s="218"/>
      <c r="AT406" s="219" t="s">
        <v>195</v>
      </c>
      <c r="AU406" s="219" t="s">
        <v>82</v>
      </c>
      <c r="AV406" s="14" t="s">
        <v>82</v>
      </c>
      <c r="AW406" s="14" t="s">
        <v>35</v>
      </c>
      <c r="AX406" s="14" t="s">
        <v>73</v>
      </c>
      <c r="AY406" s="219" t="s">
        <v>185</v>
      </c>
    </row>
    <row r="407" spans="1:65" s="14" customFormat="1" ht="11.25">
      <c r="B407" s="209"/>
      <c r="C407" s="210"/>
      <c r="D407" s="200" t="s">
        <v>195</v>
      </c>
      <c r="E407" s="211" t="s">
        <v>19</v>
      </c>
      <c r="F407" s="212" t="s">
        <v>744</v>
      </c>
      <c r="G407" s="210"/>
      <c r="H407" s="213">
        <v>1.1479999999999999</v>
      </c>
      <c r="I407" s="214"/>
      <c r="J407" s="210"/>
      <c r="K407" s="210"/>
      <c r="L407" s="215"/>
      <c r="M407" s="216"/>
      <c r="N407" s="217"/>
      <c r="O407" s="217"/>
      <c r="P407" s="217"/>
      <c r="Q407" s="217"/>
      <c r="R407" s="217"/>
      <c r="S407" s="217"/>
      <c r="T407" s="218"/>
      <c r="AT407" s="219" t="s">
        <v>195</v>
      </c>
      <c r="AU407" s="219" t="s">
        <v>82</v>
      </c>
      <c r="AV407" s="14" t="s">
        <v>82</v>
      </c>
      <c r="AW407" s="14" t="s">
        <v>35</v>
      </c>
      <c r="AX407" s="14" t="s">
        <v>73</v>
      </c>
      <c r="AY407" s="219" t="s">
        <v>185</v>
      </c>
    </row>
    <row r="408" spans="1:65" s="14" customFormat="1" ht="11.25">
      <c r="B408" s="209"/>
      <c r="C408" s="210"/>
      <c r="D408" s="200" t="s">
        <v>195</v>
      </c>
      <c r="E408" s="211" t="s">
        <v>19</v>
      </c>
      <c r="F408" s="212" t="s">
        <v>1593</v>
      </c>
      <c r="G408" s="210"/>
      <c r="H408" s="213">
        <v>-5.79</v>
      </c>
      <c r="I408" s="214"/>
      <c r="J408" s="210"/>
      <c r="K408" s="210"/>
      <c r="L408" s="215"/>
      <c r="M408" s="216"/>
      <c r="N408" s="217"/>
      <c r="O408" s="217"/>
      <c r="P408" s="217"/>
      <c r="Q408" s="217"/>
      <c r="R408" s="217"/>
      <c r="S408" s="217"/>
      <c r="T408" s="218"/>
      <c r="AT408" s="219" t="s">
        <v>195</v>
      </c>
      <c r="AU408" s="219" t="s">
        <v>82</v>
      </c>
      <c r="AV408" s="14" t="s">
        <v>82</v>
      </c>
      <c r="AW408" s="14" t="s">
        <v>35</v>
      </c>
      <c r="AX408" s="14" t="s">
        <v>73</v>
      </c>
      <c r="AY408" s="219" t="s">
        <v>185</v>
      </c>
    </row>
    <row r="409" spans="1:65" s="13" customFormat="1" ht="11.25">
      <c r="B409" s="198"/>
      <c r="C409" s="199"/>
      <c r="D409" s="200" t="s">
        <v>195</v>
      </c>
      <c r="E409" s="201" t="s">
        <v>19</v>
      </c>
      <c r="F409" s="202" t="s">
        <v>1591</v>
      </c>
      <c r="G409" s="199"/>
      <c r="H409" s="201" t="s">
        <v>19</v>
      </c>
      <c r="I409" s="203"/>
      <c r="J409" s="199"/>
      <c r="K409" s="199"/>
      <c r="L409" s="204"/>
      <c r="M409" s="205"/>
      <c r="N409" s="206"/>
      <c r="O409" s="206"/>
      <c r="P409" s="206"/>
      <c r="Q409" s="206"/>
      <c r="R409" s="206"/>
      <c r="S409" s="206"/>
      <c r="T409" s="207"/>
      <c r="AT409" s="208" t="s">
        <v>195</v>
      </c>
      <c r="AU409" s="208" t="s">
        <v>82</v>
      </c>
      <c r="AV409" s="13" t="s">
        <v>80</v>
      </c>
      <c r="AW409" s="13" t="s">
        <v>35</v>
      </c>
      <c r="AX409" s="13" t="s">
        <v>73</v>
      </c>
      <c r="AY409" s="208" t="s">
        <v>185</v>
      </c>
    </row>
    <row r="410" spans="1:65" s="14" customFormat="1" ht="11.25">
      <c r="B410" s="209"/>
      <c r="C410" s="210"/>
      <c r="D410" s="200" t="s">
        <v>195</v>
      </c>
      <c r="E410" s="211" t="s">
        <v>19</v>
      </c>
      <c r="F410" s="212" t="s">
        <v>1573</v>
      </c>
      <c r="G410" s="210"/>
      <c r="H410" s="213">
        <v>2.88</v>
      </c>
      <c r="I410" s="214"/>
      <c r="J410" s="210"/>
      <c r="K410" s="210"/>
      <c r="L410" s="215"/>
      <c r="M410" s="216"/>
      <c r="N410" s="217"/>
      <c r="O410" s="217"/>
      <c r="P410" s="217"/>
      <c r="Q410" s="217"/>
      <c r="R410" s="217"/>
      <c r="S410" s="217"/>
      <c r="T410" s="218"/>
      <c r="AT410" s="219" t="s">
        <v>195</v>
      </c>
      <c r="AU410" s="219" t="s">
        <v>82</v>
      </c>
      <c r="AV410" s="14" t="s">
        <v>82</v>
      </c>
      <c r="AW410" s="14" t="s">
        <v>35</v>
      </c>
      <c r="AX410" s="14" t="s">
        <v>73</v>
      </c>
      <c r="AY410" s="219" t="s">
        <v>185</v>
      </c>
    </row>
    <row r="411" spans="1:65" s="14" customFormat="1" ht="11.25">
      <c r="B411" s="209"/>
      <c r="C411" s="210"/>
      <c r="D411" s="200" t="s">
        <v>195</v>
      </c>
      <c r="E411" s="211" t="s">
        <v>19</v>
      </c>
      <c r="F411" s="212" t="s">
        <v>1604</v>
      </c>
      <c r="G411" s="210"/>
      <c r="H411" s="213">
        <v>3.024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1:65" s="14" customFormat="1" ht="11.25">
      <c r="B412" s="209"/>
      <c r="C412" s="210"/>
      <c r="D412" s="200" t="s">
        <v>195</v>
      </c>
      <c r="E412" s="211" t="s">
        <v>19</v>
      </c>
      <c r="F412" s="212" t="s">
        <v>1574</v>
      </c>
      <c r="G412" s="210"/>
      <c r="H412" s="213">
        <v>4.2480000000000002</v>
      </c>
      <c r="I412" s="214"/>
      <c r="J412" s="210"/>
      <c r="K412" s="210"/>
      <c r="L412" s="215"/>
      <c r="M412" s="216"/>
      <c r="N412" s="217"/>
      <c r="O412" s="217"/>
      <c r="P412" s="217"/>
      <c r="Q412" s="217"/>
      <c r="R412" s="217"/>
      <c r="S412" s="217"/>
      <c r="T412" s="218"/>
      <c r="AT412" s="219" t="s">
        <v>195</v>
      </c>
      <c r="AU412" s="219" t="s">
        <v>82</v>
      </c>
      <c r="AV412" s="14" t="s">
        <v>82</v>
      </c>
      <c r="AW412" s="14" t="s">
        <v>35</v>
      </c>
      <c r="AX412" s="14" t="s">
        <v>73</v>
      </c>
      <c r="AY412" s="219" t="s">
        <v>185</v>
      </c>
    </row>
    <row r="413" spans="1:65" s="14" customFormat="1" ht="11.25">
      <c r="B413" s="209"/>
      <c r="C413" s="210"/>
      <c r="D413" s="200" t="s">
        <v>195</v>
      </c>
      <c r="E413" s="211" t="s">
        <v>19</v>
      </c>
      <c r="F413" s="212" t="s">
        <v>1574</v>
      </c>
      <c r="G413" s="210"/>
      <c r="H413" s="213">
        <v>4.2480000000000002</v>
      </c>
      <c r="I413" s="214"/>
      <c r="J413" s="210"/>
      <c r="K413" s="210"/>
      <c r="L413" s="215"/>
      <c r="M413" s="216"/>
      <c r="N413" s="217"/>
      <c r="O413" s="217"/>
      <c r="P413" s="217"/>
      <c r="Q413" s="217"/>
      <c r="R413" s="217"/>
      <c r="S413" s="217"/>
      <c r="T413" s="218"/>
      <c r="AT413" s="219" t="s">
        <v>195</v>
      </c>
      <c r="AU413" s="219" t="s">
        <v>82</v>
      </c>
      <c r="AV413" s="14" t="s">
        <v>82</v>
      </c>
      <c r="AW413" s="14" t="s">
        <v>35</v>
      </c>
      <c r="AX413" s="14" t="s">
        <v>73</v>
      </c>
      <c r="AY413" s="219" t="s">
        <v>185</v>
      </c>
    </row>
    <row r="414" spans="1:65" s="15" customFormat="1" ht="11.25">
      <c r="B414" s="220"/>
      <c r="C414" s="221"/>
      <c r="D414" s="200" t="s">
        <v>195</v>
      </c>
      <c r="E414" s="222" t="s">
        <v>19</v>
      </c>
      <c r="F414" s="223" t="s">
        <v>226</v>
      </c>
      <c r="G414" s="221"/>
      <c r="H414" s="224">
        <v>65.058000000000007</v>
      </c>
      <c r="I414" s="225"/>
      <c r="J414" s="221"/>
      <c r="K414" s="221"/>
      <c r="L414" s="226"/>
      <c r="M414" s="227"/>
      <c r="N414" s="228"/>
      <c r="O414" s="228"/>
      <c r="P414" s="228"/>
      <c r="Q414" s="228"/>
      <c r="R414" s="228"/>
      <c r="S414" s="228"/>
      <c r="T414" s="229"/>
      <c r="AT414" s="230" t="s">
        <v>195</v>
      </c>
      <c r="AU414" s="230" t="s">
        <v>82</v>
      </c>
      <c r="AV414" s="15" t="s">
        <v>135</v>
      </c>
      <c r="AW414" s="15" t="s">
        <v>35</v>
      </c>
      <c r="AX414" s="15" t="s">
        <v>80</v>
      </c>
      <c r="AY414" s="230" t="s">
        <v>185</v>
      </c>
    </row>
    <row r="415" spans="1:65" s="2" customFormat="1" ht="16.5" customHeight="1">
      <c r="A415" s="36"/>
      <c r="B415" s="37"/>
      <c r="C415" s="180" t="s">
        <v>904</v>
      </c>
      <c r="D415" s="180" t="s">
        <v>187</v>
      </c>
      <c r="E415" s="181" t="s">
        <v>1145</v>
      </c>
      <c r="F415" s="182" t="s">
        <v>1146</v>
      </c>
      <c r="G415" s="183" t="s">
        <v>240</v>
      </c>
      <c r="H415" s="184">
        <v>316.52100000000002</v>
      </c>
      <c r="I415" s="185"/>
      <c r="J415" s="186">
        <f>ROUND(I415*H415,2)</f>
        <v>0</v>
      </c>
      <c r="K415" s="182" t="s">
        <v>191</v>
      </c>
      <c r="L415" s="41"/>
      <c r="M415" s="187" t="s">
        <v>19</v>
      </c>
      <c r="N415" s="188" t="s">
        <v>44</v>
      </c>
      <c r="O415" s="66"/>
      <c r="P415" s="189">
        <f>O415*H415</f>
        <v>0</v>
      </c>
      <c r="Q415" s="189">
        <v>2.5999999999999998E-4</v>
      </c>
      <c r="R415" s="189">
        <f>Q415*H415</f>
        <v>8.2295460000000001E-2</v>
      </c>
      <c r="S415" s="189">
        <v>0</v>
      </c>
      <c r="T415" s="190">
        <f>S415*H415</f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191" t="s">
        <v>135</v>
      </c>
      <c r="AT415" s="191" t="s">
        <v>187</v>
      </c>
      <c r="AU415" s="191" t="s">
        <v>82</v>
      </c>
      <c r="AY415" s="19" t="s">
        <v>185</v>
      </c>
      <c r="BE415" s="192">
        <f>IF(N415="základní",J415,0)</f>
        <v>0</v>
      </c>
      <c r="BF415" s="192">
        <f>IF(N415="snížená",J415,0)</f>
        <v>0</v>
      </c>
      <c r="BG415" s="192">
        <f>IF(N415="zákl. přenesená",J415,0)</f>
        <v>0</v>
      </c>
      <c r="BH415" s="192">
        <f>IF(N415="sníž. přenesená",J415,0)</f>
        <v>0</v>
      </c>
      <c r="BI415" s="192">
        <f>IF(N415="nulová",J415,0)</f>
        <v>0</v>
      </c>
      <c r="BJ415" s="19" t="s">
        <v>80</v>
      </c>
      <c r="BK415" s="192">
        <f>ROUND(I415*H415,2)</f>
        <v>0</v>
      </c>
      <c r="BL415" s="19" t="s">
        <v>135</v>
      </c>
      <c r="BM415" s="191" t="s">
        <v>1605</v>
      </c>
    </row>
    <row r="416" spans="1:65" s="2" customFormat="1" ht="11.25">
      <c r="A416" s="36"/>
      <c r="B416" s="37"/>
      <c r="C416" s="38"/>
      <c r="D416" s="193" t="s">
        <v>193</v>
      </c>
      <c r="E416" s="38"/>
      <c r="F416" s="194" t="s">
        <v>1148</v>
      </c>
      <c r="G416" s="38"/>
      <c r="H416" s="38"/>
      <c r="I416" s="195"/>
      <c r="J416" s="38"/>
      <c r="K416" s="38"/>
      <c r="L416" s="41"/>
      <c r="M416" s="196"/>
      <c r="N416" s="197"/>
      <c r="O416" s="66"/>
      <c r="P416" s="66"/>
      <c r="Q416" s="66"/>
      <c r="R416" s="66"/>
      <c r="S416" s="66"/>
      <c r="T416" s="67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T416" s="19" t="s">
        <v>193</v>
      </c>
      <c r="AU416" s="19" t="s">
        <v>82</v>
      </c>
    </row>
    <row r="417" spans="2:51" s="13" customFormat="1" ht="11.25">
      <c r="B417" s="198"/>
      <c r="C417" s="199"/>
      <c r="D417" s="200" t="s">
        <v>195</v>
      </c>
      <c r="E417" s="201" t="s">
        <v>19</v>
      </c>
      <c r="F417" s="202" t="s">
        <v>1481</v>
      </c>
      <c r="G417" s="199"/>
      <c r="H417" s="201" t="s">
        <v>19</v>
      </c>
      <c r="I417" s="203"/>
      <c r="J417" s="199"/>
      <c r="K417" s="199"/>
      <c r="L417" s="204"/>
      <c r="M417" s="205"/>
      <c r="N417" s="206"/>
      <c r="O417" s="206"/>
      <c r="P417" s="206"/>
      <c r="Q417" s="206"/>
      <c r="R417" s="206"/>
      <c r="S417" s="206"/>
      <c r="T417" s="207"/>
      <c r="AT417" s="208" t="s">
        <v>195</v>
      </c>
      <c r="AU417" s="208" t="s">
        <v>82</v>
      </c>
      <c r="AV417" s="13" t="s">
        <v>80</v>
      </c>
      <c r="AW417" s="13" t="s">
        <v>35</v>
      </c>
      <c r="AX417" s="13" t="s">
        <v>73</v>
      </c>
      <c r="AY417" s="208" t="s">
        <v>185</v>
      </c>
    </row>
    <row r="418" spans="2:51" s="13" customFormat="1" ht="11.25">
      <c r="B418" s="198"/>
      <c r="C418" s="199"/>
      <c r="D418" s="200" t="s">
        <v>195</v>
      </c>
      <c r="E418" s="201" t="s">
        <v>19</v>
      </c>
      <c r="F418" s="202" t="s">
        <v>1606</v>
      </c>
      <c r="G418" s="199"/>
      <c r="H418" s="201" t="s">
        <v>19</v>
      </c>
      <c r="I418" s="203"/>
      <c r="J418" s="199"/>
      <c r="K418" s="199"/>
      <c r="L418" s="204"/>
      <c r="M418" s="205"/>
      <c r="N418" s="206"/>
      <c r="O418" s="206"/>
      <c r="P418" s="206"/>
      <c r="Q418" s="206"/>
      <c r="R418" s="206"/>
      <c r="S418" s="206"/>
      <c r="T418" s="207"/>
      <c r="AT418" s="208" t="s">
        <v>195</v>
      </c>
      <c r="AU418" s="208" t="s">
        <v>82</v>
      </c>
      <c r="AV418" s="13" t="s">
        <v>80</v>
      </c>
      <c r="AW418" s="13" t="s">
        <v>35</v>
      </c>
      <c r="AX418" s="13" t="s">
        <v>73</v>
      </c>
      <c r="AY418" s="208" t="s">
        <v>185</v>
      </c>
    </row>
    <row r="419" spans="2:51" s="14" customFormat="1" ht="11.25">
      <c r="B419" s="209"/>
      <c r="C419" s="210"/>
      <c r="D419" s="200" t="s">
        <v>195</v>
      </c>
      <c r="E419" s="211" t="s">
        <v>19</v>
      </c>
      <c r="F419" s="212" t="s">
        <v>1607</v>
      </c>
      <c r="G419" s="210"/>
      <c r="H419" s="213">
        <v>44.795000000000002</v>
      </c>
      <c r="I419" s="214"/>
      <c r="J419" s="210"/>
      <c r="K419" s="210"/>
      <c r="L419" s="215"/>
      <c r="M419" s="216"/>
      <c r="N419" s="217"/>
      <c r="O419" s="217"/>
      <c r="P419" s="217"/>
      <c r="Q419" s="217"/>
      <c r="R419" s="217"/>
      <c r="S419" s="217"/>
      <c r="T419" s="218"/>
      <c r="AT419" s="219" t="s">
        <v>195</v>
      </c>
      <c r="AU419" s="219" t="s">
        <v>82</v>
      </c>
      <c r="AV419" s="14" t="s">
        <v>82</v>
      </c>
      <c r="AW419" s="14" t="s">
        <v>35</v>
      </c>
      <c r="AX419" s="14" t="s">
        <v>73</v>
      </c>
      <c r="AY419" s="219" t="s">
        <v>185</v>
      </c>
    </row>
    <row r="420" spans="2:51" s="14" customFormat="1" ht="11.25">
      <c r="B420" s="209"/>
      <c r="C420" s="210"/>
      <c r="D420" s="200" t="s">
        <v>195</v>
      </c>
      <c r="E420" s="211" t="s">
        <v>19</v>
      </c>
      <c r="F420" s="212" t="s">
        <v>1608</v>
      </c>
      <c r="G420" s="210"/>
      <c r="H420" s="213">
        <v>2.1080000000000001</v>
      </c>
      <c r="I420" s="214"/>
      <c r="J420" s="210"/>
      <c r="K420" s="210"/>
      <c r="L420" s="215"/>
      <c r="M420" s="216"/>
      <c r="N420" s="217"/>
      <c r="O420" s="217"/>
      <c r="P420" s="217"/>
      <c r="Q420" s="217"/>
      <c r="R420" s="217"/>
      <c r="S420" s="217"/>
      <c r="T420" s="218"/>
      <c r="AT420" s="219" t="s">
        <v>195</v>
      </c>
      <c r="AU420" s="219" t="s">
        <v>82</v>
      </c>
      <c r="AV420" s="14" t="s">
        <v>82</v>
      </c>
      <c r="AW420" s="14" t="s">
        <v>35</v>
      </c>
      <c r="AX420" s="14" t="s">
        <v>73</v>
      </c>
      <c r="AY420" s="219" t="s">
        <v>185</v>
      </c>
    </row>
    <row r="421" spans="2:51" s="14" customFormat="1" ht="11.25">
      <c r="B421" s="209"/>
      <c r="C421" s="210"/>
      <c r="D421" s="200" t="s">
        <v>195</v>
      </c>
      <c r="E421" s="211" t="s">
        <v>19</v>
      </c>
      <c r="F421" s="212" t="s">
        <v>1609</v>
      </c>
      <c r="G421" s="210"/>
      <c r="H421" s="213">
        <v>2.7280000000000002</v>
      </c>
      <c r="I421" s="214"/>
      <c r="J421" s="210"/>
      <c r="K421" s="210"/>
      <c r="L421" s="215"/>
      <c r="M421" s="216"/>
      <c r="N421" s="217"/>
      <c r="O421" s="217"/>
      <c r="P421" s="217"/>
      <c r="Q421" s="217"/>
      <c r="R421" s="217"/>
      <c r="S421" s="217"/>
      <c r="T421" s="218"/>
      <c r="AT421" s="219" t="s">
        <v>195</v>
      </c>
      <c r="AU421" s="219" t="s">
        <v>82</v>
      </c>
      <c r="AV421" s="14" t="s">
        <v>82</v>
      </c>
      <c r="AW421" s="14" t="s">
        <v>35</v>
      </c>
      <c r="AX421" s="14" t="s">
        <v>73</v>
      </c>
      <c r="AY421" s="219" t="s">
        <v>185</v>
      </c>
    </row>
    <row r="422" spans="2:51" s="14" customFormat="1" ht="11.25">
      <c r="B422" s="209"/>
      <c r="C422" s="210"/>
      <c r="D422" s="200" t="s">
        <v>195</v>
      </c>
      <c r="E422" s="211" t="s">
        <v>19</v>
      </c>
      <c r="F422" s="212" t="s">
        <v>1610</v>
      </c>
      <c r="G422" s="210"/>
      <c r="H422" s="213">
        <v>1.55</v>
      </c>
      <c r="I422" s="214"/>
      <c r="J422" s="210"/>
      <c r="K422" s="210"/>
      <c r="L422" s="215"/>
      <c r="M422" s="216"/>
      <c r="N422" s="217"/>
      <c r="O422" s="217"/>
      <c r="P422" s="217"/>
      <c r="Q422" s="217"/>
      <c r="R422" s="217"/>
      <c r="S422" s="217"/>
      <c r="T422" s="218"/>
      <c r="AT422" s="219" t="s">
        <v>195</v>
      </c>
      <c r="AU422" s="219" t="s">
        <v>82</v>
      </c>
      <c r="AV422" s="14" t="s">
        <v>82</v>
      </c>
      <c r="AW422" s="14" t="s">
        <v>35</v>
      </c>
      <c r="AX422" s="14" t="s">
        <v>73</v>
      </c>
      <c r="AY422" s="219" t="s">
        <v>185</v>
      </c>
    </row>
    <row r="423" spans="2:51" s="13" customFormat="1" ht="11.25">
      <c r="B423" s="198"/>
      <c r="C423" s="199"/>
      <c r="D423" s="200" t="s">
        <v>195</v>
      </c>
      <c r="E423" s="201" t="s">
        <v>19</v>
      </c>
      <c r="F423" s="202" t="s">
        <v>1611</v>
      </c>
      <c r="G423" s="199"/>
      <c r="H423" s="201" t="s">
        <v>19</v>
      </c>
      <c r="I423" s="203"/>
      <c r="J423" s="199"/>
      <c r="K423" s="199"/>
      <c r="L423" s="204"/>
      <c r="M423" s="205"/>
      <c r="N423" s="206"/>
      <c r="O423" s="206"/>
      <c r="P423" s="206"/>
      <c r="Q423" s="206"/>
      <c r="R423" s="206"/>
      <c r="S423" s="206"/>
      <c r="T423" s="207"/>
      <c r="AT423" s="208" t="s">
        <v>195</v>
      </c>
      <c r="AU423" s="208" t="s">
        <v>82</v>
      </c>
      <c r="AV423" s="13" t="s">
        <v>80</v>
      </c>
      <c r="AW423" s="13" t="s">
        <v>35</v>
      </c>
      <c r="AX423" s="13" t="s">
        <v>73</v>
      </c>
      <c r="AY423" s="208" t="s">
        <v>185</v>
      </c>
    </row>
    <row r="424" spans="2:51" s="14" customFormat="1" ht="11.25">
      <c r="B424" s="209"/>
      <c r="C424" s="210"/>
      <c r="D424" s="200" t="s">
        <v>195</v>
      </c>
      <c r="E424" s="211" t="s">
        <v>19</v>
      </c>
      <c r="F424" s="212" t="s">
        <v>1612</v>
      </c>
      <c r="G424" s="210"/>
      <c r="H424" s="213">
        <v>10.473000000000001</v>
      </c>
      <c r="I424" s="214"/>
      <c r="J424" s="210"/>
      <c r="K424" s="210"/>
      <c r="L424" s="215"/>
      <c r="M424" s="216"/>
      <c r="N424" s="217"/>
      <c r="O424" s="217"/>
      <c r="P424" s="217"/>
      <c r="Q424" s="217"/>
      <c r="R424" s="217"/>
      <c r="S424" s="217"/>
      <c r="T424" s="218"/>
      <c r="AT424" s="219" t="s">
        <v>195</v>
      </c>
      <c r="AU424" s="219" t="s">
        <v>82</v>
      </c>
      <c r="AV424" s="14" t="s">
        <v>82</v>
      </c>
      <c r="AW424" s="14" t="s">
        <v>35</v>
      </c>
      <c r="AX424" s="14" t="s">
        <v>73</v>
      </c>
      <c r="AY424" s="219" t="s">
        <v>185</v>
      </c>
    </row>
    <row r="425" spans="2:51" s="13" customFormat="1" ht="11.25">
      <c r="B425" s="198"/>
      <c r="C425" s="199"/>
      <c r="D425" s="200" t="s">
        <v>195</v>
      </c>
      <c r="E425" s="201" t="s">
        <v>19</v>
      </c>
      <c r="F425" s="202" t="s">
        <v>1613</v>
      </c>
      <c r="G425" s="199"/>
      <c r="H425" s="201" t="s">
        <v>19</v>
      </c>
      <c r="I425" s="203"/>
      <c r="J425" s="199"/>
      <c r="K425" s="199"/>
      <c r="L425" s="204"/>
      <c r="M425" s="205"/>
      <c r="N425" s="206"/>
      <c r="O425" s="206"/>
      <c r="P425" s="206"/>
      <c r="Q425" s="206"/>
      <c r="R425" s="206"/>
      <c r="S425" s="206"/>
      <c r="T425" s="207"/>
      <c r="AT425" s="208" t="s">
        <v>195</v>
      </c>
      <c r="AU425" s="208" t="s">
        <v>82</v>
      </c>
      <c r="AV425" s="13" t="s">
        <v>80</v>
      </c>
      <c r="AW425" s="13" t="s">
        <v>35</v>
      </c>
      <c r="AX425" s="13" t="s">
        <v>73</v>
      </c>
      <c r="AY425" s="208" t="s">
        <v>185</v>
      </c>
    </row>
    <row r="426" spans="2:51" s="14" customFormat="1" ht="11.25">
      <c r="B426" s="209"/>
      <c r="C426" s="210"/>
      <c r="D426" s="200" t="s">
        <v>195</v>
      </c>
      <c r="E426" s="211" t="s">
        <v>19</v>
      </c>
      <c r="F426" s="212" t="s">
        <v>1614</v>
      </c>
      <c r="G426" s="210"/>
      <c r="H426" s="213">
        <v>6.4969999999999999</v>
      </c>
      <c r="I426" s="214"/>
      <c r="J426" s="210"/>
      <c r="K426" s="210"/>
      <c r="L426" s="215"/>
      <c r="M426" s="216"/>
      <c r="N426" s="217"/>
      <c r="O426" s="217"/>
      <c r="P426" s="217"/>
      <c r="Q426" s="217"/>
      <c r="R426" s="217"/>
      <c r="S426" s="217"/>
      <c r="T426" s="218"/>
      <c r="AT426" s="219" t="s">
        <v>195</v>
      </c>
      <c r="AU426" s="219" t="s">
        <v>82</v>
      </c>
      <c r="AV426" s="14" t="s">
        <v>82</v>
      </c>
      <c r="AW426" s="14" t="s">
        <v>35</v>
      </c>
      <c r="AX426" s="14" t="s">
        <v>73</v>
      </c>
      <c r="AY426" s="219" t="s">
        <v>185</v>
      </c>
    </row>
    <row r="427" spans="2:51" s="13" customFormat="1" ht="11.25">
      <c r="B427" s="198"/>
      <c r="C427" s="199"/>
      <c r="D427" s="200" t="s">
        <v>195</v>
      </c>
      <c r="E427" s="201" t="s">
        <v>19</v>
      </c>
      <c r="F427" s="202" t="s">
        <v>1586</v>
      </c>
      <c r="G427" s="199"/>
      <c r="H427" s="201" t="s">
        <v>19</v>
      </c>
      <c r="I427" s="203"/>
      <c r="J427" s="199"/>
      <c r="K427" s="199"/>
      <c r="L427" s="204"/>
      <c r="M427" s="205"/>
      <c r="N427" s="206"/>
      <c r="O427" s="206"/>
      <c r="P427" s="206"/>
      <c r="Q427" s="206"/>
      <c r="R427" s="206"/>
      <c r="S427" s="206"/>
      <c r="T427" s="207"/>
      <c r="AT427" s="208" t="s">
        <v>195</v>
      </c>
      <c r="AU427" s="208" t="s">
        <v>82</v>
      </c>
      <c r="AV427" s="13" t="s">
        <v>80</v>
      </c>
      <c r="AW427" s="13" t="s">
        <v>35</v>
      </c>
      <c r="AX427" s="13" t="s">
        <v>73</v>
      </c>
      <c r="AY427" s="208" t="s">
        <v>185</v>
      </c>
    </row>
    <row r="428" spans="2:51" s="14" customFormat="1" ht="11.25">
      <c r="B428" s="209"/>
      <c r="C428" s="210"/>
      <c r="D428" s="200" t="s">
        <v>195</v>
      </c>
      <c r="E428" s="211" t="s">
        <v>19</v>
      </c>
      <c r="F428" s="212" t="s">
        <v>1615</v>
      </c>
      <c r="G428" s="210"/>
      <c r="H428" s="213">
        <v>7.0289999999999999</v>
      </c>
      <c r="I428" s="214"/>
      <c r="J428" s="210"/>
      <c r="K428" s="210"/>
      <c r="L428" s="215"/>
      <c r="M428" s="216"/>
      <c r="N428" s="217"/>
      <c r="O428" s="217"/>
      <c r="P428" s="217"/>
      <c r="Q428" s="217"/>
      <c r="R428" s="217"/>
      <c r="S428" s="217"/>
      <c r="T428" s="218"/>
      <c r="AT428" s="219" t="s">
        <v>195</v>
      </c>
      <c r="AU428" s="219" t="s">
        <v>82</v>
      </c>
      <c r="AV428" s="14" t="s">
        <v>82</v>
      </c>
      <c r="AW428" s="14" t="s">
        <v>35</v>
      </c>
      <c r="AX428" s="14" t="s">
        <v>73</v>
      </c>
      <c r="AY428" s="219" t="s">
        <v>185</v>
      </c>
    </row>
    <row r="429" spans="2:51" s="13" customFormat="1" ht="11.25">
      <c r="B429" s="198"/>
      <c r="C429" s="199"/>
      <c r="D429" s="200" t="s">
        <v>195</v>
      </c>
      <c r="E429" s="201" t="s">
        <v>19</v>
      </c>
      <c r="F429" s="202" t="s">
        <v>1588</v>
      </c>
      <c r="G429" s="199"/>
      <c r="H429" s="201" t="s">
        <v>19</v>
      </c>
      <c r="I429" s="203"/>
      <c r="J429" s="199"/>
      <c r="K429" s="199"/>
      <c r="L429" s="204"/>
      <c r="M429" s="205"/>
      <c r="N429" s="206"/>
      <c r="O429" s="206"/>
      <c r="P429" s="206"/>
      <c r="Q429" s="206"/>
      <c r="R429" s="206"/>
      <c r="S429" s="206"/>
      <c r="T429" s="207"/>
      <c r="AT429" s="208" t="s">
        <v>195</v>
      </c>
      <c r="AU429" s="208" t="s">
        <v>82</v>
      </c>
      <c r="AV429" s="13" t="s">
        <v>80</v>
      </c>
      <c r="AW429" s="13" t="s">
        <v>35</v>
      </c>
      <c r="AX429" s="13" t="s">
        <v>73</v>
      </c>
      <c r="AY429" s="208" t="s">
        <v>185</v>
      </c>
    </row>
    <row r="430" spans="2:51" s="14" customFormat="1" ht="11.25">
      <c r="B430" s="209"/>
      <c r="C430" s="210"/>
      <c r="D430" s="200" t="s">
        <v>195</v>
      </c>
      <c r="E430" s="211" t="s">
        <v>19</v>
      </c>
      <c r="F430" s="212" t="s">
        <v>1616</v>
      </c>
      <c r="G430" s="210"/>
      <c r="H430" s="213">
        <v>9.94</v>
      </c>
      <c r="I430" s="214"/>
      <c r="J430" s="210"/>
      <c r="K430" s="210"/>
      <c r="L430" s="215"/>
      <c r="M430" s="216"/>
      <c r="N430" s="217"/>
      <c r="O430" s="217"/>
      <c r="P430" s="217"/>
      <c r="Q430" s="217"/>
      <c r="R430" s="217"/>
      <c r="S430" s="217"/>
      <c r="T430" s="218"/>
      <c r="AT430" s="219" t="s">
        <v>195</v>
      </c>
      <c r="AU430" s="219" t="s">
        <v>82</v>
      </c>
      <c r="AV430" s="14" t="s">
        <v>82</v>
      </c>
      <c r="AW430" s="14" t="s">
        <v>35</v>
      </c>
      <c r="AX430" s="14" t="s">
        <v>73</v>
      </c>
      <c r="AY430" s="219" t="s">
        <v>185</v>
      </c>
    </row>
    <row r="431" spans="2:51" s="13" customFormat="1" ht="11.25">
      <c r="B431" s="198"/>
      <c r="C431" s="199"/>
      <c r="D431" s="200" t="s">
        <v>195</v>
      </c>
      <c r="E431" s="201" t="s">
        <v>19</v>
      </c>
      <c r="F431" s="202" t="s">
        <v>1617</v>
      </c>
      <c r="G431" s="199"/>
      <c r="H431" s="201" t="s">
        <v>19</v>
      </c>
      <c r="I431" s="203"/>
      <c r="J431" s="199"/>
      <c r="K431" s="199"/>
      <c r="L431" s="204"/>
      <c r="M431" s="205"/>
      <c r="N431" s="206"/>
      <c r="O431" s="206"/>
      <c r="P431" s="206"/>
      <c r="Q431" s="206"/>
      <c r="R431" s="206"/>
      <c r="S431" s="206"/>
      <c r="T431" s="207"/>
      <c r="AT431" s="208" t="s">
        <v>195</v>
      </c>
      <c r="AU431" s="208" t="s">
        <v>82</v>
      </c>
      <c r="AV431" s="13" t="s">
        <v>80</v>
      </c>
      <c r="AW431" s="13" t="s">
        <v>35</v>
      </c>
      <c r="AX431" s="13" t="s">
        <v>73</v>
      </c>
      <c r="AY431" s="208" t="s">
        <v>185</v>
      </c>
    </row>
    <row r="432" spans="2:51" s="14" customFormat="1" ht="11.25">
      <c r="B432" s="209"/>
      <c r="C432" s="210"/>
      <c r="D432" s="200" t="s">
        <v>195</v>
      </c>
      <c r="E432" s="211" t="s">
        <v>19</v>
      </c>
      <c r="F432" s="212" t="s">
        <v>1618</v>
      </c>
      <c r="G432" s="210"/>
      <c r="H432" s="213">
        <v>17.05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2:51" s="14" customFormat="1" ht="11.25">
      <c r="B433" s="209"/>
      <c r="C433" s="210"/>
      <c r="D433" s="200" t="s">
        <v>195</v>
      </c>
      <c r="E433" s="211" t="s">
        <v>19</v>
      </c>
      <c r="F433" s="212" t="s">
        <v>1619</v>
      </c>
      <c r="G433" s="210"/>
      <c r="H433" s="213">
        <v>2.4</v>
      </c>
      <c r="I433" s="214"/>
      <c r="J433" s="210"/>
      <c r="K433" s="210"/>
      <c r="L433" s="215"/>
      <c r="M433" s="216"/>
      <c r="N433" s="217"/>
      <c r="O433" s="217"/>
      <c r="P433" s="217"/>
      <c r="Q433" s="217"/>
      <c r="R433" s="217"/>
      <c r="S433" s="217"/>
      <c r="T433" s="218"/>
      <c r="AT433" s="219" t="s">
        <v>195</v>
      </c>
      <c r="AU433" s="219" t="s">
        <v>82</v>
      </c>
      <c r="AV433" s="14" t="s">
        <v>82</v>
      </c>
      <c r="AW433" s="14" t="s">
        <v>35</v>
      </c>
      <c r="AX433" s="14" t="s">
        <v>73</v>
      </c>
      <c r="AY433" s="219" t="s">
        <v>185</v>
      </c>
    </row>
    <row r="434" spans="2:51" s="14" customFormat="1" ht="11.25">
      <c r="B434" s="209"/>
      <c r="C434" s="210"/>
      <c r="D434" s="200" t="s">
        <v>195</v>
      </c>
      <c r="E434" s="211" t="s">
        <v>19</v>
      </c>
      <c r="F434" s="212" t="s">
        <v>1620</v>
      </c>
      <c r="G434" s="210"/>
      <c r="H434" s="213">
        <v>-6</v>
      </c>
      <c r="I434" s="214"/>
      <c r="J434" s="210"/>
      <c r="K434" s="210"/>
      <c r="L434" s="215"/>
      <c r="M434" s="216"/>
      <c r="N434" s="217"/>
      <c r="O434" s="217"/>
      <c r="P434" s="217"/>
      <c r="Q434" s="217"/>
      <c r="R434" s="217"/>
      <c r="S434" s="217"/>
      <c r="T434" s="218"/>
      <c r="AT434" s="219" t="s">
        <v>195</v>
      </c>
      <c r="AU434" s="219" t="s">
        <v>82</v>
      </c>
      <c r="AV434" s="14" t="s">
        <v>82</v>
      </c>
      <c r="AW434" s="14" t="s">
        <v>35</v>
      </c>
      <c r="AX434" s="14" t="s">
        <v>73</v>
      </c>
      <c r="AY434" s="219" t="s">
        <v>185</v>
      </c>
    </row>
    <row r="435" spans="2:51" s="13" customFormat="1" ht="11.25">
      <c r="B435" s="198"/>
      <c r="C435" s="199"/>
      <c r="D435" s="200" t="s">
        <v>195</v>
      </c>
      <c r="E435" s="201" t="s">
        <v>19</v>
      </c>
      <c r="F435" s="202" t="s">
        <v>1621</v>
      </c>
      <c r="G435" s="199"/>
      <c r="H435" s="201" t="s">
        <v>19</v>
      </c>
      <c r="I435" s="203"/>
      <c r="J435" s="199"/>
      <c r="K435" s="199"/>
      <c r="L435" s="204"/>
      <c r="M435" s="205"/>
      <c r="N435" s="206"/>
      <c r="O435" s="206"/>
      <c r="P435" s="206"/>
      <c r="Q435" s="206"/>
      <c r="R435" s="206"/>
      <c r="S435" s="206"/>
      <c r="T435" s="207"/>
      <c r="AT435" s="208" t="s">
        <v>195</v>
      </c>
      <c r="AU435" s="208" t="s">
        <v>82</v>
      </c>
      <c r="AV435" s="13" t="s">
        <v>80</v>
      </c>
      <c r="AW435" s="13" t="s">
        <v>35</v>
      </c>
      <c r="AX435" s="13" t="s">
        <v>73</v>
      </c>
      <c r="AY435" s="208" t="s">
        <v>185</v>
      </c>
    </row>
    <row r="436" spans="2:51" s="14" customFormat="1" ht="11.25">
      <c r="B436" s="209"/>
      <c r="C436" s="210"/>
      <c r="D436" s="200" t="s">
        <v>195</v>
      </c>
      <c r="E436" s="211" t="s">
        <v>19</v>
      </c>
      <c r="F436" s="212" t="s">
        <v>1622</v>
      </c>
      <c r="G436" s="210"/>
      <c r="H436" s="213">
        <v>31.31</v>
      </c>
      <c r="I436" s="214"/>
      <c r="J436" s="210"/>
      <c r="K436" s="210"/>
      <c r="L436" s="215"/>
      <c r="M436" s="216"/>
      <c r="N436" s="217"/>
      <c r="O436" s="217"/>
      <c r="P436" s="217"/>
      <c r="Q436" s="217"/>
      <c r="R436" s="217"/>
      <c r="S436" s="217"/>
      <c r="T436" s="218"/>
      <c r="AT436" s="219" t="s">
        <v>195</v>
      </c>
      <c r="AU436" s="219" t="s">
        <v>82</v>
      </c>
      <c r="AV436" s="14" t="s">
        <v>82</v>
      </c>
      <c r="AW436" s="14" t="s">
        <v>35</v>
      </c>
      <c r="AX436" s="14" t="s">
        <v>73</v>
      </c>
      <c r="AY436" s="219" t="s">
        <v>185</v>
      </c>
    </row>
    <row r="437" spans="2:51" s="14" customFormat="1" ht="11.25">
      <c r="B437" s="209"/>
      <c r="C437" s="210"/>
      <c r="D437" s="200" t="s">
        <v>195</v>
      </c>
      <c r="E437" s="211" t="s">
        <v>19</v>
      </c>
      <c r="F437" s="212" t="s">
        <v>1623</v>
      </c>
      <c r="G437" s="210"/>
      <c r="H437" s="213">
        <v>3.78</v>
      </c>
      <c r="I437" s="214"/>
      <c r="J437" s="210"/>
      <c r="K437" s="210"/>
      <c r="L437" s="215"/>
      <c r="M437" s="216"/>
      <c r="N437" s="217"/>
      <c r="O437" s="217"/>
      <c r="P437" s="217"/>
      <c r="Q437" s="217"/>
      <c r="R437" s="217"/>
      <c r="S437" s="217"/>
      <c r="T437" s="218"/>
      <c r="AT437" s="219" t="s">
        <v>195</v>
      </c>
      <c r="AU437" s="219" t="s">
        <v>82</v>
      </c>
      <c r="AV437" s="14" t="s">
        <v>82</v>
      </c>
      <c r="AW437" s="14" t="s">
        <v>35</v>
      </c>
      <c r="AX437" s="14" t="s">
        <v>73</v>
      </c>
      <c r="AY437" s="219" t="s">
        <v>185</v>
      </c>
    </row>
    <row r="438" spans="2:51" s="14" customFormat="1" ht="11.25">
      <c r="B438" s="209"/>
      <c r="C438" s="210"/>
      <c r="D438" s="200" t="s">
        <v>195</v>
      </c>
      <c r="E438" s="211" t="s">
        <v>19</v>
      </c>
      <c r="F438" s="212" t="s">
        <v>1624</v>
      </c>
      <c r="G438" s="210"/>
      <c r="H438" s="213">
        <v>-8.4</v>
      </c>
      <c r="I438" s="214"/>
      <c r="J438" s="210"/>
      <c r="K438" s="210"/>
      <c r="L438" s="215"/>
      <c r="M438" s="216"/>
      <c r="N438" s="217"/>
      <c r="O438" s="217"/>
      <c r="P438" s="217"/>
      <c r="Q438" s="217"/>
      <c r="R438" s="217"/>
      <c r="S438" s="217"/>
      <c r="T438" s="218"/>
      <c r="AT438" s="219" t="s">
        <v>195</v>
      </c>
      <c r="AU438" s="219" t="s">
        <v>82</v>
      </c>
      <c r="AV438" s="14" t="s">
        <v>82</v>
      </c>
      <c r="AW438" s="14" t="s">
        <v>35</v>
      </c>
      <c r="AX438" s="14" t="s">
        <v>73</v>
      </c>
      <c r="AY438" s="219" t="s">
        <v>185</v>
      </c>
    </row>
    <row r="439" spans="2:51" s="13" customFormat="1" ht="11.25">
      <c r="B439" s="198"/>
      <c r="C439" s="199"/>
      <c r="D439" s="200" t="s">
        <v>195</v>
      </c>
      <c r="E439" s="201" t="s">
        <v>19</v>
      </c>
      <c r="F439" s="202" t="s">
        <v>1625</v>
      </c>
      <c r="G439" s="199"/>
      <c r="H439" s="201" t="s">
        <v>19</v>
      </c>
      <c r="I439" s="203"/>
      <c r="J439" s="199"/>
      <c r="K439" s="199"/>
      <c r="L439" s="204"/>
      <c r="M439" s="205"/>
      <c r="N439" s="206"/>
      <c r="O439" s="206"/>
      <c r="P439" s="206"/>
      <c r="Q439" s="206"/>
      <c r="R439" s="206"/>
      <c r="S439" s="206"/>
      <c r="T439" s="207"/>
      <c r="AT439" s="208" t="s">
        <v>195</v>
      </c>
      <c r="AU439" s="208" t="s">
        <v>82</v>
      </c>
      <c r="AV439" s="13" t="s">
        <v>80</v>
      </c>
      <c r="AW439" s="13" t="s">
        <v>35</v>
      </c>
      <c r="AX439" s="13" t="s">
        <v>73</v>
      </c>
      <c r="AY439" s="208" t="s">
        <v>185</v>
      </c>
    </row>
    <row r="440" spans="2:51" s="14" customFormat="1" ht="11.25">
      <c r="B440" s="209"/>
      <c r="C440" s="210"/>
      <c r="D440" s="200" t="s">
        <v>195</v>
      </c>
      <c r="E440" s="211" t="s">
        <v>19</v>
      </c>
      <c r="F440" s="212" t="s">
        <v>1626</v>
      </c>
      <c r="G440" s="210"/>
      <c r="H440" s="213">
        <v>31.263999999999999</v>
      </c>
      <c r="I440" s="214"/>
      <c r="J440" s="210"/>
      <c r="K440" s="210"/>
      <c r="L440" s="215"/>
      <c r="M440" s="216"/>
      <c r="N440" s="217"/>
      <c r="O440" s="217"/>
      <c r="P440" s="217"/>
      <c r="Q440" s="217"/>
      <c r="R440" s="217"/>
      <c r="S440" s="217"/>
      <c r="T440" s="218"/>
      <c r="AT440" s="219" t="s">
        <v>195</v>
      </c>
      <c r="AU440" s="219" t="s">
        <v>82</v>
      </c>
      <c r="AV440" s="14" t="s">
        <v>82</v>
      </c>
      <c r="AW440" s="14" t="s">
        <v>35</v>
      </c>
      <c r="AX440" s="14" t="s">
        <v>73</v>
      </c>
      <c r="AY440" s="219" t="s">
        <v>185</v>
      </c>
    </row>
    <row r="441" spans="2:51" s="14" customFormat="1" ht="11.25">
      <c r="B441" s="209"/>
      <c r="C441" s="210"/>
      <c r="D441" s="200" t="s">
        <v>195</v>
      </c>
      <c r="E441" s="211" t="s">
        <v>19</v>
      </c>
      <c r="F441" s="212" t="s">
        <v>1623</v>
      </c>
      <c r="G441" s="210"/>
      <c r="H441" s="213">
        <v>3.78</v>
      </c>
      <c r="I441" s="214"/>
      <c r="J441" s="210"/>
      <c r="K441" s="210"/>
      <c r="L441" s="215"/>
      <c r="M441" s="216"/>
      <c r="N441" s="217"/>
      <c r="O441" s="217"/>
      <c r="P441" s="217"/>
      <c r="Q441" s="217"/>
      <c r="R441" s="217"/>
      <c r="S441" s="217"/>
      <c r="T441" s="218"/>
      <c r="AT441" s="219" t="s">
        <v>195</v>
      </c>
      <c r="AU441" s="219" t="s">
        <v>82</v>
      </c>
      <c r="AV441" s="14" t="s">
        <v>82</v>
      </c>
      <c r="AW441" s="14" t="s">
        <v>35</v>
      </c>
      <c r="AX441" s="14" t="s">
        <v>73</v>
      </c>
      <c r="AY441" s="219" t="s">
        <v>185</v>
      </c>
    </row>
    <row r="442" spans="2:51" s="14" customFormat="1" ht="11.25">
      <c r="B442" s="209"/>
      <c r="C442" s="210"/>
      <c r="D442" s="200" t="s">
        <v>195</v>
      </c>
      <c r="E442" s="211" t="s">
        <v>19</v>
      </c>
      <c r="F442" s="212" t="s">
        <v>1624</v>
      </c>
      <c r="G442" s="210"/>
      <c r="H442" s="213">
        <v>-8.4</v>
      </c>
      <c r="I442" s="214"/>
      <c r="J442" s="210"/>
      <c r="K442" s="210"/>
      <c r="L442" s="215"/>
      <c r="M442" s="216"/>
      <c r="N442" s="217"/>
      <c r="O442" s="217"/>
      <c r="P442" s="217"/>
      <c r="Q442" s="217"/>
      <c r="R442" s="217"/>
      <c r="S442" s="217"/>
      <c r="T442" s="218"/>
      <c r="AT442" s="219" t="s">
        <v>195</v>
      </c>
      <c r="AU442" s="219" t="s">
        <v>82</v>
      </c>
      <c r="AV442" s="14" t="s">
        <v>82</v>
      </c>
      <c r="AW442" s="14" t="s">
        <v>35</v>
      </c>
      <c r="AX442" s="14" t="s">
        <v>73</v>
      </c>
      <c r="AY442" s="219" t="s">
        <v>185</v>
      </c>
    </row>
    <row r="443" spans="2:51" s="13" customFormat="1" ht="11.25">
      <c r="B443" s="198"/>
      <c r="C443" s="199"/>
      <c r="D443" s="200" t="s">
        <v>195</v>
      </c>
      <c r="E443" s="201" t="s">
        <v>19</v>
      </c>
      <c r="F443" s="202" t="s">
        <v>1627</v>
      </c>
      <c r="G443" s="199"/>
      <c r="H443" s="201" t="s">
        <v>19</v>
      </c>
      <c r="I443" s="203"/>
      <c r="J443" s="199"/>
      <c r="K443" s="199"/>
      <c r="L443" s="204"/>
      <c r="M443" s="205"/>
      <c r="N443" s="206"/>
      <c r="O443" s="206"/>
      <c r="P443" s="206"/>
      <c r="Q443" s="206"/>
      <c r="R443" s="206"/>
      <c r="S443" s="206"/>
      <c r="T443" s="207"/>
      <c r="AT443" s="208" t="s">
        <v>195</v>
      </c>
      <c r="AU443" s="208" t="s">
        <v>82</v>
      </c>
      <c r="AV443" s="13" t="s">
        <v>80</v>
      </c>
      <c r="AW443" s="13" t="s">
        <v>35</v>
      </c>
      <c r="AX443" s="13" t="s">
        <v>73</v>
      </c>
      <c r="AY443" s="208" t="s">
        <v>185</v>
      </c>
    </row>
    <row r="444" spans="2:51" s="14" customFormat="1" ht="11.25">
      <c r="B444" s="209"/>
      <c r="C444" s="210"/>
      <c r="D444" s="200" t="s">
        <v>195</v>
      </c>
      <c r="E444" s="211" t="s">
        <v>19</v>
      </c>
      <c r="F444" s="212" t="s">
        <v>1628</v>
      </c>
      <c r="G444" s="210"/>
      <c r="H444" s="213">
        <v>12.214</v>
      </c>
      <c r="I444" s="214"/>
      <c r="J444" s="210"/>
      <c r="K444" s="210"/>
      <c r="L444" s="215"/>
      <c r="M444" s="216"/>
      <c r="N444" s="217"/>
      <c r="O444" s="217"/>
      <c r="P444" s="217"/>
      <c r="Q444" s="217"/>
      <c r="R444" s="217"/>
      <c r="S444" s="217"/>
      <c r="T444" s="218"/>
      <c r="AT444" s="219" t="s">
        <v>195</v>
      </c>
      <c r="AU444" s="219" t="s">
        <v>82</v>
      </c>
      <c r="AV444" s="14" t="s">
        <v>82</v>
      </c>
      <c r="AW444" s="14" t="s">
        <v>35</v>
      </c>
      <c r="AX444" s="14" t="s">
        <v>73</v>
      </c>
      <c r="AY444" s="219" t="s">
        <v>185</v>
      </c>
    </row>
    <row r="445" spans="2:51" s="14" customFormat="1" ht="11.25">
      <c r="B445" s="209"/>
      <c r="C445" s="210"/>
      <c r="D445" s="200" t="s">
        <v>195</v>
      </c>
      <c r="E445" s="211" t="s">
        <v>19</v>
      </c>
      <c r="F445" s="212" t="s">
        <v>1629</v>
      </c>
      <c r="G445" s="210"/>
      <c r="H445" s="213">
        <v>2.1</v>
      </c>
      <c r="I445" s="214"/>
      <c r="J445" s="210"/>
      <c r="K445" s="210"/>
      <c r="L445" s="215"/>
      <c r="M445" s="216"/>
      <c r="N445" s="217"/>
      <c r="O445" s="217"/>
      <c r="P445" s="217"/>
      <c r="Q445" s="217"/>
      <c r="R445" s="217"/>
      <c r="S445" s="217"/>
      <c r="T445" s="218"/>
      <c r="AT445" s="219" t="s">
        <v>195</v>
      </c>
      <c r="AU445" s="219" t="s">
        <v>82</v>
      </c>
      <c r="AV445" s="14" t="s">
        <v>82</v>
      </c>
      <c r="AW445" s="14" t="s">
        <v>35</v>
      </c>
      <c r="AX445" s="14" t="s">
        <v>73</v>
      </c>
      <c r="AY445" s="219" t="s">
        <v>185</v>
      </c>
    </row>
    <row r="446" spans="2:51" s="14" customFormat="1" ht="11.25">
      <c r="B446" s="209"/>
      <c r="C446" s="210"/>
      <c r="D446" s="200" t="s">
        <v>195</v>
      </c>
      <c r="E446" s="211" t="s">
        <v>19</v>
      </c>
      <c r="F446" s="212" t="s">
        <v>1630</v>
      </c>
      <c r="G446" s="210"/>
      <c r="H446" s="213">
        <v>-3</v>
      </c>
      <c r="I446" s="214"/>
      <c r="J446" s="210"/>
      <c r="K446" s="210"/>
      <c r="L446" s="215"/>
      <c r="M446" s="216"/>
      <c r="N446" s="217"/>
      <c r="O446" s="217"/>
      <c r="P446" s="217"/>
      <c r="Q446" s="217"/>
      <c r="R446" s="217"/>
      <c r="S446" s="217"/>
      <c r="T446" s="218"/>
      <c r="AT446" s="219" t="s">
        <v>195</v>
      </c>
      <c r="AU446" s="219" t="s">
        <v>82</v>
      </c>
      <c r="AV446" s="14" t="s">
        <v>82</v>
      </c>
      <c r="AW446" s="14" t="s">
        <v>35</v>
      </c>
      <c r="AX446" s="14" t="s">
        <v>73</v>
      </c>
      <c r="AY446" s="219" t="s">
        <v>185</v>
      </c>
    </row>
    <row r="447" spans="2:51" s="13" customFormat="1" ht="11.25">
      <c r="B447" s="198"/>
      <c r="C447" s="199"/>
      <c r="D447" s="200" t="s">
        <v>195</v>
      </c>
      <c r="E447" s="201" t="s">
        <v>19</v>
      </c>
      <c r="F447" s="202" t="s">
        <v>1631</v>
      </c>
      <c r="G447" s="199"/>
      <c r="H447" s="201" t="s">
        <v>19</v>
      </c>
      <c r="I447" s="203"/>
      <c r="J447" s="199"/>
      <c r="K447" s="199"/>
      <c r="L447" s="204"/>
      <c r="M447" s="205"/>
      <c r="N447" s="206"/>
      <c r="O447" s="206"/>
      <c r="P447" s="206"/>
      <c r="Q447" s="206"/>
      <c r="R447" s="206"/>
      <c r="S447" s="206"/>
      <c r="T447" s="207"/>
      <c r="AT447" s="208" t="s">
        <v>195</v>
      </c>
      <c r="AU447" s="208" t="s">
        <v>82</v>
      </c>
      <c r="AV447" s="13" t="s">
        <v>80</v>
      </c>
      <c r="AW447" s="13" t="s">
        <v>35</v>
      </c>
      <c r="AX447" s="13" t="s">
        <v>73</v>
      </c>
      <c r="AY447" s="208" t="s">
        <v>185</v>
      </c>
    </row>
    <row r="448" spans="2:51" s="14" customFormat="1" ht="11.25">
      <c r="B448" s="209"/>
      <c r="C448" s="210"/>
      <c r="D448" s="200" t="s">
        <v>195</v>
      </c>
      <c r="E448" s="211" t="s">
        <v>19</v>
      </c>
      <c r="F448" s="212" t="s">
        <v>1632</v>
      </c>
      <c r="G448" s="210"/>
      <c r="H448" s="213">
        <v>10.85</v>
      </c>
      <c r="I448" s="214"/>
      <c r="J448" s="210"/>
      <c r="K448" s="210"/>
      <c r="L448" s="215"/>
      <c r="M448" s="216"/>
      <c r="N448" s="217"/>
      <c r="O448" s="217"/>
      <c r="P448" s="217"/>
      <c r="Q448" s="217"/>
      <c r="R448" s="217"/>
      <c r="S448" s="217"/>
      <c r="T448" s="218"/>
      <c r="AT448" s="219" t="s">
        <v>195</v>
      </c>
      <c r="AU448" s="219" t="s">
        <v>82</v>
      </c>
      <c r="AV448" s="14" t="s">
        <v>82</v>
      </c>
      <c r="AW448" s="14" t="s">
        <v>35</v>
      </c>
      <c r="AX448" s="14" t="s">
        <v>73</v>
      </c>
      <c r="AY448" s="219" t="s">
        <v>185</v>
      </c>
    </row>
    <row r="449" spans="2:51" s="14" customFormat="1" ht="11.25">
      <c r="B449" s="209"/>
      <c r="C449" s="210"/>
      <c r="D449" s="200" t="s">
        <v>195</v>
      </c>
      <c r="E449" s="211" t="s">
        <v>19</v>
      </c>
      <c r="F449" s="212" t="s">
        <v>1629</v>
      </c>
      <c r="G449" s="210"/>
      <c r="H449" s="213">
        <v>2.1</v>
      </c>
      <c r="I449" s="214"/>
      <c r="J449" s="210"/>
      <c r="K449" s="210"/>
      <c r="L449" s="215"/>
      <c r="M449" s="216"/>
      <c r="N449" s="217"/>
      <c r="O449" s="217"/>
      <c r="P449" s="217"/>
      <c r="Q449" s="217"/>
      <c r="R449" s="217"/>
      <c r="S449" s="217"/>
      <c r="T449" s="218"/>
      <c r="AT449" s="219" t="s">
        <v>195</v>
      </c>
      <c r="AU449" s="219" t="s">
        <v>82</v>
      </c>
      <c r="AV449" s="14" t="s">
        <v>82</v>
      </c>
      <c r="AW449" s="14" t="s">
        <v>35</v>
      </c>
      <c r="AX449" s="14" t="s">
        <v>73</v>
      </c>
      <c r="AY449" s="219" t="s">
        <v>185</v>
      </c>
    </row>
    <row r="450" spans="2:51" s="14" customFormat="1" ht="11.25">
      <c r="B450" s="209"/>
      <c r="C450" s="210"/>
      <c r="D450" s="200" t="s">
        <v>195</v>
      </c>
      <c r="E450" s="211" t="s">
        <v>19</v>
      </c>
      <c r="F450" s="212" t="s">
        <v>1630</v>
      </c>
      <c r="G450" s="210"/>
      <c r="H450" s="213">
        <v>-3</v>
      </c>
      <c r="I450" s="214"/>
      <c r="J450" s="210"/>
      <c r="K450" s="210"/>
      <c r="L450" s="215"/>
      <c r="M450" s="216"/>
      <c r="N450" s="217"/>
      <c r="O450" s="217"/>
      <c r="P450" s="217"/>
      <c r="Q450" s="217"/>
      <c r="R450" s="217"/>
      <c r="S450" s="217"/>
      <c r="T450" s="218"/>
      <c r="AT450" s="219" t="s">
        <v>195</v>
      </c>
      <c r="AU450" s="219" t="s">
        <v>82</v>
      </c>
      <c r="AV450" s="14" t="s">
        <v>82</v>
      </c>
      <c r="AW450" s="14" t="s">
        <v>35</v>
      </c>
      <c r="AX450" s="14" t="s">
        <v>73</v>
      </c>
      <c r="AY450" s="219" t="s">
        <v>185</v>
      </c>
    </row>
    <row r="451" spans="2:51" s="13" customFormat="1" ht="11.25">
      <c r="B451" s="198"/>
      <c r="C451" s="199"/>
      <c r="D451" s="200" t="s">
        <v>195</v>
      </c>
      <c r="E451" s="201" t="s">
        <v>19</v>
      </c>
      <c r="F451" s="202" t="s">
        <v>1633</v>
      </c>
      <c r="G451" s="199"/>
      <c r="H451" s="201" t="s">
        <v>19</v>
      </c>
      <c r="I451" s="203"/>
      <c r="J451" s="199"/>
      <c r="K451" s="199"/>
      <c r="L451" s="204"/>
      <c r="M451" s="205"/>
      <c r="N451" s="206"/>
      <c r="O451" s="206"/>
      <c r="P451" s="206"/>
      <c r="Q451" s="206"/>
      <c r="R451" s="206"/>
      <c r="S451" s="206"/>
      <c r="T451" s="207"/>
      <c r="AT451" s="208" t="s">
        <v>195</v>
      </c>
      <c r="AU451" s="208" t="s">
        <v>82</v>
      </c>
      <c r="AV451" s="13" t="s">
        <v>80</v>
      </c>
      <c r="AW451" s="13" t="s">
        <v>35</v>
      </c>
      <c r="AX451" s="13" t="s">
        <v>73</v>
      </c>
      <c r="AY451" s="208" t="s">
        <v>185</v>
      </c>
    </row>
    <row r="452" spans="2:51" s="14" customFormat="1" ht="11.25">
      <c r="B452" s="209"/>
      <c r="C452" s="210"/>
      <c r="D452" s="200" t="s">
        <v>195</v>
      </c>
      <c r="E452" s="211" t="s">
        <v>19</v>
      </c>
      <c r="F452" s="212" t="s">
        <v>1628</v>
      </c>
      <c r="G452" s="210"/>
      <c r="H452" s="213">
        <v>12.214</v>
      </c>
      <c r="I452" s="214"/>
      <c r="J452" s="210"/>
      <c r="K452" s="210"/>
      <c r="L452" s="215"/>
      <c r="M452" s="216"/>
      <c r="N452" s="217"/>
      <c r="O452" s="217"/>
      <c r="P452" s="217"/>
      <c r="Q452" s="217"/>
      <c r="R452" s="217"/>
      <c r="S452" s="217"/>
      <c r="T452" s="218"/>
      <c r="AT452" s="219" t="s">
        <v>195</v>
      </c>
      <c r="AU452" s="219" t="s">
        <v>82</v>
      </c>
      <c r="AV452" s="14" t="s">
        <v>82</v>
      </c>
      <c r="AW452" s="14" t="s">
        <v>35</v>
      </c>
      <c r="AX452" s="14" t="s">
        <v>73</v>
      </c>
      <c r="AY452" s="219" t="s">
        <v>185</v>
      </c>
    </row>
    <row r="453" spans="2:51" s="14" customFormat="1" ht="11.25">
      <c r="B453" s="209"/>
      <c r="C453" s="210"/>
      <c r="D453" s="200" t="s">
        <v>195</v>
      </c>
      <c r="E453" s="211" t="s">
        <v>19</v>
      </c>
      <c r="F453" s="212" t="s">
        <v>1629</v>
      </c>
      <c r="G453" s="210"/>
      <c r="H453" s="213">
        <v>2.1</v>
      </c>
      <c r="I453" s="214"/>
      <c r="J453" s="210"/>
      <c r="K453" s="210"/>
      <c r="L453" s="215"/>
      <c r="M453" s="216"/>
      <c r="N453" s="217"/>
      <c r="O453" s="217"/>
      <c r="P453" s="217"/>
      <c r="Q453" s="217"/>
      <c r="R453" s="217"/>
      <c r="S453" s="217"/>
      <c r="T453" s="218"/>
      <c r="AT453" s="219" t="s">
        <v>195</v>
      </c>
      <c r="AU453" s="219" t="s">
        <v>82</v>
      </c>
      <c r="AV453" s="14" t="s">
        <v>82</v>
      </c>
      <c r="AW453" s="14" t="s">
        <v>35</v>
      </c>
      <c r="AX453" s="14" t="s">
        <v>73</v>
      </c>
      <c r="AY453" s="219" t="s">
        <v>185</v>
      </c>
    </row>
    <row r="454" spans="2:51" s="14" customFormat="1" ht="11.25">
      <c r="B454" s="209"/>
      <c r="C454" s="210"/>
      <c r="D454" s="200" t="s">
        <v>195</v>
      </c>
      <c r="E454" s="211" t="s">
        <v>19</v>
      </c>
      <c r="F454" s="212" t="s">
        <v>1630</v>
      </c>
      <c r="G454" s="210"/>
      <c r="H454" s="213">
        <v>-3</v>
      </c>
      <c r="I454" s="214"/>
      <c r="J454" s="210"/>
      <c r="K454" s="210"/>
      <c r="L454" s="215"/>
      <c r="M454" s="216"/>
      <c r="N454" s="217"/>
      <c r="O454" s="217"/>
      <c r="P454" s="217"/>
      <c r="Q454" s="217"/>
      <c r="R454" s="217"/>
      <c r="S454" s="217"/>
      <c r="T454" s="218"/>
      <c r="AT454" s="219" t="s">
        <v>195</v>
      </c>
      <c r="AU454" s="219" t="s">
        <v>82</v>
      </c>
      <c r="AV454" s="14" t="s">
        <v>82</v>
      </c>
      <c r="AW454" s="14" t="s">
        <v>35</v>
      </c>
      <c r="AX454" s="14" t="s">
        <v>73</v>
      </c>
      <c r="AY454" s="219" t="s">
        <v>185</v>
      </c>
    </row>
    <row r="455" spans="2:51" s="13" customFormat="1" ht="11.25">
      <c r="B455" s="198"/>
      <c r="C455" s="199"/>
      <c r="D455" s="200" t="s">
        <v>195</v>
      </c>
      <c r="E455" s="201" t="s">
        <v>19</v>
      </c>
      <c r="F455" s="202" t="s">
        <v>1634</v>
      </c>
      <c r="G455" s="199"/>
      <c r="H455" s="201" t="s">
        <v>19</v>
      </c>
      <c r="I455" s="203"/>
      <c r="J455" s="199"/>
      <c r="K455" s="199"/>
      <c r="L455" s="204"/>
      <c r="M455" s="205"/>
      <c r="N455" s="206"/>
      <c r="O455" s="206"/>
      <c r="P455" s="206"/>
      <c r="Q455" s="206"/>
      <c r="R455" s="206"/>
      <c r="S455" s="206"/>
      <c r="T455" s="207"/>
      <c r="AT455" s="208" t="s">
        <v>195</v>
      </c>
      <c r="AU455" s="208" t="s">
        <v>82</v>
      </c>
      <c r="AV455" s="13" t="s">
        <v>80</v>
      </c>
      <c r="AW455" s="13" t="s">
        <v>35</v>
      </c>
      <c r="AX455" s="13" t="s">
        <v>73</v>
      </c>
      <c r="AY455" s="208" t="s">
        <v>185</v>
      </c>
    </row>
    <row r="456" spans="2:51" s="14" customFormat="1" ht="11.25">
      <c r="B456" s="209"/>
      <c r="C456" s="210"/>
      <c r="D456" s="200" t="s">
        <v>195</v>
      </c>
      <c r="E456" s="211" t="s">
        <v>19</v>
      </c>
      <c r="F456" s="212" t="s">
        <v>1635</v>
      </c>
      <c r="G456" s="210"/>
      <c r="H456" s="213">
        <v>23.126000000000001</v>
      </c>
      <c r="I456" s="214"/>
      <c r="J456" s="210"/>
      <c r="K456" s="210"/>
      <c r="L456" s="215"/>
      <c r="M456" s="216"/>
      <c r="N456" s="217"/>
      <c r="O456" s="217"/>
      <c r="P456" s="217"/>
      <c r="Q456" s="217"/>
      <c r="R456" s="217"/>
      <c r="S456" s="217"/>
      <c r="T456" s="218"/>
      <c r="AT456" s="219" t="s">
        <v>195</v>
      </c>
      <c r="AU456" s="219" t="s">
        <v>82</v>
      </c>
      <c r="AV456" s="14" t="s">
        <v>82</v>
      </c>
      <c r="AW456" s="14" t="s">
        <v>35</v>
      </c>
      <c r="AX456" s="14" t="s">
        <v>73</v>
      </c>
      <c r="AY456" s="219" t="s">
        <v>185</v>
      </c>
    </row>
    <row r="457" spans="2:51" s="14" customFormat="1" ht="11.25">
      <c r="B457" s="209"/>
      <c r="C457" s="210"/>
      <c r="D457" s="200" t="s">
        <v>195</v>
      </c>
      <c r="E457" s="211" t="s">
        <v>19</v>
      </c>
      <c r="F457" s="212" t="s">
        <v>1636</v>
      </c>
      <c r="G457" s="210"/>
      <c r="H457" s="213">
        <v>3</v>
      </c>
      <c r="I457" s="214"/>
      <c r="J457" s="210"/>
      <c r="K457" s="210"/>
      <c r="L457" s="215"/>
      <c r="M457" s="216"/>
      <c r="N457" s="217"/>
      <c r="O457" s="217"/>
      <c r="P457" s="217"/>
      <c r="Q457" s="217"/>
      <c r="R457" s="217"/>
      <c r="S457" s="217"/>
      <c r="T457" s="218"/>
      <c r="AT457" s="219" t="s">
        <v>195</v>
      </c>
      <c r="AU457" s="219" t="s">
        <v>82</v>
      </c>
      <c r="AV457" s="14" t="s">
        <v>82</v>
      </c>
      <c r="AW457" s="14" t="s">
        <v>35</v>
      </c>
      <c r="AX457" s="14" t="s">
        <v>73</v>
      </c>
      <c r="AY457" s="219" t="s">
        <v>185</v>
      </c>
    </row>
    <row r="458" spans="2:51" s="14" customFormat="1" ht="11.25">
      <c r="B458" s="209"/>
      <c r="C458" s="210"/>
      <c r="D458" s="200" t="s">
        <v>195</v>
      </c>
      <c r="E458" s="211" t="s">
        <v>19</v>
      </c>
      <c r="F458" s="212" t="s">
        <v>1637</v>
      </c>
      <c r="G458" s="210"/>
      <c r="H458" s="213">
        <v>-12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2:51" s="13" customFormat="1" ht="11.25">
      <c r="B459" s="198"/>
      <c r="C459" s="199"/>
      <c r="D459" s="200" t="s">
        <v>195</v>
      </c>
      <c r="E459" s="201" t="s">
        <v>19</v>
      </c>
      <c r="F459" s="202" t="s">
        <v>1638</v>
      </c>
      <c r="G459" s="199"/>
      <c r="H459" s="201" t="s">
        <v>19</v>
      </c>
      <c r="I459" s="203"/>
      <c r="J459" s="199"/>
      <c r="K459" s="199"/>
      <c r="L459" s="204"/>
      <c r="M459" s="205"/>
      <c r="N459" s="206"/>
      <c r="O459" s="206"/>
      <c r="P459" s="206"/>
      <c r="Q459" s="206"/>
      <c r="R459" s="206"/>
      <c r="S459" s="206"/>
      <c r="T459" s="207"/>
      <c r="AT459" s="208" t="s">
        <v>195</v>
      </c>
      <c r="AU459" s="208" t="s">
        <v>82</v>
      </c>
      <c r="AV459" s="13" t="s">
        <v>80</v>
      </c>
      <c r="AW459" s="13" t="s">
        <v>35</v>
      </c>
      <c r="AX459" s="13" t="s">
        <v>73</v>
      </c>
      <c r="AY459" s="208" t="s">
        <v>185</v>
      </c>
    </row>
    <row r="460" spans="2:51" s="14" customFormat="1" ht="11.25">
      <c r="B460" s="209"/>
      <c r="C460" s="210"/>
      <c r="D460" s="200" t="s">
        <v>195</v>
      </c>
      <c r="E460" s="211" t="s">
        <v>19</v>
      </c>
      <c r="F460" s="212" t="s">
        <v>1639</v>
      </c>
      <c r="G460" s="210"/>
      <c r="H460" s="213">
        <v>19.158000000000001</v>
      </c>
      <c r="I460" s="214"/>
      <c r="J460" s="210"/>
      <c r="K460" s="210"/>
      <c r="L460" s="215"/>
      <c r="M460" s="216"/>
      <c r="N460" s="217"/>
      <c r="O460" s="217"/>
      <c r="P460" s="217"/>
      <c r="Q460" s="217"/>
      <c r="R460" s="217"/>
      <c r="S460" s="217"/>
      <c r="T460" s="218"/>
      <c r="AT460" s="219" t="s">
        <v>195</v>
      </c>
      <c r="AU460" s="219" t="s">
        <v>82</v>
      </c>
      <c r="AV460" s="14" t="s">
        <v>82</v>
      </c>
      <c r="AW460" s="14" t="s">
        <v>35</v>
      </c>
      <c r="AX460" s="14" t="s">
        <v>73</v>
      </c>
      <c r="AY460" s="219" t="s">
        <v>185</v>
      </c>
    </row>
    <row r="461" spans="2:51" s="14" customFormat="1" ht="11.25">
      <c r="B461" s="209"/>
      <c r="C461" s="210"/>
      <c r="D461" s="200" t="s">
        <v>195</v>
      </c>
      <c r="E461" s="211" t="s">
        <v>19</v>
      </c>
      <c r="F461" s="212" t="s">
        <v>1636</v>
      </c>
      <c r="G461" s="210"/>
      <c r="H461" s="213">
        <v>3</v>
      </c>
      <c r="I461" s="214"/>
      <c r="J461" s="210"/>
      <c r="K461" s="210"/>
      <c r="L461" s="215"/>
      <c r="M461" s="216"/>
      <c r="N461" s="217"/>
      <c r="O461" s="217"/>
      <c r="P461" s="217"/>
      <c r="Q461" s="217"/>
      <c r="R461" s="217"/>
      <c r="S461" s="217"/>
      <c r="T461" s="218"/>
      <c r="AT461" s="219" t="s">
        <v>195</v>
      </c>
      <c r="AU461" s="219" t="s">
        <v>82</v>
      </c>
      <c r="AV461" s="14" t="s">
        <v>82</v>
      </c>
      <c r="AW461" s="14" t="s">
        <v>35</v>
      </c>
      <c r="AX461" s="14" t="s">
        <v>73</v>
      </c>
      <c r="AY461" s="219" t="s">
        <v>185</v>
      </c>
    </row>
    <row r="462" spans="2:51" s="14" customFormat="1" ht="11.25">
      <c r="B462" s="209"/>
      <c r="C462" s="210"/>
      <c r="D462" s="200" t="s">
        <v>195</v>
      </c>
      <c r="E462" s="211" t="s">
        <v>19</v>
      </c>
      <c r="F462" s="212" t="s">
        <v>1637</v>
      </c>
      <c r="G462" s="210"/>
      <c r="H462" s="213">
        <v>-12</v>
      </c>
      <c r="I462" s="214"/>
      <c r="J462" s="210"/>
      <c r="K462" s="210"/>
      <c r="L462" s="215"/>
      <c r="M462" s="216"/>
      <c r="N462" s="217"/>
      <c r="O462" s="217"/>
      <c r="P462" s="217"/>
      <c r="Q462" s="217"/>
      <c r="R462" s="217"/>
      <c r="S462" s="217"/>
      <c r="T462" s="218"/>
      <c r="AT462" s="219" t="s">
        <v>195</v>
      </c>
      <c r="AU462" s="219" t="s">
        <v>82</v>
      </c>
      <c r="AV462" s="14" t="s">
        <v>82</v>
      </c>
      <c r="AW462" s="14" t="s">
        <v>35</v>
      </c>
      <c r="AX462" s="14" t="s">
        <v>73</v>
      </c>
      <c r="AY462" s="219" t="s">
        <v>185</v>
      </c>
    </row>
    <row r="463" spans="2:51" s="13" customFormat="1" ht="11.25">
      <c r="B463" s="198"/>
      <c r="C463" s="199"/>
      <c r="D463" s="200" t="s">
        <v>195</v>
      </c>
      <c r="E463" s="201" t="s">
        <v>19</v>
      </c>
      <c r="F463" s="202" t="s">
        <v>1640</v>
      </c>
      <c r="G463" s="199"/>
      <c r="H463" s="201" t="s">
        <v>19</v>
      </c>
      <c r="I463" s="203"/>
      <c r="J463" s="199"/>
      <c r="K463" s="199"/>
      <c r="L463" s="204"/>
      <c r="M463" s="205"/>
      <c r="N463" s="206"/>
      <c r="O463" s="206"/>
      <c r="P463" s="206"/>
      <c r="Q463" s="206"/>
      <c r="R463" s="206"/>
      <c r="S463" s="206"/>
      <c r="T463" s="207"/>
      <c r="AT463" s="208" t="s">
        <v>195</v>
      </c>
      <c r="AU463" s="208" t="s">
        <v>82</v>
      </c>
      <c r="AV463" s="13" t="s">
        <v>80</v>
      </c>
      <c r="AW463" s="13" t="s">
        <v>35</v>
      </c>
      <c r="AX463" s="13" t="s">
        <v>73</v>
      </c>
      <c r="AY463" s="208" t="s">
        <v>185</v>
      </c>
    </row>
    <row r="464" spans="2:51" s="14" customFormat="1" ht="11.25">
      <c r="B464" s="209"/>
      <c r="C464" s="210"/>
      <c r="D464" s="200" t="s">
        <v>195</v>
      </c>
      <c r="E464" s="211" t="s">
        <v>19</v>
      </c>
      <c r="F464" s="212" t="s">
        <v>1641</v>
      </c>
      <c r="G464" s="210"/>
      <c r="H464" s="213">
        <v>9.2379999999999995</v>
      </c>
      <c r="I464" s="214"/>
      <c r="J464" s="210"/>
      <c r="K464" s="210"/>
      <c r="L464" s="215"/>
      <c r="M464" s="216"/>
      <c r="N464" s="217"/>
      <c r="O464" s="217"/>
      <c r="P464" s="217"/>
      <c r="Q464" s="217"/>
      <c r="R464" s="217"/>
      <c r="S464" s="217"/>
      <c r="T464" s="218"/>
      <c r="AT464" s="219" t="s">
        <v>195</v>
      </c>
      <c r="AU464" s="219" t="s">
        <v>82</v>
      </c>
      <c r="AV464" s="14" t="s">
        <v>82</v>
      </c>
      <c r="AW464" s="14" t="s">
        <v>35</v>
      </c>
      <c r="AX464" s="14" t="s">
        <v>73</v>
      </c>
      <c r="AY464" s="219" t="s">
        <v>185</v>
      </c>
    </row>
    <row r="465" spans="2:51" s="14" customFormat="1" ht="11.25">
      <c r="B465" s="209"/>
      <c r="C465" s="210"/>
      <c r="D465" s="200" t="s">
        <v>195</v>
      </c>
      <c r="E465" s="211" t="s">
        <v>19</v>
      </c>
      <c r="F465" s="212" t="s">
        <v>1629</v>
      </c>
      <c r="G465" s="210"/>
      <c r="H465" s="213">
        <v>2.1</v>
      </c>
      <c r="I465" s="214"/>
      <c r="J465" s="210"/>
      <c r="K465" s="210"/>
      <c r="L465" s="215"/>
      <c r="M465" s="216"/>
      <c r="N465" s="217"/>
      <c r="O465" s="217"/>
      <c r="P465" s="217"/>
      <c r="Q465" s="217"/>
      <c r="R465" s="217"/>
      <c r="S465" s="217"/>
      <c r="T465" s="218"/>
      <c r="AT465" s="219" t="s">
        <v>195</v>
      </c>
      <c r="AU465" s="219" t="s">
        <v>82</v>
      </c>
      <c r="AV465" s="14" t="s">
        <v>82</v>
      </c>
      <c r="AW465" s="14" t="s">
        <v>35</v>
      </c>
      <c r="AX465" s="14" t="s">
        <v>73</v>
      </c>
      <c r="AY465" s="219" t="s">
        <v>185</v>
      </c>
    </row>
    <row r="466" spans="2:51" s="14" customFormat="1" ht="11.25">
      <c r="B466" s="209"/>
      <c r="C466" s="210"/>
      <c r="D466" s="200" t="s">
        <v>195</v>
      </c>
      <c r="E466" s="211" t="s">
        <v>19</v>
      </c>
      <c r="F466" s="212" t="s">
        <v>1630</v>
      </c>
      <c r="G466" s="210"/>
      <c r="H466" s="213">
        <v>-3</v>
      </c>
      <c r="I466" s="214"/>
      <c r="J466" s="210"/>
      <c r="K466" s="210"/>
      <c r="L466" s="215"/>
      <c r="M466" s="216"/>
      <c r="N466" s="217"/>
      <c r="O466" s="217"/>
      <c r="P466" s="217"/>
      <c r="Q466" s="217"/>
      <c r="R466" s="217"/>
      <c r="S466" s="217"/>
      <c r="T466" s="218"/>
      <c r="AT466" s="219" t="s">
        <v>195</v>
      </c>
      <c r="AU466" s="219" t="s">
        <v>82</v>
      </c>
      <c r="AV466" s="14" t="s">
        <v>82</v>
      </c>
      <c r="AW466" s="14" t="s">
        <v>35</v>
      </c>
      <c r="AX466" s="14" t="s">
        <v>73</v>
      </c>
      <c r="AY466" s="219" t="s">
        <v>185</v>
      </c>
    </row>
    <row r="467" spans="2:51" s="13" customFormat="1" ht="11.25">
      <c r="B467" s="198"/>
      <c r="C467" s="199"/>
      <c r="D467" s="200" t="s">
        <v>195</v>
      </c>
      <c r="E467" s="201" t="s">
        <v>19</v>
      </c>
      <c r="F467" s="202" t="s">
        <v>1642</v>
      </c>
      <c r="G467" s="199"/>
      <c r="H467" s="201" t="s">
        <v>19</v>
      </c>
      <c r="I467" s="203"/>
      <c r="J467" s="199"/>
      <c r="K467" s="199"/>
      <c r="L467" s="204"/>
      <c r="M467" s="205"/>
      <c r="N467" s="206"/>
      <c r="O467" s="206"/>
      <c r="P467" s="206"/>
      <c r="Q467" s="206"/>
      <c r="R467" s="206"/>
      <c r="S467" s="206"/>
      <c r="T467" s="207"/>
      <c r="AT467" s="208" t="s">
        <v>195</v>
      </c>
      <c r="AU467" s="208" t="s">
        <v>82</v>
      </c>
      <c r="AV467" s="13" t="s">
        <v>80</v>
      </c>
      <c r="AW467" s="13" t="s">
        <v>35</v>
      </c>
      <c r="AX467" s="13" t="s">
        <v>73</v>
      </c>
      <c r="AY467" s="208" t="s">
        <v>185</v>
      </c>
    </row>
    <row r="468" spans="2:51" s="14" customFormat="1" ht="11.25">
      <c r="B468" s="209"/>
      <c r="C468" s="210"/>
      <c r="D468" s="200" t="s">
        <v>195</v>
      </c>
      <c r="E468" s="211" t="s">
        <v>19</v>
      </c>
      <c r="F468" s="212" t="s">
        <v>1643</v>
      </c>
      <c r="G468" s="210"/>
      <c r="H468" s="213">
        <v>30.07</v>
      </c>
      <c r="I468" s="214"/>
      <c r="J468" s="210"/>
      <c r="K468" s="210"/>
      <c r="L468" s="215"/>
      <c r="M468" s="216"/>
      <c r="N468" s="217"/>
      <c r="O468" s="217"/>
      <c r="P468" s="217"/>
      <c r="Q468" s="217"/>
      <c r="R468" s="217"/>
      <c r="S468" s="217"/>
      <c r="T468" s="218"/>
      <c r="AT468" s="219" t="s">
        <v>195</v>
      </c>
      <c r="AU468" s="219" t="s">
        <v>82</v>
      </c>
      <c r="AV468" s="14" t="s">
        <v>82</v>
      </c>
      <c r="AW468" s="14" t="s">
        <v>35</v>
      </c>
      <c r="AX468" s="14" t="s">
        <v>73</v>
      </c>
      <c r="AY468" s="219" t="s">
        <v>185</v>
      </c>
    </row>
    <row r="469" spans="2:51" s="14" customFormat="1" ht="11.25">
      <c r="B469" s="209"/>
      <c r="C469" s="210"/>
      <c r="D469" s="200" t="s">
        <v>195</v>
      </c>
      <c r="E469" s="211" t="s">
        <v>19</v>
      </c>
      <c r="F469" s="212" t="s">
        <v>1644</v>
      </c>
      <c r="G469" s="210"/>
      <c r="H469" s="213">
        <v>3.48</v>
      </c>
      <c r="I469" s="214"/>
      <c r="J469" s="210"/>
      <c r="K469" s="210"/>
      <c r="L469" s="215"/>
      <c r="M469" s="216"/>
      <c r="N469" s="217"/>
      <c r="O469" s="217"/>
      <c r="P469" s="217"/>
      <c r="Q469" s="217"/>
      <c r="R469" s="217"/>
      <c r="S469" s="217"/>
      <c r="T469" s="218"/>
      <c r="AT469" s="219" t="s">
        <v>195</v>
      </c>
      <c r="AU469" s="219" t="s">
        <v>82</v>
      </c>
      <c r="AV469" s="14" t="s">
        <v>82</v>
      </c>
      <c r="AW469" s="14" t="s">
        <v>35</v>
      </c>
      <c r="AX469" s="14" t="s">
        <v>73</v>
      </c>
      <c r="AY469" s="219" t="s">
        <v>185</v>
      </c>
    </row>
    <row r="470" spans="2:51" s="14" customFormat="1" ht="11.25">
      <c r="B470" s="209"/>
      <c r="C470" s="210"/>
      <c r="D470" s="200" t="s">
        <v>195</v>
      </c>
      <c r="E470" s="211" t="s">
        <v>19</v>
      </c>
      <c r="F470" s="212" t="s">
        <v>1645</v>
      </c>
      <c r="G470" s="210"/>
      <c r="H470" s="213">
        <v>-5.4</v>
      </c>
      <c r="I470" s="214"/>
      <c r="J470" s="210"/>
      <c r="K470" s="210"/>
      <c r="L470" s="215"/>
      <c r="M470" s="216"/>
      <c r="N470" s="217"/>
      <c r="O470" s="217"/>
      <c r="P470" s="217"/>
      <c r="Q470" s="217"/>
      <c r="R470" s="217"/>
      <c r="S470" s="217"/>
      <c r="T470" s="218"/>
      <c r="AT470" s="219" t="s">
        <v>195</v>
      </c>
      <c r="AU470" s="219" t="s">
        <v>82</v>
      </c>
      <c r="AV470" s="14" t="s">
        <v>82</v>
      </c>
      <c r="AW470" s="14" t="s">
        <v>35</v>
      </c>
      <c r="AX470" s="14" t="s">
        <v>73</v>
      </c>
      <c r="AY470" s="219" t="s">
        <v>185</v>
      </c>
    </row>
    <row r="471" spans="2:51" s="13" customFormat="1" ht="11.25">
      <c r="B471" s="198"/>
      <c r="C471" s="199"/>
      <c r="D471" s="200" t="s">
        <v>195</v>
      </c>
      <c r="E471" s="201" t="s">
        <v>19</v>
      </c>
      <c r="F471" s="202" t="s">
        <v>1646</v>
      </c>
      <c r="G471" s="199"/>
      <c r="H471" s="201" t="s">
        <v>19</v>
      </c>
      <c r="I471" s="203"/>
      <c r="J471" s="199"/>
      <c r="K471" s="199"/>
      <c r="L471" s="204"/>
      <c r="M471" s="205"/>
      <c r="N471" s="206"/>
      <c r="O471" s="206"/>
      <c r="P471" s="206"/>
      <c r="Q471" s="206"/>
      <c r="R471" s="206"/>
      <c r="S471" s="206"/>
      <c r="T471" s="207"/>
      <c r="AT471" s="208" t="s">
        <v>195</v>
      </c>
      <c r="AU471" s="208" t="s">
        <v>82</v>
      </c>
      <c r="AV471" s="13" t="s">
        <v>80</v>
      </c>
      <c r="AW471" s="13" t="s">
        <v>35</v>
      </c>
      <c r="AX471" s="13" t="s">
        <v>73</v>
      </c>
      <c r="AY471" s="208" t="s">
        <v>185</v>
      </c>
    </row>
    <row r="472" spans="2:51" s="14" customFormat="1" ht="11.25">
      <c r="B472" s="209"/>
      <c r="C472" s="210"/>
      <c r="D472" s="200" t="s">
        <v>195</v>
      </c>
      <c r="E472" s="211" t="s">
        <v>19</v>
      </c>
      <c r="F472" s="212" t="s">
        <v>1647</v>
      </c>
      <c r="G472" s="210"/>
      <c r="H472" s="213">
        <v>30.07</v>
      </c>
      <c r="I472" s="214"/>
      <c r="J472" s="210"/>
      <c r="K472" s="210"/>
      <c r="L472" s="215"/>
      <c r="M472" s="216"/>
      <c r="N472" s="217"/>
      <c r="O472" s="217"/>
      <c r="P472" s="217"/>
      <c r="Q472" s="217"/>
      <c r="R472" s="217"/>
      <c r="S472" s="217"/>
      <c r="T472" s="218"/>
      <c r="AT472" s="219" t="s">
        <v>195</v>
      </c>
      <c r="AU472" s="219" t="s">
        <v>82</v>
      </c>
      <c r="AV472" s="14" t="s">
        <v>82</v>
      </c>
      <c r="AW472" s="14" t="s">
        <v>35</v>
      </c>
      <c r="AX472" s="14" t="s">
        <v>73</v>
      </c>
      <c r="AY472" s="219" t="s">
        <v>185</v>
      </c>
    </row>
    <row r="473" spans="2:51" s="14" customFormat="1" ht="11.25">
      <c r="B473" s="209"/>
      <c r="C473" s="210"/>
      <c r="D473" s="200" t="s">
        <v>195</v>
      </c>
      <c r="E473" s="211" t="s">
        <v>19</v>
      </c>
      <c r="F473" s="212" t="s">
        <v>1648</v>
      </c>
      <c r="G473" s="210"/>
      <c r="H473" s="213">
        <v>3.48</v>
      </c>
      <c r="I473" s="214"/>
      <c r="J473" s="210"/>
      <c r="K473" s="210"/>
      <c r="L473" s="215"/>
      <c r="M473" s="216"/>
      <c r="N473" s="217"/>
      <c r="O473" s="217"/>
      <c r="P473" s="217"/>
      <c r="Q473" s="217"/>
      <c r="R473" s="217"/>
      <c r="S473" s="217"/>
      <c r="T473" s="218"/>
      <c r="AT473" s="219" t="s">
        <v>195</v>
      </c>
      <c r="AU473" s="219" t="s">
        <v>82</v>
      </c>
      <c r="AV473" s="14" t="s">
        <v>82</v>
      </c>
      <c r="AW473" s="14" t="s">
        <v>35</v>
      </c>
      <c r="AX473" s="14" t="s">
        <v>73</v>
      </c>
      <c r="AY473" s="219" t="s">
        <v>185</v>
      </c>
    </row>
    <row r="474" spans="2:51" s="14" customFormat="1" ht="11.25">
      <c r="B474" s="209"/>
      <c r="C474" s="210"/>
      <c r="D474" s="200" t="s">
        <v>195</v>
      </c>
      <c r="E474" s="211" t="s">
        <v>19</v>
      </c>
      <c r="F474" s="212" t="s">
        <v>1649</v>
      </c>
      <c r="G474" s="210"/>
      <c r="H474" s="213">
        <v>-5.4</v>
      </c>
      <c r="I474" s="214"/>
      <c r="J474" s="210"/>
      <c r="K474" s="210"/>
      <c r="L474" s="215"/>
      <c r="M474" s="216"/>
      <c r="N474" s="217"/>
      <c r="O474" s="217"/>
      <c r="P474" s="217"/>
      <c r="Q474" s="217"/>
      <c r="R474" s="217"/>
      <c r="S474" s="217"/>
      <c r="T474" s="218"/>
      <c r="AT474" s="219" t="s">
        <v>195</v>
      </c>
      <c r="AU474" s="219" t="s">
        <v>82</v>
      </c>
      <c r="AV474" s="14" t="s">
        <v>82</v>
      </c>
      <c r="AW474" s="14" t="s">
        <v>35</v>
      </c>
      <c r="AX474" s="14" t="s">
        <v>73</v>
      </c>
      <c r="AY474" s="219" t="s">
        <v>185</v>
      </c>
    </row>
    <row r="475" spans="2:51" s="13" customFormat="1" ht="11.25">
      <c r="B475" s="198"/>
      <c r="C475" s="199"/>
      <c r="D475" s="200" t="s">
        <v>195</v>
      </c>
      <c r="E475" s="201" t="s">
        <v>19</v>
      </c>
      <c r="F475" s="202" t="s">
        <v>1650</v>
      </c>
      <c r="G475" s="199"/>
      <c r="H475" s="201" t="s">
        <v>19</v>
      </c>
      <c r="I475" s="203"/>
      <c r="J475" s="199"/>
      <c r="K475" s="199"/>
      <c r="L475" s="204"/>
      <c r="M475" s="205"/>
      <c r="N475" s="206"/>
      <c r="O475" s="206"/>
      <c r="P475" s="206"/>
      <c r="Q475" s="206"/>
      <c r="R475" s="206"/>
      <c r="S475" s="206"/>
      <c r="T475" s="207"/>
      <c r="AT475" s="208" t="s">
        <v>195</v>
      </c>
      <c r="AU475" s="208" t="s">
        <v>82</v>
      </c>
      <c r="AV475" s="13" t="s">
        <v>80</v>
      </c>
      <c r="AW475" s="13" t="s">
        <v>35</v>
      </c>
      <c r="AX475" s="13" t="s">
        <v>73</v>
      </c>
      <c r="AY475" s="208" t="s">
        <v>185</v>
      </c>
    </row>
    <row r="476" spans="2:51" s="14" customFormat="1" ht="11.25">
      <c r="B476" s="209"/>
      <c r="C476" s="210"/>
      <c r="D476" s="200" t="s">
        <v>195</v>
      </c>
      <c r="E476" s="211" t="s">
        <v>19</v>
      </c>
      <c r="F476" s="212" t="s">
        <v>1651</v>
      </c>
      <c r="G476" s="210"/>
      <c r="H476" s="213">
        <v>9.0830000000000002</v>
      </c>
      <c r="I476" s="214"/>
      <c r="J476" s="210"/>
      <c r="K476" s="210"/>
      <c r="L476" s="215"/>
      <c r="M476" s="216"/>
      <c r="N476" s="217"/>
      <c r="O476" s="217"/>
      <c r="P476" s="217"/>
      <c r="Q476" s="217"/>
      <c r="R476" s="217"/>
      <c r="S476" s="217"/>
      <c r="T476" s="218"/>
      <c r="AT476" s="219" t="s">
        <v>195</v>
      </c>
      <c r="AU476" s="219" t="s">
        <v>82</v>
      </c>
      <c r="AV476" s="14" t="s">
        <v>82</v>
      </c>
      <c r="AW476" s="14" t="s">
        <v>35</v>
      </c>
      <c r="AX476" s="14" t="s">
        <v>73</v>
      </c>
      <c r="AY476" s="219" t="s">
        <v>185</v>
      </c>
    </row>
    <row r="477" spans="2:51" s="14" customFormat="1" ht="11.25">
      <c r="B477" s="209"/>
      <c r="C477" s="210"/>
      <c r="D477" s="200" t="s">
        <v>195</v>
      </c>
      <c r="E477" s="211" t="s">
        <v>19</v>
      </c>
      <c r="F477" s="212" t="s">
        <v>1629</v>
      </c>
      <c r="G477" s="210"/>
      <c r="H477" s="213">
        <v>2.1</v>
      </c>
      <c r="I477" s="214"/>
      <c r="J477" s="210"/>
      <c r="K477" s="210"/>
      <c r="L477" s="215"/>
      <c r="M477" s="216"/>
      <c r="N477" s="217"/>
      <c r="O477" s="217"/>
      <c r="P477" s="217"/>
      <c r="Q477" s="217"/>
      <c r="R477" s="217"/>
      <c r="S477" s="217"/>
      <c r="T477" s="218"/>
      <c r="AT477" s="219" t="s">
        <v>195</v>
      </c>
      <c r="AU477" s="219" t="s">
        <v>82</v>
      </c>
      <c r="AV477" s="14" t="s">
        <v>82</v>
      </c>
      <c r="AW477" s="14" t="s">
        <v>35</v>
      </c>
      <c r="AX477" s="14" t="s">
        <v>73</v>
      </c>
      <c r="AY477" s="219" t="s">
        <v>185</v>
      </c>
    </row>
    <row r="478" spans="2:51" s="14" customFormat="1" ht="11.25">
      <c r="B478" s="209"/>
      <c r="C478" s="210"/>
      <c r="D478" s="200" t="s">
        <v>195</v>
      </c>
      <c r="E478" s="211" t="s">
        <v>19</v>
      </c>
      <c r="F478" s="212" t="s">
        <v>1630</v>
      </c>
      <c r="G478" s="210"/>
      <c r="H478" s="213">
        <v>-3</v>
      </c>
      <c r="I478" s="214"/>
      <c r="J478" s="210"/>
      <c r="K478" s="210"/>
      <c r="L478" s="215"/>
      <c r="M478" s="216"/>
      <c r="N478" s="217"/>
      <c r="O478" s="217"/>
      <c r="P478" s="217"/>
      <c r="Q478" s="217"/>
      <c r="R478" s="217"/>
      <c r="S478" s="217"/>
      <c r="T478" s="218"/>
      <c r="AT478" s="219" t="s">
        <v>195</v>
      </c>
      <c r="AU478" s="219" t="s">
        <v>82</v>
      </c>
      <c r="AV478" s="14" t="s">
        <v>82</v>
      </c>
      <c r="AW478" s="14" t="s">
        <v>35</v>
      </c>
      <c r="AX478" s="14" t="s">
        <v>73</v>
      </c>
      <c r="AY478" s="219" t="s">
        <v>185</v>
      </c>
    </row>
    <row r="479" spans="2:51" s="13" customFormat="1" ht="11.25">
      <c r="B479" s="198"/>
      <c r="C479" s="199"/>
      <c r="D479" s="200" t="s">
        <v>195</v>
      </c>
      <c r="E479" s="201" t="s">
        <v>19</v>
      </c>
      <c r="F479" s="202" t="s">
        <v>1652</v>
      </c>
      <c r="G479" s="199"/>
      <c r="H479" s="201" t="s">
        <v>19</v>
      </c>
      <c r="I479" s="203"/>
      <c r="J479" s="199"/>
      <c r="K479" s="199"/>
      <c r="L479" s="204"/>
      <c r="M479" s="205"/>
      <c r="N479" s="206"/>
      <c r="O479" s="206"/>
      <c r="P479" s="206"/>
      <c r="Q479" s="206"/>
      <c r="R479" s="206"/>
      <c r="S479" s="206"/>
      <c r="T479" s="207"/>
      <c r="AT479" s="208" t="s">
        <v>195</v>
      </c>
      <c r="AU479" s="208" t="s">
        <v>82</v>
      </c>
      <c r="AV479" s="13" t="s">
        <v>80</v>
      </c>
      <c r="AW479" s="13" t="s">
        <v>35</v>
      </c>
      <c r="AX479" s="13" t="s">
        <v>73</v>
      </c>
      <c r="AY479" s="208" t="s">
        <v>185</v>
      </c>
    </row>
    <row r="480" spans="2:51" s="14" customFormat="1" ht="11.25">
      <c r="B480" s="209"/>
      <c r="C480" s="210"/>
      <c r="D480" s="200" t="s">
        <v>195</v>
      </c>
      <c r="E480" s="211" t="s">
        <v>19</v>
      </c>
      <c r="F480" s="212" t="s">
        <v>1653</v>
      </c>
      <c r="G480" s="210"/>
      <c r="H480" s="213">
        <v>8.4939999999999998</v>
      </c>
      <c r="I480" s="214"/>
      <c r="J480" s="210"/>
      <c r="K480" s="210"/>
      <c r="L480" s="215"/>
      <c r="M480" s="216"/>
      <c r="N480" s="217"/>
      <c r="O480" s="217"/>
      <c r="P480" s="217"/>
      <c r="Q480" s="217"/>
      <c r="R480" s="217"/>
      <c r="S480" s="217"/>
      <c r="T480" s="218"/>
      <c r="AT480" s="219" t="s">
        <v>195</v>
      </c>
      <c r="AU480" s="219" t="s">
        <v>82</v>
      </c>
      <c r="AV480" s="14" t="s">
        <v>82</v>
      </c>
      <c r="AW480" s="14" t="s">
        <v>35</v>
      </c>
      <c r="AX480" s="14" t="s">
        <v>73</v>
      </c>
      <c r="AY480" s="219" t="s">
        <v>185</v>
      </c>
    </row>
    <row r="481" spans="1:65" s="14" customFormat="1" ht="11.25">
      <c r="B481" s="209"/>
      <c r="C481" s="210"/>
      <c r="D481" s="200" t="s">
        <v>195</v>
      </c>
      <c r="E481" s="211" t="s">
        <v>19</v>
      </c>
      <c r="F481" s="212" t="s">
        <v>1629</v>
      </c>
      <c r="G481" s="210"/>
      <c r="H481" s="213">
        <v>2.1</v>
      </c>
      <c r="I481" s="214"/>
      <c r="J481" s="210"/>
      <c r="K481" s="210"/>
      <c r="L481" s="215"/>
      <c r="M481" s="216"/>
      <c r="N481" s="217"/>
      <c r="O481" s="217"/>
      <c r="P481" s="217"/>
      <c r="Q481" s="217"/>
      <c r="R481" s="217"/>
      <c r="S481" s="217"/>
      <c r="T481" s="218"/>
      <c r="AT481" s="219" t="s">
        <v>195</v>
      </c>
      <c r="AU481" s="219" t="s">
        <v>82</v>
      </c>
      <c r="AV481" s="14" t="s">
        <v>82</v>
      </c>
      <c r="AW481" s="14" t="s">
        <v>35</v>
      </c>
      <c r="AX481" s="14" t="s">
        <v>73</v>
      </c>
      <c r="AY481" s="219" t="s">
        <v>185</v>
      </c>
    </row>
    <row r="482" spans="1:65" s="14" customFormat="1" ht="11.25">
      <c r="B482" s="209"/>
      <c r="C482" s="210"/>
      <c r="D482" s="200" t="s">
        <v>195</v>
      </c>
      <c r="E482" s="211" t="s">
        <v>19</v>
      </c>
      <c r="F482" s="212" t="s">
        <v>1630</v>
      </c>
      <c r="G482" s="210"/>
      <c r="H482" s="213">
        <v>-3</v>
      </c>
      <c r="I482" s="214"/>
      <c r="J482" s="210"/>
      <c r="K482" s="210"/>
      <c r="L482" s="215"/>
      <c r="M482" s="216"/>
      <c r="N482" s="217"/>
      <c r="O482" s="217"/>
      <c r="P482" s="217"/>
      <c r="Q482" s="217"/>
      <c r="R482" s="217"/>
      <c r="S482" s="217"/>
      <c r="T482" s="218"/>
      <c r="AT482" s="219" t="s">
        <v>195</v>
      </c>
      <c r="AU482" s="219" t="s">
        <v>82</v>
      </c>
      <c r="AV482" s="14" t="s">
        <v>82</v>
      </c>
      <c r="AW482" s="14" t="s">
        <v>35</v>
      </c>
      <c r="AX482" s="14" t="s">
        <v>73</v>
      </c>
      <c r="AY482" s="219" t="s">
        <v>185</v>
      </c>
    </row>
    <row r="483" spans="1:65" s="13" customFormat="1" ht="11.25">
      <c r="B483" s="198"/>
      <c r="C483" s="199"/>
      <c r="D483" s="200" t="s">
        <v>195</v>
      </c>
      <c r="E483" s="201" t="s">
        <v>19</v>
      </c>
      <c r="F483" s="202" t="s">
        <v>1654</v>
      </c>
      <c r="G483" s="199"/>
      <c r="H483" s="201" t="s">
        <v>19</v>
      </c>
      <c r="I483" s="203"/>
      <c r="J483" s="199"/>
      <c r="K483" s="199"/>
      <c r="L483" s="204"/>
      <c r="M483" s="205"/>
      <c r="N483" s="206"/>
      <c r="O483" s="206"/>
      <c r="P483" s="206"/>
      <c r="Q483" s="206"/>
      <c r="R483" s="206"/>
      <c r="S483" s="206"/>
      <c r="T483" s="207"/>
      <c r="AT483" s="208" t="s">
        <v>195</v>
      </c>
      <c r="AU483" s="208" t="s">
        <v>82</v>
      </c>
      <c r="AV483" s="13" t="s">
        <v>80</v>
      </c>
      <c r="AW483" s="13" t="s">
        <v>35</v>
      </c>
      <c r="AX483" s="13" t="s">
        <v>73</v>
      </c>
      <c r="AY483" s="208" t="s">
        <v>185</v>
      </c>
    </row>
    <row r="484" spans="1:65" s="14" customFormat="1" ht="11.25">
      <c r="B484" s="209"/>
      <c r="C484" s="210"/>
      <c r="D484" s="200" t="s">
        <v>195</v>
      </c>
      <c r="E484" s="211" t="s">
        <v>19</v>
      </c>
      <c r="F484" s="212" t="s">
        <v>1655</v>
      </c>
      <c r="G484" s="210"/>
      <c r="H484" s="213">
        <v>9.1140000000000008</v>
      </c>
      <c r="I484" s="214"/>
      <c r="J484" s="210"/>
      <c r="K484" s="210"/>
      <c r="L484" s="215"/>
      <c r="M484" s="216"/>
      <c r="N484" s="217"/>
      <c r="O484" s="217"/>
      <c r="P484" s="217"/>
      <c r="Q484" s="217"/>
      <c r="R484" s="217"/>
      <c r="S484" s="217"/>
      <c r="T484" s="218"/>
      <c r="AT484" s="219" t="s">
        <v>195</v>
      </c>
      <c r="AU484" s="219" t="s">
        <v>82</v>
      </c>
      <c r="AV484" s="14" t="s">
        <v>82</v>
      </c>
      <c r="AW484" s="14" t="s">
        <v>35</v>
      </c>
      <c r="AX484" s="14" t="s">
        <v>73</v>
      </c>
      <c r="AY484" s="219" t="s">
        <v>185</v>
      </c>
    </row>
    <row r="485" spans="1:65" s="14" customFormat="1" ht="11.25">
      <c r="B485" s="209"/>
      <c r="C485" s="210"/>
      <c r="D485" s="200" t="s">
        <v>195</v>
      </c>
      <c r="E485" s="211" t="s">
        <v>19</v>
      </c>
      <c r="F485" s="212" t="s">
        <v>1629</v>
      </c>
      <c r="G485" s="210"/>
      <c r="H485" s="213">
        <v>2.1</v>
      </c>
      <c r="I485" s="214"/>
      <c r="J485" s="210"/>
      <c r="K485" s="210"/>
      <c r="L485" s="215"/>
      <c r="M485" s="216"/>
      <c r="N485" s="217"/>
      <c r="O485" s="217"/>
      <c r="P485" s="217"/>
      <c r="Q485" s="217"/>
      <c r="R485" s="217"/>
      <c r="S485" s="217"/>
      <c r="T485" s="218"/>
      <c r="AT485" s="219" t="s">
        <v>195</v>
      </c>
      <c r="AU485" s="219" t="s">
        <v>82</v>
      </c>
      <c r="AV485" s="14" t="s">
        <v>82</v>
      </c>
      <c r="AW485" s="14" t="s">
        <v>35</v>
      </c>
      <c r="AX485" s="14" t="s">
        <v>73</v>
      </c>
      <c r="AY485" s="219" t="s">
        <v>185</v>
      </c>
    </row>
    <row r="486" spans="1:65" s="14" customFormat="1" ht="11.25">
      <c r="B486" s="209"/>
      <c r="C486" s="210"/>
      <c r="D486" s="200" t="s">
        <v>195</v>
      </c>
      <c r="E486" s="211" t="s">
        <v>19</v>
      </c>
      <c r="F486" s="212" t="s">
        <v>1630</v>
      </c>
      <c r="G486" s="210"/>
      <c r="H486" s="213">
        <v>-3</v>
      </c>
      <c r="I486" s="214"/>
      <c r="J486" s="210"/>
      <c r="K486" s="210"/>
      <c r="L486" s="215"/>
      <c r="M486" s="216"/>
      <c r="N486" s="217"/>
      <c r="O486" s="217"/>
      <c r="P486" s="217"/>
      <c r="Q486" s="217"/>
      <c r="R486" s="217"/>
      <c r="S486" s="217"/>
      <c r="T486" s="218"/>
      <c r="AT486" s="219" t="s">
        <v>195</v>
      </c>
      <c r="AU486" s="219" t="s">
        <v>82</v>
      </c>
      <c r="AV486" s="14" t="s">
        <v>82</v>
      </c>
      <c r="AW486" s="14" t="s">
        <v>35</v>
      </c>
      <c r="AX486" s="14" t="s">
        <v>73</v>
      </c>
      <c r="AY486" s="219" t="s">
        <v>185</v>
      </c>
    </row>
    <row r="487" spans="1:65" s="13" customFormat="1" ht="11.25">
      <c r="B487" s="198"/>
      <c r="C487" s="199"/>
      <c r="D487" s="200" t="s">
        <v>195</v>
      </c>
      <c r="E487" s="201" t="s">
        <v>19</v>
      </c>
      <c r="F487" s="202" t="s">
        <v>1656</v>
      </c>
      <c r="G487" s="199"/>
      <c r="H487" s="201" t="s">
        <v>19</v>
      </c>
      <c r="I487" s="203"/>
      <c r="J487" s="199"/>
      <c r="K487" s="199"/>
      <c r="L487" s="204"/>
      <c r="M487" s="205"/>
      <c r="N487" s="206"/>
      <c r="O487" s="206"/>
      <c r="P487" s="206"/>
      <c r="Q487" s="206"/>
      <c r="R487" s="206"/>
      <c r="S487" s="206"/>
      <c r="T487" s="207"/>
      <c r="AT487" s="208" t="s">
        <v>195</v>
      </c>
      <c r="AU487" s="208" t="s">
        <v>82</v>
      </c>
      <c r="AV487" s="13" t="s">
        <v>80</v>
      </c>
      <c r="AW487" s="13" t="s">
        <v>35</v>
      </c>
      <c r="AX487" s="13" t="s">
        <v>73</v>
      </c>
      <c r="AY487" s="208" t="s">
        <v>185</v>
      </c>
    </row>
    <row r="488" spans="1:65" s="14" customFormat="1" ht="11.25">
      <c r="B488" s="209"/>
      <c r="C488" s="210"/>
      <c r="D488" s="200" t="s">
        <v>195</v>
      </c>
      <c r="E488" s="211" t="s">
        <v>19</v>
      </c>
      <c r="F488" s="212" t="s">
        <v>1657</v>
      </c>
      <c r="G488" s="210"/>
      <c r="H488" s="213">
        <v>20.026</v>
      </c>
      <c r="I488" s="214"/>
      <c r="J488" s="210"/>
      <c r="K488" s="210"/>
      <c r="L488" s="215"/>
      <c r="M488" s="216"/>
      <c r="N488" s="217"/>
      <c r="O488" s="217"/>
      <c r="P488" s="217"/>
      <c r="Q488" s="217"/>
      <c r="R488" s="217"/>
      <c r="S488" s="217"/>
      <c r="T488" s="218"/>
      <c r="AT488" s="219" t="s">
        <v>195</v>
      </c>
      <c r="AU488" s="219" t="s">
        <v>82</v>
      </c>
      <c r="AV488" s="14" t="s">
        <v>82</v>
      </c>
      <c r="AW488" s="14" t="s">
        <v>35</v>
      </c>
      <c r="AX488" s="14" t="s">
        <v>73</v>
      </c>
      <c r="AY488" s="219" t="s">
        <v>185</v>
      </c>
    </row>
    <row r="489" spans="1:65" s="14" customFormat="1" ht="11.25">
      <c r="B489" s="209"/>
      <c r="C489" s="210"/>
      <c r="D489" s="200" t="s">
        <v>195</v>
      </c>
      <c r="E489" s="211" t="s">
        <v>19</v>
      </c>
      <c r="F489" s="212" t="s">
        <v>1629</v>
      </c>
      <c r="G489" s="210"/>
      <c r="H489" s="213">
        <v>2.1</v>
      </c>
      <c r="I489" s="214"/>
      <c r="J489" s="210"/>
      <c r="K489" s="210"/>
      <c r="L489" s="215"/>
      <c r="M489" s="216"/>
      <c r="N489" s="217"/>
      <c r="O489" s="217"/>
      <c r="P489" s="217"/>
      <c r="Q489" s="217"/>
      <c r="R489" s="217"/>
      <c r="S489" s="217"/>
      <c r="T489" s="218"/>
      <c r="AT489" s="219" t="s">
        <v>195</v>
      </c>
      <c r="AU489" s="219" t="s">
        <v>82</v>
      </c>
      <c r="AV489" s="14" t="s">
        <v>82</v>
      </c>
      <c r="AW489" s="14" t="s">
        <v>35</v>
      </c>
      <c r="AX489" s="14" t="s">
        <v>73</v>
      </c>
      <c r="AY489" s="219" t="s">
        <v>185</v>
      </c>
    </row>
    <row r="490" spans="1:65" s="14" customFormat="1" ht="11.25">
      <c r="B490" s="209"/>
      <c r="C490" s="210"/>
      <c r="D490" s="200" t="s">
        <v>195</v>
      </c>
      <c r="E490" s="211" t="s">
        <v>19</v>
      </c>
      <c r="F490" s="212" t="s">
        <v>1630</v>
      </c>
      <c r="G490" s="210"/>
      <c r="H490" s="213">
        <v>-3</v>
      </c>
      <c r="I490" s="214"/>
      <c r="J490" s="210"/>
      <c r="K490" s="210"/>
      <c r="L490" s="215"/>
      <c r="M490" s="216"/>
      <c r="N490" s="217"/>
      <c r="O490" s="217"/>
      <c r="P490" s="217"/>
      <c r="Q490" s="217"/>
      <c r="R490" s="217"/>
      <c r="S490" s="217"/>
      <c r="T490" s="218"/>
      <c r="AT490" s="219" t="s">
        <v>195</v>
      </c>
      <c r="AU490" s="219" t="s">
        <v>82</v>
      </c>
      <c r="AV490" s="14" t="s">
        <v>82</v>
      </c>
      <c r="AW490" s="14" t="s">
        <v>35</v>
      </c>
      <c r="AX490" s="14" t="s">
        <v>73</v>
      </c>
      <c r="AY490" s="219" t="s">
        <v>185</v>
      </c>
    </row>
    <row r="491" spans="1:65" s="15" customFormat="1" ht="11.25">
      <c r="B491" s="220"/>
      <c r="C491" s="221"/>
      <c r="D491" s="200" t="s">
        <v>195</v>
      </c>
      <c r="E491" s="222" t="s">
        <v>19</v>
      </c>
      <c r="F491" s="223" t="s">
        <v>226</v>
      </c>
      <c r="G491" s="221"/>
      <c r="H491" s="224">
        <v>316.52100000000007</v>
      </c>
      <c r="I491" s="225"/>
      <c r="J491" s="221"/>
      <c r="K491" s="221"/>
      <c r="L491" s="226"/>
      <c r="M491" s="227"/>
      <c r="N491" s="228"/>
      <c r="O491" s="228"/>
      <c r="P491" s="228"/>
      <c r="Q491" s="228"/>
      <c r="R491" s="228"/>
      <c r="S491" s="228"/>
      <c r="T491" s="229"/>
      <c r="AT491" s="230" t="s">
        <v>195</v>
      </c>
      <c r="AU491" s="230" t="s">
        <v>82</v>
      </c>
      <c r="AV491" s="15" t="s">
        <v>135</v>
      </c>
      <c r="AW491" s="15" t="s">
        <v>35</v>
      </c>
      <c r="AX491" s="15" t="s">
        <v>80</v>
      </c>
      <c r="AY491" s="230" t="s">
        <v>185</v>
      </c>
    </row>
    <row r="492" spans="1:65" s="2" customFormat="1" ht="24.2" customHeight="1">
      <c r="A492" s="36"/>
      <c r="B492" s="37"/>
      <c r="C492" s="180" t="s">
        <v>913</v>
      </c>
      <c r="D492" s="180" t="s">
        <v>187</v>
      </c>
      <c r="E492" s="181" t="s">
        <v>1176</v>
      </c>
      <c r="F492" s="182" t="s">
        <v>1177</v>
      </c>
      <c r="G492" s="183" t="s">
        <v>240</v>
      </c>
      <c r="H492" s="184">
        <v>382.63499999999999</v>
      </c>
      <c r="I492" s="185"/>
      <c r="J492" s="186">
        <f>ROUND(I492*H492,2)</f>
        <v>0</v>
      </c>
      <c r="K492" s="182" t="s">
        <v>191</v>
      </c>
      <c r="L492" s="41"/>
      <c r="M492" s="187" t="s">
        <v>19</v>
      </c>
      <c r="N492" s="188" t="s">
        <v>44</v>
      </c>
      <c r="O492" s="66"/>
      <c r="P492" s="189">
        <f>O492*H492</f>
        <v>0</v>
      </c>
      <c r="Q492" s="189">
        <v>4.3800000000000002E-3</v>
      </c>
      <c r="R492" s="189">
        <f>Q492*H492</f>
        <v>1.6759413000000001</v>
      </c>
      <c r="S492" s="189">
        <v>0</v>
      </c>
      <c r="T492" s="190">
        <f>S492*H492</f>
        <v>0</v>
      </c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R492" s="191" t="s">
        <v>135</v>
      </c>
      <c r="AT492" s="191" t="s">
        <v>187</v>
      </c>
      <c r="AU492" s="191" t="s">
        <v>82</v>
      </c>
      <c r="AY492" s="19" t="s">
        <v>185</v>
      </c>
      <c r="BE492" s="192">
        <f>IF(N492="základní",J492,0)</f>
        <v>0</v>
      </c>
      <c r="BF492" s="192">
        <f>IF(N492="snížená",J492,0)</f>
        <v>0</v>
      </c>
      <c r="BG492" s="192">
        <f>IF(N492="zákl. přenesená",J492,0)</f>
        <v>0</v>
      </c>
      <c r="BH492" s="192">
        <f>IF(N492="sníž. přenesená",J492,0)</f>
        <v>0</v>
      </c>
      <c r="BI492" s="192">
        <f>IF(N492="nulová",J492,0)</f>
        <v>0</v>
      </c>
      <c r="BJ492" s="19" t="s">
        <v>80</v>
      </c>
      <c r="BK492" s="192">
        <f>ROUND(I492*H492,2)</f>
        <v>0</v>
      </c>
      <c r="BL492" s="19" t="s">
        <v>135</v>
      </c>
      <c r="BM492" s="191" t="s">
        <v>1658</v>
      </c>
    </row>
    <row r="493" spans="1:65" s="2" customFormat="1" ht="11.25">
      <c r="A493" s="36"/>
      <c r="B493" s="37"/>
      <c r="C493" s="38"/>
      <c r="D493" s="193" t="s">
        <v>193</v>
      </c>
      <c r="E493" s="38"/>
      <c r="F493" s="194" t="s">
        <v>1179</v>
      </c>
      <c r="G493" s="38"/>
      <c r="H493" s="38"/>
      <c r="I493" s="195"/>
      <c r="J493" s="38"/>
      <c r="K493" s="38"/>
      <c r="L493" s="41"/>
      <c r="M493" s="196"/>
      <c r="N493" s="197"/>
      <c r="O493" s="66"/>
      <c r="P493" s="66"/>
      <c r="Q493" s="66"/>
      <c r="R493" s="66"/>
      <c r="S493" s="66"/>
      <c r="T493" s="67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T493" s="19" t="s">
        <v>193</v>
      </c>
      <c r="AU493" s="19" t="s">
        <v>82</v>
      </c>
    </row>
    <row r="494" spans="1:65" s="13" customFormat="1" ht="11.25">
      <c r="B494" s="198"/>
      <c r="C494" s="199"/>
      <c r="D494" s="200" t="s">
        <v>195</v>
      </c>
      <c r="E494" s="201" t="s">
        <v>19</v>
      </c>
      <c r="F494" s="202" t="s">
        <v>1481</v>
      </c>
      <c r="G494" s="199"/>
      <c r="H494" s="201" t="s">
        <v>19</v>
      </c>
      <c r="I494" s="203"/>
      <c r="J494" s="199"/>
      <c r="K494" s="199"/>
      <c r="L494" s="204"/>
      <c r="M494" s="205"/>
      <c r="N494" s="206"/>
      <c r="O494" s="206"/>
      <c r="P494" s="206"/>
      <c r="Q494" s="206"/>
      <c r="R494" s="206"/>
      <c r="S494" s="206"/>
      <c r="T494" s="207"/>
      <c r="AT494" s="208" t="s">
        <v>195</v>
      </c>
      <c r="AU494" s="208" t="s">
        <v>82</v>
      </c>
      <c r="AV494" s="13" t="s">
        <v>80</v>
      </c>
      <c r="AW494" s="13" t="s">
        <v>35</v>
      </c>
      <c r="AX494" s="13" t="s">
        <v>73</v>
      </c>
      <c r="AY494" s="208" t="s">
        <v>185</v>
      </c>
    </row>
    <row r="495" spans="1:65" s="13" customFormat="1" ht="11.25">
      <c r="B495" s="198"/>
      <c r="C495" s="199"/>
      <c r="D495" s="200" t="s">
        <v>195</v>
      </c>
      <c r="E495" s="201" t="s">
        <v>19</v>
      </c>
      <c r="F495" s="202" t="s">
        <v>1606</v>
      </c>
      <c r="G495" s="199"/>
      <c r="H495" s="201" t="s">
        <v>19</v>
      </c>
      <c r="I495" s="203"/>
      <c r="J495" s="199"/>
      <c r="K495" s="199"/>
      <c r="L495" s="204"/>
      <c r="M495" s="205"/>
      <c r="N495" s="206"/>
      <c r="O495" s="206"/>
      <c r="P495" s="206"/>
      <c r="Q495" s="206"/>
      <c r="R495" s="206"/>
      <c r="S495" s="206"/>
      <c r="T495" s="207"/>
      <c r="AT495" s="208" t="s">
        <v>195</v>
      </c>
      <c r="AU495" s="208" t="s">
        <v>82</v>
      </c>
      <c r="AV495" s="13" t="s">
        <v>80</v>
      </c>
      <c r="AW495" s="13" t="s">
        <v>35</v>
      </c>
      <c r="AX495" s="13" t="s">
        <v>73</v>
      </c>
      <c r="AY495" s="208" t="s">
        <v>185</v>
      </c>
    </row>
    <row r="496" spans="1:65" s="14" customFormat="1" ht="11.25">
      <c r="B496" s="209"/>
      <c r="C496" s="210"/>
      <c r="D496" s="200" t="s">
        <v>195</v>
      </c>
      <c r="E496" s="211" t="s">
        <v>19</v>
      </c>
      <c r="F496" s="212" t="s">
        <v>1607</v>
      </c>
      <c r="G496" s="210"/>
      <c r="H496" s="213">
        <v>44.795000000000002</v>
      </c>
      <c r="I496" s="214"/>
      <c r="J496" s="210"/>
      <c r="K496" s="210"/>
      <c r="L496" s="215"/>
      <c r="M496" s="216"/>
      <c r="N496" s="217"/>
      <c r="O496" s="217"/>
      <c r="P496" s="217"/>
      <c r="Q496" s="217"/>
      <c r="R496" s="217"/>
      <c r="S496" s="217"/>
      <c r="T496" s="218"/>
      <c r="AT496" s="219" t="s">
        <v>195</v>
      </c>
      <c r="AU496" s="219" t="s">
        <v>82</v>
      </c>
      <c r="AV496" s="14" t="s">
        <v>82</v>
      </c>
      <c r="AW496" s="14" t="s">
        <v>35</v>
      </c>
      <c r="AX496" s="14" t="s">
        <v>73</v>
      </c>
      <c r="AY496" s="219" t="s">
        <v>185</v>
      </c>
    </row>
    <row r="497" spans="2:51" s="14" customFormat="1" ht="11.25">
      <c r="B497" s="209"/>
      <c r="C497" s="210"/>
      <c r="D497" s="200" t="s">
        <v>195</v>
      </c>
      <c r="E497" s="211" t="s">
        <v>19</v>
      </c>
      <c r="F497" s="212" t="s">
        <v>1608</v>
      </c>
      <c r="G497" s="210"/>
      <c r="H497" s="213">
        <v>2.1080000000000001</v>
      </c>
      <c r="I497" s="214"/>
      <c r="J497" s="210"/>
      <c r="K497" s="210"/>
      <c r="L497" s="215"/>
      <c r="M497" s="216"/>
      <c r="N497" s="217"/>
      <c r="O497" s="217"/>
      <c r="P497" s="217"/>
      <c r="Q497" s="217"/>
      <c r="R497" s="217"/>
      <c r="S497" s="217"/>
      <c r="T497" s="218"/>
      <c r="AT497" s="219" t="s">
        <v>195</v>
      </c>
      <c r="AU497" s="219" t="s">
        <v>82</v>
      </c>
      <c r="AV497" s="14" t="s">
        <v>82</v>
      </c>
      <c r="AW497" s="14" t="s">
        <v>35</v>
      </c>
      <c r="AX497" s="14" t="s">
        <v>73</v>
      </c>
      <c r="AY497" s="219" t="s">
        <v>185</v>
      </c>
    </row>
    <row r="498" spans="2:51" s="14" customFormat="1" ht="11.25">
      <c r="B498" s="209"/>
      <c r="C498" s="210"/>
      <c r="D498" s="200" t="s">
        <v>195</v>
      </c>
      <c r="E498" s="211" t="s">
        <v>19</v>
      </c>
      <c r="F498" s="212" t="s">
        <v>1609</v>
      </c>
      <c r="G498" s="210"/>
      <c r="H498" s="213">
        <v>2.7280000000000002</v>
      </c>
      <c r="I498" s="214"/>
      <c r="J498" s="210"/>
      <c r="K498" s="210"/>
      <c r="L498" s="215"/>
      <c r="M498" s="216"/>
      <c r="N498" s="217"/>
      <c r="O498" s="217"/>
      <c r="P498" s="217"/>
      <c r="Q498" s="217"/>
      <c r="R498" s="217"/>
      <c r="S498" s="217"/>
      <c r="T498" s="218"/>
      <c r="AT498" s="219" t="s">
        <v>195</v>
      </c>
      <c r="AU498" s="219" t="s">
        <v>82</v>
      </c>
      <c r="AV498" s="14" t="s">
        <v>82</v>
      </c>
      <c r="AW498" s="14" t="s">
        <v>35</v>
      </c>
      <c r="AX498" s="14" t="s">
        <v>73</v>
      </c>
      <c r="AY498" s="219" t="s">
        <v>185</v>
      </c>
    </row>
    <row r="499" spans="2:51" s="14" customFormat="1" ht="11.25">
      <c r="B499" s="209"/>
      <c r="C499" s="210"/>
      <c r="D499" s="200" t="s">
        <v>195</v>
      </c>
      <c r="E499" s="211" t="s">
        <v>19</v>
      </c>
      <c r="F499" s="212" t="s">
        <v>1610</v>
      </c>
      <c r="G499" s="210"/>
      <c r="H499" s="213">
        <v>1.55</v>
      </c>
      <c r="I499" s="214"/>
      <c r="J499" s="210"/>
      <c r="K499" s="210"/>
      <c r="L499" s="215"/>
      <c r="M499" s="216"/>
      <c r="N499" s="217"/>
      <c r="O499" s="217"/>
      <c r="P499" s="217"/>
      <c r="Q499" s="217"/>
      <c r="R499" s="217"/>
      <c r="S499" s="217"/>
      <c r="T499" s="218"/>
      <c r="AT499" s="219" t="s">
        <v>195</v>
      </c>
      <c r="AU499" s="219" t="s">
        <v>82</v>
      </c>
      <c r="AV499" s="14" t="s">
        <v>82</v>
      </c>
      <c r="AW499" s="14" t="s">
        <v>35</v>
      </c>
      <c r="AX499" s="14" t="s">
        <v>73</v>
      </c>
      <c r="AY499" s="219" t="s">
        <v>185</v>
      </c>
    </row>
    <row r="500" spans="2:51" s="13" customFormat="1" ht="11.25">
      <c r="B500" s="198"/>
      <c r="C500" s="199"/>
      <c r="D500" s="200" t="s">
        <v>195</v>
      </c>
      <c r="E500" s="201" t="s">
        <v>19</v>
      </c>
      <c r="F500" s="202" t="s">
        <v>1611</v>
      </c>
      <c r="G500" s="199"/>
      <c r="H500" s="201" t="s">
        <v>19</v>
      </c>
      <c r="I500" s="203"/>
      <c r="J500" s="199"/>
      <c r="K500" s="199"/>
      <c r="L500" s="204"/>
      <c r="M500" s="205"/>
      <c r="N500" s="206"/>
      <c r="O500" s="206"/>
      <c r="P500" s="206"/>
      <c r="Q500" s="206"/>
      <c r="R500" s="206"/>
      <c r="S500" s="206"/>
      <c r="T500" s="207"/>
      <c r="AT500" s="208" t="s">
        <v>195</v>
      </c>
      <c r="AU500" s="208" t="s">
        <v>82</v>
      </c>
      <c r="AV500" s="13" t="s">
        <v>80</v>
      </c>
      <c r="AW500" s="13" t="s">
        <v>35</v>
      </c>
      <c r="AX500" s="13" t="s">
        <v>73</v>
      </c>
      <c r="AY500" s="208" t="s">
        <v>185</v>
      </c>
    </row>
    <row r="501" spans="2:51" s="14" customFormat="1" ht="11.25">
      <c r="B501" s="209"/>
      <c r="C501" s="210"/>
      <c r="D501" s="200" t="s">
        <v>195</v>
      </c>
      <c r="E501" s="211" t="s">
        <v>19</v>
      </c>
      <c r="F501" s="212" t="s">
        <v>1612</v>
      </c>
      <c r="G501" s="210"/>
      <c r="H501" s="213">
        <v>10.473000000000001</v>
      </c>
      <c r="I501" s="214"/>
      <c r="J501" s="210"/>
      <c r="K501" s="210"/>
      <c r="L501" s="215"/>
      <c r="M501" s="216"/>
      <c r="N501" s="217"/>
      <c r="O501" s="217"/>
      <c r="P501" s="217"/>
      <c r="Q501" s="217"/>
      <c r="R501" s="217"/>
      <c r="S501" s="217"/>
      <c r="T501" s="218"/>
      <c r="AT501" s="219" t="s">
        <v>195</v>
      </c>
      <c r="AU501" s="219" t="s">
        <v>82</v>
      </c>
      <c r="AV501" s="14" t="s">
        <v>82</v>
      </c>
      <c r="AW501" s="14" t="s">
        <v>35</v>
      </c>
      <c r="AX501" s="14" t="s">
        <v>73</v>
      </c>
      <c r="AY501" s="219" t="s">
        <v>185</v>
      </c>
    </row>
    <row r="502" spans="2:51" s="13" customFormat="1" ht="11.25">
      <c r="B502" s="198"/>
      <c r="C502" s="199"/>
      <c r="D502" s="200" t="s">
        <v>195</v>
      </c>
      <c r="E502" s="201" t="s">
        <v>19</v>
      </c>
      <c r="F502" s="202" t="s">
        <v>1613</v>
      </c>
      <c r="G502" s="199"/>
      <c r="H502" s="201" t="s">
        <v>19</v>
      </c>
      <c r="I502" s="203"/>
      <c r="J502" s="199"/>
      <c r="K502" s="199"/>
      <c r="L502" s="204"/>
      <c r="M502" s="205"/>
      <c r="N502" s="206"/>
      <c r="O502" s="206"/>
      <c r="P502" s="206"/>
      <c r="Q502" s="206"/>
      <c r="R502" s="206"/>
      <c r="S502" s="206"/>
      <c r="T502" s="207"/>
      <c r="AT502" s="208" t="s">
        <v>195</v>
      </c>
      <c r="AU502" s="208" t="s">
        <v>82</v>
      </c>
      <c r="AV502" s="13" t="s">
        <v>80</v>
      </c>
      <c r="AW502" s="13" t="s">
        <v>35</v>
      </c>
      <c r="AX502" s="13" t="s">
        <v>73</v>
      </c>
      <c r="AY502" s="208" t="s">
        <v>185</v>
      </c>
    </row>
    <row r="503" spans="2:51" s="14" customFormat="1" ht="11.25">
      <c r="B503" s="209"/>
      <c r="C503" s="210"/>
      <c r="D503" s="200" t="s">
        <v>195</v>
      </c>
      <c r="E503" s="211" t="s">
        <v>19</v>
      </c>
      <c r="F503" s="212" t="s">
        <v>1614</v>
      </c>
      <c r="G503" s="210"/>
      <c r="H503" s="213">
        <v>6.4969999999999999</v>
      </c>
      <c r="I503" s="214"/>
      <c r="J503" s="210"/>
      <c r="K503" s="210"/>
      <c r="L503" s="215"/>
      <c r="M503" s="216"/>
      <c r="N503" s="217"/>
      <c r="O503" s="217"/>
      <c r="P503" s="217"/>
      <c r="Q503" s="217"/>
      <c r="R503" s="217"/>
      <c r="S503" s="217"/>
      <c r="T503" s="218"/>
      <c r="AT503" s="219" t="s">
        <v>195</v>
      </c>
      <c r="AU503" s="219" t="s">
        <v>82</v>
      </c>
      <c r="AV503" s="14" t="s">
        <v>82</v>
      </c>
      <c r="AW503" s="14" t="s">
        <v>35</v>
      </c>
      <c r="AX503" s="14" t="s">
        <v>73</v>
      </c>
      <c r="AY503" s="219" t="s">
        <v>185</v>
      </c>
    </row>
    <row r="504" spans="2:51" s="13" customFormat="1" ht="11.25">
      <c r="B504" s="198"/>
      <c r="C504" s="199"/>
      <c r="D504" s="200" t="s">
        <v>195</v>
      </c>
      <c r="E504" s="201" t="s">
        <v>19</v>
      </c>
      <c r="F504" s="202" t="s">
        <v>1591</v>
      </c>
      <c r="G504" s="199"/>
      <c r="H504" s="201" t="s">
        <v>19</v>
      </c>
      <c r="I504" s="203"/>
      <c r="J504" s="199"/>
      <c r="K504" s="199"/>
      <c r="L504" s="204"/>
      <c r="M504" s="205"/>
      <c r="N504" s="206"/>
      <c r="O504" s="206"/>
      <c r="P504" s="206"/>
      <c r="Q504" s="206"/>
      <c r="R504" s="206"/>
      <c r="S504" s="206"/>
      <c r="T504" s="207"/>
      <c r="AT504" s="208" t="s">
        <v>195</v>
      </c>
      <c r="AU504" s="208" t="s">
        <v>82</v>
      </c>
      <c r="AV504" s="13" t="s">
        <v>80</v>
      </c>
      <c r="AW504" s="13" t="s">
        <v>35</v>
      </c>
      <c r="AX504" s="13" t="s">
        <v>73</v>
      </c>
      <c r="AY504" s="208" t="s">
        <v>185</v>
      </c>
    </row>
    <row r="505" spans="2:51" s="14" customFormat="1" ht="11.25">
      <c r="B505" s="209"/>
      <c r="C505" s="210"/>
      <c r="D505" s="200" t="s">
        <v>195</v>
      </c>
      <c r="E505" s="211" t="s">
        <v>19</v>
      </c>
      <c r="F505" s="212" t="s">
        <v>1514</v>
      </c>
      <c r="G505" s="210"/>
      <c r="H505" s="213">
        <v>55.3</v>
      </c>
      <c r="I505" s="214"/>
      <c r="J505" s="210"/>
      <c r="K505" s="210"/>
      <c r="L505" s="215"/>
      <c r="M505" s="216"/>
      <c r="N505" s="217"/>
      <c r="O505" s="217"/>
      <c r="P505" s="217"/>
      <c r="Q505" s="217"/>
      <c r="R505" s="217"/>
      <c r="S505" s="217"/>
      <c r="T505" s="218"/>
      <c r="AT505" s="219" t="s">
        <v>195</v>
      </c>
      <c r="AU505" s="219" t="s">
        <v>82</v>
      </c>
      <c r="AV505" s="14" t="s">
        <v>82</v>
      </c>
      <c r="AW505" s="14" t="s">
        <v>35</v>
      </c>
      <c r="AX505" s="14" t="s">
        <v>73</v>
      </c>
      <c r="AY505" s="219" t="s">
        <v>185</v>
      </c>
    </row>
    <row r="506" spans="2:51" s="14" customFormat="1" ht="11.25">
      <c r="B506" s="209"/>
      <c r="C506" s="210"/>
      <c r="D506" s="200" t="s">
        <v>195</v>
      </c>
      <c r="E506" s="211" t="s">
        <v>19</v>
      </c>
      <c r="F506" s="212" t="s">
        <v>744</v>
      </c>
      <c r="G506" s="210"/>
      <c r="H506" s="213">
        <v>1.1479999999999999</v>
      </c>
      <c r="I506" s="214"/>
      <c r="J506" s="210"/>
      <c r="K506" s="210"/>
      <c r="L506" s="215"/>
      <c r="M506" s="216"/>
      <c r="N506" s="217"/>
      <c r="O506" s="217"/>
      <c r="P506" s="217"/>
      <c r="Q506" s="217"/>
      <c r="R506" s="217"/>
      <c r="S506" s="217"/>
      <c r="T506" s="218"/>
      <c r="AT506" s="219" t="s">
        <v>195</v>
      </c>
      <c r="AU506" s="219" t="s">
        <v>82</v>
      </c>
      <c r="AV506" s="14" t="s">
        <v>82</v>
      </c>
      <c r="AW506" s="14" t="s">
        <v>35</v>
      </c>
      <c r="AX506" s="14" t="s">
        <v>73</v>
      </c>
      <c r="AY506" s="219" t="s">
        <v>185</v>
      </c>
    </row>
    <row r="507" spans="2:51" s="14" customFormat="1" ht="11.25">
      <c r="B507" s="209"/>
      <c r="C507" s="210"/>
      <c r="D507" s="200" t="s">
        <v>195</v>
      </c>
      <c r="E507" s="211" t="s">
        <v>19</v>
      </c>
      <c r="F507" s="212" t="s">
        <v>1593</v>
      </c>
      <c r="G507" s="210"/>
      <c r="H507" s="213">
        <v>-5.79</v>
      </c>
      <c r="I507" s="214"/>
      <c r="J507" s="210"/>
      <c r="K507" s="210"/>
      <c r="L507" s="215"/>
      <c r="M507" s="216"/>
      <c r="N507" s="217"/>
      <c r="O507" s="217"/>
      <c r="P507" s="217"/>
      <c r="Q507" s="217"/>
      <c r="R507" s="217"/>
      <c r="S507" s="217"/>
      <c r="T507" s="218"/>
      <c r="AT507" s="219" t="s">
        <v>195</v>
      </c>
      <c r="AU507" s="219" t="s">
        <v>82</v>
      </c>
      <c r="AV507" s="14" t="s">
        <v>82</v>
      </c>
      <c r="AW507" s="14" t="s">
        <v>35</v>
      </c>
      <c r="AX507" s="14" t="s">
        <v>73</v>
      </c>
      <c r="AY507" s="219" t="s">
        <v>185</v>
      </c>
    </row>
    <row r="508" spans="2:51" s="14" customFormat="1" ht="11.25">
      <c r="B508" s="209"/>
      <c r="C508" s="210"/>
      <c r="D508" s="200" t="s">
        <v>195</v>
      </c>
      <c r="E508" s="211" t="s">
        <v>19</v>
      </c>
      <c r="F508" s="212" t="s">
        <v>1573</v>
      </c>
      <c r="G508" s="210"/>
      <c r="H508" s="213">
        <v>2.88</v>
      </c>
      <c r="I508" s="214"/>
      <c r="J508" s="210"/>
      <c r="K508" s="210"/>
      <c r="L508" s="215"/>
      <c r="M508" s="216"/>
      <c r="N508" s="217"/>
      <c r="O508" s="217"/>
      <c r="P508" s="217"/>
      <c r="Q508" s="217"/>
      <c r="R508" s="217"/>
      <c r="S508" s="217"/>
      <c r="T508" s="218"/>
      <c r="AT508" s="219" t="s">
        <v>195</v>
      </c>
      <c r="AU508" s="219" t="s">
        <v>82</v>
      </c>
      <c r="AV508" s="14" t="s">
        <v>82</v>
      </c>
      <c r="AW508" s="14" t="s">
        <v>35</v>
      </c>
      <c r="AX508" s="14" t="s">
        <v>73</v>
      </c>
      <c r="AY508" s="219" t="s">
        <v>185</v>
      </c>
    </row>
    <row r="509" spans="2:51" s="14" customFormat="1" ht="11.25">
      <c r="B509" s="209"/>
      <c r="C509" s="210"/>
      <c r="D509" s="200" t="s">
        <v>195</v>
      </c>
      <c r="E509" s="211" t="s">
        <v>19</v>
      </c>
      <c r="F509" s="212" t="s">
        <v>1123</v>
      </c>
      <c r="G509" s="210"/>
      <c r="H509" s="213">
        <v>4.08</v>
      </c>
      <c r="I509" s="214"/>
      <c r="J509" s="210"/>
      <c r="K509" s="210"/>
      <c r="L509" s="215"/>
      <c r="M509" s="216"/>
      <c r="N509" s="217"/>
      <c r="O509" s="217"/>
      <c r="P509" s="217"/>
      <c r="Q509" s="217"/>
      <c r="R509" s="217"/>
      <c r="S509" s="217"/>
      <c r="T509" s="218"/>
      <c r="AT509" s="219" t="s">
        <v>195</v>
      </c>
      <c r="AU509" s="219" t="s">
        <v>82</v>
      </c>
      <c r="AV509" s="14" t="s">
        <v>82</v>
      </c>
      <c r="AW509" s="14" t="s">
        <v>35</v>
      </c>
      <c r="AX509" s="14" t="s">
        <v>73</v>
      </c>
      <c r="AY509" s="219" t="s">
        <v>185</v>
      </c>
    </row>
    <row r="510" spans="2:51" s="14" customFormat="1" ht="11.25">
      <c r="B510" s="209"/>
      <c r="C510" s="210"/>
      <c r="D510" s="200" t="s">
        <v>195</v>
      </c>
      <c r="E510" s="211" t="s">
        <v>19</v>
      </c>
      <c r="F510" s="212" t="s">
        <v>1574</v>
      </c>
      <c r="G510" s="210"/>
      <c r="H510" s="213">
        <v>4.2480000000000002</v>
      </c>
      <c r="I510" s="214"/>
      <c r="J510" s="210"/>
      <c r="K510" s="210"/>
      <c r="L510" s="215"/>
      <c r="M510" s="216"/>
      <c r="N510" s="217"/>
      <c r="O510" s="217"/>
      <c r="P510" s="217"/>
      <c r="Q510" s="217"/>
      <c r="R510" s="217"/>
      <c r="S510" s="217"/>
      <c r="T510" s="218"/>
      <c r="AT510" s="219" t="s">
        <v>195</v>
      </c>
      <c r="AU510" s="219" t="s">
        <v>82</v>
      </c>
      <c r="AV510" s="14" t="s">
        <v>82</v>
      </c>
      <c r="AW510" s="14" t="s">
        <v>35</v>
      </c>
      <c r="AX510" s="14" t="s">
        <v>73</v>
      </c>
      <c r="AY510" s="219" t="s">
        <v>185</v>
      </c>
    </row>
    <row r="511" spans="2:51" s="14" customFormat="1" ht="11.25">
      <c r="B511" s="209"/>
      <c r="C511" s="210"/>
      <c r="D511" s="200" t="s">
        <v>195</v>
      </c>
      <c r="E511" s="211" t="s">
        <v>19</v>
      </c>
      <c r="F511" s="212" t="s">
        <v>1574</v>
      </c>
      <c r="G511" s="210"/>
      <c r="H511" s="213">
        <v>4.2480000000000002</v>
      </c>
      <c r="I511" s="214"/>
      <c r="J511" s="210"/>
      <c r="K511" s="210"/>
      <c r="L511" s="215"/>
      <c r="M511" s="216"/>
      <c r="N511" s="217"/>
      <c r="O511" s="217"/>
      <c r="P511" s="217"/>
      <c r="Q511" s="217"/>
      <c r="R511" s="217"/>
      <c r="S511" s="217"/>
      <c r="T511" s="218"/>
      <c r="AT511" s="219" t="s">
        <v>195</v>
      </c>
      <c r="AU511" s="219" t="s">
        <v>82</v>
      </c>
      <c r="AV511" s="14" t="s">
        <v>82</v>
      </c>
      <c r="AW511" s="14" t="s">
        <v>35</v>
      </c>
      <c r="AX511" s="14" t="s">
        <v>73</v>
      </c>
      <c r="AY511" s="219" t="s">
        <v>185</v>
      </c>
    </row>
    <row r="512" spans="2:51" s="13" customFormat="1" ht="11.25">
      <c r="B512" s="198"/>
      <c r="C512" s="199"/>
      <c r="D512" s="200" t="s">
        <v>195</v>
      </c>
      <c r="E512" s="201" t="s">
        <v>19</v>
      </c>
      <c r="F512" s="202" t="s">
        <v>1586</v>
      </c>
      <c r="G512" s="199"/>
      <c r="H512" s="201" t="s">
        <v>19</v>
      </c>
      <c r="I512" s="203"/>
      <c r="J512" s="199"/>
      <c r="K512" s="199"/>
      <c r="L512" s="204"/>
      <c r="M512" s="205"/>
      <c r="N512" s="206"/>
      <c r="O512" s="206"/>
      <c r="P512" s="206"/>
      <c r="Q512" s="206"/>
      <c r="R512" s="206"/>
      <c r="S512" s="206"/>
      <c r="T512" s="207"/>
      <c r="AT512" s="208" t="s">
        <v>195</v>
      </c>
      <c r="AU512" s="208" t="s">
        <v>82</v>
      </c>
      <c r="AV512" s="13" t="s">
        <v>80</v>
      </c>
      <c r="AW512" s="13" t="s">
        <v>35</v>
      </c>
      <c r="AX512" s="13" t="s">
        <v>73</v>
      </c>
      <c r="AY512" s="208" t="s">
        <v>185</v>
      </c>
    </row>
    <row r="513" spans="2:51" s="14" customFormat="1" ht="11.25">
      <c r="B513" s="209"/>
      <c r="C513" s="210"/>
      <c r="D513" s="200" t="s">
        <v>195</v>
      </c>
      <c r="E513" s="211" t="s">
        <v>19</v>
      </c>
      <c r="F513" s="212" t="s">
        <v>1615</v>
      </c>
      <c r="G513" s="210"/>
      <c r="H513" s="213">
        <v>7.0289999999999999</v>
      </c>
      <c r="I513" s="214"/>
      <c r="J513" s="210"/>
      <c r="K513" s="210"/>
      <c r="L513" s="215"/>
      <c r="M513" s="216"/>
      <c r="N513" s="217"/>
      <c r="O513" s="217"/>
      <c r="P513" s="217"/>
      <c r="Q513" s="217"/>
      <c r="R513" s="217"/>
      <c r="S513" s="217"/>
      <c r="T513" s="218"/>
      <c r="AT513" s="219" t="s">
        <v>195</v>
      </c>
      <c r="AU513" s="219" t="s">
        <v>82</v>
      </c>
      <c r="AV513" s="14" t="s">
        <v>82</v>
      </c>
      <c r="AW513" s="14" t="s">
        <v>35</v>
      </c>
      <c r="AX513" s="14" t="s">
        <v>73</v>
      </c>
      <c r="AY513" s="219" t="s">
        <v>185</v>
      </c>
    </row>
    <row r="514" spans="2:51" s="13" customFormat="1" ht="11.25">
      <c r="B514" s="198"/>
      <c r="C514" s="199"/>
      <c r="D514" s="200" t="s">
        <v>195</v>
      </c>
      <c r="E514" s="201" t="s">
        <v>19</v>
      </c>
      <c r="F514" s="202" t="s">
        <v>1588</v>
      </c>
      <c r="G514" s="199"/>
      <c r="H514" s="201" t="s">
        <v>19</v>
      </c>
      <c r="I514" s="203"/>
      <c r="J514" s="199"/>
      <c r="K514" s="199"/>
      <c r="L514" s="204"/>
      <c r="M514" s="205"/>
      <c r="N514" s="206"/>
      <c r="O514" s="206"/>
      <c r="P514" s="206"/>
      <c r="Q514" s="206"/>
      <c r="R514" s="206"/>
      <c r="S514" s="206"/>
      <c r="T514" s="207"/>
      <c r="AT514" s="208" t="s">
        <v>195</v>
      </c>
      <c r="AU514" s="208" t="s">
        <v>82</v>
      </c>
      <c r="AV514" s="13" t="s">
        <v>80</v>
      </c>
      <c r="AW514" s="13" t="s">
        <v>35</v>
      </c>
      <c r="AX514" s="13" t="s">
        <v>73</v>
      </c>
      <c r="AY514" s="208" t="s">
        <v>185</v>
      </c>
    </row>
    <row r="515" spans="2:51" s="14" customFormat="1" ht="11.25">
      <c r="B515" s="209"/>
      <c r="C515" s="210"/>
      <c r="D515" s="200" t="s">
        <v>195</v>
      </c>
      <c r="E515" s="211" t="s">
        <v>19</v>
      </c>
      <c r="F515" s="212" t="s">
        <v>1616</v>
      </c>
      <c r="G515" s="210"/>
      <c r="H515" s="213">
        <v>9.94</v>
      </c>
      <c r="I515" s="214"/>
      <c r="J515" s="210"/>
      <c r="K515" s="210"/>
      <c r="L515" s="215"/>
      <c r="M515" s="216"/>
      <c r="N515" s="217"/>
      <c r="O515" s="217"/>
      <c r="P515" s="217"/>
      <c r="Q515" s="217"/>
      <c r="R515" s="217"/>
      <c r="S515" s="217"/>
      <c r="T515" s="218"/>
      <c r="AT515" s="219" t="s">
        <v>195</v>
      </c>
      <c r="AU515" s="219" t="s">
        <v>82</v>
      </c>
      <c r="AV515" s="14" t="s">
        <v>82</v>
      </c>
      <c r="AW515" s="14" t="s">
        <v>35</v>
      </c>
      <c r="AX515" s="14" t="s">
        <v>73</v>
      </c>
      <c r="AY515" s="219" t="s">
        <v>185</v>
      </c>
    </row>
    <row r="516" spans="2:51" s="13" customFormat="1" ht="11.25">
      <c r="B516" s="198"/>
      <c r="C516" s="199"/>
      <c r="D516" s="200" t="s">
        <v>195</v>
      </c>
      <c r="E516" s="201" t="s">
        <v>19</v>
      </c>
      <c r="F516" s="202" t="s">
        <v>1617</v>
      </c>
      <c r="G516" s="199"/>
      <c r="H516" s="201" t="s">
        <v>19</v>
      </c>
      <c r="I516" s="203"/>
      <c r="J516" s="199"/>
      <c r="K516" s="199"/>
      <c r="L516" s="204"/>
      <c r="M516" s="205"/>
      <c r="N516" s="206"/>
      <c r="O516" s="206"/>
      <c r="P516" s="206"/>
      <c r="Q516" s="206"/>
      <c r="R516" s="206"/>
      <c r="S516" s="206"/>
      <c r="T516" s="207"/>
      <c r="AT516" s="208" t="s">
        <v>195</v>
      </c>
      <c r="AU516" s="208" t="s">
        <v>82</v>
      </c>
      <c r="AV516" s="13" t="s">
        <v>80</v>
      </c>
      <c r="AW516" s="13" t="s">
        <v>35</v>
      </c>
      <c r="AX516" s="13" t="s">
        <v>73</v>
      </c>
      <c r="AY516" s="208" t="s">
        <v>185</v>
      </c>
    </row>
    <row r="517" spans="2:51" s="14" customFormat="1" ht="11.25">
      <c r="B517" s="209"/>
      <c r="C517" s="210"/>
      <c r="D517" s="200" t="s">
        <v>195</v>
      </c>
      <c r="E517" s="211" t="s">
        <v>19</v>
      </c>
      <c r="F517" s="212" t="s">
        <v>1618</v>
      </c>
      <c r="G517" s="210"/>
      <c r="H517" s="213">
        <v>17.05</v>
      </c>
      <c r="I517" s="214"/>
      <c r="J517" s="210"/>
      <c r="K517" s="210"/>
      <c r="L517" s="215"/>
      <c r="M517" s="216"/>
      <c r="N517" s="217"/>
      <c r="O517" s="217"/>
      <c r="P517" s="217"/>
      <c r="Q517" s="217"/>
      <c r="R517" s="217"/>
      <c r="S517" s="217"/>
      <c r="T517" s="218"/>
      <c r="AT517" s="219" t="s">
        <v>195</v>
      </c>
      <c r="AU517" s="219" t="s">
        <v>82</v>
      </c>
      <c r="AV517" s="14" t="s">
        <v>82</v>
      </c>
      <c r="AW517" s="14" t="s">
        <v>35</v>
      </c>
      <c r="AX517" s="14" t="s">
        <v>73</v>
      </c>
      <c r="AY517" s="219" t="s">
        <v>185</v>
      </c>
    </row>
    <row r="518" spans="2:51" s="14" customFormat="1" ht="11.25">
      <c r="B518" s="209"/>
      <c r="C518" s="210"/>
      <c r="D518" s="200" t="s">
        <v>195</v>
      </c>
      <c r="E518" s="211" t="s">
        <v>19</v>
      </c>
      <c r="F518" s="212" t="s">
        <v>1619</v>
      </c>
      <c r="G518" s="210"/>
      <c r="H518" s="213">
        <v>2.4</v>
      </c>
      <c r="I518" s="214"/>
      <c r="J518" s="210"/>
      <c r="K518" s="210"/>
      <c r="L518" s="215"/>
      <c r="M518" s="216"/>
      <c r="N518" s="217"/>
      <c r="O518" s="217"/>
      <c r="P518" s="217"/>
      <c r="Q518" s="217"/>
      <c r="R518" s="217"/>
      <c r="S518" s="217"/>
      <c r="T518" s="218"/>
      <c r="AT518" s="219" t="s">
        <v>195</v>
      </c>
      <c r="AU518" s="219" t="s">
        <v>82</v>
      </c>
      <c r="AV518" s="14" t="s">
        <v>82</v>
      </c>
      <c r="AW518" s="14" t="s">
        <v>35</v>
      </c>
      <c r="AX518" s="14" t="s">
        <v>73</v>
      </c>
      <c r="AY518" s="219" t="s">
        <v>185</v>
      </c>
    </row>
    <row r="519" spans="2:51" s="14" customFormat="1" ht="11.25">
      <c r="B519" s="209"/>
      <c r="C519" s="210"/>
      <c r="D519" s="200" t="s">
        <v>195</v>
      </c>
      <c r="E519" s="211" t="s">
        <v>19</v>
      </c>
      <c r="F519" s="212" t="s">
        <v>1620</v>
      </c>
      <c r="G519" s="210"/>
      <c r="H519" s="213">
        <v>-6</v>
      </c>
      <c r="I519" s="214"/>
      <c r="J519" s="210"/>
      <c r="K519" s="210"/>
      <c r="L519" s="215"/>
      <c r="M519" s="216"/>
      <c r="N519" s="217"/>
      <c r="O519" s="217"/>
      <c r="P519" s="217"/>
      <c r="Q519" s="217"/>
      <c r="R519" s="217"/>
      <c r="S519" s="217"/>
      <c r="T519" s="218"/>
      <c r="AT519" s="219" t="s">
        <v>195</v>
      </c>
      <c r="AU519" s="219" t="s">
        <v>82</v>
      </c>
      <c r="AV519" s="14" t="s">
        <v>82</v>
      </c>
      <c r="AW519" s="14" t="s">
        <v>35</v>
      </c>
      <c r="AX519" s="14" t="s">
        <v>73</v>
      </c>
      <c r="AY519" s="219" t="s">
        <v>185</v>
      </c>
    </row>
    <row r="520" spans="2:51" s="13" customFormat="1" ht="11.25">
      <c r="B520" s="198"/>
      <c r="C520" s="199"/>
      <c r="D520" s="200" t="s">
        <v>195</v>
      </c>
      <c r="E520" s="201" t="s">
        <v>19</v>
      </c>
      <c r="F520" s="202" t="s">
        <v>1621</v>
      </c>
      <c r="G520" s="199"/>
      <c r="H520" s="201" t="s">
        <v>19</v>
      </c>
      <c r="I520" s="203"/>
      <c r="J520" s="199"/>
      <c r="K520" s="199"/>
      <c r="L520" s="204"/>
      <c r="M520" s="205"/>
      <c r="N520" s="206"/>
      <c r="O520" s="206"/>
      <c r="P520" s="206"/>
      <c r="Q520" s="206"/>
      <c r="R520" s="206"/>
      <c r="S520" s="206"/>
      <c r="T520" s="207"/>
      <c r="AT520" s="208" t="s">
        <v>195</v>
      </c>
      <c r="AU520" s="208" t="s">
        <v>82</v>
      </c>
      <c r="AV520" s="13" t="s">
        <v>80</v>
      </c>
      <c r="AW520" s="13" t="s">
        <v>35</v>
      </c>
      <c r="AX520" s="13" t="s">
        <v>73</v>
      </c>
      <c r="AY520" s="208" t="s">
        <v>185</v>
      </c>
    </row>
    <row r="521" spans="2:51" s="14" customFormat="1" ht="11.25">
      <c r="B521" s="209"/>
      <c r="C521" s="210"/>
      <c r="D521" s="200" t="s">
        <v>195</v>
      </c>
      <c r="E521" s="211" t="s">
        <v>19</v>
      </c>
      <c r="F521" s="212" t="s">
        <v>1622</v>
      </c>
      <c r="G521" s="210"/>
      <c r="H521" s="213">
        <v>31.31</v>
      </c>
      <c r="I521" s="214"/>
      <c r="J521" s="210"/>
      <c r="K521" s="210"/>
      <c r="L521" s="215"/>
      <c r="M521" s="216"/>
      <c r="N521" s="217"/>
      <c r="O521" s="217"/>
      <c r="P521" s="217"/>
      <c r="Q521" s="217"/>
      <c r="R521" s="217"/>
      <c r="S521" s="217"/>
      <c r="T521" s="218"/>
      <c r="AT521" s="219" t="s">
        <v>195</v>
      </c>
      <c r="AU521" s="219" t="s">
        <v>82</v>
      </c>
      <c r="AV521" s="14" t="s">
        <v>82</v>
      </c>
      <c r="AW521" s="14" t="s">
        <v>35</v>
      </c>
      <c r="AX521" s="14" t="s">
        <v>73</v>
      </c>
      <c r="AY521" s="219" t="s">
        <v>185</v>
      </c>
    </row>
    <row r="522" spans="2:51" s="14" customFormat="1" ht="11.25">
      <c r="B522" s="209"/>
      <c r="C522" s="210"/>
      <c r="D522" s="200" t="s">
        <v>195</v>
      </c>
      <c r="E522" s="211" t="s">
        <v>19</v>
      </c>
      <c r="F522" s="212" t="s">
        <v>1623</v>
      </c>
      <c r="G522" s="210"/>
      <c r="H522" s="213">
        <v>3.78</v>
      </c>
      <c r="I522" s="214"/>
      <c r="J522" s="210"/>
      <c r="K522" s="210"/>
      <c r="L522" s="215"/>
      <c r="M522" s="216"/>
      <c r="N522" s="217"/>
      <c r="O522" s="217"/>
      <c r="P522" s="217"/>
      <c r="Q522" s="217"/>
      <c r="R522" s="217"/>
      <c r="S522" s="217"/>
      <c r="T522" s="218"/>
      <c r="AT522" s="219" t="s">
        <v>195</v>
      </c>
      <c r="AU522" s="219" t="s">
        <v>82</v>
      </c>
      <c r="AV522" s="14" t="s">
        <v>82</v>
      </c>
      <c r="AW522" s="14" t="s">
        <v>35</v>
      </c>
      <c r="AX522" s="14" t="s">
        <v>73</v>
      </c>
      <c r="AY522" s="219" t="s">
        <v>185</v>
      </c>
    </row>
    <row r="523" spans="2:51" s="14" customFormat="1" ht="11.25">
      <c r="B523" s="209"/>
      <c r="C523" s="210"/>
      <c r="D523" s="200" t="s">
        <v>195</v>
      </c>
      <c r="E523" s="211" t="s">
        <v>19</v>
      </c>
      <c r="F523" s="212" t="s">
        <v>1624</v>
      </c>
      <c r="G523" s="210"/>
      <c r="H523" s="213">
        <v>-8.4</v>
      </c>
      <c r="I523" s="214"/>
      <c r="J523" s="210"/>
      <c r="K523" s="210"/>
      <c r="L523" s="215"/>
      <c r="M523" s="216"/>
      <c r="N523" s="217"/>
      <c r="O523" s="217"/>
      <c r="P523" s="217"/>
      <c r="Q523" s="217"/>
      <c r="R523" s="217"/>
      <c r="S523" s="217"/>
      <c r="T523" s="218"/>
      <c r="AT523" s="219" t="s">
        <v>195</v>
      </c>
      <c r="AU523" s="219" t="s">
        <v>82</v>
      </c>
      <c r="AV523" s="14" t="s">
        <v>82</v>
      </c>
      <c r="AW523" s="14" t="s">
        <v>35</v>
      </c>
      <c r="AX523" s="14" t="s">
        <v>73</v>
      </c>
      <c r="AY523" s="219" t="s">
        <v>185</v>
      </c>
    </row>
    <row r="524" spans="2:51" s="13" customFormat="1" ht="11.25">
      <c r="B524" s="198"/>
      <c r="C524" s="199"/>
      <c r="D524" s="200" t="s">
        <v>195</v>
      </c>
      <c r="E524" s="201" t="s">
        <v>19</v>
      </c>
      <c r="F524" s="202" t="s">
        <v>1625</v>
      </c>
      <c r="G524" s="199"/>
      <c r="H524" s="201" t="s">
        <v>19</v>
      </c>
      <c r="I524" s="203"/>
      <c r="J524" s="199"/>
      <c r="K524" s="199"/>
      <c r="L524" s="204"/>
      <c r="M524" s="205"/>
      <c r="N524" s="206"/>
      <c r="O524" s="206"/>
      <c r="P524" s="206"/>
      <c r="Q524" s="206"/>
      <c r="R524" s="206"/>
      <c r="S524" s="206"/>
      <c r="T524" s="207"/>
      <c r="AT524" s="208" t="s">
        <v>195</v>
      </c>
      <c r="AU524" s="208" t="s">
        <v>82</v>
      </c>
      <c r="AV524" s="13" t="s">
        <v>80</v>
      </c>
      <c r="AW524" s="13" t="s">
        <v>35</v>
      </c>
      <c r="AX524" s="13" t="s">
        <v>73</v>
      </c>
      <c r="AY524" s="208" t="s">
        <v>185</v>
      </c>
    </row>
    <row r="525" spans="2:51" s="14" customFormat="1" ht="11.25">
      <c r="B525" s="209"/>
      <c r="C525" s="210"/>
      <c r="D525" s="200" t="s">
        <v>195</v>
      </c>
      <c r="E525" s="211" t="s">
        <v>19</v>
      </c>
      <c r="F525" s="212" t="s">
        <v>1626</v>
      </c>
      <c r="G525" s="210"/>
      <c r="H525" s="213">
        <v>31.263999999999999</v>
      </c>
      <c r="I525" s="214"/>
      <c r="J525" s="210"/>
      <c r="K525" s="210"/>
      <c r="L525" s="215"/>
      <c r="M525" s="216"/>
      <c r="N525" s="217"/>
      <c r="O525" s="217"/>
      <c r="P525" s="217"/>
      <c r="Q525" s="217"/>
      <c r="R525" s="217"/>
      <c r="S525" s="217"/>
      <c r="T525" s="218"/>
      <c r="AT525" s="219" t="s">
        <v>195</v>
      </c>
      <c r="AU525" s="219" t="s">
        <v>82</v>
      </c>
      <c r="AV525" s="14" t="s">
        <v>82</v>
      </c>
      <c r="AW525" s="14" t="s">
        <v>35</v>
      </c>
      <c r="AX525" s="14" t="s">
        <v>73</v>
      </c>
      <c r="AY525" s="219" t="s">
        <v>185</v>
      </c>
    </row>
    <row r="526" spans="2:51" s="14" customFormat="1" ht="11.25">
      <c r="B526" s="209"/>
      <c r="C526" s="210"/>
      <c r="D526" s="200" t="s">
        <v>195</v>
      </c>
      <c r="E526" s="211" t="s">
        <v>19</v>
      </c>
      <c r="F526" s="212" t="s">
        <v>1623</v>
      </c>
      <c r="G526" s="210"/>
      <c r="H526" s="213">
        <v>3.78</v>
      </c>
      <c r="I526" s="214"/>
      <c r="J526" s="210"/>
      <c r="K526" s="210"/>
      <c r="L526" s="215"/>
      <c r="M526" s="216"/>
      <c r="N526" s="217"/>
      <c r="O526" s="217"/>
      <c r="P526" s="217"/>
      <c r="Q526" s="217"/>
      <c r="R526" s="217"/>
      <c r="S526" s="217"/>
      <c r="T526" s="218"/>
      <c r="AT526" s="219" t="s">
        <v>195</v>
      </c>
      <c r="AU526" s="219" t="s">
        <v>82</v>
      </c>
      <c r="AV526" s="14" t="s">
        <v>82</v>
      </c>
      <c r="AW526" s="14" t="s">
        <v>35</v>
      </c>
      <c r="AX526" s="14" t="s">
        <v>73</v>
      </c>
      <c r="AY526" s="219" t="s">
        <v>185</v>
      </c>
    </row>
    <row r="527" spans="2:51" s="14" customFormat="1" ht="11.25">
      <c r="B527" s="209"/>
      <c r="C527" s="210"/>
      <c r="D527" s="200" t="s">
        <v>195</v>
      </c>
      <c r="E527" s="211" t="s">
        <v>19</v>
      </c>
      <c r="F527" s="212" t="s">
        <v>1624</v>
      </c>
      <c r="G527" s="210"/>
      <c r="H527" s="213">
        <v>-8.4</v>
      </c>
      <c r="I527" s="214"/>
      <c r="J527" s="210"/>
      <c r="K527" s="210"/>
      <c r="L527" s="215"/>
      <c r="M527" s="216"/>
      <c r="N527" s="217"/>
      <c r="O527" s="217"/>
      <c r="P527" s="217"/>
      <c r="Q527" s="217"/>
      <c r="R527" s="217"/>
      <c r="S527" s="217"/>
      <c r="T527" s="218"/>
      <c r="AT527" s="219" t="s">
        <v>195</v>
      </c>
      <c r="AU527" s="219" t="s">
        <v>82</v>
      </c>
      <c r="AV527" s="14" t="s">
        <v>82</v>
      </c>
      <c r="AW527" s="14" t="s">
        <v>35</v>
      </c>
      <c r="AX527" s="14" t="s">
        <v>73</v>
      </c>
      <c r="AY527" s="219" t="s">
        <v>185</v>
      </c>
    </row>
    <row r="528" spans="2:51" s="13" customFormat="1" ht="11.25">
      <c r="B528" s="198"/>
      <c r="C528" s="199"/>
      <c r="D528" s="200" t="s">
        <v>195</v>
      </c>
      <c r="E528" s="201" t="s">
        <v>19</v>
      </c>
      <c r="F528" s="202" t="s">
        <v>1627</v>
      </c>
      <c r="G528" s="199"/>
      <c r="H528" s="201" t="s">
        <v>19</v>
      </c>
      <c r="I528" s="203"/>
      <c r="J528" s="199"/>
      <c r="K528" s="199"/>
      <c r="L528" s="204"/>
      <c r="M528" s="205"/>
      <c r="N528" s="206"/>
      <c r="O528" s="206"/>
      <c r="P528" s="206"/>
      <c r="Q528" s="206"/>
      <c r="R528" s="206"/>
      <c r="S528" s="206"/>
      <c r="T528" s="207"/>
      <c r="AT528" s="208" t="s">
        <v>195</v>
      </c>
      <c r="AU528" s="208" t="s">
        <v>82</v>
      </c>
      <c r="AV528" s="13" t="s">
        <v>80</v>
      </c>
      <c r="AW528" s="13" t="s">
        <v>35</v>
      </c>
      <c r="AX528" s="13" t="s">
        <v>73</v>
      </c>
      <c r="AY528" s="208" t="s">
        <v>185</v>
      </c>
    </row>
    <row r="529" spans="2:51" s="14" customFormat="1" ht="11.25">
      <c r="B529" s="209"/>
      <c r="C529" s="210"/>
      <c r="D529" s="200" t="s">
        <v>195</v>
      </c>
      <c r="E529" s="211" t="s">
        <v>19</v>
      </c>
      <c r="F529" s="212" t="s">
        <v>1628</v>
      </c>
      <c r="G529" s="210"/>
      <c r="H529" s="213">
        <v>12.214</v>
      </c>
      <c r="I529" s="214"/>
      <c r="J529" s="210"/>
      <c r="K529" s="210"/>
      <c r="L529" s="215"/>
      <c r="M529" s="216"/>
      <c r="N529" s="217"/>
      <c r="O529" s="217"/>
      <c r="P529" s="217"/>
      <c r="Q529" s="217"/>
      <c r="R529" s="217"/>
      <c r="S529" s="217"/>
      <c r="T529" s="218"/>
      <c r="AT529" s="219" t="s">
        <v>195</v>
      </c>
      <c r="AU529" s="219" t="s">
        <v>82</v>
      </c>
      <c r="AV529" s="14" t="s">
        <v>82</v>
      </c>
      <c r="AW529" s="14" t="s">
        <v>35</v>
      </c>
      <c r="AX529" s="14" t="s">
        <v>73</v>
      </c>
      <c r="AY529" s="219" t="s">
        <v>185</v>
      </c>
    </row>
    <row r="530" spans="2:51" s="14" customFormat="1" ht="11.25">
      <c r="B530" s="209"/>
      <c r="C530" s="210"/>
      <c r="D530" s="200" t="s">
        <v>195</v>
      </c>
      <c r="E530" s="211" t="s">
        <v>19</v>
      </c>
      <c r="F530" s="212" t="s">
        <v>1629</v>
      </c>
      <c r="G530" s="210"/>
      <c r="H530" s="213">
        <v>2.1</v>
      </c>
      <c r="I530" s="214"/>
      <c r="J530" s="210"/>
      <c r="K530" s="210"/>
      <c r="L530" s="215"/>
      <c r="M530" s="216"/>
      <c r="N530" s="217"/>
      <c r="O530" s="217"/>
      <c r="P530" s="217"/>
      <c r="Q530" s="217"/>
      <c r="R530" s="217"/>
      <c r="S530" s="217"/>
      <c r="T530" s="218"/>
      <c r="AT530" s="219" t="s">
        <v>195</v>
      </c>
      <c r="AU530" s="219" t="s">
        <v>82</v>
      </c>
      <c r="AV530" s="14" t="s">
        <v>82</v>
      </c>
      <c r="AW530" s="14" t="s">
        <v>35</v>
      </c>
      <c r="AX530" s="14" t="s">
        <v>73</v>
      </c>
      <c r="AY530" s="219" t="s">
        <v>185</v>
      </c>
    </row>
    <row r="531" spans="2:51" s="14" customFormat="1" ht="11.25">
      <c r="B531" s="209"/>
      <c r="C531" s="210"/>
      <c r="D531" s="200" t="s">
        <v>195</v>
      </c>
      <c r="E531" s="211" t="s">
        <v>19</v>
      </c>
      <c r="F531" s="212" t="s">
        <v>1630</v>
      </c>
      <c r="G531" s="210"/>
      <c r="H531" s="213">
        <v>-3</v>
      </c>
      <c r="I531" s="214"/>
      <c r="J531" s="210"/>
      <c r="K531" s="210"/>
      <c r="L531" s="215"/>
      <c r="M531" s="216"/>
      <c r="N531" s="217"/>
      <c r="O531" s="217"/>
      <c r="P531" s="217"/>
      <c r="Q531" s="217"/>
      <c r="R531" s="217"/>
      <c r="S531" s="217"/>
      <c r="T531" s="218"/>
      <c r="AT531" s="219" t="s">
        <v>195</v>
      </c>
      <c r="AU531" s="219" t="s">
        <v>82</v>
      </c>
      <c r="AV531" s="14" t="s">
        <v>82</v>
      </c>
      <c r="AW531" s="14" t="s">
        <v>35</v>
      </c>
      <c r="AX531" s="14" t="s">
        <v>73</v>
      </c>
      <c r="AY531" s="219" t="s">
        <v>185</v>
      </c>
    </row>
    <row r="532" spans="2:51" s="13" customFormat="1" ht="11.25">
      <c r="B532" s="198"/>
      <c r="C532" s="199"/>
      <c r="D532" s="200" t="s">
        <v>195</v>
      </c>
      <c r="E532" s="201" t="s">
        <v>19</v>
      </c>
      <c r="F532" s="202" t="s">
        <v>1631</v>
      </c>
      <c r="G532" s="199"/>
      <c r="H532" s="201" t="s">
        <v>19</v>
      </c>
      <c r="I532" s="203"/>
      <c r="J532" s="199"/>
      <c r="K532" s="199"/>
      <c r="L532" s="204"/>
      <c r="M532" s="205"/>
      <c r="N532" s="206"/>
      <c r="O532" s="206"/>
      <c r="P532" s="206"/>
      <c r="Q532" s="206"/>
      <c r="R532" s="206"/>
      <c r="S532" s="206"/>
      <c r="T532" s="207"/>
      <c r="AT532" s="208" t="s">
        <v>195</v>
      </c>
      <c r="AU532" s="208" t="s">
        <v>82</v>
      </c>
      <c r="AV532" s="13" t="s">
        <v>80</v>
      </c>
      <c r="AW532" s="13" t="s">
        <v>35</v>
      </c>
      <c r="AX532" s="13" t="s">
        <v>73</v>
      </c>
      <c r="AY532" s="208" t="s">
        <v>185</v>
      </c>
    </row>
    <row r="533" spans="2:51" s="14" customFormat="1" ht="11.25">
      <c r="B533" s="209"/>
      <c r="C533" s="210"/>
      <c r="D533" s="200" t="s">
        <v>195</v>
      </c>
      <c r="E533" s="211" t="s">
        <v>19</v>
      </c>
      <c r="F533" s="212" t="s">
        <v>1632</v>
      </c>
      <c r="G533" s="210"/>
      <c r="H533" s="213">
        <v>10.85</v>
      </c>
      <c r="I533" s="214"/>
      <c r="J533" s="210"/>
      <c r="K533" s="210"/>
      <c r="L533" s="215"/>
      <c r="M533" s="216"/>
      <c r="N533" s="217"/>
      <c r="O533" s="217"/>
      <c r="P533" s="217"/>
      <c r="Q533" s="217"/>
      <c r="R533" s="217"/>
      <c r="S533" s="217"/>
      <c r="T533" s="218"/>
      <c r="AT533" s="219" t="s">
        <v>195</v>
      </c>
      <c r="AU533" s="219" t="s">
        <v>82</v>
      </c>
      <c r="AV533" s="14" t="s">
        <v>82</v>
      </c>
      <c r="AW533" s="14" t="s">
        <v>35</v>
      </c>
      <c r="AX533" s="14" t="s">
        <v>73</v>
      </c>
      <c r="AY533" s="219" t="s">
        <v>185</v>
      </c>
    </row>
    <row r="534" spans="2:51" s="14" customFormat="1" ht="11.25">
      <c r="B534" s="209"/>
      <c r="C534" s="210"/>
      <c r="D534" s="200" t="s">
        <v>195</v>
      </c>
      <c r="E534" s="211" t="s">
        <v>19</v>
      </c>
      <c r="F534" s="212" t="s">
        <v>1629</v>
      </c>
      <c r="G534" s="210"/>
      <c r="H534" s="213">
        <v>2.1</v>
      </c>
      <c r="I534" s="214"/>
      <c r="J534" s="210"/>
      <c r="K534" s="210"/>
      <c r="L534" s="215"/>
      <c r="M534" s="216"/>
      <c r="N534" s="217"/>
      <c r="O534" s="217"/>
      <c r="P534" s="217"/>
      <c r="Q534" s="217"/>
      <c r="R534" s="217"/>
      <c r="S534" s="217"/>
      <c r="T534" s="218"/>
      <c r="AT534" s="219" t="s">
        <v>195</v>
      </c>
      <c r="AU534" s="219" t="s">
        <v>82</v>
      </c>
      <c r="AV534" s="14" t="s">
        <v>82</v>
      </c>
      <c r="AW534" s="14" t="s">
        <v>35</v>
      </c>
      <c r="AX534" s="14" t="s">
        <v>73</v>
      </c>
      <c r="AY534" s="219" t="s">
        <v>185</v>
      </c>
    </row>
    <row r="535" spans="2:51" s="14" customFormat="1" ht="11.25">
      <c r="B535" s="209"/>
      <c r="C535" s="210"/>
      <c r="D535" s="200" t="s">
        <v>195</v>
      </c>
      <c r="E535" s="211" t="s">
        <v>19</v>
      </c>
      <c r="F535" s="212" t="s">
        <v>1630</v>
      </c>
      <c r="G535" s="210"/>
      <c r="H535" s="213">
        <v>-3</v>
      </c>
      <c r="I535" s="214"/>
      <c r="J535" s="210"/>
      <c r="K535" s="210"/>
      <c r="L535" s="215"/>
      <c r="M535" s="216"/>
      <c r="N535" s="217"/>
      <c r="O535" s="217"/>
      <c r="P535" s="217"/>
      <c r="Q535" s="217"/>
      <c r="R535" s="217"/>
      <c r="S535" s="217"/>
      <c r="T535" s="218"/>
      <c r="AT535" s="219" t="s">
        <v>195</v>
      </c>
      <c r="AU535" s="219" t="s">
        <v>82</v>
      </c>
      <c r="AV535" s="14" t="s">
        <v>82</v>
      </c>
      <c r="AW535" s="14" t="s">
        <v>35</v>
      </c>
      <c r="AX535" s="14" t="s">
        <v>73</v>
      </c>
      <c r="AY535" s="219" t="s">
        <v>185</v>
      </c>
    </row>
    <row r="536" spans="2:51" s="13" customFormat="1" ht="11.25">
      <c r="B536" s="198"/>
      <c r="C536" s="199"/>
      <c r="D536" s="200" t="s">
        <v>195</v>
      </c>
      <c r="E536" s="201" t="s">
        <v>19</v>
      </c>
      <c r="F536" s="202" t="s">
        <v>1633</v>
      </c>
      <c r="G536" s="199"/>
      <c r="H536" s="201" t="s">
        <v>19</v>
      </c>
      <c r="I536" s="203"/>
      <c r="J536" s="199"/>
      <c r="K536" s="199"/>
      <c r="L536" s="204"/>
      <c r="M536" s="205"/>
      <c r="N536" s="206"/>
      <c r="O536" s="206"/>
      <c r="P536" s="206"/>
      <c r="Q536" s="206"/>
      <c r="R536" s="206"/>
      <c r="S536" s="206"/>
      <c r="T536" s="207"/>
      <c r="AT536" s="208" t="s">
        <v>195</v>
      </c>
      <c r="AU536" s="208" t="s">
        <v>82</v>
      </c>
      <c r="AV536" s="13" t="s">
        <v>80</v>
      </c>
      <c r="AW536" s="13" t="s">
        <v>35</v>
      </c>
      <c r="AX536" s="13" t="s">
        <v>73</v>
      </c>
      <c r="AY536" s="208" t="s">
        <v>185</v>
      </c>
    </row>
    <row r="537" spans="2:51" s="14" customFormat="1" ht="11.25">
      <c r="B537" s="209"/>
      <c r="C537" s="210"/>
      <c r="D537" s="200" t="s">
        <v>195</v>
      </c>
      <c r="E537" s="211" t="s">
        <v>19</v>
      </c>
      <c r="F537" s="212" t="s">
        <v>1628</v>
      </c>
      <c r="G537" s="210"/>
      <c r="H537" s="213">
        <v>12.214</v>
      </c>
      <c r="I537" s="214"/>
      <c r="J537" s="210"/>
      <c r="K537" s="210"/>
      <c r="L537" s="215"/>
      <c r="M537" s="216"/>
      <c r="N537" s="217"/>
      <c r="O537" s="217"/>
      <c r="P537" s="217"/>
      <c r="Q537" s="217"/>
      <c r="R537" s="217"/>
      <c r="S537" s="217"/>
      <c r="T537" s="218"/>
      <c r="AT537" s="219" t="s">
        <v>195</v>
      </c>
      <c r="AU537" s="219" t="s">
        <v>82</v>
      </c>
      <c r="AV537" s="14" t="s">
        <v>82</v>
      </c>
      <c r="AW537" s="14" t="s">
        <v>35</v>
      </c>
      <c r="AX537" s="14" t="s">
        <v>73</v>
      </c>
      <c r="AY537" s="219" t="s">
        <v>185</v>
      </c>
    </row>
    <row r="538" spans="2:51" s="14" customFormat="1" ht="11.25">
      <c r="B538" s="209"/>
      <c r="C538" s="210"/>
      <c r="D538" s="200" t="s">
        <v>195</v>
      </c>
      <c r="E538" s="211" t="s">
        <v>19</v>
      </c>
      <c r="F538" s="212" t="s">
        <v>1629</v>
      </c>
      <c r="G538" s="210"/>
      <c r="H538" s="213">
        <v>2.1</v>
      </c>
      <c r="I538" s="214"/>
      <c r="J538" s="210"/>
      <c r="K538" s="210"/>
      <c r="L538" s="215"/>
      <c r="M538" s="216"/>
      <c r="N538" s="217"/>
      <c r="O538" s="217"/>
      <c r="P538" s="217"/>
      <c r="Q538" s="217"/>
      <c r="R538" s="217"/>
      <c r="S538" s="217"/>
      <c r="T538" s="218"/>
      <c r="AT538" s="219" t="s">
        <v>195</v>
      </c>
      <c r="AU538" s="219" t="s">
        <v>82</v>
      </c>
      <c r="AV538" s="14" t="s">
        <v>82</v>
      </c>
      <c r="AW538" s="14" t="s">
        <v>35</v>
      </c>
      <c r="AX538" s="14" t="s">
        <v>73</v>
      </c>
      <c r="AY538" s="219" t="s">
        <v>185</v>
      </c>
    </row>
    <row r="539" spans="2:51" s="14" customFormat="1" ht="11.25">
      <c r="B539" s="209"/>
      <c r="C539" s="210"/>
      <c r="D539" s="200" t="s">
        <v>195</v>
      </c>
      <c r="E539" s="211" t="s">
        <v>19</v>
      </c>
      <c r="F539" s="212" t="s">
        <v>1630</v>
      </c>
      <c r="G539" s="210"/>
      <c r="H539" s="213">
        <v>-3</v>
      </c>
      <c r="I539" s="214"/>
      <c r="J539" s="210"/>
      <c r="K539" s="210"/>
      <c r="L539" s="215"/>
      <c r="M539" s="216"/>
      <c r="N539" s="217"/>
      <c r="O539" s="217"/>
      <c r="P539" s="217"/>
      <c r="Q539" s="217"/>
      <c r="R539" s="217"/>
      <c r="S539" s="217"/>
      <c r="T539" s="218"/>
      <c r="AT539" s="219" t="s">
        <v>195</v>
      </c>
      <c r="AU539" s="219" t="s">
        <v>82</v>
      </c>
      <c r="AV539" s="14" t="s">
        <v>82</v>
      </c>
      <c r="AW539" s="14" t="s">
        <v>35</v>
      </c>
      <c r="AX539" s="14" t="s">
        <v>73</v>
      </c>
      <c r="AY539" s="219" t="s">
        <v>185</v>
      </c>
    </row>
    <row r="540" spans="2:51" s="13" customFormat="1" ht="11.25">
      <c r="B540" s="198"/>
      <c r="C540" s="199"/>
      <c r="D540" s="200" t="s">
        <v>195</v>
      </c>
      <c r="E540" s="201" t="s">
        <v>19</v>
      </c>
      <c r="F540" s="202" t="s">
        <v>1634</v>
      </c>
      <c r="G540" s="199"/>
      <c r="H540" s="201" t="s">
        <v>19</v>
      </c>
      <c r="I540" s="203"/>
      <c r="J540" s="199"/>
      <c r="K540" s="199"/>
      <c r="L540" s="204"/>
      <c r="M540" s="205"/>
      <c r="N540" s="206"/>
      <c r="O540" s="206"/>
      <c r="P540" s="206"/>
      <c r="Q540" s="206"/>
      <c r="R540" s="206"/>
      <c r="S540" s="206"/>
      <c r="T540" s="207"/>
      <c r="AT540" s="208" t="s">
        <v>195</v>
      </c>
      <c r="AU540" s="208" t="s">
        <v>82</v>
      </c>
      <c r="AV540" s="13" t="s">
        <v>80</v>
      </c>
      <c r="AW540" s="13" t="s">
        <v>35</v>
      </c>
      <c r="AX540" s="13" t="s">
        <v>73</v>
      </c>
      <c r="AY540" s="208" t="s">
        <v>185</v>
      </c>
    </row>
    <row r="541" spans="2:51" s="14" customFormat="1" ht="11.25">
      <c r="B541" s="209"/>
      <c r="C541" s="210"/>
      <c r="D541" s="200" t="s">
        <v>195</v>
      </c>
      <c r="E541" s="211" t="s">
        <v>19</v>
      </c>
      <c r="F541" s="212" t="s">
        <v>1635</v>
      </c>
      <c r="G541" s="210"/>
      <c r="H541" s="213">
        <v>23.126000000000001</v>
      </c>
      <c r="I541" s="214"/>
      <c r="J541" s="210"/>
      <c r="K541" s="210"/>
      <c r="L541" s="215"/>
      <c r="M541" s="216"/>
      <c r="N541" s="217"/>
      <c r="O541" s="217"/>
      <c r="P541" s="217"/>
      <c r="Q541" s="217"/>
      <c r="R541" s="217"/>
      <c r="S541" s="217"/>
      <c r="T541" s="218"/>
      <c r="AT541" s="219" t="s">
        <v>195</v>
      </c>
      <c r="AU541" s="219" t="s">
        <v>82</v>
      </c>
      <c r="AV541" s="14" t="s">
        <v>82</v>
      </c>
      <c r="AW541" s="14" t="s">
        <v>35</v>
      </c>
      <c r="AX541" s="14" t="s">
        <v>73</v>
      </c>
      <c r="AY541" s="219" t="s">
        <v>185</v>
      </c>
    </row>
    <row r="542" spans="2:51" s="14" customFormat="1" ht="11.25">
      <c r="B542" s="209"/>
      <c r="C542" s="210"/>
      <c r="D542" s="200" t="s">
        <v>195</v>
      </c>
      <c r="E542" s="211" t="s">
        <v>19</v>
      </c>
      <c r="F542" s="212" t="s">
        <v>1636</v>
      </c>
      <c r="G542" s="210"/>
      <c r="H542" s="213">
        <v>3</v>
      </c>
      <c r="I542" s="214"/>
      <c r="J542" s="210"/>
      <c r="K542" s="210"/>
      <c r="L542" s="215"/>
      <c r="M542" s="216"/>
      <c r="N542" s="217"/>
      <c r="O542" s="217"/>
      <c r="P542" s="217"/>
      <c r="Q542" s="217"/>
      <c r="R542" s="217"/>
      <c r="S542" s="217"/>
      <c r="T542" s="218"/>
      <c r="AT542" s="219" t="s">
        <v>195</v>
      </c>
      <c r="AU542" s="219" t="s">
        <v>82</v>
      </c>
      <c r="AV542" s="14" t="s">
        <v>82</v>
      </c>
      <c r="AW542" s="14" t="s">
        <v>35</v>
      </c>
      <c r="AX542" s="14" t="s">
        <v>73</v>
      </c>
      <c r="AY542" s="219" t="s">
        <v>185</v>
      </c>
    </row>
    <row r="543" spans="2:51" s="14" customFormat="1" ht="11.25">
      <c r="B543" s="209"/>
      <c r="C543" s="210"/>
      <c r="D543" s="200" t="s">
        <v>195</v>
      </c>
      <c r="E543" s="211" t="s">
        <v>19</v>
      </c>
      <c r="F543" s="212" t="s">
        <v>1637</v>
      </c>
      <c r="G543" s="210"/>
      <c r="H543" s="213">
        <v>-12</v>
      </c>
      <c r="I543" s="214"/>
      <c r="J543" s="210"/>
      <c r="K543" s="210"/>
      <c r="L543" s="215"/>
      <c r="M543" s="216"/>
      <c r="N543" s="217"/>
      <c r="O543" s="217"/>
      <c r="P543" s="217"/>
      <c r="Q543" s="217"/>
      <c r="R543" s="217"/>
      <c r="S543" s="217"/>
      <c r="T543" s="218"/>
      <c r="AT543" s="219" t="s">
        <v>195</v>
      </c>
      <c r="AU543" s="219" t="s">
        <v>82</v>
      </c>
      <c r="AV543" s="14" t="s">
        <v>82</v>
      </c>
      <c r="AW543" s="14" t="s">
        <v>35</v>
      </c>
      <c r="AX543" s="14" t="s">
        <v>73</v>
      </c>
      <c r="AY543" s="219" t="s">
        <v>185</v>
      </c>
    </row>
    <row r="544" spans="2:51" s="13" customFormat="1" ht="11.25">
      <c r="B544" s="198"/>
      <c r="C544" s="199"/>
      <c r="D544" s="200" t="s">
        <v>195</v>
      </c>
      <c r="E544" s="201" t="s">
        <v>19</v>
      </c>
      <c r="F544" s="202" t="s">
        <v>1638</v>
      </c>
      <c r="G544" s="199"/>
      <c r="H544" s="201" t="s">
        <v>19</v>
      </c>
      <c r="I544" s="203"/>
      <c r="J544" s="199"/>
      <c r="K544" s="199"/>
      <c r="L544" s="204"/>
      <c r="M544" s="205"/>
      <c r="N544" s="206"/>
      <c r="O544" s="206"/>
      <c r="P544" s="206"/>
      <c r="Q544" s="206"/>
      <c r="R544" s="206"/>
      <c r="S544" s="206"/>
      <c r="T544" s="207"/>
      <c r="AT544" s="208" t="s">
        <v>195</v>
      </c>
      <c r="AU544" s="208" t="s">
        <v>82</v>
      </c>
      <c r="AV544" s="13" t="s">
        <v>80</v>
      </c>
      <c r="AW544" s="13" t="s">
        <v>35</v>
      </c>
      <c r="AX544" s="13" t="s">
        <v>73</v>
      </c>
      <c r="AY544" s="208" t="s">
        <v>185</v>
      </c>
    </row>
    <row r="545" spans="2:51" s="14" customFormat="1" ht="11.25">
      <c r="B545" s="209"/>
      <c r="C545" s="210"/>
      <c r="D545" s="200" t="s">
        <v>195</v>
      </c>
      <c r="E545" s="211" t="s">
        <v>19</v>
      </c>
      <c r="F545" s="212" t="s">
        <v>1639</v>
      </c>
      <c r="G545" s="210"/>
      <c r="H545" s="213">
        <v>19.158000000000001</v>
      </c>
      <c r="I545" s="214"/>
      <c r="J545" s="210"/>
      <c r="K545" s="210"/>
      <c r="L545" s="215"/>
      <c r="M545" s="216"/>
      <c r="N545" s="217"/>
      <c r="O545" s="217"/>
      <c r="P545" s="217"/>
      <c r="Q545" s="217"/>
      <c r="R545" s="217"/>
      <c r="S545" s="217"/>
      <c r="T545" s="218"/>
      <c r="AT545" s="219" t="s">
        <v>195</v>
      </c>
      <c r="AU545" s="219" t="s">
        <v>82</v>
      </c>
      <c r="AV545" s="14" t="s">
        <v>82</v>
      </c>
      <c r="AW545" s="14" t="s">
        <v>35</v>
      </c>
      <c r="AX545" s="14" t="s">
        <v>73</v>
      </c>
      <c r="AY545" s="219" t="s">
        <v>185</v>
      </c>
    </row>
    <row r="546" spans="2:51" s="14" customFormat="1" ht="11.25">
      <c r="B546" s="209"/>
      <c r="C546" s="210"/>
      <c r="D546" s="200" t="s">
        <v>195</v>
      </c>
      <c r="E546" s="211" t="s">
        <v>19</v>
      </c>
      <c r="F546" s="212" t="s">
        <v>1636</v>
      </c>
      <c r="G546" s="210"/>
      <c r="H546" s="213">
        <v>3</v>
      </c>
      <c r="I546" s="214"/>
      <c r="J546" s="210"/>
      <c r="K546" s="210"/>
      <c r="L546" s="215"/>
      <c r="M546" s="216"/>
      <c r="N546" s="217"/>
      <c r="O546" s="217"/>
      <c r="P546" s="217"/>
      <c r="Q546" s="217"/>
      <c r="R546" s="217"/>
      <c r="S546" s="217"/>
      <c r="T546" s="218"/>
      <c r="AT546" s="219" t="s">
        <v>195</v>
      </c>
      <c r="AU546" s="219" t="s">
        <v>82</v>
      </c>
      <c r="AV546" s="14" t="s">
        <v>82</v>
      </c>
      <c r="AW546" s="14" t="s">
        <v>35</v>
      </c>
      <c r="AX546" s="14" t="s">
        <v>73</v>
      </c>
      <c r="AY546" s="219" t="s">
        <v>185</v>
      </c>
    </row>
    <row r="547" spans="2:51" s="14" customFormat="1" ht="11.25">
      <c r="B547" s="209"/>
      <c r="C547" s="210"/>
      <c r="D547" s="200" t="s">
        <v>195</v>
      </c>
      <c r="E547" s="211" t="s">
        <v>19</v>
      </c>
      <c r="F547" s="212" t="s">
        <v>1637</v>
      </c>
      <c r="G547" s="210"/>
      <c r="H547" s="213">
        <v>-12</v>
      </c>
      <c r="I547" s="214"/>
      <c r="J547" s="210"/>
      <c r="K547" s="210"/>
      <c r="L547" s="215"/>
      <c r="M547" s="216"/>
      <c r="N547" s="217"/>
      <c r="O547" s="217"/>
      <c r="P547" s="217"/>
      <c r="Q547" s="217"/>
      <c r="R547" s="217"/>
      <c r="S547" s="217"/>
      <c r="T547" s="218"/>
      <c r="AT547" s="219" t="s">
        <v>195</v>
      </c>
      <c r="AU547" s="219" t="s">
        <v>82</v>
      </c>
      <c r="AV547" s="14" t="s">
        <v>82</v>
      </c>
      <c r="AW547" s="14" t="s">
        <v>35</v>
      </c>
      <c r="AX547" s="14" t="s">
        <v>73</v>
      </c>
      <c r="AY547" s="219" t="s">
        <v>185</v>
      </c>
    </row>
    <row r="548" spans="2:51" s="13" customFormat="1" ht="11.25">
      <c r="B548" s="198"/>
      <c r="C548" s="199"/>
      <c r="D548" s="200" t="s">
        <v>195</v>
      </c>
      <c r="E548" s="201" t="s">
        <v>19</v>
      </c>
      <c r="F548" s="202" t="s">
        <v>1640</v>
      </c>
      <c r="G548" s="199"/>
      <c r="H548" s="201" t="s">
        <v>19</v>
      </c>
      <c r="I548" s="203"/>
      <c r="J548" s="199"/>
      <c r="K548" s="199"/>
      <c r="L548" s="204"/>
      <c r="M548" s="205"/>
      <c r="N548" s="206"/>
      <c r="O548" s="206"/>
      <c r="P548" s="206"/>
      <c r="Q548" s="206"/>
      <c r="R548" s="206"/>
      <c r="S548" s="206"/>
      <c r="T548" s="207"/>
      <c r="AT548" s="208" t="s">
        <v>195</v>
      </c>
      <c r="AU548" s="208" t="s">
        <v>82</v>
      </c>
      <c r="AV548" s="13" t="s">
        <v>80</v>
      </c>
      <c r="AW548" s="13" t="s">
        <v>35</v>
      </c>
      <c r="AX548" s="13" t="s">
        <v>73</v>
      </c>
      <c r="AY548" s="208" t="s">
        <v>185</v>
      </c>
    </row>
    <row r="549" spans="2:51" s="14" customFormat="1" ht="11.25">
      <c r="B549" s="209"/>
      <c r="C549" s="210"/>
      <c r="D549" s="200" t="s">
        <v>195</v>
      </c>
      <c r="E549" s="211" t="s">
        <v>19</v>
      </c>
      <c r="F549" s="212" t="s">
        <v>1641</v>
      </c>
      <c r="G549" s="210"/>
      <c r="H549" s="213">
        <v>9.2379999999999995</v>
      </c>
      <c r="I549" s="214"/>
      <c r="J549" s="210"/>
      <c r="K549" s="210"/>
      <c r="L549" s="215"/>
      <c r="M549" s="216"/>
      <c r="N549" s="217"/>
      <c r="O549" s="217"/>
      <c r="P549" s="217"/>
      <c r="Q549" s="217"/>
      <c r="R549" s="217"/>
      <c r="S549" s="217"/>
      <c r="T549" s="218"/>
      <c r="AT549" s="219" t="s">
        <v>195</v>
      </c>
      <c r="AU549" s="219" t="s">
        <v>82</v>
      </c>
      <c r="AV549" s="14" t="s">
        <v>82</v>
      </c>
      <c r="AW549" s="14" t="s">
        <v>35</v>
      </c>
      <c r="AX549" s="14" t="s">
        <v>73</v>
      </c>
      <c r="AY549" s="219" t="s">
        <v>185</v>
      </c>
    </row>
    <row r="550" spans="2:51" s="14" customFormat="1" ht="11.25">
      <c r="B550" s="209"/>
      <c r="C550" s="210"/>
      <c r="D550" s="200" t="s">
        <v>195</v>
      </c>
      <c r="E550" s="211" t="s">
        <v>19</v>
      </c>
      <c r="F550" s="212" t="s">
        <v>1629</v>
      </c>
      <c r="G550" s="210"/>
      <c r="H550" s="213">
        <v>2.1</v>
      </c>
      <c r="I550" s="214"/>
      <c r="J550" s="210"/>
      <c r="K550" s="210"/>
      <c r="L550" s="215"/>
      <c r="M550" s="216"/>
      <c r="N550" s="217"/>
      <c r="O550" s="217"/>
      <c r="P550" s="217"/>
      <c r="Q550" s="217"/>
      <c r="R550" s="217"/>
      <c r="S550" s="217"/>
      <c r="T550" s="218"/>
      <c r="AT550" s="219" t="s">
        <v>195</v>
      </c>
      <c r="AU550" s="219" t="s">
        <v>82</v>
      </c>
      <c r="AV550" s="14" t="s">
        <v>82</v>
      </c>
      <c r="AW550" s="14" t="s">
        <v>35</v>
      </c>
      <c r="AX550" s="14" t="s">
        <v>73</v>
      </c>
      <c r="AY550" s="219" t="s">
        <v>185</v>
      </c>
    </row>
    <row r="551" spans="2:51" s="14" customFormat="1" ht="11.25">
      <c r="B551" s="209"/>
      <c r="C551" s="210"/>
      <c r="D551" s="200" t="s">
        <v>195</v>
      </c>
      <c r="E551" s="211" t="s">
        <v>19</v>
      </c>
      <c r="F551" s="212" t="s">
        <v>1630</v>
      </c>
      <c r="G551" s="210"/>
      <c r="H551" s="213">
        <v>-3</v>
      </c>
      <c r="I551" s="214"/>
      <c r="J551" s="210"/>
      <c r="K551" s="210"/>
      <c r="L551" s="215"/>
      <c r="M551" s="216"/>
      <c r="N551" s="217"/>
      <c r="O551" s="217"/>
      <c r="P551" s="217"/>
      <c r="Q551" s="217"/>
      <c r="R551" s="217"/>
      <c r="S551" s="217"/>
      <c r="T551" s="218"/>
      <c r="AT551" s="219" t="s">
        <v>195</v>
      </c>
      <c r="AU551" s="219" t="s">
        <v>82</v>
      </c>
      <c r="AV551" s="14" t="s">
        <v>82</v>
      </c>
      <c r="AW551" s="14" t="s">
        <v>35</v>
      </c>
      <c r="AX551" s="14" t="s">
        <v>73</v>
      </c>
      <c r="AY551" s="219" t="s">
        <v>185</v>
      </c>
    </row>
    <row r="552" spans="2:51" s="13" customFormat="1" ht="11.25">
      <c r="B552" s="198"/>
      <c r="C552" s="199"/>
      <c r="D552" s="200" t="s">
        <v>195</v>
      </c>
      <c r="E552" s="201" t="s">
        <v>19</v>
      </c>
      <c r="F552" s="202" t="s">
        <v>1642</v>
      </c>
      <c r="G552" s="199"/>
      <c r="H552" s="201" t="s">
        <v>19</v>
      </c>
      <c r="I552" s="203"/>
      <c r="J552" s="199"/>
      <c r="K552" s="199"/>
      <c r="L552" s="204"/>
      <c r="M552" s="205"/>
      <c r="N552" s="206"/>
      <c r="O552" s="206"/>
      <c r="P552" s="206"/>
      <c r="Q552" s="206"/>
      <c r="R552" s="206"/>
      <c r="S552" s="206"/>
      <c r="T552" s="207"/>
      <c r="AT552" s="208" t="s">
        <v>195</v>
      </c>
      <c r="AU552" s="208" t="s">
        <v>82</v>
      </c>
      <c r="AV552" s="13" t="s">
        <v>80</v>
      </c>
      <c r="AW552" s="13" t="s">
        <v>35</v>
      </c>
      <c r="AX552" s="13" t="s">
        <v>73</v>
      </c>
      <c r="AY552" s="208" t="s">
        <v>185</v>
      </c>
    </row>
    <row r="553" spans="2:51" s="14" customFormat="1" ht="11.25">
      <c r="B553" s="209"/>
      <c r="C553" s="210"/>
      <c r="D553" s="200" t="s">
        <v>195</v>
      </c>
      <c r="E553" s="211" t="s">
        <v>19</v>
      </c>
      <c r="F553" s="212" t="s">
        <v>1643</v>
      </c>
      <c r="G553" s="210"/>
      <c r="H553" s="213">
        <v>30.07</v>
      </c>
      <c r="I553" s="214"/>
      <c r="J553" s="210"/>
      <c r="K553" s="210"/>
      <c r="L553" s="215"/>
      <c r="M553" s="216"/>
      <c r="N553" s="217"/>
      <c r="O553" s="217"/>
      <c r="P553" s="217"/>
      <c r="Q553" s="217"/>
      <c r="R553" s="217"/>
      <c r="S553" s="217"/>
      <c r="T553" s="218"/>
      <c r="AT553" s="219" t="s">
        <v>195</v>
      </c>
      <c r="AU553" s="219" t="s">
        <v>82</v>
      </c>
      <c r="AV553" s="14" t="s">
        <v>82</v>
      </c>
      <c r="AW553" s="14" t="s">
        <v>35</v>
      </c>
      <c r="AX553" s="14" t="s">
        <v>73</v>
      </c>
      <c r="AY553" s="219" t="s">
        <v>185</v>
      </c>
    </row>
    <row r="554" spans="2:51" s="14" customFormat="1" ht="11.25">
      <c r="B554" s="209"/>
      <c r="C554" s="210"/>
      <c r="D554" s="200" t="s">
        <v>195</v>
      </c>
      <c r="E554" s="211" t="s">
        <v>19</v>
      </c>
      <c r="F554" s="212" t="s">
        <v>1644</v>
      </c>
      <c r="G554" s="210"/>
      <c r="H554" s="213">
        <v>3.48</v>
      </c>
      <c r="I554" s="214"/>
      <c r="J554" s="210"/>
      <c r="K554" s="210"/>
      <c r="L554" s="215"/>
      <c r="M554" s="216"/>
      <c r="N554" s="217"/>
      <c r="O554" s="217"/>
      <c r="P554" s="217"/>
      <c r="Q554" s="217"/>
      <c r="R554" s="217"/>
      <c r="S554" s="217"/>
      <c r="T554" s="218"/>
      <c r="AT554" s="219" t="s">
        <v>195</v>
      </c>
      <c r="AU554" s="219" t="s">
        <v>82</v>
      </c>
      <c r="AV554" s="14" t="s">
        <v>82</v>
      </c>
      <c r="AW554" s="14" t="s">
        <v>35</v>
      </c>
      <c r="AX554" s="14" t="s">
        <v>73</v>
      </c>
      <c r="AY554" s="219" t="s">
        <v>185</v>
      </c>
    </row>
    <row r="555" spans="2:51" s="14" customFormat="1" ht="11.25">
      <c r="B555" s="209"/>
      <c r="C555" s="210"/>
      <c r="D555" s="200" t="s">
        <v>195</v>
      </c>
      <c r="E555" s="211" t="s">
        <v>19</v>
      </c>
      <c r="F555" s="212" t="s">
        <v>1645</v>
      </c>
      <c r="G555" s="210"/>
      <c r="H555" s="213">
        <v>-5.4</v>
      </c>
      <c r="I555" s="214"/>
      <c r="J555" s="210"/>
      <c r="K555" s="210"/>
      <c r="L555" s="215"/>
      <c r="M555" s="216"/>
      <c r="N555" s="217"/>
      <c r="O555" s="217"/>
      <c r="P555" s="217"/>
      <c r="Q555" s="217"/>
      <c r="R555" s="217"/>
      <c r="S555" s="217"/>
      <c r="T555" s="218"/>
      <c r="AT555" s="219" t="s">
        <v>195</v>
      </c>
      <c r="AU555" s="219" t="s">
        <v>82</v>
      </c>
      <c r="AV555" s="14" t="s">
        <v>82</v>
      </c>
      <c r="AW555" s="14" t="s">
        <v>35</v>
      </c>
      <c r="AX555" s="14" t="s">
        <v>73</v>
      </c>
      <c r="AY555" s="219" t="s">
        <v>185</v>
      </c>
    </row>
    <row r="556" spans="2:51" s="13" customFormat="1" ht="11.25">
      <c r="B556" s="198"/>
      <c r="C556" s="199"/>
      <c r="D556" s="200" t="s">
        <v>195</v>
      </c>
      <c r="E556" s="201" t="s">
        <v>19</v>
      </c>
      <c r="F556" s="202" t="s">
        <v>1646</v>
      </c>
      <c r="G556" s="199"/>
      <c r="H556" s="201" t="s">
        <v>19</v>
      </c>
      <c r="I556" s="203"/>
      <c r="J556" s="199"/>
      <c r="K556" s="199"/>
      <c r="L556" s="204"/>
      <c r="M556" s="205"/>
      <c r="N556" s="206"/>
      <c r="O556" s="206"/>
      <c r="P556" s="206"/>
      <c r="Q556" s="206"/>
      <c r="R556" s="206"/>
      <c r="S556" s="206"/>
      <c r="T556" s="207"/>
      <c r="AT556" s="208" t="s">
        <v>195</v>
      </c>
      <c r="AU556" s="208" t="s">
        <v>82</v>
      </c>
      <c r="AV556" s="13" t="s">
        <v>80</v>
      </c>
      <c r="AW556" s="13" t="s">
        <v>35</v>
      </c>
      <c r="AX556" s="13" t="s">
        <v>73</v>
      </c>
      <c r="AY556" s="208" t="s">
        <v>185</v>
      </c>
    </row>
    <row r="557" spans="2:51" s="14" customFormat="1" ht="11.25">
      <c r="B557" s="209"/>
      <c r="C557" s="210"/>
      <c r="D557" s="200" t="s">
        <v>195</v>
      </c>
      <c r="E557" s="211" t="s">
        <v>19</v>
      </c>
      <c r="F557" s="212" t="s">
        <v>1647</v>
      </c>
      <c r="G557" s="210"/>
      <c r="H557" s="213">
        <v>30.07</v>
      </c>
      <c r="I557" s="214"/>
      <c r="J557" s="210"/>
      <c r="K557" s="210"/>
      <c r="L557" s="215"/>
      <c r="M557" s="216"/>
      <c r="N557" s="217"/>
      <c r="O557" s="217"/>
      <c r="P557" s="217"/>
      <c r="Q557" s="217"/>
      <c r="R557" s="217"/>
      <c r="S557" s="217"/>
      <c r="T557" s="218"/>
      <c r="AT557" s="219" t="s">
        <v>195</v>
      </c>
      <c r="AU557" s="219" t="s">
        <v>82</v>
      </c>
      <c r="AV557" s="14" t="s">
        <v>82</v>
      </c>
      <c r="AW557" s="14" t="s">
        <v>35</v>
      </c>
      <c r="AX557" s="14" t="s">
        <v>73</v>
      </c>
      <c r="AY557" s="219" t="s">
        <v>185</v>
      </c>
    </row>
    <row r="558" spans="2:51" s="14" customFormat="1" ht="11.25">
      <c r="B558" s="209"/>
      <c r="C558" s="210"/>
      <c r="D558" s="200" t="s">
        <v>195</v>
      </c>
      <c r="E558" s="211" t="s">
        <v>19</v>
      </c>
      <c r="F558" s="212" t="s">
        <v>1648</v>
      </c>
      <c r="G558" s="210"/>
      <c r="H558" s="213">
        <v>3.48</v>
      </c>
      <c r="I558" s="214"/>
      <c r="J558" s="210"/>
      <c r="K558" s="210"/>
      <c r="L558" s="215"/>
      <c r="M558" s="216"/>
      <c r="N558" s="217"/>
      <c r="O558" s="217"/>
      <c r="P558" s="217"/>
      <c r="Q558" s="217"/>
      <c r="R558" s="217"/>
      <c r="S558" s="217"/>
      <c r="T558" s="218"/>
      <c r="AT558" s="219" t="s">
        <v>195</v>
      </c>
      <c r="AU558" s="219" t="s">
        <v>82</v>
      </c>
      <c r="AV558" s="14" t="s">
        <v>82</v>
      </c>
      <c r="AW558" s="14" t="s">
        <v>35</v>
      </c>
      <c r="AX558" s="14" t="s">
        <v>73</v>
      </c>
      <c r="AY558" s="219" t="s">
        <v>185</v>
      </c>
    </row>
    <row r="559" spans="2:51" s="14" customFormat="1" ht="11.25">
      <c r="B559" s="209"/>
      <c r="C559" s="210"/>
      <c r="D559" s="200" t="s">
        <v>195</v>
      </c>
      <c r="E559" s="211" t="s">
        <v>19</v>
      </c>
      <c r="F559" s="212" t="s">
        <v>1649</v>
      </c>
      <c r="G559" s="210"/>
      <c r="H559" s="213">
        <v>-5.4</v>
      </c>
      <c r="I559" s="214"/>
      <c r="J559" s="210"/>
      <c r="K559" s="210"/>
      <c r="L559" s="215"/>
      <c r="M559" s="216"/>
      <c r="N559" s="217"/>
      <c r="O559" s="217"/>
      <c r="P559" s="217"/>
      <c r="Q559" s="217"/>
      <c r="R559" s="217"/>
      <c r="S559" s="217"/>
      <c r="T559" s="218"/>
      <c r="AT559" s="219" t="s">
        <v>195</v>
      </c>
      <c r="AU559" s="219" t="s">
        <v>82</v>
      </c>
      <c r="AV559" s="14" t="s">
        <v>82</v>
      </c>
      <c r="AW559" s="14" t="s">
        <v>35</v>
      </c>
      <c r="AX559" s="14" t="s">
        <v>73</v>
      </c>
      <c r="AY559" s="219" t="s">
        <v>185</v>
      </c>
    </row>
    <row r="560" spans="2:51" s="13" customFormat="1" ht="11.25">
      <c r="B560" s="198"/>
      <c r="C560" s="199"/>
      <c r="D560" s="200" t="s">
        <v>195</v>
      </c>
      <c r="E560" s="201" t="s">
        <v>19</v>
      </c>
      <c r="F560" s="202" t="s">
        <v>1650</v>
      </c>
      <c r="G560" s="199"/>
      <c r="H560" s="201" t="s">
        <v>19</v>
      </c>
      <c r="I560" s="203"/>
      <c r="J560" s="199"/>
      <c r="K560" s="199"/>
      <c r="L560" s="204"/>
      <c r="M560" s="205"/>
      <c r="N560" s="206"/>
      <c r="O560" s="206"/>
      <c r="P560" s="206"/>
      <c r="Q560" s="206"/>
      <c r="R560" s="206"/>
      <c r="S560" s="206"/>
      <c r="T560" s="207"/>
      <c r="AT560" s="208" t="s">
        <v>195</v>
      </c>
      <c r="AU560" s="208" t="s">
        <v>82</v>
      </c>
      <c r="AV560" s="13" t="s">
        <v>80</v>
      </c>
      <c r="AW560" s="13" t="s">
        <v>35</v>
      </c>
      <c r="AX560" s="13" t="s">
        <v>73</v>
      </c>
      <c r="AY560" s="208" t="s">
        <v>185</v>
      </c>
    </row>
    <row r="561" spans="2:51" s="14" customFormat="1" ht="11.25">
      <c r="B561" s="209"/>
      <c r="C561" s="210"/>
      <c r="D561" s="200" t="s">
        <v>195</v>
      </c>
      <c r="E561" s="211" t="s">
        <v>19</v>
      </c>
      <c r="F561" s="212" t="s">
        <v>1651</v>
      </c>
      <c r="G561" s="210"/>
      <c r="H561" s="213">
        <v>9.0830000000000002</v>
      </c>
      <c r="I561" s="214"/>
      <c r="J561" s="210"/>
      <c r="K561" s="210"/>
      <c r="L561" s="215"/>
      <c r="M561" s="216"/>
      <c r="N561" s="217"/>
      <c r="O561" s="217"/>
      <c r="P561" s="217"/>
      <c r="Q561" s="217"/>
      <c r="R561" s="217"/>
      <c r="S561" s="217"/>
      <c r="T561" s="218"/>
      <c r="AT561" s="219" t="s">
        <v>195</v>
      </c>
      <c r="AU561" s="219" t="s">
        <v>82</v>
      </c>
      <c r="AV561" s="14" t="s">
        <v>82</v>
      </c>
      <c r="AW561" s="14" t="s">
        <v>35</v>
      </c>
      <c r="AX561" s="14" t="s">
        <v>73</v>
      </c>
      <c r="AY561" s="219" t="s">
        <v>185</v>
      </c>
    </row>
    <row r="562" spans="2:51" s="14" customFormat="1" ht="11.25">
      <c r="B562" s="209"/>
      <c r="C562" s="210"/>
      <c r="D562" s="200" t="s">
        <v>195</v>
      </c>
      <c r="E562" s="211" t="s">
        <v>19</v>
      </c>
      <c r="F562" s="212" t="s">
        <v>1629</v>
      </c>
      <c r="G562" s="210"/>
      <c r="H562" s="213">
        <v>2.1</v>
      </c>
      <c r="I562" s="214"/>
      <c r="J562" s="210"/>
      <c r="K562" s="210"/>
      <c r="L562" s="215"/>
      <c r="M562" s="216"/>
      <c r="N562" s="217"/>
      <c r="O562" s="217"/>
      <c r="P562" s="217"/>
      <c r="Q562" s="217"/>
      <c r="R562" s="217"/>
      <c r="S562" s="217"/>
      <c r="T562" s="218"/>
      <c r="AT562" s="219" t="s">
        <v>195</v>
      </c>
      <c r="AU562" s="219" t="s">
        <v>82</v>
      </c>
      <c r="AV562" s="14" t="s">
        <v>82</v>
      </c>
      <c r="AW562" s="14" t="s">
        <v>35</v>
      </c>
      <c r="AX562" s="14" t="s">
        <v>73</v>
      </c>
      <c r="AY562" s="219" t="s">
        <v>185</v>
      </c>
    </row>
    <row r="563" spans="2:51" s="14" customFormat="1" ht="11.25">
      <c r="B563" s="209"/>
      <c r="C563" s="210"/>
      <c r="D563" s="200" t="s">
        <v>195</v>
      </c>
      <c r="E563" s="211" t="s">
        <v>19</v>
      </c>
      <c r="F563" s="212" t="s">
        <v>1630</v>
      </c>
      <c r="G563" s="210"/>
      <c r="H563" s="213">
        <v>-3</v>
      </c>
      <c r="I563" s="214"/>
      <c r="J563" s="210"/>
      <c r="K563" s="210"/>
      <c r="L563" s="215"/>
      <c r="M563" s="216"/>
      <c r="N563" s="217"/>
      <c r="O563" s="217"/>
      <c r="P563" s="217"/>
      <c r="Q563" s="217"/>
      <c r="R563" s="217"/>
      <c r="S563" s="217"/>
      <c r="T563" s="218"/>
      <c r="AT563" s="219" t="s">
        <v>195</v>
      </c>
      <c r="AU563" s="219" t="s">
        <v>82</v>
      </c>
      <c r="AV563" s="14" t="s">
        <v>82</v>
      </c>
      <c r="AW563" s="14" t="s">
        <v>35</v>
      </c>
      <c r="AX563" s="14" t="s">
        <v>73</v>
      </c>
      <c r="AY563" s="219" t="s">
        <v>185</v>
      </c>
    </row>
    <row r="564" spans="2:51" s="13" customFormat="1" ht="11.25">
      <c r="B564" s="198"/>
      <c r="C564" s="199"/>
      <c r="D564" s="200" t="s">
        <v>195</v>
      </c>
      <c r="E564" s="201" t="s">
        <v>19</v>
      </c>
      <c r="F564" s="202" t="s">
        <v>1652</v>
      </c>
      <c r="G564" s="199"/>
      <c r="H564" s="201" t="s">
        <v>19</v>
      </c>
      <c r="I564" s="203"/>
      <c r="J564" s="199"/>
      <c r="K564" s="199"/>
      <c r="L564" s="204"/>
      <c r="M564" s="205"/>
      <c r="N564" s="206"/>
      <c r="O564" s="206"/>
      <c r="P564" s="206"/>
      <c r="Q564" s="206"/>
      <c r="R564" s="206"/>
      <c r="S564" s="206"/>
      <c r="T564" s="207"/>
      <c r="AT564" s="208" t="s">
        <v>195</v>
      </c>
      <c r="AU564" s="208" t="s">
        <v>82</v>
      </c>
      <c r="AV564" s="13" t="s">
        <v>80</v>
      </c>
      <c r="AW564" s="13" t="s">
        <v>35</v>
      </c>
      <c r="AX564" s="13" t="s">
        <v>73</v>
      </c>
      <c r="AY564" s="208" t="s">
        <v>185</v>
      </c>
    </row>
    <row r="565" spans="2:51" s="14" customFormat="1" ht="11.25">
      <c r="B565" s="209"/>
      <c r="C565" s="210"/>
      <c r="D565" s="200" t="s">
        <v>195</v>
      </c>
      <c r="E565" s="211" t="s">
        <v>19</v>
      </c>
      <c r="F565" s="212" t="s">
        <v>1653</v>
      </c>
      <c r="G565" s="210"/>
      <c r="H565" s="213">
        <v>8.4939999999999998</v>
      </c>
      <c r="I565" s="214"/>
      <c r="J565" s="210"/>
      <c r="K565" s="210"/>
      <c r="L565" s="215"/>
      <c r="M565" s="216"/>
      <c r="N565" s="217"/>
      <c r="O565" s="217"/>
      <c r="P565" s="217"/>
      <c r="Q565" s="217"/>
      <c r="R565" s="217"/>
      <c r="S565" s="217"/>
      <c r="T565" s="218"/>
      <c r="AT565" s="219" t="s">
        <v>195</v>
      </c>
      <c r="AU565" s="219" t="s">
        <v>82</v>
      </c>
      <c r="AV565" s="14" t="s">
        <v>82</v>
      </c>
      <c r="AW565" s="14" t="s">
        <v>35</v>
      </c>
      <c r="AX565" s="14" t="s">
        <v>73</v>
      </c>
      <c r="AY565" s="219" t="s">
        <v>185</v>
      </c>
    </row>
    <row r="566" spans="2:51" s="14" customFormat="1" ht="11.25">
      <c r="B566" s="209"/>
      <c r="C566" s="210"/>
      <c r="D566" s="200" t="s">
        <v>195</v>
      </c>
      <c r="E566" s="211" t="s">
        <v>19</v>
      </c>
      <c r="F566" s="212" t="s">
        <v>1629</v>
      </c>
      <c r="G566" s="210"/>
      <c r="H566" s="213">
        <v>2.1</v>
      </c>
      <c r="I566" s="214"/>
      <c r="J566" s="210"/>
      <c r="K566" s="210"/>
      <c r="L566" s="215"/>
      <c r="M566" s="216"/>
      <c r="N566" s="217"/>
      <c r="O566" s="217"/>
      <c r="P566" s="217"/>
      <c r="Q566" s="217"/>
      <c r="R566" s="217"/>
      <c r="S566" s="217"/>
      <c r="T566" s="218"/>
      <c r="AT566" s="219" t="s">
        <v>195</v>
      </c>
      <c r="AU566" s="219" t="s">
        <v>82</v>
      </c>
      <c r="AV566" s="14" t="s">
        <v>82</v>
      </c>
      <c r="AW566" s="14" t="s">
        <v>35</v>
      </c>
      <c r="AX566" s="14" t="s">
        <v>73</v>
      </c>
      <c r="AY566" s="219" t="s">
        <v>185</v>
      </c>
    </row>
    <row r="567" spans="2:51" s="14" customFormat="1" ht="11.25">
      <c r="B567" s="209"/>
      <c r="C567" s="210"/>
      <c r="D567" s="200" t="s">
        <v>195</v>
      </c>
      <c r="E567" s="211" t="s">
        <v>19</v>
      </c>
      <c r="F567" s="212" t="s">
        <v>1630</v>
      </c>
      <c r="G567" s="210"/>
      <c r="H567" s="213">
        <v>-3</v>
      </c>
      <c r="I567" s="214"/>
      <c r="J567" s="210"/>
      <c r="K567" s="210"/>
      <c r="L567" s="215"/>
      <c r="M567" s="216"/>
      <c r="N567" s="217"/>
      <c r="O567" s="217"/>
      <c r="P567" s="217"/>
      <c r="Q567" s="217"/>
      <c r="R567" s="217"/>
      <c r="S567" s="217"/>
      <c r="T567" s="218"/>
      <c r="AT567" s="219" t="s">
        <v>195</v>
      </c>
      <c r="AU567" s="219" t="s">
        <v>82</v>
      </c>
      <c r="AV567" s="14" t="s">
        <v>82</v>
      </c>
      <c r="AW567" s="14" t="s">
        <v>35</v>
      </c>
      <c r="AX567" s="14" t="s">
        <v>73</v>
      </c>
      <c r="AY567" s="219" t="s">
        <v>185</v>
      </c>
    </row>
    <row r="568" spans="2:51" s="13" customFormat="1" ht="11.25">
      <c r="B568" s="198"/>
      <c r="C568" s="199"/>
      <c r="D568" s="200" t="s">
        <v>195</v>
      </c>
      <c r="E568" s="201" t="s">
        <v>19</v>
      </c>
      <c r="F568" s="202" t="s">
        <v>1654</v>
      </c>
      <c r="G568" s="199"/>
      <c r="H568" s="201" t="s">
        <v>19</v>
      </c>
      <c r="I568" s="203"/>
      <c r="J568" s="199"/>
      <c r="K568" s="199"/>
      <c r="L568" s="204"/>
      <c r="M568" s="205"/>
      <c r="N568" s="206"/>
      <c r="O568" s="206"/>
      <c r="P568" s="206"/>
      <c r="Q568" s="206"/>
      <c r="R568" s="206"/>
      <c r="S568" s="206"/>
      <c r="T568" s="207"/>
      <c r="AT568" s="208" t="s">
        <v>195</v>
      </c>
      <c r="AU568" s="208" t="s">
        <v>82</v>
      </c>
      <c r="AV568" s="13" t="s">
        <v>80</v>
      </c>
      <c r="AW568" s="13" t="s">
        <v>35</v>
      </c>
      <c r="AX568" s="13" t="s">
        <v>73</v>
      </c>
      <c r="AY568" s="208" t="s">
        <v>185</v>
      </c>
    </row>
    <row r="569" spans="2:51" s="14" customFormat="1" ht="11.25">
      <c r="B569" s="209"/>
      <c r="C569" s="210"/>
      <c r="D569" s="200" t="s">
        <v>195</v>
      </c>
      <c r="E569" s="211" t="s">
        <v>19</v>
      </c>
      <c r="F569" s="212" t="s">
        <v>1655</v>
      </c>
      <c r="G569" s="210"/>
      <c r="H569" s="213">
        <v>9.1140000000000008</v>
      </c>
      <c r="I569" s="214"/>
      <c r="J569" s="210"/>
      <c r="K569" s="210"/>
      <c r="L569" s="215"/>
      <c r="M569" s="216"/>
      <c r="N569" s="217"/>
      <c r="O569" s="217"/>
      <c r="P569" s="217"/>
      <c r="Q569" s="217"/>
      <c r="R569" s="217"/>
      <c r="S569" s="217"/>
      <c r="T569" s="218"/>
      <c r="AT569" s="219" t="s">
        <v>195</v>
      </c>
      <c r="AU569" s="219" t="s">
        <v>82</v>
      </c>
      <c r="AV569" s="14" t="s">
        <v>82</v>
      </c>
      <c r="AW569" s="14" t="s">
        <v>35</v>
      </c>
      <c r="AX569" s="14" t="s">
        <v>73</v>
      </c>
      <c r="AY569" s="219" t="s">
        <v>185</v>
      </c>
    </row>
    <row r="570" spans="2:51" s="14" customFormat="1" ht="11.25">
      <c r="B570" s="209"/>
      <c r="C570" s="210"/>
      <c r="D570" s="200" t="s">
        <v>195</v>
      </c>
      <c r="E570" s="211" t="s">
        <v>19</v>
      </c>
      <c r="F570" s="212" t="s">
        <v>1629</v>
      </c>
      <c r="G570" s="210"/>
      <c r="H570" s="213">
        <v>2.1</v>
      </c>
      <c r="I570" s="214"/>
      <c r="J570" s="210"/>
      <c r="K570" s="210"/>
      <c r="L570" s="215"/>
      <c r="M570" s="216"/>
      <c r="N570" s="217"/>
      <c r="O570" s="217"/>
      <c r="P570" s="217"/>
      <c r="Q570" s="217"/>
      <c r="R570" s="217"/>
      <c r="S570" s="217"/>
      <c r="T570" s="218"/>
      <c r="AT570" s="219" t="s">
        <v>195</v>
      </c>
      <c r="AU570" s="219" t="s">
        <v>82</v>
      </c>
      <c r="AV570" s="14" t="s">
        <v>82</v>
      </c>
      <c r="AW570" s="14" t="s">
        <v>35</v>
      </c>
      <c r="AX570" s="14" t="s">
        <v>73</v>
      </c>
      <c r="AY570" s="219" t="s">
        <v>185</v>
      </c>
    </row>
    <row r="571" spans="2:51" s="14" customFormat="1" ht="11.25">
      <c r="B571" s="209"/>
      <c r="C571" s="210"/>
      <c r="D571" s="200" t="s">
        <v>195</v>
      </c>
      <c r="E571" s="211" t="s">
        <v>19</v>
      </c>
      <c r="F571" s="212" t="s">
        <v>1630</v>
      </c>
      <c r="G571" s="210"/>
      <c r="H571" s="213">
        <v>-3</v>
      </c>
      <c r="I571" s="214"/>
      <c r="J571" s="210"/>
      <c r="K571" s="210"/>
      <c r="L571" s="215"/>
      <c r="M571" s="216"/>
      <c r="N571" s="217"/>
      <c r="O571" s="217"/>
      <c r="P571" s="217"/>
      <c r="Q571" s="217"/>
      <c r="R571" s="217"/>
      <c r="S571" s="217"/>
      <c r="T571" s="218"/>
      <c r="AT571" s="219" t="s">
        <v>195</v>
      </c>
      <c r="AU571" s="219" t="s">
        <v>82</v>
      </c>
      <c r="AV571" s="14" t="s">
        <v>82</v>
      </c>
      <c r="AW571" s="14" t="s">
        <v>35</v>
      </c>
      <c r="AX571" s="14" t="s">
        <v>73</v>
      </c>
      <c r="AY571" s="219" t="s">
        <v>185</v>
      </c>
    </row>
    <row r="572" spans="2:51" s="13" customFormat="1" ht="11.25">
      <c r="B572" s="198"/>
      <c r="C572" s="199"/>
      <c r="D572" s="200" t="s">
        <v>195</v>
      </c>
      <c r="E572" s="201" t="s">
        <v>19</v>
      </c>
      <c r="F572" s="202" t="s">
        <v>1656</v>
      </c>
      <c r="G572" s="199"/>
      <c r="H572" s="201" t="s">
        <v>19</v>
      </c>
      <c r="I572" s="203"/>
      <c r="J572" s="199"/>
      <c r="K572" s="199"/>
      <c r="L572" s="204"/>
      <c r="M572" s="205"/>
      <c r="N572" s="206"/>
      <c r="O572" s="206"/>
      <c r="P572" s="206"/>
      <c r="Q572" s="206"/>
      <c r="R572" s="206"/>
      <c r="S572" s="206"/>
      <c r="T572" s="207"/>
      <c r="AT572" s="208" t="s">
        <v>195</v>
      </c>
      <c r="AU572" s="208" t="s">
        <v>82</v>
      </c>
      <c r="AV572" s="13" t="s">
        <v>80</v>
      </c>
      <c r="AW572" s="13" t="s">
        <v>35</v>
      </c>
      <c r="AX572" s="13" t="s">
        <v>73</v>
      </c>
      <c r="AY572" s="208" t="s">
        <v>185</v>
      </c>
    </row>
    <row r="573" spans="2:51" s="14" customFormat="1" ht="11.25">
      <c r="B573" s="209"/>
      <c r="C573" s="210"/>
      <c r="D573" s="200" t="s">
        <v>195</v>
      </c>
      <c r="E573" s="211" t="s">
        <v>19</v>
      </c>
      <c r="F573" s="212" t="s">
        <v>1657</v>
      </c>
      <c r="G573" s="210"/>
      <c r="H573" s="213">
        <v>20.026</v>
      </c>
      <c r="I573" s="214"/>
      <c r="J573" s="210"/>
      <c r="K573" s="210"/>
      <c r="L573" s="215"/>
      <c r="M573" s="216"/>
      <c r="N573" s="217"/>
      <c r="O573" s="217"/>
      <c r="P573" s="217"/>
      <c r="Q573" s="217"/>
      <c r="R573" s="217"/>
      <c r="S573" s="217"/>
      <c r="T573" s="218"/>
      <c r="AT573" s="219" t="s">
        <v>195</v>
      </c>
      <c r="AU573" s="219" t="s">
        <v>82</v>
      </c>
      <c r="AV573" s="14" t="s">
        <v>82</v>
      </c>
      <c r="AW573" s="14" t="s">
        <v>35</v>
      </c>
      <c r="AX573" s="14" t="s">
        <v>73</v>
      </c>
      <c r="AY573" s="219" t="s">
        <v>185</v>
      </c>
    </row>
    <row r="574" spans="2:51" s="14" customFormat="1" ht="11.25">
      <c r="B574" s="209"/>
      <c r="C574" s="210"/>
      <c r="D574" s="200" t="s">
        <v>195</v>
      </c>
      <c r="E574" s="211" t="s">
        <v>19</v>
      </c>
      <c r="F574" s="212" t="s">
        <v>1629</v>
      </c>
      <c r="G574" s="210"/>
      <c r="H574" s="213">
        <v>2.1</v>
      </c>
      <c r="I574" s="214"/>
      <c r="J574" s="210"/>
      <c r="K574" s="210"/>
      <c r="L574" s="215"/>
      <c r="M574" s="216"/>
      <c r="N574" s="217"/>
      <c r="O574" s="217"/>
      <c r="P574" s="217"/>
      <c r="Q574" s="217"/>
      <c r="R574" s="217"/>
      <c r="S574" s="217"/>
      <c r="T574" s="218"/>
      <c r="AT574" s="219" t="s">
        <v>195</v>
      </c>
      <c r="AU574" s="219" t="s">
        <v>82</v>
      </c>
      <c r="AV574" s="14" t="s">
        <v>82</v>
      </c>
      <c r="AW574" s="14" t="s">
        <v>35</v>
      </c>
      <c r="AX574" s="14" t="s">
        <v>73</v>
      </c>
      <c r="AY574" s="219" t="s">
        <v>185</v>
      </c>
    </row>
    <row r="575" spans="2:51" s="14" customFormat="1" ht="11.25">
      <c r="B575" s="209"/>
      <c r="C575" s="210"/>
      <c r="D575" s="200" t="s">
        <v>195</v>
      </c>
      <c r="E575" s="211" t="s">
        <v>19</v>
      </c>
      <c r="F575" s="212" t="s">
        <v>1630</v>
      </c>
      <c r="G575" s="210"/>
      <c r="H575" s="213">
        <v>-3</v>
      </c>
      <c r="I575" s="214"/>
      <c r="J575" s="210"/>
      <c r="K575" s="210"/>
      <c r="L575" s="215"/>
      <c r="M575" s="216"/>
      <c r="N575" s="217"/>
      <c r="O575" s="217"/>
      <c r="P575" s="217"/>
      <c r="Q575" s="217"/>
      <c r="R575" s="217"/>
      <c r="S575" s="217"/>
      <c r="T575" s="218"/>
      <c r="AT575" s="219" t="s">
        <v>195</v>
      </c>
      <c r="AU575" s="219" t="s">
        <v>82</v>
      </c>
      <c r="AV575" s="14" t="s">
        <v>82</v>
      </c>
      <c r="AW575" s="14" t="s">
        <v>35</v>
      </c>
      <c r="AX575" s="14" t="s">
        <v>73</v>
      </c>
      <c r="AY575" s="219" t="s">
        <v>185</v>
      </c>
    </row>
    <row r="576" spans="2:51" s="15" customFormat="1" ht="11.25">
      <c r="B576" s="220"/>
      <c r="C576" s="221"/>
      <c r="D576" s="200" t="s">
        <v>195</v>
      </c>
      <c r="E576" s="222" t="s">
        <v>19</v>
      </c>
      <c r="F576" s="223" t="s">
        <v>226</v>
      </c>
      <c r="G576" s="221"/>
      <c r="H576" s="224">
        <v>382.6350000000001</v>
      </c>
      <c r="I576" s="225"/>
      <c r="J576" s="221"/>
      <c r="K576" s="221"/>
      <c r="L576" s="226"/>
      <c r="M576" s="227"/>
      <c r="N576" s="228"/>
      <c r="O576" s="228"/>
      <c r="P576" s="228"/>
      <c r="Q576" s="228"/>
      <c r="R576" s="228"/>
      <c r="S576" s="228"/>
      <c r="T576" s="229"/>
      <c r="AT576" s="230" t="s">
        <v>195</v>
      </c>
      <c r="AU576" s="230" t="s">
        <v>82</v>
      </c>
      <c r="AV576" s="15" t="s">
        <v>135</v>
      </c>
      <c r="AW576" s="15" t="s">
        <v>35</v>
      </c>
      <c r="AX576" s="15" t="s">
        <v>80</v>
      </c>
      <c r="AY576" s="230" t="s">
        <v>185</v>
      </c>
    </row>
    <row r="577" spans="1:65" s="2" customFormat="1" ht="16.5" customHeight="1">
      <c r="A577" s="36"/>
      <c r="B577" s="37"/>
      <c r="C577" s="180" t="s">
        <v>929</v>
      </c>
      <c r="D577" s="180" t="s">
        <v>187</v>
      </c>
      <c r="E577" s="181" t="s">
        <v>1180</v>
      </c>
      <c r="F577" s="182" t="s">
        <v>1181</v>
      </c>
      <c r="G577" s="183" t="s">
        <v>240</v>
      </c>
      <c r="H577" s="184">
        <v>299.31299999999999</v>
      </c>
      <c r="I577" s="185"/>
      <c r="J577" s="186">
        <f>ROUND(I577*H577,2)</f>
        <v>0</v>
      </c>
      <c r="K577" s="182" t="s">
        <v>191</v>
      </c>
      <c r="L577" s="41"/>
      <c r="M577" s="187" t="s">
        <v>19</v>
      </c>
      <c r="N577" s="188" t="s">
        <v>44</v>
      </c>
      <c r="O577" s="66"/>
      <c r="P577" s="189">
        <f>O577*H577</f>
        <v>0</v>
      </c>
      <c r="Q577" s="189">
        <v>4.0000000000000001E-3</v>
      </c>
      <c r="R577" s="189">
        <f>Q577*H577</f>
        <v>1.197252</v>
      </c>
      <c r="S577" s="189">
        <v>0</v>
      </c>
      <c r="T577" s="190">
        <f>S577*H577</f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191" t="s">
        <v>135</v>
      </c>
      <c r="AT577" s="191" t="s">
        <v>187</v>
      </c>
      <c r="AU577" s="191" t="s">
        <v>82</v>
      </c>
      <c r="AY577" s="19" t="s">
        <v>185</v>
      </c>
      <c r="BE577" s="192">
        <f>IF(N577="základní",J577,0)</f>
        <v>0</v>
      </c>
      <c r="BF577" s="192">
        <f>IF(N577="snížená",J577,0)</f>
        <v>0</v>
      </c>
      <c r="BG577" s="192">
        <f>IF(N577="zákl. přenesená",J577,0)</f>
        <v>0</v>
      </c>
      <c r="BH577" s="192">
        <f>IF(N577="sníž. přenesená",J577,0)</f>
        <v>0</v>
      </c>
      <c r="BI577" s="192">
        <f>IF(N577="nulová",J577,0)</f>
        <v>0</v>
      </c>
      <c r="BJ577" s="19" t="s">
        <v>80</v>
      </c>
      <c r="BK577" s="192">
        <f>ROUND(I577*H577,2)</f>
        <v>0</v>
      </c>
      <c r="BL577" s="19" t="s">
        <v>135</v>
      </c>
      <c r="BM577" s="191" t="s">
        <v>1659</v>
      </c>
    </row>
    <row r="578" spans="1:65" s="2" customFormat="1" ht="11.25">
      <c r="A578" s="36"/>
      <c r="B578" s="37"/>
      <c r="C578" s="38"/>
      <c r="D578" s="193" t="s">
        <v>193</v>
      </c>
      <c r="E578" s="38"/>
      <c r="F578" s="194" t="s">
        <v>1183</v>
      </c>
      <c r="G578" s="38"/>
      <c r="H578" s="38"/>
      <c r="I578" s="195"/>
      <c r="J578" s="38"/>
      <c r="K578" s="38"/>
      <c r="L578" s="41"/>
      <c r="M578" s="196"/>
      <c r="N578" s="197"/>
      <c r="O578" s="66"/>
      <c r="P578" s="66"/>
      <c r="Q578" s="66"/>
      <c r="R578" s="66"/>
      <c r="S578" s="66"/>
      <c r="T578" s="67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T578" s="19" t="s">
        <v>193</v>
      </c>
      <c r="AU578" s="19" t="s">
        <v>82</v>
      </c>
    </row>
    <row r="579" spans="1:65" s="13" customFormat="1" ht="11.25">
      <c r="B579" s="198"/>
      <c r="C579" s="199"/>
      <c r="D579" s="200" t="s">
        <v>195</v>
      </c>
      <c r="E579" s="201" t="s">
        <v>19</v>
      </c>
      <c r="F579" s="202" t="s">
        <v>1481</v>
      </c>
      <c r="G579" s="199"/>
      <c r="H579" s="201" t="s">
        <v>19</v>
      </c>
      <c r="I579" s="203"/>
      <c r="J579" s="199"/>
      <c r="K579" s="199"/>
      <c r="L579" s="204"/>
      <c r="M579" s="205"/>
      <c r="N579" s="206"/>
      <c r="O579" s="206"/>
      <c r="P579" s="206"/>
      <c r="Q579" s="206"/>
      <c r="R579" s="206"/>
      <c r="S579" s="206"/>
      <c r="T579" s="207"/>
      <c r="AT579" s="208" t="s">
        <v>195</v>
      </c>
      <c r="AU579" s="208" t="s">
        <v>82</v>
      </c>
      <c r="AV579" s="13" t="s">
        <v>80</v>
      </c>
      <c r="AW579" s="13" t="s">
        <v>35</v>
      </c>
      <c r="AX579" s="13" t="s">
        <v>73</v>
      </c>
      <c r="AY579" s="208" t="s">
        <v>185</v>
      </c>
    </row>
    <row r="580" spans="1:65" s="13" customFormat="1" ht="11.25">
      <c r="B580" s="198"/>
      <c r="C580" s="199"/>
      <c r="D580" s="200" t="s">
        <v>195</v>
      </c>
      <c r="E580" s="201" t="s">
        <v>19</v>
      </c>
      <c r="F580" s="202" t="s">
        <v>1606</v>
      </c>
      <c r="G580" s="199"/>
      <c r="H580" s="201" t="s">
        <v>19</v>
      </c>
      <c r="I580" s="203"/>
      <c r="J580" s="199"/>
      <c r="K580" s="199"/>
      <c r="L580" s="204"/>
      <c r="M580" s="205"/>
      <c r="N580" s="206"/>
      <c r="O580" s="206"/>
      <c r="P580" s="206"/>
      <c r="Q580" s="206"/>
      <c r="R580" s="206"/>
      <c r="S580" s="206"/>
      <c r="T580" s="207"/>
      <c r="AT580" s="208" t="s">
        <v>195</v>
      </c>
      <c r="AU580" s="208" t="s">
        <v>82</v>
      </c>
      <c r="AV580" s="13" t="s">
        <v>80</v>
      </c>
      <c r="AW580" s="13" t="s">
        <v>35</v>
      </c>
      <c r="AX580" s="13" t="s">
        <v>73</v>
      </c>
      <c r="AY580" s="208" t="s">
        <v>185</v>
      </c>
    </row>
    <row r="581" spans="1:65" s="14" customFormat="1" ht="11.25">
      <c r="B581" s="209"/>
      <c r="C581" s="210"/>
      <c r="D581" s="200" t="s">
        <v>195</v>
      </c>
      <c r="E581" s="211" t="s">
        <v>19</v>
      </c>
      <c r="F581" s="212" t="s">
        <v>1607</v>
      </c>
      <c r="G581" s="210"/>
      <c r="H581" s="213">
        <v>44.795000000000002</v>
      </c>
      <c r="I581" s="214"/>
      <c r="J581" s="210"/>
      <c r="K581" s="210"/>
      <c r="L581" s="215"/>
      <c r="M581" s="216"/>
      <c r="N581" s="217"/>
      <c r="O581" s="217"/>
      <c r="P581" s="217"/>
      <c r="Q581" s="217"/>
      <c r="R581" s="217"/>
      <c r="S581" s="217"/>
      <c r="T581" s="218"/>
      <c r="AT581" s="219" t="s">
        <v>195</v>
      </c>
      <c r="AU581" s="219" t="s">
        <v>82</v>
      </c>
      <c r="AV581" s="14" t="s">
        <v>82</v>
      </c>
      <c r="AW581" s="14" t="s">
        <v>35</v>
      </c>
      <c r="AX581" s="14" t="s">
        <v>73</v>
      </c>
      <c r="AY581" s="219" t="s">
        <v>185</v>
      </c>
    </row>
    <row r="582" spans="1:65" s="14" customFormat="1" ht="11.25">
      <c r="B582" s="209"/>
      <c r="C582" s="210"/>
      <c r="D582" s="200" t="s">
        <v>195</v>
      </c>
      <c r="E582" s="211" t="s">
        <v>19</v>
      </c>
      <c r="F582" s="212" t="s">
        <v>1608</v>
      </c>
      <c r="G582" s="210"/>
      <c r="H582" s="213">
        <v>2.1080000000000001</v>
      </c>
      <c r="I582" s="214"/>
      <c r="J582" s="210"/>
      <c r="K582" s="210"/>
      <c r="L582" s="215"/>
      <c r="M582" s="216"/>
      <c r="N582" s="217"/>
      <c r="O582" s="217"/>
      <c r="P582" s="217"/>
      <c r="Q582" s="217"/>
      <c r="R582" s="217"/>
      <c r="S582" s="217"/>
      <c r="T582" s="218"/>
      <c r="AT582" s="219" t="s">
        <v>195</v>
      </c>
      <c r="AU582" s="219" t="s">
        <v>82</v>
      </c>
      <c r="AV582" s="14" t="s">
        <v>82</v>
      </c>
      <c r="AW582" s="14" t="s">
        <v>35</v>
      </c>
      <c r="AX582" s="14" t="s">
        <v>73</v>
      </c>
      <c r="AY582" s="219" t="s">
        <v>185</v>
      </c>
    </row>
    <row r="583" spans="1:65" s="14" customFormat="1" ht="11.25">
      <c r="B583" s="209"/>
      <c r="C583" s="210"/>
      <c r="D583" s="200" t="s">
        <v>195</v>
      </c>
      <c r="E583" s="211" t="s">
        <v>19</v>
      </c>
      <c r="F583" s="212" t="s">
        <v>1609</v>
      </c>
      <c r="G583" s="210"/>
      <c r="H583" s="213">
        <v>2.7280000000000002</v>
      </c>
      <c r="I583" s="214"/>
      <c r="J583" s="210"/>
      <c r="K583" s="210"/>
      <c r="L583" s="215"/>
      <c r="M583" s="216"/>
      <c r="N583" s="217"/>
      <c r="O583" s="217"/>
      <c r="P583" s="217"/>
      <c r="Q583" s="217"/>
      <c r="R583" s="217"/>
      <c r="S583" s="217"/>
      <c r="T583" s="218"/>
      <c r="AT583" s="219" t="s">
        <v>195</v>
      </c>
      <c r="AU583" s="219" t="s">
        <v>82</v>
      </c>
      <c r="AV583" s="14" t="s">
        <v>82</v>
      </c>
      <c r="AW583" s="14" t="s">
        <v>35</v>
      </c>
      <c r="AX583" s="14" t="s">
        <v>73</v>
      </c>
      <c r="AY583" s="219" t="s">
        <v>185</v>
      </c>
    </row>
    <row r="584" spans="1:65" s="14" customFormat="1" ht="11.25">
      <c r="B584" s="209"/>
      <c r="C584" s="210"/>
      <c r="D584" s="200" t="s">
        <v>195</v>
      </c>
      <c r="E584" s="211" t="s">
        <v>19</v>
      </c>
      <c r="F584" s="212" t="s">
        <v>1610</v>
      </c>
      <c r="G584" s="210"/>
      <c r="H584" s="213">
        <v>1.55</v>
      </c>
      <c r="I584" s="214"/>
      <c r="J584" s="210"/>
      <c r="K584" s="210"/>
      <c r="L584" s="215"/>
      <c r="M584" s="216"/>
      <c r="N584" s="217"/>
      <c r="O584" s="217"/>
      <c r="P584" s="217"/>
      <c r="Q584" s="217"/>
      <c r="R584" s="217"/>
      <c r="S584" s="217"/>
      <c r="T584" s="218"/>
      <c r="AT584" s="219" t="s">
        <v>195</v>
      </c>
      <c r="AU584" s="219" t="s">
        <v>82</v>
      </c>
      <c r="AV584" s="14" t="s">
        <v>82</v>
      </c>
      <c r="AW584" s="14" t="s">
        <v>35</v>
      </c>
      <c r="AX584" s="14" t="s">
        <v>73</v>
      </c>
      <c r="AY584" s="219" t="s">
        <v>185</v>
      </c>
    </row>
    <row r="585" spans="1:65" s="13" customFormat="1" ht="11.25">
      <c r="B585" s="198"/>
      <c r="C585" s="199"/>
      <c r="D585" s="200" t="s">
        <v>195</v>
      </c>
      <c r="E585" s="201" t="s">
        <v>19</v>
      </c>
      <c r="F585" s="202" t="s">
        <v>1611</v>
      </c>
      <c r="G585" s="199"/>
      <c r="H585" s="201" t="s">
        <v>19</v>
      </c>
      <c r="I585" s="203"/>
      <c r="J585" s="199"/>
      <c r="K585" s="199"/>
      <c r="L585" s="204"/>
      <c r="M585" s="205"/>
      <c r="N585" s="206"/>
      <c r="O585" s="206"/>
      <c r="P585" s="206"/>
      <c r="Q585" s="206"/>
      <c r="R585" s="206"/>
      <c r="S585" s="206"/>
      <c r="T585" s="207"/>
      <c r="AT585" s="208" t="s">
        <v>195</v>
      </c>
      <c r="AU585" s="208" t="s">
        <v>82</v>
      </c>
      <c r="AV585" s="13" t="s">
        <v>80</v>
      </c>
      <c r="AW585" s="13" t="s">
        <v>35</v>
      </c>
      <c r="AX585" s="13" t="s">
        <v>73</v>
      </c>
      <c r="AY585" s="208" t="s">
        <v>185</v>
      </c>
    </row>
    <row r="586" spans="1:65" s="14" customFormat="1" ht="11.25">
      <c r="B586" s="209"/>
      <c r="C586" s="210"/>
      <c r="D586" s="200" t="s">
        <v>195</v>
      </c>
      <c r="E586" s="211" t="s">
        <v>19</v>
      </c>
      <c r="F586" s="212" t="s">
        <v>1612</v>
      </c>
      <c r="G586" s="210"/>
      <c r="H586" s="213">
        <v>10.473000000000001</v>
      </c>
      <c r="I586" s="214"/>
      <c r="J586" s="210"/>
      <c r="K586" s="210"/>
      <c r="L586" s="215"/>
      <c r="M586" s="216"/>
      <c r="N586" s="217"/>
      <c r="O586" s="217"/>
      <c r="P586" s="217"/>
      <c r="Q586" s="217"/>
      <c r="R586" s="217"/>
      <c r="S586" s="217"/>
      <c r="T586" s="218"/>
      <c r="AT586" s="219" t="s">
        <v>195</v>
      </c>
      <c r="AU586" s="219" t="s">
        <v>82</v>
      </c>
      <c r="AV586" s="14" t="s">
        <v>82</v>
      </c>
      <c r="AW586" s="14" t="s">
        <v>35</v>
      </c>
      <c r="AX586" s="14" t="s">
        <v>73</v>
      </c>
      <c r="AY586" s="219" t="s">
        <v>185</v>
      </c>
    </row>
    <row r="587" spans="1:65" s="14" customFormat="1" ht="11.25">
      <c r="B587" s="209"/>
      <c r="C587" s="210"/>
      <c r="D587" s="200" t="s">
        <v>195</v>
      </c>
      <c r="E587" s="211" t="s">
        <v>19</v>
      </c>
      <c r="F587" s="212" t="s">
        <v>1660</v>
      </c>
      <c r="G587" s="210"/>
      <c r="H587" s="213">
        <v>-5.31</v>
      </c>
      <c r="I587" s="214"/>
      <c r="J587" s="210"/>
      <c r="K587" s="210"/>
      <c r="L587" s="215"/>
      <c r="M587" s="216"/>
      <c r="N587" s="217"/>
      <c r="O587" s="217"/>
      <c r="P587" s="217"/>
      <c r="Q587" s="217"/>
      <c r="R587" s="217"/>
      <c r="S587" s="217"/>
      <c r="T587" s="218"/>
      <c r="AT587" s="219" t="s">
        <v>195</v>
      </c>
      <c r="AU587" s="219" t="s">
        <v>82</v>
      </c>
      <c r="AV587" s="14" t="s">
        <v>82</v>
      </c>
      <c r="AW587" s="14" t="s">
        <v>35</v>
      </c>
      <c r="AX587" s="14" t="s">
        <v>73</v>
      </c>
      <c r="AY587" s="219" t="s">
        <v>185</v>
      </c>
    </row>
    <row r="588" spans="1:65" s="13" customFormat="1" ht="11.25">
      <c r="B588" s="198"/>
      <c r="C588" s="199"/>
      <c r="D588" s="200" t="s">
        <v>195</v>
      </c>
      <c r="E588" s="201" t="s">
        <v>19</v>
      </c>
      <c r="F588" s="202" t="s">
        <v>1613</v>
      </c>
      <c r="G588" s="199"/>
      <c r="H588" s="201" t="s">
        <v>19</v>
      </c>
      <c r="I588" s="203"/>
      <c r="J588" s="199"/>
      <c r="K588" s="199"/>
      <c r="L588" s="204"/>
      <c r="M588" s="205"/>
      <c r="N588" s="206"/>
      <c r="O588" s="206"/>
      <c r="P588" s="206"/>
      <c r="Q588" s="206"/>
      <c r="R588" s="206"/>
      <c r="S588" s="206"/>
      <c r="T588" s="207"/>
      <c r="AT588" s="208" t="s">
        <v>195</v>
      </c>
      <c r="AU588" s="208" t="s">
        <v>82</v>
      </c>
      <c r="AV588" s="13" t="s">
        <v>80</v>
      </c>
      <c r="AW588" s="13" t="s">
        <v>35</v>
      </c>
      <c r="AX588" s="13" t="s">
        <v>73</v>
      </c>
      <c r="AY588" s="208" t="s">
        <v>185</v>
      </c>
    </row>
    <row r="589" spans="1:65" s="14" customFormat="1" ht="11.25">
      <c r="B589" s="209"/>
      <c r="C589" s="210"/>
      <c r="D589" s="200" t="s">
        <v>195</v>
      </c>
      <c r="E589" s="211" t="s">
        <v>19</v>
      </c>
      <c r="F589" s="212" t="s">
        <v>1614</v>
      </c>
      <c r="G589" s="210"/>
      <c r="H589" s="213">
        <v>6.4969999999999999</v>
      </c>
      <c r="I589" s="214"/>
      <c r="J589" s="210"/>
      <c r="K589" s="210"/>
      <c r="L589" s="215"/>
      <c r="M589" s="216"/>
      <c r="N589" s="217"/>
      <c r="O589" s="217"/>
      <c r="P589" s="217"/>
      <c r="Q589" s="217"/>
      <c r="R589" s="217"/>
      <c r="S589" s="217"/>
      <c r="T589" s="218"/>
      <c r="AT589" s="219" t="s">
        <v>195</v>
      </c>
      <c r="AU589" s="219" t="s">
        <v>82</v>
      </c>
      <c r="AV589" s="14" t="s">
        <v>82</v>
      </c>
      <c r="AW589" s="14" t="s">
        <v>35</v>
      </c>
      <c r="AX589" s="14" t="s">
        <v>73</v>
      </c>
      <c r="AY589" s="219" t="s">
        <v>185</v>
      </c>
    </row>
    <row r="590" spans="1:65" s="14" customFormat="1" ht="11.25">
      <c r="B590" s="209"/>
      <c r="C590" s="210"/>
      <c r="D590" s="200" t="s">
        <v>195</v>
      </c>
      <c r="E590" s="211" t="s">
        <v>19</v>
      </c>
      <c r="F590" s="212" t="s">
        <v>1661</v>
      </c>
      <c r="G590" s="210"/>
      <c r="H590" s="213">
        <v>-3.294</v>
      </c>
      <c r="I590" s="214"/>
      <c r="J590" s="210"/>
      <c r="K590" s="210"/>
      <c r="L590" s="215"/>
      <c r="M590" s="216"/>
      <c r="N590" s="217"/>
      <c r="O590" s="217"/>
      <c r="P590" s="217"/>
      <c r="Q590" s="217"/>
      <c r="R590" s="217"/>
      <c r="S590" s="217"/>
      <c r="T590" s="218"/>
      <c r="AT590" s="219" t="s">
        <v>195</v>
      </c>
      <c r="AU590" s="219" t="s">
        <v>82</v>
      </c>
      <c r="AV590" s="14" t="s">
        <v>82</v>
      </c>
      <c r="AW590" s="14" t="s">
        <v>35</v>
      </c>
      <c r="AX590" s="14" t="s">
        <v>73</v>
      </c>
      <c r="AY590" s="219" t="s">
        <v>185</v>
      </c>
    </row>
    <row r="591" spans="1:65" s="13" customFormat="1" ht="11.25">
      <c r="B591" s="198"/>
      <c r="C591" s="199"/>
      <c r="D591" s="200" t="s">
        <v>195</v>
      </c>
      <c r="E591" s="201" t="s">
        <v>19</v>
      </c>
      <c r="F591" s="202" t="s">
        <v>1586</v>
      </c>
      <c r="G591" s="199"/>
      <c r="H591" s="201" t="s">
        <v>19</v>
      </c>
      <c r="I591" s="203"/>
      <c r="J591" s="199"/>
      <c r="K591" s="199"/>
      <c r="L591" s="204"/>
      <c r="M591" s="205"/>
      <c r="N591" s="206"/>
      <c r="O591" s="206"/>
      <c r="P591" s="206"/>
      <c r="Q591" s="206"/>
      <c r="R591" s="206"/>
      <c r="S591" s="206"/>
      <c r="T591" s="207"/>
      <c r="AT591" s="208" t="s">
        <v>195</v>
      </c>
      <c r="AU591" s="208" t="s">
        <v>82</v>
      </c>
      <c r="AV591" s="13" t="s">
        <v>80</v>
      </c>
      <c r="AW591" s="13" t="s">
        <v>35</v>
      </c>
      <c r="AX591" s="13" t="s">
        <v>73</v>
      </c>
      <c r="AY591" s="208" t="s">
        <v>185</v>
      </c>
    </row>
    <row r="592" spans="1:65" s="14" customFormat="1" ht="11.25">
      <c r="B592" s="209"/>
      <c r="C592" s="210"/>
      <c r="D592" s="200" t="s">
        <v>195</v>
      </c>
      <c r="E592" s="211" t="s">
        <v>19</v>
      </c>
      <c r="F592" s="212" t="s">
        <v>1615</v>
      </c>
      <c r="G592" s="210"/>
      <c r="H592" s="213">
        <v>7.0289999999999999</v>
      </c>
      <c r="I592" s="214"/>
      <c r="J592" s="210"/>
      <c r="K592" s="210"/>
      <c r="L592" s="215"/>
      <c r="M592" s="216"/>
      <c r="N592" s="217"/>
      <c r="O592" s="217"/>
      <c r="P592" s="217"/>
      <c r="Q592" s="217"/>
      <c r="R592" s="217"/>
      <c r="S592" s="217"/>
      <c r="T592" s="218"/>
      <c r="AT592" s="219" t="s">
        <v>195</v>
      </c>
      <c r="AU592" s="219" t="s">
        <v>82</v>
      </c>
      <c r="AV592" s="14" t="s">
        <v>82</v>
      </c>
      <c r="AW592" s="14" t="s">
        <v>35</v>
      </c>
      <c r="AX592" s="14" t="s">
        <v>73</v>
      </c>
      <c r="AY592" s="219" t="s">
        <v>185</v>
      </c>
    </row>
    <row r="593" spans="2:51" s="14" customFormat="1" ht="11.25">
      <c r="B593" s="209"/>
      <c r="C593" s="210"/>
      <c r="D593" s="200" t="s">
        <v>195</v>
      </c>
      <c r="E593" s="211" t="s">
        <v>19</v>
      </c>
      <c r="F593" s="212" t="s">
        <v>1662</v>
      </c>
      <c r="G593" s="210"/>
      <c r="H593" s="213">
        <v>-3.5640000000000001</v>
      </c>
      <c r="I593" s="214"/>
      <c r="J593" s="210"/>
      <c r="K593" s="210"/>
      <c r="L593" s="215"/>
      <c r="M593" s="216"/>
      <c r="N593" s="217"/>
      <c r="O593" s="217"/>
      <c r="P593" s="217"/>
      <c r="Q593" s="217"/>
      <c r="R593" s="217"/>
      <c r="S593" s="217"/>
      <c r="T593" s="218"/>
      <c r="AT593" s="219" t="s">
        <v>195</v>
      </c>
      <c r="AU593" s="219" t="s">
        <v>82</v>
      </c>
      <c r="AV593" s="14" t="s">
        <v>82</v>
      </c>
      <c r="AW593" s="14" t="s">
        <v>35</v>
      </c>
      <c r="AX593" s="14" t="s">
        <v>73</v>
      </c>
      <c r="AY593" s="219" t="s">
        <v>185</v>
      </c>
    </row>
    <row r="594" spans="2:51" s="13" customFormat="1" ht="11.25">
      <c r="B594" s="198"/>
      <c r="C594" s="199"/>
      <c r="D594" s="200" t="s">
        <v>195</v>
      </c>
      <c r="E594" s="201" t="s">
        <v>19</v>
      </c>
      <c r="F594" s="202" t="s">
        <v>1588</v>
      </c>
      <c r="G594" s="199"/>
      <c r="H594" s="201" t="s">
        <v>19</v>
      </c>
      <c r="I594" s="203"/>
      <c r="J594" s="199"/>
      <c r="K594" s="199"/>
      <c r="L594" s="204"/>
      <c r="M594" s="205"/>
      <c r="N594" s="206"/>
      <c r="O594" s="206"/>
      <c r="P594" s="206"/>
      <c r="Q594" s="206"/>
      <c r="R594" s="206"/>
      <c r="S594" s="206"/>
      <c r="T594" s="207"/>
      <c r="AT594" s="208" t="s">
        <v>195</v>
      </c>
      <c r="AU594" s="208" t="s">
        <v>82</v>
      </c>
      <c r="AV594" s="13" t="s">
        <v>80</v>
      </c>
      <c r="AW594" s="13" t="s">
        <v>35</v>
      </c>
      <c r="AX594" s="13" t="s">
        <v>73</v>
      </c>
      <c r="AY594" s="208" t="s">
        <v>185</v>
      </c>
    </row>
    <row r="595" spans="2:51" s="14" customFormat="1" ht="11.25">
      <c r="B595" s="209"/>
      <c r="C595" s="210"/>
      <c r="D595" s="200" t="s">
        <v>195</v>
      </c>
      <c r="E595" s="211" t="s">
        <v>19</v>
      </c>
      <c r="F595" s="212" t="s">
        <v>1616</v>
      </c>
      <c r="G595" s="210"/>
      <c r="H595" s="213">
        <v>9.94</v>
      </c>
      <c r="I595" s="214"/>
      <c r="J595" s="210"/>
      <c r="K595" s="210"/>
      <c r="L595" s="215"/>
      <c r="M595" s="216"/>
      <c r="N595" s="217"/>
      <c r="O595" s="217"/>
      <c r="P595" s="217"/>
      <c r="Q595" s="217"/>
      <c r="R595" s="217"/>
      <c r="S595" s="217"/>
      <c r="T595" s="218"/>
      <c r="AT595" s="219" t="s">
        <v>195</v>
      </c>
      <c r="AU595" s="219" t="s">
        <v>82</v>
      </c>
      <c r="AV595" s="14" t="s">
        <v>82</v>
      </c>
      <c r="AW595" s="14" t="s">
        <v>35</v>
      </c>
      <c r="AX595" s="14" t="s">
        <v>73</v>
      </c>
      <c r="AY595" s="219" t="s">
        <v>185</v>
      </c>
    </row>
    <row r="596" spans="2:51" s="14" customFormat="1" ht="11.25">
      <c r="B596" s="209"/>
      <c r="C596" s="210"/>
      <c r="D596" s="200" t="s">
        <v>195</v>
      </c>
      <c r="E596" s="211" t="s">
        <v>19</v>
      </c>
      <c r="F596" s="212" t="s">
        <v>1663</v>
      </c>
      <c r="G596" s="210"/>
      <c r="H596" s="213">
        <v>-5.04</v>
      </c>
      <c r="I596" s="214"/>
      <c r="J596" s="210"/>
      <c r="K596" s="210"/>
      <c r="L596" s="215"/>
      <c r="M596" s="216"/>
      <c r="N596" s="217"/>
      <c r="O596" s="217"/>
      <c r="P596" s="217"/>
      <c r="Q596" s="217"/>
      <c r="R596" s="217"/>
      <c r="S596" s="217"/>
      <c r="T596" s="218"/>
      <c r="AT596" s="219" t="s">
        <v>195</v>
      </c>
      <c r="AU596" s="219" t="s">
        <v>82</v>
      </c>
      <c r="AV596" s="14" t="s">
        <v>82</v>
      </c>
      <c r="AW596" s="14" t="s">
        <v>35</v>
      </c>
      <c r="AX596" s="14" t="s">
        <v>73</v>
      </c>
      <c r="AY596" s="219" t="s">
        <v>185</v>
      </c>
    </row>
    <row r="597" spans="2:51" s="13" customFormat="1" ht="11.25">
      <c r="B597" s="198"/>
      <c r="C597" s="199"/>
      <c r="D597" s="200" t="s">
        <v>195</v>
      </c>
      <c r="E597" s="201" t="s">
        <v>19</v>
      </c>
      <c r="F597" s="202" t="s">
        <v>1617</v>
      </c>
      <c r="G597" s="199"/>
      <c r="H597" s="201" t="s">
        <v>19</v>
      </c>
      <c r="I597" s="203"/>
      <c r="J597" s="199"/>
      <c r="K597" s="199"/>
      <c r="L597" s="204"/>
      <c r="M597" s="205"/>
      <c r="N597" s="206"/>
      <c r="O597" s="206"/>
      <c r="P597" s="206"/>
      <c r="Q597" s="206"/>
      <c r="R597" s="206"/>
      <c r="S597" s="206"/>
      <c r="T597" s="207"/>
      <c r="AT597" s="208" t="s">
        <v>195</v>
      </c>
      <c r="AU597" s="208" t="s">
        <v>82</v>
      </c>
      <c r="AV597" s="13" t="s">
        <v>80</v>
      </c>
      <c r="AW597" s="13" t="s">
        <v>35</v>
      </c>
      <c r="AX597" s="13" t="s">
        <v>73</v>
      </c>
      <c r="AY597" s="208" t="s">
        <v>185</v>
      </c>
    </row>
    <row r="598" spans="2:51" s="14" customFormat="1" ht="11.25">
      <c r="B598" s="209"/>
      <c r="C598" s="210"/>
      <c r="D598" s="200" t="s">
        <v>195</v>
      </c>
      <c r="E598" s="211" t="s">
        <v>19</v>
      </c>
      <c r="F598" s="212" t="s">
        <v>1618</v>
      </c>
      <c r="G598" s="210"/>
      <c r="H598" s="213">
        <v>17.05</v>
      </c>
      <c r="I598" s="214"/>
      <c r="J598" s="210"/>
      <c r="K598" s="210"/>
      <c r="L598" s="215"/>
      <c r="M598" s="216"/>
      <c r="N598" s="217"/>
      <c r="O598" s="217"/>
      <c r="P598" s="217"/>
      <c r="Q598" s="217"/>
      <c r="R598" s="217"/>
      <c r="S598" s="217"/>
      <c r="T598" s="218"/>
      <c r="AT598" s="219" t="s">
        <v>195</v>
      </c>
      <c r="AU598" s="219" t="s">
        <v>82</v>
      </c>
      <c r="AV598" s="14" t="s">
        <v>82</v>
      </c>
      <c r="AW598" s="14" t="s">
        <v>35</v>
      </c>
      <c r="AX598" s="14" t="s">
        <v>73</v>
      </c>
      <c r="AY598" s="219" t="s">
        <v>185</v>
      </c>
    </row>
    <row r="599" spans="2:51" s="14" customFormat="1" ht="11.25">
      <c r="B599" s="209"/>
      <c r="C599" s="210"/>
      <c r="D599" s="200" t="s">
        <v>195</v>
      </c>
      <c r="E599" s="211" t="s">
        <v>19</v>
      </c>
      <c r="F599" s="212" t="s">
        <v>1619</v>
      </c>
      <c r="G599" s="210"/>
      <c r="H599" s="213">
        <v>2.4</v>
      </c>
      <c r="I599" s="214"/>
      <c r="J599" s="210"/>
      <c r="K599" s="210"/>
      <c r="L599" s="215"/>
      <c r="M599" s="216"/>
      <c r="N599" s="217"/>
      <c r="O599" s="217"/>
      <c r="P599" s="217"/>
      <c r="Q599" s="217"/>
      <c r="R599" s="217"/>
      <c r="S599" s="217"/>
      <c r="T599" s="218"/>
      <c r="AT599" s="219" t="s">
        <v>195</v>
      </c>
      <c r="AU599" s="219" t="s">
        <v>82</v>
      </c>
      <c r="AV599" s="14" t="s">
        <v>82</v>
      </c>
      <c r="AW599" s="14" t="s">
        <v>35</v>
      </c>
      <c r="AX599" s="14" t="s">
        <v>73</v>
      </c>
      <c r="AY599" s="219" t="s">
        <v>185</v>
      </c>
    </row>
    <row r="600" spans="2:51" s="14" customFormat="1" ht="11.25">
      <c r="B600" s="209"/>
      <c r="C600" s="210"/>
      <c r="D600" s="200" t="s">
        <v>195</v>
      </c>
      <c r="E600" s="211" t="s">
        <v>19</v>
      </c>
      <c r="F600" s="212" t="s">
        <v>1620</v>
      </c>
      <c r="G600" s="210"/>
      <c r="H600" s="213">
        <v>-6</v>
      </c>
      <c r="I600" s="214"/>
      <c r="J600" s="210"/>
      <c r="K600" s="210"/>
      <c r="L600" s="215"/>
      <c r="M600" s="216"/>
      <c r="N600" s="217"/>
      <c r="O600" s="217"/>
      <c r="P600" s="217"/>
      <c r="Q600" s="217"/>
      <c r="R600" s="217"/>
      <c r="S600" s="217"/>
      <c r="T600" s="218"/>
      <c r="AT600" s="219" t="s">
        <v>195</v>
      </c>
      <c r="AU600" s="219" t="s">
        <v>82</v>
      </c>
      <c r="AV600" s="14" t="s">
        <v>82</v>
      </c>
      <c r="AW600" s="14" t="s">
        <v>35</v>
      </c>
      <c r="AX600" s="14" t="s">
        <v>73</v>
      </c>
      <c r="AY600" s="219" t="s">
        <v>185</v>
      </c>
    </row>
    <row r="601" spans="2:51" s="13" customFormat="1" ht="11.25">
      <c r="B601" s="198"/>
      <c r="C601" s="199"/>
      <c r="D601" s="200" t="s">
        <v>195</v>
      </c>
      <c r="E601" s="201" t="s">
        <v>19</v>
      </c>
      <c r="F601" s="202" t="s">
        <v>1621</v>
      </c>
      <c r="G601" s="199"/>
      <c r="H601" s="201" t="s">
        <v>19</v>
      </c>
      <c r="I601" s="203"/>
      <c r="J601" s="199"/>
      <c r="K601" s="199"/>
      <c r="L601" s="204"/>
      <c r="M601" s="205"/>
      <c r="N601" s="206"/>
      <c r="O601" s="206"/>
      <c r="P601" s="206"/>
      <c r="Q601" s="206"/>
      <c r="R601" s="206"/>
      <c r="S601" s="206"/>
      <c r="T601" s="207"/>
      <c r="AT601" s="208" t="s">
        <v>195</v>
      </c>
      <c r="AU601" s="208" t="s">
        <v>82</v>
      </c>
      <c r="AV601" s="13" t="s">
        <v>80</v>
      </c>
      <c r="AW601" s="13" t="s">
        <v>35</v>
      </c>
      <c r="AX601" s="13" t="s">
        <v>73</v>
      </c>
      <c r="AY601" s="208" t="s">
        <v>185</v>
      </c>
    </row>
    <row r="602" spans="2:51" s="14" customFormat="1" ht="11.25">
      <c r="B602" s="209"/>
      <c r="C602" s="210"/>
      <c r="D602" s="200" t="s">
        <v>195</v>
      </c>
      <c r="E602" s="211" t="s">
        <v>19</v>
      </c>
      <c r="F602" s="212" t="s">
        <v>1622</v>
      </c>
      <c r="G602" s="210"/>
      <c r="H602" s="213">
        <v>31.31</v>
      </c>
      <c r="I602" s="214"/>
      <c r="J602" s="210"/>
      <c r="K602" s="210"/>
      <c r="L602" s="215"/>
      <c r="M602" s="216"/>
      <c r="N602" s="217"/>
      <c r="O602" s="217"/>
      <c r="P602" s="217"/>
      <c r="Q602" s="217"/>
      <c r="R602" s="217"/>
      <c r="S602" s="217"/>
      <c r="T602" s="218"/>
      <c r="AT602" s="219" t="s">
        <v>195</v>
      </c>
      <c r="AU602" s="219" t="s">
        <v>82</v>
      </c>
      <c r="AV602" s="14" t="s">
        <v>82</v>
      </c>
      <c r="AW602" s="14" t="s">
        <v>35</v>
      </c>
      <c r="AX602" s="14" t="s">
        <v>73</v>
      </c>
      <c r="AY602" s="219" t="s">
        <v>185</v>
      </c>
    </row>
    <row r="603" spans="2:51" s="14" customFormat="1" ht="11.25">
      <c r="B603" s="209"/>
      <c r="C603" s="210"/>
      <c r="D603" s="200" t="s">
        <v>195</v>
      </c>
      <c r="E603" s="211" t="s">
        <v>19</v>
      </c>
      <c r="F603" s="212" t="s">
        <v>1623</v>
      </c>
      <c r="G603" s="210"/>
      <c r="H603" s="213">
        <v>3.78</v>
      </c>
      <c r="I603" s="214"/>
      <c r="J603" s="210"/>
      <c r="K603" s="210"/>
      <c r="L603" s="215"/>
      <c r="M603" s="216"/>
      <c r="N603" s="217"/>
      <c r="O603" s="217"/>
      <c r="P603" s="217"/>
      <c r="Q603" s="217"/>
      <c r="R603" s="217"/>
      <c r="S603" s="217"/>
      <c r="T603" s="218"/>
      <c r="AT603" s="219" t="s">
        <v>195</v>
      </c>
      <c r="AU603" s="219" t="s">
        <v>82</v>
      </c>
      <c r="AV603" s="14" t="s">
        <v>82</v>
      </c>
      <c r="AW603" s="14" t="s">
        <v>35</v>
      </c>
      <c r="AX603" s="14" t="s">
        <v>73</v>
      </c>
      <c r="AY603" s="219" t="s">
        <v>185</v>
      </c>
    </row>
    <row r="604" spans="2:51" s="14" customFormat="1" ht="11.25">
      <c r="B604" s="209"/>
      <c r="C604" s="210"/>
      <c r="D604" s="200" t="s">
        <v>195</v>
      </c>
      <c r="E604" s="211" t="s">
        <v>19</v>
      </c>
      <c r="F604" s="212" t="s">
        <v>1624</v>
      </c>
      <c r="G604" s="210"/>
      <c r="H604" s="213">
        <v>-8.4</v>
      </c>
      <c r="I604" s="214"/>
      <c r="J604" s="210"/>
      <c r="K604" s="210"/>
      <c r="L604" s="215"/>
      <c r="M604" s="216"/>
      <c r="N604" s="217"/>
      <c r="O604" s="217"/>
      <c r="P604" s="217"/>
      <c r="Q604" s="217"/>
      <c r="R604" s="217"/>
      <c r="S604" s="217"/>
      <c r="T604" s="218"/>
      <c r="AT604" s="219" t="s">
        <v>195</v>
      </c>
      <c r="AU604" s="219" t="s">
        <v>82</v>
      </c>
      <c r="AV604" s="14" t="s">
        <v>82</v>
      </c>
      <c r="AW604" s="14" t="s">
        <v>35</v>
      </c>
      <c r="AX604" s="14" t="s">
        <v>73</v>
      </c>
      <c r="AY604" s="219" t="s">
        <v>185</v>
      </c>
    </row>
    <row r="605" spans="2:51" s="13" customFormat="1" ht="11.25">
      <c r="B605" s="198"/>
      <c r="C605" s="199"/>
      <c r="D605" s="200" t="s">
        <v>195</v>
      </c>
      <c r="E605" s="201" t="s">
        <v>19</v>
      </c>
      <c r="F605" s="202" t="s">
        <v>1625</v>
      </c>
      <c r="G605" s="199"/>
      <c r="H605" s="201" t="s">
        <v>19</v>
      </c>
      <c r="I605" s="203"/>
      <c r="J605" s="199"/>
      <c r="K605" s="199"/>
      <c r="L605" s="204"/>
      <c r="M605" s="205"/>
      <c r="N605" s="206"/>
      <c r="O605" s="206"/>
      <c r="P605" s="206"/>
      <c r="Q605" s="206"/>
      <c r="R605" s="206"/>
      <c r="S605" s="206"/>
      <c r="T605" s="207"/>
      <c r="AT605" s="208" t="s">
        <v>195</v>
      </c>
      <c r="AU605" s="208" t="s">
        <v>82</v>
      </c>
      <c r="AV605" s="13" t="s">
        <v>80</v>
      </c>
      <c r="AW605" s="13" t="s">
        <v>35</v>
      </c>
      <c r="AX605" s="13" t="s">
        <v>73</v>
      </c>
      <c r="AY605" s="208" t="s">
        <v>185</v>
      </c>
    </row>
    <row r="606" spans="2:51" s="14" customFormat="1" ht="11.25">
      <c r="B606" s="209"/>
      <c r="C606" s="210"/>
      <c r="D606" s="200" t="s">
        <v>195</v>
      </c>
      <c r="E606" s="211" t="s">
        <v>19</v>
      </c>
      <c r="F606" s="212" t="s">
        <v>1626</v>
      </c>
      <c r="G606" s="210"/>
      <c r="H606" s="213">
        <v>31.263999999999999</v>
      </c>
      <c r="I606" s="214"/>
      <c r="J606" s="210"/>
      <c r="K606" s="210"/>
      <c r="L606" s="215"/>
      <c r="M606" s="216"/>
      <c r="N606" s="217"/>
      <c r="O606" s="217"/>
      <c r="P606" s="217"/>
      <c r="Q606" s="217"/>
      <c r="R606" s="217"/>
      <c r="S606" s="217"/>
      <c r="T606" s="218"/>
      <c r="AT606" s="219" t="s">
        <v>195</v>
      </c>
      <c r="AU606" s="219" t="s">
        <v>82</v>
      </c>
      <c r="AV606" s="14" t="s">
        <v>82</v>
      </c>
      <c r="AW606" s="14" t="s">
        <v>35</v>
      </c>
      <c r="AX606" s="14" t="s">
        <v>73</v>
      </c>
      <c r="AY606" s="219" t="s">
        <v>185</v>
      </c>
    </row>
    <row r="607" spans="2:51" s="14" customFormat="1" ht="11.25">
      <c r="B607" s="209"/>
      <c r="C607" s="210"/>
      <c r="D607" s="200" t="s">
        <v>195</v>
      </c>
      <c r="E607" s="211" t="s">
        <v>19</v>
      </c>
      <c r="F607" s="212" t="s">
        <v>1623</v>
      </c>
      <c r="G607" s="210"/>
      <c r="H607" s="213">
        <v>3.78</v>
      </c>
      <c r="I607" s="214"/>
      <c r="J607" s="210"/>
      <c r="K607" s="210"/>
      <c r="L607" s="215"/>
      <c r="M607" s="216"/>
      <c r="N607" s="217"/>
      <c r="O607" s="217"/>
      <c r="P607" s="217"/>
      <c r="Q607" s="217"/>
      <c r="R607" s="217"/>
      <c r="S607" s="217"/>
      <c r="T607" s="218"/>
      <c r="AT607" s="219" t="s">
        <v>195</v>
      </c>
      <c r="AU607" s="219" t="s">
        <v>82</v>
      </c>
      <c r="AV607" s="14" t="s">
        <v>82</v>
      </c>
      <c r="AW607" s="14" t="s">
        <v>35</v>
      </c>
      <c r="AX607" s="14" t="s">
        <v>73</v>
      </c>
      <c r="AY607" s="219" t="s">
        <v>185</v>
      </c>
    </row>
    <row r="608" spans="2:51" s="14" customFormat="1" ht="11.25">
      <c r="B608" s="209"/>
      <c r="C608" s="210"/>
      <c r="D608" s="200" t="s">
        <v>195</v>
      </c>
      <c r="E608" s="211" t="s">
        <v>19</v>
      </c>
      <c r="F608" s="212" t="s">
        <v>1624</v>
      </c>
      <c r="G608" s="210"/>
      <c r="H608" s="213">
        <v>-8.4</v>
      </c>
      <c r="I608" s="214"/>
      <c r="J608" s="210"/>
      <c r="K608" s="210"/>
      <c r="L608" s="215"/>
      <c r="M608" s="216"/>
      <c r="N608" s="217"/>
      <c r="O608" s="217"/>
      <c r="P608" s="217"/>
      <c r="Q608" s="217"/>
      <c r="R608" s="217"/>
      <c r="S608" s="217"/>
      <c r="T608" s="218"/>
      <c r="AT608" s="219" t="s">
        <v>195</v>
      </c>
      <c r="AU608" s="219" t="s">
        <v>82</v>
      </c>
      <c r="AV608" s="14" t="s">
        <v>82</v>
      </c>
      <c r="AW608" s="14" t="s">
        <v>35</v>
      </c>
      <c r="AX608" s="14" t="s">
        <v>73</v>
      </c>
      <c r="AY608" s="219" t="s">
        <v>185</v>
      </c>
    </row>
    <row r="609" spans="2:51" s="13" customFormat="1" ht="11.25">
      <c r="B609" s="198"/>
      <c r="C609" s="199"/>
      <c r="D609" s="200" t="s">
        <v>195</v>
      </c>
      <c r="E609" s="201" t="s">
        <v>19</v>
      </c>
      <c r="F609" s="202" t="s">
        <v>1627</v>
      </c>
      <c r="G609" s="199"/>
      <c r="H609" s="201" t="s">
        <v>19</v>
      </c>
      <c r="I609" s="203"/>
      <c r="J609" s="199"/>
      <c r="K609" s="199"/>
      <c r="L609" s="204"/>
      <c r="M609" s="205"/>
      <c r="N609" s="206"/>
      <c r="O609" s="206"/>
      <c r="P609" s="206"/>
      <c r="Q609" s="206"/>
      <c r="R609" s="206"/>
      <c r="S609" s="206"/>
      <c r="T609" s="207"/>
      <c r="AT609" s="208" t="s">
        <v>195</v>
      </c>
      <c r="AU609" s="208" t="s">
        <v>82</v>
      </c>
      <c r="AV609" s="13" t="s">
        <v>80</v>
      </c>
      <c r="AW609" s="13" t="s">
        <v>35</v>
      </c>
      <c r="AX609" s="13" t="s">
        <v>73</v>
      </c>
      <c r="AY609" s="208" t="s">
        <v>185</v>
      </c>
    </row>
    <row r="610" spans="2:51" s="14" customFormat="1" ht="11.25">
      <c r="B610" s="209"/>
      <c r="C610" s="210"/>
      <c r="D610" s="200" t="s">
        <v>195</v>
      </c>
      <c r="E610" s="211" t="s">
        <v>19</v>
      </c>
      <c r="F610" s="212" t="s">
        <v>1628</v>
      </c>
      <c r="G610" s="210"/>
      <c r="H610" s="213">
        <v>12.214</v>
      </c>
      <c r="I610" s="214"/>
      <c r="J610" s="210"/>
      <c r="K610" s="210"/>
      <c r="L610" s="215"/>
      <c r="M610" s="216"/>
      <c r="N610" s="217"/>
      <c r="O610" s="217"/>
      <c r="P610" s="217"/>
      <c r="Q610" s="217"/>
      <c r="R610" s="217"/>
      <c r="S610" s="217"/>
      <c r="T610" s="218"/>
      <c r="AT610" s="219" t="s">
        <v>195</v>
      </c>
      <c r="AU610" s="219" t="s">
        <v>82</v>
      </c>
      <c r="AV610" s="14" t="s">
        <v>82</v>
      </c>
      <c r="AW610" s="14" t="s">
        <v>35</v>
      </c>
      <c r="AX610" s="14" t="s">
        <v>73</v>
      </c>
      <c r="AY610" s="219" t="s">
        <v>185</v>
      </c>
    </row>
    <row r="611" spans="2:51" s="14" customFormat="1" ht="11.25">
      <c r="B611" s="209"/>
      <c r="C611" s="210"/>
      <c r="D611" s="200" t="s">
        <v>195</v>
      </c>
      <c r="E611" s="211" t="s">
        <v>19</v>
      </c>
      <c r="F611" s="212" t="s">
        <v>1629</v>
      </c>
      <c r="G611" s="210"/>
      <c r="H611" s="213">
        <v>2.1</v>
      </c>
      <c r="I611" s="214"/>
      <c r="J611" s="210"/>
      <c r="K611" s="210"/>
      <c r="L611" s="215"/>
      <c r="M611" s="216"/>
      <c r="N611" s="217"/>
      <c r="O611" s="217"/>
      <c r="P611" s="217"/>
      <c r="Q611" s="217"/>
      <c r="R611" s="217"/>
      <c r="S611" s="217"/>
      <c r="T611" s="218"/>
      <c r="AT611" s="219" t="s">
        <v>195</v>
      </c>
      <c r="AU611" s="219" t="s">
        <v>82</v>
      </c>
      <c r="AV611" s="14" t="s">
        <v>82</v>
      </c>
      <c r="AW611" s="14" t="s">
        <v>35</v>
      </c>
      <c r="AX611" s="14" t="s">
        <v>73</v>
      </c>
      <c r="AY611" s="219" t="s">
        <v>185</v>
      </c>
    </row>
    <row r="612" spans="2:51" s="14" customFormat="1" ht="11.25">
      <c r="B612" s="209"/>
      <c r="C612" s="210"/>
      <c r="D612" s="200" t="s">
        <v>195</v>
      </c>
      <c r="E612" s="211" t="s">
        <v>19</v>
      </c>
      <c r="F612" s="212" t="s">
        <v>1630</v>
      </c>
      <c r="G612" s="210"/>
      <c r="H612" s="213">
        <v>-3</v>
      </c>
      <c r="I612" s="214"/>
      <c r="J612" s="210"/>
      <c r="K612" s="210"/>
      <c r="L612" s="215"/>
      <c r="M612" s="216"/>
      <c r="N612" s="217"/>
      <c r="O612" s="217"/>
      <c r="P612" s="217"/>
      <c r="Q612" s="217"/>
      <c r="R612" s="217"/>
      <c r="S612" s="217"/>
      <c r="T612" s="218"/>
      <c r="AT612" s="219" t="s">
        <v>195</v>
      </c>
      <c r="AU612" s="219" t="s">
        <v>82</v>
      </c>
      <c r="AV612" s="14" t="s">
        <v>82</v>
      </c>
      <c r="AW612" s="14" t="s">
        <v>35</v>
      </c>
      <c r="AX612" s="14" t="s">
        <v>73</v>
      </c>
      <c r="AY612" s="219" t="s">
        <v>185</v>
      </c>
    </row>
    <row r="613" spans="2:51" s="13" customFormat="1" ht="11.25">
      <c r="B613" s="198"/>
      <c r="C613" s="199"/>
      <c r="D613" s="200" t="s">
        <v>195</v>
      </c>
      <c r="E613" s="201" t="s">
        <v>19</v>
      </c>
      <c r="F613" s="202" t="s">
        <v>1631</v>
      </c>
      <c r="G613" s="199"/>
      <c r="H613" s="201" t="s">
        <v>19</v>
      </c>
      <c r="I613" s="203"/>
      <c r="J613" s="199"/>
      <c r="K613" s="199"/>
      <c r="L613" s="204"/>
      <c r="M613" s="205"/>
      <c r="N613" s="206"/>
      <c r="O613" s="206"/>
      <c r="P613" s="206"/>
      <c r="Q613" s="206"/>
      <c r="R613" s="206"/>
      <c r="S613" s="206"/>
      <c r="T613" s="207"/>
      <c r="AT613" s="208" t="s">
        <v>195</v>
      </c>
      <c r="AU613" s="208" t="s">
        <v>82</v>
      </c>
      <c r="AV613" s="13" t="s">
        <v>80</v>
      </c>
      <c r="AW613" s="13" t="s">
        <v>35</v>
      </c>
      <c r="AX613" s="13" t="s">
        <v>73</v>
      </c>
      <c r="AY613" s="208" t="s">
        <v>185</v>
      </c>
    </row>
    <row r="614" spans="2:51" s="14" customFormat="1" ht="11.25">
      <c r="B614" s="209"/>
      <c r="C614" s="210"/>
      <c r="D614" s="200" t="s">
        <v>195</v>
      </c>
      <c r="E614" s="211" t="s">
        <v>19</v>
      </c>
      <c r="F614" s="212" t="s">
        <v>1632</v>
      </c>
      <c r="G614" s="210"/>
      <c r="H614" s="213">
        <v>10.85</v>
      </c>
      <c r="I614" s="214"/>
      <c r="J614" s="210"/>
      <c r="K614" s="210"/>
      <c r="L614" s="215"/>
      <c r="M614" s="216"/>
      <c r="N614" s="217"/>
      <c r="O614" s="217"/>
      <c r="P614" s="217"/>
      <c r="Q614" s="217"/>
      <c r="R614" s="217"/>
      <c r="S614" s="217"/>
      <c r="T614" s="218"/>
      <c r="AT614" s="219" t="s">
        <v>195</v>
      </c>
      <c r="AU614" s="219" t="s">
        <v>82</v>
      </c>
      <c r="AV614" s="14" t="s">
        <v>82</v>
      </c>
      <c r="AW614" s="14" t="s">
        <v>35</v>
      </c>
      <c r="AX614" s="14" t="s">
        <v>73</v>
      </c>
      <c r="AY614" s="219" t="s">
        <v>185</v>
      </c>
    </row>
    <row r="615" spans="2:51" s="14" customFormat="1" ht="11.25">
      <c r="B615" s="209"/>
      <c r="C615" s="210"/>
      <c r="D615" s="200" t="s">
        <v>195</v>
      </c>
      <c r="E615" s="211" t="s">
        <v>19</v>
      </c>
      <c r="F615" s="212" t="s">
        <v>1629</v>
      </c>
      <c r="G615" s="210"/>
      <c r="H615" s="213">
        <v>2.1</v>
      </c>
      <c r="I615" s="214"/>
      <c r="J615" s="210"/>
      <c r="K615" s="210"/>
      <c r="L615" s="215"/>
      <c r="M615" s="216"/>
      <c r="N615" s="217"/>
      <c r="O615" s="217"/>
      <c r="P615" s="217"/>
      <c r="Q615" s="217"/>
      <c r="R615" s="217"/>
      <c r="S615" s="217"/>
      <c r="T615" s="218"/>
      <c r="AT615" s="219" t="s">
        <v>195</v>
      </c>
      <c r="AU615" s="219" t="s">
        <v>82</v>
      </c>
      <c r="AV615" s="14" t="s">
        <v>82</v>
      </c>
      <c r="AW615" s="14" t="s">
        <v>35</v>
      </c>
      <c r="AX615" s="14" t="s">
        <v>73</v>
      </c>
      <c r="AY615" s="219" t="s">
        <v>185</v>
      </c>
    </row>
    <row r="616" spans="2:51" s="14" customFormat="1" ht="11.25">
      <c r="B616" s="209"/>
      <c r="C616" s="210"/>
      <c r="D616" s="200" t="s">
        <v>195</v>
      </c>
      <c r="E616" s="211" t="s">
        <v>19</v>
      </c>
      <c r="F616" s="212" t="s">
        <v>1630</v>
      </c>
      <c r="G616" s="210"/>
      <c r="H616" s="213">
        <v>-3</v>
      </c>
      <c r="I616" s="214"/>
      <c r="J616" s="210"/>
      <c r="K616" s="210"/>
      <c r="L616" s="215"/>
      <c r="M616" s="216"/>
      <c r="N616" s="217"/>
      <c r="O616" s="217"/>
      <c r="P616" s="217"/>
      <c r="Q616" s="217"/>
      <c r="R616" s="217"/>
      <c r="S616" s="217"/>
      <c r="T616" s="218"/>
      <c r="AT616" s="219" t="s">
        <v>195</v>
      </c>
      <c r="AU616" s="219" t="s">
        <v>82</v>
      </c>
      <c r="AV616" s="14" t="s">
        <v>82</v>
      </c>
      <c r="AW616" s="14" t="s">
        <v>35</v>
      </c>
      <c r="AX616" s="14" t="s">
        <v>73</v>
      </c>
      <c r="AY616" s="219" t="s">
        <v>185</v>
      </c>
    </row>
    <row r="617" spans="2:51" s="13" customFormat="1" ht="11.25">
      <c r="B617" s="198"/>
      <c r="C617" s="199"/>
      <c r="D617" s="200" t="s">
        <v>195</v>
      </c>
      <c r="E617" s="201" t="s">
        <v>19</v>
      </c>
      <c r="F617" s="202" t="s">
        <v>1633</v>
      </c>
      <c r="G617" s="199"/>
      <c r="H617" s="201" t="s">
        <v>19</v>
      </c>
      <c r="I617" s="203"/>
      <c r="J617" s="199"/>
      <c r="K617" s="199"/>
      <c r="L617" s="204"/>
      <c r="M617" s="205"/>
      <c r="N617" s="206"/>
      <c r="O617" s="206"/>
      <c r="P617" s="206"/>
      <c r="Q617" s="206"/>
      <c r="R617" s="206"/>
      <c r="S617" s="206"/>
      <c r="T617" s="207"/>
      <c r="AT617" s="208" t="s">
        <v>195</v>
      </c>
      <c r="AU617" s="208" t="s">
        <v>82</v>
      </c>
      <c r="AV617" s="13" t="s">
        <v>80</v>
      </c>
      <c r="AW617" s="13" t="s">
        <v>35</v>
      </c>
      <c r="AX617" s="13" t="s">
        <v>73</v>
      </c>
      <c r="AY617" s="208" t="s">
        <v>185</v>
      </c>
    </row>
    <row r="618" spans="2:51" s="14" customFormat="1" ht="11.25">
      <c r="B618" s="209"/>
      <c r="C618" s="210"/>
      <c r="D618" s="200" t="s">
        <v>195</v>
      </c>
      <c r="E618" s="211" t="s">
        <v>19</v>
      </c>
      <c r="F618" s="212" t="s">
        <v>1628</v>
      </c>
      <c r="G618" s="210"/>
      <c r="H618" s="213">
        <v>12.214</v>
      </c>
      <c r="I618" s="214"/>
      <c r="J618" s="210"/>
      <c r="K618" s="210"/>
      <c r="L618" s="215"/>
      <c r="M618" s="216"/>
      <c r="N618" s="217"/>
      <c r="O618" s="217"/>
      <c r="P618" s="217"/>
      <c r="Q618" s="217"/>
      <c r="R618" s="217"/>
      <c r="S618" s="217"/>
      <c r="T618" s="218"/>
      <c r="AT618" s="219" t="s">
        <v>195</v>
      </c>
      <c r="AU618" s="219" t="s">
        <v>82</v>
      </c>
      <c r="AV618" s="14" t="s">
        <v>82</v>
      </c>
      <c r="AW618" s="14" t="s">
        <v>35</v>
      </c>
      <c r="AX618" s="14" t="s">
        <v>73</v>
      </c>
      <c r="AY618" s="219" t="s">
        <v>185</v>
      </c>
    </row>
    <row r="619" spans="2:51" s="14" customFormat="1" ht="11.25">
      <c r="B619" s="209"/>
      <c r="C619" s="210"/>
      <c r="D619" s="200" t="s">
        <v>195</v>
      </c>
      <c r="E619" s="211" t="s">
        <v>19</v>
      </c>
      <c r="F619" s="212" t="s">
        <v>1629</v>
      </c>
      <c r="G619" s="210"/>
      <c r="H619" s="213">
        <v>2.1</v>
      </c>
      <c r="I619" s="214"/>
      <c r="J619" s="210"/>
      <c r="K619" s="210"/>
      <c r="L619" s="215"/>
      <c r="M619" s="216"/>
      <c r="N619" s="217"/>
      <c r="O619" s="217"/>
      <c r="P619" s="217"/>
      <c r="Q619" s="217"/>
      <c r="R619" s="217"/>
      <c r="S619" s="217"/>
      <c r="T619" s="218"/>
      <c r="AT619" s="219" t="s">
        <v>195</v>
      </c>
      <c r="AU619" s="219" t="s">
        <v>82</v>
      </c>
      <c r="AV619" s="14" t="s">
        <v>82</v>
      </c>
      <c r="AW619" s="14" t="s">
        <v>35</v>
      </c>
      <c r="AX619" s="14" t="s">
        <v>73</v>
      </c>
      <c r="AY619" s="219" t="s">
        <v>185</v>
      </c>
    </row>
    <row r="620" spans="2:51" s="14" customFormat="1" ht="11.25">
      <c r="B620" s="209"/>
      <c r="C620" s="210"/>
      <c r="D620" s="200" t="s">
        <v>195</v>
      </c>
      <c r="E620" s="211" t="s">
        <v>19</v>
      </c>
      <c r="F620" s="212" t="s">
        <v>1630</v>
      </c>
      <c r="G620" s="210"/>
      <c r="H620" s="213">
        <v>-3</v>
      </c>
      <c r="I620" s="214"/>
      <c r="J620" s="210"/>
      <c r="K620" s="210"/>
      <c r="L620" s="215"/>
      <c r="M620" s="216"/>
      <c r="N620" s="217"/>
      <c r="O620" s="217"/>
      <c r="P620" s="217"/>
      <c r="Q620" s="217"/>
      <c r="R620" s="217"/>
      <c r="S620" s="217"/>
      <c r="T620" s="218"/>
      <c r="AT620" s="219" t="s">
        <v>195</v>
      </c>
      <c r="AU620" s="219" t="s">
        <v>82</v>
      </c>
      <c r="AV620" s="14" t="s">
        <v>82</v>
      </c>
      <c r="AW620" s="14" t="s">
        <v>35</v>
      </c>
      <c r="AX620" s="14" t="s">
        <v>73</v>
      </c>
      <c r="AY620" s="219" t="s">
        <v>185</v>
      </c>
    </row>
    <row r="621" spans="2:51" s="13" customFormat="1" ht="11.25">
      <c r="B621" s="198"/>
      <c r="C621" s="199"/>
      <c r="D621" s="200" t="s">
        <v>195</v>
      </c>
      <c r="E621" s="201" t="s">
        <v>19</v>
      </c>
      <c r="F621" s="202" t="s">
        <v>1634</v>
      </c>
      <c r="G621" s="199"/>
      <c r="H621" s="201" t="s">
        <v>19</v>
      </c>
      <c r="I621" s="203"/>
      <c r="J621" s="199"/>
      <c r="K621" s="199"/>
      <c r="L621" s="204"/>
      <c r="M621" s="205"/>
      <c r="N621" s="206"/>
      <c r="O621" s="206"/>
      <c r="P621" s="206"/>
      <c r="Q621" s="206"/>
      <c r="R621" s="206"/>
      <c r="S621" s="206"/>
      <c r="T621" s="207"/>
      <c r="AT621" s="208" t="s">
        <v>195</v>
      </c>
      <c r="AU621" s="208" t="s">
        <v>82</v>
      </c>
      <c r="AV621" s="13" t="s">
        <v>80</v>
      </c>
      <c r="AW621" s="13" t="s">
        <v>35</v>
      </c>
      <c r="AX621" s="13" t="s">
        <v>73</v>
      </c>
      <c r="AY621" s="208" t="s">
        <v>185</v>
      </c>
    </row>
    <row r="622" spans="2:51" s="14" customFormat="1" ht="11.25">
      <c r="B622" s="209"/>
      <c r="C622" s="210"/>
      <c r="D622" s="200" t="s">
        <v>195</v>
      </c>
      <c r="E622" s="211" t="s">
        <v>19</v>
      </c>
      <c r="F622" s="212" t="s">
        <v>1635</v>
      </c>
      <c r="G622" s="210"/>
      <c r="H622" s="213">
        <v>23.126000000000001</v>
      </c>
      <c r="I622" s="214"/>
      <c r="J622" s="210"/>
      <c r="K622" s="210"/>
      <c r="L622" s="215"/>
      <c r="M622" s="216"/>
      <c r="N622" s="217"/>
      <c r="O622" s="217"/>
      <c r="P622" s="217"/>
      <c r="Q622" s="217"/>
      <c r="R622" s="217"/>
      <c r="S622" s="217"/>
      <c r="T622" s="218"/>
      <c r="AT622" s="219" t="s">
        <v>195</v>
      </c>
      <c r="AU622" s="219" t="s">
        <v>82</v>
      </c>
      <c r="AV622" s="14" t="s">
        <v>82</v>
      </c>
      <c r="AW622" s="14" t="s">
        <v>35</v>
      </c>
      <c r="AX622" s="14" t="s">
        <v>73</v>
      </c>
      <c r="AY622" s="219" t="s">
        <v>185</v>
      </c>
    </row>
    <row r="623" spans="2:51" s="14" customFormat="1" ht="11.25">
      <c r="B623" s="209"/>
      <c r="C623" s="210"/>
      <c r="D623" s="200" t="s">
        <v>195</v>
      </c>
      <c r="E623" s="211" t="s">
        <v>19</v>
      </c>
      <c r="F623" s="212" t="s">
        <v>1636</v>
      </c>
      <c r="G623" s="210"/>
      <c r="H623" s="213">
        <v>3</v>
      </c>
      <c r="I623" s="214"/>
      <c r="J623" s="210"/>
      <c r="K623" s="210"/>
      <c r="L623" s="215"/>
      <c r="M623" s="216"/>
      <c r="N623" s="217"/>
      <c r="O623" s="217"/>
      <c r="P623" s="217"/>
      <c r="Q623" s="217"/>
      <c r="R623" s="217"/>
      <c r="S623" s="217"/>
      <c r="T623" s="218"/>
      <c r="AT623" s="219" t="s">
        <v>195</v>
      </c>
      <c r="AU623" s="219" t="s">
        <v>82</v>
      </c>
      <c r="AV623" s="14" t="s">
        <v>82</v>
      </c>
      <c r="AW623" s="14" t="s">
        <v>35</v>
      </c>
      <c r="AX623" s="14" t="s">
        <v>73</v>
      </c>
      <c r="AY623" s="219" t="s">
        <v>185</v>
      </c>
    </row>
    <row r="624" spans="2:51" s="14" customFormat="1" ht="11.25">
      <c r="B624" s="209"/>
      <c r="C624" s="210"/>
      <c r="D624" s="200" t="s">
        <v>195</v>
      </c>
      <c r="E624" s="211" t="s">
        <v>19</v>
      </c>
      <c r="F624" s="212" t="s">
        <v>1637</v>
      </c>
      <c r="G624" s="210"/>
      <c r="H624" s="213">
        <v>-12</v>
      </c>
      <c r="I624" s="214"/>
      <c r="J624" s="210"/>
      <c r="K624" s="210"/>
      <c r="L624" s="215"/>
      <c r="M624" s="216"/>
      <c r="N624" s="217"/>
      <c r="O624" s="217"/>
      <c r="P624" s="217"/>
      <c r="Q624" s="217"/>
      <c r="R624" s="217"/>
      <c r="S624" s="217"/>
      <c r="T624" s="218"/>
      <c r="AT624" s="219" t="s">
        <v>195</v>
      </c>
      <c r="AU624" s="219" t="s">
        <v>82</v>
      </c>
      <c r="AV624" s="14" t="s">
        <v>82</v>
      </c>
      <c r="AW624" s="14" t="s">
        <v>35</v>
      </c>
      <c r="AX624" s="14" t="s">
        <v>73</v>
      </c>
      <c r="AY624" s="219" t="s">
        <v>185</v>
      </c>
    </row>
    <row r="625" spans="2:51" s="13" customFormat="1" ht="11.25">
      <c r="B625" s="198"/>
      <c r="C625" s="199"/>
      <c r="D625" s="200" t="s">
        <v>195</v>
      </c>
      <c r="E625" s="201" t="s">
        <v>19</v>
      </c>
      <c r="F625" s="202" t="s">
        <v>1638</v>
      </c>
      <c r="G625" s="199"/>
      <c r="H625" s="201" t="s">
        <v>19</v>
      </c>
      <c r="I625" s="203"/>
      <c r="J625" s="199"/>
      <c r="K625" s="199"/>
      <c r="L625" s="204"/>
      <c r="M625" s="205"/>
      <c r="N625" s="206"/>
      <c r="O625" s="206"/>
      <c r="P625" s="206"/>
      <c r="Q625" s="206"/>
      <c r="R625" s="206"/>
      <c r="S625" s="206"/>
      <c r="T625" s="207"/>
      <c r="AT625" s="208" t="s">
        <v>195</v>
      </c>
      <c r="AU625" s="208" t="s">
        <v>82</v>
      </c>
      <c r="AV625" s="13" t="s">
        <v>80</v>
      </c>
      <c r="AW625" s="13" t="s">
        <v>35</v>
      </c>
      <c r="AX625" s="13" t="s">
        <v>73</v>
      </c>
      <c r="AY625" s="208" t="s">
        <v>185</v>
      </c>
    </row>
    <row r="626" spans="2:51" s="14" customFormat="1" ht="11.25">
      <c r="B626" s="209"/>
      <c r="C626" s="210"/>
      <c r="D626" s="200" t="s">
        <v>195</v>
      </c>
      <c r="E626" s="211" t="s">
        <v>19</v>
      </c>
      <c r="F626" s="212" t="s">
        <v>1639</v>
      </c>
      <c r="G626" s="210"/>
      <c r="H626" s="213">
        <v>19.158000000000001</v>
      </c>
      <c r="I626" s="214"/>
      <c r="J626" s="210"/>
      <c r="K626" s="210"/>
      <c r="L626" s="215"/>
      <c r="M626" s="216"/>
      <c r="N626" s="217"/>
      <c r="O626" s="217"/>
      <c r="P626" s="217"/>
      <c r="Q626" s="217"/>
      <c r="R626" s="217"/>
      <c r="S626" s="217"/>
      <c r="T626" s="218"/>
      <c r="AT626" s="219" t="s">
        <v>195</v>
      </c>
      <c r="AU626" s="219" t="s">
        <v>82</v>
      </c>
      <c r="AV626" s="14" t="s">
        <v>82</v>
      </c>
      <c r="AW626" s="14" t="s">
        <v>35</v>
      </c>
      <c r="AX626" s="14" t="s">
        <v>73</v>
      </c>
      <c r="AY626" s="219" t="s">
        <v>185</v>
      </c>
    </row>
    <row r="627" spans="2:51" s="14" customFormat="1" ht="11.25">
      <c r="B627" s="209"/>
      <c r="C627" s="210"/>
      <c r="D627" s="200" t="s">
        <v>195</v>
      </c>
      <c r="E627" s="211" t="s">
        <v>19</v>
      </c>
      <c r="F627" s="212" t="s">
        <v>1636</v>
      </c>
      <c r="G627" s="210"/>
      <c r="H627" s="213">
        <v>3</v>
      </c>
      <c r="I627" s="214"/>
      <c r="J627" s="210"/>
      <c r="K627" s="210"/>
      <c r="L627" s="215"/>
      <c r="M627" s="216"/>
      <c r="N627" s="217"/>
      <c r="O627" s="217"/>
      <c r="P627" s="217"/>
      <c r="Q627" s="217"/>
      <c r="R627" s="217"/>
      <c r="S627" s="217"/>
      <c r="T627" s="218"/>
      <c r="AT627" s="219" t="s">
        <v>195</v>
      </c>
      <c r="AU627" s="219" t="s">
        <v>82</v>
      </c>
      <c r="AV627" s="14" t="s">
        <v>82</v>
      </c>
      <c r="AW627" s="14" t="s">
        <v>35</v>
      </c>
      <c r="AX627" s="14" t="s">
        <v>73</v>
      </c>
      <c r="AY627" s="219" t="s">
        <v>185</v>
      </c>
    </row>
    <row r="628" spans="2:51" s="14" customFormat="1" ht="11.25">
      <c r="B628" s="209"/>
      <c r="C628" s="210"/>
      <c r="D628" s="200" t="s">
        <v>195</v>
      </c>
      <c r="E628" s="211" t="s">
        <v>19</v>
      </c>
      <c r="F628" s="212" t="s">
        <v>1637</v>
      </c>
      <c r="G628" s="210"/>
      <c r="H628" s="213">
        <v>-12</v>
      </c>
      <c r="I628" s="214"/>
      <c r="J628" s="210"/>
      <c r="K628" s="210"/>
      <c r="L628" s="215"/>
      <c r="M628" s="216"/>
      <c r="N628" s="217"/>
      <c r="O628" s="217"/>
      <c r="P628" s="217"/>
      <c r="Q628" s="217"/>
      <c r="R628" s="217"/>
      <c r="S628" s="217"/>
      <c r="T628" s="218"/>
      <c r="AT628" s="219" t="s">
        <v>195</v>
      </c>
      <c r="AU628" s="219" t="s">
        <v>82</v>
      </c>
      <c r="AV628" s="14" t="s">
        <v>82</v>
      </c>
      <c r="AW628" s="14" t="s">
        <v>35</v>
      </c>
      <c r="AX628" s="14" t="s">
        <v>73</v>
      </c>
      <c r="AY628" s="219" t="s">
        <v>185</v>
      </c>
    </row>
    <row r="629" spans="2:51" s="13" customFormat="1" ht="11.25">
      <c r="B629" s="198"/>
      <c r="C629" s="199"/>
      <c r="D629" s="200" t="s">
        <v>195</v>
      </c>
      <c r="E629" s="201" t="s">
        <v>19</v>
      </c>
      <c r="F629" s="202" t="s">
        <v>1640</v>
      </c>
      <c r="G629" s="199"/>
      <c r="H629" s="201" t="s">
        <v>19</v>
      </c>
      <c r="I629" s="203"/>
      <c r="J629" s="199"/>
      <c r="K629" s="199"/>
      <c r="L629" s="204"/>
      <c r="M629" s="205"/>
      <c r="N629" s="206"/>
      <c r="O629" s="206"/>
      <c r="P629" s="206"/>
      <c r="Q629" s="206"/>
      <c r="R629" s="206"/>
      <c r="S629" s="206"/>
      <c r="T629" s="207"/>
      <c r="AT629" s="208" t="s">
        <v>195</v>
      </c>
      <c r="AU629" s="208" t="s">
        <v>82</v>
      </c>
      <c r="AV629" s="13" t="s">
        <v>80</v>
      </c>
      <c r="AW629" s="13" t="s">
        <v>35</v>
      </c>
      <c r="AX629" s="13" t="s">
        <v>73</v>
      </c>
      <c r="AY629" s="208" t="s">
        <v>185</v>
      </c>
    </row>
    <row r="630" spans="2:51" s="14" customFormat="1" ht="11.25">
      <c r="B630" s="209"/>
      <c r="C630" s="210"/>
      <c r="D630" s="200" t="s">
        <v>195</v>
      </c>
      <c r="E630" s="211" t="s">
        <v>19</v>
      </c>
      <c r="F630" s="212" t="s">
        <v>1641</v>
      </c>
      <c r="G630" s="210"/>
      <c r="H630" s="213">
        <v>9.2379999999999995</v>
      </c>
      <c r="I630" s="214"/>
      <c r="J630" s="210"/>
      <c r="K630" s="210"/>
      <c r="L630" s="215"/>
      <c r="M630" s="216"/>
      <c r="N630" s="217"/>
      <c r="O630" s="217"/>
      <c r="P630" s="217"/>
      <c r="Q630" s="217"/>
      <c r="R630" s="217"/>
      <c r="S630" s="217"/>
      <c r="T630" s="218"/>
      <c r="AT630" s="219" t="s">
        <v>195</v>
      </c>
      <c r="AU630" s="219" t="s">
        <v>82</v>
      </c>
      <c r="AV630" s="14" t="s">
        <v>82</v>
      </c>
      <c r="AW630" s="14" t="s">
        <v>35</v>
      </c>
      <c r="AX630" s="14" t="s">
        <v>73</v>
      </c>
      <c r="AY630" s="219" t="s">
        <v>185</v>
      </c>
    </row>
    <row r="631" spans="2:51" s="14" customFormat="1" ht="11.25">
      <c r="B631" s="209"/>
      <c r="C631" s="210"/>
      <c r="D631" s="200" t="s">
        <v>195</v>
      </c>
      <c r="E631" s="211" t="s">
        <v>19</v>
      </c>
      <c r="F631" s="212" t="s">
        <v>1629</v>
      </c>
      <c r="G631" s="210"/>
      <c r="H631" s="213">
        <v>2.1</v>
      </c>
      <c r="I631" s="214"/>
      <c r="J631" s="210"/>
      <c r="K631" s="210"/>
      <c r="L631" s="215"/>
      <c r="M631" s="216"/>
      <c r="N631" s="217"/>
      <c r="O631" s="217"/>
      <c r="P631" s="217"/>
      <c r="Q631" s="217"/>
      <c r="R631" s="217"/>
      <c r="S631" s="217"/>
      <c r="T631" s="218"/>
      <c r="AT631" s="219" t="s">
        <v>195</v>
      </c>
      <c r="AU631" s="219" t="s">
        <v>82</v>
      </c>
      <c r="AV631" s="14" t="s">
        <v>82</v>
      </c>
      <c r="AW631" s="14" t="s">
        <v>35</v>
      </c>
      <c r="AX631" s="14" t="s">
        <v>73</v>
      </c>
      <c r="AY631" s="219" t="s">
        <v>185</v>
      </c>
    </row>
    <row r="632" spans="2:51" s="14" customFormat="1" ht="11.25">
      <c r="B632" s="209"/>
      <c r="C632" s="210"/>
      <c r="D632" s="200" t="s">
        <v>195</v>
      </c>
      <c r="E632" s="211" t="s">
        <v>19</v>
      </c>
      <c r="F632" s="212" t="s">
        <v>1630</v>
      </c>
      <c r="G632" s="210"/>
      <c r="H632" s="213">
        <v>-3</v>
      </c>
      <c r="I632" s="214"/>
      <c r="J632" s="210"/>
      <c r="K632" s="210"/>
      <c r="L632" s="215"/>
      <c r="M632" s="216"/>
      <c r="N632" s="217"/>
      <c r="O632" s="217"/>
      <c r="P632" s="217"/>
      <c r="Q632" s="217"/>
      <c r="R632" s="217"/>
      <c r="S632" s="217"/>
      <c r="T632" s="218"/>
      <c r="AT632" s="219" t="s">
        <v>195</v>
      </c>
      <c r="AU632" s="219" t="s">
        <v>82</v>
      </c>
      <c r="AV632" s="14" t="s">
        <v>82</v>
      </c>
      <c r="AW632" s="14" t="s">
        <v>35</v>
      </c>
      <c r="AX632" s="14" t="s">
        <v>73</v>
      </c>
      <c r="AY632" s="219" t="s">
        <v>185</v>
      </c>
    </row>
    <row r="633" spans="2:51" s="13" customFormat="1" ht="11.25">
      <c r="B633" s="198"/>
      <c r="C633" s="199"/>
      <c r="D633" s="200" t="s">
        <v>195</v>
      </c>
      <c r="E633" s="201" t="s">
        <v>19</v>
      </c>
      <c r="F633" s="202" t="s">
        <v>1642</v>
      </c>
      <c r="G633" s="199"/>
      <c r="H633" s="201" t="s">
        <v>19</v>
      </c>
      <c r="I633" s="203"/>
      <c r="J633" s="199"/>
      <c r="K633" s="199"/>
      <c r="L633" s="204"/>
      <c r="M633" s="205"/>
      <c r="N633" s="206"/>
      <c r="O633" s="206"/>
      <c r="P633" s="206"/>
      <c r="Q633" s="206"/>
      <c r="R633" s="206"/>
      <c r="S633" s="206"/>
      <c r="T633" s="207"/>
      <c r="AT633" s="208" t="s">
        <v>195</v>
      </c>
      <c r="AU633" s="208" t="s">
        <v>82</v>
      </c>
      <c r="AV633" s="13" t="s">
        <v>80</v>
      </c>
      <c r="AW633" s="13" t="s">
        <v>35</v>
      </c>
      <c r="AX633" s="13" t="s">
        <v>73</v>
      </c>
      <c r="AY633" s="208" t="s">
        <v>185</v>
      </c>
    </row>
    <row r="634" spans="2:51" s="14" customFormat="1" ht="11.25">
      <c r="B634" s="209"/>
      <c r="C634" s="210"/>
      <c r="D634" s="200" t="s">
        <v>195</v>
      </c>
      <c r="E634" s="211" t="s">
        <v>19</v>
      </c>
      <c r="F634" s="212" t="s">
        <v>1643</v>
      </c>
      <c r="G634" s="210"/>
      <c r="H634" s="213">
        <v>30.07</v>
      </c>
      <c r="I634" s="214"/>
      <c r="J634" s="210"/>
      <c r="K634" s="210"/>
      <c r="L634" s="215"/>
      <c r="M634" s="216"/>
      <c r="N634" s="217"/>
      <c r="O634" s="217"/>
      <c r="P634" s="217"/>
      <c r="Q634" s="217"/>
      <c r="R634" s="217"/>
      <c r="S634" s="217"/>
      <c r="T634" s="218"/>
      <c r="AT634" s="219" t="s">
        <v>195</v>
      </c>
      <c r="AU634" s="219" t="s">
        <v>82</v>
      </c>
      <c r="AV634" s="14" t="s">
        <v>82</v>
      </c>
      <c r="AW634" s="14" t="s">
        <v>35</v>
      </c>
      <c r="AX634" s="14" t="s">
        <v>73</v>
      </c>
      <c r="AY634" s="219" t="s">
        <v>185</v>
      </c>
    </row>
    <row r="635" spans="2:51" s="14" customFormat="1" ht="11.25">
      <c r="B635" s="209"/>
      <c r="C635" s="210"/>
      <c r="D635" s="200" t="s">
        <v>195</v>
      </c>
      <c r="E635" s="211" t="s">
        <v>19</v>
      </c>
      <c r="F635" s="212" t="s">
        <v>1644</v>
      </c>
      <c r="G635" s="210"/>
      <c r="H635" s="213">
        <v>3.48</v>
      </c>
      <c r="I635" s="214"/>
      <c r="J635" s="210"/>
      <c r="K635" s="210"/>
      <c r="L635" s="215"/>
      <c r="M635" s="216"/>
      <c r="N635" s="217"/>
      <c r="O635" s="217"/>
      <c r="P635" s="217"/>
      <c r="Q635" s="217"/>
      <c r="R635" s="217"/>
      <c r="S635" s="217"/>
      <c r="T635" s="218"/>
      <c r="AT635" s="219" t="s">
        <v>195</v>
      </c>
      <c r="AU635" s="219" t="s">
        <v>82</v>
      </c>
      <c r="AV635" s="14" t="s">
        <v>82</v>
      </c>
      <c r="AW635" s="14" t="s">
        <v>35</v>
      </c>
      <c r="AX635" s="14" t="s">
        <v>73</v>
      </c>
      <c r="AY635" s="219" t="s">
        <v>185</v>
      </c>
    </row>
    <row r="636" spans="2:51" s="14" customFormat="1" ht="11.25">
      <c r="B636" s="209"/>
      <c r="C636" s="210"/>
      <c r="D636" s="200" t="s">
        <v>195</v>
      </c>
      <c r="E636" s="211" t="s">
        <v>19</v>
      </c>
      <c r="F636" s="212" t="s">
        <v>1645</v>
      </c>
      <c r="G636" s="210"/>
      <c r="H636" s="213">
        <v>-5.4</v>
      </c>
      <c r="I636" s="214"/>
      <c r="J636" s="210"/>
      <c r="K636" s="210"/>
      <c r="L636" s="215"/>
      <c r="M636" s="216"/>
      <c r="N636" s="217"/>
      <c r="O636" s="217"/>
      <c r="P636" s="217"/>
      <c r="Q636" s="217"/>
      <c r="R636" s="217"/>
      <c r="S636" s="217"/>
      <c r="T636" s="218"/>
      <c r="AT636" s="219" t="s">
        <v>195</v>
      </c>
      <c r="AU636" s="219" t="s">
        <v>82</v>
      </c>
      <c r="AV636" s="14" t="s">
        <v>82</v>
      </c>
      <c r="AW636" s="14" t="s">
        <v>35</v>
      </c>
      <c r="AX636" s="14" t="s">
        <v>73</v>
      </c>
      <c r="AY636" s="219" t="s">
        <v>185</v>
      </c>
    </row>
    <row r="637" spans="2:51" s="13" customFormat="1" ht="11.25">
      <c r="B637" s="198"/>
      <c r="C637" s="199"/>
      <c r="D637" s="200" t="s">
        <v>195</v>
      </c>
      <c r="E637" s="201" t="s">
        <v>19</v>
      </c>
      <c r="F637" s="202" t="s">
        <v>1646</v>
      </c>
      <c r="G637" s="199"/>
      <c r="H637" s="201" t="s">
        <v>19</v>
      </c>
      <c r="I637" s="203"/>
      <c r="J637" s="199"/>
      <c r="K637" s="199"/>
      <c r="L637" s="204"/>
      <c r="M637" s="205"/>
      <c r="N637" s="206"/>
      <c r="O637" s="206"/>
      <c r="P637" s="206"/>
      <c r="Q637" s="206"/>
      <c r="R637" s="206"/>
      <c r="S637" s="206"/>
      <c r="T637" s="207"/>
      <c r="AT637" s="208" t="s">
        <v>195</v>
      </c>
      <c r="AU637" s="208" t="s">
        <v>82</v>
      </c>
      <c r="AV637" s="13" t="s">
        <v>80</v>
      </c>
      <c r="AW637" s="13" t="s">
        <v>35</v>
      </c>
      <c r="AX637" s="13" t="s">
        <v>73</v>
      </c>
      <c r="AY637" s="208" t="s">
        <v>185</v>
      </c>
    </row>
    <row r="638" spans="2:51" s="14" customFormat="1" ht="11.25">
      <c r="B638" s="209"/>
      <c r="C638" s="210"/>
      <c r="D638" s="200" t="s">
        <v>195</v>
      </c>
      <c r="E638" s="211" t="s">
        <v>19</v>
      </c>
      <c r="F638" s="212" t="s">
        <v>1647</v>
      </c>
      <c r="G638" s="210"/>
      <c r="H638" s="213">
        <v>30.07</v>
      </c>
      <c r="I638" s="214"/>
      <c r="J638" s="210"/>
      <c r="K638" s="210"/>
      <c r="L638" s="215"/>
      <c r="M638" s="216"/>
      <c r="N638" s="217"/>
      <c r="O638" s="217"/>
      <c r="P638" s="217"/>
      <c r="Q638" s="217"/>
      <c r="R638" s="217"/>
      <c r="S638" s="217"/>
      <c r="T638" s="218"/>
      <c r="AT638" s="219" t="s">
        <v>195</v>
      </c>
      <c r="AU638" s="219" t="s">
        <v>82</v>
      </c>
      <c r="AV638" s="14" t="s">
        <v>82</v>
      </c>
      <c r="AW638" s="14" t="s">
        <v>35</v>
      </c>
      <c r="AX638" s="14" t="s">
        <v>73</v>
      </c>
      <c r="AY638" s="219" t="s">
        <v>185</v>
      </c>
    </row>
    <row r="639" spans="2:51" s="14" customFormat="1" ht="11.25">
      <c r="B639" s="209"/>
      <c r="C639" s="210"/>
      <c r="D639" s="200" t="s">
        <v>195</v>
      </c>
      <c r="E639" s="211" t="s">
        <v>19</v>
      </c>
      <c r="F639" s="212" t="s">
        <v>1648</v>
      </c>
      <c r="G639" s="210"/>
      <c r="H639" s="213">
        <v>3.48</v>
      </c>
      <c r="I639" s="214"/>
      <c r="J639" s="210"/>
      <c r="K639" s="210"/>
      <c r="L639" s="215"/>
      <c r="M639" s="216"/>
      <c r="N639" s="217"/>
      <c r="O639" s="217"/>
      <c r="P639" s="217"/>
      <c r="Q639" s="217"/>
      <c r="R639" s="217"/>
      <c r="S639" s="217"/>
      <c r="T639" s="218"/>
      <c r="AT639" s="219" t="s">
        <v>195</v>
      </c>
      <c r="AU639" s="219" t="s">
        <v>82</v>
      </c>
      <c r="AV639" s="14" t="s">
        <v>82</v>
      </c>
      <c r="AW639" s="14" t="s">
        <v>35</v>
      </c>
      <c r="AX639" s="14" t="s">
        <v>73</v>
      </c>
      <c r="AY639" s="219" t="s">
        <v>185</v>
      </c>
    </row>
    <row r="640" spans="2:51" s="14" customFormat="1" ht="11.25">
      <c r="B640" s="209"/>
      <c r="C640" s="210"/>
      <c r="D640" s="200" t="s">
        <v>195</v>
      </c>
      <c r="E640" s="211" t="s">
        <v>19</v>
      </c>
      <c r="F640" s="212" t="s">
        <v>1649</v>
      </c>
      <c r="G640" s="210"/>
      <c r="H640" s="213">
        <v>-5.4</v>
      </c>
      <c r="I640" s="214"/>
      <c r="J640" s="210"/>
      <c r="K640" s="210"/>
      <c r="L640" s="215"/>
      <c r="M640" s="216"/>
      <c r="N640" s="217"/>
      <c r="O640" s="217"/>
      <c r="P640" s="217"/>
      <c r="Q640" s="217"/>
      <c r="R640" s="217"/>
      <c r="S640" s="217"/>
      <c r="T640" s="218"/>
      <c r="AT640" s="219" t="s">
        <v>195</v>
      </c>
      <c r="AU640" s="219" t="s">
        <v>82</v>
      </c>
      <c r="AV640" s="14" t="s">
        <v>82</v>
      </c>
      <c r="AW640" s="14" t="s">
        <v>35</v>
      </c>
      <c r="AX640" s="14" t="s">
        <v>73</v>
      </c>
      <c r="AY640" s="219" t="s">
        <v>185</v>
      </c>
    </row>
    <row r="641" spans="2:51" s="13" customFormat="1" ht="11.25">
      <c r="B641" s="198"/>
      <c r="C641" s="199"/>
      <c r="D641" s="200" t="s">
        <v>195</v>
      </c>
      <c r="E641" s="201" t="s">
        <v>19</v>
      </c>
      <c r="F641" s="202" t="s">
        <v>1650</v>
      </c>
      <c r="G641" s="199"/>
      <c r="H641" s="201" t="s">
        <v>19</v>
      </c>
      <c r="I641" s="203"/>
      <c r="J641" s="199"/>
      <c r="K641" s="199"/>
      <c r="L641" s="204"/>
      <c r="M641" s="205"/>
      <c r="N641" s="206"/>
      <c r="O641" s="206"/>
      <c r="P641" s="206"/>
      <c r="Q641" s="206"/>
      <c r="R641" s="206"/>
      <c r="S641" s="206"/>
      <c r="T641" s="207"/>
      <c r="AT641" s="208" t="s">
        <v>195</v>
      </c>
      <c r="AU641" s="208" t="s">
        <v>82</v>
      </c>
      <c r="AV641" s="13" t="s">
        <v>80</v>
      </c>
      <c r="AW641" s="13" t="s">
        <v>35</v>
      </c>
      <c r="AX641" s="13" t="s">
        <v>73</v>
      </c>
      <c r="AY641" s="208" t="s">
        <v>185</v>
      </c>
    </row>
    <row r="642" spans="2:51" s="14" customFormat="1" ht="11.25">
      <c r="B642" s="209"/>
      <c r="C642" s="210"/>
      <c r="D642" s="200" t="s">
        <v>195</v>
      </c>
      <c r="E642" s="211" t="s">
        <v>19</v>
      </c>
      <c r="F642" s="212" t="s">
        <v>1651</v>
      </c>
      <c r="G642" s="210"/>
      <c r="H642" s="213">
        <v>9.0830000000000002</v>
      </c>
      <c r="I642" s="214"/>
      <c r="J642" s="210"/>
      <c r="K642" s="210"/>
      <c r="L642" s="215"/>
      <c r="M642" s="216"/>
      <c r="N642" s="217"/>
      <c r="O642" s="217"/>
      <c r="P642" s="217"/>
      <c r="Q642" s="217"/>
      <c r="R642" s="217"/>
      <c r="S642" s="217"/>
      <c r="T642" s="218"/>
      <c r="AT642" s="219" t="s">
        <v>195</v>
      </c>
      <c r="AU642" s="219" t="s">
        <v>82</v>
      </c>
      <c r="AV642" s="14" t="s">
        <v>82</v>
      </c>
      <c r="AW642" s="14" t="s">
        <v>35</v>
      </c>
      <c r="AX642" s="14" t="s">
        <v>73</v>
      </c>
      <c r="AY642" s="219" t="s">
        <v>185</v>
      </c>
    </row>
    <row r="643" spans="2:51" s="14" customFormat="1" ht="11.25">
      <c r="B643" s="209"/>
      <c r="C643" s="210"/>
      <c r="D643" s="200" t="s">
        <v>195</v>
      </c>
      <c r="E643" s="211" t="s">
        <v>19</v>
      </c>
      <c r="F643" s="212" t="s">
        <v>1629</v>
      </c>
      <c r="G643" s="210"/>
      <c r="H643" s="213">
        <v>2.1</v>
      </c>
      <c r="I643" s="214"/>
      <c r="J643" s="210"/>
      <c r="K643" s="210"/>
      <c r="L643" s="215"/>
      <c r="M643" s="216"/>
      <c r="N643" s="217"/>
      <c r="O643" s="217"/>
      <c r="P643" s="217"/>
      <c r="Q643" s="217"/>
      <c r="R643" s="217"/>
      <c r="S643" s="217"/>
      <c r="T643" s="218"/>
      <c r="AT643" s="219" t="s">
        <v>195</v>
      </c>
      <c r="AU643" s="219" t="s">
        <v>82</v>
      </c>
      <c r="AV643" s="14" t="s">
        <v>82</v>
      </c>
      <c r="AW643" s="14" t="s">
        <v>35</v>
      </c>
      <c r="AX643" s="14" t="s">
        <v>73</v>
      </c>
      <c r="AY643" s="219" t="s">
        <v>185</v>
      </c>
    </row>
    <row r="644" spans="2:51" s="14" customFormat="1" ht="11.25">
      <c r="B644" s="209"/>
      <c r="C644" s="210"/>
      <c r="D644" s="200" t="s">
        <v>195</v>
      </c>
      <c r="E644" s="211" t="s">
        <v>19</v>
      </c>
      <c r="F644" s="212" t="s">
        <v>1630</v>
      </c>
      <c r="G644" s="210"/>
      <c r="H644" s="213">
        <v>-3</v>
      </c>
      <c r="I644" s="214"/>
      <c r="J644" s="210"/>
      <c r="K644" s="210"/>
      <c r="L644" s="215"/>
      <c r="M644" s="216"/>
      <c r="N644" s="217"/>
      <c r="O644" s="217"/>
      <c r="P644" s="217"/>
      <c r="Q644" s="217"/>
      <c r="R644" s="217"/>
      <c r="S644" s="217"/>
      <c r="T644" s="218"/>
      <c r="AT644" s="219" t="s">
        <v>195</v>
      </c>
      <c r="AU644" s="219" t="s">
        <v>82</v>
      </c>
      <c r="AV644" s="14" t="s">
        <v>82</v>
      </c>
      <c r="AW644" s="14" t="s">
        <v>35</v>
      </c>
      <c r="AX644" s="14" t="s">
        <v>73</v>
      </c>
      <c r="AY644" s="219" t="s">
        <v>185</v>
      </c>
    </row>
    <row r="645" spans="2:51" s="13" customFormat="1" ht="11.25">
      <c r="B645" s="198"/>
      <c r="C645" s="199"/>
      <c r="D645" s="200" t="s">
        <v>195</v>
      </c>
      <c r="E645" s="201" t="s">
        <v>19</v>
      </c>
      <c r="F645" s="202" t="s">
        <v>1652</v>
      </c>
      <c r="G645" s="199"/>
      <c r="H645" s="201" t="s">
        <v>19</v>
      </c>
      <c r="I645" s="203"/>
      <c r="J645" s="199"/>
      <c r="K645" s="199"/>
      <c r="L645" s="204"/>
      <c r="M645" s="205"/>
      <c r="N645" s="206"/>
      <c r="O645" s="206"/>
      <c r="P645" s="206"/>
      <c r="Q645" s="206"/>
      <c r="R645" s="206"/>
      <c r="S645" s="206"/>
      <c r="T645" s="207"/>
      <c r="AT645" s="208" t="s">
        <v>195</v>
      </c>
      <c r="AU645" s="208" t="s">
        <v>82</v>
      </c>
      <c r="AV645" s="13" t="s">
        <v>80</v>
      </c>
      <c r="AW645" s="13" t="s">
        <v>35</v>
      </c>
      <c r="AX645" s="13" t="s">
        <v>73</v>
      </c>
      <c r="AY645" s="208" t="s">
        <v>185</v>
      </c>
    </row>
    <row r="646" spans="2:51" s="14" customFormat="1" ht="11.25">
      <c r="B646" s="209"/>
      <c r="C646" s="210"/>
      <c r="D646" s="200" t="s">
        <v>195</v>
      </c>
      <c r="E646" s="211" t="s">
        <v>19</v>
      </c>
      <c r="F646" s="212" t="s">
        <v>1653</v>
      </c>
      <c r="G646" s="210"/>
      <c r="H646" s="213">
        <v>8.4939999999999998</v>
      </c>
      <c r="I646" s="214"/>
      <c r="J646" s="210"/>
      <c r="K646" s="210"/>
      <c r="L646" s="215"/>
      <c r="M646" s="216"/>
      <c r="N646" s="217"/>
      <c r="O646" s="217"/>
      <c r="P646" s="217"/>
      <c r="Q646" s="217"/>
      <c r="R646" s="217"/>
      <c r="S646" s="217"/>
      <c r="T646" s="218"/>
      <c r="AT646" s="219" t="s">
        <v>195</v>
      </c>
      <c r="AU646" s="219" t="s">
        <v>82</v>
      </c>
      <c r="AV646" s="14" t="s">
        <v>82</v>
      </c>
      <c r="AW646" s="14" t="s">
        <v>35</v>
      </c>
      <c r="AX646" s="14" t="s">
        <v>73</v>
      </c>
      <c r="AY646" s="219" t="s">
        <v>185</v>
      </c>
    </row>
    <row r="647" spans="2:51" s="14" customFormat="1" ht="11.25">
      <c r="B647" s="209"/>
      <c r="C647" s="210"/>
      <c r="D647" s="200" t="s">
        <v>195</v>
      </c>
      <c r="E647" s="211" t="s">
        <v>19</v>
      </c>
      <c r="F647" s="212" t="s">
        <v>1629</v>
      </c>
      <c r="G647" s="210"/>
      <c r="H647" s="213">
        <v>2.1</v>
      </c>
      <c r="I647" s="214"/>
      <c r="J647" s="210"/>
      <c r="K647" s="210"/>
      <c r="L647" s="215"/>
      <c r="M647" s="216"/>
      <c r="N647" s="217"/>
      <c r="O647" s="217"/>
      <c r="P647" s="217"/>
      <c r="Q647" s="217"/>
      <c r="R647" s="217"/>
      <c r="S647" s="217"/>
      <c r="T647" s="218"/>
      <c r="AT647" s="219" t="s">
        <v>195</v>
      </c>
      <c r="AU647" s="219" t="s">
        <v>82</v>
      </c>
      <c r="AV647" s="14" t="s">
        <v>82</v>
      </c>
      <c r="AW647" s="14" t="s">
        <v>35</v>
      </c>
      <c r="AX647" s="14" t="s">
        <v>73</v>
      </c>
      <c r="AY647" s="219" t="s">
        <v>185</v>
      </c>
    </row>
    <row r="648" spans="2:51" s="14" customFormat="1" ht="11.25">
      <c r="B648" s="209"/>
      <c r="C648" s="210"/>
      <c r="D648" s="200" t="s">
        <v>195</v>
      </c>
      <c r="E648" s="211" t="s">
        <v>19</v>
      </c>
      <c r="F648" s="212" t="s">
        <v>1630</v>
      </c>
      <c r="G648" s="210"/>
      <c r="H648" s="213">
        <v>-3</v>
      </c>
      <c r="I648" s="214"/>
      <c r="J648" s="210"/>
      <c r="K648" s="210"/>
      <c r="L648" s="215"/>
      <c r="M648" s="216"/>
      <c r="N648" s="217"/>
      <c r="O648" s="217"/>
      <c r="P648" s="217"/>
      <c r="Q648" s="217"/>
      <c r="R648" s="217"/>
      <c r="S648" s="217"/>
      <c r="T648" s="218"/>
      <c r="AT648" s="219" t="s">
        <v>195</v>
      </c>
      <c r="AU648" s="219" t="s">
        <v>82</v>
      </c>
      <c r="AV648" s="14" t="s">
        <v>82</v>
      </c>
      <c r="AW648" s="14" t="s">
        <v>35</v>
      </c>
      <c r="AX648" s="14" t="s">
        <v>73</v>
      </c>
      <c r="AY648" s="219" t="s">
        <v>185</v>
      </c>
    </row>
    <row r="649" spans="2:51" s="13" customFormat="1" ht="11.25">
      <c r="B649" s="198"/>
      <c r="C649" s="199"/>
      <c r="D649" s="200" t="s">
        <v>195</v>
      </c>
      <c r="E649" s="201" t="s">
        <v>19</v>
      </c>
      <c r="F649" s="202" t="s">
        <v>1654</v>
      </c>
      <c r="G649" s="199"/>
      <c r="H649" s="201" t="s">
        <v>19</v>
      </c>
      <c r="I649" s="203"/>
      <c r="J649" s="199"/>
      <c r="K649" s="199"/>
      <c r="L649" s="204"/>
      <c r="M649" s="205"/>
      <c r="N649" s="206"/>
      <c r="O649" s="206"/>
      <c r="P649" s="206"/>
      <c r="Q649" s="206"/>
      <c r="R649" s="206"/>
      <c r="S649" s="206"/>
      <c r="T649" s="207"/>
      <c r="AT649" s="208" t="s">
        <v>195</v>
      </c>
      <c r="AU649" s="208" t="s">
        <v>82</v>
      </c>
      <c r="AV649" s="13" t="s">
        <v>80</v>
      </c>
      <c r="AW649" s="13" t="s">
        <v>35</v>
      </c>
      <c r="AX649" s="13" t="s">
        <v>73</v>
      </c>
      <c r="AY649" s="208" t="s">
        <v>185</v>
      </c>
    </row>
    <row r="650" spans="2:51" s="14" customFormat="1" ht="11.25">
      <c r="B650" s="209"/>
      <c r="C650" s="210"/>
      <c r="D650" s="200" t="s">
        <v>195</v>
      </c>
      <c r="E650" s="211" t="s">
        <v>19</v>
      </c>
      <c r="F650" s="212" t="s">
        <v>1655</v>
      </c>
      <c r="G650" s="210"/>
      <c r="H650" s="213">
        <v>9.1140000000000008</v>
      </c>
      <c r="I650" s="214"/>
      <c r="J650" s="210"/>
      <c r="K650" s="210"/>
      <c r="L650" s="215"/>
      <c r="M650" s="216"/>
      <c r="N650" s="217"/>
      <c r="O650" s="217"/>
      <c r="P650" s="217"/>
      <c r="Q650" s="217"/>
      <c r="R650" s="217"/>
      <c r="S650" s="217"/>
      <c r="T650" s="218"/>
      <c r="AT650" s="219" t="s">
        <v>195</v>
      </c>
      <c r="AU650" s="219" t="s">
        <v>82</v>
      </c>
      <c r="AV650" s="14" t="s">
        <v>82</v>
      </c>
      <c r="AW650" s="14" t="s">
        <v>35</v>
      </c>
      <c r="AX650" s="14" t="s">
        <v>73</v>
      </c>
      <c r="AY650" s="219" t="s">
        <v>185</v>
      </c>
    </row>
    <row r="651" spans="2:51" s="14" customFormat="1" ht="11.25">
      <c r="B651" s="209"/>
      <c r="C651" s="210"/>
      <c r="D651" s="200" t="s">
        <v>195</v>
      </c>
      <c r="E651" s="211" t="s">
        <v>19</v>
      </c>
      <c r="F651" s="212" t="s">
        <v>1629</v>
      </c>
      <c r="G651" s="210"/>
      <c r="H651" s="213">
        <v>2.1</v>
      </c>
      <c r="I651" s="214"/>
      <c r="J651" s="210"/>
      <c r="K651" s="210"/>
      <c r="L651" s="215"/>
      <c r="M651" s="216"/>
      <c r="N651" s="217"/>
      <c r="O651" s="217"/>
      <c r="P651" s="217"/>
      <c r="Q651" s="217"/>
      <c r="R651" s="217"/>
      <c r="S651" s="217"/>
      <c r="T651" s="218"/>
      <c r="AT651" s="219" t="s">
        <v>195</v>
      </c>
      <c r="AU651" s="219" t="s">
        <v>82</v>
      </c>
      <c r="AV651" s="14" t="s">
        <v>82</v>
      </c>
      <c r="AW651" s="14" t="s">
        <v>35</v>
      </c>
      <c r="AX651" s="14" t="s">
        <v>73</v>
      </c>
      <c r="AY651" s="219" t="s">
        <v>185</v>
      </c>
    </row>
    <row r="652" spans="2:51" s="14" customFormat="1" ht="11.25">
      <c r="B652" s="209"/>
      <c r="C652" s="210"/>
      <c r="D652" s="200" t="s">
        <v>195</v>
      </c>
      <c r="E652" s="211" t="s">
        <v>19</v>
      </c>
      <c r="F652" s="212" t="s">
        <v>1630</v>
      </c>
      <c r="G652" s="210"/>
      <c r="H652" s="213">
        <v>-3</v>
      </c>
      <c r="I652" s="214"/>
      <c r="J652" s="210"/>
      <c r="K652" s="210"/>
      <c r="L652" s="215"/>
      <c r="M652" s="216"/>
      <c r="N652" s="217"/>
      <c r="O652" s="217"/>
      <c r="P652" s="217"/>
      <c r="Q652" s="217"/>
      <c r="R652" s="217"/>
      <c r="S652" s="217"/>
      <c r="T652" s="218"/>
      <c r="AT652" s="219" t="s">
        <v>195</v>
      </c>
      <c r="AU652" s="219" t="s">
        <v>82</v>
      </c>
      <c r="AV652" s="14" t="s">
        <v>82</v>
      </c>
      <c r="AW652" s="14" t="s">
        <v>35</v>
      </c>
      <c r="AX652" s="14" t="s">
        <v>73</v>
      </c>
      <c r="AY652" s="219" t="s">
        <v>185</v>
      </c>
    </row>
    <row r="653" spans="2:51" s="13" customFormat="1" ht="11.25">
      <c r="B653" s="198"/>
      <c r="C653" s="199"/>
      <c r="D653" s="200" t="s">
        <v>195</v>
      </c>
      <c r="E653" s="201" t="s">
        <v>19</v>
      </c>
      <c r="F653" s="202" t="s">
        <v>1656</v>
      </c>
      <c r="G653" s="199"/>
      <c r="H653" s="201" t="s">
        <v>19</v>
      </c>
      <c r="I653" s="203"/>
      <c r="J653" s="199"/>
      <c r="K653" s="199"/>
      <c r="L653" s="204"/>
      <c r="M653" s="205"/>
      <c r="N653" s="206"/>
      <c r="O653" s="206"/>
      <c r="P653" s="206"/>
      <c r="Q653" s="206"/>
      <c r="R653" s="206"/>
      <c r="S653" s="206"/>
      <c r="T653" s="207"/>
      <c r="AT653" s="208" t="s">
        <v>195</v>
      </c>
      <c r="AU653" s="208" t="s">
        <v>82</v>
      </c>
      <c r="AV653" s="13" t="s">
        <v>80</v>
      </c>
      <c r="AW653" s="13" t="s">
        <v>35</v>
      </c>
      <c r="AX653" s="13" t="s">
        <v>73</v>
      </c>
      <c r="AY653" s="208" t="s">
        <v>185</v>
      </c>
    </row>
    <row r="654" spans="2:51" s="14" customFormat="1" ht="11.25">
      <c r="B654" s="209"/>
      <c r="C654" s="210"/>
      <c r="D654" s="200" t="s">
        <v>195</v>
      </c>
      <c r="E654" s="211" t="s">
        <v>19</v>
      </c>
      <c r="F654" s="212" t="s">
        <v>1657</v>
      </c>
      <c r="G654" s="210"/>
      <c r="H654" s="213">
        <v>20.026</v>
      </c>
      <c r="I654" s="214"/>
      <c r="J654" s="210"/>
      <c r="K654" s="210"/>
      <c r="L654" s="215"/>
      <c r="M654" s="216"/>
      <c r="N654" s="217"/>
      <c r="O654" s="217"/>
      <c r="P654" s="217"/>
      <c r="Q654" s="217"/>
      <c r="R654" s="217"/>
      <c r="S654" s="217"/>
      <c r="T654" s="218"/>
      <c r="AT654" s="219" t="s">
        <v>195</v>
      </c>
      <c r="AU654" s="219" t="s">
        <v>82</v>
      </c>
      <c r="AV654" s="14" t="s">
        <v>82</v>
      </c>
      <c r="AW654" s="14" t="s">
        <v>35</v>
      </c>
      <c r="AX654" s="14" t="s">
        <v>73</v>
      </c>
      <c r="AY654" s="219" t="s">
        <v>185</v>
      </c>
    </row>
    <row r="655" spans="2:51" s="14" customFormat="1" ht="11.25">
      <c r="B655" s="209"/>
      <c r="C655" s="210"/>
      <c r="D655" s="200" t="s">
        <v>195</v>
      </c>
      <c r="E655" s="211" t="s">
        <v>19</v>
      </c>
      <c r="F655" s="212" t="s">
        <v>1629</v>
      </c>
      <c r="G655" s="210"/>
      <c r="H655" s="213">
        <v>2.1</v>
      </c>
      <c r="I655" s="214"/>
      <c r="J655" s="210"/>
      <c r="K655" s="210"/>
      <c r="L655" s="215"/>
      <c r="M655" s="216"/>
      <c r="N655" s="217"/>
      <c r="O655" s="217"/>
      <c r="P655" s="217"/>
      <c r="Q655" s="217"/>
      <c r="R655" s="217"/>
      <c r="S655" s="217"/>
      <c r="T655" s="218"/>
      <c r="AT655" s="219" t="s">
        <v>195</v>
      </c>
      <c r="AU655" s="219" t="s">
        <v>82</v>
      </c>
      <c r="AV655" s="14" t="s">
        <v>82</v>
      </c>
      <c r="AW655" s="14" t="s">
        <v>35</v>
      </c>
      <c r="AX655" s="14" t="s">
        <v>73</v>
      </c>
      <c r="AY655" s="219" t="s">
        <v>185</v>
      </c>
    </row>
    <row r="656" spans="2:51" s="14" customFormat="1" ht="11.25">
      <c r="B656" s="209"/>
      <c r="C656" s="210"/>
      <c r="D656" s="200" t="s">
        <v>195</v>
      </c>
      <c r="E656" s="211" t="s">
        <v>19</v>
      </c>
      <c r="F656" s="212" t="s">
        <v>1630</v>
      </c>
      <c r="G656" s="210"/>
      <c r="H656" s="213">
        <v>-3</v>
      </c>
      <c r="I656" s="214"/>
      <c r="J656" s="210"/>
      <c r="K656" s="210"/>
      <c r="L656" s="215"/>
      <c r="M656" s="216"/>
      <c r="N656" s="217"/>
      <c r="O656" s="217"/>
      <c r="P656" s="217"/>
      <c r="Q656" s="217"/>
      <c r="R656" s="217"/>
      <c r="S656" s="217"/>
      <c r="T656" s="218"/>
      <c r="AT656" s="219" t="s">
        <v>195</v>
      </c>
      <c r="AU656" s="219" t="s">
        <v>82</v>
      </c>
      <c r="AV656" s="14" t="s">
        <v>82</v>
      </c>
      <c r="AW656" s="14" t="s">
        <v>35</v>
      </c>
      <c r="AX656" s="14" t="s">
        <v>73</v>
      </c>
      <c r="AY656" s="219" t="s">
        <v>185</v>
      </c>
    </row>
    <row r="657" spans="1:65" s="15" customFormat="1" ht="11.25">
      <c r="B657" s="220"/>
      <c r="C657" s="221"/>
      <c r="D657" s="200" t="s">
        <v>195</v>
      </c>
      <c r="E657" s="222" t="s">
        <v>19</v>
      </c>
      <c r="F657" s="223" t="s">
        <v>226</v>
      </c>
      <c r="G657" s="221"/>
      <c r="H657" s="224">
        <v>299.3130000000001</v>
      </c>
      <c r="I657" s="225"/>
      <c r="J657" s="221"/>
      <c r="K657" s="221"/>
      <c r="L657" s="226"/>
      <c r="M657" s="227"/>
      <c r="N657" s="228"/>
      <c r="O657" s="228"/>
      <c r="P657" s="228"/>
      <c r="Q657" s="228"/>
      <c r="R657" s="228"/>
      <c r="S657" s="228"/>
      <c r="T657" s="229"/>
      <c r="AT657" s="230" t="s">
        <v>195</v>
      </c>
      <c r="AU657" s="230" t="s">
        <v>82</v>
      </c>
      <c r="AV657" s="15" t="s">
        <v>135</v>
      </c>
      <c r="AW657" s="15" t="s">
        <v>35</v>
      </c>
      <c r="AX657" s="15" t="s">
        <v>80</v>
      </c>
      <c r="AY657" s="230" t="s">
        <v>185</v>
      </c>
    </row>
    <row r="658" spans="1:65" s="2" customFormat="1" ht="16.5" customHeight="1">
      <c r="A658" s="36"/>
      <c r="B658" s="37"/>
      <c r="C658" s="180" t="s">
        <v>935</v>
      </c>
      <c r="D658" s="180" t="s">
        <v>187</v>
      </c>
      <c r="E658" s="181" t="s">
        <v>1664</v>
      </c>
      <c r="F658" s="182" t="s">
        <v>1665</v>
      </c>
      <c r="G658" s="183" t="s">
        <v>240</v>
      </c>
      <c r="H658" s="184">
        <v>393.1</v>
      </c>
      <c r="I658" s="185"/>
      <c r="J658" s="186">
        <f>ROUND(I658*H658,2)</f>
        <v>0</v>
      </c>
      <c r="K658" s="182" t="s">
        <v>191</v>
      </c>
      <c r="L658" s="41"/>
      <c r="M658" s="187" t="s">
        <v>19</v>
      </c>
      <c r="N658" s="188" t="s">
        <v>44</v>
      </c>
      <c r="O658" s="66"/>
      <c r="P658" s="189">
        <f>O658*H658</f>
        <v>0</v>
      </c>
      <c r="Q658" s="189">
        <v>0.1173</v>
      </c>
      <c r="R658" s="189">
        <f>Q658*H658</f>
        <v>46.11063</v>
      </c>
      <c r="S658" s="189">
        <v>0</v>
      </c>
      <c r="T658" s="190">
        <f>S658*H658</f>
        <v>0</v>
      </c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R658" s="191" t="s">
        <v>135</v>
      </c>
      <c r="AT658" s="191" t="s">
        <v>187</v>
      </c>
      <c r="AU658" s="191" t="s">
        <v>82</v>
      </c>
      <c r="AY658" s="19" t="s">
        <v>185</v>
      </c>
      <c r="BE658" s="192">
        <f>IF(N658="základní",J658,0)</f>
        <v>0</v>
      </c>
      <c r="BF658" s="192">
        <f>IF(N658="snížená",J658,0)</f>
        <v>0</v>
      </c>
      <c r="BG658" s="192">
        <f>IF(N658="zákl. přenesená",J658,0)</f>
        <v>0</v>
      </c>
      <c r="BH658" s="192">
        <f>IF(N658="sníž. přenesená",J658,0)</f>
        <v>0</v>
      </c>
      <c r="BI658" s="192">
        <f>IF(N658="nulová",J658,0)</f>
        <v>0</v>
      </c>
      <c r="BJ658" s="19" t="s">
        <v>80</v>
      </c>
      <c r="BK658" s="192">
        <f>ROUND(I658*H658,2)</f>
        <v>0</v>
      </c>
      <c r="BL658" s="19" t="s">
        <v>135</v>
      </c>
      <c r="BM658" s="191" t="s">
        <v>1666</v>
      </c>
    </row>
    <row r="659" spans="1:65" s="2" customFormat="1" ht="11.25">
      <c r="A659" s="36"/>
      <c r="B659" s="37"/>
      <c r="C659" s="38"/>
      <c r="D659" s="193" t="s">
        <v>193</v>
      </c>
      <c r="E659" s="38"/>
      <c r="F659" s="194" t="s">
        <v>1667</v>
      </c>
      <c r="G659" s="38"/>
      <c r="H659" s="38"/>
      <c r="I659" s="195"/>
      <c r="J659" s="38"/>
      <c r="K659" s="38"/>
      <c r="L659" s="41"/>
      <c r="M659" s="196"/>
      <c r="N659" s="197"/>
      <c r="O659" s="66"/>
      <c r="P659" s="66"/>
      <c r="Q659" s="66"/>
      <c r="R659" s="66"/>
      <c r="S659" s="66"/>
      <c r="T659" s="67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T659" s="19" t="s">
        <v>193</v>
      </c>
      <c r="AU659" s="19" t="s">
        <v>82</v>
      </c>
    </row>
    <row r="660" spans="1:65" s="13" customFormat="1" ht="11.25">
      <c r="B660" s="198"/>
      <c r="C660" s="199"/>
      <c r="D660" s="200" t="s">
        <v>195</v>
      </c>
      <c r="E660" s="201" t="s">
        <v>19</v>
      </c>
      <c r="F660" s="202" t="s">
        <v>1481</v>
      </c>
      <c r="G660" s="199"/>
      <c r="H660" s="201" t="s">
        <v>19</v>
      </c>
      <c r="I660" s="203"/>
      <c r="J660" s="199"/>
      <c r="K660" s="199"/>
      <c r="L660" s="204"/>
      <c r="M660" s="205"/>
      <c r="N660" s="206"/>
      <c r="O660" s="206"/>
      <c r="P660" s="206"/>
      <c r="Q660" s="206"/>
      <c r="R660" s="206"/>
      <c r="S660" s="206"/>
      <c r="T660" s="207"/>
      <c r="AT660" s="208" t="s">
        <v>195</v>
      </c>
      <c r="AU660" s="208" t="s">
        <v>82</v>
      </c>
      <c r="AV660" s="13" t="s">
        <v>80</v>
      </c>
      <c r="AW660" s="13" t="s">
        <v>35</v>
      </c>
      <c r="AX660" s="13" t="s">
        <v>73</v>
      </c>
      <c r="AY660" s="208" t="s">
        <v>185</v>
      </c>
    </row>
    <row r="661" spans="1:65" s="14" customFormat="1" ht="11.25">
      <c r="B661" s="209"/>
      <c r="C661" s="210"/>
      <c r="D661" s="200" t="s">
        <v>195</v>
      </c>
      <c r="E661" s="211" t="s">
        <v>19</v>
      </c>
      <c r="F661" s="212" t="s">
        <v>1668</v>
      </c>
      <c r="G661" s="210"/>
      <c r="H661" s="213">
        <v>393.1</v>
      </c>
      <c r="I661" s="214"/>
      <c r="J661" s="210"/>
      <c r="K661" s="210"/>
      <c r="L661" s="215"/>
      <c r="M661" s="216"/>
      <c r="N661" s="217"/>
      <c r="O661" s="217"/>
      <c r="P661" s="217"/>
      <c r="Q661" s="217"/>
      <c r="R661" s="217"/>
      <c r="S661" s="217"/>
      <c r="T661" s="218"/>
      <c r="AT661" s="219" t="s">
        <v>195</v>
      </c>
      <c r="AU661" s="219" t="s">
        <v>82</v>
      </c>
      <c r="AV661" s="14" t="s">
        <v>82</v>
      </c>
      <c r="AW661" s="14" t="s">
        <v>35</v>
      </c>
      <c r="AX661" s="14" t="s">
        <v>73</v>
      </c>
      <c r="AY661" s="219" t="s">
        <v>185</v>
      </c>
    </row>
    <row r="662" spans="1:65" s="15" customFormat="1" ht="11.25">
      <c r="B662" s="220"/>
      <c r="C662" s="221"/>
      <c r="D662" s="200" t="s">
        <v>195</v>
      </c>
      <c r="E662" s="222" t="s">
        <v>19</v>
      </c>
      <c r="F662" s="223" t="s">
        <v>226</v>
      </c>
      <c r="G662" s="221"/>
      <c r="H662" s="224">
        <v>393.1</v>
      </c>
      <c r="I662" s="225"/>
      <c r="J662" s="221"/>
      <c r="K662" s="221"/>
      <c r="L662" s="226"/>
      <c r="M662" s="227"/>
      <c r="N662" s="228"/>
      <c r="O662" s="228"/>
      <c r="P662" s="228"/>
      <c r="Q662" s="228"/>
      <c r="R662" s="228"/>
      <c r="S662" s="228"/>
      <c r="T662" s="229"/>
      <c r="AT662" s="230" t="s">
        <v>195</v>
      </c>
      <c r="AU662" s="230" t="s">
        <v>82</v>
      </c>
      <c r="AV662" s="15" t="s">
        <v>135</v>
      </c>
      <c r="AW662" s="15" t="s">
        <v>35</v>
      </c>
      <c r="AX662" s="15" t="s">
        <v>80</v>
      </c>
      <c r="AY662" s="230" t="s">
        <v>185</v>
      </c>
    </row>
    <row r="663" spans="1:65" s="2" customFormat="1" ht="16.5" customHeight="1">
      <c r="A663" s="36"/>
      <c r="B663" s="37"/>
      <c r="C663" s="180" t="s">
        <v>944</v>
      </c>
      <c r="D663" s="180" t="s">
        <v>187</v>
      </c>
      <c r="E663" s="181" t="s">
        <v>1669</v>
      </c>
      <c r="F663" s="182" t="s">
        <v>1670</v>
      </c>
      <c r="G663" s="183" t="s">
        <v>240</v>
      </c>
      <c r="H663" s="184">
        <v>393.1</v>
      </c>
      <c r="I663" s="185"/>
      <c r="J663" s="186">
        <f>ROUND(I663*H663,2)</f>
        <v>0</v>
      </c>
      <c r="K663" s="182" t="s">
        <v>191</v>
      </c>
      <c r="L663" s="41"/>
      <c r="M663" s="187" t="s">
        <v>19</v>
      </c>
      <c r="N663" s="188" t="s">
        <v>44</v>
      </c>
      <c r="O663" s="66"/>
      <c r="P663" s="189">
        <f>O663*H663</f>
        <v>0</v>
      </c>
      <c r="Q663" s="189">
        <v>1.2999999999999999E-4</v>
      </c>
      <c r="R663" s="189">
        <f>Q663*H663</f>
        <v>5.1102999999999996E-2</v>
      </c>
      <c r="S663" s="189">
        <v>0</v>
      </c>
      <c r="T663" s="190">
        <f>S663*H663</f>
        <v>0</v>
      </c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R663" s="191" t="s">
        <v>135</v>
      </c>
      <c r="AT663" s="191" t="s">
        <v>187</v>
      </c>
      <c r="AU663" s="191" t="s">
        <v>82</v>
      </c>
      <c r="AY663" s="19" t="s">
        <v>185</v>
      </c>
      <c r="BE663" s="192">
        <f>IF(N663="základní",J663,0)</f>
        <v>0</v>
      </c>
      <c r="BF663" s="192">
        <f>IF(N663="snížená",J663,0)</f>
        <v>0</v>
      </c>
      <c r="BG663" s="192">
        <f>IF(N663="zákl. přenesená",J663,0)</f>
        <v>0</v>
      </c>
      <c r="BH663" s="192">
        <f>IF(N663="sníž. přenesená",J663,0)</f>
        <v>0</v>
      </c>
      <c r="BI663" s="192">
        <f>IF(N663="nulová",J663,0)</f>
        <v>0</v>
      </c>
      <c r="BJ663" s="19" t="s">
        <v>80</v>
      </c>
      <c r="BK663" s="192">
        <f>ROUND(I663*H663,2)</f>
        <v>0</v>
      </c>
      <c r="BL663" s="19" t="s">
        <v>135</v>
      </c>
      <c r="BM663" s="191" t="s">
        <v>1671</v>
      </c>
    </row>
    <row r="664" spans="1:65" s="2" customFormat="1" ht="11.25">
      <c r="A664" s="36"/>
      <c r="B664" s="37"/>
      <c r="C664" s="38"/>
      <c r="D664" s="193" t="s">
        <v>193</v>
      </c>
      <c r="E664" s="38"/>
      <c r="F664" s="194" t="s">
        <v>1672</v>
      </c>
      <c r="G664" s="38"/>
      <c r="H664" s="38"/>
      <c r="I664" s="195"/>
      <c r="J664" s="38"/>
      <c r="K664" s="38"/>
      <c r="L664" s="41"/>
      <c r="M664" s="196"/>
      <c r="N664" s="197"/>
      <c r="O664" s="66"/>
      <c r="P664" s="66"/>
      <c r="Q664" s="66"/>
      <c r="R664" s="66"/>
      <c r="S664" s="66"/>
      <c r="T664" s="67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T664" s="19" t="s">
        <v>193</v>
      </c>
      <c r="AU664" s="19" t="s">
        <v>82</v>
      </c>
    </row>
    <row r="665" spans="1:65" s="13" customFormat="1" ht="11.25">
      <c r="B665" s="198"/>
      <c r="C665" s="199"/>
      <c r="D665" s="200" t="s">
        <v>195</v>
      </c>
      <c r="E665" s="201" t="s">
        <v>19</v>
      </c>
      <c r="F665" s="202" t="s">
        <v>1481</v>
      </c>
      <c r="G665" s="199"/>
      <c r="H665" s="201" t="s">
        <v>19</v>
      </c>
      <c r="I665" s="203"/>
      <c r="J665" s="199"/>
      <c r="K665" s="199"/>
      <c r="L665" s="204"/>
      <c r="M665" s="205"/>
      <c r="N665" s="206"/>
      <c r="O665" s="206"/>
      <c r="P665" s="206"/>
      <c r="Q665" s="206"/>
      <c r="R665" s="206"/>
      <c r="S665" s="206"/>
      <c r="T665" s="207"/>
      <c r="AT665" s="208" t="s">
        <v>195</v>
      </c>
      <c r="AU665" s="208" t="s">
        <v>82</v>
      </c>
      <c r="AV665" s="13" t="s">
        <v>80</v>
      </c>
      <c r="AW665" s="13" t="s">
        <v>35</v>
      </c>
      <c r="AX665" s="13" t="s">
        <v>73</v>
      </c>
      <c r="AY665" s="208" t="s">
        <v>185</v>
      </c>
    </row>
    <row r="666" spans="1:65" s="14" customFormat="1" ht="11.25">
      <c r="B666" s="209"/>
      <c r="C666" s="210"/>
      <c r="D666" s="200" t="s">
        <v>195</v>
      </c>
      <c r="E666" s="211" t="s">
        <v>19</v>
      </c>
      <c r="F666" s="212" t="s">
        <v>1668</v>
      </c>
      <c r="G666" s="210"/>
      <c r="H666" s="213">
        <v>393.1</v>
      </c>
      <c r="I666" s="214"/>
      <c r="J666" s="210"/>
      <c r="K666" s="210"/>
      <c r="L666" s="215"/>
      <c r="M666" s="216"/>
      <c r="N666" s="217"/>
      <c r="O666" s="217"/>
      <c r="P666" s="217"/>
      <c r="Q666" s="217"/>
      <c r="R666" s="217"/>
      <c r="S666" s="217"/>
      <c r="T666" s="218"/>
      <c r="AT666" s="219" t="s">
        <v>195</v>
      </c>
      <c r="AU666" s="219" t="s">
        <v>82</v>
      </c>
      <c r="AV666" s="14" t="s">
        <v>82</v>
      </c>
      <c r="AW666" s="14" t="s">
        <v>35</v>
      </c>
      <c r="AX666" s="14" t="s">
        <v>73</v>
      </c>
      <c r="AY666" s="219" t="s">
        <v>185</v>
      </c>
    </row>
    <row r="667" spans="1:65" s="15" customFormat="1" ht="11.25">
      <c r="B667" s="220"/>
      <c r="C667" s="221"/>
      <c r="D667" s="200" t="s">
        <v>195</v>
      </c>
      <c r="E667" s="222" t="s">
        <v>19</v>
      </c>
      <c r="F667" s="223" t="s">
        <v>226</v>
      </c>
      <c r="G667" s="221"/>
      <c r="H667" s="224">
        <v>393.1</v>
      </c>
      <c r="I667" s="225"/>
      <c r="J667" s="221"/>
      <c r="K667" s="221"/>
      <c r="L667" s="226"/>
      <c r="M667" s="227"/>
      <c r="N667" s="228"/>
      <c r="O667" s="228"/>
      <c r="P667" s="228"/>
      <c r="Q667" s="228"/>
      <c r="R667" s="228"/>
      <c r="S667" s="228"/>
      <c r="T667" s="229"/>
      <c r="AT667" s="230" t="s">
        <v>195</v>
      </c>
      <c r="AU667" s="230" t="s">
        <v>82</v>
      </c>
      <c r="AV667" s="15" t="s">
        <v>135</v>
      </c>
      <c r="AW667" s="15" t="s">
        <v>35</v>
      </c>
      <c r="AX667" s="15" t="s">
        <v>80</v>
      </c>
      <c r="AY667" s="230" t="s">
        <v>185</v>
      </c>
    </row>
    <row r="668" spans="1:65" s="2" customFormat="1" ht="24.2" customHeight="1">
      <c r="A668" s="36"/>
      <c r="B668" s="37"/>
      <c r="C668" s="180" t="s">
        <v>949</v>
      </c>
      <c r="D668" s="180" t="s">
        <v>187</v>
      </c>
      <c r="E668" s="181" t="s">
        <v>1673</v>
      </c>
      <c r="F668" s="182" t="s">
        <v>1674</v>
      </c>
      <c r="G668" s="183" t="s">
        <v>499</v>
      </c>
      <c r="H668" s="184">
        <v>346.755</v>
      </c>
      <c r="I668" s="185"/>
      <c r="J668" s="186">
        <f>ROUND(I668*H668,2)</f>
        <v>0</v>
      </c>
      <c r="K668" s="182" t="s">
        <v>191</v>
      </c>
      <c r="L668" s="41"/>
      <c r="M668" s="187" t="s">
        <v>19</v>
      </c>
      <c r="N668" s="188" t="s">
        <v>44</v>
      </c>
      <c r="O668" s="66"/>
      <c r="P668" s="189">
        <f>O668*H668</f>
        <v>0</v>
      </c>
      <c r="Q668" s="189">
        <v>2.0000000000000002E-5</v>
      </c>
      <c r="R668" s="189">
        <f>Q668*H668</f>
        <v>6.9351000000000005E-3</v>
      </c>
      <c r="S668" s="189">
        <v>0</v>
      </c>
      <c r="T668" s="190">
        <f>S668*H668</f>
        <v>0</v>
      </c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R668" s="191" t="s">
        <v>135</v>
      </c>
      <c r="AT668" s="191" t="s">
        <v>187</v>
      </c>
      <c r="AU668" s="191" t="s">
        <v>82</v>
      </c>
      <c r="AY668" s="19" t="s">
        <v>185</v>
      </c>
      <c r="BE668" s="192">
        <f>IF(N668="základní",J668,0)</f>
        <v>0</v>
      </c>
      <c r="BF668" s="192">
        <f>IF(N668="snížená",J668,0)</f>
        <v>0</v>
      </c>
      <c r="BG668" s="192">
        <f>IF(N668="zákl. přenesená",J668,0)</f>
        <v>0</v>
      </c>
      <c r="BH668" s="192">
        <f>IF(N668="sníž. přenesená",J668,0)</f>
        <v>0</v>
      </c>
      <c r="BI668" s="192">
        <f>IF(N668="nulová",J668,0)</f>
        <v>0</v>
      </c>
      <c r="BJ668" s="19" t="s">
        <v>80</v>
      </c>
      <c r="BK668" s="192">
        <f>ROUND(I668*H668,2)</f>
        <v>0</v>
      </c>
      <c r="BL668" s="19" t="s">
        <v>135</v>
      </c>
      <c r="BM668" s="191" t="s">
        <v>1675</v>
      </c>
    </row>
    <row r="669" spans="1:65" s="2" customFormat="1" ht="11.25">
      <c r="A669" s="36"/>
      <c r="B669" s="37"/>
      <c r="C669" s="38"/>
      <c r="D669" s="193" t="s">
        <v>193</v>
      </c>
      <c r="E669" s="38"/>
      <c r="F669" s="194" t="s">
        <v>1676</v>
      </c>
      <c r="G669" s="38"/>
      <c r="H669" s="38"/>
      <c r="I669" s="195"/>
      <c r="J669" s="38"/>
      <c r="K669" s="38"/>
      <c r="L669" s="41"/>
      <c r="M669" s="196"/>
      <c r="N669" s="197"/>
      <c r="O669" s="66"/>
      <c r="P669" s="66"/>
      <c r="Q669" s="66"/>
      <c r="R669" s="66"/>
      <c r="S669" s="66"/>
      <c r="T669" s="67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T669" s="19" t="s">
        <v>193</v>
      </c>
      <c r="AU669" s="19" t="s">
        <v>82</v>
      </c>
    </row>
    <row r="670" spans="1:65" s="13" customFormat="1" ht="11.25">
      <c r="B670" s="198"/>
      <c r="C670" s="199"/>
      <c r="D670" s="200" t="s">
        <v>195</v>
      </c>
      <c r="E670" s="201" t="s">
        <v>19</v>
      </c>
      <c r="F670" s="202" t="s">
        <v>1481</v>
      </c>
      <c r="G670" s="199"/>
      <c r="H670" s="201" t="s">
        <v>19</v>
      </c>
      <c r="I670" s="203"/>
      <c r="J670" s="199"/>
      <c r="K670" s="199"/>
      <c r="L670" s="204"/>
      <c r="M670" s="205"/>
      <c r="N670" s="206"/>
      <c r="O670" s="206"/>
      <c r="P670" s="206"/>
      <c r="Q670" s="206"/>
      <c r="R670" s="206"/>
      <c r="S670" s="206"/>
      <c r="T670" s="207"/>
      <c r="AT670" s="208" t="s">
        <v>195</v>
      </c>
      <c r="AU670" s="208" t="s">
        <v>82</v>
      </c>
      <c r="AV670" s="13" t="s">
        <v>80</v>
      </c>
      <c r="AW670" s="13" t="s">
        <v>35</v>
      </c>
      <c r="AX670" s="13" t="s">
        <v>73</v>
      </c>
      <c r="AY670" s="208" t="s">
        <v>185</v>
      </c>
    </row>
    <row r="671" spans="1:65" s="13" customFormat="1" ht="11.25">
      <c r="B671" s="198"/>
      <c r="C671" s="199"/>
      <c r="D671" s="200" t="s">
        <v>195</v>
      </c>
      <c r="E671" s="201" t="s">
        <v>19</v>
      </c>
      <c r="F671" s="202" t="s">
        <v>1606</v>
      </c>
      <c r="G671" s="199"/>
      <c r="H671" s="201" t="s">
        <v>19</v>
      </c>
      <c r="I671" s="203"/>
      <c r="J671" s="199"/>
      <c r="K671" s="199"/>
      <c r="L671" s="204"/>
      <c r="M671" s="205"/>
      <c r="N671" s="206"/>
      <c r="O671" s="206"/>
      <c r="P671" s="206"/>
      <c r="Q671" s="206"/>
      <c r="R671" s="206"/>
      <c r="S671" s="206"/>
      <c r="T671" s="207"/>
      <c r="AT671" s="208" t="s">
        <v>195</v>
      </c>
      <c r="AU671" s="208" t="s">
        <v>82</v>
      </c>
      <c r="AV671" s="13" t="s">
        <v>80</v>
      </c>
      <c r="AW671" s="13" t="s">
        <v>35</v>
      </c>
      <c r="AX671" s="13" t="s">
        <v>73</v>
      </c>
      <c r="AY671" s="208" t="s">
        <v>185</v>
      </c>
    </row>
    <row r="672" spans="1:65" s="14" customFormat="1" ht="22.5">
      <c r="B672" s="209"/>
      <c r="C672" s="210"/>
      <c r="D672" s="200" t="s">
        <v>195</v>
      </c>
      <c r="E672" s="211" t="s">
        <v>19</v>
      </c>
      <c r="F672" s="212" t="s">
        <v>1677</v>
      </c>
      <c r="G672" s="210"/>
      <c r="H672" s="213">
        <v>74.105000000000004</v>
      </c>
      <c r="I672" s="214"/>
      <c r="J672" s="210"/>
      <c r="K672" s="210"/>
      <c r="L672" s="215"/>
      <c r="M672" s="216"/>
      <c r="N672" s="217"/>
      <c r="O672" s="217"/>
      <c r="P672" s="217"/>
      <c r="Q672" s="217"/>
      <c r="R672" s="217"/>
      <c r="S672" s="217"/>
      <c r="T672" s="218"/>
      <c r="AT672" s="219" t="s">
        <v>195</v>
      </c>
      <c r="AU672" s="219" t="s">
        <v>82</v>
      </c>
      <c r="AV672" s="14" t="s">
        <v>82</v>
      </c>
      <c r="AW672" s="14" t="s">
        <v>35</v>
      </c>
      <c r="AX672" s="14" t="s">
        <v>73</v>
      </c>
      <c r="AY672" s="219" t="s">
        <v>185</v>
      </c>
    </row>
    <row r="673" spans="2:51" s="13" customFormat="1" ht="11.25">
      <c r="B673" s="198"/>
      <c r="C673" s="199"/>
      <c r="D673" s="200" t="s">
        <v>195</v>
      </c>
      <c r="E673" s="201" t="s">
        <v>19</v>
      </c>
      <c r="F673" s="202" t="s">
        <v>1617</v>
      </c>
      <c r="G673" s="199"/>
      <c r="H673" s="201" t="s">
        <v>19</v>
      </c>
      <c r="I673" s="203"/>
      <c r="J673" s="199"/>
      <c r="K673" s="199"/>
      <c r="L673" s="204"/>
      <c r="M673" s="205"/>
      <c r="N673" s="206"/>
      <c r="O673" s="206"/>
      <c r="P673" s="206"/>
      <c r="Q673" s="206"/>
      <c r="R673" s="206"/>
      <c r="S673" s="206"/>
      <c r="T673" s="207"/>
      <c r="AT673" s="208" t="s">
        <v>195</v>
      </c>
      <c r="AU673" s="208" t="s">
        <v>82</v>
      </c>
      <c r="AV673" s="13" t="s">
        <v>80</v>
      </c>
      <c r="AW673" s="13" t="s">
        <v>35</v>
      </c>
      <c r="AX673" s="13" t="s">
        <v>73</v>
      </c>
      <c r="AY673" s="208" t="s">
        <v>185</v>
      </c>
    </row>
    <row r="674" spans="2:51" s="14" customFormat="1" ht="11.25">
      <c r="B674" s="209"/>
      <c r="C674" s="210"/>
      <c r="D674" s="200" t="s">
        <v>195</v>
      </c>
      <c r="E674" s="211" t="s">
        <v>19</v>
      </c>
      <c r="F674" s="212" t="s">
        <v>1678</v>
      </c>
      <c r="G674" s="210"/>
      <c r="H674" s="213">
        <v>19.555</v>
      </c>
      <c r="I674" s="214"/>
      <c r="J674" s="210"/>
      <c r="K674" s="210"/>
      <c r="L674" s="215"/>
      <c r="M674" s="216"/>
      <c r="N674" s="217"/>
      <c r="O674" s="217"/>
      <c r="P674" s="217"/>
      <c r="Q674" s="217"/>
      <c r="R674" s="217"/>
      <c r="S674" s="217"/>
      <c r="T674" s="218"/>
      <c r="AT674" s="219" t="s">
        <v>195</v>
      </c>
      <c r="AU674" s="219" t="s">
        <v>82</v>
      </c>
      <c r="AV674" s="14" t="s">
        <v>82</v>
      </c>
      <c r="AW674" s="14" t="s">
        <v>35</v>
      </c>
      <c r="AX674" s="14" t="s">
        <v>73</v>
      </c>
      <c r="AY674" s="219" t="s">
        <v>185</v>
      </c>
    </row>
    <row r="675" spans="2:51" s="13" customFormat="1" ht="11.25">
      <c r="B675" s="198"/>
      <c r="C675" s="199"/>
      <c r="D675" s="200" t="s">
        <v>195</v>
      </c>
      <c r="E675" s="201" t="s">
        <v>19</v>
      </c>
      <c r="F675" s="202" t="s">
        <v>1621</v>
      </c>
      <c r="G675" s="199"/>
      <c r="H675" s="201" t="s">
        <v>19</v>
      </c>
      <c r="I675" s="203"/>
      <c r="J675" s="199"/>
      <c r="K675" s="199"/>
      <c r="L675" s="204"/>
      <c r="M675" s="205"/>
      <c r="N675" s="206"/>
      <c r="O675" s="206"/>
      <c r="P675" s="206"/>
      <c r="Q675" s="206"/>
      <c r="R675" s="206"/>
      <c r="S675" s="206"/>
      <c r="T675" s="207"/>
      <c r="AT675" s="208" t="s">
        <v>195</v>
      </c>
      <c r="AU675" s="208" t="s">
        <v>82</v>
      </c>
      <c r="AV675" s="13" t="s">
        <v>80</v>
      </c>
      <c r="AW675" s="13" t="s">
        <v>35</v>
      </c>
      <c r="AX675" s="13" t="s">
        <v>73</v>
      </c>
      <c r="AY675" s="208" t="s">
        <v>185</v>
      </c>
    </row>
    <row r="676" spans="2:51" s="14" customFormat="1" ht="11.25">
      <c r="B676" s="209"/>
      <c r="C676" s="210"/>
      <c r="D676" s="200" t="s">
        <v>195</v>
      </c>
      <c r="E676" s="211" t="s">
        <v>19</v>
      </c>
      <c r="F676" s="212" t="s">
        <v>1679</v>
      </c>
      <c r="G676" s="210"/>
      <c r="H676" s="213">
        <v>20.024999999999999</v>
      </c>
      <c r="I676" s="214"/>
      <c r="J676" s="210"/>
      <c r="K676" s="210"/>
      <c r="L676" s="215"/>
      <c r="M676" s="216"/>
      <c r="N676" s="217"/>
      <c r="O676" s="217"/>
      <c r="P676" s="217"/>
      <c r="Q676" s="217"/>
      <c r="R676" s="217"/>
      <c r="S676" s="217"/>
      <c r="T676" s="218"/>
      <c r="AT676" s="219" t="s">
        <v>195</v>
      </c>
      <c r="AU676" s="219" t="s">
        <v>82</v>
      </c>
      <c r="AV676" s="14" t="s">
        <v>82</v>
      </c>
      <c r="AW676" s="14" t="s">
        <v>35</v>
      </c>
      <c r="AX676" s="14" t="s">
        <v>73</v>
      </c>
      <c r="AY676" s="219" t="s">
        <v>185</v>
      </c>
    </row>
    <row r="677" spans="2:51" s="13" customFormat="1" ht="11.25">
      <c r="B677" s="198"/>
      <c r="C677" s="199"/>
      <c r="D677" s="200" t="s">
        <v>195</v>
      </c>
      <c r="E677" s="201" t="s">
        <v>19</v>
      </c>
      <c r="F677" s="202" t="s">
        <v>1625</v>
      </c>
      <c r="G677" s="199"/>
      <c r="H677" s="201" t="s">
        <v>19</v>
      </c>
      <c r="I677" s="203"/>
      <c r="J677" s="199"/>
      <c r="K677" s="199"/>
      <c r="L677" s="204"/>
      <c r="M677" s="205"/>
      <c r="N677" s="206"/>
      <c r="O677" s="206"/>
      <c r="P677" s="206"/>
      <c r="Q677" s="206"/>
      <c r="R677" s="206"/>
      <c r="S677" s="206"/>
      <c r="T677" s="207"/>
      <c r="AT677" s="208" t="s">
        <v>195</v>
      </c>
      <c r="AU677" s="208" t="s">
        <v>82</v>
      </c>
      <c r="AV677" s="13" t="s">
        <v>80</v>
      </c>
      <c r="AW677" s="13" t="s">
        <v>35</v>
      </c>
      <c r="AX677" s="13" t="s">
        <v>73</v>
      </c>
      <c r="AY677" s="208" t="s">
        <v>185</v>
      </c>
    </row>
    <row r="678" spans="2:51" s="14" customFormat="1" ht="11.25">
      <c r="B678" s="209"/>
      <c r="C678" s="210"/>
      <c r="D678" s="200" t="s">
        <v>195</v>
      </c>
      <c r="E678" s="211" t="s">
        <v>19</v>
      </c>
      <c r="F678" s="212" t="s">
        <v>1680</v>
      </c>
      <c r="G678" s="210"/>
      <c r="H678" s="213">
        <v>20.010000000000002</v>
      </c>
      <c r="I678" s="214"/>
      <c r="J678" s="210"/>
      <c r="K678" s="210"/>
      <c r="L678" s="215"/>
      <c r="M678" s="216"/>
      <c r="N678" s="217"/>
      <c r="O678" s="217"/>
      <c r="P678" s="217"/>
      <c r="Q678" s="217"/>
      <c r="R678" s="217"/>
      <c r="S678" s="217"/>
      <c r="T678" s="218"/>
      <c r="AT678" s="219" t="s">
        <v>195</v>
      </c>
      <c r="AU678" s="219" t="s">
        <v>82</v>
      </c>
      <c r="AV678" s="14" t="s">
        <v>82</v>
      </c>
      <c r="AW678" s="14" t="s">
        <v>35</v>
      </c>
      <c r="AX678" s="14" t="s">
        <v>73</v>
      </c>
      <c r="AY678" s="219" t="s">
        <v>185</v>
      </c>
    </row>
    <row r="679" spans="2:51" s="13" customFormat="1" ht="11.25">
      <c r="B679" s="198"/>
      <c r="C679" s="199"/>
      <c r="D679" s="200" t="s">
        <v>195</v>
      </c>
      <c r="E679" s="201" t="s">
        <v>19</v>
      </c>
      <c r="F679" s="202" t="s">
        <v>1627</v>
      </c>
      <c r="G679" s="199"/>
      <c r="H679" s="201" t="s">
        <v>19</v>
      </c>
      <c r="I679" s="203"/>
      <c r="J679" s="199"/>
      <c r="K679" s="199"/>
      <c r="L679" s="204"/>
      <c r="M679" s="205"/>
      <c r="N679" s="206"/>
      <c r="O679" s="206"/>
      <c r="P679" s="206"/>
      <c r="Q679" s="206"/>
      <c r="R679" s="206"/>
      <c r="S679" s="206"/>
      <c r="T679" s="207"/>
      <c r="AT679" s="208" t="s">
        <v>195</v>
      </c>
      <c r="AU679" s="208" t="s">
        <v>82</v>
      </c>
      <c r="AV679" s="13" t="s">
        <v>80</v>
      </c>
      <c r="AW679" s="13" t="s">
        <v>35</v>
      </c>
      <c r="AX679" s="13" t="s">
        <v>73</v>
      </c>
      <c r="AY679" s="208" t="s">
        <v>185</v>
      </c>
    </row>
    <row r="680" spans="2:51" s="14" customFormat="1" ht="11.25">
      <c r="B680" s="209"/>
      <c r="C680" s="210"/>
      <c r="D680" s="200" t="s">
        <v>195</v>
      </c>
      <c r="E680" s="211" t="s">
        <v>19</v>
      </c>
      <c r="F680" s="212" t="s">
        <v>1681</v>
      </c>
      <c r="G680" s="210"/>
      <c r="H680" s="213">
        <v>15.52</v>
      </c>
      <c r="I680" s="214"/>
      <c r="J680" s="210"/>
      <c r="K680" s="210"/>
      <c r="L680" s="215"/>
      <c r="M680" s="216"/>
      <c r="N680" s="217"/>
      <c r="O680" s="217"/>
      <c r="P680" s="217"/>
      <c r="Q680" s="217"/>
      <c r="R680" s="217"/>
      <c r="S680" s="217"/>
      <c r="T680" s="218"/>
      <c r="AT680" s="219" t="s">
        <v>195</v>
      </c>
      <c r="AU680" s="219" t="s">
        <v>82</v>
      </c>
      <c r="AV680" s="14" t="s">
        <v>82</v>
      </c>
      <c r="AW680" s="14" t="s">
        <v>35</v>
      </c>
      <c r="AX680" s="14" t="s">
        <v>73</v>
      </c>
      <c r="AY680" s="219" t="s">
        <v>185</v>
      </c>
    </row>
    <row r="681" spans="2:51" s="13" customFormat="1" ht="11.25">
      <c r="B681" s="198"/>
      <c r="C681" s="199"/>
      <c r="D681" s="200" t="s">
        <v>195</v>
      </c>
      <c r="E681" s="201" t="s">
        <v>19</v>
      </c>
      <c r="F681" s="202" t="s">
        <v>1631</v>
      </c>
      <c r="G681" s="199"/>
      <c r="H681" s="201" t="s">
        <v>19</v>
      </c>
      <c r="I681" s="203"/>
      <c r="J681" s="199"/>
      <c r="K681" s="199"/>
      <c r="L681" s="204"/>
      <c r="M681" s="205"/>
      <c r="N681" s="206"/>
      <c r="O681" s="206"/>
      <c r="P681" s="206"/>
      <c r="Q681" s="206"/>
      <c r="R681" s="206"/>
      <c r="S681" s="206"/>
      <c r="T681" s="207"/>
      <c r="AT681" s="208" t="s">
        <v>195</v>
      </c>
      <c r="AU681" s="208" t="s">
        <v>82</v>
      </c>
      <c r="AV681" s="13" t="s">
        <v>80</v>
      </c>
      <c r="AW681" s="13" t="s">
        <v>35</v>
      </c>
      <c r="AX681" s="13" t="s">
        <v>73</v>
      </c>
      <c r="AY681" s="208" t="s">
        <v>185</v>
      </c>
    </row>
    <row r="682" spans="2:51" s="14" customFormat="1" ht="11.25">
      <c r="B682" s="209"/>
      <c r="C682" s="210"/>
      <c r="D682" s="200" t="s">
        <v>195</v>
      </c>
      <c r="E682" s="211" t="s">
        <v>19</v>
      </c>
      <c r="F682" s="212" t="s">
        <v>1682</v>
      </c>
      <c r="G682" s="210"/>
      <c r="H682" s="213">
        <v>15.76</v>
      </c>
      <c r="I682" s="214"/>
      <c r="J682" s="210"/>
      <c r="K682" s="210"/>
      <c r="L682" s="215"/>
      <c r="M682" s="216"/>
      <c r="N682" s="217"/>
      <c r="O682" s="217"/>
      <c r="P682" s="217"/>
      <c r="Q682" s="217"/>
      <c r="R682" s="217"/>
      <c r="S682" s="217"/>
      <c r="T682" s="218"/>
      <c r="AT682" s="219" t="s">
        <v>195</v>
      </c>
      <c r="AU682" s="219" t="s">
        <v>82</v>
      </c>
      <c r="AV682" s="14" t="s">
        <v>82</v>
      </c>
      <c r="AW682" s="14" t="s">
        <v>35</v>
      </c>
      <c r="AX682" s="14" t="s">
        <v>73</v>
      </c>
      <c r="AY682" s="219" t="s">
        <v>185</v>
      </c>
    </row>
    <row r="683" spans="2:51" s="13" customFormat="1" ht="11.25">
      <c r="B683" s="198"/>
      <c r="C683" s="199"/>
      <c r="D683" s="200" t="s">
        <v>195</v>
      </c>
      <c r="E683" s="201" t="s">
        <v>19</v>
      </c>
      <c r="F683" s="202" t="s">
        <v>1633</v>
      </c>
      <c r="G683" s="199"/>
      <c r="H683" s="201" t="s">
        <v>19</v>
      </c>
      <c r="I683" s="203"/>
      <c r="J683" s="199"/>
      <c r="K683" s="199"/>
      <c r="L683" s="204"/>
      <c r="M683" s="205"/>
      <c r="N683" s="206"/>
      <c r="O683" s="206"/>
      <c r="P683" s="206"/>
      <c r="Q683" s="206"/>
      <c r="R683" s="206"/>
      <c r="S683" s="206"/>
      <c r="T683" s="207"/>
      <c r="AT683" s="208" t="s">
        <v>195</v>
      </c>
      <c r="AU683" s="208" t="s">
        <v>82</v>
      </c>
      <c r="AV683" s="13" t="s">
        <v>80</v>
      </c>
      <c r="AW683" s="13" t="s">
        <v>35</v>
      </c>
      <c r="AX683" s="13" t="s">
        <v>73</v>
      </c>
      <c r="AY683" s="208" t="s">
        <v>185</v>
      </c>
    </row>
    <row r="684" spans="2:51" s="14" customFormat="1" ht="11.25">
      <c r="B684" s="209"/>
      <c r="C684" s="210"/>
      <c r="D684" s="200" t="s">
        <v>195</v>
      </c>
      <c r="E684" s="211" t="s">
        <v>19</v>
      </c>
      <c r="F684" s="212" t="s">
        <v>1681</v>
      </c>
      <c r="G684" s="210"/>
      <c r="H684" s="213">
        <v>15.52</v>
      </c>
      <c r="I684" s="214"/>
      <c r="J684" s="210"/>
      <c r="K684" s="210"/>
      <c r="L684" s="215"/>
      <c r="M684" s="216"/>
      <c r="N684" s="217"/>
      <c r="O684" s="217"/>
      <c r="P684" s="217"/>
      <c r="Q684" s="217"/>
      <c r="R684" s="217"/>
      <c r="S684" s="217"/>
      <c r="T684" s="218"/>
      <c r="AT684" s="219" t="s">
        <v>195</v>
      </c>
      <c r="AU684" s="219" t="s">
        <v>82</v>
      </c>
      <c r="AV684" s="14" t="s">
        <v>82</v>
      </c>
      <c r="AW684" s="14" t="s">
        <v>35</v>
      </c>
      <c r="AX684" s="14" t="s">
        <v>73</v>
      </c>
      <c r="AY684" s="219" t="s">
        <v>185</v>
      </c>
    </row>
    <row r="685" spans="2:51" s="13" customFormat="1" ht="11.25">
      <c r="B685" s="198"/>
      <c r="C685" s="199"/>
      <c r="D685" s="200" t="s">
        <v>195</v>
      </c>
      <c r="E685" s="201" t="s">
        <v>19</v>
      </c>
      <c r="F685" s="202" t="s">
        <v>1634</v>
      </c>
      <c r="G685" s="199"/>
      <c r="H685" s="201" t="s">
        <v>19</v>
      </c>
      <c r="I685" s="203"/>
      <c r="J685" s="199"/>
      <c r="K685" s="199"/>
      <c r="L685" s="204"/>
      <c r="M685" s="205"/>
      <c r="N685" s="206"/>
      <c r="O685" s="206"/>
      <c r="P685" s="206"/>
      <c r="Q685" s="206"/>
      <c r="R685" s="206"/>
      <c r="S685" s="206"/>
      <c r="T685" s="207"/>
      <c r="AT685" s="208" t="s">
        <v>195</v>
      </c>
      <c r="AU685" s="208" t="s">
        <v>82</v>
      </c>
      <c r="AV685" s="13" t="s">
        <v>80</v>
      </c>
      <c r="AW685" s="13" t="s">
        <v>35</v>
      </c>
      <c r="AX685" s="13" t="s">
        <v>73</v>
      </c>
      <c r="AY685" s="208" t="s">
        <v>185</v>
      </c>
    </row>
    <row r="686" spans="2:51" s="14" customFormat="1" ht="11.25">
      <c r="B686" s="209"/>
      <c r="C686" s="210"/>
      <c r="D686" s="200" t="s">
        <v>195</v>
      </c>
      <c r="E686" s="211" t="s">
        <v>19</v>
      </c>
      <c r="F686" s="212" t="s">
        <v>1683</v>
      </c>
      <c r="G686" s="210"/>
      <c r="H686" s="213">
        <v>22.34</v>
      </c>
      <c r="I686" s="214"/>
      <c r="J686" s="210"/>
      <c r="K686" s="210"/>
      <c r="L686" s="215"/>
      <c r="M686" s="216"/>
      <c r="N686" s="217"/>
      <c r="O686" s="217"/>
      <c r="P686" s="217"/>
      <c r="Q686" s="217"/>
      <c r="R686" s="217"/>
      <c r="S686" s="217"/>
      <c r="T686" s="218"/>
      <c r="AT686" s="219" t="s">
        <v>195</v>
      </c>
      <c r="AU686" s="219" t="s">
        <v>82</v>
      </c>
      <c r="AV686" s="14" t="s">
        <v>82</v>
      </c>
      <c r="AW686" s="14" t="s">
        <v>35</v>
      </c>
      <c r="AX686" s="14" t="s">
        <v>73</v>
      </c>
      <c r="AY686" s="219" t="s">
        <v>185</v>
      </c>
    </row>
    <row r="687" spans="2:51" s="13" customFormat="1" ht="11.25">
      <c r="B687" s="198"/>
      <c r="C687" s="199"/>
      <c r="D687" s="200" t="s">
        <v>195</v>
      </c>
      <c r="E687" s="201" t="s">
        <v>19</v>
      </c>
      <c r="F687" s="202" t="s">
        <v>1638</v>
      </c>
      <c r="G687" s="199"/>
      <c r="H687" s="201" t="s">
        <v>19</v>
      </c>
      <c r="I687" s="203"/>
      <c r="J687" s="199"/>
      <c r="K687" s="199"/>
      <c r="L687" s="204"/>
      <c r="M687" s="205"/>
      <c r="N687" s="206"/>
      <c r="O687" s="206"/>
      <c r="P687" s="206"/>
      <c r="Q687" s="206"/>
      <c r="R687" s="206"/>
      <c r="S687" s="206"/>
      <c r="T687" s="207"/>
      <c r="AT687" s="208" t="s">
        <v>195</v>
      </c>
      <c r="AU687" s="208" t="s">
        <v>82</v>
      </c>
      <c r="AV687" s="13" t="s">
        <v>80</v>
      </c>
      <c r="AW687" s="13" t="s">
        <v>35</v>
      </c>
      <c r="AX687" s="13" t="s">
        <v>73</v>
      </c>
      <c r="AY687" s="208" t="s">
        <v>185</v>
      </c>
    </row>
    <row r="688" spans="2:51" s="14" customFormat="1" ht="11.25">
      <c r="B688" s="209"/>
      <c r="C688" s="210"/>
      <c r="D688" s="200" t="s">
        <v>195</v>
      </c>
      <c r="E688" s="211" t="s">
        <v>19</v>
      </c>
      <c r="F688" s="212" t="s">
        <v>1684</v>
      </c>
      <c r="G688" s="210"/>
      <c r="H688" s="213">
        <v>21.83</v>
      </c>
      <c r="I688" s="214"/>
      <c r="J688" s="210"/>
      <c r="K688" s="210"/>
      <c r="L688" s="215"/>
      <c r="M688" s="216"/>
      <c r="N688" s="217"/>
      <c r="O688" s="217"/>
      <c r="P688" s="217"/>
      <c r="Q688" s="217"/>
      <c r="R688" s="217"/>
      <c r="S688" s="217"/>
      <c r="T688" s="218"/>
      <c r="AT688" s="219" t="s">
        <v>195</v>
      </c>
      <c r="AU688" s="219" t="s">
        <v>82</v>
      </c>
      <c r="AV688" s="14" t="s">
        <v>82</v>
      </c>
      <c r="AW688" s="14" t="s">
        <v>35</v>
      </c>
      <c r="AX688" s="14" t="s">
        <v>73</v>
      </c>
      <c r="AY688" s="219" t="s">
        <v>185</v>
      </c>
    </row>
    <row r="689" spans="1:65" s="13" customFormat="1" ht="11.25">
      <c r="B689" s="198"/>
      <c r="C689" s="199"/>
      <c r="D689" s="200" t="s">
        <v>195</v>
      </c>
      <c r="E689" s="201" t="s">
        <v>19</v>
      </c>
      <c r="F689" s="202" t="s">
        <v>1640</v>
      </c>
      <c r="G689" s="199"/>
      <c r="H689" s="201" t="s">
        <v>19</v>
      </c>
      <c r="I689" s="203"/>
      <c r="J689" s="199"/>
      <c r="K689" s="199"/>
      <c r="L689" s="204"/>
      <c r="M689" s="205"/>
      <c r="N689" s="206"/>
      <c r="O689" s="206"/>
      <c r="P689" s="206"/>
      <c r="Q689" s="206"/>
      <c r="R689" s="206"/>
      <c r="S689" s="206"/>
      <c r="T689" s="207"/>
      <c r="AT689" s="208" t="s">
        <v>195</v>
      </c>
      <c r="AU689" s="208" t="s">
        <v>82</v>
      </c>
      <c r="AV689" s="13" t="s">
        <v>80</v>
      </c>
      <c r="AW689" s="13" t="s">
        <v>35</v>
      </c>
      <c r="AX689" s="13" t="s">
        <v>73</v>
      </c>
      <c r="AY689" s="208" t="s">
        <v>185</v>
      </c>
    </row>
    <row r="690" spans="1:65" s="14" customFormat="1" ht="11.25">
      <c r="B690" s="209"/>
      <c r="C690" s="210"/>
      <c r="D690" s="200" t="s">
        <v>195</v>
      </c>
      <c r="E690" s="211" t="s">
        <v>19</v>
      </c>
      <c r="F690" s="212" t="s">
        <v>1685</v>
      </c>
      <c r="G690" s="210"/>
      <c r="H690" s="213">
        <v>16.510000000000002</v>
      </c>
      <c r="I690" s="214"/>
      <c r="J690" s="210"/>
      <c r="K690" s="210"/>
      <c r="L690" s="215"/>
      <c r="M690" s="216"/>
      <c r="N690" s="217"/>
      <c r="O690" s="217"/>
      <c r="P690" s="217"/>
      <c r="Q690" s="217"/>
      <c r="R690" s="217"/>
      <c r="S690" s="217"/>
      <c r="T690" s="218"/>
      <c r="AT690" s="219" t="s">
        <v>195</v>
      </c>
      <c r="AU690" s="219" t="s">
        <v>82</v>
      </c>
      <c r="AV690" s="14" t="s">
        <v>82</v>
      </c>
      <c r="AW690" s="14" t="s">
        <v>35</v>
      </c>
      <c r="AX690" s="14" t="s">
        <v>73</v>
      </c>
      <c r="AY690" s="219" t="s">
        <v>185</v>
      </c>
    </row>
    <row r="691" spans="1:65" s="13" customFormat="1" ht="11.25">
      <c r="B691" s="198"/>
      <c r="C691" s="199"/>
      <c r="D691" s="200" t="s">
        <v>195</v>
      </c>
      <c r="E691" s="201" t="s">
        <v>19</v>
      </c>
      <c r="F691" s="202" t="s">
        <v>1642</v>
      </c>
      <c r="G691" s="199"/>
      <c r="H691" s="201" t="s">
        <v>19</v>
      </c>
      <c r="I691" s="203"/>
      <c r="J691" s="199"/>
      <c r="K691" s="199"/>
      <c r="L691" s="204"/>
      <c r="M691" s="205"/>
      <c r="N691" s="206"/>
      <c r="O691" s="206"/>
      <c r="P691" s="206"/>
      <c r="Q691" s="206"/>
      <c r="R691" s="206"/>
      <c r="S691" s="206"/>
      <c r="T691" s="207"/>
      <c r="AT691" s="208" t="s">
        <v>195</v>
      </c>
      <c r="AU691" s="208" t="s">
        <v>82</v>
      </c>
      <c r="AV691" s="13" t="s">
        <v>80</v>
      </c>
      <c r="AW691" s="13" t="s">
        <v>35</v>
      </c>
      <c r="AX691" s="13" t="s">
        <v>73</v>
      </c>
      <c r="AY691" s="208" t="s">
        <v>185</v>
      </c>
    </row>
    <row r="692" spans="1:65" s="14" customFormat="1" ht="11.25">
      <c r="B692" s="209"/>
      <c r="C692" s="210"/>
      <c r="D692" s="200" t="s">
        <v>195</v>
      </c>
      <c r="E692" s="211" t="s">
        <v>19</v>
      </c>
      <c r="F692" s="212" t="s">
        <v>1686</v>
      </c>
      <c r="G692" s="210"/>
      <c r="H692" s="213">
        <v>19.07</v>
      </c>
      <c r="I692" s="214"/>
      <c r="J692" s="210"/>
      <c r="K692" s="210"/>
      <c r="L692" s="215"/>
      <c r="M692" s="216"/>
      <c r="N692" s="217"/>
      <c r="O692" s="217"/>
      <c r="P692" s="217"/>
      <c r="Q692" s="217"/>
      <c r="R692" s="217"/>
      <c r="S692" s="217"/>
      <c r="T692" s="218"/>
      <c r="AT692" s="219" t="s">
        <v>195</v>
      </c>
      <c r="AU692" s="219" t="s">
        <v>82</v>
      </c>
      <c r="AV692" s="14" t="s">
        <v>82</v>
      </c>
      <c r="AW692" s="14" t="s">
        <v>35</v>
      </c>
      <c r="AX692" s="14" t="s">
        <v>73</v>
      </c>
      <c r="AY692" s="219" t="s">
        <v>185</v>
      </c>
    </row>
    <row r="693" spans="1:65" s="13" customFormat="1" ht="11.25">
      <c r="B693" s="198"/>
      <c r="C693" s="199"/>
      <c r="D693" s="200" t="s">
        <v>195</v>
      </c>
      <c r="E693" s="201" t="s">
        <v>19</v>
      </c>
      <c r="F693" s="202" t="s">
        <v>1646</v>
      </c>
      <c r="G693" s="199"/>
      <c r="H693" s="201" t="s">
        <v>19</v>
      </c>
      <c r="I693" s="203"/>
      <c r="J693" s="199"/>
      <c r="K693" s="199"/>
      <c r="L693" s="204"/>
      <c r="M693" s="205"/>
      <c r="N693" s="206"/>
      <c r="O693" s="206"/>
      <c r="P693" s="206"/>
      <c r="Q693" s="206"/>
      <c r="R693" s="206"/>
      <c r="S693" s="206"/>
      <c r="T693" s="207"/>
      <c r="AT693" s="208" t="s">
        <v>195</v>
      </c>
      <c r="AU693" s="208" t="s">
        <v>82</v>
      </c>
      <c r="AV693" s="13" t="s">
        <v>80</v>
      </c>
      <c r="AW693" s="13" t="s">
        <v>35</v>
      </c>
      <c r="AX693" s="13" t="s">
        <v>73</v>
      </c>
      <c r="AY693" s="208" t="s">
        <v>185</v>
      </c>
    </row>
    <row r="694" spans="1:65" s="14" customFormat="1" ht="11.25">
      <c r="B694" s="209"/>
      <c r="C694" s="210"/>
      <c r="D694" s="200" t="s">
        <v>195</v>
      </c>
      <c r="E694" s="211" t="s">
        <v>19</v>
      </c>
      <c r="F694" s="212" t="s">
        <v>1687</v>
      </c>
      <c r="G694" s="210"/>
      <c r="H694" s="213">
        <v>19.07</v>
      </c>
      <c r="I694" s="214"/>
      <c r="J694" s="210"/>
      <c r="K694" s="210"/>
      <c r="L694" s="215"/>
      <c r="M694" s="216"/>
      <c r="N694" s="217"/>
      <c r="O694" s="217"/>
      <c r="P694" s="217"/>
      <c r="Q694" s="217"/>
      <c r="R694" s="217"/>
      <c r="S694" s="217"/>
      <c r="T694" s="218"/>
      <c r="AT694" s="219" t="s">
        <v>195</v>
      </c>
      <c r="AU694" s="219" t="s">
        <v>82</v>
      </c>
      <c r="AV694" s="14" t="s">
        <v>82</v>
      </c>
      <c r="AW694" s="14" t="s">
        <v>35</v>
      </c>
      <c r="AX694" s="14" t="s">
        <v>73</v>
      </c>
      <c r="AY694" s="219" t="s">
        <v>185</v>
      </c>
    </row>
    <row r="695" spans="1:65" s="13" customFormat="1" ht="11.25">
      <c r="B695" s="198"/>
      <c r="C695" s="199"/>
      <c r="D695" s="200" t="s">
        <v>195</v>
      </c>
      <c r="E695" s="201" t="s">
        <v>19</v>
      </c>
      <c r="F695" s="202" t="s">
        <v>1650</v>
      </c>
      <c r="G695" s="199"/>
      <c r="H695" s="201" t="s">
        <v>19</v>
      </c>
      <c r="I695" s="203"/>
      <c r="J695" s="199"/>
      <c r="K695" s="199"/>
      <c r="L695" s="204"/>
      <c r="M695" s="205"/>
      <c r="N695" s="206"/>
      <c r="O695" s="206"/>
      <c r="P695" s="206"/>
      <c r="Q695" s="206"/>
      <c r="R695" s="206"/>
      <c r="S695" s="206"/>
      <c r="T695" s="207"/>
      <c r="AT695" s="208" t="s">
        <v>195</v>
      </c>
      <c r="AU695" s="208" t="s">
        <v>82</v>
      </c>
      <c r="AV695" s="13" t="s">
        <v>80</v>
      </c>
      <c r="AW695" s="13" t="s">
        <v>35</v>
      </c>
      <c r="AX695" s="13" t="s">
        <v>73</v>
      </c>
      <c r="AY695" s="208" t="s">
        <v>185</v>
      </c>
    </row>
    <row r="696" spans="1:65" s="14" customFormat="1" ht="11.25">
      <c r="B696" s="209"/>
      <c r="C696" s="210"/>
      <c r="D696" s="200" t="s">
        <v>195</v>
      </c>
      <c r="E696" s="211" t="s">
        <v>19</v>
      </c>
      <c r="F696" s="212" t="s">
        <v>1688</v>
      </c>
      <c r="G696" s="210"/>
      <c r="H696" s="213">
        <v>16.62</v>
      </c>
      <c r="I696" s="214"/>
      <c r="J696" s="210"/>
      <c r="K696" s="210"/>
      <c r="L696" s="215"/>
      <c r="M696" s="216"/>
      <c r="N696" s="217"/>
      <c r="O696" s="217"/>
      <c r="P696" s="217"/>
      <c r="Q696" s="217"/>
      <c r="R696" s="217"/>
      <c r="S696" s="217"/>
      <c r="T696" s="218"/>
      <c r="AT696" s="219" t="s">
        <v>195</v>
      </c>
      <c r="AU696" s="219" t="s">
        <v>82</v>
      </c>
      <c r="AV696" s="14" t="s">
        <v>82</v>
      </c>
      <c r="AW696" s="14" t="s">
        <v>35</v>
      </c>
      <c r="AX696" s="14" t="s">
        <v>73</v>
      </c>
      <c r="AY696" s="219" t="s">
        <v>185</v>
      </c>
    </row>
    <row r="697" spans="1:65" s="13" customFormat="1" ht="11.25">
      <c r="B697" s="198"/>
      <c r="C697" s="199"/>
      <c r="D697" s="200" t="s">
        <v>195</v>
      </c>
      <c r="E697" s="201" t="s">
        <v>19</v>
      </c>
      <c r="F697" s="202" t="s">
        <v>1652</v>
      </c>
      <c r="G697" s="199"/>
      <c r="H697" s="201" t="s">
        <v>19</v>
      </c>
      <c r="I697" s="203"/>
      <c r="J697" s="199"/>
      <c r="K697" s="199"/>
      <c r="L697" s="204"/>
      <c r="M697" s="205"/>
      <c r="N697" s="206"/>
      <c r="O697" s="206"/>
      <c r="P697" s="206"/>
      <c r="Q697" s="206"/>
      <c r="R697" s="206"/>
      <c r="S697" s="206"/>
      <c r="T697" s="207"/>
      <c r="AT697" s="208" t="s">
        <v>195</v>
      </c>
      <c r="AU697" s="208" t="s">
        <v>82</v>
      </c>
      <c r="AV697" s="13" t="s">
        <v>80</v>
      </c>
      <c r="AW697" s="13" t="s">
        <v>35</v>
      </c>
      <c r="AX697" s="13" t="s">
        <v>73</v>
      </c>
      <c r="AY697" s="208" t="s">
        <v>185</v>
      </c>
    </row>
    <row r="698" spans="1:65" s="14" customFormat="1" ht="11.25">
      <c r="B698" s="209"/>
      <c r="C698" s="210"/>
      <c r="D698" s="200" t="s">
        <v>195</v>
      </c>
      <c r="E698" s="211" t="s">
        <v>19</v>
      </c>
      <c r="F698" s="212" t="s">
        <v>1689</v>
      </c>
      <c r="G698" s="210"/>
      <c r="H698" s="213">
        <v>16.239999999999998</v>
      </c>
      <c r="I698" s="214"/>
      <c r="J698" s="210"/>
      <c r="K698" s="210"/>
      <c r="L698" s="215"/>
      <c r="M698" s="216"/>
      <c r="N698" s="217"/>
      <c r="O698" s="217"/>
      <c r="P698" s="217"/>
      <c r="Q698" s="217"/>
      <c r="R698" s="217"/>
      <c r="S698" s="217"/>
      <c r="T698" s="218"/>
      <c r="AT698" s="219" t="s">
        <v>195</v>
      </c>
      <c r="AU698" s="219" t="s">
        <v>82</v>
      </c>
      <c r="AV698" s="14" t="s">
        <v>82</v>
      </c>
      <c r="AW698" s="14" t="s">
        <v>35</v>
      </c>
      <c r="AX698" s="14" t="s">
        <v>73</v>
      </c>
      <c r="AY698" s="219" t="s">
        <v>185</v>
      </c>
    </row>
    <row r="699" spans="1:65" s="13" customFormat="1" ht="11.25">
      <c r="B699" s="198"/>
      <c r="C699" s="199"/>
      <c r="D699" s="200" t="s">
        <v>195</v>
      </c>
      <c r="E699" s="201" t="s">
        <v>19</v>
      </c>
      <c r="F699" s="202" t="s">
        <v>1654</v>
      </c>
      <c r="G699" s="199"/>
      <c r="H699" s="201" t="s">
        <v>19</v>
      </c>
      <c r="I699" s="203"/>
      <c r="J699" s="199"/>
      <c r="K699" s="199"/>
      <c r="L699" s="204"/>
      <c r="M699" s="205"/>
      <c r="N699" s="206"/>
      <c r="O699" s="206"/>
      <c r="P699" s="206"/>
      <c r="Q699" s="206"/>
      <c r="R699" s="206"/>
      <c r="S699" s="206"/>
      <c r="T699" s="207"/>
      <c r="AT699" s="208" t="s">
        <v>195</v>
      </c>
      <c r="AU699" s="208" t="s">
        <v>82</v>
      </c>
      <c r="AV699" s="13" t="s">
        <v>80</v>
      </c>
      <c r="AW699" s="13" t="s">
        <v>35</v>
      </c>
      <c r="AX699" s="13" t="s">
        <v>73</v>
      </c>
      <c r="AY699" s="208" t="s">
        <v>185</v>
      </c>
    </row>
    <row r="700" spans="1:65" s="14" customFormat="1" ht="11.25">
      <c r="B700" s="209"/>
      <c r="C700" s="210"/>
      <c r="D700" s="200" t="s">
        <v>195</v>
      </c>
      <c r="E700" s="211" t="s">
        <v>19</v>
      </c>
      <c r="F700" s="212" t="s">
        <v>1690</v>
      </c>
      <c r="G700" s="210"/>
      <c r="H700" s="213">
        <v>16.440000000000001</v>
      </c>
      <c r="I700" s="214"/>
      <c r="J700" s="210"/>
      <c r="K700" s="210"/>
      <c r="L700" s="215"/>
      <c r="M700" s="216"/>
      <c r="N700" s="217"/>
      <c r="O700" s="217"/>
      <c r="P700" s="217"/>
      <c r="Q700" s="217"/>
      <c r="R700" s="217"/>
      <c r="S700" s="217"/>
      <c r="T700" s="218"/>
      <c r="AT700" s="219" t="s">
        <v>195</v>
      </c>
      <c r="AU700" s="219" t="s">
        <v>82</v>
      </c>
      <c r="AV700" s="14" t="s">
        <v>82</v>
      </c>
      <c r="AW700" s="14" t="s">
        <v>35</v>
      </c>
      <c r="AX700" s="14" t="s">
        <v>73</v>
      </c>
      <c r="AY700" s="219" t="s">
        <v>185</v>
      </c>
    </row>
    <row r="701" spans="1:65" s="13" customFormat="1" ht="11.25">
      <c r="B701" s="198"/>
      <c r="C701" s="199"/>
      <c r="D701" s="200" t="s">
        <v>195</v>
      </c>
      <c r="E701" s="201" t="s">
        <v>19</v>
      </c>
      <c r="F701" s="202" t="s">
        <v>1656</v>
      </c>
      <c r="G701" s="199"/>
      <c r="H701" s="201" t="s">
        <v>19</v>
      </c>
      <c r="I701" s="203"/>
      <c r="J701" s="199"/>
      <c r="K701" s="199"/>
      <c r="L701" s="204"/>
      <c r="M701" s="205"/>
      <c r="N701" s="206"/>
      <c r="O701" s="206"/>
      <c r="P701" s="206"/>
      <c r="Q701" s="206"/>
      <c r="R701" s="206"/>
      <c r="S701" s="206"/>
      <c r="T701" s="207"/>
      <c r="AT701" s="208" t="s">
        <v>195</v>
      </c>
      <c r="AU701" s="208" t="s">
        <v>82</v>
      </c>
      <c r="AV701" s="13" t="s">
        <v>80</v>
      </c>
      <c r="AW701" s="13" t="s">
        <v>35</v>
      </c>
      <c r="AX701" s="13" t="s">
        <v>73</v>
      </c>
      <c r="AY701" s="208" t="s">
        <v>185</v>
      </c>
    </row>
    <row r="702" spans="1:65" s="14" customFormat="1" ht="11.25">
      <c r="B702" s="209"/>
      <c r="C702" s="210"/>
      <c r="D702" s="200" t="s">
        <v>195</v>
      </c>
      <c r="E702" s="211" t="s">
        <v>19</v>
      </c>
      <c r="F702" s="212" t="s">
        <v>1691</v>
      </c>
      <c r="G702" s="210"/>
      <c r="H702" s="213">
        <v>18.14</v>
      </c>
      <c r="I702" s="214"/>
      <c r="J702" s="210"/>
      <c r="K702" s="210"/>
      <c r="L702" s="215"/>
      <c r="M702" s="216"/>
      <c r="N702" s="217"/>
      <c r="O702" s="217"/>
      <c r="P702" s="217"/>
      <c r="Q702" s="217"/>
      <c r="R702" s="217"/>
      <c r="S702" s="217"/>
      <c r="T702" s="218"/>
      <c r="AT702" s="219" t="s">
        <v>195</v>
      </c>
      <c r="AU702" s="219" t="s">
        <v>82</v>
      </c>
      <c r="AV702" s="14" t="s">
        <v>82</v>
      </c>
      <c r="AW702" s="14" t="s">
        <v>35</v>
      </c>
      <c r="AX702" s="14" t="s">
        <v>73</v>
      </c>
      <c r="AY702" s="219" t="s">
        <v>185</v>
      </c>
    </row>
    <row r="703" spans="1:65" s="15" customFormat="1" ht="11.25">
      <c r="B703" s="220"/>
      <c r="C703" s="221"/>
      <c r="D703" s="200" t="s">
        <v>195</v>
      </c>
      <c r="E703" s="222" t="s">
        <v>19</v>
      </c>
      <c r="F703" s="223" t="s">
        <v>226</v>
      </c>
      <c r="G703" s="221"/>
      <c r="H703" s="224">
        <v>346.755</v>
      </c>
      <c r="I703" s="225"/>
      <c r="J703" s="221"/>
      <c r="K703" s="221"/>
      <c r="L703" s="226"/>
      <c r="M703" s="227"/>
      <c r="N703" s="228"/>
      <c r="O703" s="228"/>
      <c r="P703" s="228"/>
      <c r="Q703" s="228"/>
      <c r="R703" s="228"/>
      <c r="S703" s="228"/>
      <c r="T703" s="229"/>
      <c r="AT703" s="230" t="s">
        <v>195</v>
      </c>
      <c r="AU703" s="230" t="s">
        <v>82</v>
      </c>
      <c r="AV703" s="15" t="s">
        <v>135</v>
      </c>
      <c r="AW703" s="15" t="s">
        <v>35</v>
      </c>
      <c r="AX703" s="15" t="s">
        <v>80</v>
      </c>
      <c r="AY703" s="230" t="s">
        <v>185</v>
      </c>
    </row>
    <row r="704" spans="1:65" s="2" customFormat="1" ht="24.2" customHeight="1">
      <c r="A704" s="36"/>
      <c r="B704" s="37"/>
      <c r="C704" s="180" t="s">
        <v>963</v>
      </c>
      <c r="D704" s="180" t="s">
        <v>187</v>
      </c>
      <c r="E704" s="181" t="s">
        <v>1184</v>
      </c>
      <c r="F704" s="182" t="s">
        <v>1185</v>
      </c>
      <c r="G704" s="183" t="s">
        <v>439</v>
      </c>
      <c r="H704" s="184">
        <v>23</v>
      </c>
      <c r="I704" s="185"/>
      <c r="J704" s="186">
        <f>ROUND(I704*H704,2)</f>
        <v>0</v>
      </c>
      <c r="K704" s="182" t="s">
        <v>191</v>
      </c>
      <c r="L704" s="41"/>
      <c r="M704" s="187" t="s">
        <v>19</v>
      </c>
      <c r="N704" s="188" t="s">
        <v>44</v>
      </c>
      <c r="O704" s="66"/>
      <c r="P704" s="189">
        <f>O704*H704</f>
        <v>0</v>
      </c>
      <c r="Q704" s="189">
        <v>1.3339999999999999E-2</v>
      </c>
      <c r="R704" s="189">
        <f>Q704*H704</f>
        <v>0.30681999999999998</v>
      </c>
      <c r="S704" s="189">
        <v>0</v>
      </c>
      <c r="T704" s="190">
        <f>S704*H704</f>
        <v>0</v>
      </c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R704" s="191" t="s">
        <v>135</v>
      </c>
      <c r="AT704" s="191" t="s">
        <v>187</v>
      </c>
      <c r="AU704" s="191" t="s">
        <v>82</v>
      </c>
      <c r="AY704" s="19" t="s">
        <v>185</v>
      </c>
      <c r="BE704" s="192">
        <f>IF(N704="základní",J704,0)</f>
        <v>0</v>
      </c>
      <c r="BF704" s="192">
        <f>IF(N704="snížená",J704,0)</f>
        <v>0</v>
      </c>
      <c r="BG704" s="192">
        <f>IF(N704="zákl. přenesená",J704,0)</f>
        <v>0</v>
      </c>
      <c r="BH704" s="192">
        <f>IF(N704="sníž. přenesená",J704,0)</f>
        <v>0</v>
      </c>
      <c r="BI704" s="192">
        <f>IF(N704="nulová",J704,0)</f>
        <v>0</v>
      </c>
      <c r="BJ704" s="19" t="s">
        <v>80</v>
      </c>
      <c r="BK704" s="192">
        <f>ROUND(I704*H704,2)</f>
        <v>0</v>
      </c>
      <c r="BL704" s="19" t="s">
        <v>135</v>
      </c>
      <c r="BM704" s="191" t="s">
        <v>1692</v>
      </c>
    </row>
    <row r="705" spans="1:65" s="2" customFormat="1" ht="11.25">
      <c r="A705" s="36"/>
      <c r="B705" s="37"/>
      <c r="C705" s="38"/>
      <c r="D705" s="193" t="s">
        <v>193</v>
      </c>
      <c r="E705" s="38"/>
      <c r="F705" s="194" t="s">
        <v>1187</v>
      </c>
      <c r="G705" s="38"/>
      <c r="H705" s="38"/>
      <c r="I705" s="195"/>
      <c r="J705" s="38"/>
      <c r="K705" s="38"/>
      <c r="L705" s="41"/>
      <c r="M705" s="196"/>
      <c r="N705" s="197"/>
      <c r="O705" s="66"/>
      <c r="P705" s="66"/>
      <c r="Q705" s="66"/>
      <c r="R705" s="66"/>
      <c r="S705" s="66"/>
      <c r="T705" s="67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T705" s="19" t="s">
        <v>193</v>
      </c>
      <c r="AU705" s="19" t="s">
        <v>82</v>
      </c>
    </row>
    <row r="706" spans="1:65" s="13" customFormat="1" ht="11.25">
      <c r="B706" s="198"/>
      <c r="C706" s="199"/>
      <c r="D706" s="200" t="s">
        <v>195</v>
      </c>
      <c r="E706" s="201" t="s">
        <v>19</v>
      </c>
      <c r="F706" s="202" t="s">
        <v>1508</v>
      </c>
      <c r="G706" s="199"/>
      <c r="H706" s="201" t="s">
        <v>19</v>
      </c>
      <c r="I706" s="203"/>
      <c r="J706" s="199"/>
      <c r="K706" s="199"/>
      <c r="L706" s="204"/>
      <c r="M706" s="205"/>
      <c r="N706" s="206"/>
      <c r="O706" s="206"/>
      <c r="P706" s="206"/>
      <c r="Q706" s="206"/>
      <c r="R706" s="206"/>
      <c r="S706" s="206"/>
      <c r="T706" s="207"/>
      <c r="AT706" s="208" t="s">
        <v>195</v>
      </c>
      <c r="AU706" s="208" t="s">
        <v>82</v>
      </c>
      <c r="AV706" s="13" t="s">
        <v>80</v>
      </c>
      <c r="AW706" s="13" t="s">
        <v>35</v>
      </c>
      <c r="AX706" s="13" t="s">
        <v>73</v>
      </c>
      <c r="AY706" s="208" t="s">
        <v>185</v>
      </c>
    </row>
    <row r="707" spans="1:65" s="13" customFormat="1" ht="11.25">
      <c r="B707" s="198"/>
      <c r="C707" s="199"/>
      <c r="D707" s="200" t="s">
        <v>195</v>
      </c>
      <c r="E707" s="201" t="s">
        <v>19</v>
      </c>
      <c r="F707" s="202" t="s">
        <v>1693</v>
      </c>
      <c r="G707" s="199"/>
      <c r="H707" s="201" t="s">
        <v>19</v>
      </c>
      <c r="I707" s="203"/>
      <c r="J707" s="199"/>
      <c r="K707" s="199"/>
      <c r="L707" s="204"/>
      <c r="M707" s="205"/>
      <c r="N707" s="206"/>
      <c r="O707" s="206"/>
      <c r="P707" s="206"/>
      <c r="Q707" s="206"/>
      <c r="R707" s="206"/>
      <c r="S707" s="206"/>
      <c r="T707" s="207"/>
      <c r="AT707" s="208" t="s">
        <v>195</v>
      </c>
      <c r="AU707" s="208" t="s">
        <v>82</v>
      </c>
      <c r="AV707" s="13" t="s">
        <v>80</v>
      </c>
      <c r="AW707" s="13" t="s">
        <v>35</v>
      </c>
      <c r="AX707" s="13" t="s">
        <v>73</v>
      </c>
      <c r="AY707" s="208" t="s">
        <v>185</v>
      </c>
    </row>
    <row r="708" spans="1:65" s="14" customFormat="1" ht="11.25">
      <c r="B708" s="209"/>
      <c r="C708" s="210"/>
      <c r="D708" s="200" t="s">
        <v>195</v>
      </c>
      <c r="E708" s="211" t="s">
        <v>19</v>
      </c>
      <c r="F708" s="212" t="s">
        <v>1694</v>
      </c>
      <c r="G708" s="210"/>
      <c r="H708" s="213">
        <v>8</v>
      </c>
      <c r="I708" s="214"/>
      <c r="J708" s="210"/>
      <c r="K708" s="210"/>
      <c r="L708" s="215"/>
      <c r="M708" s="216"/>
      <c r="N708" s="217"/>
      <c r="O708" s="217"/>
      <c r="P708" s="217"/>
      <c r="Q708" s="217"/>
      <c r="R708" s="217"/>
      <c r="S708" s="217"/>
      <c r="T708" s="218"/>
      <c r="AT708" s="219" t="s">
        <v>195</v>
      </c>
      <c r="AU708" s="219" t="s">
        <v>82</v>
      </c>
      <c r="AV708" s="14" t="s">
        <v>82</v>
      </c>
      <c r="AW708" s="14" t="s">
        <v>35</v>
      </c>
      <c r="AX708" s="14" t="s">
        <v>73</v>
      </c>
      <c r="AY708" s="219" t="s">
        <v>185</v>
      </c>
    </row>
    <row r="709" spans="1:65" s="13" customFormat="1" ht="11.25">
      <c r="B709" s="198"/>
      <c r="C709" s="199"/>
      <c r="D709" s="200" t="s">
        <v>195</v>
      </c>
      <c r="E709" s="201" t="s">
        <v>19</v>
      </c>
      <c r="F709" s="202" t="s">
        <v>1695</v>
      </c>
      <c r="G709" s="199"/>
      <c r="H709" s="201" t="s">
        <v>19</v>
      </c>
      <c r="I709" s="203"/>
      <c r="J709" s="199"/>
      <c r="K709" s="199"/>
      <c r="L709" s="204"/>
      <c r="M709" s="205"/>
      <c r="N709" s="206"/>
      <c r="O709" s="206"/>
      <c r="P709" s="206"/>
      <c r="Q709" s="206"/>
      <c r="R709" s="206"/>
      <c r="S709" s="206"/>
      <c r="T709" s="207"/>
      <c r="AT709" s="208" t="s">
        <v>195</v>
      </c>
      <c r="AU709" s="208" t="s">
        <v>82</v>
      </c>
      <c r="AV709" s="13" t="s">
        <v>80</v>
      </c>
      <c r="AW709" s="13" t="s">
        <v>35</v>
      </c>
      <c r="AX709" s="13" t="s">
        <v>73</v>
      </c>
      <c r="AY709" s="208" t="s">
        <v>185</v>
      </c>
    </row>
    <row r="710" spans="1:65" s="14" customFormat="1" ht="11.25">
      <c r="B710" s="209"/>
      <c r="C710" s="210"/>
      <c r="D710" s="200" t="s">
        <v>195</v>
      </c>
      <c r="E710" s="211" t="s">
        <v>19</v>
      </c>
      <c r="F710" s="212" t="s">
        <v>1696</v>
      </c>
      <c r="G710" s="210"/>
      <c r="H710" s="213">
        <v>12</v>
      </c>
      <c r="I710" s="214"/>
      <c r="J710" s="210"/>
      <c r="K710" s="210"/>
      <c r="L710" s="215"/>
      <c r="M710" s="216"/>
      <c r="N710" s="217"/>
      <c r="O710" s="217"/>
      <c r="P710" s="217"/>
      <c r="Q710" s="217"/>
      <c r="R710" s="217"/>
      <c r="S710" s="217"/>
      <c r="T710" s="218"/>
      <c r="AT710" s="219" t="s">
        <v>195</v>
      </c>
      <c r="AU710" s="219" t="s">
        <v>82</v>
      </c>
      <c r="AV710" s="14" t="s">
        <v>82</v>
      </c>
      <c r="AW710" s="14" t="s">
        <v>35</v>
      </c>
      <c r="AX710" s="14" t="s">
        <v>73</v>
      </c>
      <c r="AY710" s="219" t="s">
        <v>185</v>
      </c>
    </row>
    <row r="711" spans="1:65" s="13" customFormat="1" ht="11.25">
      <c r="B711" s="198"/>
      <c r="C711" s="199"/>
      <c r="D711" s="200" t="s">
        <v>195</v>
      </c>
      <c r="E711" s="201" t="s">
        <v>19</v>
      </c>
      <c r="F711" s="202" t="s">
        <v>1697</v>
      </c>
      <c r="G711" s="199"/>
      <c r="H711" s="201" t="s">
        <v>19</v>
      </c>
      <c r="I711" s="203"/>
      <c r="J711" s="199"/>
      <c r="K711" s="199"/>
      <c r="L711" s="204"/>
      <c r="M711" s="205"/>
      <c r="N711" s="206"/>
      <c r="O711" s="206"/>
      <c r="P711" s="206"/>
      <c r="Q711" s="206"/>
      <c r="R711" s="206"/>
      <c r="S711" s="206"/>
      <c r="T711" s="207"/>
      <c r="AT711" s="208" t="s">
        <v>195</v>
      </c>
      <c r="AU711" s="208" t="s">
        <v>82</v>
      </c>
      <c r="AV711" s="13" t="s">
        <v>80</v>
      </c>
      <c r="AW711" s="13" t="s">
        <v>35</v>
      </c>
      <c r="AX711" s="13" t="s">
        <v>73</v>
      </c>
      <c r="AY711" s="208" t="s">
        <v>185</v>
      </c>
    </row>
    <row r="712" spans="1:65" s="14" customFormat="1" ht="11.25">
      <c r="B712" s="209"/>
      <c r="C712" s="210"/>
      <c r="D712" s="200" t="s">
        <v>195</v>
      </c>
      <c r="E712" s="211" t="s">
        <v>19</v>
      </c>
      <c r="F712" s="212" t="s">
        <v>1698</v>
      </c>
      <c r="G712" s="210"/>
      <c r="H712" s="213">
        <v>2</v>
      </c>
      <c r="I712" s="214"/>
      <c r="J712" s="210"/>
      <c r="K712" s="210"/>
      <c r="L712" s="215"/>
      <c r="M712" s="216"/>
      <c r="N712" s="217"/>
      <c r="O712" s="217"/>
      <c r="P712" s="217"/>
      <c r="Q712" s="217"/>
      <c r="R712" s="217"/>
      <c r="S712" s="217"/>
      <c r="T712" s="218"/>
      <c r="AT712" s="219" t="s">
        <v>195</v>
      </c>
      <c r="AU712" s="219" t="s">
        <v>82</v>
      </c>
      <c r="AV712" s="14" t="s">
        <v>82</v>
      </c>
      <c r="AW712" s="14" t="s">
        <v>35</v>
      </c>
      <c r="AX712" s="14" t="s">
        <v>73</v>
      </c>
      <c r="AY712" s="219" t="s">
        <v>185</v>
      </c>
    </row>
    <row r="713" spans="1:65" s="13" customFormat="1" ht="11.25">
      <c r="B713" s="198"/>
      <c r="C713" s="199"/>
      <c r="D713" s="200" t="s">
        <v>195</v>
      </c>
      <c r="E713" s="201" t="s">
        <v>19</v>
      </c>
      <c r="F713" s="202" t="s">
        <v>1699</v>
      </c>
      <c r="G713" s="199"/>
      <c r="H713" s="201" t="s">
        <v>19</v>
      </c>
      <c r="I713" s="203"/>
      <c r="J713" s="199"/>
      <c r="K713" s="199"/>
      <c r="L713" s="204"/>
      <c r="M713" s="205"/>
      <c r="N713" s="206"/>
      <c r="O713" s="206"/>
      <c r="P713" s="206"/>
      <c r="Q713" s="206"/>
      <c r="R713" s="206"/>
      <c r="S713" s="206"/>
      <c r="T713" s="207"/>
      <c r="AT713" s="208" t="s">
        <v>195</v>
      </c>
      <c r="AU713" s="208" t="s">
        <v>82</v>
      </c>
      <c r="AV713" s="13" t="s">
        <v>80</v>
      </c>
      <c r="AW713" s="13" t="s">
        <v>35</v>
      </c>
      <c r="AX713" s="13" t="s">
        <v>73</v>
      </c>
      <c r="AY713" s="208" t="s">
        <v>185</v>
      </c>
    </row>
    <row r="714" spans="1:65" s="14" customFormat="1" ht="11.25">
      <c r="B714" s="209"/>
      <c r="C714" s="210"/>
      <c r="D714" s="200" t="s">
        <v>195</v>
      </c>
      <c r="E714" s="211" t="s">
        <v>19</v>
      </c>
      <c r="F714" s="212" t="s">
        <v>80</v>
      </c>
      <c r="G714" s="210"/>
      <c r="H714" s="213">
        <v>1</v>
      </c>
      <c r="I714" s="214"/>
      <c r="J714" s="210"/>
      <c r="K714" s="210"/>
      <c r="L714" s="215"/>
      <c r="M714" s="216"/>
      <c r="N714" s="217"/>
      <c r="O714" s="217"/>
      <c r="P714" s="217"/>
      <c r="Q714" s="217"/>
      <c r="R714" s="217"/>
      <c r="S714" s="217"/>
      <c r="T714" s="218"/>
      <c r="AT714" s="219" t="s">
        <v>195</v>
      </c>
      <c r="AU714" s="219" t="s">
        <v>82</v>
      </c>
      <c r="AV714" s="14" t="s">
        <v>82</v>
      </c>
      <c r="AW714" s="14" t="s">
        <v>35</v>
      </c>
      <c r="AX714" s="14" t="s">
        <v>73</v>
      </c>
      <c r="AY714" s="219" t="s">
        <v>185</v>
      </c>
    </row>
    <row r="715" spans="1:65" s="15" customFormat="1" ht="11.25">
      <c r="B715" s="220"/>
      <c r="C715" s="221"/>
      <c r="D715" s="200" t="s">
        <v>195</v>
      </c>
      <c r="E715" s="222" t="s">
        <v>19</v>
      </c>
      <c r="F715" s="223" t="s">
        <v>226</v>
      </c>
      <c r="G715" s="221"/>
      <c r="H715" s="224">
        <v>23</v>
      </c>
      <c r="I715" s="225"/>
      <c r="J715" s="221"/>
      <c r="K715" s="221"/>
      <c r="L715" s="226"/>
      <c r="M715" s="227"/>
      <c r="N715" s="228"/>
      <c r="O715" s="228"/>
      <c r="P715" s="228"/>
      <c r="Q715" s="228"/>
      <c r="R715" s="228"/>
      <c r="S715" s="228"/>
      <c r="T715" s="229"/>
      <c r="AT715" s="230" t="s">
        <v>195</v>
      </c>
      <c r="AU715" s="230" t="s">
        <v>82</v>
      </c>
      <c r="AV715" s="15" t="s">
        <v>135</v>
      </c>
      <c r="AW715" s="15" t="s">
        <v>35</v>
      </c>
      <c r="AX715" s="15" t="s">
        <v>80</v>
      </c>
      <c r="AY715" s="230" t="s">
        <v>185</v>
      </c>
    </row>
    <row r="716" spans="1:65" s="2" customFormat="1" ht="16.5" customHeight="1">
      <c r="A716" s="36"/>
      <c r="B716" s="37"/>
      <c r="C716" s="237" t="s">
        <v>968</v>
      </c>
      <c r="D716" s="237" t="s">
        <v>520</v>
      </c>
      <c r="E716" s="238" t="s">
        <v>1190</v>
      </c>
      <c r="F716" s="239" t="s">
        <v>1191</v>
      </c>
      <c r="G716" s="240" t="s">
        <v>439</v>
      </c>
      <c r="H716" s="241">
        <v>22</v>
      </c>
      <c r="I716" s="242"/>
      <c r="J716" s="243">
        <f>ROUND(I716*H716,2)</f>
        <v>0</v>
      </c>
      <c r="K716" s="239" t="s">
        <v>449</v>
      </c>
      <c r="L716" s="244"/>
      <c r="M716" s="245" t="s">
        <v>19</v>
      </c>
      <c r="N716" s="246" t="s">
        <v>44</v>
      </c>
      <c r="O716" s="66"/>
      <c r="P716" s="189">
        <f>O716*H716</f>
        <v>0</v>
      </c>
      <c r="Q716" s="189">
        <v>0.02</v>
      </c>
      <c r="R716" s="189">
        <f>Q716*H716</f>
        <v>0.44</v>
      </c>
      <c r="S716" s="189">
        <v>0</v>
      </c>
      <c r="T716" s="190">
        <f>S716*H716</f>
        <v>0</v>
      </c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R716" s="191" t="s">
        <v>265</v>
      </c>
      <c r="AT716" s="191" t="s">
        <v>520</v>
      </c>
      <c r="AU716" s="191" t="s">
        <v>82</v>
      </c>
      <c r="AY716" s="19" t="s">
        <v>185</v>
      </c>
      <c r="BE716" s="192">
        <f>IF(N716="základní",J716,0)</f>
        <v>0</v>
      </c>
      <c r="BF716" s="192">
        <f>IF(N716="snížená",J716,0)</f>
        <v>0</v>
      </c>
      <c r="BG716" s="192">
        <f>IF(N716="zákl. přenesená",J716,0)</f>
        <v>0</v>
      </c>
      <c r="BH716" s="192">
        <f>IF(N716="sníž. přenesená",J716,0)</f>
        <v>0</v>
      </c>
      <c r="BI716" s="192">
        <f>IF(N716="nulová",J716,0)</f>
        <v>0</v>
      </c>
      <c r="BJ716" s="19" t="s">
        <v>80</v>
      </c>
      <c r="BK716" s="192">
        <f>ROUND(I716*H716,2)</f>
        <v>0</v>
      </c>
      <c r="BL716" s="19" t="s">
        <v>135</v>
      </c>
      <c r="BM716" s="191" t="s">
        <v>1700</v>
      </c>
    </row>
    <row r="717" spans="1:65" s="13" customFormat="1" ht="11.25">
      <c r="B717" s="198"/>
      <c r="C717" s="199"/>
      <c r="D717" s="200" t="s">
        <v>195</v>
      </c>
      <c r="E717" s="201" t="s">
        <v>19</v>
      </c>
      <c r="F717" s="202" t="s">
        <v>1508</v>
      </c>
      <c r="G717" s="199"/>
      <c r="H717" s="201" t="s">
        <v>19</v>
      </c>
      <c r="I717" s="203"/>
      <c r="J717" s="199"/>
      <c r="K717" s="199"/>
      <c r="L717" s="204"/>
      <c r="M717" s="205"/>
      <c r="N717" s="206"/>
      <c r="O717" s="206"/>
      <c r="P717" s="206"/>
      <c r="Q717" s="206"/>
      <c r="R717" s="206"/>
      <c r="S717" s="206"/>
      <c r="T717" s="207"/>
      <c r="AT717" s="208" t="s">
        <v>195</v>
      </c>
      <c r="AU717" s="208" t="s">
        <v>82</v>
      </c>
      <c r="AV717" s="13" t="s">
        <v>80</v>
      </c>
      <c r="AW717" s="13" t="s">
        <v>35</v>
      </c>
      <c r="AX717" s="13" t="s">
        <v>73</v>
      </c>
      <c r="AY717" s="208" t="s">
        <v>185</v>
      </c>
    </row>
    <row r="718" spans="1:65" s="13" customFormat="1" ht="11.25">
      <c r="B718" s="198"/>
      <c r="C718" s="199"/>
      <c r="D718" s="200" t="s">
        <v>195</v>
      </c>
      <c r="E718" s="201" t="s">
        <v>19</v>
      </c>
      <c r="F718" s="202" t="s">
        <v>1693</v>
      </c>
      <c r="G718" s="199"/>
      <c r="H718" s="201" t="s">
        <v>19</v>
      </c>
      <c r="I718" s="203"/>
      <c r="J718" s="199"/>
      <c r="K718" s="199"/>
      <c r="L718" s="204"/>
      <c r="M718" s="205"/>
      <c r="N718" s="206"/>
      <c r="O718" s="206"/>
      <c r="P718" s="206"/>
      <c r="Q718" s="206"/>
      <c r="R718" s="206"/>
      <c r="S718" s="206"/>
      <c r="T718" s="207"/>
      <c r="AT718" s="208" t="s">
        <v>195</v>
      </c>
      <c r="AU718" s="208" t="s">
        <v>82</v>
      </c>
      <c r="AV718" s="13" t="s">
        <v>80</v>
      </c>
      <c r="AW718" s="13" t="s">
        <v>35</v>
      </c>
      <c r="AX718" s="13" t="s">
        <v>73</v>
      </c>
      <c r="AY718" s="208" t="s">
        <v>185</v>
      </c>
    </row>
    <row r="719" spans="1:65" s="14" customFormat="1" ht="11.25">
      <c r="B719" s="209"/>
      <c r="C719" s="210"/>
      <c r="D719" s="200" t="s">
        <v>195</v>
      </c>
      <c r="E719" s="211" t="s">
        <v>19</v>
      </c>
      <c r="F719" s="212" t="s">
        <v>1694</v>
      </c>
      <c r="G719" s="210"/>
      <c r="H719" s="213">
        <v>8</v>
      </c>
      <c r="I719" s="214"/>
      <c r="J719" s="210"/>
      <c r="K719" s="210"/>
      <c r="L719" s="215"/>
      <c r="M719" s="216"/>
      <c r="N719" s="217"/>
      <c r="O719" s="217"/>
      <c r="P719" s="217"/>
      <c r="Q719" s="217"/>
      <c r="R719" s="217"/>
      <c r="S719" s="217"/>
      <c r="T719" s="218"/>
      <c r="AT719" s="219" t="s">
        <v>195</v>
      </c>
      <c r="AU719" s="219" t="s">
        <v>82</v>
      </c>
      <c r="AV719" s="14" t="s">
        <v>82</v>
      </c>
      <c r="AW719" s="14" t="s">
        <v>35</v>
      </c>
      <c r="AX719" s="14" t="s">
        <v>73</v>
      </c>
      <c r="AY719" s="219" t="s">
        <v>185</v>
      </c>
    </row>
    <row r="720" spans="1:65" s="13" customFormat="1" ht="11.25">
      <c r="B720" s="198"/>
      <c r="C720" s="199"/>
      <c r="D720" s="200" t="s">
        <v>195</v>
      </c>
      <c r="E720" s="201" t="s">
        <v>19</v>
      </c>
      <c r="F720" s="202" t="s">
        <v>1695</v>
      </c>
      <c r="G720" s="199"/>
      <c r="H720" s="201" t="s">
        <v>19</v>
      </c>
      <c r="I720" s="203"/>
      <c r="J720" s="199"/>
      <c r="K720" s="199"/>
      <c r="L720" s="204"/>
      <c r="M720" s="205"/>
      <c r="N720" s="206"/>
      <c r="O720" s="206"/>
      <c r="P720" s="206"/>
      <c r="Q720" s="206"/>
      <c r="R720" s="206"/>
      <c r="S720" s="206"/>
      <c r="T720" s="207"/>
      <c r="AT720" s="208" t="s">
        <v>195</v>
      </c>
      <c r="AU720" s="208" t="s">
        <v>82</v>
      </c>
      <c r="AV720" s="13" t="s">
        <v>80</v>
      </c>
      <c r="AW720" s="13" t="s">
        <v>35</v>
      </c>
      <c r="AX720" s="13" t="s">
        <v>73</v>
      </c>
      <c r="AY720" s="208" t="s">
        <v>185</v>
      </c>
    </row>
    <row r="721" spans="1:65" s="14" customFormat="1" ht="11.25">
      <c r="B721" s="209"/>
      <c r="C721" s="210"/>
      <c r="D721" s="200" t="s">
        <v>195</v>
      </c>
      <c r="E721" s="211" t="s">
        <v>19</v>
      </c>
      <c r="F721" s="212" t="s">
        <v>1696</v>
      </c>
      <c r="G721" s="210"/>
      <c r="H721" s="213">
        <v>12</v>
      </c>
      <c r="I721" s="214"/>
      <c r="J721" s="210"/>
      <c r="K721" s="210"/>
      <c r="L721" s="215"/>
      <c r="M721" s="216"/>
      <c r="N721" s="217"/>
      <c r="O721" s="217"/>
      <c r="P721" s="217"/>
      <c r="Q721" s="217"/>
      <c r="R721" s="217"/>
      <c r="S721" s="217"/>
      <c r="T721" s="218"/>
      <c r="AT721" s="219" t="s">
        <v>195</v>
      </c>
      <c r="AU721" s="219" t="s">
        <v>82</v>
      </c>
      <c r="AV721" s="14" t="s">
        <v>82</v>
      </c>
      <c r="AW721" s="14" t="s">
        <v>35</v>
      </c>
      <c r="AX721" s="14" t="s">
        <v>73</v>
      </c>
      <c r="AY721" s="219" t="s">
        <v>185</v>
      </c>
    </row>
    <row r="722" spans="1:65" s="13" customFormat="1" ht="11.25">
      <c r="B722" s="198"/>
      <c r="C722" s="199"/>
      <c r="D722" s="200" t="s">
        <v>195</v>
      </c>
      <c r="E722" s="201" t="s">
        <v>19</v>
      </c>
      <c r="F722" s="202" t="s">
        <v>1697</v>
      </c>
      <c r="G722" s="199"/>
      <c r="H722" s="201" t="s">
        <v>19</v>
      </c>
      <c r="I722" s="203"/>
      <c r="J722" s="199"/>
      <c r="K722" s="199"/>
      <c r="L722" s="204"/>
      <c r="M722" s="205"/>
      <c r="N722" s="206"/>
      <c r="O722" s="206"/>
      <c r="P722" s="206"/>
      <c r="Q722" s="206"/>
      <c r="R722" s="206"/>
      <c r="S722" s="206"/>
      <c r="T722" s="207"/>
      <c r="AT722" s="208" t="s">
        <v>195</v>
      </c>
      <c r="AU722" s="208" t="s">
        <v>82</v>
      </c>
      <c r="AV722" s="13" t="s">
        <v>80</v>
      </c>
      <c r="AW722" s="13" t="s">
        <v>35</v>
      </c>
      <c r="AX722" s="13" t="s">
        <v>73</v>
      </c>
      <c r="AY722" s="208" t="s">
        <v>185</v>
      </c>
    </row>
    <row r="723" spans="1:65" s="14" customFormat="1" ht="11.25">
      <c r="B723" s="209"/>
      <c r="C723" s="210"/>
      <c r="D723" s="200" t="s">
        <v>195</v>
      </c>
      <c r="E723" s="211" t="s">
        <v>19</v>
      </c>
      <c r="F723" s="212" t="s">
        <v>1698</v>
      </c>
      <c r="G723" s="210"/>
      <c r="H723" s="213">
        <v>2</v>
      </c>
      <c r="I723" s="214"/>
      <c r="J723" s="210"/>
      <c r="K723" s="210"/>
      <c r="L723" s="215"/>
      <c r="M723" s="216"/>
      <c r="N723" s="217"/>
      <c r="O723" s="217"/>
      <c r="P723" s="217"/>
      <c r="Q723" s="217"/>
      <c r="R723" s="217"/>
      <c r="S723" s="217"/>
      <c r="T723" s="218"/>
      <c r="AT723" s="219" t="s">
        <v>195</v>
      </c>
      <c r="AU723" s="219" t="s">
        <v>82</v>
      </c>
      <c r="AV723" s="14" t="s">
        <v>82</v>
      </c>
      <c r="AW723" s="14" t="s">
        <v>35</v>
      </c>
      <c r="AX723" s="14" t="s">
        <v>73</v>
      </c>
      <c r="AY723" s="219" t="s">
        <v>185</v>
      </c>
    </row>
    <row r="724" spans="1:65" s="15" customFormat="1" ht="11.25">
      <c r="B724" s="220"/>
      <c r="C724" s="221"/>
      <c r="D724" s="200" t="s">
        <v>195</v>
      </c>
      <c r="E724" s="222" t="s">
        <v>19</v>
      </c>
      <c r="F724" s="223" t="s">
        <v>226</v>
      </c>
      <c r="G724" s="221"/>
      <c r="H724" s="224">
        <v>22</v>
      </c>
      <c r="I724" s="225"/>
      <c r="J724" s="221"/>
      <c r="K724" s="221"/>
      <c r="L724" s="226"/>
      <c r="M724" s="227"/>
      <c r="N724" s="228"/>
      <c r="O724" s="228"/>
      <c r="P724" s="228"/>
      <c r="Q724" s="228"/>
      <c r="R724" s="228"/>
      <c r="S724" s="228"/>
      <c r="T724" s="229"/>
      <c r="AT724" s="230" t="s">
        <v>195</v>
      </c>
      <c r="AU724" s="230" t="s">
        <v>82</v>
      </c>
      <c r="AV724" s="15" t="s">
        <v>135</v>
      </c>
      <c r="AW724" s="15" t="s">
        <v>35</v>
      </c>
      <c r="AX724" s="15" t="s">
        <v>80</v>
      </c>
      <c r="AY724" s="230" t="s">
        <v>185</v>
      </c>
    </row>
    <row r="725" spans="1:65" s="2" customFormat="1" ht="16.5" customHeight="1">
      <c r="A725" s="36"/>
      <c r="B725" s="37"/>
      <c r="C725" s="237" t="s">
        <v>975</v>
      </c>
      <c r="D725" s="237" t="s">
        <v>520</v>
      </c>
      <c r="E725" s="238" t="s">
        <v>1193</v>
      </c>
      <c r="F725" s="239" t="s">
        <v>1701</v>
      </c>
      <c r="G725" s="240" t="s">
        <v>439</v>
      </c>
      <c r="H725" s="241">
        <v>1</v>
      </c>
      <c r="I725" s="242"/>
      <c r="J725" s="243">
        <f>ROUND(I725*H725,2)</f>
        <v>0</v>
      </c>
      <c r="K725" s="239" t="s">
        <v>449</v>
      </c>
      <c r="L725" s="244"/>
      <c r="M725" s="245" t="s">
        <v>19</v>
      </c>
      <c r="N725" s="246" t="s">
        <v>44</v>
      </c>
      <c r="O725" s="66"/>
      <c r="P725" s="189">
        <f>O725*H725</f>
        <v>0</v>
      </c>
      <c r="Q725" s="189">
        <v>0.02</v>
      </c>
      <c r="R725" s="189">
        <f>Q725*H725</f>
        <v>0.02</v>
      </c>
      <c r="S725" s="189">
        <v>0</v>
      </c>
      <c r="T725" s="190">
        <f>S725*H725</f>
        <v>0</v>
      </c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R725" s="191" t="s">
        <v>265</v>
      </c>
      <c r="AT725" s="191" t="s">
        <v>520</v>
      </c>
      <c r="AU725" s="191" t="s">
        <v>82</v>
      </c>
      <c r="AY725" s="19" t="s">
        <v>185</v>
      </c>
      <c r="BE725" s="192">
        <f>IF(N725="základní",J725,0)</f>
        <v>0</v>
      </c>
      <c r="BF725" s="192">
        <f>IF(N725="snížená",J725,0)</f>
        <v>0</v>
      </c>
      <c r="BG725" s="192">
        <f>IF(N725="zákl. přenesená",J725,0)</f>
        <v>0</v>
      </c>
      <c r="BH725" s="192">
        <f>IF(N725="sníž. přenesená",J725,0)</f>
        <v>0</v>
      </c>
      <c r="BI725" s="192">
        <f>IF(N725="nulová",J725,0)</f>
        <v>0</v>
      </c>
      <c r="BJ725" s="19" t="s">
        <v>80</v>
      </c>
      <c r="BK725" s="192">
        <f>ROUND(I725*H725,2)</f>
        <v>0</v>
      </c>
      <c r="BL725" s="19" t="s">
        <v>135</v>
      </c>
      <c r="BM725" s="191" t="s">
        <v>1702</v>
      </c>
    </row>
    <row r="726" spans="1:65" s="13" customFormat="1" ht="11.25">
      <c r="B726" s="198"/>
      <c r="C726" s="199"/>
      <c r="D726" s="200" t="s">
        <v>195</v>
      </c>
      <c r="E726" s="201" t="s">
        <v>19</v>
      </c>
      <c r="F726" s="202" t="s">
        <v>1703</v>
      </c>
      <c r="G726" s="199"/>
      <c r="H726" s="201" t="s">
        <v>19</v>
      </c>
      <c r="I726" s="203"/>
      <c r="J726" s="199"/>
      <c r="K726" s="199"/>
      <c r="L726" s="204"/>
      <c r="M726" s="205"/>
      <c r="N726" s="206"/>
      <c r="O726" s="206"/>
      <c r="P726" s="206"/>
      <c r="Q726" s="206"/>
      <c r="R726" s="206"/>
      <c r="S726" s="206"/>
      <c r="T726" s="207"/>
      <c r="AT726" s="208" t="s">
        <v>195</v>
      </c>
      <c r="AU726" s="208" t="s">
        <v>82</v>
      </c>
      <c r="AV726" s="13" t="s">
        <v>80</v>
      </c>
      <c r="AW726" s="13" t="s">
        <v>35</v>
      </c>
      <c r="AX726" s="13" t="s">
        <v>73</v>
      </c>
      <c r="AY726" s="208" t="s">
        <v>185</v>
      </c>
    </row>
    <row r="727" spans="1:65" s="14" customFormat="1" ht="11.25">
      <c r="B727" s="209"/>
      <c r="C727" s="210"/>
      <c r="D727" s="200" t="s">
        <v>195</v>
      </c>
      <c r="E727" s="211" t="s">
        <v>19</v>
      </c>
      <c r="F727" s="212" t="s">
        <v>80</v>
      </c>
      <c r="G727" s="210"/>
      <c r="H727" s="213">
        <v>1</v>
      </c>
      <c r="I727" s="214"/>
      <c r="J727" s="210"/>
      <c r="K727" s="210"/>
      <c r="L727" s="215"/>
      <c r="M727" s="216"/>
      <c r="N727" s="217"/>
      <c r="O727" s="217"/>
      <c r="P727" s="217"/>
      <c r="Q727" s="217"/>
      <c r="R727" s="217"/>
      <c r="S727" s="217"/>
      <c r="T727" s="218"/>
      <c r="AT727" s="219" t="s">
        <v>195</v>
      </c>
      <c r="AU727" s="219" t="s">
        <v>82</v>
      </c>
      <c r="AV727" s="14" t="s">
        <v>82</v>
      </c>
      <c r="AW727" s="14" t="s">
        <v>35</v>
      </c>
      <c r="AX727" s="14" t="s">
        <v>73</v>
      </c>
      <c r="AY727" s="219" t="s">
        <v>185</v>
      </c>
    </row>
    <row r="728" spans="1:65" s="15" customFormat="1" ht="11.25">
      <c r="B728" s="220"/>
      <c r="C728" s="221"/>
      <c r="D728" s="200" t="s">
        <v>195</v>
      </c>
      <c r="E728" s="222" t="s">
        <v>19</v>
      </c>
      <c r="F728" s="223" t="s">
        <v>226</v>
      </c>
      <c r="G728" s="221"/>
      <c r="H728" s="224">
        <v>1</v>
      </c>
      <c r="I728" s="225"/>
      <c r="J728" s="221"/>
      <c r="K728" s="221"/>
      <c r="L728" s="226"/>
      <c r="M728" s="227"/>
      <c r="N728" s="228"/>
      <c r="O728" s="228"/>
      <c r="P728" s="228"/>
      <c r="Q728" s="228"/>
      <c r="R728" s="228"/>
      <c r="S728" s="228"/>
      <c r="T728" s="229"/>
      <c r="AT728" s="230" t="s">
        <v>195</v>
      </c>
      <c r="AU728" s="230" t="s">
        <v>82</v>
      </c>
      <c r="AV728" s="15" t="s">
        <v>135</v>
      </c>
      <c r="AW728" s="15" t="s">
        <v>35</v>
      </c>
      <c r="AX728" s="15" t="s">
        <v>80</v>
      </c>
      <c r="AY728" s="230" t="s">
        <v>185</v>
      </c>
    </row>
    <row r="729" spans="1:65" s="12" customFormat="1" ht="22.9" customHeight="1">
      <c r="B729" s="164"/>
      <c r="C729" s="165"/>
      <c r="D729" s="166" t="s">
        <v>72</v>
      </c>
      <c r="E729" s="178" t="s">
        <v>236</v>
      </c>
      <c r="F729" s="178" t="s">
        <v>237</v>
      </c>
      <c r="G729" s="165"/>
      <c r="H729" s="165"/>
      <c r="I729" s="168"/>
      <c r="J729" s="179">
        <f>BK729</f>
        <v>0</v>
      </c>
      <c r="K729" s="165"/>
      <c r="L729" s="170"/>
      <c r="M729" s="171"/>
      <c r="N729" s="172"/>
      <c r="O729" s="172"/>
      <c r="P729" s="173">
        <f>SUM(P730:P788)</f>
        <v>0</v>
      </c>
      <c r="Q729" s="172"/>
      <c r="R729" s="173">
        <f>SUM(R730:R788)</f>
        <v>0.10955100000000001</v>
      </c>
      <c r="S729" s="172"/>
      <c r="T729" s="174">
        <f>SUM(T730:T788)</f>
        <v>0</v>
      </c>
      <c r="AR729" s="175" t="s">
        <v>80</v>
      </c>
      <c r="AT729" s="176" t="s">
        <v>72</v>
      </c>
      <c r="AU729" s="176" t="s">
        <v>80</v>
      </c>
      <c r="AY729" s="175" t="s">
        <v>185</v>
      </c>
      <c r="BK729" s="177">
        <f>SUM(BK730:BK788)</f>
        <v>0</v>
      </c>
    </row>
    <row r="730" spans="1:65" s="2" customFormat="1" ht="24.2" customHeight="1">
      <c r="A730" s="36"/>
      <c r="B730" s="37"/>
      <c r="C730" s="180" t="s">
        <v>980</v>
      </c>
      <c r="D730" s="180" t="s">
        <v>187</v>
      </c>
      <c r="E730" s="181" t="s">
        <v>238</v>
      </c>
      <c r="F730" s="182" t="s">
        <v>239</v>
      </c>
      <c r="G730" s="183" t="s">
        <v>240</v>
      </c>
      <c r="H730" s="184">
        <v>425.8</v>
      </c>
      <c r="I730" s="185"/>
      <c r="J730" s="186">
        <f>ROUND(I730*H730,2)</f>
        <v>0</v>
      </c>
      <c r="K730" s="182" t="s">
        <v>191</v>
      </c>
      <c r="L730" s="41"/>
      <c r="M730" s="187" t="s">
        <v>19</v>
      </c>
      <c r="N730" s="188" t="s">
        <v>44</v>
      </c>
      <c r="O730" s="66"/>
      <c r="P730" s="189">
        <f>O730*H730</f>
        <v>0</v>
      </c>
      <c r="Q730" s="189">
        <v>0</v>
      </c>
      <c r="R730" s="189">
        <f>Q730*H730</f>
        <v>0</v>
      </c>
      <c r="S730" s="189">
        <v>0</v>
      </c>
      <c r="T730" s="190">
        <f>S730*H730</f>
        <v>0</v>
      </c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R730" s="191" t="s">
        <v>135</v>
      </c>
      <c r="AT730" s="191" t="s">
        <v>187</v>
      </c>
      <c r="AU730" s="191" t="s">
        <v>82</v>
      </c>
      <c r="AY730" s="19" t="s">
        <v>185</v>
      </c>
      <c r="BE730" s="192">
        <f>IF(N730="základní",J730,0)</f>
        <v>0</v>
      </c>
      <c r="BF730" s="192">
        <f>IF(N730="snížená",J730,0)</f>
        <v>0</v>
      </c>
      <c r="BG730" s="192">
        <f>IF(N730="zákl. přenesená",J730,0)</f>
        <v>0</v>
      </c>
      <c r="BH730" s="192">
        <f>IF(N730="sníž. přenesená",J730,0)</f>
        <v>0</v>
      </c>
      <c r="BI730" s="192">
        <f>IF(N730="nulová",J730,0)</f>
        <v>0</v>
      </c>
      <c r="BJ730" s="19" t="s">
        <v>80</v>
      </c>
      <c r="BK730" s="192">
        <f>ROUND(I730*H730,2)</f>
        <v>0</v>
      </c>
      <c r="BL730" s="19" t="s">
        <v>135</v>
      </c>
      <c r="BM730" s="191" t="s">
        <v>1704</v>
      </c>
    </row>
    <row r="731" spans="1:65" s="2" customFormat="1" ht="11.25">
      <c r="A731" s="36"/>
      <c r="B731" s="37"/>
      <c r="C731" s="38"/>
      <c r="D731" s="193" t="s">
        <v>193</v>
      </c>
      <c r="E731" s="38"/>
      <c r="F731" s="194" t="s">
        <v>242</v>
      </c>
      <c r="G731" s="38"/>
      <c r="H731" s="38"/>
      <c r="I731" s="195"/>
      <c r="J731" s="38"/>
      <c r="K731" s="38"/>
      <c r="L731" s="41"/>
      <c r="M731" s="196"/>
      <c r="N731" s="197"/>
      <c r="O731" s="66"/>
      <c r="P731" s="66"/>
      <c r="Q731" s="66"/>
      <c r="R731" s="66"/>
      <c r="S731" s="66"/>
      <c r="T731" s="67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T731" s="19" t="s">
        <v>193</v>
      </c>
      <c r="AU731" s="19" t="s">
        <v>82</v>
      </c>
    </row>
    <row r="732" spans="1:65" s="14" customFormat="1" ht="11.25">
      <c r="B732" s="209"/>
      <c r="C732" s="210"/>
      <c r="D732" s="200" t="s">
        <v>195</v>
      </c>
      <c r="E732" s="211" t="s">
        <v>19</v>
      </c>
      <c r="F732" s="212" t="s">
        <v>1705</v>
      </c>
      <c r="G732" s="210"/>
      <c r="H732" s="213">
        <v>425.8</v>
      </c>
      <c r="I732" s="214"/>
      <c r="J732" s="210"/>
      <c r="K732" s="210"/>
      <c r="L732" s="215"/>
      <c r="M732" s="216"/>
      <c r="N732" s="217"/>
      <c r="O732" s="217"/>
      <c r="P732" s="217"/>
      <c r="Q732" s="217"/>
      <c r="R732" s="217"/>
      <c r="S732" s="217"/>
      <c r="T732" s="218"/>
      <c r="AT732" s="219" t="s">
        <v>195</v>
      </c>
      <c r="AU732" s="219" t="s">
        <v>82</v>
      </c>
      <c r="AV732" s="14" t="s">
        <v>82</v>
      </c>
      <c r="AW732" s="14" t="s">
        <v>35</v>
      </c>
      <c r="AX732" s="14" t="s">
        <v>73</v>
      </c>
      <c r="AY732" s="219" t="s">
        <v>185</v>
      </c>
    </row>
    <row r="733" spans="1:65" s="15" customFormat="1" ht="11.25">
      <c r="B733" s="220"/>
      <c r="C733" s="221"/>
      <c r="D733" s="200" t="s">
        <v>195</v>
      </c>
      <c r="E733" s="222" t="s">
        <v>19</v>
      </c>
      <c r="F733" s="223" t="s">
        <v>226</v>
      </c>
      <c r="G733" s="221"/>
      <c r="H733" s="224">
        <v>425.8</v>
      </c>
      <c r="I733" s="225"/>
      <c r="J733" s="221"/>
      <c r="K733" s="221"/>
      <c r="L733" s="226"/>
      <c r="M733" s="227"/>
      <c r="N733" s="228"/>
      <c r="O733" s="228"/>
      <c r="P733" s="228"/>
      <c r="Q733" s="228"/>
      <c r="R733" s="228"/>
      <c r="S733" s="228"/>
      <c r="T733" s="229"/>
      <c r="AT733" s="230" t="s">
        <v>195</v>
      </c>
      <c r="AU733" s="230" t="s">
        <v>82</v>
      </c>
      <c r="AV733" s="15" t="s">
        <v>135</v>
      </c>
      <c r="AW733" s="15" t="s">
        <v>35</v>
      </c>
      <c r="AX733" s="15" t="s">
        <v>80</v>
      </c>
      <c r="AY733" s="230" t="s">
        <v>185</v>
      </c>
    </row>
    <row r="734" spans="1:65" s="2" customFormat="1" ht="24.2" customHeight="1">
      <c r="A734" s="36"/>
      <c r="B734" s="37"/>
      <c r="C734" s="180" t="s">
        <v>984</v>
      </c>
      <c r="D734" s="180" t="s">
        <v>187</v>
      </c>
      <c r="E734" s="181" t="s">
        <v>245</v>
      </c>
      <c r="F734" s="182" t="s">
        <v>246</v>
      </c>
      <c r="G734" s="183" t="s">
        <v>240</v>
      </c>
      <c r="H734" s="184">
        <v>38322</v>
      </c>
      <c r="I734" s="185"/>
      <c r="J734" s="186">
        <f>ROUND(I734*H734,2)</f>
        <v>0</v>
      </c>
      <c r="K734" s="182" t="s">
        <v>191</v>
      </c>
      <c r="L734" s="41"/>
      <c r="M734" s="187" t="s">
        <v>19</v>
      </c>
      <c r="N734" s="188" t="s">
        <v>44</v>
      </c>
      <c r="O734" s="66"/>
      <c r="P734" s="189">
        <f>O734*H734</f>
        <v>0</v>
      </c>
      <c r="Q734" s="189">
        <v>0</v>
      </c>
      <c r="R734" s="189">
        <f>Q734*H734</f>
        <v>0</v>
      </c>
      <c r="S734" s="189">
        <v>0</v>
      </c>
      <c r="T734" s="190">
        <f>S734*H734</f>
        <v>0</v>
      </c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R734" s="191" t="s">
        <v>135</v>
      </c>
      <c r="AT734" s="191" t="s">
        <v>187</v>
      </c>
      <c r="AU734" s="191" t="s">
        <v>82</v>
      </c>
      <c r="AY734" s="19" t="s">
        <v>185</v>
      </c>
      <c r="BE734" s="192">
        <f>IF(N734="základní",J734,0)</f>
        <v>0</v>
      </c>
      <c r="BF734" s="192">
        <f>IF(N734="snížená",J734,0)</f>
        <v>0</v>
      </c>
      <c r="BG734" s="192">
        <f>IF(N734="zákl. přenesená",J734,0)</f>
        <v>0</v>
      </c>
      <c r="BH734" s="192">
        <f>IF(N734="sníž. přenesená",J734,0)</f>
        <v>0</v>
      </c>
      <c r="BI734" s="192">
        <f>IF(N734="nulová",J734,0)</f>
        <v>0</v>
      </c>
      <c r="BJ734" s="19" t="s">
        <v>80</v>
      </c>
      <c r="BK734" s="192">
        <f>ROUND(I734*H734,2)</f>
        <v>0</v>
      </c>
      <c r="BL734" s="19" t="s">
        <v>135</v>
      </c>
      <c r="BM734" s="191" t="s">
        <v>1706</v>
      </c>
    </row>
    <row r="735" spans="1:65" s="2" customFormat="1" ht="11.25">
      <c r="A735" s="36"/>
      <c r="B735" s="37"/>
      <c r="C735" s="38"/>
      <c r="D735" s="193" t="s">
        <v>193</v>
      </c>
      <c r="E735" s="38"/>
      <c r="F735" s="194" t="s">
        <v>248</v>
      </c>
      <c r="G735" s="38"/>
      <c r="H735" s="38"/>
      <c r="I735" s="195"/>
      <c r="J735" s="38"/>
      <c r="K735" s="38"/>
      <c r="L735" s="41"/>
      <c r="M735" s="196"/>
      <c r="N735" s="197"/>
      <c r="O735" s="66"/>
      <c r="P735" s="66"/>
      <c r="Q735" s="66"/>
      <c r="R735" s="66"/>
      <c r="S735" s="66"/>
      <c r="T735" s="67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T735" s="19" t="s">
        <v>193</v>
      </c>
      <c r="AU735" s="19" t="s">
        <v>82</v>
      </c>
    </row>
    <row r="736" spans="1:65" s="14" customFormat="1" ht="11.25">
      <c r="B736" s="209"/>
      <c r="C736" s="210"/>
      <c r="D736" s="200" t="s">
        <v>195</v>
      </c>
      <c r="E736" s="211" t="s">
        <v>19</v>
      </c>
      <c r="F736" s="212" t="s">
        <v>1707</v>
      </c>
      <c r="G736" s="210"/>
      <c r="H736" s="213">
        <v>38322</v>
      </c>
      <c r="I736" s="214"/>
      <c r="J736" s="210"/>
      <c r="K736" s="210"/>
      <c r="L736" s="215"/>
      <c r="M736" s="216"/>
      <c r="N736" s="217"/>
      <c r="O736" s="217"/>
      <c r="P736" s="217"/>
      <c r="Q736" s="217"/>
      <c r="R736" s="217"/>
      <c r="S736" s="217"/>
      <c r="T736" s="218"/>
      <c r="AT736" s="219" t="s">
        <v>195</v>
      </c>
      <c r="AU736" s="219" t="s">
        <v>82</v>
      </c>
      <c r="AV736" s="14" t="s">
        <v>82</v>
      </c>
      <c r="AW736" s="14" t="s">
        <v>35</v>
      </c>
      <c r="AX736" s="14" t="s">
        <v>73</v>
      </c>
      <c r="AY736" s="219" t="s">
        <v>185</v>
      </c>
    </row>
    <row r="737" spans="1:65" s="15" customFormat="1" ht="11.25">
      <c r="B737" s="220"/>
      <c r="C737" s="221"/>
      <c r="D737" s="200" t="s">
        <v>195</v>
      </c>
      <c r="E737" s="222" t="s">
        <v>19</v>
      </c>
      <c r="F737" s="223" t="s">
        <v>226</v>
      </c>
      <c r="G737" s="221"/>
      <c r="H737" s="224">
        <v>38322</v>
      </c>
      <c r="I737" s="225"/>
      <c r="J737" s="221"/>
      <c r="K737" s="221"/>
      <c r="L737" s="226"/>
      <c r="M737" s="227"/>
      <c r="N737" s="228"/>
      <c r="O737" s="228"/>
      <c r="P737" s="228"/>
      <c r="Q737" s="228"/>
      <c r="R737" s="228"/>
      <c r="S737" s="228"/>
      <c r="T737" s="229"/>
      <c r="AT737" s="230" t="s">
        <v>195</v>
      </c>
      <c r="AU737" s="230" t="s">
        <v>82</v>
      </c>
      <c r="AV737" s="15" t="s">
        <v>135</v>
      </c>
      <c r="AW737" s="15" t="s">
        <v>35</v>
      </c>
      <c r="AX737" s="15" t="s">
        <v>80</v>
      </c>
      <c r="AY737" s="230" t="s">
        <v>185</v>
      </c>
    </row>
    <row r="738" spans="1:65" s="2" customFormat="1" ht="24.2" customHeight="1">
      <c r="A738" s="36"/>
      <c r="B738" s="37"/>
      <c r="C738" s="180" t="s">
        <v>987</v>
      </c>
      <c r="D738" s="180" t="s">
        <v>187</v>
      </c>
      <c r="E738" s="181" t="s">
        <v>251</v>
      </c>
      <c r="F738" s="182" t="s">
        <v>252</v>
      </c>
      <c r="G738" s="183" t="s">
        <v>240</v>
      </c>
      <c r="H738" s="184">
        <v>425.8</v>
      </c>
      <c r="I738" s="185"/>
      <c r="J738" s="186">
        <f>ROUND(I738*H738,2)</f>
        <v>0</v>
      </c>
      <c r="K738" s="182" t="s">
        <v>191</v>
      </c>
      <c r="L738" s="41"/>
      <c r="M738" s="187" t="s">
        <v>19</v>
      </c>
      <c r="N738" s="188" t="s">
        <v>44</v>
      </c>
      <c r="O738" s="66"/>
      <c r="P738" s="189">
        <f>O738*H738</f>
        <v>0</v>
      </c>
      <c r="Q738" s="189">
        <v>0</v>
      </c>
      <c r="R738" s="189">
        <f>Q738*H738</f>
        <v>0</v>
      </c>
      <c r="S738" s="189">
        <v>0</v>
      </c>
      <c r="T738" s="190">
        <f>S738*H738</f>
        <v>0</v>
      </c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R738" s="191" t="s">
        <v>135</v>
      </c>
      <c r="AT738" s="191" t="s">
        <v>187</v>
      </c>
      <c r="AU738" s="191" t="s">
        <v>82</v>
      </c>
      <c r="AY738" s="19" t="s">
        <v>185</v>
      </c>
      <c r="BE738" s="192">
        <f>IF(N738="základní",J738,0)</f>
        <v>0</v>
      </c>
      <c r="BF738" s="192">
        <f>IF(N738="snížená",J738,0)</f>
        <v>0</v>
      </c>
      <c r="BG738" s="192">
        <f>IF(N738="zákl. přenesená",J738,0)</f>
        <v>0</v>
      </c>
      <c r="BH738" s="192">
        <f>IF(N738="sníž. přenesená",J738,0)</f>
        <v>0</v>
      </c>
      <c r="BI738" s="192">
        <f>IF(N738="nulová",J738,0)</f>
        <v>0</v>
      </c>
      <c r="BJ738" s="19" t="s">
        <v>80</v>
      </c>
      <c r="BK738" s="192">
        <f>ROUND(I738*H738,2)</f>
        <v>0</v>
      </c>
      <c r="BL738" s="19" t="s">
        <v>135</v>
      </c>
      <c r="BM738" s="191" t="s">
        <v>1708</v>
      </c>
    </row>
    <row r="739" spans="1:65" s="2" customFormat="1" ht="11.25">
      <c r="A739" s="36"/>
      <c r="B739" s="37"/>
      <c r="C739" s="38"/>
      <c r="D739" s="193" t="s">
        <v>193</v>
      </c>
      <c r="E739" s="38"/>
      <c r="F739" s="194" t="s">
        <v>254</v>
      </c>
      <c r="G739" s="38"/>
      <c r="H739" s="38"/>
      <c r="I739" s="195"/>
      <c r="J739" s="38"/>
      <c r="K739" s="38"/>
      <c r="L739" s="41"/>
      <c r="M739" s="196"/>
      <c r="N739" s="197"/>
      <c r="O739" s="66"/>
      <c r="P739" s="66"/>
      <c r="Q739" s="66"/>
      <c r="R739" s="66"/>
      <c r="S739" s="66"/>
      <c r="T739" s="67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T739" s="19" t="s">
        <v>193</v>
      </c>
      <c r="AU739" s="19" t="s">
        <v>82</v>
      </c>
    </row>
    <row r="740" spans="1:65" s="14" customFormat="1" ht="11.25">
      <c r="B740" s="209"/>
      <c r="C740" s="210"/>
      <c r="D740" s="200" t="s">
        <v>195</v>
      </c>
      <c r="E740" s="211" t="s">
        <v>19</v>
      </c>
      <c r="F740" s="212" t="s">
        <v>1705</v>
      </c>
      <c r="G740" s="210"/>
      <c r="H740" s="213">
        <v>425.8</v>
      </c>
      <c r="I740" s="214"/>
      <c r="J740" s="210"/>
      <c r="K740" s="210"/>
      <c r="L740" s="215"/>
      <c r="M740" s="216"/>
      <c r="N740" s="217"/>
      <c r="O740" s="217"/>
      <c r="P740" s="217"/>
      <c r="Q740" s="217"/>
      <c r="R740" s="217"/>
      <c r="S740" s="217"/>
      <c r="T740" s="218"/>
      <c r="AT740" s="219" t="s">
        <v>195</v>
      </c>
      <c r="AU740" s="219" t="s">
        <v>82</v>
      </c>
      <c r="AV740" s="14" t="s">
        <v>82</v>
      </c>
      <c r="AW740" s="14" t="s">
        <v>35</v>
      </c>
      <c r="AX740" s="14" t="s">
        <v>73</v>
      </c>
      <c r="AY740" s="219" t="s">
        <v>185</v>
      </c>
    </row>
    <row r="741" spans="1:65" s="15" customFormat="1" ht="11.25">
      <c r="B741" s="220"/>
      <c r="C741" s="221"/>
      <c r="D741" s="200" t="s">
        <v>195</v>
      </c>
      <c r="E741" s="222" t="s">
        <v>19</v>
      </c>
      <c r="F741" s="223" t="s">
        <v>226</v>
      </c>
      <c r="G741" s="221"/>
      <c r="H741" s="224">
        <v>425.8</v>
      </c>
      <c r="I741" s="225"/>
      <c r="J741" s="221"/>
      <c r="K741" s="221"/>
      <c r="L741" s="226"/>
      <c r="M741" s="227"/>
      <c r="N741" s="228"/>
      <c r="O741" s="228"/>
      <c r="P741" s="228"/>
      <c r="Q741" s="228"/>
      <c r="R741" s="228"/>
      <c r="S741" s="228"/>
      <c r="T741" s="229"/>
      <c r="AT741" s="230" t="s">
        <v>195</v>
      </c>
      <c r="AU741" s="230" t="s">
        <v>82</v>
      </c>
      <c r="AV741" s="15" t="s">
        <v>135</v>
      </c>
      <c r="AW741" s="15" t="s">
        <v>35</v>
      </c>
      <c r="AX741" s="15" t="s">
        <v>80</v>
      </c>
      <c r="AY741" s="230" t="s">
        <v>185</v>
      </c>
    </row>
    <row r="742" spans="1:65" s="2" customFormat="1" ht="24.2" customHeight="1">
      <c r="A742" s="36"/>
      <c r="B742" s="37"/>
      <c r="C742" s="180" t="s">
        <v>989</v>
      </c>
      <c r="D742" s="180" t="s">
        <v>187</v>
      </c>
      <c r="E742" s="181" t="s">
        <v>990</v>
      </c>
      <c r="F742" s="182" t="s">
        <v>991</v>
      </c>
      <c r="G742" s="183" t="s">
        <v>190</v>
      </c>
      <c r="H742" s="184">
        <v>18.285</v>
      </c>
      <c r="I742" s="185"/>
      <c r="J742" s="186">
        <f>ROUND(I742*H742,2)</f>
        <v>0</v>
      </c>
      <c r="K742" s="182" t="s">
        <v>191</v>
      </c>
      <c r="L742" s="41"/>
      <c r="M742" s="187" t="s">
        <v>19</v>
      </c>
      <c r="N742" s="188" t="s">
        <v>44</v>
      </c>
      <c r="O742" s="66"/>
      <c r="P742" s="189">
        <f>O742*H742</f>
        <v>0</v>
      </c>
      <c r="Q742" s="189">
        <v>0</v>
      </c>
      <c r="R742" s="189">
        <f>Q742*H742</f>
        <v>0</v>
      </c>
      <c r="S742" s="189">
        <v>0</v>
      </c>
      <c r="T742" s="190">
        <f>S742*H742</f>
        <v>0</v>
      </c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R742" s="191" t="s">
        <v>135</v>
      </c>
      <c r="AT742" s="191" t="s">
        <v>187</v>
      </c>
      <c r="AU742" s="191" t="s">
        <v>82</v>
      </c>
      <c r="AY742" s="19" t="s">
        <v>185</v>
      </c>
      <c r="BE742" s="192">
        <f>IF(N742="základní",J742,0)</f>
        <v>0</v>
      </c>
      <c r="BF742" s="192">
        <f>IF(N742="snížená",J742,0)</f>
        <v>0</v>
      </c>
      <c r="BG742" s="192">
        <f>IF(N742="zákl. přenesená",J742,0)</f>
        <v>0</v>
      </c>
      <c r="BH742" s="192">
        <f>IF(N742="sníž. přenesená",J742,0)</f>
        <v>0</v>
      </c>
      <c r="BI742" s="192">
        <f>IF(N742="nulová",J742,0)</f>
        <v>0</v>
      </c>
      <c r="BJ742" s="19" t="s">
        <v>80</v>
      </c>
      <c r="BK742" s="192">
        <f>ROUND(I742*H742,2)</f>
        <v>0</v>
      </c>
      <c r="BL742" s="19" t="s">
        <v>135</v>
      </c>
      <c r="BM742" s="191" t="s">
        <v>1709</v>
      </c>
    </row>
    <row r="743" spans="1:65" s="2" customFormat="1" ht="11.25">
      <c r="A743" s="36"/>
      <c r="B743" s="37"/>
      <c r="C743" s="38"/>
      <c r="D743" s="193" t="s">
        <v>193</v>
      </c>
      <c r="E743" s="38"/>
      <c r="F743" s="194" t="s">
        <v>993</v>
      </c>
      <c r="G743" s="38"/>
      <c r="H743" s="38"/>
      <c r="I743" s="195"/>
      <c r="J743" s="38"/>
      <c r="K743" s="38"/>
      <c r="L743" s="41"/>
      <c r="M743" s="196"/>
      <c r="N743" s="197"/>
      <c r="O743" s="66"/>
      <c r="P743" s="66"/>
      <c r="Q743" s="66"/>
      <c r="R743" s="66"/>
      <c r="S743" s="66"/>
      <c r="T743" s="67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T743" s="19" t="s">
        <v>193</v>
      </c>
      <c r="AU743" s="19" t="s">
        <v>82</v>
      </c>
    </row>
    <row r="744" spans="1:65" s="13" customFormat="1" ht="11.25">
      <c r="B744" s="198"/>
      <c r="C744" s="199"/>
      <c r="D744" s="200" t="s">
        <v>195</v>
      </c>
      <c r="E744" s="201" t="s">
        <v>19</v>
      </c>
      <c r="F744" s="202" t="s">
        <v>1710</v>
      </c>
      <c r="G744" s="199"/>
      <c r="H744" s="201" t="s">
        <v>19</v>
      </c>
      <c r="I744" s="203"/>
      <c r="J744" s="199"/>
      <c r="K744" s="199"/>
      <c r="L744" s="204"/>
      <c r="M744" s="205"/>
      <c r="N744" s="206"/>
      <c r="O744" s="206"/>
      <c r="P744" s="206"/>
      <c r="Q744" s="206"/>
      <c r="R744" s="206"/>
      <c r="S744" s="206"/>
      <c r="T744" s="207"/>
      <c r="AT744" s="208" t="s">
        <v>195</v>
      </c>
      <c r="AU744" s="208" t="s">
        <v>82</v>
      </c>
      <c r="AV744" s="13" t="s">
        <v>80</v>
      </c>
      <c r="AW744" s="13" t="s">
        <v>35</v>
      </c>
      <c r="AX744" s="13" t="s">
        <v>73</v>
      </c>
      <c r="AY744" s="208" t="s">
        <v>185</v>
      </c>
    </row>
    <row r="745" spans="1:65" s="13" customFormat="1" ht="11.25">
      <c r="B745" s="198"/>
      <c r="C745" s="199"/>
      <c r="D745" s="200" t="s">
        <v>195</v>
      </c>
      <c r="E745" s="201" t="s">
        <v>19</v>
      </c>
      <c r="F745" s="202" t="s">
        <v>994</v>
      </c>
      <c r="G745" s="199"/>
      <c r="H745" s="201" t="s">
        <v>19</v>
      </c>
      <c r="I745" s="203"/>
      <c r="J745" s="199"/>
      <c r="K745" s="199"/>
      <c r="L745" s="204"/>
      <c r="M745" s="205"/>
      <c r="N745" s="206"/>
      <c r="O745" s="206"/>
      <c r="P745" s="206"/>
      <c r="Q745" s="206"/>
      <c r="R745" s="206"/>
      <c r="S745" s="206"/>
      <c r="T745" s="207"/>
      <c r="AT745" s="208" t="s">
        <v>195</v>
      </c>
      <c r="AU745" s="208" t="s">
        <v>82</v>
      </c>
      <c r="AV745" s="13" t="s">
        <v>80</v>
      </c>
      <c r="AW745" s="13" t="s">
        <v>35</v>
      </c>
      <c r="AX745" s="13" t="s">
        <v>73</v>
      </c>
      <c r="AY745" s="208" t="s">
        <v>185</v>
      </c>
    </row>
    <row r="746" spans="1:65" s="14" customFormat="1" ht="11.25">
      <c r="B746" s="209"/>
      <c r="C746" s="210"/>
      <c r="D746" s="200" t="s">
        <v>195</v>
      </c>
      <c r="E746" s="211" t="s">
        <v>19</v>
      </c>
      <c r="F746" s="212" t="s">
        <v>995</v>
      </c>
      <c r="G746" s="210"/>
      <c r="H746" s="213">
        <v>18.285</v>
      </c>
      <c r="I746" s="214"/>
      <c r="J746" s="210"/>
      <c r="K746" s="210"/>
      <c r="L746" s="215"/>
      <c r="M746" s="216"/>
      <c r="N746" s="217"/>
      <c r="O746" s="217"/>
      <c r="P746" s="217"/>
      <c r="Q746" s="217"/>
      <c r="R746" s="217"/>
      <c r="S746" s="217"/>
      <c r="T746" s="218"/>
      <c r="AT746" s="219" t="s">
        <v>195</v>
      </c>
      <c r="AU746" s="219" t="s">
        <v>82</v>
      </c>
      <c r="AV746" s="14" t="s">
        <v>82</v>
      </c>
      <c r="AW746" s="14" t="s">
        <v>35</v>
      </c>
      <c r="AX746" s="14" t="s">
        <v>73</v>
      </c>
      <c r="AY746" s="219" t="s">
        <v>185</v>
      </c>
    </row>
    <row r="747" spans="1:65" s="15" customFormat="1" ht="11.25">
      <c r="B747" s="220"/>
      <c r="C747" s="221"/>
      <c r="D747" s="200" t="s">
        <v>195</v>
      </c>
      <c r="E747" s="222" t="s">
        <v>19</v>
      </c>
      <c r="F747" s="223" t="s">
        <v>226</v>
      </c>
      <c r="G747" s="221"/>
      <c r="H747" s="224">
        <v>18.285</v>
      </c>
      <c r="I747" s="225"/>
      <c r="J747" s="221"/>
      <c r="K747" s="221"/>
      <c r="L747" s="226"/>
      <c r="M747" s="227"/>
      <c r="N747" s="228"/>
      <c r="O747" s="228"/>
      <c r="P747" s="228"/>
      <c r="Q747" s="228"/>
      <c r="R747" s="228"/>
      <c r="S747" s="228"/>
      <c r="T747" s="229"/>
      <c r="AT747" s="230" t="s">
        <v>195</v>
      </c>
      <c r="AU747" s="230" t="s">
        <v>82</v>
      </c>
      <c r="AV747" s="15" t="s">
        <v>135</v>
      </c>
      <c r="AW747" s="15" t="s">
        <v>35</v>
      </c>
      <c r="AX747" s="15" t="s">
        <v>80</v>
      </c>
      <c r="AY747" s="230" t="s">
        <v>185</v>
      </c>
    </row>
    <row r="748" spans="1:65" s="2" customFormat="1" ht="24.2" customHeight="1">
      <c r="A748" s="36"/>
      <c r="B748" s="37"/>
      <c r="C748" s="180" t="s">
        <v>996</v>
      </c>
      <c r="D748" s="180" t="s">
        <v>187</v>
      </c>
      <c r="E748" s="181" t="s">
        <v>997</v>
      </c>
      <c r="F748" s="182" t="s">
        <v>998</v>
      </c>
      <c r="G748" s="183" t="s">
        <v>190</v>
      </c>
      <c r="H748" s="184">
        <v>822.82500000000005</v>
      </c>
      <c r="I748" s="185"/>
      <c r="J748" s="186">
        <f>ROUND(I748*H748,2)</f>
        <v>0</v>
      </c>
      <c r="K748" s="182" t="s">
        <v>191</v>
      </c>
      <c r="L748" s="41"/>
      <c r="M748" s="187" t="s">
        <v>19</v>
      </c>
      <c r="N748" s="188" t="s">
        <v>44</v>
      </c>
      <c r="O748" s="66"/>
      <c r="P748" s="189">
        <f>O748*H748</f>
        <v>0</v>
      </c>
      <c r="Q748" s="189">
        <v>0</v>
      </c>
      <c r="R748" s="189">
        <f>Q748*H748</f>
        <v>0</v>
      </c>
      <c r="S748" s="189">
        <v>0</v>
      </c>
      <c r="T748" s="190">
        <f>S748*H748</f>
        <v>0</v>
      </c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R748" s="191" t="s">
        <v>135</v>
      </c>
      <c r="AT748" s="191" t="s">
        <v>187</v>
      </c>
      <c r="AU748" s="191" t="s">
        <v>82</v>
      </c>
      <c r="AY748" s="19" t="s">
        <v>185</v>
      </c>
      <c r="BE748" s="192">
        <f>IF(N748="základní",J748,0)</f>
        <v>0</v>
      </c>
      <c r="BF748" s="192">
        <f>IF(N748="snížená",J748,0)</f>
        <v>0</v>
      </c>
      <c r="BG748" s="192">
        <f>IF(N748="zákl. přenesená",J748,0)</f>
        <v>0</v>
      </c>
      <c r="BH748" s="192">
        <f>IF(N748="sníž. přenesená",J748,0)</f>
        <v>0</v>
      </c>
      <c r="BI748" s="192">
        <f>IF(N748="nulová",J748,0)</f>
        <v>0</v>
      </c>
      <c r="BJ748" s="19" t="s">
        <v>80</v>
      </c>
      <c r="BK748" s="192">
        <f>ROUND(I748*H748,2)</f>
        <v>0</v>
      </c>
      <c r="BL748" s="19" t="s">
        <v>135</v>
      </c>
      <c r="BM748" s="191" t="s">
        <v>1711</v>
      </c>
    </row>
    <row r="749" spans="1:65" s="2" customFormat="1" ht="11.25">
      <c r="A749" s="36"/>
      <c r="B749" s="37"/>
      <c r="C749" s="38"/>
      <c r="D749" s="193" t="s">
        <v>193</v>
      </c>
      <c r="E749" s="38"/>
      <c r="F749" s="194" t="s">
        <v>1000</v>
      </c>
      <c r="G749" s="38"/>
      <c r="H749" s="38"/>
      <c r="I749" s="195"/>
      <c r="J749" s="38"/>
      <c r="K749" s="38"/>
      <c r="L749" s="41"/>
      <c r="M749" s="196"/>
      <c r="N749" s="197"/>
      <c r="O749" s="66"/>
      <c r="P749" s="66"/>
      <c r="Q749" s="66"/>
      <c r="R749" s="66"/>
      <c r="S749" s="66"/>
      <c r="T749" s="67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T749" s="19" t="s">
        <v>193</v>
      </c>
      <c r="AU749" s="19" t="s">
        <v>82</v>
      </c>
    </row>
    <row r="750" spans="1:65" s="13" customFormat="1" ht="11.25">
      <c r="B750" s="198"/>
      <c r="C750" s="199"/>
      <c r="D750" s="200" t="s">
        <v>195</v>
      </c>
      <c r="E750" s="201" t="s">
        <v>19</v>
      </c>
      <c r="F750" s="202" t="s">
        <v>1710</v>
      </c>
      <c r="G750" s="199"/>
      <c r="H750" s="201" t="s">
        <v>19</v>
      </c>
      <c r="I750" s="203"/>
      <c r="J750" s="199"/>
      <c r="K750" s="199"/>
      <c r="L750" s="204"/>
      <c r="M750" s="205"/>
      <c r="N750" s="206"/>
      <c r="O750" s="206"/>
      <c r="P750" s="206"/>
      <c r="Q750" s="206"/>
      <c r="R750" s="206"/>
      <c r="S750" s="206"/>
      <c r="T750" s="207"/>
      <c r="AT750" s="208" t="s">
        <v>195</v>
      </c>
      <c r="AU750" s="208" t="s">
        <v>82</v>
      </c>
      <c r="AV750" s="13" t="s">
        <v>80</v>
      </c>
      <c r="AW750" s="13" t="s">
        <v>35</v>
      </c>
      <c r="AX750" s="13" t="s">
        <v>73</v>
      </c>
      <c r="AY750" s="208" t="s">
        <v>185</v>
      </c>
    </row>
    <row r="751" spans="1:65" s="13" customFormat="1" ht="11.25">
      <c r="B751" s="198"/>
      <c r="C751" s="199"/>
      <c r="D751" s="200" t="s">
        <v>195</v>
      </c>
      <c r="E751" s="201" t="s">
        <v>19</v>
      </c>
      <c r="F751" s="202" t="s">
        <v>994</v>
      </c>
      <c r="G751" s="199"/>
      <c r="H751" s="201" t="s">
        <v>19</v>
      </c>
      <c r="I751" s="203"/>
      <c r="J751" s="199"/>
      <c r="K751" s="199"/>
      <c r="L751" s="204"/>
      <c r="M751" s="205"/>
      <c r="N751" s="206"/>
      <c r="O751" s="206"/>
      <c r="P751" s="206"/>
      <c r="Q751" s="206"/>
      <c r="R751" s="206"/>
      <c r="S751" s="206"/>
      <c r="T751" s="207"/>
      <c r="AT751" s="208" t="s">
        <v>195</v>
      </c>
      <c r="AU751" s="208" t="s">
        <v>82</v>
      </c>
      <c r="AV751" s="13" t="s">
        <v>80</v>
      </c>
      <c r="AW751" s="13" t="s">
        <v>35</v>
      </c>
      <c r="AX751" s="13" t="s">
        <v>73</v>
      </c>
      <c r="AY751" s="208" t="s">
        <v>185</v>
      </c>
    </row>
    <row r="752" spans="1:65" s="14" customFormat="1" ht="11.25">
      <c r="B752" s="209"/>
      <c r="C752" s="210"/>
      <c r="D752" s="200" t="s">
        <v>195</v>
      </c>
      <c r="E752" s="211" t="s">
        <v>19</v>
      </c>
      <c r="F752" s="212" t="s">
        <v>1001</v>
      </c>
      <c r="G752" s="210"/>
      <c r="H752" s="213">
        <v>822.82500000000005</v>
      </c>
      <c r="I752" s="214"/>
      <c r="J752" s="210"/>
      <c r="K752" s="210"/>
      <c r="L752" s="215"/>
      <c r="M752" s="216"/>
      <c r="N752" s="217"/>
      <c r="O752" s="217"/>
      <c r="P752" s="217"/>
      <c r="Q752" s="217"/>
      <c r="R752" s="217"/>
      <c r="S752" s="217"/>
      <c r="T752" s="218"/>
      <c r="AT752" s="219" t="s">
        <v>195</v>
      </c>
      <c r="AU752" s="219" t="s">
        <v>82</v>
      </c>
      <c r="AV752" s="14" t="s">
        <v>82</v>
      </c>
      <c r="AW752" s="14" t="s">
        <v>35</v>
      </c>
      <c r="AX752" s="14" t="s">
        <v>73</v>
      </c>
      <c r="AY752" s="219" t="s">
        <v>185</v>
      </c>
    </row>
    <row r="753" spans="1:65" s="15" customFormat="1" ht="11.25">
      <c r="B753" s="220"/>
      <c r="C753" s="221"/>
      <c r="D753" s="200" t="s">
        <v>195</v>
      </c>
      <c r="E753" s="222" t="s">
        <v>19</v>
      </c>
      <c r="F753" s="223" t="s">
        <v>226</v>
      </c>
      <c r="G753" s="221"/>
      <c r="H753" s="224">
        <v>822.82500000000005</v>
      </c>
      <c r="I753" s="225"/>
      <c r="J753" s="221"/>
      <c r="K753" s="221"/>
      <c r="L753" s="226"/>
      <c r="M753" s="227"/>
      <c r="N753" s="228"/>
      <c r="O753" s="228"/>
      <c r="P753" s="228"/>
      <c r="Q753" s="228"/>
      <c r="R753" s="228"/>
      <c r="S753" s="228"/>
      <c r="T753" s="229"/>
      <c r="AT753" s="230" t="s">
        <v>195</v>
      </c>
      <c r="AU753" s="230" t="s">
        <v>82</v>
      </c>
      <c r="AV753" s="15" t="s">
        <v>135</v>
      </c>
      <c r="AW753" s="15" t="s">
        <v>35</v>
      </c>
      <c r="AX753" s="15" t="s">
        <v>80</v>
      </c>
      <c r="AY753" s="230" t="s">
        <v>185</v>
      </c>
    </row>
    <row r="754" spans="1:65" s="2" customFormat="1" ht="24.2" customHeight="1">
      <c r="A754" s="36"/>
      <c r="B754" s="37"/>
      <c r="C754" s="180" t="s">
        <v>1002</v>
      </c>
      <c r="D754" s="180" t="s">
        <v>187</v>
      </c>
      <c r="E754" s="181" t="s">
        <v>1003</v>
      </c>
      <c r="F754" s="182" t="s">
        <v>1004</v>
      </c>
      <c r="G754" s="183" t="s">
        <v>190</v>
      </c>
      <c r="H754" s="184">
        <v>18.285</v>
      </c>
      <c r="I754" s="185"/>
      <c r="J754" s="186">
        <f>ROUND(I754*H754,2)</f>
        <v>0</v>
      </c>
      <c r="K754" s="182" t="s">
        <v>191</v>
      </c>
      <c r="L754" s="41"/>
      <c r="M754" s="187" t="s">
        <v>19</v>
      </c>
      <c r="N754" s="188" t="s">
        <v>44</v>
      </c>
      <c r="O754" s="66"/>
      <c r="P754" s="189">
        <f>O754*H754</f>
        <v>0</v>
      </c>
      <c r="Q754" s="189">
        <v>0</v>
      </c>
      <c r="R754" s="189">
        <f>Q754*H754</f>
        <v>0</v>
      </c>
      <c r="S754" s="189">
        <v>0</v>
      </c>
      <c r="T754" s="190">
        <f>S754*H754</f>
        <v>0</v>
      </c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R754" s="191" t="s">
        <v>135</v>
      </c>
      <c r="AT754" s="191" t="s">
        <v>187</v>
      </c>
      <c r="AU754" s="191" t="s">
        <v>82</v>
      </c>
      <c r="AY754" s="19" t="s">
        <v>185</v>
      </c>
      <c r="BE754" s="192">
        <f>IF(N754="základní",J754,0)</f>
        <v>0</v>
      </c>
      <c r="BF754" s="192">
        <f>IF(N754="snížená",J754,0)</f>
        <v>0</v>
      </c>
      <c r="BG754" s="192">
        <f>IF(N754="zákl. přenesená",J754,0)</f>
        <v>0</v>
      </c>
      <c r="BH754" s="192">
        <f>IF(N754="sníž. přenesená",J754,0)</f>
        <v>0</v>
      </c>
      <c r="BI754" s="192">
        <f>IF(N754="nulová",J754,0)</f>
        <v>0</v>
      </c>
      <c r="BJ754" s="19" t="s">
        <v>80</v>
      </c>
      <c r="BK754" s="192">
        <f>ROUND(I754*H754,2)</f>
        <v>0</v>
      </c>
      <c r="BL754" s="19" t="s">
        <v>135</v>
      </c>
      <c r="BM754" s="191" t="s">
        <v>1712</v>
      </c>
    </row>
    <row r="755" spans="1:65" s="2" customFormat="1" ht="11.25">
      <c r="A755" s="36"/>
      <c r="B755" s="37"/>
      <c r="C755" s="38"/>
      <c r="D755" s="193" t="s">
        <v>193</v>
      </c>
      <c r="E755" s="38"/>
      <c r="F755" s="194" t="s">
        <v>1006</v>
      </c>
      <c r="G755" s="38"/>
      <c r="H755" s="38"/>
      <c r="I755" s="195"/>
      <c r="J755" s="38"/>
      <c r="K755" s="38"/>
      <c r="L755" s="41"/>
      <c r="M755" s="196"/>
      <c r="N755" s="197"/>
      <c r="O755" s="66"/>
      <c r="P755" s="66"/>
      <c r="Q755" s="66"/>
      <c r="R755" s="66"/>
      <c r="S755" s="66"/>
      <c r="T755" s="67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T755" s="19" t="s">
        <v>193</v>
      </c>
      <c r="AU755" s="19" t="s">
        <v>82</v>
      </c>
    </row>
    <row r="756" spans="1:65" s="13" customFormat="1" ht="11.25">
      <c r="B756" s="198"/>
      <c r="C756" s="199"/>
      <c r="D756" s="200" t="s">
        <v>195</v>
      </c>
      <c r="E756" s="201" t="s">
        <v>19</v>
      </c>
      <c r="F756" s="202" t="s">
        <v>1710</v>
      </c>
      <c r="G756" s="199"/>
      <c r="H756" s="201" t="s">
        <v>19</v>
      </c>
      <c r="I756" s="203"/>
      <c r="J756" s="199"/>
      <c r="K756" s="199"/>
      <c r="L756" s="204"/>
      <c r="M756" s="205"/>
      <c r="N756" s="206"/>
      <c r="O756" s="206"/>
      <c r="P756" s="206"/>
      <c r="Q756" s="206"/>
      <c r="R756" s="206"/>
      <c r="S756" s="206"/>
      <c r="T756" s="207"/>
      <c r="AT756" s="208" t="s">
        <v>195</v>
      </c>
      <c r="AU756" s="208" t="s">
        <v>82</v>
      </c>
      <c r="AV756" s="13" t="s">
        <v>80</v>
      </c>
      <c r="AW756" s="13" t="s">
        <v>35</v>
      </c>
      <c r="AX756" s="13" t="s">
        <v>73</v>
      </c>
      <c r="AY756" s="208" t="s">
        <v>185</v>
      </c>
    </row>
    <row r="757" spans="1:65" s="13" customFormat="1" ht="11.25">
      <c r="B757" s="198"/>
      <c r="C757" s="199"/>
      <c r="D757" s="200" t="s">
        <v>195</v>
      </c>
      <c r="E757" s="201" t="s">
        <v>19</v>
      </c>
      <c r="F757" s="202" t="s">
        <v>994</v>
      </c>
      <c r="G757" s="199"/>
      <c r="H757" s="201" t="s">
        <v>19</v>
      </c>
      <c r="I757" s="203"/>
      <c r="J757" s="199"/>
      <c r="K757" s="199"/>
      <c r="L757" s="204"/>
      <c r="M757" s="205"/>
      <c r="N757" s="206"/>
      <c r="O757" s="206"/>
      <c r="P757" s="206"/>
      <c r="Q757" s="206"/>
      <c r="R757" s="206"/>
      <c r="S757" s="206"/>
      <c r="T757" s="207"/>
      <c r="AT757" s="208" t="s">
        <v>195</v>
      </c>
      <c r="AU757" s="208" t="s">
        <v>82</v>
      </c>
      <c r="AV757" s="13" t="s">
        <v>80</v>
      </c>
      <c r="AW757" s="13" t="s">
        <v>35</v>
      </c>
      <c r="AX757" s="13" t="s">
        <v>73</v>
      </c>
      <c r="AY757" s="208" t="s">
        <v>185</v>
      </c>
    </row>
    <row r="758" spans="1:65" s="14" customFormat="1" ht="11.25">
      <c r="B758" s="209"/>
      <c r="C758" s="210"/>
      <c r="D758" s="200" t="s">
        <v>195</v>
      </c>
      <c r="E758" s="211" t="s">
        <v>19</v>
      </c>
      <c r="F758" s="212" t="s">
        <v>995</v>
      </c>
      <c r="G758" s="210"/>
      <c r="H758" s="213">
        <v>18.285</v>
      </c>
      <c r="I758" s="214"/>
      <c r="J758" s="210"/>
      <c r="K758" s="210"/>
      <c r="L758" s="215"/>
      <c r="M758" s="216"/>
      <c r="N758" s="217"/>
      <c r="O758" s="217"/>
      <c r="P758" s="217"/>
      <c r="Q758" s="217"/>
      <c r="R758" s="217"/>
      <c r="S758" s="217"/>
      <c r="T758" s="218"/>
      <c r="AT758" s="219" t="s">
        <v>195</v>
      </c>
      <c r="AU758" s="219" t="s">
        <v>82</v>
      </c>
      <c r="AV758" s="14" t="s">
        <v>82</v>
      </c>
      <c r="AW758" s="14" t="s">
        <v>35</v>
      </c>
      <c r="AX758" s="14" t="s">
        <v>73</v>
      </c>
      <c r="AY758" s="219" t="s">
        <v>185</v>
      </c>
    </row>
    <row r="759" spans="1:65" s="15" customFormat="1" ht="11.25">
      <c r="B759" s="220"/>
      <c r="C759" s="221"/>
      <c r="D759" s="200" t="s">
        <v>195</v>
      </c>
      <c r="E759" s="222" t="s">
        <v>19</v>
      </c>
      <c r="F759" s="223" t="s">
        <v>226</v>
      </c>
      <c r="G759" s="221"/>
      <c r="H759" s="224">
        <v>18.285</v>
      </c>
      <c r="I759" s="225"/>
      <c r="J759" s="221"/>
      <c r="K759" s="221"/>
      <c r="L759" s="226"/>
      <c r="M759" s="227"/>
      <c r="N759" s="228"/>
      <c r="O759" s="228"/>
      <c r="P759" s="228"/>
      <c r="Q759" s="228"/>
      <c r="R759" s="228"/>
      <c r="S759" s="228"/>
      <c r="T759" s="229"/>
      <c r="AT759" s="230" t="s">
        <v>195</v>
      </c>
      <c r="AU759" s="230" t="s">
        <v>82</v>
      </c>
      <c r="AV759" s="15" t="s">
        <v>135</v>
      </c>
      <c r="AW759" s="15" t="s">
        <v>35</v>
      </c>
      <c r="AX759" s="15" t="s">
        <v>80</v>
      </c>
      <c r="AY759" s="230" t="s">
        <v>185</v>
      </c>
    </row>
    <row r="760" spans="1:65" s="2" customFormat="1" ht="16.5" customHeight="1">
      <c r="A760" s="36"/>
      <c r="B760" s="37"/>
      <c r="C760" s="180" t="s">
        <v>1007</v>
      </c>
      <c r="D760" s="180" t="s">
        <v>187</v>
      </c>
      <c r="E760" s="181" t="s">
        <v>256</v>
      </c>
      <c r="F760" s="182" t="s">
        <v>257</v>
      </c>
      <c r="G760" s="183" t="s">
        <v>240</v>
      </c>
      <c r="H760" s="184">
        <v>425.8</v>
      </c>
      <c r="I760" s="185"/>
      <c r="J760" s="186">
        <f>ROUND(I760*H760,2)</f>
        <v>0</v>
      </c>
      <c r="K760" s="182" t="s">
        <v>191</v>
      </c>
      <c r="L760" s="41"/>
      <c r="M760" s="187" t="s">
        <v>19</v>
      </c>
      <c r="N760" s="188" t="s">
        <v>44</v>
      </c>
      <c r="O760" s="66"/>
      <c r="P760" s="189">
        <f>O760*H760</f>
        <v>0</v>
      </c>
      <c r="Q760" s="189">
        <v>0</v>
      </c>
      <c r="R760" s="189">
        <f>Q760*H760</f>
        <v>0</v>
      </c>
      <c r="S760" s="189">
        <v>0</v>
      </c>
      <c r="T760" s="190">
        <f>S760*H760</f>
        <v>0</v>
      </c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R760" s="191" t="s">
        <v>135</v>
      </c>
      <c r="AT760" s="191" t="s">
        <v>187</v>
      </c>
      <c r="AU760" s="191" t="s">
        <v>82</v>
      </c>
      <c r="AY760" s="19" t="s">
        <v>185</v>
      </c>
      <c r="BE760" s="192">
        <f>IF(N760="základní",J760,0)</f>
        <v>0</v>
      </c>
      <c r="BF760" s="192">
        <f>IF(N760="snížená",J760,0)</f>
        <v>0</v>
      </c>
      <c r="BG760" s="192">
        <f>IF(N760="zákl. přenesená",J760,0)</f>
        <v>0</v>
      </c>
      <c r="BH760" s="192">
        <f>IF(N760="sníž. přenesená",J760,0)</f>
        <v>0</v>
      </c>
      <c r="BI760" s="192">
        <f>IF(N760="nulová",J760,0)</f>
        <v>0</v>
      </c>
      <c r="BJ760" s="19" t="s">
        <v>80</v>
      </c>
      <c r="BK760" s="192">
        <f>ROUND(I760*H760,2)</f>
        <v>0</v>
      </c>
      <c r="BL760" s="19" t="s">
        <v>135</v>
      </c>
      <c r="BM760" s="191" t="s">
        <v>1713</v>
      </c>
    </row>
    <row r="761" spans="1:65" s="2" customFormat="1" ht="11.25">
      <c r="A761" s="36"/>
      <c r="B761" s="37"/>
      <c r="C761" s="38"/>
      <c r="D761" s="193" t="s">
        <v>193</v>
      </c>
      <c r="E761" s="38"/>
      <c r="F761" s="194" t="s">
        <v>259</v>
      </c>
      <c r="G761" s="38"/>
      <c r="H761" s="38"/>
      <c r="I761" s="195"/>
      <c r="J761" s="38"/>
      <c r="K761" s="38"/>
      <c r="L761" s="41"/>
      <c r="M761" s="196"/>
      <c r="N761" s="197"/>
      <c r="O761" s="66"/>
      <c r="P761" s="66"/>
      <c r="Q761" s="66"/>
      <c r="R761" s="66"/>
      <c r="S761" s="66"/>
      <c r="T761" s="67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T761" s="19" t="s">
        <v>193</v>
      </c>
      <c r="AU761" s="19" t="s">
        <v>82</v>
      </c>
    </row>
    <row r="762" spans="1:65" s="14" customFormat="1" ht="11.25">
      <c r="B762" s="209"/>
      <c r="C762" s="210"/>
      <c r="D762" s="200" t="s">
        <v>195</v>
      </c>
      <c r="E762" s="211" t="s">
        <v>19</v>
      </c>
      <c r="F762" s="212" t="s">
        <v>1705</v>
      </c>
      <c r="G762" s="210"/>
      <c r="H762" s="213">
        <v>425.8</v>
      </c>
      <c r="I762" s="214"/>
      <c r="J762" s="210"/>
      <c r="K762" s="210"/>
      <c r="L762" s="215"/>
      <c r="M762" s="216"/>
      <c r="N762" s="217"/>
      <c r="O762" s="217"/>
      <c r="P762" s="217"/>
      <c r="Q762" s="217"/>
      <c r="R762" s="217"/>
      <c r="S762" s="217"/>
      <c r="T762" s="218"/>
      <c r="AT762" s="219" t="s">
        <v>195</v>
      </c>
      <c r="AU762" s="219" t="s">
        <v>82</v>
      </c>
      <c r="AV762" s="14" t="s">
        <v>82</v>
      </c>
      <c r="AW762" s="14" t="s">
        <v>35</v>
      </c>
      <c r="AX762" s="14" t="s">
        <v>73</v>
      </c>
      <c r="AY762" s="219" t="s">
        <v>185</v>
      </c>
    </row>
    <row r="763" spans="1:65" s="15" customFormat="1" ht="11.25">
      <c r="B763" s="220"/>
      <c r="C763" s="221"/>
      <c r="D763" s="200" t="s">
        <v>195</v>
      </c>
      <c r="E763" s="222" t="s">
        <v>19</v>
      </c>
      <c r="F763" s="223" t="s">
        <v>226</v>
      </c>
      <c r="G763" s="221"/>
      <c r="H763" s="224">
        <v>425.8</v>
      </c>
      <c r="I763" s="225"/>
      <c r="J763" s="221"/>
      <c r="K763" s="221"/>
      <c r="L763" s="226"/>
      <c r="M763" s="227"/>
      <c r="N763" s="228"/>
      <c r="O763" s="228"/>
      <c r="P763" s="228"/>
      <c r="Q763" s="228"/>
      <c r="R763" s="228"/>
      <c r="S763" s="228"/>
      <c r="T763" s="229"/>
      <c r="AT763" s="230" t="s">
        <v>195</v>
      </c>
      <c r="AU763" s="230" t="s">
        <v>82</v>
      </c>
      <c r="AV763" s="15" t="s">
        <v>135</v>
      </c>
      <c r="AW763" s="15" t="s">
        <v>35</v>
      </c>
      <c r="AX763" s="15" t="s">
        <v>80</v>
      </c>
      <c r="AY763" s="230" t="s">
        <v>185</v>
      </c>
    </row>
    <row r="764" spans="1:65" s="2" customFormat="1" ht="16.5" customHeight="1">
      <c r="A764" s="36"/>
      <c r="B764" s="37"/>
      <c r="C764" s="180" t="s">
        <v>1009</v>
      </c>
      <c r="D764" s="180" t="s">
        <v>187</v>
      </c>
      <c r="E764" s="181" t="s">
        <v>261</v>
      </c>
      <c r="F764" s="182" t="s">
        <v>262</v>
      </c>
      <c r="G764" s="183" t="s">
        <v>240</v>
      </c>
      <c r="H764" s="184">
        <v>38322</v>
      </c>
      <c r="I764" s="185"/>
      <c r="J764" s="186">
        <f>ROUND(I764*H764,2)</f>
        <v>0</v>
      </c>
      <c r="K764" s="182" t="s">
        <v>191</v>
      </c>
      <c r="L764" s="41"/>
      <c r="M764" s="187" t="s">
        <v>19</v>
      </c>
      <c r="N764" s="188" t="s">
        <v>44</v>
      </c>
      <c r="O764" s="66"/>
      <c r="P764" s="189">
        <f>O764*H764</f>
        <v>0</v>
      </c>
      <c r="Q764" s="189">
        <v>0</v>
      </c>
      <c r="R764" s="189">
        <f>Q764*H764</f>
        <v>0</v>
      </c>
      <c r="S764" s="189">
        <v>0</v>
      </c>
      <c r="T764" s="190">
        <f>S764*H764</f>
        <v>0</v>
      </c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R764" s="191" t="s">
        <v>135</v>
      </c>
      <c r="AT764" s="191" t="s">
        <v>187</v>
      </c>
      <c r="AU764" s="191" t="s">
        <v>82</v>
      </c>
      <c r="AY764" s="19" t="s">
        <v>185</v>
      </c>
      <c r="BE764" s="192">
        <f>IF(N764="základní",J764,0)</f>
        <v>0</v>
      </c>
      <c r="BF764" s="192">
        <f>IF(N764="snížená",J764,0)</f>
        <v>0</v>
      </c>
      <c r="BG764" s="192">
        <f>IF(N764="zákl. přenesená",J764,0)</f>
        <v>0</v>
      </c>
      <c r="BH764" s="192">
        <f>IF(N764="sníž. přenesená",J764,0)</f>
        <v>0</v>
      </c>
      <c r="BI764" s="192">
        <f>IF(N764="nulová",J764,0)</f>
        <v>0</v>
      </c>
      <c r="BJ764" s="19" t="s">
        <v>80</v>
      </c>
      <c r="BK764" s="192">
        <f>ROUND(I764*H764,2)</f>
        <v>0</v>
      </c>
      <c r="BL764" s="19" t="s">
        <v>135</v>
      </c>
      <c r="BM764" s="191" t="s">
        <v>1714</v>
      </c>
    </row>
    <row r="765" spans="1:65" s="2" customFormat="1" ht="11.25">
      <c r="A765" s="36"/>
      <c r="B765" s="37"/>
      <c r="C765" s="38"/>
      <c r="D765" s="193" t="s">
        <v>193</v>
      </c>
      <c r="E765" s="38"/>
      <c r="F765" s="194" t="s">
        <v>264</v>
      </c>
      <c r="G765" s="38"/>
      <c r="H765" s="38"/>
      <c r="I765" s="195"/>
      <c r="J765" s="38"/>
      <c r="K765" s="38"/>
      <c r="L765" s="41"/>
      <c r="M765" s="196"/>
      <c r="N765" s="197"/>
      <c r="O765" s="66"/>
      <c r="P765" s="66"/>
      <c r="Q765" s="66"/>
      <c r="R765" s="66"/>
      <c r="S765" s="66"/>
      <c r="T765" s="67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T765" s="19" t="s">
        <v>193</v>
      </c>
      <c r="AU765" s="19" t="s">
        <v>82</v>
      </c>
    </row>
    <row r="766" spans="1:65" s="14" customFormat="1" ht="11.25">
      <c r="B766" s="209"/>
      <c r="C766" s="210"/>
      <c r="D766" s="200" t="s">
        <v>195</v>
      </c>
      <c r="E766" s="211" t="s">
        <v>19</v>
      </c>
      <c r="F766" s="212" t="s">
        <v>1707</v>
      </c>
      <c r="G766" s="210"/>
      <c r="H766" s="213">
        <v>38322</v>
      </c>
      <c r="I766" s="214"/>
      <c r="J766" s="210"/>
      <c r="K766" s="210"/>
      <c r="L766" s="215"/>
      <c r="M766" s="216"/>
      <c r="N766" s="217"/>
      <c r="O766" s="217"/>
      <c r="P766" s="217"/>
      <c r="Q766" s="217"/>
      <c r="R766" s="217"/>
      <c r="S766" s="217"/>
      <c r="T766" s="218"/>
      <c r="AT766" s="219" t="s">
        <v>195</v>
      </c>
      <c r="AU766" s="219" t="s">
        <v>82</v>
      </c>
      <c r="AV766" s="14" t="s">
        <v>82</v>
      </c>
      <c r="AW766" s="14" t="s">
        <v>35</v>
      </c>
      <c r="AX766" s="14" t="s">
        <v>73</v>
      </c>
      <c r="AY766" s="219" t="s">
        <v>185</v>
      </c>
    </row>
    <row r="767" spans="1:65" s="15" customFormat="1" ht="11.25">
      <c r="B767" s="220"/>
      <c r="C767" s="221"/>
      <c r="D767" s="200" t="s">
        <v>195</v>
      </c>
      <c r="E767" s="222" t="s">
        <v>19</v>
      </c>
      <c r="F767" s="223" t="s">
        <v>226</v>
      </c>
      <c r="G767" s="221"/>
      <c r="H767" s="224">
        <v>38322</v>
      </c>
      <c r="I767" s="225"/>
      <c r="J767" s="221"/>
      <c r="K767" s="221"/>
      <c r="L767" s="226"/>
      <c r="M767" s="227"/>
      <c r="N767" s="228"/>
      <c r="O767" s="228"/>
      <c r="P767" s="228"/>
      <c r="Q767" s="228"/>
      <c r="R767" s="228"/>
      <c r="S767" s="228"/>
      <c r="T767" s="229"/>
      <c r="AT767" s="230" t="s">
        <v>195</v>
      </c>
      <c r="AU767" s="230" t="s">
        <v>82</v>
      </c>
      <c r="AV767" s="15" t="s">
        <v>135</v>
      </c>
      <c r="AW767" s="15" t="s">
        <v>35</v>
      </c>
      <c r="AX767" s="15" t="s">
        <v>80</v>
      </c>
      <c r="AY767" s="230" t="s">
        <v>185</v>
      </c>
    </row>
    <row r="768" spans="1:65" s="2" customFormat="1" ht="16.5" customHeight="1">
      <c r="A768" s="36"/>
      <c r="B768" s="37"/>
      <c r="C768" s="180" t="s">
        <v>1012</v>
      </c>
      <c r="D768" s="180" t="s">
        <v>187</v>
      </c>
      <c r="E768" s="181" t="s">
        <v>266</v>
      </c>
      <c r="F768" s="182" t="s">
        <v>267</v>
      </c>
      <c r="G768" s="183" t="s">
        <v>240</v>
      </c>
      <c r="H768" s="184">
        <v>425.8</v>
      </c>
      <c r="I768" s="185"/>
      <c r="J768" s="186">
        <f>ROUND(I768*H768,2)</f>
        <v>0</v>
      </c>
      <c r="K768" s="182" t="s">
        <v>191</v>
      </c>
      <c r="L768" s="41"/>
      <c r="M768" s="187" t="s">
        <v>19</v>
      </c>
      <c r="N768" s="188" t="s">
        <v>44</v>
      </c>
      <c r="O768" s="66"/>
      <c r="P768" s="189">
        <f>O768*H768</f>
        <v>0</v>
      </c>
      <c r="Q768" s="189">
        <v>0</v>
      </c>
      <c r="R768" s="189">
        <f>Q768*H768</f>
        <v>0</v>
      </c>
      <c r="S768" s="189">
        <v>0</v>
      </c>
      <c r="T768" s="190">
        <f>S768*H768</f>
        <v>0</v>
      </c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R768" s="191" t="s">
        <v>135</v>
      </c>
      <c r="AT768" s="191" t="s">
        <v>187</v>
      </c>
      <c r="AU768" s="191" t="s">
        <v>82</v>
      </c>
      <c r="AY768" s="19" t="s">
        <v>185</v>
      </c>
      <c r="BE768" s="192">
        <f>IF(N768="základní",J768,0)</f>
        <v>0</v>
      </c>
      <c r="BF768" s="192">
        <f>IF(N768="snížená",J768,0)</f>
        <v>0</v>
      </c>
      <c r="BG768" s="192">
        <f>IF(N768="zákl. přenesená",J768,0)</f>
        <v>0</v>
      </c>
      <c r="BH768" s="192">
        <f>IF(N768="sníž. přenesená",J768,0)</f>
        <v>0</v>
      </c>
      <c r="BI768" s="192">
        <f>IF(N768="nulová",J768,0)</f>
        <v>0</v>
      </c>
      <c r="BJ768" s="19" t="s">
        <v>80</v>
      </c>
      <c r="BK768" s="192">
        <f>ROUND(I768*H768,2)</f>
        <v>0</v>
      </c>
      <c r="BL768" s="19" t="s">
        <v>135</v>
      </c>
      <c r="BM768" s="191" t="s">
        <v>1715</v>
      </c>
    </row>
    <row r="769" spans="1:65" s="2" customFormat="1" ht="11.25">
      <c r="A769" s="36"/>
      <c r="B769" s="37"/>
      <c r="C769" s="38"/>
      <c r="D769" s="193" t="s">
        <v>193</v>
      </c>
      <c r="E769" s="38"/>
      <c r="F769" s="194" t="s">
        <v>269</v>
      </c>
      <c r="G769" s="38"/>
      <c r="H769" s="38"/>
      <c r="I769" s="195"/>
      <c r="J769" s="38"/>
      <c r="K769" s="38"/>
      <c r="L769" s="41"/>
      <c r="M769" s="196"/>
      <c r="N769" s="197"/>
      <c r="O769" s="66"/>
      <c r="P769" s="66"/>
      <c r="Q769" s="66"/>
      <c r="R769" s="66"/>
      <c r="S769" s="66"/>
      <c r="T769" s="67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T769" s="19" t="s">
        <v>193</v>
      </c>
      <c r="AU769" s="19" t="s">
        <v>82</v>
      </c>
    </row>
    <row r="770" spans="1:65" s="14" customFormat="1" ht="11.25">
      <c r="B770" s="209"/>
      <c r="C770" s="210"/>
      <c r="D770" s="200" t="s">
        <v>195</v>
      </c>
      <c r="E770" s="211" t="s">
        <v>19</v>
      </c>
      <c r="F770" s="212" t="s">
        <v>1705</v>
      </c>
      <c r="G770" s="210"/>
      <c r="H770" s="213">
        <v>425.8</v>
      </c>
      <c r="I770" s="214"/>
      <c r="J770" s="210"/>
      <c r="K770" s="210"/>
      <c r="L770" s="215"/>
      <c r="M770" s="216"/>
      <c r="N770" s="217"/>
      <c r="O770" s="217"/>
      <c r="P770" s="217"/>
      <c r="Q770" s="217"/>
      <c r="R770" s="217"/>
      <c r="S770" s="217"/>
      <c r="T770" s="218"/>
      <c r="AT770" s="219" t="s">
        <v>195</v>
      </c>
      <c r="AU770" s="219" t="s">
        <v>82</v>
      </c>
      <c r="AV770" s="14" t="s">
        <v>82</v>
      </c>
      <c r="AW770" s="14" t="s">
        <v>35</v>
      </c>
      <c r="AX770" s="14" t="s">
        <v>73</v>
      </c>
      <c r="AY770" s="219" t="s">
        <v>185</v>
      </c>
    </row>
    <row r="771" spans="1:65" s="15" customFormat="1" ht="11.25">
      <c r="B771" s="220"/>
      <c r="C771" s="221"/>
      <c r="D771" s="200" t="s">
        <v>195</v>
      </c>
      <c r="E771" s="222" t="s">
        <v>19</v>
      </c>
      <c r="F771" s="223" t="s">
        <v>226</v>
      </c>
      <c r="G771" s="221"/>
      <c r="H771" s="224">
        <v>425.8</v>
      </c>
      <c r="I771" s="225"/>
      <c r="J771" s="221"/>
      <c r="K771" s="221"/>
      <c r="L771" s="226"/>
      <c r="M771" s="227"/>
      <c r="N771" s="228"/>
      <c r="O771" s="228"/>
      <c r="P771" s="228"/>
      <c r="Q771" s="228"/>
      <c r="R771" s="228"/>
      <c r="S771" s="228"/>
      <c r="T771" s="229"/>
      <c r="AT771" s="230" t="s">
        <v>195</v>
      </c>
      <c r="AU771" s="230" t="s">
        <v>82</v>
      </c>
      <c r="AV771" s="15" t="s">
        <v>135</v>
      </c>
      <c r="AW771" s="15" t="s">
        <v>35</v>
      </c>
      <c r="AX771" s="15" t="s">
        <v>80</v>
      </c>
      <c r="AY771" s="230" t="s">
        <v>185</v>
      </c>
    </row>
    <row r="772" spans="1:65" s="2" customFormat="1" ht="24.2" customHeight="1">
      <c r="A772" s="36"/>
      <c r="B772" s="37"/>
      <c r="C772" s="180" t="s">
        <v>1014</v>
      </c>
      <c r="D772" s="180" t="s">
        <v>187</v>
      </c>
      <c r="E772" s="181" t="s">
        <v>1015</v>
      </c>
      <c r="F772" s="182" t="s">
        <v>1016</v>
      </c>
      <c r="G772" s="183" t="s">
        <v>240</v>
      </c>
      <c r="H772" s="184">
        <v>393.1</v>
      </c>
      <c r="I772" s="185"/>
      <c r="J772" s="186">
        <f>ROUND(I772*H772,2)</f>
        <v>0</v>
      </c>
      <c r="K772" s="182" t="s">
        <v>191</v>
      </c>
      <c r="L772" s="41"/>
      <c r="M772" s="187" t="s">
        <v>19</v>
      </c>
      <c r="N772" s="188" t="s">
        <v>44</v>
      </c>
      <c r="O772" s="66"/>
      <c r="P772" s="189">
        <f>O772*H772</f>
        <v>0</v>
      </c>
      <c r="Q772" s="189">
        <v>2.1000000000000001E-4</v>
      </c>
      <c r="R772" s="189">
        <f>Q772*H772</f>
        <v>8.2551000000000013E-2</v>
      </c>
      <c r="S772" s="189">
        <v>0</v>
      </c>
      <c r="T772" s="190">
        <f>S772*H772</f>
        <v>0</v>
      </c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R772" s="191" t="s">
        <v>135</v>
      </c>
      <c r="AT772" s="191" t="s">
        <v>187</v>
      </c>
      <c r="AU772" s="191" t="s">
        <v>82</v>
      </c>
      <c r="AY772" s="19" t="s">
        <v>185</v>
      </c>
      <c r="BE772" s="192">
        <f>IF(N772="základní",J772,0)</f>
        <v>0</v>
      </c>
      <c r="BF772" s="192">
        <f>IF(N772="snížená",J772,0)</f>
        <v>0</v>
      </c>
      <c r="BG772" s="192">
        <f>IF(N772="zákl. přenesená",J772,0)</f>
        <v>0</v>
      </c>
      <c r="BH772" s="192">
        <f>IF(N772="sníž. přenesená",J772,0)</f>
        <v>0</v>
      </c>
      <c r="BI772" s="192">
        <f>IF(N772="nulová",J772,0)</f>
        <v>0</v>
      </c>
      <c r="BJ772" s="19" t="s">
        <v>80</v>
      </c>
      <c r="BK772" s="192">
        <f>ROUND(I772*H772,2)</f>
        <v>0</v>
      </c>
      <c r="BL772" s="19" t="s">
        <v>135</v>
      </c>
      <c r="BM772" s="191" t="s">
        <v>1716</v>
      </c>
    </row>
    <row r="773" spans="1:65" s="2" customFormat="1" ht="11.25">
      <c r="A773" s="36"/>
      <c r="B773" s="37"/>
      <c r="C773" s="38"/>
      <c r="D773" s="193" t="s">
        <v>193</v>
      </c>
      <c r="E773" s="38"/>
      <c r="F773" s="194" t="s">
        <v>1018</v>
      </c>
      <c r="G773" s="38"/>
      <c r="H773" s="38"/>
      <c r="I773" s="195"/>
      <c r="J773" s="38"/>
      <c r="K773" s="38"/>
      <c r="L773" s="41"/>
      <c r="M773" s="196"/>
      <c r="N773" s="197"/>
      <c r="O773" s="66"/>
      <c r="P773" s="66"/>
      <c r="Q773" s="66"/>
      <c r="R773" s="66"/>
      <c r="S773" s="66"/>
      <c r="T773" s="67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T773" s="19" t="s">
        <v>193</v>
      </c>
      <c r="AU773" s="19" t="s">
        <v>82</v>
      </c>
    </row>
    <row r="774" spans="1:65" s="13" customFormat="1" ht="11.25">
      <c r="B774" s="198"/>
      <c r="C774" s="199"/>
      <c r="D774" s="200" t="s">
        <v>195</v>
      </c>
      <c r="E774" s="201" t="s">
        <v>19</v>
      </c>
      <c r="F774" s="202" t="s">
        <v>1481</v>
      </c>
      <c r="G774" s="199"/>
      <c r="H774" s="201" t="s">
        <v>19</v>
      </c>
      <c r="I774" s="203"/>
      <c r="J774" s="199"/>
      <c r="K774" s="199"/>
      <c r="L774" s="204"/>
      <c r="M774" s="205"/>
      <c r="N774" s="206"/>
      <c r="O774" s="206"/>
      <c r="P774" s="206"/>
      <c r="Q774" s="206"/>
      <c r="R774" s="206"/>
      <c r="S774" s="206"/>
      <c r="T774" s="207"/>
      <c r="AT774" s="208" t="s">
        <v>195</v>
      </c>
      <c r="AU774" s="208" t="s">
        <v>82</v>
      </c>
      <c r="AV774" s="13" t="s">
        <v>80</v>
      </c>
      <c r="AW774" s="13" t="s">
        <v>35</v>
      </c>
      <c r="AX774" s="13" t="s">
        <v>73</v>
      </c>
      <c r="AY774" s="208" t="s">
        <v>185</v>
      </c>
    </row>
    <row r="775" spans="1:65" s="14" customFormat="1" ht="11.25">
      <c r="B775" s="209"/>
      <c r="C775" s="210"/>
      <c r="D775" s="200" t="s">
        <v>195</v>
      </c>
      <c r="E775" s="211" t="s">
        <v>19</v>
      </c>
      <c r="F775" s="212" t="s">
        <v>1668</v>
      </c>
      <c r="G775" s="210"/>
      <c r="H775" s="213">
        <v>393.1</v>
      </c>
      <c r="I775" s="214"/>
      <c r="J775" s="210"/>
      <c r="K775" s="210"/>
      <c r="L775" s="215"/>
      <c r="M775" s="216"/>
      <c r="N775" s="217"/>
      <c r="O775" s="217"/>
      <c r="P775" s="217"/>
      <c r="Q775" s="217"/>
      <c r="R775" s="217"/>
      <c r="S775" s="217"/>
      <c r="T775" s="218"/>
      <c r="AT775" s="219" t="s">
        <v>195</v>
      </c>
      <c r="AU775" s="219" t="s">
        <v>82</v>
      </c>
      <c r="AV775" s="14" t="s">
        <v>82</v>
      </c>
      <c r="AW775" s="14" t="s">
        <v>35</v>
      </c>
      <c r="AX775" s="14" t="s">
        <v>73</v>
      </c>
      <c r="AY775" s="219" t="s">
        <v>185</v>
      </c>
    </row>
    <row r="776" spans="1:65" s="15" customFormat="1" ht="11.25">
      <c r="B776" s="220"/>
      <c r="C776" s="221"/>
      <c r="D776" s="200" t="s">
        <v>195</v>
      </c>
      <c r="E776" s="222" t="s">
        <v>19</v>
      </c>
      <c r="F776" s="223" t="s">
        <v>226</v>
      </c>
      <c r="G776" s="221"/>
      <c r="H776" s="224">
        <v>393.1</v>
      </c>
      <c r="I776" s="225"/>
      <c r="J776" s="221"/>
      <c r="K776" s="221"/>
      <c r="L776" s="226"/>
      <c r="M776" s="227"/>
      <c r="N776" s="228"/>
      <c r="O776" s="228"/>
      <c r="P776" s="228"/>
      <c r="Q776" s="228"/>
      <c r="R776" s="228"/>
      <c r="S776" s="228"/>
      <c r="T776" s="229"/>
      <c r="AT776" s="230" t="s">
        <v>195</v>
      </c>
      <c r="AU776" s="230" t="s">
        <v>82</v>
      </c>
      <c r="AV776" s="15" t="s">
        <v>135</v>
      </c>
      <c r="AW776" s="15" t="s">
        <v>35</v>
      </c>
      <c r="AX776" s="15" t="s">
        <v>80</v>
      </c>
      <c r="AY776" s="230" t="s">
        <v>185</v>
      </c>
    </row>
    <row r="777" spans="1:65" s="2" customFormat="1" ht="16.5" customHeight="1">
      <c r="A777" s="36"/>
      <c r="B777" s="37"/>
      <c r="C777" s="180" t="s">
        <v>1020</v>
      </c>
      <c r="D777" s="180" t="s">
        <v>187</v>
      </c>
      <c r="E777" s="181" t="s">
        <v>1021</v>
      </c>
      <c r="F777" s="182" t="s">
        <v>1022</v>
      </c>
      <c r="G777" s="183" t="s">
        <v>499</v>
      </c>
      <c r="H777" s="184">
        <v>2.7</v>
      </c>
      <c r="I777" s="185"/>
      <c r="J777" s="186">
        <f>ROUND(I777*H777,2)</f>
        <v>0</v>
      </c>
      <c r="K777" s="182" t="s">
        <v>449</v>
      </c>
      <c r="L777" s="41"/>
      <c r="M777" s="187" t="s">
        <v>19</v>
      </c>
      <c r="N777" s="188" t="s">
        <v>44</v>
      </c>
      <c r="O777" s="66"/>
      <c r="P777" s="189">
        <f>O777*H777</f>
        <v>0</v>
      </c>
      <c r="Q777" s="189">
        <v>2E-3</v>
      </c>
      <c r="R777" s="189">
        <f>Q777*H777</f>
        <v>5.4000000000000003E-3</v>
      </c>
      <c r="S777" s="189">
        <v>0</v>
      </c>
      <c r="T777" s="190">
        <f>S777*H777</f>
        <v>0</v>
      </c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R777" s="191" t="s">
        <v>135</v>
      </c>
      <c r="AT777" s="191" t="s">
        <v>187</v>
      </c>
      <c r="AU777" s="191" t="s">
        <v>82</v>
      </c>
      <c r="AY777" s="19" t="s">
        <v>185</v>
      </c>
      <c r="BE777" s="192">
        <f>IF(N777="základní",J777,0)</f>
        <v>0</v>
      </c>
      <c r="BF777" s="192">
        <f>IF(N777="snížená",J777,0)</f>
        <v>0</v>
      </c>
      <c r="BG777" s="192">
        <f>IF(N777="zákl. přenesená",J777,0)</f>
        <v>0</v>
      </c>
      <c r="BH777" s="192">
        <f>IF(N777="sníž. přenesená",J777,0)</f>
        <v>0</v>
      </c>
      <c r="BI777" s="192">
        <f>IF(N777="nulová",J777,0)</f>
        <v>0</v>
      </c>
      <c r="BJ777" s="19" t="s">
        <v>80</v>
      </c>
      <c r="BK777" s="192">
        <f>ROUND(I777*H777,2)</f>
        <v>0</v>
      </c>
      <c r="BL777" s="19" t="s">
        <v>135</v>
      </c>
      <c r="BM777" s="191" t="s">
        <v>1717</v>
      </c>
    </row>
    <row r="778" spans="1:65" s="13" customFormat="1" ht="11.25">
      <c r="B778" s="198"/>
      <c r="C778" s="199"/>
      <c r="D778" s="200" t="s">
        <v>195</v>
      </c>
      <c r="E778" s="201" t="s">
        <v>19</v>
      </c>
      <c r="F778" s="202" t="s">
        <v>1024</v>
      </c>
      <c r="G778" s="199"/>
      <c r="H778" s="201" t="s">
        <v>19</v>
      </c>
      <c r="I778" s="203"/>
      <c r="J778" s="199"/>
      <c r="K778" s="199"/>
      <c r="L778" s="204"/>
      <c r="M778" s="205"/>
      <c r="N778" s="206"/>
      <c r="O778" s="206"/>
      <c r="P778" s="206"/>
      <c r="Q778" s="206"/>
      <c r="R778" s="206"/>
      <c r="S778" s="206"/>
      <c r="T778" s="207"/>
      <c r="AT778" s="208" t="s">
        <v>195</v>
      </c>
      <c r="AU778" s="208" t="s">
        <v>82</v>
      </c>
      <c r="AV778" s="13" t="s">
        <v>80</v>
      </c>
      <c r="AW778" s="13" t="s">
        <v>35</v>
      </c>
      <c r="AX778" s="13" t="s">
        <v>73</v>
      </c>
      <c r="AY778" s="208" t="s">
        <v>185</v>
      </c>
    </row>
    <row r="779" spans="1:65" s="14" customFormat="1" ht="11.25">
      <c r="B779" s="209"/>
      <c r="C779" s="210"/>
      <c r="D779" s="200" t="s">
        <v>195</v>
      </c>
      <c r="E779" s="211" t="s">
        <v>19</v>
      </c>
      <c r="F779" s="212" t="s">
        <v>1718</v>
      </c>
      <c r="G779" s="210"/>
      <c r="H779" s="213">
        <v>2.7</v>
      </c>
      <c r="I779" s="214"/>
      <c r="J779" s="210"/>
      <c r="K779" s="210"/>
      <c r="L779" s="215"/>
      <c r="M779" s="216"/>
      <c r="N779" s="217"/>
      <c r="O779" s="217"/>
      <c r="P779" s="217"/>
      <c r="Q779" s="217"/>
      <c r="R779" s="217"/>
      <c r="S779" s="217"/>
      <c r="T779" s="218"/>
      <c r="AT779" s="219" t="s">
        <v>195</v>
      </c>
      <c r="AU779" s="219" t="s">
        <v>82</v>
      </c>
      <c r="AV779" s="14" t="s">
        <v>82</v>
      </c>
      <c r="AW779" s="14" t="s">
        <v>35</v>
      </c>
      <c r="AX779" s="14" t="s">
        <v>73</v>
      </c>
      <c r="AY779" s="219" t="s">
        <v>185</v>
      </c>
    </row>
    <row r="780" spans="1:65" s="15" customFormat="1" ht="11.25">
      <c r="B780" s="220"/>
      <c r="C780" s="221"/>
      <c r="D780" s="200" t="s">
        <v>195</v>
      </c>
      <c r="E780" s="222" t="s">
        <v>19</v>
      </c>
      <c r="F780" s="223" t="s">
        <v>226</v>
      </c>
      <c r="G780" s="221"/>
      <c r="H780" s="224">
        <v>2.7</v>
      </c>
      <c r="I780" s="225"/>
      <c r="J780" s="221"/>
      <c r="K780" s="221"/>
      <c r="L780" s="226"/>
      <c r="M780" s="227"/>
      <c r="N780" s="228"/>
      <c r="O780" s="228"/>
      <c r="P780" s="228"/>
      <c r="Q780" s="228"/>
      <c r="R780" s="228"/>
      <c r="S780" s="228"/>
      <c r="T780" s="229"/>
      <c r="AT780" s="230" t="s">
        <v>195</v>
      </c>
      <c r="AU780" s="230" t="s">
        <v>82</v>
      </c>
      <c r="AV780" s="15" t="s">
        <v>135</v>
      </c>
      <c r="AW780" s="15" t="s">
        <v>35</v>
      </c>
      <c r="AX780" s="15" t="s">
        <v>80</v>
      </c>
      <c r="AY780" s="230" t="s">
        <v>185</v>
      </c>
    </row>
    <row r="781" spans="1:65" s="2" customFormat="1" ht="16.5" customHeight="1">
      <c r="A781" s="36"/>
      <c r="B781" s="37"/>
      <c r="C781" s="180" t="s">
        <v>1026</v>
      </c>
      <c r="D781" s="180" t="s">
        <v>187</v>
      </c>
      <c r="E781" s="181" t="s">
        <v>1027</v>
      </c>
      <c r="F781" s="182" t="s">
        <v>1028</v>
      </c>
      <c r="G781" s="183" t="s">
        <v>499</v>
      </c>
      <c r="H781" s="184">
        <v>5.0999999999999996</v>
      </c>
      <c r="I781" s="185"/>
      <c r="J781" s="186">
        <f>ROUND(I781*H781,2)</f>
        <v>0</v>
      </c>
      <c r="K781" s="182" t="s">
        <v>449</v>
      </c>
      <c r="L781" s="41"/>
      <c r="M781" s="187" t="s">
        <v>19</v>
      </c>
      <c r="N781" s="188" t="s">
        <v>44</v>
      </c>
      <c r="O781" s="66"/>
      <c r="P781" s="189">
        <f>O781*H781</f>
        <v>0</v>
      </c>
      <c r="Q781" s="189">
        <v>2.8800000000000002E-3</v>
      </c>
      <c r="R781" s="189">
        <f>Q781*H781</f>
        <v>1.4688E-2</v>
      </c>
      <c r="S781" s="189">
        <v>0</v>
      </c>
      <c r="T781" s="190">
        <f>S781*H781</f>
        <v>0</v>
      </c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R781" s="191" t="s">
        <v>135</v>
      </c>
      <c r="AT781" s="191" t="s">
        <v>187</v>
      </c>
      <c r="AU781" s="191" t="s">
        <v>82</v>
      </c>
      <c r="AY781" s="19" t="s">
        <v>185</v>
      </c>
      <c r="BE781" s="192">
        <f>IF(N781="základní",J781,0)</f>
        <v>0</v>
      </c>
      <c r="BF781" s="192">
        <f>IF(N781="snížená",J781,0)</f>
        <v>0</v>
      </c>
      <c r="BG781" s="192">
        <f>IF(N781="zákl. přenesená",J781,0)</f>
        <v>0</v>
      </c>
      <c r="BH781" s="192">
        <f>IF(N781="sníž. přenesená",J781,0)</f>
        <v>0</v>
      </c>
      <c r="BI781" s="192">
        <f>IF(N781="nulová",J781,0)</f>
        <v>0</v>
      </c>
      <c r="BJ781" s="19" t="s">
        <v>80</v>
      </c>
      <c r="BK781" s="192">
        <f>ROUND(I781*H781,2)</f>
        <v>0</v>
      </c>
      <c r="BL781" s="19" t="s">
        <v>135</v>
      </c>
      <c r="BM781" s="191" t="s">
        <v>1719</v>
      </c>
    </row>
    <row r="782" spans="1:65" s="13" customFormat="1" ht="11.25">
      <c r="B782" s="198"/>
      <c r="C782" s="199"/>
      <c r="D782" s="200" t="s">
        <v>195</v>
      </c>
      <c r="E782" s="201" t="s">
        <v>19</v>
      </c>
      <c r="F782" s="202" t="s">
        <v>1024</v>
      </c>
      <c r="G782" s="199"/>
      <c r="H782" s="201" t="s">
        <v>19</v>
      </c>
      <c r="I782" s="203"/>
      <c r="J782" s="199"/>
      <c r="K782" s="199"/>
      <c r="L782" s="204"/>
      <c r="M782" s="205"/>
      <c r="N782" s="206"/>
      <c r="O782" s="206"/>
      <c r="P782" s="206"/>
      <c r="Q782" s="206"/>
      <c r="R782" s="206"/>
      <c r="S782" s="206"/>
      <c r="T782" s="207"/>
      <c r="AT782" s="208" t="s">
        <v>195</v>
      </c>
      <c r="AU782" s="208" t="s">
        <v>82</v>
      </c>
      <c r="AV782" s="13" t="s">
        <v>80</v>
      </c>
      <c r="AW782" s="13" t="s">
        <v>35</v>
      </c>
      <c r="AX782" s="13" t="s">
        <v>73</v>
      </c>
      <c r="AY782" s="208" t="s">
        <v>185</v>
      </c>
    </row>
    <row r="783" spans="1:65" s="14" customFormat="1" ht="11.25">
      <c r="B783" s="209"/>
      <c r="C783" s="210"/>
      <c r="D783" s="200" t="s">
        <v>195</v>
      </c>
      <c r="E783" s="211" t="s">
        <v>19</v>
      </c>
      <c r="F783" s="212" t="s">
        <v>1720</v>
      </c>
      <c r="G783" s="210"/>
      <c r="H783" s="213">
        <v>5.0999999999999996</v>
      </c>
      <c r="I783" s="214"/>
      <c r="J783" s="210"/>
      <c r="K783" s="210"/>
      <c r="L783" s="215"/>
      <c r="M783" s="216"/>
      <c r="N783" s="217"/>
      <c r="O783" s="217"/>
      <c r="P783" s="217"/>
      <c r="Q783" s="217"/>
      <c r="R783" s="217"/>
      <c r="S783" s="217"/>
      <c r="T783" s="218"/>
      <c r="AT783" s="219" t="s">
        <v>195</v>
      </c>
      <c r="AU783" s="219" t="s">
        <v>82</v>
      </c>
      <c r="AV783" s="14" t="s">
        <v>82</v>
      </c>
      <c r="AW783" s="14" t="s">
        <v>35</v>
      </c>
      <c r="AX783" s="14" t="s">
        <v>73</v>
      </c>
      <c r="AY783" s="219" t="s">
        <v>185</v>
      </c>
    </row>
    <row r="784" spans="1:65" s="15" customFormat="1" ht="11.25">
      <c r="B784" s="220"/>
      <c r="C784" s="221"/>
      <c r="D784" s="200" t="s">
        <v>195</v>
      </c>
      <c r="E784" s="222" t="s">
        <v>19</v>
      </c>
      <c r="F784" s="223" t="s">
        <v>226</v>
      </c>
      <c r="G784" s="221"/>
      <c r="H784" s="224">
        <v>5.0999999999999996</v>
      </c>
      <c r="I784" s="225"/>
      <c r="J784" s="221"/>
      <c r="K784" s="221"/>
      <c r="L784" s="226"/>
      <c r="M784" s="227"/>
      <c r="N784" s="228"/>
      <c r="O784" s="228"/>
      <c r="P784" s="228"/>
      <c r="Q784" s="228"/>
      <c r="R784" s="228"/>
      <c r="S784" s="228"/>
      <c r="T784" s="229"/>
      <c r="AT784" s="230" t="s">
        <v>195</v>
      </c>
      <c r="AU784" s="230" t="s">
        <v>82</v>
      </c>
      <c r="AV784" s="15" t="s">
        <v>135</v>
      </c>
      <c r="AW784" s="15" t="s">
        <v>35</v>
      </c>
      <c r="AX784" s="15" t="s">
        <v>80</v>
      </c>
      <c r="AY784" s="230" t="s">
        <v>185</v>
      </c>
    </row>
    <row r="785" spans="1:65" s="2" customFormat="1" ht="16.5" customHeight="1">
      <c r="A785" s="36"/>
      <c r="B785" s="37"/>
      <c r="C785" s="180" t="s">
        <v>1030</v>
      </c>
      <c r="D785" s="180" t="s">
        <v>187</v>
      </c>
      <c r="E785" s="181" t="s">
        <v>1205</v>
      </c>
      <c r="F785" s="182" t="s">
        <v>1206</v>
      </c>
      <c r="G785" s="183" t="s">
        <v>499</v>
      </c>
      <c r="H785" s="184">
        <v>2.4</v>
      </c>
      <c r="I785" s="185"/>
      <c r="J785" s="186">
        <f>ROUND(I785*H785,2)</f>
        <v>0</v>
      </c>
      <c r="K785" s="182" t="s">
        <v>449</v>
      </c>
      <c r="L785" s="41"/>
      <c r="M785" s="187" t="s">
        <v>19</v>
      </c>
      <c r="N785" s="188" t="s">
        <v>44</v>
      </c>
      <c r="O785" s="66"/>
      <c r="P785" s="189">
        <f>O785*H785</f>
        <v>0</v>
      </c>
      <c r="Q785" s="189">
        <v>2.8800000000000002E-3</v>
      </c>
      <c r="R785" s="189">
        <f>Q785*H785</f>
        <v>6.9120000000000006E-3</v>
      </c>
      <c r="S785" s="189">
        <v>0</v>
      </c>
      <c r="T785" s="190">
        <f>S785*H785</f>
        <v>0</v>
      </c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R785" s="191" t="s">
        <v>135</v>
      </c>
      <c r="AT785" s="191" t="s">
        <v>187</v>
      </c>
      <c r="AU785" s="191" t="s">
        <v>82</v>
      </c>
      <c r="AY785" s="19" t="s">
        <v>185</v>
      </c>
      <c r="BE785" s="192">
        <f>IF(N785="základní",J785,0)</f>
        <v>0</v>
      </c>
      <c r="BF785" s="192">
        <f>IF(N785="snížená",J785,0)</f>
        <v>0</v>
      </c>
      <c r="BG785" s="192">
        <f>IF(N785="zákl. přenesená",J785,0)</f>
        <v>0</v>
      </c>
      <c r="BH785" s="192">
        <f>IF(N785="sníž. přenesená",J785,0)</f>
        <v>0</v>
      </c>
      <c r="BI785" s="192">
        <f>IF(N785="nulová",J785,0)</f>
        <v>0</v>
      </c>
      <c r="BJ785" s="19" t="s">
        <v>80</v>
      </c>
      <c r="BK785" s="192">
        <f>ROUND(I785*H785,2)</f>
        <v>0</v>
      </c>
      <c r="BL785" s="19" t="s">
        <v>135</v>
      </c>
      <c r="BM785" s="191" t="s">
        <v>1721</v>
      </c>
    </row>
    <row r="786" spans="1:65" s="13" customFormat="1" ht="11.25">
      <c r="B786" s="198"/>
      <c r="C786" s="199"/>
      <c r="D786" s="200" t="s">
        <v>195</v>
      </c>
      <c r="E786" s="201" t="s">
        <v>19</v>
      </c>
      <c r="F786" s="202" t="s">
        <v>1024</v>
      </c>
      <c r="G786" s="199"/>
      <c r="H786" s="201" t="s">
        <v>19</v>
      </c>
      <c r="I786" s="203"/>
      <c r="J786" s="199"/>
      <c r="K786" s="199"/>
      <c r="L786" s="204"/>
      <c r="M786" s="205"/>
      <c r="N786" s="206"/>
      <c r="O786" s="206"/>
      <c r="P786" s="206"/>
      <c r="Q786" s="206"/>
      <c r="R786" s="206"/>
      <c r="S786" s="206"/>
      <c r="T786" s="207"/>
      <c r="AT786" s="208" t="s">
        <v>195</v>
      </c>
      <c r="AU786" s="208" t="s">
        <v>82</v>
      </c>
      <c r="AV786" s="13" t="s">
        <v>80</v>
      </c>
      <c r="AW786" s="13" t="s">
        <v>35</v>
      </c>
      <c r="AX786" s="13" t="s">
        <v>73</v>
      </c>
      <c r="AY786" s="208" t="s">
        <v>185</v>
      </c>
    </row>
    <row r="787" spans="1:65" s="14" customFormat="1" ht="11.25">
      <c r="B787" s="209"/>
      <c r="C787" s="210"/>
      <c r="D787" s="200" t="s">
        <v>195</v>
      </c>
      <c r="E787" s="211" t="s">
        <v>19</v>
      </c>
      <c r="F787" s="212" t="s">
        <v>1025</v>
      </c>
      <c r="G787" s="210"/>
      <c r="H787" s="213">
        <v>2.4</v>
      </c>
      <c r="I787" s="214"/>
      <c r="J787" s="210"/>
      <c r="K787" s="210"/>
      <c r="L787" s="215"/>
      <c r="M787" s="216"/>
      <c r="N787" s="217"/>
      <c r="O787" s="217"/>
      <c r="P787" s="217"/>
      <c r="Q787" s="217"/>
      <c r="R787" s="217"/>
      <c r="S787" s="217"/>
      <c r="T787" s="218"/>
      <c r="AT787" s="219" t="s">
        <v>195</v>
      </c>
      <c r="AU787" s="219" t="s">
        <v>82</v>
      </c>
      <c r="AV787" s="14" t="s">
        <v>82</v>
      </c>
      <c r="AW787" s="14" t="s">
        <v>35</v>
      </c>
      <c r="AX787" s="14" t="s">
        <v>73</v>
      </c>
      <c r="AY787" s="219" t="s">
        <v>185</v>
      </c>
    </row>
    <row r="788" spans="1:65" s="15" customFormat="1" ht="11.25">
      <c r="B788" s="220"/>
      <c r="C788" s="221"/>
      <c r="D788" s="200" t="s">
        <v>195</v>
      </c>
      <c r="E788" s="222" t="s">
        <v>19</v>
      </c>
      <c r="F788" s="223" t="s">
        <v>226</v>
      </c>
      <c r="G788" s="221"/>
      <c r="H788" s="224">
        <v>2.4</v>
      </c>
      <c r="I788" s="225"/>
      <c r="J788" s="221"/>
      <c r="K788" s="221"/>
      <c r="L788" s="226"/>
      <c r="M788" s="227"/>
      <c r="N788" s="228"/>
      <c r="O788" s="228"/>
      <c r="P788" s="228"/>
      <c r="Q788" s="228"/>
      <c r="R788" s="228"/>
      <c r="S788" s="228"/>
      <c r="T788" s="229"/>
      <c r="AT788" s="230" t="s">
        <v>195</v>
      </c>
      <c r="AU788" s="230" t="s">
        <v>82</v>
      </c>
      <c r="AV788" s="15" t="s">
        <v>135</v>
      </c>
      <c r="AW788" s="15" t="s">
        <v>35</v>
      </c>
      <c r="AX788" s="15" t="s">
        <v>80</v>
      </c>
      <c r="AY788" s="230" t="s">
        <v>185</v>
      </c>
    </row>
    <row r="789" spans="1:65" s="12" customFormat="1" ht="22.9" customHeight="1">
      <c r="B789" s="164"/>
      <c r="C789" s="165"/>
      <c r="D789" s="166" t="s">
        <v>72</v>
      </c>
      <c r="E789" s="178" t="s">
        <v>398</v>
      </c>
      <c r="F789" s="178" t="s">
        <v>399</v>
      </c>
      <c r="G789" s="165"/>
      <c r="H789" s="165"/>
      <c r="I789" s="168"/>
      <c r="J789" s="179">
        <f>BK789</f>
        <v>0</v>
      </c>
      <c r="K789" s="165"/>
      <c r="L789" s="170"/>
      <c r="M789" s="171"/>
      <c r="N789" s="172"/>
      <c r="O789" s="172"/>
      <c r="P789" s="173">
        <f>SUM(P790:P791)</f>
        <v>0</v>
      </c>
      <c r="Q789" s="172"/>
      <c r="R789" s="173">
        <f>SUM(R790:R791)</f>
        <v>0</v>
      </c>
      <c r="S789" s="172"/>
      <c r="T789" s="174">
        <f>SUM(T790:T791)</f>
        <v>0</v>
      </c>
      <c r="AR789" s="175" t="s">
        <v>80</v>
      </c>
      <c r="AT789" s="176" t="s">
        <v>72</v>
      </c>
      <c r="AU789" s="176" t="s">
        <v>80</v>
      </c>
      <c r="AY789" s="175" t="s">
        <v>185</v>
      </c>
      <c r="BK789" s="177">
        <f>SUM(BK790:BK791)</f>
        <v>0</v>
      </c>
    </row>
    <row r="790" spans="1:65" s="2" customFormat="1" ht="37.9" customHeight="1">
      <c r="A790" s="36"/>
      <c r="B790" s="37"/>
      <c r="C790" s="180" t="s">
        <v>1032</v>
      </c>
      <c r="D790" s="180" t="s">
        <v>187</v>
      </c>
      <c r="E790" s="181" t="s">
        <v>615</v>
      </c>
      <c r="F790" s="182" t="s">
        <v>616</v>
      </c>
      <c r="G790" s="183" t="s">
        <v>342</v>
      </c>
      <c r="H790" s="184">
        <v>504.31900000000002</v>
      </c>
      <c r="I790" s="185"/>
      <c r="J790" s="186">
        <f>ROUND(I790*H790,2)</f>
        <v>0</v>
      </c>
      <c r="K790" s="182" t="s">
        <v>191</v>
      </c>
      <c r="L790" s="41"/>
      <c r="M790" s="187" t="s">
        <v>19</v>
      </c>
      <c r="N790" s="188" t="s">
        <v>44</v>
      </c>
      <c r="O790" s="66"/>
      <c r="P790" s="189">
        <f>O790*H790</f>
        <v>0</v>
      </c>
      <c r="Q790" s="189">
        <v>0</v>
      </c>
      <c r="R790" s="189">
        <f>Q790*H790</f>
        <v>0</v>
      </c>
      <c r="S790" s="189">
        <v>0</v>
      </c>
      <c r="T790" s="190">
        <f>S790*H790</f>
        <v>0</v>
      </c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R790" s="191" t="s">
        <v>135</v>
      </c>
      <c r="AT790" s="191" t="s">
        <v>187</v>
      </c>
      <c r="AU790" s="191" t="s">
        <v>82</v>
      </c>
      <c r="AY790" s="19" t="s">
        <v>185</v>
      </c>
      <c r="BE790" s="192">
        <f>IF(N790="základní",J790,0)</f>
        <v>0</v>
      </c>
      <c r="BF790" s="192">
        <f>IF(N790="snížená",J790,0)</f>
        <v>0</v>
      </c>
      <c r="BG790" s="192">
        <f>IF(N790="zákl. přenesená",J790,0)</f>
        <v>0</v>
      </c>
      <c r="BH790" s="192">
        <f>IF(N790="sníž. přenesená",J790,0)</f>
        <v>0</v>
      </c>
      <c r="BI790" s="192">
        <f>IF(N790="nulová",J790,0)</f>
        <v>0</v>
      </c>
      <c r="BJ790" s="19" t="s">
        <v>80</v>
      </c>
      <c r="BK790" s="192">
        <f>ROUND(I790*H790,2)</f>
        <v>0</v>
      </c>
      <c r="BL790" s="19" t="s">
        <v>135</v>
      </c>
      <c r="BM790" s="191" t="s">
        <v>1722</v>
      </c>
    </row>
    <row r="791" spans="1:65" s="2" customFormat="1" ht="11.25">
      <c r="A791" s="36"/>
      <c r="B791" s="37"/>
      <c r="C791" s="38"/>
      <c r="D791" s="193" t="s">
        <v>193</v>
      </c>
      <c r="E791" s="38"/>
      <c r="F791" s="194" t="s">
        <v>618</v>
      </c>
      <c r="G791" s="38"/>
      <c r="H791" s="38"/>
      <c r="I791" s="195"/>
      <c r="J791" s="38"/>
      <c r="K791" s="38"/>
      <c r="L791" s="41"/>
      <c r="M791" s="196"/>
      <c r="N791" s="197"/>
      <c r="O791" s="66"/>
      <c r="P791" s="66"/>
      <c r="Q791" s="66"/>
      <c r="R791" s="66"/>
      <c r="S791" s="66"/>
      <c r="T791" s="67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T791" s="19" t="s">
        <v>193</v>
      </c>
      <c r="AU791" s="19" t="s">
        <v>82</v>
      </c>
    </row>
    <row r="792" spans="1:65" s="12" customFormat="1" ht="25.9" customHeight="1">
      <c r="B792" s="164"/>
      <c r="C792" s="165"/>
      <c r="D792" s="166" t="s">
        <v>72</v>
      </c>
      <c r="E792" s="167" t="s">
        <v>405</v>
      </c>
      <c r="F792" s="167" t="s">
        <v>406</v>
      </c>
      <c r="G792" s="165"/>
      <c r="H792" s="165"/>
      <c r="I792" s="168"/>
      <c r="J792" s="169">
        <f>BK792</f>
        <v>0</v>
      </c>
      <c r="K792" s="165"/>
      <c r="L792" s="170"/>
      <c r="M792" s="171"/>
      <c r="N792" s="172"/>
      <c r="O792" s="172"/>
      <c r="P792" s="173">
        <f>P793+P822+P835+P861+P1089+P1138+P1217+P1326+P1359+P1506+P1552+P1626</f>
        <v>0</v>
      </c>
      <c r="Q792" s="172"/>
      <c r="R792" s="173">
        <f>R793+R822+R835+R861+R1089+R1138+R1217+R1326+R1359+R1506+R1552+R1626</f>
        <v>31.976112529999998</v>
      </c>
      <c r="S792" s="172"/>
      <c r="T792" s="174">
        <f>T793+T822+T835+T861+T1089+T1138+T1217+T1326+T1359+T1506+T1552+T1626</f>
        <v>0</v>
      </c>
      <c r="AR792" s="175" t="s">
        <v>82</v>
      </c>
      <c r="AT792" s="176" t="s">
        <v>72</v>
      </c>
      <c r="AU792" s="176" t="s">
        <v>73</v>
      </c>
      <c r="AY792" s="175" t="s">
        <v>185</v>
      </c>
      <c r="BK792" s="177">
        <f>BK793+BK822+BK835+BK861+BK1089+BK1138+BK1217+BK1326+BK1359+BK1506+BK1552+BK1626</f>
        <v>0</v>
      </c>
    </row>
    <row r="793" spans="1:65" s="12" customFormat="1" ht="22.9" customHeight="1">
      <c r="B793" s="164"/>
      <c r="C793" s="165"/>
      <c r="D793" s="166" t="s">
        <v>72</v>
      </c>
      <c r="E793" s="178" t="s">
        <v>619</v>
      </c>
      <c r="F793" s="178" t="s">
        <v>620</v>
      </c>
      <c r="G793" s="165"/>
      <c r="H793" s="165"/>
      <c r="I793" s="168"/>
      <c r="J793" s="179">
        <f>BK793</f>
        <v>0</v>
      </c>
      <c r="K793" s="165"/>
      <c r="L793" s="170"/>
      <c r="M793" s="171"/>
      <c r="N793" s="172"/>
      <c r="O793" s="172"/>
      <c r="P793" s="173">
        <f>SUM(P794:P821)</f>
        <v>0</v>
      </c>
      <c r="Q793" s="172"/>
      <c r="R793" s="173">
        <f>SUM(R794:R821)</f>
        <v>0.36338399999999993</v>
      </c>
      <c r="S793" s="172"/>
      <c r="T793" s="174">
        <f>SUM(T794:T821)</f>
        <v>0</v>
      </c>
      <c r="AR793" s="175" t="s">
        <v>82</v>
      </c>
      <c r="AT793" s="176" t="s">
        <v>72</v>
      </c>
      <c r="AU793" s="176" t="s">
        <v>80</v>
      </c>
      <c r="AY793" s="175" t="s">
        <v>185</v>
      </c>
      <c r="BK793" s="177">
        <f>SUM(BK794:BK821)</f>
        <v>0</v>
      </c>
    </row>
    <row r="794" spans="1:65" s="2" customFormat="1" ht="21.75" customHeight="1">
      <c r="A794" s="36"/>
      <c r="B794" s="37"/>
      <c r="C794" s="180" t="s">
        <v>1279</v>
      </c>
      <c r="D794" s="180" t="s">
        <v>187</v>
      </c>
      <c r="E794" s="181" t="s">
        <v>1723</v>
      </c>
      <c r="F794" s="182" t="s">
        <v>1724</v>
      </c>
      <c r="G794" s="183" t="s">
        <v>240</v>
      </c>
      <c r="H794" s="184">
        <v>19.899999999999999</v>
      </c>
      <c r="I794" s="185"/>
      <c r="J794" s="186">
        <f>ROUND(I794*H794,2)</f>
        <v>0</v>
      </c>
      <c r="K794" s="182" t="s">
        <v>191</v>
      </c>
      <c r="L794" s="41"/>
      <c r="M794" s="187" t="s">
        <v>19</v>
      </c>
      <c r="N794" s="188" t="s">
        <v>44</v>
      </c>
      <c r="O794" s="66"/>
      <c r="P794" s="189">
        <f>O794*H794</f>
        <v>0</v>
      </c>
      <c r="Q794" s="189">
        <v>4.4999999999999997E-3</v>
      </c>
      <c r="R794" s="189">
        <f>Q794*H794</f>
        <v>8.9549999999999991E-2</v>
      </c>
      <c r="S794" s="189">
        <v>0</v>
      </c>
      <c r="T794" s="190">
        <f>S794*H794</f>
        <v>0</v>
      </c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R794" s="191" t="s">
        <v>339</v>
      </c>
      <c r="AT794" s="191" t="s">
        <v>187</v>
      </c>
      <c r="AU794" s="191" t="s">
        <v>82</v>
      </c>
      <c r="AY794" s="19" t="s">
        <v>185</v>
      </c>
      <c r="BE794" s="192">
        <f>IF(N794="základní",J794,0)</f>
        <v>0</v>
      </c>
      <c r="BF794" s="192">
        <f>IF(N794="snížená",J794,0)</f>
        <v>0</v>
      </c>
      <c r="BG794" s="192">
        <f>IF(N794="zákl. přenesená",J794,0)</f>
        <v>0</v>
      </c>
      <c r="BH794" s="192">
        <f>IF(N794="sníž. přenesená",J794,0)</f>
        <v>0</v>
      </c>
      <c r="BI794" s="192">
        <f>IF(N794="nulová",J794,0)</f>
        <v>0</v>
      </c>
      <c r="BJ794" s="19" t="s">
        <v>80</v>
      </c>
      <c r="BK794" s="192">
        <f>ROUND(I794*H794,2)</f>
        <v>0</v>
      </c>
      <c r="BL794" s="19" t="s">
        <v>339</v>
      </c>
      <c r="BM794" s="191" t="s">
        <v>1725</v>
      </c>
    </row>
    <row r="795" spans="1:65" s="2" customFormat="1" ht="11.25">
      <c r="A795" s="36"/>
      <c r="B795" s="37"/>
      <c r="C795" s="38"/>
      <c r="D795" s="193" t="s">
        <v>193</v>
      </c>
      <c r="E795" s="38"/>
      <c r="F795" s="194" t="s">
        <v>1726</v>
      </c>
      <c r="G795" s="38"/>
      <c r="H795" s="38"/>
      <c r="I795" s="195"/>
      <c r="J795" s="38"/>
      <c r="K795" s="38"/>
      <c r="L795" s="41"/>
      <c r="M795" s="196"/>
      <c r="N795" s="197"/>
      <c r="O795" s="66"/>
      <c r="P795" s="66"/>
      <c r="Q795" s="66"/>
      <c r="R795" s="66"/>
      <c r="S795" s="66"/>
      <c r="T795" s="67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T795" s="19" t="s">
        <v>193</v>
      </c>
      <c r="AU795" s="19" t="s">
        <v>82</v>
      </c>
    </row>
    <row r="796" spans="1:65" s="13" customFormat="1" ht="11.25">
      <c r="B796" s="198"/>
      <c r="C796" s="199"/>
      <c r="D796" s="200" t="s">
        <v>195</v>
      </c>
      <c r="E796" s="201" t="s">
        <v>19</v>
      </c>
      <c r="F796" s="202" t="s">
        <v>1481</v>
      </c>
      <c r="G796" s="199"/>
      <c r="H796" s="201" t="s">
        <v>19</v>
      </c>
      <c r="I796" s="203"/>
      <c r="J796" s="199"/>
      <c r="K796" s="199"/>
      <c r="L796" s="204"/>
      <c r="M796" s="205"/>
      <c r="N796" s="206"/>
      <c r="O796" s="206"/>
      <c r="P796" s="206"/>
      <c r="Q796" s="206"/>
      <c r="R796" s="206"/>
      <c r="S796" s="206"/>
      <c r="T796" s="207"/>
      <c r="AT796" s="208" t="s">
        <v>195</v>
      </c>
      <c r="AU796" s="208" t="s">
        <v>82</v>
      </c>
      <c r="AV796" s="13" t="s">
        <v>80</v>
      </c>
      <c r="AW796" s="13" t="s">
        <v>35</v>
      </c>
      <c r="AX796" s="13" t="s">
        <v>73</v>
      </c>
      <c r="AY796" s="208" t="s">
        <v>185</v>
      </c>
    </row>
    <row r="797" spans="1:65" s="14" customFormat="1" ht="11.25">
      <c r="B797" s="209"/>
      <c r="C797" s="210"/>
      <c r="D797" s="200" t="s">
        <v>195</v>
      </c>
      <c r="E797" s="211" t="s">
        <v>19</v>
      </c>
      <c r="F797" s="212" t="s">
        <v>1727</v>
      </c>
      <c r="G797" s="210"/>
      <c r="H797" s="213">
        <v>19.899999999999999</v>
      </c>
      <c r="I797" s="214"/>
      <c r="J797" s="210"/>
      <c r="K797" s="210"/>
      <c r="L797" s="215"/>
      <c r="M797" s="216"/>
      <c r="N797" s="217"/>
      <c r="O797" s="217"/>
      <c r="P797" s="217"/>
      <c r="Q797" s="217"/>
      <c r="R797" s="217"/>
      <c r="S797" s="217"/>
      <c r="T797" s="218"/>
      <c r="AT797" s="219" t="s">
        <v>195</v>
      </c>
      <c r="AU797" s="219" t="s">
        <v>82</v>
      </c>
      <c r="AV797" s="14" t="s">
        <v>82</v>
      </c>
      <c r="AW797" s="14" t="s">
        <v>35</v>
      </c>
      <c r="AX797" s="14" t="s">
        <v>73</v>
      </c>
      <c r="AY797" s="219" t="s">
        <v>185</v>
      </c>
    </row>
    <row r="798" spans="1:65" s="15" customFormat="1" ht="11.25">
      <c r="B798" s="220"/>
      <c r="C798" s="221"/>
      <c r="D798" s="200" t="s">
        <v>195</v>
      </c>
      <c r="E798" s="222" t="s">
        <v>19</v>
      </c>
      <c r="F798" s="223" t="s">
        <v>226</v>
      </c>
      <c r="G798" s="221"/>
      <c r="H798" s="224">
        <v>19.899999999999999</v>
      </c>
      <c r="I798" s="225"/>
      <c r="J798" s="221"/>
      <c r="K798" s="221"/>
      <c r="L798" s="226"/>
      <c r="M798" s="227"/>
      <c r="N798" s="228"/>
      <c r="O798" s="228"/>
      <c r="P798" s="228"/>
      <c r="Q798" s="228"/>
      <c r="R798" s="228"/>
      <c r="S798" s="228"/>
      <c r="T798" s="229"/>
      <c r="AT798" s="230" t="s">
        <v>195</v>
      </c>
      <c r="AU798" s="230" t="s">
        <v>82</v>
      </c>
      <c r="AV798" s="15" t="s">
        <v>135</v>
      </c>
      <c r="AW798" s="15" t="s">
        <v>35</v>
      </c>
      <c r="AX798" s="15" t="s">
        <v>80</v>
      </c>
      <c r="AY798" s="230" t="s">
        <v>185</v>
      </c>
    </row>
    <row r="799" spans="1:65" s="2" customFormat="1" ht="21.75" customHeight="1">
      <c r="A799" s="36"/>
      <c r="B799" s="37"/>
      <c r="C799" s="180" t="s">
        <v>1289</v>
      </c>
      <c r="D799" s="180" t="s">
        <v>187</v>
      </c>
      <c r="E799" s="181" t="s">
        <v>1728</v>
      </c>
      <c r="F799" s="182" t="s">
        <v>1729</v>
      </c>
      <c r="G799" s="183" t="s">
        <v>240</v>
      </c>
      <c r="H799" s="184">
        <v>60.851999999999997</v>
      </c>
      <c r="I799" s="185"/>
      <c r="J799" s="186">
        <f>ROUND(I799*H799,2)</f>
        <v>0</v>
      </c>
      <c r="K799" s="182" t="s">
        <v>191</v>
      </c>
      <c r="L799" s="41"/>
      <c r="M799" s="187" t="s">
        <v>19</v>
      </c>
      <c r="N799" s="188" t="s">
        <v>44</v>
      </c>
      <c r="O799" s="66"/>
      <c r="P799" s="189">
        <f>O799*H799</f>
        <v>0</v>
      </c>
      <c r="Q799" s="189">
        <v>4.4999999999999997E-3</v>
      </c>
      <c r="R799" s="189">
        <f>Q799*H799</f>
        <v>0.27383399999999997</v>
      </c>
      <c r="S799" s="189">
        <v>0</v>
      </c>
      <c r="T799" s="190">
        <f>S799*H799</f>
        <v>0</v>
      </c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R799" s="191" t="s">
        <v>339</v>
      </c>
      <c r="AT799" s="191" t="s">
        <v>187</v>
      </c>
      <c r="AU799" s="191" t="s">
        <v>82</v>
      </c>
      <c r="AY799" s="19" t="s">
        <v>185</v>
      </c>
      <c r="BE799" s="192">
        <f>IF(N799="základní",J799,0)</f>
        <v>0</v>
      </c>
      <c r="BF799" s="192">
        <f>IF(N799="snížená",J799,0)</f>
        <v>0</v>
      </c>
      <c r="BG799" s="192">
        <f>IF(N799="zákl. přenesená",J799,0)</f>
        <v>0</v>
      </c>
      <c r="BH799" s="192">
        <f>IF(N799="sníž. přenesená",J799,0)</f>
        <v>0</v>
      </c>
      <c r="BI799" s="192">
        <f>IF(N799="nulová",J799,0)</f>
        <v>0</v>
      </c>
      <c r="BJ799" s="19" t="s">
        <v>80</v>
      </c>
      <c r="BK799" s="192">
        <f>ROUND(I799*H799,2)</f>
        <v>0</v>
      </c>
      <c r="BL799" s="19" t="s">
        <v>339</v>
      </c>
      <c r="BM799" s="191" t="s">
        <v>1730</v>
      </c>
    </row>
    <row r="800" spans="1:65" s="2" customFormat="1" ht="11.25">
      <c r="A800" s="36"/>
      <c r="B800" s="37"/>
      <c r="C800" s="38"/>
      <c r="D800" s="193" t="s">
        <v>193</v>
      </c>
      <c r="E800" s="38"/>
      <c r="F800" s="194" t="s">
        <v>1731</v>
      </c>
      <c r="G800" s="38"/>
      <c r="H800" s="38"/>
      <c r="I800" s="195"/>
      <c r="J800" s="38"/>
      <c r="K800" s="38"/>
      <c r="L800" s="41"/>
      <c r="M800" s="196"/>
      <c r="N800" s="197"/>
      <c r="O800" s="66"/>
      <c r="P800" s="66"/>
      <c r="Q800" s="66"/>
      <c r="R800" s="66"/>
      <c r="S800" s="66"/>
      <c r="T800" s="67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T800" s="19" t="s">
        <v>193</v>
      </c>
      <c r="AU800" s="19" t="s">
        <v>82</v>
      </c>
    </row>
    <row r="801" spans="2:51" s="13" customFormat="1" ht="11.25">
      <c r="B801" s="198"/>
      <c r="C801" s="199"/>
      <c r="D801" s="200" t="s">
        <v>195</v>
      </c>
      <c r="E801" s="201" t="s">
        <v>19</v>
      </c>
      <c r="F801" s="202" t="s">
        <v>1481</v>
      </c>
      <c r="G801" s="199"/>
      <c r="H801" s="201" t="s">
        <v>19</v>
      </c>
      <c r="I801" s="203"/>
      <c r="J801" s="199"/>
      <c r="K801" s="199"/>
      <c r="L801" s="204"/>
      <c r="M801" s="205"/>
      <c r="N801" s="206"/>
      <c r="O801" s="206"/>
      <c r="P801" s="206"/>
      <c r="Q801" s="206"/>
      <c r="R801" s="206"/>
      <c r="S801" s="206"/>
      <c r="T801" s="207"/>
      <c r="AT801" s="208" t="s">
        <v>195</v>
      </c>
      <c r="AU801" s="208" t="s">
        <v>82</v>
      </c>
      <c r="AV801" s="13" t="s">
        <v>80</v>
      </c>
      <c r="AW801" s="13" t="s">
        <v>35</v>
      </c>
      <c r="AX801" s="13" t="s">
        <v>73</v>
      </c>
      <c r="AY801" s="208" t="s">
        <v>185</v>
      </c>
    </row>
    <row r="802" spans="2:51" s="13" customFormat="1" ht="11.25">
      <c r="B802" s="198"/>
      <c r="C802" s="199"/>
      <c r="D802" s="200" t="s">
        <v>195</v>
      </c>
      <c r="E802" s="201" t="s">
        <v>19</v>
      </c>
      <c r="F802" s="202" t="s">
        <v>1611</v>
      </c>
      <c r="G802" s="199"/>
      <c r="H802" s="201" t="s">
        <v>19</v>
      </c>
      <c r="I802" s="203"/>
      <c r="J802" s="199"/>
      <c r="K802" s="199"/>
      <c r="L802" s="204"/>
      <c r="M802" s="205"/>
      <c r="N802" s="206"/>
      <c r="O802" s="206"/>
      <c r="P802" s="206"/>
      <c r="Q802" s="206"/>
      <c r="R802" s="206"/>
      <c r="S802" s="206"/>
      <c r="T802" s="207"/>
      <c r="AT802" s="208" t="s">
        <v>195</v>
      </c>
      <c r="AU802" s="208" t="s">
        <v>82</v>
      </c>
      <c r="AV802" s="13" t="s">
        <v>80</v>
      </c>
      <c r="AW802" s="13" t="s">
        <v>35</v>
      </c>
      <c r="AX802" s="13" t="s">
        <v>73</v>
      </c>
      <c r="AY802" s="208" t="s">
        <v>185</v>
      </c>
    </row>
    <row r="803" spans="2:51" s="14" customFormat="1" ht="11.25">
      <c r="B803" s="209"/>
      <c r="C803" s="210"/>
      <c r="D803" s="200" t="s">
        <v>195</v>
      </c>
      <c r="E803" s="211" t="s">
        <v>19</v>
      </c>
      <c r="F803" s="212" t="s">
        <v>1732</v>
      </c>
      <c r="G803" s="210"/>
      <c r="H803" s="213">
        <v>16.308</v>
      </c>
      <c r="I803" s="214"/>
      <c r="J803" s="210"/>
      <c r="K803" s="210"/>
      <c r="L803" s="215"/>
      <c r="M803" s="216"/>
      <c r="N803" s="217"/>
      <c r="O803" s="217"/>
      <c r="P803" s="217"/>
      <c r="Q803" s="217"/>
      <c r="R803" s="217"/>
      <c r="S803" s="217"/>
      <c r="T803" s="218"/>
      <c r="AT803" s="219" t="s">
        <v>195</v>
      </c>
      <c r="AU803" s="219" t="s">
        <v>82</v>
      </c>
      <c r="AV803" s="14" t="s">
        <v>82</v>
      </c>
      <c r="AW803" s="14" t="s">
        <v>35</v>
      </c>
      <c r="AX803" s="14" t="s">
        <v>73</v>
      </c>
      <c r="AY803" s="219" t="s">
        <v>185</v>
      </c>
    </row>
    <row r="804" spans="2:51" s="14" customFormat="1" ht="11.25">
      <c r="B804" s="209"/>
      <c r="C804" s="210"/>
      <c r="D804" s="200" t="s">
        <v>195</v>
      </c>
      <c r="E804" s="211" t="s">
        <v>19</v>
      </c>
      <c r="F804" s="212" t="s">
        <v>1733</v>
      </c>
      <c r="G804" s="210"/>
      <c r="H804" s="213">
        <v>-3.24</v>
      </c>
      <c r="I804" s="214"/>
      <c r="J804" s="210"/>
      <c r="K804" s="210"/>
      <c r="L804" s="215"/>
      <c r="M804" s="216"/>
      <c r="N804" s="217"/>
      <c r="O804" s="217"/>
      <c r="P804" s="217"/>
      <c r="Q804" s="217"/>
      <c r="R804" s="217"/>
      <c r="S804" s="217"/>
      <c r="T804" s="218"/>
      <c r="AT804" s="219" t="s">
        <v>195</v>
      </c>
      <c r="AU804" s="219" t="s">
        <v>82</v>
      </c>
      <c r="AV804" s="14" t="s">
        <v>82</v>
      </c>
      <c r="AW804" s="14" t="s">
        <v>35</v>
      </c>
      <c r="AX804" s="14" t="s">
        <v>73</v>
      </c>
      <c r="AY804" s="219" t="s">
        <v>185</v>
      </c>
    </row>
    <row r="805" spans="2:51" s="13" customFormat="1" ht="11.25">
      <c r="B805" s="198"/>
      <c r="C805" s="199"/>
      <c r="D805" s="200" t="s">
        <v>195</v>
      </c>
      <c r="E805" s="201" t="s">
        <v>19</v>
      </c>
      <c r="F805" s="202" t="s">
        <v>1613</v>
      </c>
      <c r="G805" s="199"/>
      <c r="H805" s="201" t="s">
        <v>19</v>
      </c>
      <c r="I805" s="203"/>
      <c r="J805" s="199"/>
      <c r="K805" s="199"/>
      <c r="L805" s="204"/>
      <c r="M805" s="205"/>
      <c r="N805" s="206"/>
      <c r="O805" s="206"/>
      <c r="P805" s="206"/>
      <c r="Q805" s="206"/>
      <c r="R805" s="206"/>
      <c r="S805" s="206"/>
      <c r="T805" s="207"/>
      <c r="AT805" s="208" t="s">
        <v>195</v>
      </c>
      <c r="AU805" s="208" t="s">
        <v>82</v>
      </c>
      <c r="AV805" s="13" t="s">
        <v>80</v>
      </c>
      <c r="AW805" s="13" t="s">
        <v>35</v>
      </c>
      <c r="AX805" s="13" t="s">
        <v>73</v>
      </c>
      <c r="AY805" s="208" t="s">
        <v>185</v>
      </c>
    </row>
    <row r="806" spans="2:51" s="14" customFormat="1" ht="11.25">
      <c r="B806" s="209"/>
      <c r="C806" s="210"/>
      <c r="D806" s="200" t="s">
        <v>195</v>
      </c>
      <c r="E806" s="211" t="s">
        <v>19</v>
      </c>
      <c r="F806" s="212" t="s">
        <v>1734</v>
      </c>
      <c r="G806" s="210"/>
      <c r="H806" s="213">
        <v>16.2</v>
      </c>
      <c r="I806" s="214"/>
      <c r="J806" s="210"/>
      <c r="K806" s="210"/>
      <c r="L806" s="215"/>
      <c r="M806" s="216"/>
      <c r="N806" s="217"/>
      <c r="O806" s="217"/>
      <c r="P806" s="217"/>
      <c r="Q806" s="217"/>
      <c r="R806" s="217"/>
      <c r="S806" s="217"/>
      <c r="T806" s="218"/>
      <c r="AT806" s="219" t="s">
        <v>195</v>
      </c>
      <c r="AU806" s="219" t="s">
        <v>82</v>
      </c>
      <c r="AV806" s="14" t="s">
        <v>82</v>
      </c>
      <c r="AW806" s="14" t="s">
        <v>35</v>
      </c>
      <c r="AX806" s="14" t="s">
        <v>73</v>
      </c>
      <c r="AY806" s="219" t="s">
        <v>185</v>
      </c>
    </row>
    <row r="807" spans="2:51" s="14" customFormat="1" ht="11.25">
      <c r="B807" s="209"/>
      <c r="C807" s="210"/>
      <c r="D807" s="200" t="s">
        <v>195</v>
      </c>
      <c r="E807" s="211" t="s">
        <v>19</v>
      </c>
      <c r="F807" s="212" t="s">
        <v>1735</v>
      </c>
      <c r="G807" s="210"/>
      <c r="H807" s="213">
        <v>-1.62</v>
      </c>
      <c r="I807" s="214"/>
      <c r="J807" s="210"/>
      <c r="K807" s="210"/>
      <c r="L807" s="215"/>
      <c r="M807" s="216"/>
      <c r="N807" s="217"/>
      <c r="O807" s="217"/>
      <c r="P807" s="217"/>
      <c r="Q807" s="217"/>
      <c r="R807" s="217"/>
      <c r="S807" s="217"/>
      <c r="T807" s="218"/>
      <c r="AT807" s="219" t="s">
        <v>195</v>
      </c>
      <c r="AU807" s="219" t="s">
        <v>82</v>
      </c>
      <c r="AV807" s="14" t="s">
        <v>82</v>
      </c>
      <c r="AW807" s="14" t="s">
        <v>35</v>
      </c>
      <c r="AX807" s="14" t="s">
        <v>73</v>
      </c>
      <c r="AY807" s="219" t="s">
        <v>185</v>
      </c>
    </row>
    <row r="808" spans="2:51" s="13" customFormat="1" ht="11.25">
      <c r="B808" s="198"/>
      <c r="C808" s="199"/>
      <c r="D808" s="200" t="s">
        <v>195</v>
      </c>
      <c r="E808" s="201" t="s">
        <v>19</v>
      </c>
      <c r="F808" s="202" t="s">
        <v>1736</v>
      </c>
      <c r="G808" s="199"/>
      <c r="H808" s="201" t="s">
        <v>19</v>
      </c>
      <c r="I808" s="203"/>
      <c r="J808" s="199"/>
      <c r="K808" s="199"/>
      <c r="L808" s="204"/>
      <c r="M808" s="205"/>
      <c r="N808" s="206"/>
      <c r="O808" s="206"/>
      <c r="P808" s="206"/>
      <c r="Q808" s="206"/>
      <c r="R808" s="206"/>
      <c r="S808" s="206"/>
      <c r="T808" s="207"/>
      <c r="AT808" s="208" t="s">
        <v>195</v>
      </c>
      <c r="AU808" s="208" t="s">
        <v>82</v>
      </c>
      <c r="AV808" s="13" t="s">
        <v>80</v>
      </c>
      <c r="AW808" s="13" t="s">
        <v>35</v>
      </c>
      <c r="AX808" s="13" t="s">
        <v>73</v>
      </c>
      <c r="AY808" s="208" t="s">
        <v>185</v>
      </c>
    </row>
    <row r="809" spans="2:51" s="14" customFormat="1" ht="11.25">
      <c r="B809" s="209"/>
      <c r="C809" s="210"/>
      <c r="D809" s="200" t="s">
        <v>195</v>
      </c>
      <c r="E809" s="211" t="s">
        <v>19</v>
      </c>
      <c r="F809" s="212" t="s">
        <v>1737</v>
      </c>
      <c r="G809" s="210"/>
      <c r="H809" s="213">
        <v>9</v>
      </c>
      <c r="I809" s="214"/>
      <c r="J809" s="210"/>
      <c r="K809" s="210"/>
      <c r="L809" s="215"/>
      <c r="M809" s="216"/>
      <c r="N809" s="217"/>
      <c r="O809" s="217"/>
      <c r="P809" s="217"/>
      <c r="Q809" s="217"/>
      <c r="R809" s="217"/>
      <c r="S809" s="217"/>
      <c r="T809" s="218"/>
      <c r="AT809" s="219" t="s">
        <v>195</v>
      </c>
      <c r="AU809" s="219" t="s">
        <v>82</v>
      </c>
      <c r="AV809" s="14" t="s">
        <v>82</v>
      </c>
      <c r="AW809" s="14" t="s">
        <v>35</v>
      </c>
      <c r="AX809" s="14" t="s">
        <v>73</v>
      </c>
      <c r="AY809" s="219" t="s">
        <v>185</v>
      </c>
    </row>
    <row r="810" spans="2:51" s="14" customFormat="1" ht="11.25">
      <c r="B810" s="209"/>
      <c r="C810" s="210"/>
      <c r="D810" s="200" t="s">
        <v>195</v>
      </c>
      <c r="E810" s="211" t="s">
        <v>19</v>
      </c>
      <c r="F810" s="212" t="s">
        <v>1738</v>
      </c>
      <c r="G810" s="210"/>
      <c r="H810" s="213">
        <v>-1.35</v>
      </c>
      <c r="I810" s="214"/>
      <c r="J810" s="210"/>
      <c r="K810" s="210"/>
      <c r="L810" s="215"/>
      <c r="M810" s="216"/>
      <c r="N810" s="217"/>
      <c r="O810" s="217"/>
      <c r="P810" s="217"/>
      <c r="Q810" s="217"/>
      <c r="R810" s="217"/>
      <c r="S810" s="217"/>
      <c r="T810" s="218"/>
      <c r="AT810" s="219" t="s">
        <v>195</v>
      </c>
      <c r="AU810" s="219" t="s">
        <v>82</v>
      </c>
      <c r="AV810" s="14" t="s">
        <v>82</v>
      </c>
      <c r="AW810" s="14" t="s">
        <v>35</v>
      </c>
      <c r="AX810" s="14" t="s">
        <v>73</v>
      </c>
      <c r="AY810" s="219" t="s">
        <v>185</v>
      </c>
    </row>
    <row r="811" spans="2:51" s="13" customFormat="1" ht="11.25">
      <c r="B811" s="198"/>
      <c r="C811" s="199"/>
      <c r="D811" s="200" t="s">
        <v>195</v>
      </c>
      <c r="E811" s="201" t="s">
        <v>19</v>
      </c>
      <c r="F811" s="202" t="s">
        <v>1586</v>
      </c>
      <c r="G811" s="199"/>
      <c r="H811" s="201" t="s">
        <v>19</v>
      </c>
      <c r="I811" s="203"/>
      <c r="J811" s="199"/>
      <c r="K811" s="199"/>
      <c r="L811" s="204"/>
      <c r="M811" s="205"/>
      <c r="N811" s="206"/>
      <c r="O811" s="206"/>
      <c r="P811" s="206"/>
      <c r="Q811" s="206"/>
      <c r="R811" s="206"/>
      <c r="S811" s="206"/>
      <c r="T811" s="207"/>
      <c r="AT811" s="208" t="s">
        <v>195</v>
      </c>
      <c r="AU811" s="208" t="s">
        <v>82</v>
      </c>
      <c r="AV811" s="13" t="s">
        <v>80</v>
      </c>
      <c r="AW811" s="13" t="s">
        <v>35</v>
      </c>
      <c r="AX811" s="13" t="s">
        <v>73</v>
      </c>
      <c r="AY811" s="208" t="s">
        <v>185</v>
      </c>
    </row>
    <row r="812" spans="2:51" s="14" customFormat="1" ht="11.25">
      <c r="B812" s="209"/>
      <c r="C812" s="210"/>
      <c r="D812" s="200" t="s">
        <v>195</v>
      </c>
      <c r="E812" s="211" t="s">
        <v>19</v>
      </c>
      <c r="F812" s="212" t="s">
        <v>1739</v>
      </c>
      <c r="G812" s="210"/>
      <c r="H812" s="213">
        <v>12.15</v>
      </c>
      <c r="I812" s="214"/>
      <c r="J812" s="210"/>
      <c r="K812" s="210"/>
      <c r="L812" s="215"/>
      <c r="M812" s="216"/>
      <c r="N812" s="217"/>
      <c r="O812" s="217"/>
      <c r="P812" s="217"/>
      <c r="Q812" s="217"/>
      <c r="R812" s="217"/>
      <c r="S812" s="217"/>
      <c r="T812" s="218"/>
      <c r="AT812" s="219" t="s">
        <v>195</v>
      </c>
      <c r="AU812" s="219" t="s">
        <v>82</v>
      </c>
      <c r="AV812" s="14" t="s">
        <v>82</v>
      </c>
      <c r="AW812" s="14" t="s">
        <v>35</v>
      </c>
      <c r="AX812" s="14" t="s">
        <v>73</v>
      </c>
      <c r="AY812" s="219" t="s">
        <v>185</v>
      </c>
    </row>
    <row r="813" spans="2:51" s="14" customFormat="1" ht="11.25">
      <c r="B813" s="209"/>
      <c r="C813" s="210"/>
      <c r="D813" s="200" t="s">
        <v>195</v>
      </c>
      <c r="E813" s="211" t="s">
        <v>19</v>
      </c>
      <c r="F813" s="212" t="s">
        <v>1733</v>
      </c>
      <c r="G813" s="210"/>
      <c r="H813" s="213">
        <v>-3.24</v>
      </c>
      <c r="I813" s="214"/>
      <c r="J813" s="210"/>
      <c r="K813" s="210"/>
      <c r="L813" s="215"/>
      <c r="M813" s="216"/>
      <c r="N813" s="217"/>
      <c r="O813" s="217"/>
      <c r="P813" s="217"/>
      <c r="Q813" s="217"/>
      <c r="R813" s="217"/>
      <c r="S813" s="217"/>
      <c r="T813" s="218"/>
      <c r="AT813" s="219" t="s">
        <v>195</v>
      </c>
      <c r="AU813" s="219" t="s">
        <v>82</v>
      </c>
      <c r="AV813" s="14" t="s">
        <v>82</v>
      </c>
      <c r="AW813" s="14" t="s">
        <v>35</v>
      </c>
      <c r="AX813" s="14" t="s">
        <v>73</v>
      </c>
      <c r="AY813" s="219" t="s">
        <v>185</v>
      </c>
    </row>
    <row r="814" spans="2:51" s="13" customFormat="1" ht="11.25">
      <c r="B814" s="198"/>
      <c r="C814" s="199"/>
      <c r="D814" s="200" t="s">
        <v>195</v>
      </c>
      <c r="E814" s="201" t="s">
        <v>19</v>
      </c>
      <c r="F814" s="202" t="s">
        <v>1740</v>
      </c>
      <c r="G814" s="199"/>
      <c r="H814" s="201" t="s">
        <v>19</v>
      </c>
      <c r="I814" s="203"/>
      <c r="J814" s="199"/>
      <c r="K814" s="199"/>
      <c r="L814" s="204"/>
      <c r="M814" s="205"/>
      <c r="N814" s="206"/>
      <c r="O814" s="206"/>
      <c r="P814" s="206"/>
      <c r="Q814" s="206"/>
      <c r="R814" s="206"/>
      <c r="S814" s="206"/>
      <c r="T814" s="207"/>
      <c r="AT814" s="208" t="s">
        <v>195</v>
      </c>
      <c r="AU814" s="208" t="s">
        <v>82</v>
      </c>
      <c r="AV814" s="13" t="s">
        <v>80</v>
      </c>
      <c r="AW814" s="13" t="s">
        <v>35</v>
      </c>
      <c r="AX814" s="13" t="s">
        <v>73</v>
      </c>
      <c r="AY814" s="208" t="s">
        <v>185</v>
      </c>
    </row>
    <row r="815" spans="2:51" s="14" customFormat="1" ht="11.25">
      <c r="B815" s="209"/>
      <c r="C815" s="210"/>
      <c r="D815" s="200" t="s">
        <v>195</v>
      </c>
      <c r="E815" s="211" t="s">
        <v>19</v>
      </c>
      <c r="F815" s="212" t="s">
        <v>1741</v>
      </c>
      <c r="G815" s="210"/>
      <c r="H815" s="213">
        <v>2.028</v>
      </c>
      <c r="I815" s="214"/>
      <c r="J815" s="210"/>
      <c r="K815" s="210"/>
      <c r="L815" s="215"/>
      <c r="M815" s="216"/>
      <c r="N815" s="217"/>
      <c r="O815" s="217"/>
      <c r="P815" s="217"/>
      <c r="Q815" s="217"/>
      <c r="R815" s="217"/>
      <c r="S815" s="217"/>
      <c r="T815" s="218"/>
      <c r="AT815" s="219" t="s">
        <v>195</v>
      </c>
      <c r="AU815" s="219" t="s">
        <v>82</v>
      </c>
      <c r="AV815" s="14" t="s">
        <v>82</v>
      </c>
      <c r="AW815" s="14" t="s">
        <v>35</v>
      </c>
      <c r="AX815" s="14" t="s">
        <v>73</v>
      </c>
      <c r="AY815" s="219" t="s">
        <v>185</v>
      </c>
    </row>
    <row r="816" spans="2:51" s="13" customFormat="1" ht="11.25">
      <c r="B816" s="198"/>
      <c r="C816" s="199"/>
      <c r="D816" s="200" t="s">
        <v>195</v>
      </c>
      <c r="E816" s="201" t="s">
        <v>19</v>
      </c>
      <c r="F816" s="202" t="s">
        <v>1588</v>
      </c>
      <c r="G816" s="199"/>
      <c r="H816" s="201" t="s">
        <v>19</v>
      </c>
      <c r="I816" s="203"/>
      <c r="J816" s="199"/>
      <c r="K816" s="199"/>
      <c r="L816" s="204"/>
      <c r="M816" s="205"/>
      <c r="N816" s="206"/>
      <c r="O816" s="206"/>
      <c r="P816" s="206"/>
      <c r="Q816" s="206"/>
      <c r="R816" s="206"/>
      <c r="S816" s="206"/>
      <c r="T816" s="207"/>
      <c r="AT816" s="208" t="s">
        <v>195</v>
      </c>
      <c r="AU816" s="208" t="s">
        <v>82</v>
      </c>
      <c r="AV816" s="13" t="s">
        <v>80</v>
      </c>
      <c r="AW816" s="13" t="s">
        <v>35</v>
      </c>
      <c r="AX816" s="13" t="s">
        <v>73</v>
      </c>
      <c r="AY816" s="208" t="s">
        <v>185</v>
      </c>
    </row>
    <row r="817" spans="1:65" s="14" customFormat="1" ht="11.25">
      <c r="B817" s="209"/>
      <c r="C817" s="210"/>
      <c r="D817" s="200" t="s">
        <v>195</v>
      </c>
      <c r="E817" s="211" t="s">
        <v>19</v>
      </c>
      <c r="F817" s="212" t="s">
        <v>1742</v>
      </c>
      <c r="G817" s="210"/>
      <c r="H817" s="213">
        <v>16.236000000000001</v>
      </c>
      <c r="I817" s="214"/>
      <c r="J817" s="210"/>
      <c r="K817" s="210"/>
      <c r="L817" s="215"/>
      <c r="M817" s="216"/>
      <c r="N817" s="217"/>
      <c r="O817" s="217"/>
      <c r="P817" s="217"/>
      <c r="Q817" s="217"/>
      <c r="R817" s="217"/>
      <c r="S817" s="217"/>
      <c r="T817" s="218"/>
      <c r="AT817" s="219" t="s">
        <v>195</v>
      </c>
      <c r="AU817" s="219" t="s">
        <v>82</v>
      </c>
      <c r="AV817" s="14" t="s">
        <v>82</v>
      </c>
      <c r="AW817" s="14" t="s">
        <v>35</v>
      </c>
      <c r="AX817" s="14" t="s">
        <v>73</v>
      </c>
      <c r="AY817" s="219" t="s">
        <v>185</v>
      </c>
    </row>
    <row r="818" spans="1:65" s="14" customFormat="1" ht="11.25">
      <c r="B818" s="209"/>
      <c r="C818" s="210"/>
      <c r="D818" s="200" t="s">
        <v>195</v>
      </c>
      <c r="E818" s="211" t="s">
        <v>19</v>
      </c>
      <c r="F818" s="212" t="s">
        <v>1735</v>
      </c>
      <c r="G818" s="210"/>
      <c r="H818" s="213">
        <v>-1.62</v>
      </c>
      <c r="I818" s="214"/>
      <c r="J818" s="210"/>
      <c r="K818" s="210"/>
      <c r="L818" s="215"/>
      <c r="M818" s="216"/>
      <c r="N818" s="217"/>
      <c r="O818" s="217"/>
      <c r="P818" s="217"/>
      <c r="Q818" s="217"/>
      <c r="R818" s="217"/>
      <c r="S818" s="217"/>
      <c r="T818" s="218"/>
      <c r="AT818" s="219" t="s">
        <v>195</v>
      </c>
      <c r="AU818" s="219" t="s">
        <v>82</v>
      </c>
      <c r="AV818" s="14" t="s">
        <v>82</v>
      </c>
      <c r="AW818" s="14" t="s">
        <v>35</v>
      </c>
      <c r="AX818" s="14" t="s">
        <v>73</v>
      </c>
      <c r="AY818" s="219" t="s">
        <v>185</v>
      </c>
    </row>
    <row r="819" spans="1:65" s="15" customFormat="1" ht="11.25">
      <c r="B819" s="220"/>
      <c r="C819" s="221"/>
      <c r="D819" s="200" t="s">
        <v>195</v>
      </c>
      <c r="E819" s="222" t="s">
        <v>19</v>
      </c>
      <c r="F819" s="223" t="s">
        <v>226</v>
      </c>
      <c r="G819" s="221"/>
      <c r="H819" s="224">
        <v>60.851999999999997</v>
      </c>
      <c r="I819" s="225"/>
      <c r="J819" s="221"/>
      <c r="K819" s="221"/>
      <c r="L819" s="226"/>
      <c r="M819" s="227"/>
      <c r="N819" s="228"/>
      <c r="O819" s="228"/>
      <c r="P819" s="228"/>
      <c r="Q819" s="228"/>
      <c r="R819" s="228"/>
      <c r="S819" s="228"/>
      <c r="T819" s="229"/>
      <c r="AT819" s="230" t="s">
        <v>195</v>
      </c>
      <c r="AU819" s="230" t="s">
        <v>82</v>
      </c>
      <c r="AV819" s="15" t="s">
        <v>135</v>
      </c>
      <c r="AW819" s="15" t="s">
        <v>35</v>
      </c>
      <c r="AX819" s="15" t="s">
        <v>80</v>
      </c>
      <c r="AY819" s="230" t="s">
        <v>185</v>
      </c>
    </row>
    <row r="820" spans="1:65" s="2" customFormat="1" ht="24.2" customHeight="1">
      <c r="A820" s="36"/>
      <c r="B820" s="37"/>
      <c r="C820" s="180" t="s">
        <v>1294</v>
      </c>
      <c r="D820" s="180" t="s">
        <v>187</v>
      </c>
      <c r="E820" s="181" t="s">
        <v>640</v>
      </c>
      <c r="F820" s="182" t="s">
        <v>641</v>
      </c>
      <c r="G820" s="183" t="s">
        <v>457</v>
      </c>
      <c r="H820" s="231"/>
      <c r="I820" s="185"/>
      <c r="J820" s="186">
        <f>ROUND(I820*H820,2)</f>
        <v>0</v>
      </c>
      <c r="K820" s="182" t="s">
        <v>191</v>
      </c>
      <c r="L820" s="41"/>
      <c r="M820" s="187" t="s">
        <v>19</v>
      </c>
      <c r="N820" s="188" t="s">
        <v>44</v>
      </c>
      <c r="O820" s="66"/>
      <c r="P820" s="189">
        <f>O820*H820</f>
        <v>0</v>
      </c>
      <c r="Q820" s="189">
        <v>0</v>
      </c>
      <c r="R820" s="189">
        <f>Q820*H820</f>
        <v>0</v>
      </c>
      <c r="S820" s="189">
        <v>0</v>
      </c>
      <c r="T820" s="190">
        <f>S820*H820</f>
        <v>0</v>
      </c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R820" s="191" t="s">
        <v>339</v>
      </c>
      <c r="AT820" s="191" t="s">
        <v>187</v>
      </c>
      <c r="AU820" s="191" t="s">
        <v>82</v>
      </c>
      <c r="AY820" s="19" t="s">
        <v>185</v>
      </c>
      <c r="BE820" s="192">
        <f>IF(N820="základní",J820,0)</f>
        <v>0</v>
      </c>
      <c r="BF820" s="192">
        <f>IF(N820="snížená",J820,0)</f>
        <v>0</v>
      </c>
      <c r="BG820" s="192">
        <f>IF(N820="zákl. přenesená",J820,0)</f>
        <v>0</v>
      </c>
      <c r="BH820" s="192">
        <f>IF(N820="sníž. přenesená",J820,0)</f>
        <v>0</v>
      </c>
      <c r="BI820" s="192">
        <f>IF(N820="nulová",J820,0)</f>
        <v>0</v>
      </c>
      <c r="BJ820" s="19" t="s">
        <v>80</v>
      </c>
      <c r="BK820" s="192">
        <f>ROUND(I820*H820,2)</f>
        <v>0</v>
      </c>
      <c r="BL820" s="19" t="s">
        <v>339</v>
      </c>
      <c r="BM820" s="191" t="s">
        <v>1743</v>
      </c>
    </row>
    <row r="821" spans="1:65" s="2" customFormat="1" ht="11.25">
      <c r="A821" s="36"/>
      <c r="B821" s="37"/>
      <c r="C821" s="38"/>
      <c r="D821" s="193" t="s">
        <v>193</v>
      </c>
      <c r="E821" s="38"/>
      <c r="F821" s="194" t="s">
        <v>643</v>
      </c>
      <c r="G821" s="38"/>
      <c r="H821" s="38"/>
      <c r="I821" s="195"/>
      <c r="J821" s="38"/>
      <c r="K821" s="38"/>
      <c r="L821" s="41"/>
      <c r="M821" s="196"/>
      <c r="N821" s="197"/>
      <c r="O821" s="66"/>
      <c r="P821" s="66"/>
      <c r="Q821" s="66"/>
      <c r="R821" s="66"/>
      <c r="S821" s="66"/>
      <c r="T821" s="67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T821" s="19" t="s">
        <v>193</v>
      </c>
      <c r="AU821" s="19" t="s">
        <v>82</v>
      </c>
    </row>
    <row r="822" spans="1:65" s="12" customFormat="1" ht="22.9" customHeight="1">
      <c r="B822" s="164"/>
      <c r="C822" s="165"/>
      <c r="D822" s="166" t="s">
        <v>72</v>
      </c>
      <c r="E822" s="178" t="s">
        <v>415</v>
      </c>
      <c r="F822" s="178" t="s">
        <v>416</v>
      </c>
      <c r="G822" s="165"/>
      <c r="H822" s="165"/>
      <c r="I822" s="168"/>
      <c r="J822" s="179">
        <f>BK822</f>
        <v>0</v>
      </c>
      <c r="K822" s="165"/>
      <c r="L822" s="170"/>
      <c r="M822" s="171"/>
      <c r="N822" s="172"/>
      <c r="O822" s="172"/>
      <c r="P822" s="173">
        <f>SUM(P823:P834)</f>
        <v>0</v>
      </c>
      <c r="Q822" s="172"/>
      <c r="R822" s="173">
        <f>SUM(R823:R834)</f>
        <v>7.7479200000000006</v>
      </c>
      <c r="S822" s="172"/>
      <c r="T822" s="174">
        <f>SUM(T823:T834)</f>
        <v>0</v>
      </c>
      <c r="AR822" s="175" t="s">
        <v>82</v>
      </c>
      <c r="AT822" s="176" t="s">
        <v>72</v>
      </c>
      <c r="AU822" s="176" t="s">
        <v>80</v>
      </c>
      <c r="AY822" s="175" t="s">
        <v>185</v>
      </c>
      <c r="BK822" s="177">
        <f>SUM(BK823:BK834)</f>
        <v>0</v>
      </c>
    </row>
    <row r="823" spans="1:65" s="2" customFormat="1" ht="24.2" customHeight="1">
      <c r="A823" s="36"/>
      <c r="B823" s="37"/>
      <c r="C823" s="180" t="s">
        <v>1299</v>
      </c>
      <c r="D823" s="180" t="s">
        <v>187</v>
      </c>
      <c r="E823" s="181" t="s">
        <v>1744</v>
      </c>
      <c r="F823" s="182" t="s">
        <v>1745</v>
      </c>
      <c r="G823" s="183" t="s">
        <v>240</v>
      </c>
      <c r="H823" s="184">
        <v>379.8</v>
      </c>
      <c r="I823" s="185"/>
      <c r="J823" s="186">
        <f>ROUND(I823*H823,2)</f>
        <v>0</v>
      </c>
      <c r="K823" s="182" t="s">
        <v>191</v>
      </c>
      <c r="L823" s="41"/>
      <c r="M823" s="187" t="s">
        <v>19</v>
      </c>
      <c r="N823" s="188" t="s">
        <v>44</v>
      </c>
      <c r="O823" s="66"/>
      <c r="P823" s="189">
        <f>O823*H823</f>
        <v>0</v>
      </c>
      <c r="Q823" s="189">
        <v>0</v>
      </c>
      <c r="R823" s="189">
        <f>Q823*H823</f>
        <v>0</v>
      </c>
      <c r="S823" s="189">
        <v>0</v>
      </c>
      <c r="T823" s="190">
        <f>S823*H823</f>
        <v>0</v>
      </c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R823" s="191" t="s">
        <v>339</v>
      </c>
      <c r="AT823" s="191" t="s">
        <v>187</v>
      </c>
      <c r="AU823" s="191" t="s">
        <v>82</v>
      </c>
      <c r="AY823" s="19" t="s">
        <v>185</v>
      </c>
      <c r="BE823" s="192">
        <f>IF(N823="základní",J823,0)</f>
        <v>0</v>
      </c>
      <c r="BF823" s="192">
        <f>IF(N823="snížená",J823,0)</f>
        <v>0</v>
      </c>
      <c r="BG823" s="192">
        <f>IF(N823="zákl. přenesená",J823,0)</f>
        <v>0</v>
      </c>
      <c r="BH823" s="192">
        <f>IF(N823="sníž. přenesená",J823,0)</f>
        <v>0</v>
      </c>
      <c r="BI823" s="192">
        <f>IF(N823="nulová",J823,0)</f>
        <v>0</v>
      </c>
      <c r="BJ823" s="19" t="s">
        <v>80</v>
      </c>
      <c r="BK823" s="192">
        <f>ROUND(I823*H823,2)</f>
        <v>0</v>
      </c>
      <c r="BL823" s="19" t="s">
        <v>339</v>
      </c>
      <c r="BM823" s="191" t="s">
        <v>1746</v>
      </c>
    </row>
    <row r="824" spans="1:65" s="2" customFormat="1" ht="11.25">
      <c r="A824" s="36"/>
      <c r="B824" s="37"/>
      <c r="C824" s="38"/>
      <c r="D824" s="193" t="s">
        <v>193</v>
      </c>
      <c r="E824" s="38"/>
      <c r="F824" s="194" t="s">
        <v>1747</v>
      </c>
      <c r="G824" s="38"/>
      <c r="H824" s="38"/>
      <c r="I824" s="195"/>
      <c r="J824" s="38"/>
      <c r="K824" s="38"/>
      <c r="L824" s="41"/>
      <c r="M824" s="196"/>
      <c r="N824" s="197"/>
      <c r="O824" s="66"/>
      <c r="P824" s="66"/>
      <c r="Q824" s="66"/>
      <c r="R824" s="66"/>
      <c r="S824" s="66"/>
      <c r="T824" s="67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T824" s="19" t="s">
        <v>193</v>
      </c>
      <c r="AU824" s="19" t="s">
        <v>82</v>
      </c>
    </row>
    <row r="825" spans="1:65" s="13" customFormat="1" ht="11.25">
      <c r="B825" s="198"/>
      <c r="C825" s="199"/>
      <c r="D825" s="200" t="s">
        <v>195</v>
      </c>
      <c r="E825" s="201" t="s">
        <v>19</v>
      </c>
      <c r="F825" s="202" t="s">
        <v>1481</v>
      </c>
      <c r="G825" s="199"/>
      <c r="H825" s="201" t="s">
        <v>19</v>
      </c>
      <c r="I825" s="203"/>
      <c r="J825" s="199"/>
      <c r="K825" s="199"/>
      <c r="L825" s="204"/>
      <c r="M825" s="205"/>
      <c r="N825" s="206"/>
      <c r="O825" s="206"/>
      <c r="P825" s="206"/>
      <c r="Q825" s="206"/>
      <c r="R825" s="206"/>
      <c r="S825" s="206"/>
      <c r="T825" s="207"/>
      <c r="AT825" s="208" t="s">
        <v>195</v>
      </c>
      <c r="AU825" s="208" t="s">
        <v>82</v>
      </c>
      <c r="AV825" s="13" t="s">
        <v>80</v>
      </c>
      <c r="AW825" s="13" t="s">
        <v>35</v>
      </c>
      <c r="AX825" s="13" t="s">
        <v>73</v>
      </c>
      <c r="AY825" s="208" t="s">
        <v>185</v>
      </c>
    </row>
    <row r="826" spans="1:65" s="14" customFormat="1" ht="11.25">
      <c r="B826" s="209"/>
      <c r="C826" s="210"/>
      <c r="D826" s="200" t="s">
        <v>195</v>
      </c>
      <c r="E826" s="211" t="s">
        <v>19</v>
      </c>
      <c r="F826" s="212" t="s">
        <v>1748</v>
      </c>
      <c r="G826" s="210"/>
      <c r="H826" s="213">
        <v>379.8</v>
      </c>
      <c r="I826" s="214"/>
      <c r="J826" s="210"/>
      <c r="K826" s="210"/>
      <c r="L826" s="215"/>
      <c r="M826" s="216"/>
      <c r="N826" s="217"/>
      <c r="O826" s="217"/>
      <c r="P826" s="217"/>
      <c r="Q826" s="217"/>
      <c r="R826" s="217"/>
      <c r="S826" s="217"/>
      <c r="T826" s="218"/>
      <c r="AT826" s="219" t="s">
        <v>195</v>
      </c>
      <c r="AU826" s="219" t="s">
        <v>82</v>
      </c>
      <c r="AV826" s="14" t="s">
        <v>82</v>
      </c>
      <c r="AW826" s="14" t="s">
        <v>35</v>
      </c>
      <c r="AX826" s="14" t="s">
        <v>73</v>
      </c>
      <c r="AY826" s="219" t="s">
        <v>185</v>
      </c>
    </row>
    <row r="827" spans="1:65" s="15" customFormat="1" ht="11.25">
      <c r="B827" s="220"/>
      <c r="C827" s="221"/>
      <c r="D827" s="200" t="s">
        <v>195</v>
      </c>
      <c r="E827" s="222" t="s">
        <v>19</v>
      </c>
      <c r="F827" s="223" t="s">
        <v>226</v>
      </c>
      <c r="G827" s="221"/>
      <c r="H827" s="224">
        <v>379.8</v>
      </c>
      <c r="I827" s="225"/>
      <c r="J827" s="221"/>
      <c r="K827" s="221"/>
      <c r="L827" s="226"/>
      <c r="M827" s="227"/>
      <c r="N827" s="228"/>
      <c r="O827" s="228"/>
      <c r="P827" s="228"/>
      <c r="Q827" s="228"/>
      <c r="R827" s="228"/>
      <c r="S827" s="228"/>
      <c r="T827" s="229"/>
      <c r="AT827" s="230" t="s">
        <v>195</v>
      </c>
      <c r="AU827" s="230" t="s">
        <v>82</v>
      </c>
      <c r="AV827" s="15" t="s">
        <v>135</v>
      </c>
      <c r="AW827" s="15" t="s">
        <v>35</v>
      </c>
      <c r="AX827" s="15" t="s">
        <v>80</v>
      </c>
      <c r="AY827" s="230" t="s">
        <v>185</v>
      </c>
    </row>
    <row r="828" spans="1:65" s="2" customFormat="1" ht="16.5" customHeight="1">
      <c r="A828" s="36"/>
      <c r="B828" s="37"/>
      <c r="C828" s="237" t="s">
        <v>1307</v>
      </c>
      <c r="D828" s="237" t="s">
        <v>520</v>
      </c>
      <c r="E828" s="238" t="s">
        <v>1749</v>
      </c>
      <c r="F828" s="239" t="s">
        <v>1750</v>
      </c>
      <c r="G828" s="240" t="s">
        <v>240</v>
      </c>
      <c r="H828" s="241">
        <v>387.39600000000002</v>
      </c>
      <c r="I828" s="242"/>
      <c r="J828" s="243">
        <f>ROUND(I828*H828,2)</f>
        <v>0</v>
      </c>
      <c r="K828" s="239" t="s">
        <v>191</v>
      </c>
      <c r="L828" s="244"/>
      <c r="M828" s="245" t="s">
        <v>19</v>
      </c>
      <c r="N828" s="246" t="s">
        <v>44</v>
      </c>
      <c r="O828" s="66"/>
      <c r="P828" s="189">
        <f>O828*H828</f>
        <v>0</v>
      </c>
      <c r="Q828" s="189">
        <v>0.02</v>
      </c>
      <c r="R828" s="189">
        <f>Q828*H828</f>
        <v>7.7479200000000006</v>
      </c>
      <c r="S828" s="189">
        <v>0</v>
      </c>
      <c r="T828" s="190">
        <f>S828*H828</f>
        <v>0</v>
      </c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R828" s="191" t="s">
        <v>627</v>
      </c>
      <c r="AT828" s="191" t="s">
        <v>520</v>
      </c>
      <c r="AU828" s="191" t="s">
        <v>82</v>
      </c>
      <c r="AY828" s="19" t="s">
        <v>185</v>
      </c>
      <c r="BE828" s="192">
        <f>IF(N828="základní",J828,0)</f>
        <v>0</v>
      </c>
      <c r="BF828" s="192">
        <f>IF(N828="snížená",J828,0)</f>
        <v>0</v>
      </c>
      <c r="BG828" s="192">
        <f>IF(N828="zákl. přenesená",J828,0)</f>
        <v>0</v>
      </c>
      <c r="BH828" s="192">
        <f>IF(N828="sníž. přenesená",J828,0)</f>
        <v>0</v>
      </c>
      <c r="BI828" s="192">
        <f>IF(N828="nulová",J828,0)</f>
        <v>0</v>
      </c>
      <c r="BJ828" s="19" t="s">
        <v>80</v>
      </c>
      <c r="BK828" s="192">
        <f>ROUND(I828*H828,2)</f>
        <v>0</v>
      </c>
      <c r="BL828" s="19" t="s">
        <v>339</v>
      </c>
      <c r="BM828" s="191" t="s">
        <v>1751</v>
      </c>
    </row>
    <row r="829" spans="1:65" s="13" customFormat="1" ht="11.25">
      <c r="B829" s="198"/>
      <c r="C829" s="199"/>
      <c r="D829" s="200" t="s">
        <v>195</v>
      </c>
      <c r="E829" s="201" t="s">
        <v>19</v>
      </c>
      <c r="F829" s="202" t="s">
        <v>1481</v>
      </c>
      <c r="G829" s="199"/>
      <c r="H829" s="201" t="s">
        <v>19</v>
      </c>
      <c r="I829" s="203"/>
      <c r="J829" s="199"/>
      <c r="K829" s="199"/>
      <c r="L829" s="204"/>
      <c r="M829" s="205"/>
      <c r="N829" s="206"/>
      <c r="O829" s="206"/>
      <c r="P829" s="206"/>
      <c r="Q829" s="206"/>
      <c r="R829" s="206"/>
      <c r="S829" s="206"/>
      <c r="T829" s="207"/>
      <c r="AT829" s="208" t="s">
        <v>195</v>
      </c>
      <c r="AU829" s="208" t="s">
        <v>82</v>
      </c>
      <c r="AV829" s="13" t="s">
        <v>80</v>
      </c>
      <c r="AW829" s="13" t="s">
        <v>35</v>
      </c>
      <c r="AX829" s="13" t="s">
        <v>73</v>
      </c>
      <c r="AY829" s="208" t="s">
        <v>185</v>
      </c>
    </row>
    <row r="830" spans="1:65" s="14" customFormat="1" ht="11.25">
      <c r="B830" s="209"/>
      <c r="C830" s="210"/>
      <c r="D830" s="200" t="s">
        <v>195</v>
      </c>
      <c r="E830" s="211" t="s">
        <v>19</v>
      </c>
      <c r="F830" s="212" t="s">
        <v>1748</v>
      </c>
      <c r="G830" s="210"/>
      <c r="H830" s="213">
        <v>379.8</v>
      </c>
      <c r="I830" s="214"/>
      <c r="J830" s="210"/>
      <c r="K830" s="210"/>
      <c r="L830" s="215"/>
      <c r="M830" s="216"/>
      <c r="N830" s="217"/>
      <c r="O830" s="217"/>
      <c r="P830" s="217"/>
      <c r="Q830" s="217"/>
      <c r="R830" s="217"/>
      <c r="S830" s="217"/>
      <c r="T830" s="218"/>
      <c r="AT830" s="219" t="s">
        <v>195</v>
      </c>
      <c r="AU830" s="219" t="s">
        <v>82</v>
      </c>
      <c r="AV830" s="14" t="s">
        <v>82</v>
      </c>
      <c r="AW830" s="14" t="s">
        <v>35</v>
      </c>
      <c r="AX830" s="14" t="s">
        <v>73</v>
      </c>
      <c r="AY830" s="219" t="s">
        <v>185</v>
      </c>
    </row>
    <row r="831" spans="1:65" s="15" customFormat="1" ht="11.25">
      <c r="B831" s="220"/>
      <c r="C831" s="221"/>
      <c r="D831" s="200" t="s">
        <v>195</v>
      </c>
      <c r="E831" s="222" t="s">
        <v>19</v>
      </c>
      <c r="F831" s="223" t="s">
        <v>226</v>
      </c>
      <c r="G831" s="221"/>
      <c r="H831" s="224">
        <v>379.8</v>
      </c>
      <c r="I831" s="225"/>
      <c r="J831" s="221"/>
      <c r="K831" s="221"/>
      <c r="L831" s="226"/>
      <c r="M831" s="227"/>
      <c r="N831" s="228"/>
      <c r="O831" s="228"/>
      <c r="P831" s="228"/>
      <c r="Q831" s="228"/>
      <c r="R831" s="228"/>
      <c r="S831" s="228"/>
      <c r="T831" s="229"/>
      <c r="AT831" s="230" t="s">
        <v>195</v>
      </c>
      <c r="AU831" s="230" t="s">
        <v>82</v>
      </c>
      <c r="AV831" s="15" t="s">
        <v>135</v>
      </c>
      <c r="AW831" s="15" t="s">
        <v>35</v>
      </c>
      <c r="AX831" s="15" t="s">
        <v>80</v>
      </c>
      <c r="AY831" s="230" t="s">
        <v>185</v>
      </c>
    </row>
    <row r="832" spans="1:65" s="14" customFormat="1" ht="11.25">
      <c r="B832" s="209"/>
      <c r="C832" s="210"/>
      <c r="D832" s="200" t="s">
        <v>195</v>
      </c>
      <c r="E832" s="210"/>
      <c r="F832" s="212" t="s">
        <v>1752</v>
      </c>
      <c r="G832" s="210"/>
      <c r="H832" s="213">
        <v>387.39600000000002</v>
      </c>
      <c r="I832" s="214"/>
      <c r="J832" s="210"/>
      <c r="K832" s="210"/>
      <c r="L832" s="215"/>
      <c r="M832" s="216"/>
      <c r="N832" s="217"/>
      <c r="O832" s="217"/>
      <c r="P832" s="217"/>
      <c r="Q832" s="217"/>
      <c r="R832" s="217"/>
      <c r="S832" s="217"/>
      <c r="T832" s="218"/>
      <c r="AT832" s="219" t="s">
        <v>195</v>
      </c>
      <c r="AU832" s="219" t="s">
        <v>82</v>
      </c>
      <c r="AV832" s="14" t="s">
        <v>82</v>
      </c>
      <c r="AW832" s="14" t="s">
        <v>4</v>
      </c>
      <c r="AX832" s="14" t="s">
        <v>80</v>
      </c>
      <c r="AY832" s="219" t="s">
        <v>185</v>
      </c>
    </row>
    <row r="833" spans="1:65" s="2" customFormat="1" ht="24.2" customHeight="1">
      <c r="A833" s="36"/>
      <c r="B833" s="37"/>
      <c r="C833" s="180" t="s">
        <v>1311</v>
      </c>
      <c r="D833" s="180" t="s">
        <v>187</v>
      </c>
      <c r="E833" s="181" t="s">
        <v>1753</v>
      </c>
      <c r="F833" s="182" t="s">
        <v>1754</v>
      </c>
      <c r="G833" s="183" t="s">
        <v>457</v>
      </c>
      <c r="H833" s="231"/>
      <c r="I833" s="185"/>
      <c r="J833" s="186">
        <f>ROUND(I833*H833,2)</f>
        <v>0</v>
      </c>
      <c r="K833" s="182" t="s">
        <v>191</v>
      </c>
      <c r="L833" s="41"/>
      <c r="M833" s="187" t="s">
        <v>19</v>
      </c>
      <c r="N833" s="188" t="s">
        <v>44</v>
      </c>
      <c r="O833" s="66"/>
      <c r="P833" s="189">
        <f>O833*H833</f>
        <v>0</v>
      </c>
      <c r="Q833" s="189">
        <v>0</v>
      </c>
      <c r="R833" s="189">
        <f>Q833*H833</f>
        <v>0</v>
      </c>
      <c r="S833" s="189">
        <v>0</v>
      </c>
      <c r="T833" s="190">
        <f>S833*H833</f>
        <v>0</v>
      </c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R833" s="191" t="s">
        <v>339</v>
      </c>
      <c r="AT833" s="191" t="s">
        <v>187</v>
      </c>
      <c r="AU833" s="191" t="s">
        <v>82</v>
      </c>
      <c r="AY833" s="19" t="s">
        <v>185</v>
      </c>
      <c r="BE833" s="192">
        <f>IF(N833="základní",J833,0)</f>
        <v>0</v>
      </c>
      <c r="BF833" s="192">
        <f>IF(N833="snížená",J833,0)</f>
        <v>0</v>
      </c>
      <c r="BG833" s="192">
        <f>IF(N833="zákl. přenesená",J833,0)</f>
        <v>0</v>
      </c>
      <c r="BH833" s="192">
        <f>IF(N833="sníž. přenesená",J833,0)</f>
        <v>0</v>
      </c>
      <c r="BI833" s="192">
        <f>IF(N833="nulová",J833,0)</f>
        <v>0</v>
      </c>
      <c r="BJ833" s="19" t="s">
        <v>80</v>
      </c>
      <c r="BK833" s="192">
        <f>ROUND(I833*H833,2)</f>
        <v>0</v>
      </c>
      <c r="BL833" s="19" t="s">
        <v>339</v>
      </c>
      <c r="BM833" s="191" t="s">
        <v>1755</v>
      </c>
    </row>
    <row r="834" spans="1:65" s="2" customFormat="1" ht="11.25">
      <c r="A834" s="36"/>
      <c r="B834" s="37"/>
      <c r="C834" s="38"/>
      <c r="D834" s="193" t="s">
        <v>193</v>
      </c>
      <c r="E834" s="38"/>
      <c r="F834" s="194" t="s">
        <v>1756</v>
      </c>
      <c r="G834" s="38"/>
      <c r="H834" s="38"/>
      <c r="I834" s="195"/>
      <c r="J834" s="38"/>
      <c r="K834" s="38"/>
      <c r="L834" s="41"/>
      <c r="M834" s="196"/>
      <c r="N834" s="197"/>
      <c r="O834" s="66"/>
      <c r="P834" s="66"/>
      <c r="Q834" s="66"/>
      <c r="R834" s="66"/>
      <c r="S834" s="66"/>
      <c r="T834" s="67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T834" s="19" t="s">
        <v>193</v>
      </c>
      <c r="AU834" s="19" t="s">
        <v>82</v>
      </c>
    </row>
    <row r="835" spans="1:65" s="12" customFormat="1" ht="22.9" customHeight="1">
      <c r="B835" s="164"/>
      <c r="C835" s="165"/>
      <c r="D835" s="166" t="s">
        <v>72</v>
      </c>
      <c r="E835" s="178" t="s">
        <v>1757</v>
      </c>
      <c r="F835" s="178" t="s">
        <v>1758</v>
      </c>
      <c r="G835" s="165"/>
      <c r="H835" s="165"/>
      <c r="I835" s="168"/>
      <c r="J835" s="179">
        <f>BK835</f>
        <v>0</v>
      </c>
      <c r="K835" s="165"/>
      <c r="L835" s="170"/>
      <c r="M835" s="171"/>
      <c r="N835" s="172"/>
      <c r="O835" s="172"/>
      <c r="P835" s="173">
        <f>SUM(P836:P860)</f>
        <v>0</v>
      </c>
      <c r="Q835" s="172"/>
      <c r="R835" s="173">
        <f>SUM(R836:R860)</f>
        <v>5.7199999999999994E-3</v>
      </c>
      <c r="S835" s="172"/>
      <c r="T835" s="174">
        <f>SUM(T836:T860)</f>
        <v>0</v>
      </c>
      <c r="AR835" s="175" t="s">
        <v>82</v>
      </c>
      <c r="AT835" s="176" t="s">
        <v>72</v>
      </c>
      <c r="AU835" s="176" t="s">
        <v>80</v>
      </c>
      <c r="AY835" s="175" t="s">
        <v>185</v>
      </c>
      <c r="BK835" s="177">
        <f>SUM(BK836:BK860)</f>
        <v>0</v>
      </c>
    </row>
    <row r="836" spans="1:65" s="2" customFormat="1" ht="24.2" customHeight="1">
      <c r="A836" s="36"/>
      <c r="B836" s="37"/>
      <c r="C836" s="180" t="s">
        <v>1317</v>
      </c>
      <c r="D836" s="180" t="s">
        <v>187</v>
      </c>
      <c r="E836" s="181" t="s">
        <v>1759</v>
      </c>
      <c r="F836" s="182" t="s">
        <v>1760</v>
      </c>
      <c r="G836" s="183" t="s">
        <v>1761</v>
      </c>
      <c r="H836" s="184">
        <v>1</v>
      </c>
      <c r="I836" s="185"/>
      <c r="J836" s="186">
        <f>ROUND(I836*H836,2)</f>
        <v>0</v>
      </c>
      <c r="K836" s="182" t="s">
        <v>449</v>
      </c>
      <c r="L836" s="41"/>
      <c r="M836" s="187" t="s">
        <v>19</v>
      </c>
      <c r="N836" s="188" t="s">
        <v>44</v>
      </c>
      <c r="O836" s="66"/>
      <c r="P836" s="189">
        <f>O836*H836</f>
        <v>0</v>
      </c>
      <c r="Q836" s="189">
        <v>5.1999999999999995E-4</v>
      </c>
      <c r="R836" s="189">
        <f>Q836*H836</f>
        <v>5.1999999999999995E-4</v>
      </c>
      <c r="S836" s="189">
        <v>0</v>
      </c>
      <c r="T836" s="190">
        <f>S836*H836</f>
        <v>0</v>
      </c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R836" s="191" t="s">
        <v>339</v>
      </c>
      <c r="AT836" s="191" t="s">
        <v>187</v>
      </c>
      <c r="AU836" s="191" t="s">
        <v>82</v>
      </c>
      <c r="AY836" s="19" t="s">
        <v>185</v>
      </c>
      <c r="BE836" s="192">
        <f>IF(N836="základní",J836,0)</f>
        <v>0</v>
      </c>
      <c r="BF836" s="192">
        <f>IF(N836="snížená",J836,0)</f>
        <v>0</v>
      </c>
      <c r="BG836" s="192">
        <f>IF(N836="zákl. přenesená",J836,0)</f>
        <v>0</v>
      </c>
      <c r="BH836" s="192">
        <f>IF(N836="sníž. přenesená",J836,0)</f>
        <v>0</v>
      </c>
      <c r="BI836" s="192">
        <f>IF(N836="nulová",J836,0)</f>
        <v>0</v>
      </c>
      <c r="BJ836" s="19" t="s">
        <v>80</v>
      </c>
      <c r="BK836" s="192">
        <f>ROUND(I836*H836,2)</f>
        <v>0</v>
      </c>
      <c r="BL836" s="19" t="s">
        <v>339</v>
      </c>
      <c r="BM836" s="191" t="s">
        <v>1762</v>
      </c>
    </row>
    <row r="837" spans="1:65" s="13" customFormat="1" ht="11.25">
      <c r="B837" s="198"/>
      <c r="C837" s="199"/>
      <c r="D837" s="200" t="s">
        <v>195</v>
      </c>
      <c r="E837" s="201" t="s">
        <v>19</v>
      </c>
      <c r="F837" s="202" t="s">
        <v>1763</v>
      </c>
      <c r="G837" s="199"/>
      <c r="H837" s="201" t="s">
        <v>19</v>
      </c>
      <c r="I837" s="203"/>
      <c r="J837" s="199"/>
      <c r="K837" s="199"/>
      <c r="L837" s="204"/>
      <c r="M837" s="205"/>
      <c r="N837" s="206"/>
      <c r="O837" s="206"/>
      <c r="P837" s="206"/>
      <c r="Q837" s="206"/>
      <c r="R837" s="206"/>
      <c r="S837" s="206"/>
      <c r="T837" s="207"/>
      <c r="AT837" s="208" t="s">
        <v>195</v>
      </c>
      <c r="AU837" s="208" t="s">
        <v>82</v>
      </c>
      <c r="AV837" s="13" t="s">
        <v>80</v>
      </c>
      <c r="AW837" s="13" t="s">
        <v>35</v>
      </c>
      <c r="AX837" s="13" t="s">
        <v>73</v>
      </c>
      <c r="AY837" s="208" t="s">
        <v>185</v>
      </c>
    </row>
    <row r="838" spans="1:65" s="14" customFormat="1" ht="11.25">
      <c r="B838" s="209"/>
      <c r="C838" s="210"/>
      <c r="D838" s="200" t="s">
        <v>195</v>
      </c>
      <c r="E838" s="211" t="s">
        <v>19</v>
      </c>
      <c r="F838" s="212" t="s">
        <v>80</v>
      </c>
      <c r="G838" s="210"/>
      <c r="H838" s="213">
        <v>1</v>
      </c>
      <c r="I838" s="214"/>
      <c r="J838" s="210"/>
      <c r="K838" s="210"/>
      <c r="L838" s="215"/>
      <c r="M838" s="216"/>
      <c r="N838" s="217"/>
      <c r="O838" s="217"/>
      <c r="P838" s="217"/>
      <c r="Q838" s="217"/>
      <c r="R838" s="217"/>
      <c r="S838" s="217"/>
      <c r="T838" s="218"/>
      <c r="AT838" s="219" t="s">
        <v>195</v>
      </c>
      <c r="AU838" s="219" t="s">
        <v>82</v>
      </c>
      <c r="AV838" s="14" t="s">
        <v>82</v>
      </c>
      <c r="AW838" s="14" t="s">
        <v>35</v>
      </c>
      <c r="AX838" s="14" t="s">
        <v>73</v>
      </c>
      <c r="AY838" s="219" t="s">
        <v>185</v>
      </c>
    </row>
    <row r="839" spans="1:65" s="15" customFormat="1" ht="11.25">
      <c r="B839" s="220"/>
      <c r="C839" s="221"/>
      <c r="D839" s="200" t="s">
        <v>195</v>
      </c>
      <c r="E839" s="222" t="s">
        <v>19</v>
      </c>
      <c r="F839" s="223" t="s">
        <v>226</v>
      </c>
      <c r="G839" s="221"/>
      <c r="H839" s="224">
        <v>1</v>
      </c>
      <c r="I839" s="225"/>
      <c r="J839" s="221"/>
      <c r="K839" s="221"/>
      <c r="L839" s="226"/>
      <c r="M839" s="227"/>
      <c r="N839" s="228"/>
      <c r="O839" s="228"/>
      <c r="P839" s="228"/>
      <c r="Q839" s="228"/>
      <c r="R839" s="228"/>
      <c r="S839" s="228"/>
      <c r="T839" s="229"/>
      <c r="AT839" s="230" t="s">
        <v>195</v>
      </c>
      <c r="AU839" s="230" t="s">
        <v>82</v>
      </c>
      <c r="AV839" s="15" t="s">
        <v>135</v>
      </c>
      <c r="AW839" s="15" t="s">
        <v>35</v>
      </c>
      <c r="AX839" s="15" t="s">
        <v>80</v>
      </c>
      <c r="AY839" s="230" t="s">
        <v>185</v>
      </c>
    </row>
    <row r="840" spans="1:65" s="2" customFormat="1" ht="16.5" customHeight="1">
      <c r="A840" s="36"/>
      <c r="B840" s="37"/>
      <c r="C840" s="180" t="s">
        <v>1322</v>
      </c>
      <c r="D840" s="180" t="s">
        <v>187</v>
      </c>
      <c r="E840" s="181" t="s">
        <v>1764</v>
      </c>
      <c r="F840" s="182" t="s">
        <v>1765</v>
      </c>
      <c r="G840" s="183" t="s">
        <v>1761</v>
      </c>
      <c r="H840" s="184">
        <v>1</v>
      </c>
      <c r="I840" s="185"/>
      <c r="J840" s="186">
        <f>ROUND(I840*H840,2)</f>
        <v>0</v>
      </c>
      <c r="K840" s="182" t="s">
        <v>449</v>
      </c>
      <c r="L840" s="41"/>
      <c r="M840" s="187" t="s">
        <v>19</v>
      </c>
      <c r="N840" s="188" t="s">
        <v>44</v>
      </c>
      <c r="O840" s="66"/>
      <c r="P840" s="189">
        <f>O840*H840</f>
        <v>0</v>
      </c>
      <c r="Q840" s="189">
        <v>5.1999999999999995E-4</v>
      </c>
      <c r="R840" s="189">
        <f>Q840*H840</f>
        <v>5.1999999999999995E-4</v>
      </c>
      <c r="S840" s="189">
        <v>0</v>
      </c>
      <c r="T840" s="190">
        <f>S840*H840</f>
        <v>0</v>
      </c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R840" s="191" t="s">
        <v>339</v>
      </c>
      <c r="AT840" s="191" t="s">
        <v>187</v>
      </c>
      <c r="AU840" s="191" t="s">
        <v>82</v>
      </c>
      <c r="AY840" s="19" t="s">
        <v>185</v>
      </c>
      <c r="BE840" s="192">
        <f>IF(N840="základní",J840,0)</f>
        <v>0</v>
      </c>
      <c r="BF840" s="192">
        <f>IF(N840="snížená",J840,0)</f>
        <v>0</v>
      </c>
      <c r="BG840" s="192">
        <f>IF(N840="zákl. přenesená",J840,0)</f>
        <v>0</v>
      </c>
      <c r="BH840" s="192">
        <f>IF(N840="sníž. přenesená",J840,0)</f>
        <v>0</v>
      </c>
      <c r="BI840" s="192">
        <f>IF(N840="nulová",J840,0)</f>
        <v>0</v>
      </c>
      <c r="BJ840" s="19" t="s">
        <v>80</v>
      </c>
      <c r="BK840" s="192">
        <f>ROUND(I840*H840,2)</f>
        <v>0</v>
      </c>
      <c r="BL840" s="19" t="s">
        <v>339</v>
      </c>
      <c r="BM840" s="191" t="s">
        <v>1766</v>
      </c>
    </row>
    <row r="841" spans="1:65" s="13" customFormat="1" ht="11.25">
      <c r="B841" s="198"/>
      <c r="C841" s="199"/>
      <c r="D841" s="200" t="s">
        <v>195</v>
      </c>
      <c r="E841" s="201" t="s">
        <v>19</v>
      </c>
      <c r="F841" s="202" t="s">
        <v>1763</v>
      </c>
      <c r="G841" s="199"/>
      <c r="H841" s="201" t="s">
        <v>19</v>
      </c>
      <c r="I841" s="203"/>
      <c r="J841" s="199"/>
      <c r="K841" s="199"/>
      <c r="L841" s="204"/>
      <c r="M841" s="205"/>
      <c r="N841" s="206"/>
      <c r="O841" s="206"/>
      <c r="P841" s="206"/>
      <c r="Q841" s="206"/>
      <c r="R841" s="206"/>
      <c r="S841" s="206"/>
      <c r="T841" s="207"/>
      <c r="AT841" s="208" t="s">
        <v>195</v>
      </c>
      <c r="AU841" s="208" t="s">
        <v>82</v>
      </c>
      <c r="AV841" s="13" t="s">
        <v>80</v>
      </c>
      <c r="AW841" s="13" t="s">
        <v>35</v>
      </c>
      <c r="AX841" s="13" t="s">
        <v>73</v>
      </c>
      <c r="AY841" s="208" t="s">
        <v>185</v>
      </c>
    </row>
    <row r="842" spans="1:65" s="14" customFormat="1" ht="11.25">
      <c r="B842" s="209"/>
      <c r="C842" s="210"/>
      <c r="D842" s="200" t="s">
        <v>195</v>
      </c>
      <c r="E842" s="211" t="s">
        <v>19</v>
      </c>
      <c r="F842" s="212" t="s">
        <v>80</v>
      </c>
      <c r="G842" s="210"/>
      <c r="H842" s="213">
        <v>1</v>
      </c>
      <c r="I842" s="214"/>
      <c r="J842" s="210"/>
      <c r="K842" s="210"/>
      <c r="L842" s="215"/>
      <c r="M842" s="216"/>
      <c r="N842" s="217"/>
      <c r="O842" s="217"/>
      <c r="P842" s="217"/>
      <c r="Q842" s="217"/>
      <c r="R842" s="217"/>
      <c r="S842" s="217"/>
      <c r="T842" s="218"/>
      <c r="AT842" s="219" t="s">
        <v>195</v>
      </c>
      <c r="AU842" s="219" t="s">
        <v>82</v>
      </c>
      <c r="AV842" s="14" t="s">
        <v>82</v>
      </c>
      <c r="AW842" s="14" t="s">
        <v>35</v>
      </c>
      <c r="AX842" s="14" t="s">
        <v>73</v>
      </c>
      <c r="AY842" s="219" t="s">
        <v>185</v>
      </c>
    </row>
    <row r="843" spans="1:65" s="15" customFormat="1" ht="11.25">
      <c r="B843" s="220"/>
      <c r="C843" s="221"/>
      <c r="D843" s="200" t="s">
        <v>195</v>
      </c>
      <c r="E843" s="222" t="s">
        <v>19</v>
      </c>
      <c r="F843" s="223" t="s">
        <v>226</v>
      </c>
      <c r="G843" s="221"/>
      <c r="H843" s="224">
        <v>1</v>
      </c>
      <c r="I843" s="225"/>
      <c r="J843" s="221"/>
      <c r="K843" s="221"/>
      <c r="L843" s="226"/>
      <c r="M843" s="227"/>
      <c r="N843" s="228"/>
      <c r="O843" s="228"/>
      <c r="P843" s="228"/>
      <c r="Q843" s="228"/>
      <c r="R843" s="228"/>
      <c r="S843" s="228"/>
      <c r="T843" s="229"/>
      <c r="AT843" s="230" t="s">
        <v>195</v>
      </c>
      <c r="AU843" s="230" t="s">
        <v>82</v>
      </c>
      <c r="AV843" s="15" t="s">
        <v>135</v>
      </c>
      <c r="AW843" s="15" t="s">
        <v>35</v>
      </c>
      <c r="AX843" s="15" t="s">
        <v>80</v>
      </c>
      <c r="AY843" s="230" t="s">
        <v>185</v>
      </c>
    </row>
    <row r="844" spans="1:65" s="2" customFormat="1" ht="16.5" customHeight="1">
      <c r="A844" s="36"/>
      <c r="B844" s="37"/>
      <c r="C844" s="180" t="s">
        <v>1326</v>
      </c>
      <c r="D844" s="180" t="s">
        <v>187</v>
      </c>
      <c r="E844" s="181" t="s">
        <v>1767</v>
      </c>
      <c r="F844" s="182" t="s">
        <v>1768</v>
      </c>
      <c r="G844" s="183" t="s">
        <v>1761</v>
      </c>
      <c r="H844" s="184">
        <v>3</v>
      </c>
      <c r="I844" s="185"/>
      <c r="J844" s="186">
        <f>ROUND(I844*H844,2)</f>
        <v>0</v>
      </c>
      <c r="K844" s="182" t="s">
        <v>191</v>
      </c>
      <c r="L844" s="41"/>
      <c r="M844" s="187" t="s">
        <v>19</v>
      </c>
      <c r="N844" s="188" t="s">
        <v>44</v>
      </c>
      <c r="O844" s="66"/>
      <c r="P844" s="189">
        <f>O844*H844</f>
        <v>0</v>
      </c>
      <c r="Q844" s="189">
        <v>5.1999999999999995E-4</v>
      </c>
      <c r="R844" s="189">
        <f>Q844*H844</f>
        <v>1.5599999999999998E-3</v>
      </c>
      <c r="S844" s="189">
        <v>0</v>
      </c>
      <c r="T844" s="190">
        <f>S844*H844</f>
        <v>0</v>
      </c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R844" s="191" t="s">
        <v>339</v>
      </c>
      <c r="AT844" s="191" t="s">
        <v>187</v>
      </c>
      <c r="AU844" s="191" t="s">
        <v>82</v>
      </c>
      <c r="AY844" s="19" t="s">
        <v>185</v>
      </c>
      <c r="BE844" s="192">
        <f>IF(N844="základní",J844,0)</f>
        <v>0</v>
      </c>
      <c r="BF844" s="192">
        <f>IF(N844="snížená",J844,0)</f>
        <v>0</v>
      </c>
      <c r="BG844" s="192">
        <f>IF(N844="zákl. přenesená",J844,0)</f>
        <v>0</v>
      </c>
      <c r="BH844" s="192">
        <f>IF(N844="sníž. přenesená",J844,0)</f>
        <v>0</v>
      </c>
      <c r="BI844" s="192">
        <f>IF(N844="nulová",J844,0)</f>
        <v>0</v>
      </c>
      <c r="BJ844" s="19" t="s">
        <v>80</v>
      </c>
      <c r="BK844" s="192">
        <f>ROUND(I844*H844,2)</f>
        <v>0</v>
      </c>
      <c r="BL844" s="19" t="s">
        <v>339</v>
      </c>
      <c r="BM844" s="191" t="s">
        <v>1769</v>
      </c>
    </row>
    <row r="845" spans="1:65" s="2" customFormat="1" ht="11.25">
      <c r="A845" s="36"/>
      <c r="B845" s="37"/>
      <c r="C845" s="38"/>
      <c r="D845" s="193" t="s">
        <v>193</v>
      </c>
      <c r="E845" s="38"/>
      <c r="F845" s="194" t="s">
        <v>1770</v>
      </c>
      <c r="G845" s="38"/>
      <c r="H845" s="38"/>
      <c r="I845" s="195"/>
      <c r="J845" s="38"/>
      <c r="K845" s="38"/>
      <c r="L845" s="41"/>
      <c r="M845" s="196"/>
      <c r="N845" s="197"/>
      <c r="O845" s="66"/>
      <c r="P845" s="66"/>
      <c r="Q845" s="66"/>
      <c r="R845" s="66"/>
      <c r="S845" s="66"/>
      <c r="T845" s="67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T845" s="19" t="s">
        <v>193</v>
      </c>
      <c r="AU845" s="19" t="s">
        <v>82</v>
      </c>
    </row>
    <row r="846" spans="1:65" s="13" customFormat="1" ht="11.25">
      <c r="B846" s="198"/>
      <c r="C846" s="199"/>
      <c r="D846" s="200" t="s">
        <v>195</v>
      </c>
      <c r="E846" s="201" t="s">
        <v>19</v>
      </c>
      <c r="F846" s="202" t="s">
        <v>1763</v>
      </c>
      <c r="G846" s="199"/>
      <c r="H846" s="201" t="s">
        <v>19</v>
      </c>
      <c r="I846" s="203"/>
      <c r="J846" s="199"/>
      <c r="K846" s="199"/>
      <c r="L846" s="204"/>
      <c r="M846" s="205"/>
      <c r="N846" s="206"/>
      <c r="O846" s="206"/>
      <c r="P846" s="206"/>
      <c r="Q846" s="206"/>
      <c r="R846" s="206"/>
      <c r="S846" s="206"/>
      <c r="T846" s="207"/>
      <c r="AT846" s="208" t="s">
        <v>195</v>
      </c>
      <c r="AU846" s="208" t="s">
        <v>82</v>
      </c>
      <c r="AV846" s="13" t="s">
        <v>80</v>
      </c>
      <c r="AW846" s="13" t="s">
        <v>35</v>
      </c>
      <c r="AX846" s="13" t="s">
        <v>73</v>
      </c>
      <c r="AY846" s="208" t="s">
        <v>185</v>
      </c>
    </row>
    <row r="847" spans="1:65" s="14" customFormat="1" ht="11.25">
      <c r="B847" s="209"/>
      <c r="C847" s="210"/>
      <c r="D847" s="200" t="s">
        <v>195</v>
      </c>
      <c r="E847" s="211" t="s">
        <v>19</v>
      </c>
      <c r="F847" s="212" t="s">
        <v>129</v>
      </c>
      <c r="G847" s="210"/>
      <c r="H847" s="213">
        <v>3</v>
      </c>
      <c r="I847" s="214"/>
      <c r="J847" s="210"/>
      <c r="K847" s="210"/>
      <c r="L847" s="215"/>
      <c r="M847" s="216"/>
      <c r="N847" s="217"/>
      <c r="O847" s="217"/>
      <c r="P847" s="217"/>
      <c r="Q847" s="217"/>
      <c r="R847" s="217"/>
      <c r="S847" s="217"/>
      <c r="T847" s="218"/>
      <c r="AT847" s="219" t="s">
        <v>195</v>
      </c>
      <c r="AU847" s="219" t="s">
        <v>82</v>
      </c>
      <c r="AV847" s="14" t="s">
        <v>82</v>
      </c>
      <c r="AW847" s="14" t="s">
        <v>35</v>
      </c>
      <c r="AX847" s="14" t="s">
        <v>73</v>
      </c>
      <c r="AY847" s="219" t="s">
        <v>185</v>
      </c>
    </row>
    <row r="848" spans="1:65" s="15" customFormat="1" ht="11.25">
      <c r="B848" s="220"/>
      <c r="C848" s="221"/>
      <c r="D848" s="200" t="s">
        <v>195</v>
      </c>
      <c r="E848" s="222" t="s">
        <v>19</v>
      </c>
      <c r="F848" s="223" t="s">
        <v>226</v>
      </c>
      <c r="G848" s="221"/>
      <c r="H848" s="224">
        <v>3</v>
      </c>
      <c r="I848" s="225"/>
      <c r="J848" s="221"/>
      <c r="K848" s="221"/>
      <c r="L848" s="226"/>
      <c r="M848" s="227"/>
      <c r="N848" s="228"/>
      <c r="O848" s="228"/>
      <c r="P848" s="228"/>
      <c r="Q848" s="228"/>
      <c r="R848" s="228"/>
      <c r="S848" s="228"/>
      <c r="T848" s="229"/>
      <c r="AT848" s="230" t="s">
        <v>195</v>
      </c>
      <c r="AU848" s="230" t="s">
        <v>82</v>
      </c>
      <c r="AV848" s="15" t="s">
        <v>135</v>
      </c>
      <c r="AW848" s="15" t="s">
        <v>35</v>
      </c>
      <c r="AX848" s="15" t="s">
        <v>80</v>
      </c>
      <c r="AY848" s="230" t="s">
        <v>185</v>
      </c>
    </row>
    <row r="849" spans="1:65" s="2" customFormat="1" ht="16.5" customHeight="1">
      <c r="A849" s="36"/>
      <c r="B849" s="37"/>
      <c r="C849" s="180" t="s">
        <v>1331</v>
      </c>
      <c r="D849" s="180" t="s">
        <v>187</v>
      </c>
      <c r="E849" s="181" t="s">
        <v>1771</v>
      </c>
      <c r="F849" s="182" t="s">
        <v>1772</v>
      </c>
      <c r="G849" s="183" t="s">
        <v>1761</v>
      </c>
      <c r="H849" s="184">
        <v>3</v>
      </c>
      <c r="I849" s="185"/>
      <c r="J849" s="186">
        <f>ROUND(I849*H849,2)</f>
        <v>0</v>
      </c>
      <c r="K849" s="182" t="s">
        <v>191</v>
      </c>
      <c r="L849" s="41"/>
      <c r="M849" s="187" t="s">
        <v>19</v>
      </c>
      <c r="N849" s="188" t="s">
        <v>44</v>
      </c>
      <c r="O849" s="66"/>
      <c r="P849" s="189">
        <f>O849*H849</f>
        <v>0</v>
      </c>
      <c r="Q849" s="189">
        <v>5.1999999999999995E-4</v>
      </c>
      <c r="R849" s="189">
        <f>Q849*H849</f>
        <v>1.5599999999999998E-3</v>
      </c>
      <c r="S849" s="189">
        <v>0</v>
      </c>
      <c r="T849" s="190">
        <f>S849*H849</f>
        <v>0</v>
      </c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R849" s="191" t="s">
        <v>339</v>
      </c>
      <c r="AT849" s="191" t="s">
        <v>187</v>
      </c>
      <c r="AU849" s="191" t="s">
        <v>82</v>
      </c>
      <c r="AY849" s="19" t="s">
        <v>185</v>
      </c>
      <c r="BE849" s="192">
        <f>IF(N849="základní",J849,0)</f>
        <v>0</v>
      </c>
      <c r="BF849" s="192">
        <f>IF(N849="snížená",J849,0)</f>
        <v>0</v>
      </c>
      <c r="BG849" s="192">
        <f>IF(N849="zákl. přenesená",J849,0)</f>
        <v>0</v>
      </c>
      <c r="BH849" s="192">
        <f>IF(N849="sníž. přenesená",J849,0)</f>
        <v>0</v>
      </c>
      <c r="BI849" s="192">
        <f>IF(N849="nulová",J849,0)</f>
        <v>0</v>
      </c>
      <c r="BJ849" s="19" t="s">
        <v>80</v>
      </c>
      <c r="BK849" s="192">
        <f>ROUND(I849*H849,2)</f>
        <v>0</v>
      </c>
      <c r="BL849" s="19" t="s">
        <v>339</v>
      </c>
      <c r="BM849" s="191" t="s">
        <v>1773</v>
      </c>
    </row>
    <row r="850" spans="1:65" s="2" customFormat="1" ht="11.25">
      <c r="A850" s="36"/>
      <c r="B850" s="37"/>
      <c r="C850" s="38"/>
      <c r="D850" s="193" t="s">
        <v>193</v>
      </c>
      <c r="E850" s="38"/>
      <c r="F850" s="194" t="s">
        <v>1774</v>
      </c>
      <c r="G850" s="38"/>
      <c r="H850" s="38"/>
      <c r="I850" s="195"/>
      <c r="J850" s="38"/>
      <c r="K850" s="38"/>
      <c r="L850" s="41"/>
      <c r="M850" s="196"/>
      <c r="N850" s="197"/>
      <c r="O850" s="66"/>
      <c r="P850" s="66"/>
      <c r="Q850" s="66"/>
      <c r="R850" s="66"/>
      <c r="S850" s="66"/>
      <c r="T850" s="67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T850" s="19" t="s">
        <v>193</v>
      </c>
      <c r="AU850" s="19" t="s">
        <v>82</v>
      </c>
    </row>
    <row r="851" spans="1:65" s="13" customFormat="1" ht="11.25">
      <c r="B851" s="198"/>
      <c r="C851" s="199"/>
      <c r="D851" s="200" t="s">
        <v>195</v>
      </c>
      <c r="E851" s="201" t="s">
        <v>19</v>
      </c>
      <c r="F851" s="202" t="s">
        <v>1763</v>
      </c>
      <c r="G851" s="199"/>
      <c r="H851" s="201" t="s">
        <v>19</v>
      </c>
      <c r="I851" s="203"/>
      <c r="J851" s="199"/>
      <c r="K851" s="199"/>
      <c r="L851" s="204"/>
      <c r="M851" s="205"/>
      <c r="N851" s="206"/>
      <c r="O851" s="206"/>
      <c r="P851" s="206"/>
      <c r="Q851" s="206"/>
      <c r="R851" s="206"/>
      <c r="S851" s="206"/>
      <c r="T851" s="207"/>
      <c r="AT851" s="208" t="s">
        <v>195</v>
      </c>
      <c r="AU851" s="208" t="s">
        <v>82</v>
      </c>
      <c r="AV851" s="13" t="s">
        <v>80</v>
      </c>
      <c r="AW851" s="13" t="s">
        <v>35</v>
      </c>
      <c r="AX851" s="13" t="s">
        <v>73</v>
      </c>
      <c r="AY851" s="208" t="s">
        <v>185</v>
      </c>
    </row>
    <row r="852" spans="1:65" s="14" customFormat="1" ht="11.25">
      <c r="B852" s="209"/>
      <c r="C852" s="210"/>
      <c r="D852" s="200" t="s">
        <v>195</v>
      </c>
      <c r="E852" s="211" t="s">
        <v>19</v>
      </c>
      <c r="F852" s="212" t="s">
        <v>129</v>
      </c>
      <c r="G852" s="210"/>
      <c r="H852" s="213">
        <v>3</v>
      </c>
      <c r="I852" s="214"/>
      <c r="J852" s="210"/>
      <c r="K852" s="210"/>
      <c r="L852" s="215"/>
      <c r="M852" s="216"/>
      <c r="N852" s="217"/>
      <c r="O852" s="217"/>
      <c r="P852" s="217"/>
      <c r="Q852" s="217"/>
      <c r="R852" s="217"/>
      <c r="S852" s="217"/>
      <c r="T852" s="218"/>
      <c r="AT852" s="219" t="s">
        <v>195</v>
      </c>
      <c r="AU852" s="219" t="s">
        <v>82</v>
      </c>
      <c r="AV852" s="14" t="s">
        <v>82</v>
      </c>
      <c r="AW852" s="14" t="s">
        <v>35</v>
      </c>
      <c r="AX852" s="14" t="s">
        <v>73</v>
      </c>
      <c r="AY852" s="219" t="s">
        <v>185</v>
      </c>
    </row>
    <row r="853" spans="1:65" s="15" customFormat="1" ht="11.25">
      <c r="B853" s="220"/>
      <c r="C853" s="221"/>
      <c r="D853" s="200" t="s">
        <v>195</v>
      </c>
      <c r="E853" s="222" t="s">
        <v>19</v>
      </c>
      <c r="F853" s="223" t="s">
        <v>226</v>
      </c>
      <c r="G853" s="221"/>
      <c r="H853" s="224">
        <v>3</v>
      </c>
      <c r="I853" s="225"/>
      <c r="J853" s="221"/>
      <c r="K853" s="221"/>
      <c r="L853" s="226"/>
      <c r="M853" s="227"/>
      <c r="N853" s="228"/>
      <c r="O853" s="228"/>
      <c r="P853" s="228"/>
      <c r="Q853" s="228"/>
      <c r="R853" s="228"/>
      <c r="S853" s="228"/>
      <c r="T853" s="229"/>
      <c r="AT853" s="230" t="s">
        <v>195</v>
      </c>
      <c r="AU853" s="230" t="s">
        <v>82</v>
      </c>
      <c r="AV853" s="15" t="s">
        <v>135</v>
      </c>
      <c r="AW853" s="15" t="s">
        <v>35</v>
      </c>
      <c r="AX853" s="15" t="s">
        <v>80</v>
      </c>
      <c r="AY853" s="230" t="s">
        <v>185</v>
      </c>
    </row>
    <row r="854" spans="1:65" s="2" customFormat="1" ht="16.5" customHeight="1">
      <c r="A854" s="36"/>
      <c r="B854" s="37"/>
      <c r="C854" s="180" t="s">
        <v>1335</v>
      </c>
      <c r="D854" s="180" t="s">
        <v>187</v>
      </c>
      <c r="E854" s="181" t="s">
        <v>1775</v>
      </c>
      <c r="F854" s="182" t="s">
        <v>1776</v>
      </c>
      <c r="G854" s="183" t="s">
        <v>1761</v>
      </c>
      <c r="H854" s="184">
        <v>3</v>
      </c>
      <c r="I854" s="185"/>
      <c r="J854" s="186">
        <f>ROUND(I854*H854,2)</f>
        <v>0</v>
      </c>
      <c r="K854" s="182" t="s">
        <v>191</v>
      </c>
      <c r="L854" s="41"/>
      <c r="M854" s="187" t="s">
        <v>19</v>
      </c>
      <c r="N854" s="188" t="s">
        <v>44</v>
      </c>
      <c r="O854" s="66"/>
      <c r="P854" s="189">
        <f>O854*H854</f>
        <v>0</v>
      </c>
      <c r="Q854" s="189">
        <v>5.1999999999999995E-4</v>
      </c>
      <c r="R854" s="189">
        <f>Q854*H854</f>
        <v>1.5599999999999998E-3</v>
      </c>
      <c r="S854" s="189">
        <v>0</v>
      </c>
      <c r="T854" s="190">
        <f>S854*H854</f>
        <v>0</v>
      </c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R854" s="191" t="s">
        <v>339</v>
      </c>
      <c r="AT854" s="191" t="s">
        <v>187</v>
      </c>
      <c r="AU854" s="191" t="s">
        <v>82</v>
      </c>
      <c r="AY854" s="19" t="s">
        <v>185</v>
      </c>
      <c r="BE854" s="192">
        <f>IF(N854="základní",J854,0)</f>
        <v>0</v>
      </c>
      <c r="BF854" s="192">
        <f>IF(N854="snížená",J854,0)</f>
        <v>0</v>
      </c>
      <c r="BG854" s="192">
        <f>IF(N854="zákl. přenesená",J854,0)</f>
        <v>0</v>
      </c>
      <c r="BH854" s="192">
        <f>IF(N854="sníž. přenesená",J854,0)</f>
        <v>0</v>
      </c>
      <c r="BI854" s="192">
        <f>IF(N854="nulová",J854,0)</f>
        <v>0</v>
      </c>
      <c r="BJ854" s="19" t="s">
        <v>80</v>
      </c>
      <c r="BK854" s="192">
        <f>ROUND(I854*H854,2)</f>
        <v>0</v>
      </c>
      <c r="BL854" s="19" t="s">
        <v>339</v>
      </c>
      <c r="BM854" s="191" t="s">
        <v>1777</v>
      </c>
    </row>
    <row r="855" spans="1:65" s="2" customFormat="1" ht="11.25">
      <c r="A855" s="36"/>
      <c r="B855" s="37"/>
      <c r="C855" s="38"/>
      <c r="D855" s="193" t="s">
        <v>193</v>
      </c>
      <c r="E855" s="38"/>
      <c r="F855" s="194" t="s">
        <v>1778</v>
      </c>
      <c r="G855" s="38"/>
      <c r="H855" s="38"/>
      <c r="I855" s="195"/>
      <c r="J855" s="38"/>
      <c r="K855" s="38"/>
      <c r="L855" s="41"/>
      <c r="M855" s="196"/>
      <c r="N855" s="197"/>
      <c r="O855" s="66"/>
      <c r="P855" s="66"/>
      <c r="Q855" s="66"/>
      <c r="R855" s="66"/>
      <c r="S855" s="66"/>
      <c r="T855" s="67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T855" s="19" t="s">
        <v>193</v>
      </c>
      <c r="AU855" s="19" t="s">
        <v>82</v>
      </c>
    </row>
    <row r="856" spans="1:65" s="13" customFormat="1" ht="11.25">
      <c r="B856" s="198"/>
      <c r="C856" s="199"/>
      <c r="D856" s="200" t="s">
        <v>195</v>
      </c>
      <c r="E856" s="201" t="s">
        <v>19</v>
      </c>
      <c r="F856" s="202" t="s">
        <v>1763</v>
      </c>
      <c r="G856" s="199"/>
      <c r="H856" s="201" t="s">
        <v>19</v>
      </c>
      <c r="I856" s="203"/>
      <c r="J856" s="199"/>
      <c r="K856" s="199"/>
      <c r="L856" s="204"/>
      <c r="M856" s="205"/>
      <c r="N856" s="206"/>
      <c r="O856" s="206"/>
      <c r="P856" s="206"/>
      <c r="Q856" s="206"/>
      <c r="R856" s="206"/>
      <c r="S856" s="206"/>
      <c r="T856" s="207"/>
      <c r="AT856" s="208" t="s">
        <v>195</v>
      </c>
      <c r="AU856" s="208" t="s">
        <v>82</v>
      </c>
      <c r="AV856" s="13" t="s">
        <v>80</v>
      </c>
      <c r="AW856" s="13" t="s">
        <v>35</v>
      </c>
      <c r="AX856" s="13" t="s">
        <v>73</v>
      </c>
      <c r="AY856" s="208" t="s">
        <v>185</v>
      </c>
    </row>
    <row r="857" spans="1:65" s="14" customFormat="1" ht="11.25">
      <c r="B857" s="209"/>
      <c r="C857" s="210"/>
      <c r="D857" s="200" t="s">
        <v>195</v>
      </c>
      <c r="E857" s="211" t="s">
        <v>19</v>
      </c>
      <c r="F857" s="212" t="s">
        <v>129</v>
      </c>
      <c r="G857" s="210"/>
      <c r="H857" s="213">
        <v>3</v>
      </c>
      <c r="I857" s="214"/>
      <c r="J857" s="210"/>
      <c r="K857" s="210"/>
      <c r="L857" s="215"/>
      <c r="M857" s="216"/>
      <c r="N857" s="217"/>
      <c r="O857" s="217"/>
      <c r="P857" s="217"/>
      <c r="Q857" s="217"/>
      <c r="R857" s="217"/>
      <c r="S857" s="217"/>
      <c r="T857" s="218"/>
      <c r="AT857" s="219" t="s">
        <v>195</v>
      </c>
      <c r="AU857" s="219" t="s">
        <v>82</v>
      </c>
      <c r="AV857" s="14" t="s">
        <v>82</v>
      </c>
      <c r="AW857" s="14" t="s">
        <v>35</v>
      </c>
      <c r="AX857" s="14" t="s">
        <v>73</v>
      </c>
      <c r="AY857" s="219" t="s">
        <v>185</v>
      </c>
    </row>
    <row r="858" spans="1:65" s="15" customFormat="1" ht="11.25">
      <c r="B858" s="220"/>
      <c r="C858" s="221"/>
      <c r="D858" s="200" t="s">
        <v>195</v>
      </c>
      <c r="E858" s="222" t="s">
        <v>19</v>
      </c>
      <c r="F858" s="223" t="s">
        <v>226</v>
      </c>
      <c r="G858" s="221"/>
      <c r="H858" s="224">
        <v>3</v>
      </c>
      <c r="I858" s="225"/>
      <c r="J858" s="221"/>
      <c r="K858" s="221"/>
      <c r="L858" s="226"/>
      <c r="M858" s="227"/>
      <c r="N858" s="228"/>
      <c r="O858" s="228"/>
      <c r="P858" s="228"/>
      <c r="Q858" s="228"/>
      <c r="R858" s="228"/>
      <c r="S858" s="228"/>
      <c r="T858" s="229"/>
      <c r="AT858" s="230" t="s">
        <v>195</v>
      </c>
      <c r="AU858" s="230" t="s">
        <v>82</v>
      </c>
      <c r="AV858" s="15" t="s">
        <v>135</v>
      </c>
      <c r="AW858" s="15" t="s">
        <v>35</v>
      </c>
      <c r="AX858" s="15" t="s">
        <v>80</v>
      </c>
      <c r="AY858" s="230" t="s">
        <v>185</v>
      </c>
    </row>
    <row r="859" spans="1:65" s="2" customFormat="1" ht="24.2" customHeight="1">
      <c r="A859" s="36"/>
      <c r="B859" s="37"/>
      <c r="C859" s="180" t="s">
        <v>1342</v>
      </c>
      <c r="D859" s="180" t="s">
        <v>187</v>
      </c>
      <c r="E859" s="181" t="s">
        <v>1779</v>
      </c>
      <c r="F859" s="182" t="s">
        <v>1780</v>
      </c>
      <c r="G859" s="183" t="s">
        <v>457</v>
      </c>
      <c r="H859" s="231"/>
      <c r="I859" s="185"/>
      <c r="J859" s="186">
        <f>ROUND(I859*H859,2)</f>
        <v>0</v>
      </c>
      <c r="K859" s="182" t="s">
        <v>191</v>
      </c>
      <c r="L859" s="41"/>
      <c r="M859" s="187" t="s">
        <v>19</v>
      </c>
      <c r="N859" s="188" t="s">
        <v>44</v>
      </c>
      <c r="O859" s="66"/>
      <c r="P859" s="189">
        <f>O859*H859</f>
        <v>0</v>
      </c>
      <c r="Q859" s="189">
        <v>0</v>
      </c>
      <c r="R859" s="189">
        <f>Q859*H859</f>
        <v>0</v>
      </c>
      <c r="S859" s="189">
        <v>0</v>
      </c>
      <c r="T859" s="190">
        <f>S859*H859</f>
        <v>0</v>
      </c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R859" s="191" t="s">
        <v>339</v>
      </c>
      <c r="AT859" s="191" t="s">
        <v>187</v>
      </c>
      <c r="AU859" s="191" t="s">
        <v>82</v>
      </c>
      <c r="AY859" s="19" t="s">
        <v>185</v>
      </c>
      <c r="BE859" s="192">
        <f>IF(N859="základní",J859,0)</f>
        <v>0</v>
      </c>
      <c r="BF859" s="192">
        <f>IF(N859="snížená",J859,0)</f>
        <v>0</v>
      </c>
      <c r="BG859" s="192">
        <f>IF(N859="zákl. přenesená",J859,0)</f>
        <v>0</v>
      </c>
      <c r="BH859" s="192">
        <f>IF(N859="sníž. přenesená",J859,0)</f>
        <v>0</v>
      </c>
      <c r="BI859" s="192">
        <f>IF(N859="nulová",J859,0)</f>
        <v>0</v>
      </c>
      <c r="BJ859" s="19" t="s">
        <v>80</v>
      </c>
      <c r="BK859" s="192">
        <f>ROUND(I859*H859,2)</f>
        <v>0</v>
      </c>
      <c r="BL859" s="19" t="s">
        <v>339</v>
      </c>
      <c r="BM859" s="191" t="s">
        <v>1781</v>
      </c>
    </row>
    <row r="860" spans="1:65" s="2" customFormat="1" ht="11.25">
      <c r="A860" s="36"/>
      <c r="B860" s="37"/>
      <c r="C860" s="38"/>
      <c r="D860" s="193" t="s">
        <v>193</v>
      </c>
      <c r="E860" s="38"/>
      <c r="F860" s="194" t="s">
        <v>1782</v>
      </c>
      <c r="G860" s="38"/>
      <c r="H860" s="38"/>
      <c r="I860" s="195"/>
      <c r="J860" s="38"/>
      <c r="K860" s="38"/>
      <c r="L860" s="41"/>
      <c r="M860" s="196"/>
      <c r="N860" s="197"/>
      <c r="O860" s="66"/>
      <c r="P860" s="66"/>
      <c r="Q860" s="66"/>
      <c r="R860" s="66"/>
      <c r="S860" s="66"/>
      <c r="T860" s="67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T860" s="19" t="s">
        <v>193</v>
      </c>
      <c r="AU860" s="19" t="s">
        <v>82</v>
      </c>
    </row>
    <row r="861" spans="1:65" s="12" customFormat="1" ht="22.9" customHeight="1">
      <c r="B861" s="164"/>
      <c r="C861" s="165"/>
      <c r="D861" s="166" t="s">
        <v>72</v>
      </c>
      <c r="E861" s="178" t="s">
        <v>1219</v>
      </c>
      <c r="F861" s="178" t="s">
        <v>1220</v>
      </c>
      <c r="G861" s="165"/>
      <c r="H861" s="165"/>
      <c r="I861" s="168"/>
      <c r="J861" s="179">
        <f>BK861</f>
        <v>0</v>
      </c>
      <c r="K861" s="165"/>
      <c r="L861" s="170"/>
      <c r="M861" s="171"/>
      <c r="N861" s="172"/>
      <c r="O861" s="172"/>
      <c r="P861" s="173">
        <f>SUM(P862:P1088)</f>
        <v>0</v>
      </c>
      <c r="Q861" s="172"/>
      <c r="R861" s="173">
        <f>SUM(R862:R1088)</f>
        <v>17.44749418</v>
      </c>
      <c r="S861" s="172"/>
      <c r="T861" s="174">
        <f>SUM(T862:T1088)</f>
        <v>0</v>
      </c>
      <c r="AR861" s="175" t="s">
        <v>82</v>
      </c>
      <c r="AT861" s="176" t="s">
        <v>72</v>
      </c>
      <c r="AU861" s="176" t="s">
        <v>80</v>
      </c>
      <c r="AY861" s="175" t="s">
        <v>185</v>
      </c>
      <c r="BK861" s="177">
        <f>SUM(BK862:BK1088)</f>
        <v>0</v>
      </c>
    </row>
    <row r="862" spans="1:65" s="2" customFormat="1" ht="33" customHeight="1">
      <c r="A862" s="36"/>
      <c r="B862" s="37"/>
      <c r="C862" s="180" t="s">
        <v>1351</v>
      </c>
      <c r="D862" s="180" t="s">
        <v>187</v>
      </c>
      <c r="E862" s="181" t="s">
        <v>1783</v>
      </c>
      <c r="F862" s="182" t="s">
        <v>1784</v>
      </c>
      <c r="G862" s="183" t="s">
        <v>240</v>
      </c>
      <c r="H862" s="184">
        <v>64.132000000000005</v>
      </c>
      <c r="I862" s="185"/>
      <c r="J862" s="186">
        <f>ROUND(I862*H862,2)</f>
        <v>0</v>
      </c>
      <c r="K862" s="182" t="s">
        <v>191</v>
      </c>
      <c r="L862" s="41"/>
      <c r="M862" s="187" t="s">
        <v>19</v>
      </c>
      <c r="N862" s="188" t="s">
        <v>44</v>
      </c>
      <c r="O862" s="66"/>
      <c r="P862" s="189">
        <f>O862*H862</f>
        <v>0</v>
      </c>
      <c r="Q862" s="189">
        <v>2.681E-2</v>
      </c>
      <c r="R862" s="189">
        <f>Q862*H862</f>
        <v>1.7193789200000003</v>
      </c>
      <c r="S862" s="189">
        <v>0</v>
      </c>
      <c r="T862" s="190">
        <f>S862*H862</f>
        <v>0</v>
      </c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R862" s="191" t="s">
        <v>339</v>
      </c>
      <c r="AT862" s="191" t="s">
        <v>187</v>
      </c>
      <c r="AU862" s="191" t="s">
        <v>82</v>
      </c>
      <c r="AY862" s="19" t="s">
        <v>185</v>
      </c>
      <c r="BE862" s="192">
        <f>IF(N862="základní",J862,0)</f>
        <v>0</v>
      </c>
      <c r="BF862" s="192">
        <f>IF(N862="snížená",J862,0)</f>
        <v>0</v>
      </c>
      <c r="BG862" s="192">
        <f>IF(N862="zákl. přenesená",J862,0)</f>
        <v>0</v>
      </c>
      <c r="BH862" s="192">
        <f>IF(N862="sníž. přenesená",J862,0)</f>
        <v>0</v>
      </c>
      <c r="BI862" s="192">
        <f>IF(N862="nulová",J862,0)</f>
        <v>0</v>
      </c>
      <c r="BJ862" s="19" t="s">
        <v>80</v>
      </c>
      <c r="BK862" s="192">
        <f>ROUND(I862*H862,2)</f>
        <v>0</v>
      </c>
      <c r="BL862" s="19" t="s">
        <v>339</v>
      </c>
      <c r="BM862" s="191" t="s">
        <v>1785</v>
      </c>
    </row>
    <row r="863" spans="1:65" s="2" customFormat="1" ht="11.25">
      <c r="A863" s="36"/>
      <c r="B863" s="37"/>
      <c r="C863" s="38"/>
      <c r="D863" s="193" t="s">
        <v>193</v>
      </c>
      <c r="E863" s="38"/>
      <c r="F863" s="194" t="s">
        <v>1786</v>
      </c>
      <c r="G863" s="38"/>
      <c r="H863" s="38"/>
      <c r="I863" s="195"/>
      <c r="J863" s="38"/>
      <c r="K863" s="38"/>
      <c r="L863" s="41"/>
      <c r="M863" s="196"/>
      <c r="N863" s="197"/>
      <c r="O863" s="66"/>
      <c r="P863" s="66"/>
      <c r="Q863" s="66"/>
      <c r="R863" s="66"/>
      <c r="S863" s="66"/>
      <c r="T863" s="67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T863" s="19" t="s">
        <v>193</v>
      </c>
      <c r="AU863" s="19" t="s">
        <v>82</v>
      </c>
    </row>
    <row r="864" spans="1:65" s="13" customFormat="1" ht="11.25">
      <c r="B864" s="198"/>
      <c r="C864" s="199"/>
      <c r="D864" s="200" t="s">
        <v>195</v>
      </c>
      <c r="E864" s="201" t="s">
        <v>19</v>
      </c>
      <c r="F864" s="202" t="s">
        <v>1481</v>
      </c>
      <c r="G864" s="199"/>
      <c r="H864" s="201" t="s">
        <v>19</v>
      </c>
      <c r="I864" s="203"/>
      <c r="J864" s="199"/>
      <c r="K864" s="199"/>
      <c r="L864" s="204"/>
      <c r="M864" s="205"/>
      <c r="N864" s="206"/>
      <c r="O864" s="206"/>
      <c r="P864" s="206"/>
      <c r="Q864" s="206"/>
      <c r="R864" s="206"/>
      <c r="S864" s="206"/>
      <c r="T864" s="207"/>
      <c r="AT864" s="208" t="s">
        <v>195</v>
      </c>
      <c r="AU864" s="208" t="s">
        <v>82</v>
      </c>
      <c r="AV864" s="13" t="s">
        <v>80</v>
      </c>
      <c r="AW864" s="13" t="s">
        <v>35</v>
      </c>
      <c r="AX864" s="13" t="s">
        <v>73</v>
      </c>
      <c r="AY864" s="208" t="s">
        <v>185</v>
      </c>
    </row>
    <row r="865" spans="2:51" s="13" customFormat="1" ht="11.25">
      <c r="B865" s="198"/>
      <c r="C865" s="199"/>
      <c r="D865" s="200" t="s">
        <v>195</v>
      </c>
      <c r="E865" s="201" t="s">
        <v>19</v>
      </c>
      <c r="F865" s="202" t="s">
        <v>1611</v>
      </c>
      <c r="G865" s="199"/>
      <c r="H865" s="201" t="s">
        <v>19</v>
      </c>
      <c r="I865" s="203"/>
      <c r="J865" s="199"/>
      <c r="K865" s="199"/>
      <c r="L865" s="204"/>
      <c r="M865" s="205"/>
      <c r="N865" s="206"/>
      <c r="O865" s="206"/>
      <c r="P865" s="206"/>
      <c r="Q865" s="206"/>
      <c r="R865" s="206"/>
      <c r="S865" s="206"/>
      <c r="T865" s="207"/>
      <c r="AT865" s="208" t="s">
        <v>195</v>
      </c>
      <c r="AU865" s="208" t="s">
        <v>82</v>
      </c>
      <c r="AV865" s="13" t="s">
        <v>80</v>
      </c>
      <c r="AW865" s="13" t="s">
        <v>35</v>
      </c>
      <c r="AX865" s="13" t="s">
        <v>73</v>
      </c>
      <c r="AY865" s="208" t="s">
        <v>185</v>
      </c>
    </row>
    <row r="866" spans="2:51" s="14" customFormat="1" ht="11.25">
      <c r="B866" s="209"/>
      <c r="C866" s="210"/>
      <c r="D866" s="200" t="s">
        <v>195</v>
      </c>
      <c r="E866" s="211" t="s">
        <v>19</v>
      </c>
      <c r="F866" s="212" t="s">
        <v>1787</v>
      </c>
      <c r="G866" s="210"/>
      <c r="H866" s="213">
        <v>22.542999999999999</v>
      </c>
      <c r="I866" s="214"/>
      <c r="J866" s="210"/>
      <c r="K866" s="210"/>
      <c r="L866" s="215"/>
      <c r="M866" s="216"/>
      <c r="N866" s="217"/>
      <c r="O866" s="217"/>
      <c r="P866" s="217"/>
      <c r="Q866" s="217"/>
      <c r="R866" s="217"/>
      <c r="S866" s="217"/>
      <c r="T866" s="218"/>
      <c r="AT866" s="219" t="s">
        <v>195</v>
      </c>
      <c r="AU866" s="219" t="s">
        <v>82</v>
      </c>
      <c r="AV866" s="14" t="s">
        <v>82</v>
      </c>
      <c r="AW866" s="14" t="s">
        <v>35</v>
      </c>
      <c r="AX866" s="14" t="s">
        <v>73</v>
      </c>
      <c r="AY866" s="219" t="s">
        <v>185</v>
      </c>
    </row>
    <row r="867" spans="2:51" s="14" customFormat="1" ht="11.25">
      <c r="B867" s="209"/>
      <c r="C867" s="210"/>
      <c r="D867" s="200" t="s">
        <v>195</v>
      </c>
      <c r="E867" s="211" t="s">
        <v>19</v>
      </c>
      <c r="F867" s="212" t="s">
        <v>1788</v>
      </c>
      <c r="G867" s="210"/>
      <c r="H867" s="213">
        <v>-3.6360000000000001</v>
      </c>
      <c r="I867" s="214"/>
      <c r="J867" s="210"/>
      <c r="K867" s="210"/>
      <c r="L867" s="215"/>
      <c r="M867" s="216"/>
      <c r="N867" s="217"/>
      <c r="O867" s="217"/>
      <c r="P867" s="217"/>
      <c r="Q867" s="217"/>
      <c r="R867" s="217"/>
      <c r="S867" s="217"/>
      <c r="T867" s="218"/>
      <c r="AT867" s="219" t="s">
        <v>195</v>
      </c>
      <c r="AU867" s="219" t="s">
        <v>82</v>
      </c>
      <c r="AV867" s="14" t="s">
        <v>82</v>
      </c>
      <c r="AW867" s="14" t="s">
        <v>35</v>
      </c>
      <c r="AX867" s="14" t="s">
        <v>73</v>
      </c>
      <c r="AY867" s="219" t="s">
        <v>185</v>
      </c>
    </row>
    <row r="868" spans="2:51" s="13" customFormat="1" ht="11.25">
      <c r="B868" s="198"/>
      <c r="C868" s="199"/>
      <c r="D868" s="200" t="s">
        <v>195</v>
      </c>
      <c r="E868" s="201" t="s">
        <v>19</v>
      </c>
      <c r="F868" s="202" t="s">
        <v>1613</v>
      </c>
      <c r="G868" s="199"/>
      <c r="H868" s="201" t="s">
        <v>19</v>
      </c>
      <c r="I868" s="203"/>
      <c r="J868" s="199"/>
      <c r="K868" s="199"/>
      <c r="L868" s="204"/>
      <c r="M868" s="205"/>
      <c r="N868" s="206"/>
      <c r="O868" s="206"/>
      <c r="P868" s="206"/>
      <c r="Q868" s="206"/>
      <c r="R868" s="206"/>
      <c r="S868" s="206"/>
      <c r="T868" s="207"/>
      <c r="AT868" s="208" t="s">
        <v>195</v>
      </c>
      <c r="AU868" s="208" t="s">
        <v>82</v>
      </c>
      <c r="AV868" s="13" t="s">
        <v>80</v>
      </c>
      <c r="AW868" s="13" t="s">
        <v>35</v>
      </c>
      <c r="AX868" s="13" t="s">
        <v>73</v>
      </c>
      <c r="AY868" s="208" t="s">
        <v>185</v>
      </c>
    </row>
    <row r="869" spans="2:51" s="14" customFormat="1" ht="11.25">
      <c r="B869" s="209"/>
      <c r="C869" s="210"/>
      <c r="D869" s="200" t="s">
        <v>195</v>
      </c>
      <c r="E869" s="211" t="s">
        <v>19</v>
      </c>
      <c r="F869" s="212" t="s">
        <v>1789</v>
      </c>
      <c r="G869" s="210"/>
      <c r="H869" s="213">
        <v>20.234999999999999</v>
      </c>
      <c r="I869" s="214"/>
      <c r="J869" s="210"/>
      <c r="K869" s="210"/>
      <c r="L869" s="215"/>
      <c r="M869" s="216"/>
      <c r="N869" s="217"/>
      <c r="O869" s="217"/>
      <c r="P869" s="217"/>
      <c r="Q869" s="217"/>
      <c r="R869" s="217"/>
      <c r="S869" s="217"/>
      <c r="T869" s="218"/>
      <c r="AT869" s="219" t="s">
        <v>195</v>
      </c>
      <c r="AU869" s="219" t="s">
        <v>82</v>
      </c>
      <c r="AV869" s="14" t="s">
        <v>82</v>
      </c>
      <c r="AW869" s="14" t="s">
        <v>35</v>
      </c>
      <c r="AX869" s="14" t="s">
        <v>73</v>
      </c>
      <c r="AY869" s="219" t="s">
        <v>185</v>
      </c>
    </row>
    <row r="870" spans="2:51" s="14" customFormat="1" ht="11.25">
      <c r="B870" s="209"/>
      <c r="C870" s="210"/>
      <c r="D870" s="200" t="s">
        <v>195</v>
      </c>
      <c r="E870" s="211" t="s">
        <v>19</v>
      </c>
      <c r="F870" s="212" t="s">
        <v>1790</v>
      </c>
      <c r="G870" s="210"/>
      <c r="H870" s="213">
        <v>-1.8180000000000001</v>
      </c>
      <c r="I870" s="214"/>
      <c r="J870" s="210"/>
      <c r="K870" s="210"/>
      <c r="L870" s="215"/>
      <c r="M870" s="216"/>
      <c r="N870" s="217"/>
      <c r="O870" s="217"/>
      <c r="P870" s="217"/>
      <c r="Q870" s="217"/>
      <c r="R870" s="217"/>
      <c r="S870" s="217"/>
      <c r="T870" s="218"/>
      <c r="AT870" s="219" t="s">
        <v>195</v>
      </c>
      <c r="AU870" s="219" t="s">
        <v>82</v>
      </c>
      <c r="AV870" s="14" t="s">
        <v>82</v>
      </c>
      <c r="AW870" s="14" t="s">
        <v>35</v>
      </c>
      <c r="AX870" s="14" t="s">
        <v>73</v>
      </c>
      <c r="AY870" s="219" t="s">
        <v>185</v>
      </c>
    </row>
    <row r="871" spans="2:51" s="13" customFormat="1" ht="11.25">
      <c r="B871" s="198"/>
      <c r="C871" s="199"/>
      <c r="D871" s="200" t="s">
        <v>195</v>
      </c>
      <c r="E871" s="201" t="s">
        <v>19</v>
      </c>
      <c r="F871" s="202" t="s">
        <v>1736</v>
      </c>
      <c r="G871" s="199"/>
      <c r="H871" s="201" t="s">
        <v>19</v>
      </c>
      <c r="I871" s="203"/>
      <c r="J871" s="199"/>
      <c r="K871" s="199"/>
      <c r="L871" s="204"/>
      <c r="M871" s="205"/>
      <c r="N871" s="206"/>
      <c r="O871" s="206"/>
      <c r="P871" s="206"/>
      <c r="Q871" s="206"/>
      <c r="R871" s="206"/>
      <c r="S871" s="206"/>
      <c r="T871" s="207"/>
      <c r="AT871" s="208" t="s">
        <v>195</v>
      </c>
      <c r="AU871" s="208" t="s">
        <v>82</v>
      </c>
      <c r="AV871" s="13" t="s">
        <v>80</v>
      </c>
      <c r="AW871" s="13" t="s">
        <v>35</v>
      </c>
      <c r="AX871" s="13" t="s">
        <v>73</v>
      </c>
      <c r="AY871" s="208" t="s">
        <v>185</v>
      </c>
    </row>
    <row r="872" spans="2:51" s="14" customFormat="1" ht="11.25">
      <c r="B872" s="209"/>
      <c r="C872" s="210"/>
      <c r="D872" s="200" t="s">
        <v>195</v>
      </c>
      <c r="E872" s="211" t="s">
        <v>19</v>
      </c>
      <c r="F872" s="212" t="s">
        <v>1791</v>
      </c>
      <c r="G872" s="210"/>
      <c r="H872" s="213">
        <v>13.845000000000001</v>
      </c>
      <c r="I872" s="214"/>
      <c r="J872" s="210"/>
      <c r="K872" s="210"/>
      <c r="L872" s="215"/>
      <c r="M872" s="216"/>
      <c r="N872" s="217"/>
      <c r="O872" s="217"/>
      <c r="P872" s="217"/>
      <c r="Q872" s="217"/>
      <c r="R872" s="217"/>
      <c r="S872" s="217"/>
      <c r="T872" s="218"/>
      <c r="AT872" s="219" t="s">
        <v>195</v>
      </c>
      <c r="AU872" s="219" t="s">
        <v>82</v>
      </c>
      <c r="AV872" s="14" t="s">
        <v>82</v>
      </c>
      <c r="AW872" s="14" t="s">
        <v>35</v>
      </c>
      <c r="AX872" s="14" t="s">
        <v>73</v>
      </c>
      <c r="AY872" s="219" t="s">
        <v>185</v>
      </c>
    </row>
    <row r="873" spans="2:51" s="14" customFormat="1" ht="11.25">
      <c r="B873" s="209"/>
      <c r="C873" s="210"/>
      <c r="D873" s="200" t="s">
        <v>195</v>
      </c>
      <c r="E873" s="211" t="s">
        <v>19</v>
      </c>
      <c r="F873" s="212" t="s">
        <v>1790</v>
      </c>
      <c r="G873" s="210"/>
      <c r="H873" s="213">
        <v>-1.8180000000000001</v>
      </c>
      <c r="I873" s="214"/>
      <c r="J873" s="210"/>
      <c r="K873" s="210"/>
      <c r="L873" s="215"/>
      <c r="M873" s="216"/>
      <c r="N873" s="217"/>
      <c r="O873" s="217"/>
      <c r="P873" s="217"/>
      <c r="Q873" s="217"/>
      <c r="R873" s="217"/>
      <c r="S873" s="217"/>
      <c r="T873" s="218"/>
      <c r="AT873" s="219" t="s">
        <v>195</v>
      </c>
      <c r="AU873" s="219" t="s">
        <v>82</v>
      </c>
      <c r="AV873" s="14" t="s">
        <v>82</v>
      </c>
      <c r="AW873" s="14" t="s">
        <v>35</v>
      </c>
      <c r="AX873" s="14" t="s">
        <v>73</v>
      </c>
      <c r="AY873" s="219" t="s">
        <v>185</v>
      </c>
    </row>
    <row r="874" spans="2:51" s="13" customFormat="1" ht="11.25">
      <c r="B874" s="198"/>
      <c r="C874" s="199"/>
      <c r="D874" s="200" t="s">
        <v>195</v>
      </c>
      <c r="E874" s="201" t="s">
        <v>19</v>
      </c>
      <c r="F874" s="202" t="s">
        <v>1586</v>
      </c>
      <c r="G874" s="199"/>
      <c r="H874" s="201" t="s">
        <v>19</v>
      </c>
      <c r="I874" s="203"/>
      <c r="J874" s="199"/>
      <c r="K874" s="199"/>
      <c r="L874" s="204"/>
      <c r="M874" s="205"/>
      <c r="N874" s="206"/>
      <c r="O874" s="206"/>
      <c r="P874" s="206"/>
      <c r="Q874" s="206"/>
      <c r="R874" s="206"/>
      <c r="S874" s="206"/>
      <c r="T874" s="207"/>
      <c r="AT874" s="208" t="s">
        <v>195</v>
      </c>
      <c r="AU874" s="208" t="s">
        <v>82</v>
      </c>
      <c r="AV874" s="13" t="s">
        <v>80</v>
      </c>
      <c r="AW874" s="13" t="s">
        <v>35</v>
      </c>
      <c r="AX874" s="13" t="s">
        <v>73</v>
      </c>
      <c r="AY874" s="208" t="s">
        <v>185</v>
      </c>
    </row>
    <row r="875" spans="2:51" s="14" customFormat="1" ht="11.25">
      <c r="B875" s="209"/>
      <c r="C875" s="210"/>
      <c r="D875" s="200" t="s">
        <v>195</v>
      </c>
      <c r="E875" s="211" t="s">
        <v>19</v>
      </c>
      <c r="F875" s="212" t="s">
        <v>1792</v>
      </c>
      <c r="G875" s="210"/>
      <c r="H875" s="213">
        <v>10.65</v>
      </c>
      <c r="I875" s="214"/>
      <c r="J875" s="210"/>
      <c r="K875" s="210"/>
      <c r="L875" s="215"/>
      <c r="M875" s="216"/>
      <c r="N875" s="217"/>
      <c r="O875" s="217"/>
      <c r="P875" s="217"/>
      <c r="Q875" s="217"/>
      <c r="R875" s="217"/>
      <c r="S875" s="217"/>
      <c r="T875" s="218"/>
      <c r="AT875" s="219" t="s">
        <v>195</v>
      </c>
      <c r="AU875" s="219" t="s">
        <v>82</v>
      </c>
      <c r="AV875" s="14" t="s">
        <v>82</v>
      </c>
      <c r="AW875" s="14" t="s">
        <v>35</v>
      </c>
      <c r="AX875" s="14" t="s">
        <v>73</v>
      </c>
      <c r="AY875" s="219" t="s">
        <v>185</v>
      </c>
    </row>
    <row r="876" spans="2:51" s="14" customFormat="1" ht="11.25">
      <c r="B876" s="209"/>
      <c r="C876" s="210"/>
      <c r="D876" s="200" t="s">
        <v>195</v>
      </c>
      <c r="E876" s="211" t="s">
        <v>19</v>
      </c>
      <c r="F876" s="212" t="s">
        <v>1788</v>
      </c>
      <c r="G876" s="210"/>
      <c r="H876" s="213">
        <v>-3.6360000000000001</v>
      </c>
      <c r="I876" s="214"/>
      <c r="J876" s="210"/>
      <c r="K876" s="210"/>
      <c r="L876" s="215"/>
      <c r="M876" s="216"/>
      <c r="N876" s="217"/>
      <c r="O876" s="217"/>
      <c r="P876" s="217"/>
      <c r="Q876" s="217"/>
      <c r="R876" s="217"/>
      <c r="S876" s="217"/>
      <c r="T876" s="218"/>
      <c r="AT876" s="219" t="s">
        <v>195</v>
      </c>
      <c r="AU876" s="219" t="s">
        <v>82</v>
      </c>
      <c r="AV876" s="14" t="s">
        <v>82</v>
      </c>
      <c r="AW876" s="14" t="s">
        <v>35</v>
      </c>
      <c r="AX876" s="14" t="s">
        <v>73</v>
      </c>
      <c r="AY876" s="219" t="s">
        <v>185</v>
      </c>
    </row>
    <row r="877" spans="2:51" s="13" customFormat="1" ht="11.25">
      <c r="B877" s="198"/>
      <c r="C877" s="199"/>
      <c r="D877" s="200" t="s">
        <v>195</v>
      </c>
      <c r="E877" s="201" t="s">
        <v>19</v>
      </c>
      <c r="F877" s="202" t="s">
        <v>1588</v>
      </c>
      <c r="G877" s="199"/>
      <c r="H877" s="201" t="s">
        <v>19</v>
      </c>
      <c r="I877" s="203"/>
      <c r="J877" s="199"/>
      <c r="K877" s="199"/>
      <c r="L877" s="204"/>
      <c r="M877" s="205"/>
      <c r="N877" s="206"/>
      <c r="O877" s="206"/>
      <c r="P877" s="206"/>
      <c r="Q877" s="206"/>
      <c r="R877" s="206"/>
      <c r="S877" s="206"/>
      <c r="T877" s="207"/>
      <c r="AT877" s="208" t="s">
        <v>195</v>
      </c>
      <c r="AU877" s="208" t="s">
        <v>82</v>
      </c>
      <c r="AV877" s="13" t="s">
        <v>80</v>
      </c>
      <c r="AW877" s="13" t="s">
        <v>35</v>
      </c>
      <c r="AX877" s="13" t="s">
        <v>73</v>
      </c>
      <c r="AY877" s="208" t="s">
        <v>185</v>
      </c>
    </row>
    <row r="878" spans="2:51" s="14" customFormat="1" ht="11.25">
      <c r="B878" s="209"/>
      <c r="C878" s="210"/>
      <c r="D878" s="200" t="s">
        <v>195</v>
      </c>
      <c r="E878" s="211" t="s">
        <v>19</v>
      </c>
      <c r="F878" s="212" t="s">
        <v>1793</v>
      </c>
      <c r="G878" s="210"/>
      <c r="H878" s="213">
        <v>9.5850000000000009</v>
      </c>
      <c r="I878" s="214"/>
      <c r="J878" s="210"/>
      <c r="K878" s="210"/>
      <c r="L878" s="215"/>
      <c r="M878" s="216"/>
      <c r="N878" s="217"/>
      <c r="O878" s="217"/>
      <c r="P878" s="217"/>
      <c r="Q878" s="217"/>
      <c r="R878" s="217"/>
      <c r="S878" s="217"/>
      <c r="T878" s="218"/>
      <c r="AT878" s="219" t="s">
        <v>195</v>
      </c>
      <c r="AU878" s="219" t="s">
        <v>82</v>
      </c>
      <c r="AV878" s="14" t="s">
        <v>82</v>
      </c>
      <c r="AW878" s="14" t="s">
        <v>35</v>
      </c>
      <c r="AX878" s="14" t="s">
        <v>73</v>
      </c>
      <c r="AY878" s="219" t="s">
        <v>185</v>
      </c>
    </row>
    <row r="879" spans="2:51" s="14" customFormat="1" ht="11.25">
      <c r="B879" s="209"/>
      <c r="C879" s="210"/>
      <c r="D879" s="200" t="s">
        <v>195</v>
      </c>
      <c r="E879" s="211" t="s">
        <v>19</v>
      </c>
      <c r="F879" s="212" t="s">
        <v>1790</v>
      </c>
      <c r="G879" s="210"/>
      <c r="H879" s="213">
        <v>-1.8180000000000001</v>
      </c>
      <c r="I879" s="214"/>
      <c r="J879" s="210"/>
      <c r="K879" s="210"/>
      <c r="L879" s="215"/>
      <c r="M879" s="216"/>
      <c r="N879" s="217"/>
      <c r="O879" s="217"/>
      <c r="P879" s="217"/>
      <c r="Q879" s="217"/>
      <c r="R879" s="217"/>
      <c r="S879" s="217"/>
      <c r="T879" s="218"/>
      <c r="AT879" s="219" t="s">
        <v>195</v>
      </c>
      <c r="AU879" s="219" t="s">
        <v>82</v>
      </c>
      <c r="AV879" s="14" t="s">
        <v>82</v>
      </c>
      <c r="AW879" s="14" t="s">
        <v>35</v>
      </c>
      <c r="AX879" s="14" t="s">
        <v>73</v>
      </c>
      <c r="AY879" s="219" t="s">
        <v>185</v>
      </c>
    </row>
    <row r="880" spans="2:51" s="15" customFormat="1" ht="11.25">
      <c r="B880" s="220"/>
      <c r="C880" s="221"/>
      <c r="D880" s="200" t="s">
        <v>195</v>
      </c>
      <c r="E880" s="222" t="s">
        <v>19</v>
      </c>
      <c r="F880" s="223" t="s">
        <v>226</v>
      </c>
      <c r="G880" s="221"/>
      <c r="H880" s="224">
        <v>64.131999999999991</v>
      </c>
      <c r="I880" s="225"/>
      <c r="J880" s="221"/>
      <c r="K880" s="221"/>
      <c r="L880" s="226"/>
      <c r="M880" s="227"/>
      <c r="N880" s="228"/>
      <c r="O880" s="228"/>
      <c r="P880" s="228"/>
      <c r="Q880" s="228"/>
      <c r="R880" s="228"/>
      <c r="S880" s="228"/>
      <c r="T880" s="229"/>
      <c r="AT880" s="230" t="s">
        <v>195</v>
      </c>
      <c r="AU880" s="230" t="s">
        <v>82</v>
      </c>
      <c r="AV880" s="15" t="s">
        <v>135</v>
      </c>
      <c r="AW880" s="15" t="s">
        <v>35</v>
      </c>
      <c r="AX880" s="15" t="s">
        <v>80</v>
      </c>
      <c r="AY880" s="230" t="s">
        <v>185</v>
      </c>
    </row>
    <row r="881" spans="1:65" s="2" customFormat="1" ht="33" customHeight="1">
      <c r="A881" s="36"/>
      <c r="B881" s="37"/>
      <c r="C881" s="180" t="s">
        <v>1355</v>
      </c>
      <c r="D881" s="180" t="s">
        <v>187</v>
      </c>
      <c r="E881" s="181" t="s">
        <v>1221</v>
      </c>
      <c r="F881" s="182" t="s">
        <v>1222</v>
      </c>
      <c r="G881" s="183" t="s">
        <v>240</v>
      </c>
      <c r="H881" s="184">
        <v>357.178</v>
      </c>
      <c r="I881" s="185"/>
      <c r="J881" s="186">
        <f>ROUND(I881*H881,2)</f>
        <v>0</v>
      </c>
      <c r="K881" s="182" t="s">
        <v>191</v>
      </c>
      <c r="L881" s="41"/>
      <c r="M881" s="187" t="s">
        <v>19</v>
      </c>
      <c r="N881" s="188" t="s">
        <v>44</v>
      </c>
      <c r="O881" s="66"/>
      <c r="P881" s="189">
        <f>O881*H881</f>
        <v>0</v>
      </c>
      <c r="Q881" s="189">
        <v>3.209E-2</v>
      </c>
      <c r="R881" s="189">
        <f>Q881*H881</f>
        <v>11.461842020000001</v>
      </c>
      <c r="S881" s="189">
        <v>0</v>
      </c>
      <c r="T881" s="190">
        <f>S881*H881</f>
        <v>0</v>
      </c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R881" s="191" t="s">
        <v>339</v>
      </c>
      <c r="AT881" s="191" t="s">
        <v>187</v>
      </c>
      <c r="AU881" s="191" t="s">
        <v>82</v>
      </c>
      <c r="AY881" s="19" t="s">
        <v>185</v>
      </c>
      <c r="BE881" s="192">
        <f>IF(N881="základní",J881,0)</f>
        <v>0</v>
      </c>
      <c r="BF881" s="192">
        <f>IF(N881="snížená",J881,0)</f>
        <v>0</v>
      </c>
      <c r="BG881" s="192">
        <f>IF(N881="zákl. přenesená",J881,0)</f>
        <v>0</v>
      </c>
      <c r="BH881" s="192">
        <f>IF(N881="sníž. přenesená",J881,0)</f>
        <v>0</v>
      </c>
      <c r="BI881" s="192">
        <f>IF(N881="nulová",J881,0)</f>
        <v>0</v>
      </c>
      <c r="BJ881" s="19" t="s">
        <v>80</v>
      </c>
      <c r="BK881" s="192">
        <f>ROUND(I881*H881,2)</f>
        <v>0</v>
      </c>
      <c r="BL881" s="19" t="s">
        <v>339</v>
      </c>
      <c r="BM881" s="191" t="s">
        <v>1794</v>
      </c>
    </row>
    <row r="882" spans="1:65" s="2" customFormat="1" ht="11.25">
      <c r="A882" s="36"/>
      <c r="B882" s="37"/>
      <c r="C882" s="38"/>
      <c r="D882" s="193" t="s">
        <v>193</v>
      </c>
      <c r="E882" s="38"/>
      <c r="F882" s="194" t="s">
        <v>1224</v>
      </c>
      <c r="G882" s="38"/>
      <c r="H882" s="38"/>
      <c r="I882" s="195"/>
      <c r="J882" s="38"/>
      <c r="K882" s="38"/>
      <c r="L882" s="41"/>
      <c r="M882" s="196"/>
      <c r="N882" s="197"/>
      <c r="O882" s="66"/>
      <c r="P882" s="66"/>
      <c r="Q882" s="66"/>
      <c r="R882" s="66"/>
      <c r="S882" s="66"/>
      <c r="T882" s="67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T882" s="19" t="s">
        <v>193</v>
      </c>
      <c r="AU882" s="19" t="s">
        <v>82</v>
      </c>
    </row>
    <row r="883" spans="1:65" s="13" customFormat="1" ht="11.25">
      <c r="B883" s="198"/>
      <c r="C883" s="199"/>
      <c r="D883" s="200" t="s">
        <v>195</v>
      </c>
      <c r="E883" s="201" t="s">
        <v>19</v>
      </c>
      <c r="F883" s="202" t="s">
        <v>1481</v>
      </c>
      <c r="G883" s="199"/>
      <c r="H883" s="201" t="s">
        <v>19</v>
      </c>
      <c r="I883" s="203"/>
      <c r="J883" s="199"/>
      <c r="K883" s="199"/>
      <c r="L883" s="204"/>
      <c r="M883" s="205"/>
      <c r="N883" s="206"/>
      <c r="O883" s="206"/>
      <c r="P883" s="206"/>
      <c r="Q883" s="206"/>
      <c r="R883" s="206"/>
      <c r="S883" s="206"/>
      <c r="T883" s="207"/>
      <c r="AT883" s="208" t="s">
        <v>195</v>
      </c>
      <c r="AU883" s="208" t="s">
        <v>82</v>
      </c>
      <c r="AV883" s="13" t="s">
        <v>80</v>
      </c>
      <c r="AW883" s="13" t="s">
        <v>35</v>
      </c>
      <c r="AX883" s="13" t="s">
        <v>73</v>
      </c>
      <c r="AY883" s="208" t="s">
        <v>185</v>
      </c>
    </row>
    <row r="884" spans="1:65" s="13" customFormat="1" ht="11.25">
      <c r="B884" s="198"/>
      <c r="C884" s="199"/>
      <c r="D884" s="200" t="s">
        <v>195</v>
      </c>
      <c r="E884" s="201" t="s">
        <v>19</v>
      </c>
      <c r="F884" s="202" t="s">
        <v>1617</v>
      </c>
      <c r="G884" s="199"/>
      <c r="H884" s="201" t="s">
        <v>19</v>
      </c>
      <c r="I884" s="203"/>
      <c r="J884" s="199"/>
      <c r="K884" s="199"/>
      <c r="L884" s="204"/>
      <c r="M884" s="205"/>
      <c r="N884" s="206"/>
      <c r="O884" s="206"/>
      <c r="P884" s="206"/>
      <c r="Q884" s="206"/>
      <c r="R884" s="206"/>
      <c r="S884" s="206"/>
      <c r="T884" s="207"/>
      <c r="AT884" s="208" t="s">
        <v>195</v>
      </c>
      <c r="AU884" s="208" t="s">
        <v>82</v>
      </c>
      <c r="AV884" s="13" t="s">
        <v>80</v>
      </c>
      <c r="AW884" s="13" t="s">
        <v>35</v>
      </c>
      <c r="AX884" s="13" t="s">
        <v>73</v>
      </c>
      <c r="AY884" s="208" t="s">
        <v>185</v>
      </c>
    </row>
    <row r="885" spans="1:65" s="14" customFormat="1" ht="11.25">
      <c r="B885" s="209"/>
      <c r="C885" s="210"/>
      <c r="D885" s="200" t="s">
        <v>195</v>
      </c>
      <c r="E885" s="211" t="s">
        <v>19</v>
      </c>
      <c r="F885" s="212" t="s">
        <v>1795</v>
      </c>
      <c r="G885" s="210"/>
      <c r="H885" s="213">
        <v>4.4379999999999997</v>
      </c>
      <c r="I885" s="214"/>
      <c r="J885" s="210"/>
      <c r="K885" s="210"/>
      <c r="L885" s="215"/>
      <c r="M885" s="216"/>
      <c r="N885" s="217"/>
      <c r="O885" s="217"/>
      <c r="P885" s="217"/>
      <c r="Q885" s="217"/>
      <c r="R885" s="217"/>
      <c r="S885" s="217"/>
      <c r="T885" s="218"/>
      <c r="AT885" s="219" t="s">
        <v>195</v>
      </c>
      <c r="AU885" s="219" t="s">
        <v>82</v>
      </c>
      <c r="AV885" s="14" t="s">
        <v>82</v>
      </c>
      <c r="AW885" s="14" t="s">
        <v>35</v>
      </c>
      <c r="AX885" s="14" t="s">
        <v>73</v>
      </c>
      <c r="AY885" s="219" t="s">
        <v>185</v>
      </c>
    </row>
    <row r="886" spans="1:65" s="14" customFormat="1" ht="11.25">
      <c r="B886" s="209"/>
      <c r="C886" s="210"/>
      <c r="D886" s="200" t="s">
        <v>195</v>
      </c>
      <c r="E886" s="211" t="s">
        <v>19</v>
      </c>
      <c r="F886" s="212" t="s">
        <v>1796</v>
      </c>
      <c r="G886" s="210"/>
      <c r="H886" s="213">
        <v>-3.75</v>
      </c>
      <c r="I886" s="214"/>
      <c r="J886" s="210"/>
      <c r="K886" s="210"/>
      <c r="L886" s="215"/>
      <c r="M886" s="216"/>
      <c r="N886" s="217"/>
      <c r="O886" s="217"/>
      <c r="P886" s="217"/>
      <c r="Q886" s="217"/>
      <c r="R886" s="217"/>
      <c r="S886" s="217"/>
      <c r="T886" s="218"/>
      <c r="AT886" s="219" t="s">
        <v>195</v>
      </c>
      <c r="AU886" s="219" t="s">
        <v>82</v>
      </c>
      <c r="AV886" s="14" t="s">
        <v>82</v>
      </c>
      <c r="AW886" s="14" t="s">
        <v>35</v>
      </c>
      <c r="AX886" s="14" t="s">
        <v>73</v>
      </c>
      <c r="AY886" s="219" t="s">
        <v>185</v>
      </c>
    </row>
    <row r="887" spans="1:65" s="13" customFormat="1" ht="11.25">
      <c r="B887" s="198"/>
      <c r="C887" s="199"/>
      <c r="D887" s="200" t="s">
        <v>195</v>
      </c>
      <c r="E887" s="201" t="s">
        <v>19</v>
      </c>
      <c r="F887" s="202" t="s">
        <v>1621</v>
      </c>
      <c r="G887" s="199"/>
      <c r="H887" s="201" t="s">
        <v>19</v>
      </c>
      <c r="I887" s="203"/>
      <c r="J887" s="199"/>
      <c r="K887" s="199"/>
      <c r="L887" s="204"/>
      <c r="M887" s="205"/>
      <c r="N887" s="206"/>
      <c r="O887" s="206"/>
      <c r="P887" s="206"/>
      <c r="Q887" s="206"/>
      <c r="R887" s="206"/>
      <c r="S887" s="206"/>
      <c r="T887" s="207"/>
      <c r="AT887" s="208" t="s">
        <v>195</v>
      </c>
      <c r="AU887" s="208" t="s">
        <v>82</v>
      </c>
      <c r="AV887" s="13" t="s">
        <v>80</v>
      </c>
      <c r="AW887" s="13" t="s">
        <v>35</v>
      </c>
      <c r="AX887" s="13" t="s">
        <v>73</v>
      </c>
      <c r="AY887" s="208" t="s">
        <v>185</v>
      </c>
    </row>
    <row r="888" spans="1:65" s="14" customFormat="1" ht="11.25">
      <c r="B888" s="209"/>
      <c r="C888" s="210"/>
      <c r="D888" s="200" t="s">
        <v>195</v>
      </c>
      <c r="E888" s="211" t="s">
        <v>19</v>
      </c>
      <c r="F888" s="212" t="s">
        <v>1797</v>
      </c>
      <c r="G888" s="210"/>
      <c r="H888" s="213">
        <v>35.659999999999997</v>
      </c>
      <c r="I888" s="214"/>
      <c r="J888" s="210"/>
      <c r="K888" s="210"/>
      <c r="L888" s="215"/>
      <c r="M888" s="216"/>
      <c r="N888" s="217"/>
      <c r="O888" s="217"/>
      <c r="P888" s="217"/>
      <c r="Q888" s="217"/>
      <c r="R888" s="217"/>
      <c r="S888" s="217"/>
      <c r="T888" s="218"/>
      <c r="AT888" s="219" t="s">
        <v>195</v>
      </c>
      <c r="AU888" s="219" t="s">
        <v>82</v>
      </c>
      <c r="AV888" s="14" t="s">
        <v>82</v>
      </c>
      <c r="AW888" s="14" t="s">
        <v>35</v>
      </c>
      <c r="AX888" s="14" t="s">
        <v>73</v>
      </c>
      <c r="AY888" s="219" t="s">
        <v>185</v>
      </c>
    </row>
    <row r="889" spans="1:65" s="14" customFormat="1" ht="11.25">
      <c r="B889" s="209"/>
      <c r="C889" s="210"/>
      <c r="D889" s="200" t="s">
        <v>195</v>
      </c>
      <c r="E889" s="211" t="s">
        <v>19</v>
      </c>
      <c r="F889" s="212" t="s">
        <v>1796</v>
      </c>
      <c r="G889" s="210"/>
      <c r="H889" s="213">
        <v>-3.75</v>
      </c>
      <c r="I889" s="214"/>
      <c r="J889" s="210"/>
      <c r="K889" s="210"/>
      <c r="L889" s="215"/>
      <c r="M889" s="216"/>
      <c r="N889" s="217"/>
      <c r="O889" s="217"/>
      <c r="P889" s="217"/>
      <c r="Q889" s="217"/>
      <c r="R889" s="217"/>
      <c r="S889" s="217"/>
      <c r="T889" s="218"/>
      <c r="AT889" s="219" t="s">
        <v>195</v>
      </c>
      <c r="AU889" s="219" t="s">
        <v>82</v>
      </c>
      <c r="AV889" s="14" t="s">
        <v>82</v>
      </c>
      <c r="AW889" s="14" t="s">
        <v>35</v>
      </c>
      <c r="AX889" s="14" t="s">
        <v>73</v>
      </c>
      <c r="AY889" s="219" t="s">
        <v>185</v>
      </c>
    </row>
    <row r="890" spans="1:65" s="13" customFormat="1" ht="11.25">
      <c r="B890" s="198"/>
      <c r="C890" s="199"/>
      <c r="D890" s="200" t="s">
        <v>195</v>
      </c>
      <c r="E890" s="201" t="s">
        <v>19</v>
      </c>
      <c r="F890" s="202" t="s">
        <v>1625</v>
      </c>
      <c r="G890" s="199"/>
      <c r="H890" s="201" t="s">
        <v>19</v>
      </c>
      <c r="I890" s="203"/>
      <c r="J890" s="199"/>
      <c r="K890" s="199"/>
      <c r="L890" s="204"/>
      <c r="M890" s="205"/>
      <c r="N890" s="206"/>
      <c r="O890" s="206"/>
      <c r="P890" s="206"/>
      <c r="Q890" s="206"/>
      <c r="R890" s="206"/>
      <c r="S890" s="206"/>
      <c r="T890" s="207"/>
      <c r="AT890" s="208" t="s">
        <v>195</v>
      </c>
      <c r="AU890" s="208" t="s">
        <v>82</v>
      </c>
      <c r="AV890" s="13" t="s">
        <v>80</v>
      </c>
      <c r="AW890" s="13" t="s">
        <v>35</v>
      </c>
      <c r="AX890" s="13" t="s">
        <v>73</v>
      </c>
      <c r="AY890" s="208" t="s">
        <v>185</v>
      </c>
    </row>
    <row r="891" spans="1:65" s="14" customFormat="1" ht="11.25">
      <c r="B891" s="209"/>
      <c r="C891" s="210"/>
      <c r="D891" s="200" t="s">
        <v>195</v>
      </c>
      <c r="E891" s="211" t="s">
        <v>19</v>
      </c>
      <c r="F891" s="212" t="s">
        <v>1798</v>
      </c>
      <c r="G891" s="210"/>
      <c r="H891" s="213">
        <v>22.861999999999998</v>
      </c>
      <c r="I891" s="214"/>
      <c r="J891" s="210"/>
      <c r="K891" s="210"/>
      <c r="L891" s="215"/>
      <c r="M891" s="216"/>
      <c r="N891" s="217"/>
      <c r="O891" s="217"/>
      <c r="P891" s="217"/>
      <c r="Q891" s="217"/>
      <c r="R891" s="217"/>
      <c r="S891" s="217"/>
      <c r="T891" s="218"/>
      <c r="AT891" s="219" t="s">
        <v>195</v>
      </c>
      <c r="AU891" s="219" t="s">
        <v>82</v>
      </c>
      <c r="AV891" s="14" t="s">
        <v>82</v>
      </c>
      <c r="AW891" s="14" t="s">
        <v>35</v>
      </c>
      <c r="AX891" s="14" t="s">
        <v>73</v>
      </c>
      <c r="AY891" s="219" t="s">
        <v>185</v>
      </c>
    </row>
    <row r="892" spans="1:65" s="14" customFormat="1" ht="11.25">
      <c r="B892" s="209"/>
      <c r="C892" s="210"/>
      <c r="D892" s="200" t="s">
        <v>195</v>
      </c>
      <c r="E892" s="211" t="s">
        <v>19</v>
      </c>
      <c r="F892" s="212" t="s">
        <v>1796</v>
      </c>
      <c r="G892" s="210"/>
      <c r="H892" s="213">
        <v>-3.75</v>
      </c>
      <c r="I892" s="214"/>
      <c r="J892" s="210"/>
      <c r="K892" s="210"/>
      <c r="L892" s="215"/>
      <c r="M892" s="216"/>
      <c r="N892" s="217"/>
      <c r="O892" s="217"/>
      <c r="P892" s="217"/>
      <c r="Q892" s="217"/>
      <c r="R892" s="217"/>
      <c r="S892" s="217"/>
      <c r="T892" s="218"/>
      <c r="AT892" s="219" t="s">
        <v>195</v>
      </c>
      <c r="AU892" s="219" t="s">
        <v>82</v>
      </c>
      <c r="AV892" s="14" t="s">
        <v>82</v>
      </c>
      <c r="AW892" s="14" t="s">
        <v>35</v>
      </c>
      <c r="AX892" s="14" t="s">
        <v>73</v>
      </c>
      <c r="AY892" s="219" t="s">
        <v>185</v>
      </c>
    </row>
    <row r="893" spans="1:65" s="13" customFormat="1" ht="11.25">
      <c r="B893" s="198"/>
      <c r="C893" s="199"/>
      <c r="D893" s="200" t="s">
        <v>195</v>
      </c>
      <c r="E893" s="201" t="s">
        <v>19</v>
      </c>
      <c r="F893" s="202" t="s">
        <v>1627</v>
      </c>
      <c r="G893" s="199"/>
      <c r="H893" s="201" t="s">
        <v>19</v>
      </c>
      <c r="I893" s="203"/>
      <c r="J893" s="199"/>
      <c r="K893" s="199"/>
      <c r="L893" s="204"/>
      <c r="M893" s="205"/>
      <c r="N893" s="206"/>
      <c r="O893" s="206"/>
      <c r="P893" s="206"/>
      <c r="Q893" s="206"/>
      <c r="R893" s="206"/>
      <c r="S893" s="206"/>
      <c r="T893" s="207"/>
      <c r="AT893" s="208" t="s">
        <v>195</v>
      </c>
      <c r="AU893" s="208" t="s">
        <v>82</v>
      </c>
      <c r="AV893" s="13" t="s">
        <v>80</v>
      </c>
      <c r="AW893" s="13" t="s">
        <v>35</v>
      </c>
      <c r="AX893" s="13" t="s">
        <v>73</v>
      </c>
      <c r="AY893" s="208" t="s">
        <v>185</v>
      </c>
    </row>
    <row r="894" spans="1:65" s="14" customFormat="1" ht="11.25">
      <c r="B894" s="209"/>
      <c r="C894" s="210"/>
      <c r="D894" s="200" t="s">
        <v>195</v>
      </c>
      <c r="E894" s="211" t="s">
        <v>19</v>
      </c>
      <c r="F894" s="212" t="s">
        <v>1799</v>
      </c>
      <c r="G894" s="210"/>
      <c r="H894" s="213">
        <v>25.204999999999998</v>
      </c>
      <c r="I894" s="214"/>
      <c r="J894" s="210"/>
      <c r="K894" s="210"/>
      <c r="L894" s="215"/>
      <c r="M894" s="216"/>
      <c r="N894" s="217"/>
      <c r="O894" s="217"/>
      <c r="P894" s="217"/>
      <c r="Q894" s="217"/>
      <c r="R894" s="217"/>
      <c r="S894" s="217"/>
      <c r="T894" s="218"/>
      <c r="AT894" s="219" t="s">
        <v>195</v>
      </c>
      <c r="AU894" s="219" t="s">
        <v>82</v>
      </c>
      <c r="AV894" s="14" t="s">
        <v>82</v>
      </c>
      <c r="AW894" s="14" t="s">
        <v>35</v>
      </c>
      <c r="AX894" s="14" t="s">
        <v>73</v>
      </c>
      <c r="AY894" s="219" t="s">
        <v>185</v>
      </c>
    </row>
    <row r="895" spans="1:65" s="14" customFormat="1" ht="11.25">
      <c r="B895" s="209"/>
      <c r="C895" s="210"/>
      <c r="D895" s="200" t="s">
        <v>195</v>
      </c>
      <c r="E895" s="211" t="s">
        <v>19</v>
      </c>
      <c r="F895" s="212" t="s">
        <v>1796</v>
      </c>
      <c r="G895" s="210"/>
      <c r="H895" s="213">
        <v>-3.75</v>
      </c>
      <c r="I895" s="214"/>
      <c r="J895" s="210"/>
      <c r="K895" s="210"/>
      <c r="L895" s="215"/>
      <c r="M895" s="216"/>
      <c r="N895" s="217"/>
      <c r="O895" s="217"/>
      <c r="P895" s="217"/>
      <c r="Q895" s="217"/>
      <c r="R895" s="217"/>
      <c r="S895" s="217"/>
      <c r="T895" s="218"/>
      <c r="AT895" s="219" t="s">
        <v>195</v>
      </c>
      <c r="AU895" s="219" t="s">
        <v>82</v>
      </c>
      <c r="AV895" s="14" t="s">
        <v>82</v>
      </c>
      <c r="AW895" s="14" t="s">
        <v>35</v>
      </c>
      <c r="AX895" s="14" t="s">
        <v>73</v>
      </c>
      <c r="AY895" s="219" t="s">
        <v>185</v>
      </c>
    </row>
    <row r="896" spans="1:65" s="14" customFormat="1" ht="11.25">
      <c r="B896" s="209"/>
      <c r="C896" s="210"/>
      <c r="D896" s="200" t="s">
        <v>195</v>
      </c>
      <c r="E896" s="211" t="s">
        <v>19</v>
      </c>
      <c r="F896" s="212" t="s">
        <v>1800</v>
      </c>
      <c r="G896" s="210"/>
      <c r="H896" s="213">
        <v>-1.8180000000000001</v>
      </c>
      <c r="I896" s="214"/>
      <c r="J896" s="210"/>
      <c r="K896" s="210"/>
      <c r="L896" s="215"/>
      <c r="M896" s="216"/>
      <c r="N896" s="217"/>
      <c r="O896" s="217"/>
      <c r="P896" s="217"/>
      <c r="Q896" s="217"/>
      <c r="R896" s="217"/>
      <c r="S896" s="217"/>
      <c r="T896" s="218"/>
      <c r="AT896" s="219" t="s">
        <v>195</v>
      </c>
      <c r="AU896" s="219" t="s">
        <v>82</v>
      </c>
      <c r="AV896" s="14" t="s">
        <v>82</v>
      </c>
      <c r="AW896" s="14" t="s">
        <v>35</v>
      </c>
      <c r="AX896" s="14" t="s">
        <v>73</v>
      </c>
      <c r="AY896" s="219" t="s">
        <v>185</v>
      </c>
    </row>
    <row r="897" spans="2:51" s="13" customFormat="1" ht="11.25">
      <c r="B897" s="198"/>
      <c r="C897" s="199"/>
      <c r="D897" s="200" t="s">
        <v>195</v>
      </c>
      <c r="E897" s="201" t="s">
        <v>19</v>
      </c>
      <c r="F897" s="202" t="s">
        <v>1631</v>
      </c>
      <c r="G897" s="199"/>
      <c r="H897" s="201" t="s">
        <v>19</v>
      </c>
      <c r="I897" s="203"/>
      <c r="J897" s="199"/>
      <c r="K897" s="199"/>
      <c r="L897" s="204"/>
      <c r="M897" s="205"/>
      <c r="N897" s="206"/>
      <c r="O897" s="206"/>
      <c r="P897" s="206"/>
      <c r="Q897" s="206"/>
      <c r="R897" s="206"/>
      <c r="S897" s="206"/>
      <c r="T897" s="207"/>
      <c r="AT897" s="208" t="s">
        <v>195</v>
      </c>
      <c r="AU897" s="208" t="s">
        <v>82</v>
      </c>
      <c r="AV897" s="13" t="s">
        <v>80</v>
      </c>
      <c r="AW897" s="13" t="s">
        <v>35</v>
      </c>
      <c r="AX897" s="13" t="s">
        <v>73</v>
      </c>
      <c r="AY897" s="208" t="s">
        <v>185</v>
      </c>
    </row>
    <row r="898" spans="2:51" s="14" customFormat="1" ht="11.25">
      <c r="B898" s="209"/>
      <c r="C898" s="210"/>
      <c r="D898" s="200" t="s">
        <v>195</v>
      </c>
      <c r="E898" s="211" t="s">
        <v>19</v>
      </c>
      <c r="F898" s="212" t="s">
        <v>1801</v>
      </c>
      <c r="G898" s="210"/>
      <c r="H898" s="213">
        <v>24.779</v>
      </c>
      <c r="I898" s="214"/>
      <c r="J898" s="210"/>
      <c r="K898" s="210"/>
      <c r="L898" s="215"/>
      <c r="M898" s="216"/>
      <c r="N898" s="217"/>
      <c r="O898" s="217"/>
      <c r="P898" s="217"/>
      <c r="Q898" s="217"/>
      <c r="R898" s="217"/>
      <c r="S898" s="217"/>
      <c r="T898" s="218"/>
      <c r="AT898" s="219" t="s">
        <v>195</v>
      </c>
      <c r="AU898" s="219" t="s">
        <v>82</v>
      </c>
      <c r="AV898" s="14" t="s">
        <v>82</v>
      </c>
      <c r="AW898" s="14" t="s">
        <v>35</v>
      </c>
      <c r="AX898" s="14" t="s">
        <v>73</v>
      </c>
      <c r="AY898" s="219" t="s">
        <v>185</v>
      </c>
    </row>
    <row r="899" spans="2:51" s="14" customFormat="1" ht="11.25">
      <c r="B899" s="209"/>
      <c r="C899" s="210"/>
      <c r="D899" s="200" t="s">
        <v>195</v>
      </c>
      <c r="E899" s="211" t="s">
        <v>19</v>
      </c>
      <c r="F899" s="212" t="s">
        <v>1796</v>
      </c>
      <c r="G899" s="210"/>
      <c r="H899" s="213">
        <v>-3.75</v>
      </c>
      <c r="I899" s="214"/>
      <c r="J899" s="210"/>
      <c r="K899" s="210"/>
      <c r="L899" s="215"/>
      <c r="M899" s="216"/>
      <c r="N899" s="217"/>
      <c r="O899" s="217"/>
      <c r="P899" s="217"/>
      <c r="Q899" s="217"/>
      <c r="R899" s="217"/>
      <c r="S899" s="217"/>
      <c r="T899" s="218"/>
      <c r="AT899" s="219" t="s">
        <v>195</v>
      </c>
      <c r="AU899" s="219" t="s">
        <v>82</v>
      </c>
      <c r="AV899" s="14" t="s">
        <v>82</v>
      </c>
      <c r="AW899" s="14" t="s">
        <v>35</v>
      </c>
      <c r="AX899" s="14" t="s">
        <v>73</v>
      </c>
      <c r="AY899" s="219" t="s">
        <v>185</v>
      </c>
    </row>
    <row r="900" spans="2:51" s="13" customFormat="1" ht="11.25">
      <c r="B900" s="198"/>
      <c r="C900" s="199"/>
      <c r="D900" s="200" t="s">
        <v>195</v>
      </c>
      <c r="E900" s="201" t="s">
        <v>19</v>
      </c>
      <c r="F900" s="202" t="s">
        <v>1633</v>
      </c>
      <c r="G900" s="199"/>
      <c r="H900" s="201" t="s">
        <v>19</v>
      </c>
      <c r="I900" s="203"/>
      <c r="J900" s="199"/>
      <c r="K900" s="199"/>
      <c r="L900" s="204"/>
      <c r="M900" s="205"/>
      <c r="N900" s="206"/>
      <c r="O900" s="206"/>
      <c r="P900" s="206"/>
      <c r="Q900" s="206"/>
      <c r="R900" s="206"/>
      <c r="S900" s="206"/>
      <c r="T900" s="207"/>
      <c r="AT900" s="208" t="s">
        <v>195</v>
      </c>
      <c r="AU900" s="208" t="s">
        <v>82</v>
      </c>
      <c r="AV900" s="13" t="s">
        <v>80</v>
      </c>
      <c r="AW900" s="13" t="s">
        <v>35</v>
      </c>
      <c r="AX900" s="13" t="s">
        <v>73</v>
      </c>
      <c r="AY900" s="208" t="s">
        <v>185</v>
      </c>
    </row>
    <row r="901" spans="2:51" s="14" customFormat="1" ht="11.25">
      <c r="B901" s="209"/>
      <c r="C901" s="210"/>
      <c r="D901" s="200" t="s">
        <v>195</v>
      </c>
      <c r="E901" s="211" t="s">
        <v>19</v>
      </c>
      <c r="F901" s="212" t="s">
        <v>1802</v>
      </c>
      <c r="G901" s="210"/>
      <c r="H901" s="213">
        <v>25.56</v>
      </c>
      <c r="I901" s="214"/>
      <c r="J901" s="210"/>
      <c r="K901" s="210"/>
      <c r="L901" s="215"/>
      <c r="M901" s="216"/>
      <c r="N901" s="217"/>
      <c r="O901" s="217"/>
      <c r="P901" s="217"/>
      <c r="Q901" s="217"/>
      <c r="R901" s="217"/>
      <c r="S901" s="217"/>
      <c r="T901" s="218"/>
      <c r="AT901" s="219" t="s">
        <v>195</v>
      </c>
      <c r="AU901" s="219" t="s">
        <v>82</v>
      </c>
      <c r="AV901" s="14" t="s">
        <v>82</v>
      </c>
      <c r="AW901" s="14" t="s">
        <v>35</v>
      </c>
      <c r="AX901" s="14" t="s">
        <v>73</v>
      </c>
      <c r="AY901" s="219" t="s">
        <v>185</v>
      </c>
    </row>
    <row r="902" spans="2:51" s="14" customFormat="1" ht="11.25">
      <c r="B902" s="209"/>
      <c r="C902" s="210"/>
      <c r="D902" s="200" t="s">
        <v>195</v>
      </c>
      <c r="E902" s="211" t="s">
        <v>19</v>
      </c>
      <c r="F902" s="212" t="s">
        <v>1796</v>
      </c>
      <c r="G902" s="210"/>
      <c r="H902" s="213">
        <v>-3.75</v>
      </c>
      <c r="I902" s="214"/>
      <c r="J902" s="210"/>
      <c r="K902" s="210"/>
      <c r="L902" s="215"/>
      <c r="M902" s="216"/>
      <c r="N902" s="217"/>
      <c r="O902" s="217"/>
      <c r="P902" s="217"/>
      <c r="Q902" s="217"/>
      <c r="R902" s="217"/>
      <c r="S902" s="217"/>
      <c r="T902" s="218"/>
      <c r="AT902" s="219" t="s">
        <v>195</v>
      </c>
      <c r="AU902" s="219" t="s">
        <v>82</v>
      </c>
      <c r="AV902" s="14" t="s">
        <v>82</v>
      </c>
      <c r="AW902" s="14" t="s">
        <v>35</v>
      </c>
      <c r="AX902" s="14" t="s">
        <v>73</v>
      </c>
      <c r="AY902" s="219" t="s">
        <v>185</v>
      </c>
    </row>
    <row r="903" spans="2:51" s="14" customFormat="1" ht="11.25">
      <c r="B903" s="209"/>
      <c r="C903" s="210"/>
      <c r="D903" s="200" t="s">
        <v>195</v>
      </c>
      <c r="E903" s="211" t="s">
        <v>19</v>
      </c>
      <c r="F903" s="212" t="s">
        <v>1800</v>
      </c>
      <c r="G903" s="210"/>
      <c r="H903" s="213">
        <v>-1.8180000000000001</v>
      </c>
      <c r="I903" s="214"/>
      <c r="J903" s="210"/>
      <c r="K903" s="210"/>
      <c r="L903" s="215"/>
      <c r="M903" s="216"/>
      <c r="N903" s="217"/>
      <c r="O903" s="217"/>
      <c r="P903" s="217"/>
      <c r="Q903" s="217"/>
      <c r="R903" s="217"/>
      <c r="S903" s="217"/>
      <c r="T903" s="218"/>
      <c r="AT903" s="219" t="s">
        <v>195</v>
      </c>
      <c r="AU903" s="219" t="s">
        <v>82</v>
      </c>
      <c r="AV903" s="14" t="s">
        <v>82</v>
      </c>
      <c r="AW903" s="14" t="s">
        <v>35</v>
      </c>
      <c r="AX903" s="14" t="s">
        <v>73</v>
      </c>
      <c r="AY903" s="219" t="s">
        <v>185</v>
      </c>
    </row>
    <row r="904" spans="2:51" s="13" customFormat="1" ht="11.25">
      <c r="B904" s="198"/>
      <c r="C904" s="199"/>
      <c r="D904" s="200" t="s">
        <v>195</v>
      </c>
      <c r="E904" s="201" t="s">
        <v>19</v>
      </c>
      <c r="F904" s="202" t="s">
        <v>1634</v>
      </c>
      <c r="G904" s="199"/>
      <c r="H904" s="201" t="s">
        <v>19</v>
      </c>
      <c r="I904" s="203"/>
      <c r="J904" s="199"/>
      <c r="K904" s="199"/>
      <c r="L904" s="204"/>
      <c r="M904" s="205"/>
      <c r="N904" s="206"/>
      <c r="O904" s="206"/>
      <c r="P904" s="206"/>
      <c r="Q904" s="206"/>
      <c r="R904" s="206"/>
      <c r="S904" s="206"/>
      <c r="T904" s="207"/>
      <c r="AT904" s="208" t="s">
        <v>195</v>
      </c>
      <c r="AU904" s="208" t="s">
        <v>82</v>
      </c>
      <c r="AV904" s="13" t="s">
        <v>80</v>
      </c>
      <c r="AW904" s="13" t="s">
        <v>35</v>
      </c>
      <c r="AX904" s="13" t="s">
        <v>73</v>
      </c>
      <c r="AY904" s="208" t="s">
        <v>185</v>
      </c>
    </row>
    <row r="905" spans="2:51" s="14" customFormat="1" ht="11.25">
      <c r="B905" s="209"/>
      <c r="C905" s="210"/>
      <c r="D905" s="200" t="s">
        <v>195</v>
      </c>
      <c r="E905" s="211" t="s">
        <v>19</v>
      </c>
      <c r="F905" s="212" t="s">
        <v>1803</v>
      </c>
      <c r="G905" s="210"/>
      <c r="H905" s="213">
        <v>14.555</v>
      </c>
      <c r="I905" s="214"/>
      <c r="J905" s="210"/>
      <c r="K905" s="210"/>
      <c r="L905" s="215"/>
      <c r="M905" s="216"/>
      <c r="N905" s="217"/>
      <c r="O905" s="217"/>
      <c r="P905" s="217"/>
      <c r="Q905" s="217"/>
      <c r="R905" s="217"/>
      <c r="S905" s="217"/>
      <c r="T905" s="218"/>
      <c r="AT905" s="219" t="s">
        <v>195</v>
      </c>
      <c r="AU905" s="219" t="s">
        <v>82</v>
      </c>
      <c r="AV905" s="14" t="s">
        <v>82</v>
      </c>
      <c r="AW905" s="14" t="s">
        <v>35</v>
      </c>
      <c r="AX905" s="14" t="s">
        <v>73</v>
      </c>
      <c r="AY905" s="219" t="s">
        <v>185</v>
      </c>
    </row>
    <row r="906" spans="2:51" s="14" customFormat="1" ht="11.25">
      <c r="B906" s="209"/>
      <c r="C906" s="210"/>
      <c r="D906" s="200" t="s">
        <v>195</v>
      </c>
      <c r="E906" s="211" t="s">
        <v>19</v>
      </c>
      <c r="F906" s="212" t="s">
        <v>1790</v>
      </c>
      <c r="G906" s="210"/>
      <c r="H906" s="213">
        <v>-1.8180000000000001</v>
      </c>
      <c r="I906" s="214"/>
      <c r="J906" s="210"/>
      <c r="K906" s="210"/>
      <c r="L906" s="215"/>
      <c r="M906" s="216"/>
      <c r="N906" s="217"/>
      <c r="O906" s="217"/>
      <c r="P906" s="217"/>
      <c r="Q906" s="217"/>
      <c r="R906" s="217"/>
      <c r="S906" s="217"/>
      <c r="T906" s="218"/>
      <c r="AT906" s="219" t="s">
        <v>195</v>
      </c>
      <c r="AU906" s="219" t="s">
        <v>82</v>
      </c>
      <c r="AV906" s="14" t="s">
        <v>82</v>
      </c>
      <c r="AW906" s="14" t="s">
        <v>35</v>
      </c>
      <c r="AX906" s="14" t="s">
        <v>73</v>
      </c>
      <c r="AY906" s="219" t="s">
        <v>185</v>
      </c>
    </row>
    <row r="907" spans="2:51" s="13" customFormat="1" ht="11.25">
      <c r="B907" s="198"/>
      <c r="C907" s="199"/>
      <c r="D907" s="200" t="s">
        <v>195</v>
      </c>
      <c r="E907" s="201" t="s">
        <v>19</v>
      </c>
      <c r="F907" s="202" t="s">
        <v>1804</v>
      </c>
      <c r="G907" s="199"/>
      <c r="H907" s="201" t="s">
        <v>19</v>
      </c>
      <c r="I907" s="203"/>
      <c r="J907" s="199"/>
      <c r="K907" s="199"/>
      <c r="L907" s="204"/>
      <c r="M907" s="205"/>
      <c r="N907" s="206"/>
      <c r="O907" s="206"/>
      <c r="P907" s="206"/>
      <c r="Q907" s="206"/>
      <c r="R907" s="206"/>
      <c r="S907" s="206"/>
      <c r="T907" s="207"/>
      <c r="AT907" s="208" t="s">
        <v>195</v>
      </c>
      <c r="AU907" s="208" t="s">
        <v>82</v>
      </c>
      <c r="AV907" s="13" t="s">
        <v>80</v>
      </c>
      <c r="AW907" s="13" t="s">
        <v>35</v>
      </c>
      <c r="AX907" s="13" t="s">
        <v>73</v>
      </c>
      <c r="AY907" s="208" t="s">
        <v>185</v>
      </c>
    </row>
    <row r="908" spans="2:51" s="14" customFormat="1" ht="11.25">
      <c r="B908" s="209"/>
      <c r="C908" s="210"/>
      <c r="D908" s="200" t="s">
        <v>195</v>
      </c>
      <c r="E908" s="211" t="s">
        <v>19</v>
      </c>
      <c r="F908" s="212" t="s">
        <v>1805</v>
      </c>
      <c r="G908" s="210"/>
      <c r="H908" s="213">
        <v>3.45</v>
      </c>
      <c r="I908" s="214"/>
      <c r="J908" s="210"/>
      <c r="K908" s="210"/>
      <c r="L908" s="215"/>
      <c r="M908" s="216"/>
      <c r="N908" s="217"/>
      <c r="O908" s="217"/>
      <c r="P908" s="217"/>
      <c r="Q908" s="217"/>
      <c r="R908" s="217"/>
      <c r="S908" s="217"/>
      <c r="T908" s="218"/>
      <c r="AT908" s="219" t="s">
        <v>195</v>
      </c>
      <c r="AU908" s="219" t="s">
        <v>82</v>
      </c>
      <c r="AV908" s="14" t="s">
        <v>82</v>
      </c>
      <c r="AW908" s="14" t="s">
        <v>35</v>
      </c>
      <c r="AX908" s="14" t="s">
        <v>73</v>
      </c>
      <c r="AY908" s="219" t="s">
        <v>185</v>
      </c>
    </row>
    <row r="909" spans="2:51" s="14" customFormat="1" ht="11.25">
      <c r="B909" s="209"/>
      <c r="C909" s="210"/>
      <c r="D909" s="200" t="s">
        <v>195</v>
      </c>
      <c r="E909" s="211" t="s">
        <v>19</v>
      </c>
      <c r="F909" s="212" t="s">
        <v>1806</v>
      </c>
      <c r="G909" s="210"/>
      <c r="H909" s="213">
        <v>38.268999999999998</v>
      </c>
      <c r="I909" s="214"/>
      <c r="J909" s="210"/>
      <c r="K909" s="210"/>
      <c r="L909" s="215"/>
      <c r="M909" s="216"/>
      <c r="N909" s="217"/>
      <c r="O909" s="217"/>
      <c r="P909" s="217"/>
      <c r="Q909" s="217"/>
      <c r="R909" s="217"/>
      <c r="S909" s="217"/>
      <c r="T909" s="218"/>
      <c r="AT909" s="219" t="s">
        <v>195</v>
      </c>
      <c r="AU909" s="219" t="s">
        <v>82</v>
      </c>
      <c r="AV909" s="14" t="s">
        <v>82</v>
      </c>
      <c r="AW909" s="14" t="s">
        <v>35</v>
      </c>
      <c r="AX909" s="14" t="s">
        <v>73</v>
      </c>
      <c r="AY909" s="219" t="s">
        <v>185</v>
      </c>
    </row>
    <row r="910" spans="2:51" s="14" customFormat="1" ht="11.25">
      <c r="B910" s="209"/>
      <c r="C910" s="210"/>
      <c r="D910" s="200" t="s">
        <v>195</v>
      </c>
      <c r="E910" s="211" t="s">
        <v>19</v>
      </c>
      <c r="F910" s="212" t="s">
        <v>1796</v>
      </c>
      <c r="G910" s="210"/>
      <c r="H910" s="213">
        <v>-3.75</v>
      </c>
      <c r="I910" s="214"/>
      <c r="J910" s="210"/>
      <c r="K910" s="210"/>
      <c r="L910" s="215"/>
      <c r="M910" s="216"/>
      <c r="N910" s="217"/>
      <c r="O910" s="217"/>
      <c r="P910" s="217"/>
      <c r="Q910" s="217"/>
      <c r="R910" s="217"/>
      <c r="S910" s="217"/>
      <c r="T910" s="218"/>
      <c r="AT910" s="219" t="s">
        <v>195</v>
      </c>
      <c r="AU910" s="219" t="s">
        <v>82</v>
      </c>
      <c r="AV910" s="14" t="s">
        <v>82</v>
      </c>
      <c r="AW910" s="14" t="s">
        <v>35</v>
      </c>
      <c r="AX910" s="14" t="s">
        <v>73</v>
      </c>
      <c r="AY910" s="219" t="s">
        <v>185</v>
      </c>
    </row>
    <row r="911" spans="2:51" s="13" customFormat="1" ht="11.25">
      <c r="B911" s="198"/>
      <c r="C911" s="199"/>
      <c r="D911" s="200" t="s">
        <v>195</v>
      </c>
      <c r="E911" s="201" t="s">
        <v>19</v>
      </c>
      <c r="F911" s="202" t="s">
        <v>1640</v>
      </c>
      <c r="G911" s="199"/>
      <c r="H911" s="201" t="s">
        <v>19</v>
      </c>
      <c r="I911" s="203"/>
      <c r="J911" s="199"/>
      <c r="K911" s="199"/>
      <c r="L911" s="204"/>
      <c r="M911" s="205"/>
      <c r="N911" s="206"/>
      <c r="O911" s="206"/>
      <c r="P911" s="206"/>
      <c r="Q911" s="206"/>
      <c r="R911" s="206"/>
      <c r="S911" s="206"/>
      <c r="T911" s="207"/>
      <c r="AT911" s="208" t="s">
        <v>195</v>
      </c>
      <c r="AU911" s="208" t="s">
        <v>82</v>
      </c>
      <c r="AV911" s="13" t="s">
        <v>80</v>
      </c>
      <c r="AW911" s="13" t="s">
        <v>35</v>
      </c>
      <c r="AX911" s="13" t="s">
        <v>73</v>
      </c>
      <c r="AY911" s="208" t="s">
        <v>185</v>
      </c>
    </row>
    <row r="912" spans="2:51" s="14" customFormat="1" ht="11.25">
      <c r="B912" s="209"/>
      <c r="C912" s="210"/>
      <c r="D912" s="200" t="s">
        <v>195</v>
      </c>
      <c r="E912" s="211" t="s">
        <v>19</v>
      </c>
      <c r="F912" s="212" t="s">
        <v>1807</v>
      </c>
      <c r="G912" s="210"/>
      <c r="H912" s="213">
        <v>49.203000000000003</v>
      </c>
      <c r="I912" s="214"/>
      <c r="J912" s="210"/>
      <c r="K912" s="210"/>
      <c r="L912" s="215"/>
      <c r="M912" s="216"/>
      <c r="N912" s="217"/>
      <c r="O912" s="217"/>
      <c r="P912" s="217"/>
      <c r="Q912" s="217"/>
      <c r="R912" s="217"/>
      <c r="S912" s="217"/>
      <c r="T912" s="218"/>
      <c r="AT912" s="219" t="s">
        <v>195</v>
      </c>
      <c r="AU912" s="219" t="s">
        <v>82</v>
      </c>
      <c r="AV912" s="14" t="s">
        <v>82</v>
      </c>
      <c r="AW912" s="14" t="s">
        <v>35</v>
      </c>
      <c r="AX912" s="14" t="s">
        <v>73</v>
      </c>
      <c r="AY912" s="219" t="s">
        <v>185</v>
      </c>
    </row>
    <row r="913" spans="2:51" s="14" customFormat="1" ht="11.25">
      <c r="B913" s="209"/>
      <c r="C913" s="210"/>
      <c r="D913" s="200" t="s">
        <v>195</v>
      </c>
      <c r="E913" s="211" t="s">
        <v>19</v>
      </c>
      <c r="F913" s="212" t="s">
        <v>1796</v>
      </c>
      <c r="G913" s="210"/>
      <c r="H913" s="213">
        <v>-3.75</v>
      </c>
      <c r="I913" s="214"/>
      <c r="J913" s="210"/>
      <c r="K913" s="210"/>
      <c r="L913" s="215"/>
      <c r="M913" s="216"/>
      <c r="N913" s="217"/>
      <c r="O913" s="217"/>
      <c r="P913" s="217"/>
      <c r="Q913" s="217"/>
      <c r="R913" s="217"/>
      <c r="S913" s="217"/>
      <c r="T913" s="218"/>
      <c r="AT913" s="219" t="s">
        <v>195</v>
      </c>
      <c r="AU913" s="219" t="s">
        <v>82</v>
      </c>
      <c r="AV913" s="14" t="s">
        <v>82</v>
      </c>
      <c r="AW913" s="14" t="s">
        <v>35</v>
      </c>
      <c r="AX913" s="14" t="s">
        <v>73</v>
      </c>
      <c r="AY913" s="219" t="s">
        <v>185</v>
      </c>
    </row>
    <row r="914" spans="2:51" s="13" customFormat="1" ht="11.25">
      <c r="B914" s="198"/>
      <c r="C914" s="199"/>
      <c r="D914" s="200" t="s">
        <v>195</v>
      </c>
      <c r="E914" s="201" t="s">
        <v>19</v>
      </c>
      <c r="F914" s="202" t="s">
        <v>1642</v>
      </c>
      <c r="G914" s="199"/>
      <c r="H914" s="201" t="s">
        <v>19</v>
      </c>
      <c r="I914" s="203"/>
      <c r="J914" s="199"/>
      <c r="K914" s="199"/>
      <c r="L914" s="204"/>
      <c r="M914" s="205"/>
      <c r="N914" s="206"/>
      <c r="O914" s="206"/>
      <c r="P914" s="206"/>
      <c r="Q914" s="206"/>
      <c r="R914" s="206"/>
      <c r="S914" s="206"/>
      <c r="T914" s="207"/>
      <c r="AT914" s="208" t="s">
        <v>195</v>
      </c>
      <c r="AU914" s="208" t="s">
        <v>82</v>
      </c>
      <c r="AV914" s="13" t="s">
        <v>80</v>
      </c>
      <c r="AW914" s="13" t="s">
        <v>35</v>
      </c>
      <c r="AX914" s="13" t="s">
        <v>73</v>
      </c>
      <c r="AY914" s="208" t="s">
        <v>185</v>
      </c>
    </row>
    <row r="915" spans="2:51" s="14" customFormat="1" ht="11.25">
      <c r="B915" s="209"/>
      <c r="C915" s="210"/>
      <c r="D915" s="200" t="s">
        <v>195</v>
      </c>
      <c r="E915" s="211" t="s">
        <v>19</v>
      </c>
      <c r="F915" s="212" t="s">
        <v>1808</v>
      </c>
      <c r="G915" s="210"/>
      <c r="H915" s="213">
        <v>13.845000000000001</v>
      </c>
      <c r="I915" s="214"/>
      <c r="J915" s="210"/>
      <c r="K915" s="210"/>
      <c r="L915" s="215"/>
      <c r="M915" s="216"/>
      <c r="N915" s="217"/>
      <c r="O915" s="217"/>
      <c r="P915" s="217"/>
      <c r="Q915" s="217"/>
      <c r="R915" s="217"/>
      <c r="S915" s="217"/>
      <c r="T915" s="218"/>
      <c r="AT915" s="219" t="s">
        <v>195</v>
      </c>
      <c r="AU915" s="219" t="s">
        <v>82</v>
      </c>
      <c r="AV915" s="14" t="s">
        <v>82</v>
      </c>
      <c r="AW915" s="14" t="s">
        <v>35</v>
      </c>
      <c r="AX915" s="14" t="s">
        <v>73</v>
      </c>
      <c r="AY915" s="219" t="s">
        <v>185</v>
      </c>
    </row>
    <row r="916" spans="2:51" s="14" customFormat="1" ht="11.25">
      <c r="B916" s="209"/>
      <c r="C916" s="210"/>
      <c r="D916" s="200" t="s">
        <v>195</v>
      </c>
      <c r="E916" s="211" t="s">
        <v>19</v>
      </c>
      <c r="F916" s="212" t="s">
        <v>1809</v>
      </c>
      <c r="G916" s="210"/>
      <c r="H916" s="213">
        <v>-2.7</v>
      </c>
      <c r="I916" s="214"/>
      <c r="J916" s="210"/>
      <c r="K916" s="210"/>
      <c r="L916" s="215"/>
      <c r="M916" s="216"/>
      <c r="N916" s="217"/>
      <c r="O916" s="217"/>
      <c r="P916" s="217"/>
      <c r="Q916" s="217"/>
      <c r="R916" s="217"/>
      <c r="S916" s="217"/>
      <c r="T916" s="218"/>
      <c r="AT916" s="219" t="s">
        <v>195</v>
      </c>
      <c r="AU916" s="219" t="s">
        <v>82</v>
      </c>
      <c r="AV916" s="14" t="s">
        <v>82</v>
      </c>
      <c r="AW916" s="14" t="s">
        <v>35</v>
      </c>
      <c r="AX916" s="14" t="s">
        <v>73</v>
      </c>
      <c r="AY916" s="219" t="s">
        <v>185</v>
      </c>
    </row>
    <row r="917" spans="2:51" s="13" customFormat="1" ht="11.25">
      <c r="B917" s="198"/>
      <c r="C917" s="199"/>
      <c r="D917" s="200" t="s">
        <v>195</v>
      </c>
      <c r="E917" s="201" t="s">
        <v>19</v>
      </c>
      <c r="F917" s="202" t="s">
        <v>1646</v>
      </c>
      <c r="G917" s="199"/>
      <c r="H917" s="201" t="s">
        <v>19</v>
      </c>
      <c r="I917" s="203"/>
      <c r="J917" s="199"/>
      <c r="K917" s="199"/>
      <c r="L917" s="204"/>
      <c r="M917" s="205"/>
      <c r="N917" s="206"/>
      <c r="O917" s="206"/>
      <c r="P917" s="206"/>
      <c r="Q917" s="206"/>
      <c r="R917" s="206"/>
      <c r="S917" s="206"/>
      <c r="T917" s="207"/>
      <c r="AT917" s="208" t="s">
        <v>195</v>
      </c>
      <c r="AU917" s="208" t="s">
        <v>82</v>
      </c>
      <c r="AV917" s="13" t="s">
        <v>80</v>
      </c>
      <c r="AW917" s="13" t="s">
        <v>35</v>
      </c>
      <c r="AX917" s="13" t="s">
        <v>73</v>
      </c>
      <c r="AY917" s="208" t="s">
        <v>185</v>
      </c>
    </row>
    <row r="918" spans="2:51" s="14" customFormat="1" ht="11.25">
      <c r="B918" s="209"/>
      <c r="C918" s="210"/>
      <c r="D918" s="200" t="s">
        <v>195</v>
      </c>
      <c r="E918" s="211" t="s">
        <v>19</v>
      </c>
      <c r="F918" s="212" t="s">
        <v>1810</v>
      </c>
      <c r="G918" s="210"/>
      <c r="H918" s="213">
        <v>23.074999999999999</v>
      </c>
      <c r="I918" s="214"/>
      <c r="J918" s="210"/>
      <c r="K918" s="210"/>
      <c r="L918" s="215"/>
      <c r="M918" s="216"/>
      <c r="N918" s="217"/>
      <c r="O918" s="217"/>
      <c r="P918" s="217"/>
      <c r="Q918" s="217"/>
      <c r="R918" s="217"/>
      <c r="S918" s="217"/>
      <c r="T918" s="218"/>
      <c r="AT918" s="219" t="s">
        <v>195</v>
      </c>
      <c r="AU918" s="219" t="s">
        <v>82</v>
      </c>
      <c r="AV918" s="14" t="s">
        <v>82</v>
      </c>
      <c r="AW918" s="14" t="s">
        <v>35</v>
      </c>
      <c r="AX918" s="14" t="s">
        <v>73</v>
      </c>
      <c r="AY918" s="219" t="s">
        <v>185</v>
      </c>
    </row>
    <row r="919" spans="2:51" s="14" customFormat="1" ht="11.25">
      <c r="B919" s="209"/>
      <c r="C919" s="210"/>
      <c r="D919" s="200" t="s">
        <v>195</v>
      </c>
      <c r="E919" s="211" t="s">
        <v>19</v>
      </c>
      <c r="F919" s="212" t="s">
        <v>1809</v>
      </c>
      <c r="G919" s="210"/>
      <c r="H919" s="213">
        <v>-2.7</v>
      </c>
      <c r="I919" s="214"/>
      <c r="J919" s="210"/>
      <c r="K919" s="210"/>
      <c r="L919" s="215"/>
      <c r="M919" s="216"/>
      <c r="N919" s="217"/>
      <c r="O919" s="217"/>
      <c r="P919" s="217"/>
      <c r="Q919" s="217"/>
      <c r="R919" s="217"/>
      <c r="S919" s="217"/>
      <c r="T919" s="218"/>
      <c r="AT919" s="219" t="s">
        <v>195</v>
      </c>
      <c r="AU919" s="219" t="s">
        <v>82</v>
      </c>
      <c r="AV919" s="14" t="s">
        <v>82</v>
      </c>
      <c r="AW919" s="14" t="s">
        <v>35</v>
      </c>
      <c r="AX919" s="14" t="s">
        <v>73</v>
      </c>
      <c r="AY919" s="219" t="s">
        <v>185</v>
      </c>
    </row>
    <row r="920" spans="2:51" s="13" customFormat="1" ht="11.25">
      <c r="B920" s="198"/>
      <c r="C920" s="199"/>
      <c r="D920" s="200" t="s">
        <v>195</v>
      </c>
      <c r="E920" s="201" t="s">
        <v>19</v>
      </c>
      <c r="F920" s="202" t="s">
        <v>1650</v>
      </c>
      <c r="G920" s="199"/>
      <c r="H920" s="201" t="s">
        <v>19</v>
      </c>
      <c r="I920" s="203"/>
      <c r="J920" s="199"/>
      <c r="K920" s="199"/>
      <c r="L920" s="204"/>
      <c r="M920" s="205"/>
      <c r="N920" s="206"/>
      <c r="O920" s="206"/>
      <c r="P920" s="206"/>
      <c r="Q920" s="206"/>
      <c r="R920" s="206"/>
      <c r="S920" s="206"/>
      <c r="T920" s="207"/>
      <c r="AT920" s="208" t="s">
        <v>195</v>
      </c>
      <c r="AU920" s="208" t="s">
        <v>82</v>
      </c>
      <c r="AV920" s="13" t="s">
        <v>80</v>
      </c>
      <c r="AW920" s="13" t="s">
        <v>35</v>
      </c>
      <c r="AX920" s="13" t="s">
        <v>73</v>
      </c>
      <c r="AY920" s="208" t="s">
        <v>185</v>
      </c>
    </row>
    <row r="921" spans="2:51" s="14" customFormat="1" ht="11.25">
      <c r="B921" s="209"/>
      <c r="C921" s="210"/>
      <c r="D921" s="200" t="s">
        <v>195</v>
      </c>
      <c r="E921" s="211" t="s">
        <v>19</v>
      </c>
      <c r="F921" s="212" t="s">
        <v>1811</v>
      </c>
      <c r="G921" s="210"/>
      <c r="H921" s="213">
        <v>49.203000000000003</v>
      </c>
      <c r="I921" s="214"/>
      <c r="J921" s="210"/>
      <c r="K921" s="210"/>
      <c r="L921" s="215"/>
      <c r="M921" s="216"/>
      <c r="N921" s="217"/>
      <c r="O921" s="217"/>
      <c r="P921" s="217"/>
      <c r="Q921" s="217"/>
      <c r="R921" s="217"/>
      <c r="S921" s="217"/>
      <c r="T921" s="218"/>
      <c r="AT921" s="219" t="s">
        <v>195</v>
      </c>
      <c r="AU921" s="219" t="s">
        <v>82</v>
      </c>
      <c r="AV921" s="14" t="s">
        <v>82</v>
      </c>
      <c r="AW921" s="14" t="s">
        <v>35</v>
      </c>
      <c r="AX921" s="14" t="s">
        <v>73</v>
      </c>
      <c r="AY921" s="219" t="s">
        <v>185</v>
      </c>
    </row>
    <row r="922" spans="2:51" s="14" customFormat="1" ht="11.25">
      <c r="B922" s="209"/>
      <c r="C922" s="210"/>
      <c r="D922" s="200" t="s">
        <v>195</v>
      </c>
      <c r="E922" s="211" t="s">
        <v>19</v>
      </c>
      <c r="F922" s="212" t="s">
        <v>1796</v>
      </c>
      <c r="G922" s="210"/>
      <c r="H922" s="213">
        <v>-3.75</v>
      </c>
      <c r="I922" s="214"/>
      <c r="J922" s="210"/>
      <c r="K922" s="210"/>
      <c r="L922" s="215"/>
      <c r="M922" s="216"/>
      <c r="N922" s="217"/>
      <c r="O922" s="217"/>
      <c r="P922" s="217"/>
      <c r="Q922" s="217"/>
      <c r="R922" s="217"/>
      <c r="S922" s="217"/>
      <c r="T922" s="218"/>
      <c r="AT922" s="219" t="s">
        <v>195</v>
      </c>
      <c r="AU922" s="219" t="s">
        <v>82</v>
      </c>
      <c r="AV922" s="14" t="s">
        <v>82</v>
      </c>
      <c r="AW922" s="14" t="s">
        <v>35</v>
      </c>
      <c r="AX922" s="14" t="s">
        <v>73</v>
      </c>
      <c r="AY922" s="219" t="s">
        <v>185</v>
      </c>
    </row>
    <row r="923" spans="2:51" s="13" customFormat="1" ht="11.25">
      <c r="B923" s="198"/>
      <c r="C923" s="199"/>
      <c r="D923" s="200" t="s">
        <v>195</v>
      </c>
      <c r="E923" s="201" t="s">
        <v>19</v>
      </c>
      <c r="F923" s="202" t="s">
        <v>1652</v>
      </c>
      <c r="G923" s="199"/>
      <c r="H923" s="201" t="s">
        <v>19</v>
      </c>
      <c r="I923" s="203"/>
      <c r="J923" s="199"/>
      <c r="K923" s="199"/>
      <c r="L923" s="204"/>
      <c r="M923" s="205"/>
      <c r="N923" s="206"/>
      <c r="O923" s="206"/>
      <c r="P923" s="206"/>
      <c r="Q923" s="206"/>
      <c r="R923" s="206"/>
      <c r="S923" s="206"/>
      <c r="T923" s="207"/>
      <c r="AT923" s="208" t="s">
        <v>195</v>
      </c>
      <c r="AU923" s="208" t="s">
        <v>82</v>
      </c>
      <c r="AV923" s="13" t="s">
        <v>80</v>
      </c>
      <c r="AW923" s="13" t="s">
        <v>35</v>
      </c>
      <c r="AX923" s="13" t="s">
        <v>73</v>
      </c>
      <c r="AY923" s="208" t="s">
        <v>185</v>
      </c>
    </row>
    <row r="924" spans="2:51" s="14" customFormat="1" ht="11.25">
      <c r="B924" s="209"/>
      <c r="C924" s="210"/>
      <c r="D924" s="200" t="s">
        <v>195</v>
      </c>
      <c r="E924" s="211" t="s">
        <v>19</v>
      </c>
      <c r="F924" s="212" t="s">
        <v>1812</v>
      </c>
      <c r="G924" s="210"/>
      <c r="H924" s="213">
        <v>29.748999999999999</v>
      </c>
      <c r="I924" s="214"/>
      <c r="J924" s="210"/>
      <c r="K924" s="210"/>
      <c r="L924" s="215"/>
      <c r="M924" s="216"/>
      <c r="N924" s="217"/>
      <c r="O924" s="217"/>
      <c r="P924" s="217"/>
      <c r="Q924" s="217"/>
      <c r="R924" s="217"/>
      <c r="S924" s="217"/>
      <c r="T924" s="218"/>
      <c r="AT924" s="219" t="s">
        <v>195</v>
      </c>
      <c r="AU924" s="219" t="s">
        <v>82</v>
      </c>
      <c r="AV924" s="14" t="s">
        <v>82</v>
      </c>
      <c r="AW924" s="14" t="s">
        <v>35</v>
      </c>
      <c r="AX924" s="14" t="s">
        <v>73</v>
      </c>
      <c r="AY924" s="219" t="s">
        <v>185</v>
      </c>
    </row>
    <row r="925" spans="2:51" s="14" customFormat="1" ht="11.25">
      <c r="B925" s="209"/>
      <c r="C925" s="210"/>
      <c r="D925" s="200" t="s">
        <v>195</v>
      </c>
      <c r="E925" s="211" t="s">
        <v>19</v>
      </c>
      <c r="F925" s="212" t="s">
        <v>1796</v>
      </c>
      <c r="G925" s="210"/>
      <c r="H925" s="213">
        <v>-3.75</v>
      </c>
      <c r="I925" s="214"/>
      <c r="J925" s="210"/>
      <c r="K925" s="210"/>
      <c r="L925" s="215"/>
      <c r="M925" s="216"/>
      <c r="N925" s="217"/>
      <c r="O925" s="217"/>
      <c r="P925" s="217"/>
      <c r="Q925" s="217"/>
      <c r="R925" s="217"/>
      <c r="S925" s="217"/>
      <c r="T925" s="218"/>
      <c r="AT925" s="219" t="s">
        <v>195</v>
      </c>
      <c r="AU925" s="219" t="s">
        <v>82</v>
      </c>
      <c r="AV925" s="14" t="s">
        <v>82</v>
      </c>
      <c r="AW925" s="14" t="s">
        <v>35</v>
      </c>
      <c r="AX925" s="14" t="s">
        <v>73</v>
      </c>
      <c r="AY925" s="219" t="s">
        <v>185</v>
      </c>
    </row>
    <row r="926" spans="2:51" s="13" customFormat="1" ht="11.25">
      <c r="B926" s="198"/>
      <c r="C926" s="199"/>
      <c r="D926" s="200" t="s">
        <v>195</v>
      </c>
      <c r="E926" s="201" t="s">
        <v>19</v>
      </c>
      <c r="F926" s="202" t="s">
        <v>1654</v>
      </c>
      <c r="G926" s="199"/>
      <c r="H926" s="201" t="s">
        <v>19</v>
      </c>
      <c r="I926" s="203"/>
      <c r="J926" s="199"/>
      <c r="K926" s="199"/>
      <c r="L926" s="204"/>
      <c r="M926" s="205"/>
      <c r="N926" s="206"/>
      <c r="O926" s="206"/>
      <c r="P926" s="206"/>
      <c r="Q926" s="206"/>
      <c r="R926" s="206"/>
      <c r="S926" s="206"/>
      <c r="T926" s="207"/>
      <c r="AT926" s="208" t="s">
        <v>195</v>
      </c>
      <c r="AU926" s="208" t="s">
        <v>82</v>
      </c>
      <c r="AV926" s="13" t="s">
        <v>80</v>
      </c>
      <c r="AW926" s="13" t="s">
        <v>35</v>
      </c>
      <c r="AX926" s="13" t="s">
        <v>73</v>
      </c>
      <c r="AY926" s="208" t="s">
        <v>185</v>
      </c>
    </row>
    <row r="927" spans="2:51" s="14" customFormat="1" ht="11.25">
      <c r="B927" s="209"/>
      <c r="C927" s="210"/>
      <c r="D927" s="200" t="s">
        <v>195</v>
      </c>
      <c r="E927" s="211" t="s">
        <v>19</v>
      </c>
      <c r="F927" s="212" t="s">
        <v>1812</v>
      </c>
      <c r="G927" s="210"/>
      <c r="H927" s="213">
        <v>29.748999999999999</v>
      </c>
      <c r="I927" s="214"/>
      <c r="J927" s="210"/>
      <c r="K927" s="210"/>
      <c r="L927" s="215"/>
      <c r="M927" s="216"/>
      <c r="N927" s="217"/>
      <c r="O927" s="217"/>
      <c r="P927" s="217"/>
      <c r="Q927" s="217"/>
      <c r="R927" s="217"/>
      <c r="S927" s="217"/>
      <c r="T927" s="218"/>
      <c r="AT927" s="219" t="s">
        <v>195</v>
      </c>
      <c r="AU927" s="219" t="s">
        <v>82</v>
      </c>
      <c r="AV927" s="14" t="s">
        <v>82</v>
      </c>
      <c r="AW927" s="14" t="s">
        <v>35</v>
      </c>
      <c r="AX927" s="14" t="s">
        <v>73</v>
      </c>
      <c r="AY927" s="219" t="s">
        <v>185</v>
      </c>
    </row>
    <row r="928" spans="2:51" s="14" customFormat="1" ht="11.25">
      <c r="B928" s="209"/>
      <c r="C928" s="210"/>
      <c r="D928" s="200" t="s">
        <v>195</v>
      </c>
      <c r="E928" s="211" t="s">
        <v>19</v>
      </c>
      <c r="F928" s="212" t="s">
        <v>1813</v>
      </c>
      <c r="G928" s="210"/>
      <c r="H928" s="213">
        <v>-1.7749999999999999</v>
      </c>
      <c r="I928" s="214"/>
      <c r="J928" s="210"/>
      <c r="K928" s="210"/>
      <c r="L928" s="215"/>
      <c r="M928" s="216"/>
      <c r="N928" s="217"/>
      <c r="O928" s="217"/>
      <c r="P928" s="217"/>
      <c r="Q928" s="217"/>
      <c r="R928" s="217"/>
      <c r="S928" s="217"/>
      <c r="T928" s="218"/>
      <c r="AT928" s="219" t="s">
        <v>195</v>
      </c>
      <c r="AU928" s="219" t="s">
        <v>82</v>
      </c>
      <c r="AV928" s="14" t="s">
        <v>82</v>
      </c>
      <c r="AW928" s="14" t="s">
        <v>35</v>
      </c>
      <c r="AX928" s="14" t="s">
        <v>73</v>
      </c>
      <c r="AY928" s="219" t="s">
        <v>185</v>
      </c>
    </row>
    <row r="929" spans="1:65" s="14" customFormat="1" ht="11.25">
      <c r="B929" s="209"/>
      <c r="C929" s="210"/>
      <c r="D929" s="200" t="s">
        <v>195</v>
      </c>
      <c r="E929" s="211" t="s">
        <v>19</v>
      </c>
      <c r="F929" s="212" t="s">
        <v>1796</v>
      </c>
      <c r="G929" s="210"/>
      <c r="H929" s="213">
        <v>-3.75</v>
      </c>
      <c r="I929" s="214"/>
      <c r="J929" s="210"/>
      <c r="K929" s="210"/>
      <c r="L929" s="215"/>
      <c r="M929" s="216"/>
      <c r="N929" s="217"/>
      <c r="O929" s="217"/>
      <c r="P929" s="217"/>
      <c r="Q929" s="217"/>
      <c r="R929" s="217"/>
      <c r="S929" s="217"/>
      <c r="T929" s="218"/>
      <c r="AT929" s="219" t="s">
        <v>195</v>
      </c>
      <c r="AU929" s="219" t="s">
        <v>82</v>
      </c>
      <c r="AV929" s="14" t="s">
        <v>82</v>
      </c>
      <c r="AW929" s="14" t="s">
        <v>35</v>
      </c>
      <c r="AX929" s="14" t="s">
        <v>73</v>
      </c>
      <c r="AY929" s="219" t="s">
        <v>185</v>
      </c>
    </row>
    <row r="930" spans="1:65" s="13" customFormat="1" ht="11.25">
      <c r="B930" s="198"/>
      <c r="C930" s="199"/>
      <c r="D930" s="200" t="s">
        <v>195</v>
      </c>
      <c r="E930" s="201" t="s">
        <v>19</v>
      </c>
      <c r="F930" s="202" t="s">
        <v>1656</v>
      </c>
      <c r="G930" s="199"/>
      <c r="H930" s="201" t="s">
        <v>19</v>
      </c>
      <c r="I930" s="203"/>
      <c r="J930" s="199"/>
      <c r="K930" s="199"/>
      <c r="L930" s="204"/>
      <c r="M930" s="205"/>
      <c r="N930" s="206"/>
      <c r="O930" s="206"/>
      <c r="P930" s="206"/>
      <c r="Q930" s="206"/>
      <c r="R930" s="206"/>
      <c r="S930" s="206"/>
      <c r="T930" s="207"/>
      <c r="AT930" s="208" t="s">
        <v>195</v>
      </c>
      <c r="AU930" s="208" t="s">
        <v>82</v>
      </c>
      <c r="AV930" s="13" t="s">
        <v>80</v>
      </c>
      <c r="AW930" s="13" t="s">
        <v>35</v>
      </c>
      <c r="AX930" s="13" t="s">
        <v>73</v>
      </c>
      <c r="AY930" s="208" t="s">
        <v>185</v>
      </c>
    </row>
    <row r="931" spans="1:65" s="14" customFormat="1" ht="11.25">
      <c r="B931" s="209"/>
      <c r="C931" s="210"/>
      <c r="D931" s="200" t="s">
        <v>195</v>
      </c>
      <c r="E931" s="211" t="s">
        <v>19</v>
      </c>
      <c r="F931" s="212" t="s">
        <v>1814</v>
      </c>
      <c r="G931" s="210"/>
      <c r="H931" s="213">
        <v>25.204999999999998</v>
      </c>
      <c r="I931" s="214"/>
      <c r="J931" s="210"/>
      <c r="K931" s="210"/>
      <c r="L931" s="215"/>
      <c r="M931" s="216"/>
      <c r="N931" s="217"/>
      <c r="O931" s="217"/>
      <c r="P931" s="217"/>
      <c r="Q931" s="217"/>
      <c r="R931" s="217"/>
      <c r="S931" s="217"/>
      <c r="T931" s="218"/>
      <c r="AT931" s="219" t="s">
        <v>195</v>
      </c>
      <c r="AU931" s="219" t="s">
        <v>82</v>
      </c>
      <c r="AV931" s="14" t="s">
        <v>82</v>
      </c>
      <c r="AW931" s="14" t="s">
        <v>35</v>
      </c>
      <c r="AX931" s="14" t="s">
        <v>73</v>
      </c>
      <c r="AY931" s="219" t="s">
        <v>185</v>
      </c>
    </row>
    <row r="932" spans="1:65" s="14" customFormat="1" ht="11.25">
      <c r="B932" s="209"/>
      <c r="C932" s="210"/>
      <c r="D932" s="200" t="s">
        <v>195</v>
      </c>
      <c r="E932" s="211" t="s">
        <v>19</v>
      </c>
      <c r="F932" s="212" t="s">
        <v>1796</v>
      </c>
      <c r="G932" s="210"/>
      <c r="H932" s="213">
        <v>-3.75</v>
      </c>
      <c r="I932" s="214"/>
      <c r="J932" s="210"/>
      <c r="K932" s="210"/>
      <c r="L932" s="215"/>
      <c r="M932" s="216"/>
      <c r="N932" s="217"/>
      <c r="O932" s="217"/>
      <c r="P932" s="217"/>
      <c r="Q932" s="217"/>
      <c r="R932" s="217"/>
      <c r="S932" s="217"/>
      <c r="T932" s="218"/>
      <c r="AT932" s="219" t="s">
        <v>195</v>
      </c>
      <c r="AU932" s="219" t="s">
        <v>82</v>
      </c>
      <c r="AV932" s="14" t="s">
        <v>82</v>
      </c>
      <c r="AW932" s="14" t="s">
        <v>35</v>
      </c>
      <c r="AX932" s="14" t="s">
        <v>73</v>
      </c>
      <c r="AY932" s="219" t="s">
        <v>185</v>
      </c>
    </row>
    <row r="933" spans="1:65" s="15" customFormat="1" ht="11.25">
      <c r="B933" s="220"/>
      <c r="C933" s="221"/>
      <c r="D933" s="200" t="s">
        <v>195</v>
      </c>
      <c r="E933" s="222" t="s">
        <v>19</v>
      </c>
      <c r="F933" s="223" t="s">
        <v>226</v>
      </c>
      <c r="G933" s="221"/>
      <c r="H933" s="224">
        <v>357.17800000000005</v>
      </c>
      <c r="I933" s="225"/>
      <c r="J933" s="221"/>
      <c r="K933" s="221"/>
      <c r="L933" s="226"/>
      <c r="M933" s="227"/>
      <c r="N933" s="228"/>
      <c r="O933" s="228"/>
      <c r="P933" s="228"/>
      <c r="Q933" s="228"/>
      <c r="R933" s="228"/>
      <c r="S933" s="228"/>
      <c r="T933" s="229"/>
      <c r="AT933" s="230" t="s">
        <v>195</v>
      </c>
      <c r="AU933" s="230" t="s">
        <v>82</v>
      </c>
      <c r="AV933" s="15" t="s">
        <v>135</v>
      </c>
      <c r="AW933" s="15" t="s">
        <v>35</v>
      </c>
      <c r="AX933" s="15" t="s">
        <v>80</v>
      </c>
      <c r="AY933" s="230" t="s">
        <v>185</v>
      </c>
    </row>
    <row r="934" spans="1:65" s="2" customFormat="1" ht="24.2" customHeight="1">
      <c r="A934" s="36"/>
      <c r="B934" s="37"/>
      <c r="C934" s="180" t="s">
        <v>1369</v>
      </c>
      <c r="D934" s="180" t="s">
        <v>187</v>
      </c>
      <c r="E934" s="181" t="s">
        <v>1230</v>
      </c>
      <c r="F934" s="182" t="s">
        <v>1231</v>
      </c>
      <c r="G934" s="183" t="s">
        <v>240</v>
      </c>
      <c r="H934" s="184">
        <v>357.178</v>
      </c>
      <c r="I934" s="185"/>
      <c r="J934" s="186">
        <f>ROUND(I934*H934,2)</f>
        <v>0</v>
      </c>
      <c r="K934" s="182" t="s">
        <v>191</v>
      </c>
      <c r="L934" s="41"/>
      <c r="M934" s="187" t="s">
        <v>19</v>
      </c>
      <c r="N934" s="188" t="s">
        <v>44</v>
      </c>
      <c r="O934" s="66"/>
      <c r="P934" s="189">
        <f>O934*H934</f>
        <v>0</v>
      </c>
      <c r="Q934" s="189">
        <v>2.0000000000000001E-4</v>
      </c>
      <c r="R934" s="189">
        <f>Q934*H934</f>
        <v>7.1435600000000002E-2</v>
      </c>
      <c r="S934" s="189">
        <v>0</v>
      </c>
      <c r="T934" s="190">
        <f>S934*H934</f>
        <v>0</v>
      </c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R934" s="191" t="s">
        <v>339</v>
      </c>
      <c r="AT934" s="191" t="s">
        <v>187</v>
      </c>
      <c r="AU934" s="191" t="s">
        <v>82</v>
      </c>
      <c r="AY934" s="19" t="s">
        <v>185</v>
      </c>
      <c r="BE934" s="192">
        <f>IF(N934="základní",J934,0)</f>
        <v>0</v>
      </c>
      <c r="BF934" s="192">
        <f>IF(N934="snížená",J934,0)</f>
        <v>0</v>
      </c>
      <c r="BG934" s="192">
        <f>IF(N934="zákl. přenesená",J934,0)</f>
        <v>0</v>
      </c>
      <c r="BH934" s="192">
        <f>IF(N934="sníž. přenesená",J934,0)</f>
        <v>0</v>
      </c>
      <c r="BI934" s="192">
        <f>IF(N934="nulová",J934,0)</f>
        <v>0</v>
      </c>
      <c r="BJ934" s="19" t="s">
        <v>80</v>
      </c>
      <c r="BK934" s="192">
        <f>ROUND(I934*H934,2)</f>
        <v>0</v>
      </c>
      <c r="BL934" s="19" t="s">
        <v>339</v>
      </c>
      <c r="BM934" s="191" t="s">
        <v>1815</v>
      </c>
    </row>
    <row r="935" spans="1:65" s="2" customFormat="1" ht="11.25">
      <c r="A935" s="36"/>
      <c r="B935" s="37"/>
      <c r="C935" s="38"/>
      <c r="D935" s="193" t="s">
        <v>193</v>
      </c>
      <c r="E935" s="38"/>
      <c r="F935" s="194" t="s">
        <v>1233</v>
      </c>
      <c r="G935" s="38"/>
      <c r="H935" s="38"/>
      <c r="I935" s="195"/>
      <c r="J935" s="38"/>
      <c r="K935" s="38"/>
      <c r="L935" s="41"/>
      <c r="M935" s="196"/>
      <c r="N935" s="197"/>
      <c r="O935" s="66"/>
      <c r="P935" s="66"/>
      <c r="Q935" s="66"/>
      <c r="R935" s="66"/>
      <c r="S935" s="66"/>
      <c r="T935" s="67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T935" s="19" t="s">
        <v>193</v>
      </c>
      <c r="AU935" s="19" t="s">
        <v>82</v>
      </c>
    </row>
    <row r="936" spans="1:65" s="13" customFormat="1" ht="11.25">
      <c r="B936" s="198"/>
      <c r="C936" s="199"/>
      <c r="D936" s="200" t="s">
        <v>195</v>
      </c>
      <c r="E936" s="201" t="s">
        <v>19</v>
      </c>
      <c r="F936" s="202" t="s">
        <v>1481</v>
      </c>
      <c r="G936" s="199"/>
      <c r="H936" s="201" t="s">
        <v>19</v>
      </c>
      <c r="I936" s="203"/>
      <c r="J936" s="199"/>
      <c r="K936" s="199"/>
      <c r="L936" s="204"/>
      <c r="M936" s="205"/>
      <c r="N936" s="206"/>
      <c r="O936" s="206"/>
      <c r="P936" s="206"/>
      <c r="Q936" s="206"/>
      <c r="R936" s="206"/>
      <c r="S936" s="206"/>
      <c r="T936" s="207"/>
      <c r="AT936" s="208" t="s">
        <v>195</v>
      </c>
      <c r="AU936" s="208" t="s">
        <v>82</v>
      </c>
      <c r="AV936" s="13" t="s">
        <v>80</v>
      </c>
      <c r="AW936" s="13" t="s">
        <v>35</v>
      </c>
      <c r="AX936" s="13" t="s">
        <v>73</v>
      </c>
      <c r="AY936" s="208" t="s">
        <v>185</v>
      </c>
    </row>
    <row r="937" spans="1:65" s="13" customFormat="1" ht="11.25">
      <c r="B937" s="198"/>
      <c r="C937" s="199"/>
      <c r="D937" s="200" t="s">
        <v>195</v>
      </c>
      <c r="E937" s="201" t="s">
        <v>19</v>
      </c>
      <c r="F937" s="202" t="s">
        <v>1617</v>
      </c>
      <c r="G937" s="199"/>
      <c r="H937" s="201" t="s">
        <v>19</v>
      </c>
      <c r="I937" s="203"/>
      <c r="J937" s="199"/>
      <c r="K937" s="199"/>
      <c r="L937" s="204"/>
      <c r="M937" s="205"/>
      <c r="N937" s="206"/>
      <c r="O937" s="206"/>
      <c r="P937" s="206"/>
      <c r="Q937" s="206"/>
      <c r="R937" s="206"/>
      <c r="S937" s="206"/>
      <c r="T937" s="207"/>
      <c r="AT937" s="208" t="s">
        <v>195</v>
      </c>
      <c r="AU937" s="208" t="s">
        <v>82</v>
      </c>
      <c r="AV937" s="13" t="s">
        <v>80</v>
      </c>
      <c r="AW937" s="13" t="s">
        <v>35</v>
      </c>
      <c r="AX937" s="13" t="s">
        <v>73</v>
      </c>
      <c r="AY937" s="208" t="s">
        <v>185</v>
      </c>
    </row>
    <row r="938" spans="1:65" s="14" customFormat="1" ht="11.25">
      <c r="B938" s="209"/>
      <c r="C938" s="210"/>
      <c r="D938" s="200" t="s">
        <v>195</v>
      </c>
      <c r="E938" s="211" t="s">
        <v>19</v>
      </c>
      <c r="F938" s="212" t="s">
        <v>1795</v>
      </c>
      <c r="G938" s="210"/>
      <c r="H938" s="213">
        <v>4.4379999999999997</v>
      </c>
      <c r="I938" s="214"/>
      <c r="J938" s="210"/>
      <c r="K938" s="210"/>
      <c r="L938" s="215"/>
      <c r="M938" s="216"/>
      <c r="N938" s="217"/>
      <c r="O938" s="217"/>
      <c r="P938" s="217"/>
      <c r="Q938" s="217"/>
      <c r="R938" s="217"/>
      <c r="S938" s="217"/>
      <c r="T938" s="218"/>
      <c r="AT938" s="219" t="s">
        <v>195</v>
      </c>
      <c r="AU938" s="219" t="s">
        <v>82</v>
      </c>
      <c r="AV938" s="14" t="s">
        <v>82</v>
      </c>
      <c r="AW938" s="14" t="s">
        <v>35</v>
      </c>
      <c r="AX938" s="14" t="s">
        <v>73</v>
      </c>
      <c r="AY938" s="219" t="s">
        <v>185</v>
      </c>
    </row>
    <row r="939" spans="1:65" s="14" customFormat="1" ht="11.25">
      <c r="B939" s="209"/>
      <c r="C939" s="210"/>
      <c r="D939" s="200" t="s">
        <v>195</v>
      </c>
      <c r="E939" s="211" t="s">
        <v>19</v>
      </c>
      <c r="F939" s="212" t="s">
        <v>1796</v>
      </c>
      <c r="G939" s="210"/>
      <c r="H939" s="213">
        <v>-3.75</v>
      </c>
      <c r="I939" s="214"/>
      <c r="J939" s="210"/>
      <c r="K939" s="210"/>
      <c r="L939" s="215"/>
      <c r="M939" s="216"/>
      <c r="N939" s="217"/>
      <c r="O939" s="217"/>
      <c r="P939" s="217"/>
      <c r="Q939" s="217"/>
      <c r="R939" s="217"/>
      <c r="S939" s="217"/>
      <c r="T939" s="218"/>
      <c r="AT939" s="219" t="s">
        <v>195</v>
      </c>
      <c r="AU939" s="219" t="s">
        <v>82</v>
      </c>
      <c r="AV939" s="14" t="s">
        <v>82</v>
      </c>
      <c r="AW939" s="14" t="s">
        <v>35</v>
      </c>
      <c r="AX939" s="14" t="s">
        <v>73</v>
      </c>
      <c r="AY939" s="219" t="s">
        <v>185</v>
      </c>
    </row>
    <row r="940" spans="1:65" s="13" customFormat="1" ht="11.25">
      <c r="B940" s="198"/>
      <c r="C940" s="199"/>
      <c r="D940" s="200" t="s">
        <v>195</v>
      </c>
      <c r="E940" s="201" t="s">
        <v>19</v>
      </c>
      <c r="F940" s="202" t="s">
        <v>1621</v>
      </c>
      <c r="G940" s="199"/>
      <c r="H940" s="201" t="s">
        <v>19</v>
      </c>
      <c r="I940" s="203"/>
      <c r="J940" s="199"/>
      <c r="K940" s="199"/>
      <c r="L940" s="204"/>
      <c r="M940" s="205"/>
      <c r="N940" s="206"/>
      <c r="O940" s="206"/>
      <c r="P940" s="206"/>
      <c r="Q940" s="206"/>
      <c r="R940" s="206"/>
      <c r="S940" s="206"/>
      <c r="T940" s="207"/>
      <c r="AT940" s="208" t="s">
        <v>195</v>
      </c>
      <c r="AU940" s="208" t="s">
        <v>82</v>
      </c>
      <c r="AV940" s="13" t="s">
        <v>80</v>
      </c>
      <c r="AW940" s="13" t="s">
        <v>35</v>
      </c>
      <c r="AX940" s="13" t="s">
        <v>73</v>
      </c>
      <c r="AY940" s="208" t="s">
        <v>185</v>
      </c>
    </row>
    <row r="941" spans="1:65" s="14" customFormat="1" ht="11.25">
      <c r="B941" s="209"/>
      <c r="C941" s="210"/>
      <c r="D941" s="200" t="s">
        <v>195</v>
      </c>
      <c r="E941" s="211" t="s">
        <v>19</v>
      </c>
      <c r="F941" s="212" t="s">
        <v>1797</v>
      </c>
      <c r="G941" s="210"/>
      <c r="H941" s="213">
        <v>35.659999999999997</v>
      </c>
      <c r="I941" s="214"/>
      <c r="J941" s="210"/>
      <c r="K941" s="210"/>
      <c r="L941" s="215"/>
      <c r="M941" s="216"/>
      <c r="N941" s="217"/>
      <c r="O941" s="217"/>
      <c r="P941" s="217"/>
      <c r="Q941" s="217"/>
      <c r="R941" s="217"/>
      <c r="S941" s="217"/>
      <c r="T941" s="218"/>
      <c r="AT941" s="219" t="s">
        <v>195</v>
      </c>
      <c r="AU941" s="219" t="s">
        <v>82</v>
      </c>
      <c r="AV941" s="14" t="s">
        <v>82</v>
      </c>
      <c r="AW941" s="14" t="s">
        <v>35</v>
      </c>
      <c r="AX941" s="14" t="s">
        <v>73</v>
      </c>
      <c r="AY941" s="219" t="s">
        <v>185</v>
      </c>
    </row>
    <row r="942" spans="1:65" s="14" customFormat="1" ht="11.25">
      <c r="B942" s="209"/>
      <c r="C942" s="210"/>
      <c r="D942" s="200" t="s">
        <v>195</v>
      </c>
      <c r="E942" s="211" t="s">
        <v>19</v>
      </c>
      <c r="F942" s="212" t="s">
        <v>1796</v>
      </c>
      <c r="G942" s="210"/>
      <c r="H942" s="213">
        <v>-3.75</v>
      </c>
      <c r="I942" s="214"/>
      <c r="J942" s="210"/>
      <c r="K942" s="210"/>
      <c r="L942" s="215"/>
      <c r="M942" s="216"/>
      <c r="N942" s="217"/>
      <c r="O942" s="217"/>
      <c r="P942" s="217"/>
      <c r="Q942" s="217"/>
      <c r="R942" s="217"/>
      <c r="S942" s="217"/>
      <c r="T942" s="218"/>
      <c r="AT942" s="219" t="s">
        <v>195</v>
      </c>
      <c r="AU942" s="219" t="s">
        <v>82</v>
      </c>
      <c r="AV942" s="14" t="s">
        <v>82</v>
      </c>
      <c r="AW942" s="14" t="s">
        <v>35</v>
      </c>
      <c r="AX942" s="14" t="s">
        <v>73</v>
      </c>
      <c r="AY942" s="219" t="s">
        <v>185</v>
      </c>
    </row>
    <row r="943" spans="1:65" s="13" customFormat="1" ht="11.25">
      <c r="B943" s="198"/>
      <c r="C943" s="199"/>
      <c r="D943" s="200" t="s">
        <v>195</v>
      </c>
      <c r="E943" s="201" t="s">
        <v>19</v>
      </c>
      <c r="F943" s="202" t="s">
        <v>1625</v>
      </c>
      <c r="G943" s="199"/>
      <c r="H943" s="201" t="s">
        <v>19</v>
      </c>
      <c r="I943" s="203"/>
      <c r="J943" s="199"/>
      <c r="K943" s="199"/>
      <c r="L943" s="204"/>
      <c r="M943" s="205"/>
      <c r="N943" s="206"/>
      <c r="O943" s="206"/>
      <c r="P943" s="206"/>
      <c r="Q943" s="206"/>
      <c r="R943" s="206"/>
      <c r="S943" s="206"/>
      <c r="T943" s="207"/>
      <c r="AT943" s="208" t="s">
        <v>195</v>
      </c>
      <c r="AU943" s="208" t="s">
        <v>82</v>
      </c>
      <c r="AV943" s="13" t="s">
        <v>80</v>
      </c>
      <c r="AW943" s="13" t="s">
        <v>35</v>
      </c>
      <c r="AX943" s="13" t="s">
        <v>73</v>
      </c>
      <c r="AY943" s="208" t="s">
        <v>185</v>
      </c>
    </row>
    <row r="944" spans="1:65" s="14" customFormat="1" ht="11.25">
      <c r="B944" s="209"/>
      <c r="C944" s="210"/>
      <c r="D944" s="200" t="s">
        <v>195</v>
      </c>
      <c r="E944" s="211" t="s">
        <v>19</v>
      </c>
      <c r="F944" s="212" t="s">
        <v>1798</v>
      </c>
      <c r="G944" s="210"/>
      <c r="H944" s="213">
        <v>22.861999999999998</v>
      </c>
      <c r="I944" s="214"/>
      <c r="J944" s="210"/>
      <c r="K944" s="210"/>
      <c r="L944" s="215"/>
      <c r="M944" s="216"/>
      <c r="N944" s="217"/>
      <c r="O944" s="217"/>
      <c r="P944" s="217"/>
      <c r="Q944" s="217"/>
      <c r="R944" s="217"/>
      <c r="S944" s="217"/>
      <c r="T944" s="218"/>
      <c r="AT944" s="219" t="s">
        <v>195</v>
      </c>
      <c r="AU944" s="219" t="s">
        <v>82</v>
      </c>
      <c r="AV944" s="14" t="s">
        <v>82</v>
      </c>
      <c r="AW944" s="14" t="s">
        <v>35</v>
      </c>
      <c r="AX944" s="14" t="s">
        <v>73</v>
      </c>
      <c r="AY944" s="219" t="s">
        <v>185</v>
      </c>
    </row>
    <row r="945" spans="2:51" s="14" customFormat="1" ht="11.25">
      <c r="B945" s="209"/>
      <c r="C945" s="210"/>
      <c r="D945" s="200" t="s">
        <v>195</v>
      </c>
      <c r="E945" s="211" t="s">
        <v>19</v>
      </c>
      <c r="F945" s="212" t="s">
        <v>1796</v>
      </c>
      <c r="G945" s="210"/>
      <c r="H945" s="213">
        <v>-3.75</v>
      </c>
      <c r="I945" s="214"/>
      <c r="J945" s="210"/>
      <c r="K945" s="210"/>
      <c r="L945" s="215"/>
      <c r="M945" s="216"/>
      <c r="N945" s="217"/>
      <c r="O945" s="217"/>
      <c r="P945" s="217"/>
      <c r="Q945" s="217"/>
      <c r="R945" s="217"/>
      <c r="S945" s="217"/>
      <c r="T945" s="218"/>
      <c r="AT945" s="219" t="s">
        <v>195</v>
      </c>
      <c r="AU945" s="219" t="s">
        <v>82</v>
      </c>
      <c r="AV945" s="14" t="s">
        <v>82</v>
      </c>
      <c r="AW945" s="14" t="s">
        <v>35</v>
      </c>
      <c r="AX945" s="14" t="s">
        <v>73</v>
      </c>
      <c r="AY945" s="219" t="s">
        <v>185</v>
      </c>
    </row>
    <row r="946" spans="2:51" s="13" customFormat="1" ht="11.25">
      <c r="B946" s="198"/>
      <c r="C946" s="199"/>
      <c r="D946" s="200" t="s">
        <v>195</v>
      </c>
      <c r="E946" s="201" t="s">
        <v>19</v>
      </c>
      <c r="F946" s="202" t="s">
        <v>1627</v>
      </c>
      <c r="G946" s="199"/>
      <c r="H946" s="201" t="s">
        <v>19</v>
      </c>
      <c r="I946" s="203"/>
      <c r="J946" s="199"/>
      <c r="K946" s="199"/>
      <c r="L946" s="204"/>
      <c r="M946" s="205"/>
      <c r="N946" s="206"/>
      <c r="O946" s="206"/>
      <c r="P946" s="206"/>
      <c r="Q946" s="206"/>
      <c r="R946" s="206"/>
      <c r="S946" s="206"/>
      <c r="T946" s="207"/>
      <c r="AT946" s="208" t="s">
        <v>195</v>
      </c>
      <c r="AU946" s="208" t="s">
        <v>82</v>
      </c>
      <c r="AV946" s="13" t="s">
        <v>80</v>
      </c>
      <c r="AW946" s="13" t="s">
        <v>35</v>
      </c>
      <c r="AX946" s="13" t="s">
        <v>73</v>
      </c>
      <c r="AY946" s="208" t="s">
        <v>185</v>
      </c>
    </row>
    <row r="947" spans="2:51" s="14" customFormat="1" ht="11.25">
      <c r="B947" s="209"/>
      <c r="C947" s="210"/>
      <c r="D947" s="200" t="s">
        <v>195</v>
      </c>
      <c r="E947" s="211" t="s">
        <v>19</v>
      </c>
      <c r="F947" s="212" t="s">
        <v>1799</v>
      </c>
      <c r="G947" s="210"/>
      <c r="H947" s="213">
        <v>25.204999999999998</v>
      </c>
      <c r="I947" s="214"/>
      <c r="J947" s="210"/>
      <c r="K947" s="210"/>
      <c r="L947" s="215"/>
      <c r="M947" s="216"/>
      <c r="N947" s="217"/>
      <c r="O947" s="217"/>
      <c r="P947" s="217"/>
      <c r="Q947" s="217"/>
      <c r="R947" s="217"/>
      <c r="S947" s="217"/>
      <c r="T947" s="218"/>
      <c r="AT947" s="219" t="s">
        <v>195</v>
      </c>
      <c r="AU947" s="219" t="s">
        <v>82</v>
      </c>
      <c r="AV947" s="14" t="s">
        <v>82</v>
      </c>
      <c r="AW947" s="14" t="s">
        <v>35</v>
      </c>
      <c r="AX947" s="14" t="s">
        <v>73</v>
      </c>
      <c r="AY947" s="219" t="s">
        <v>185</v>
      </c>
    </row>
    <row r="948" spans="2:51" s="14" customFormat="1" ht="11.25">
      <c r="B948" s="209"/>
      <c r="C948" s="210"/>
      <c r="D948" s="200" t="s">
        <v>195</v>
      </c>
      <c r="E948" s="211" t="s">
        <v>19</v>
      </c>
      <c r="F948" s="212" t="s">
        <v>1796</v>
      </c>
      <c r="G948" s="210"/>
      <c r="H948" s="213">
        <v>-3.75</v>
      </c>
      <c r="I948" s="214"/>
      <c r="J948" s="210"/>
      <c r="K948" s="210"/>
      <c r="L948" s="215"/>
      <c r="M948" s="216"/>
      <c r="N948" s="217"/>
      <c r="O948" s="217"/>
      <c r="P948" s="217"/>
      <c r="Q948" s="217"/>
      <c r="R948" s="217"/>
      <c r="S948" s="217"/>
      <c r="T948" s="218"/>
      <c r="AT948" s="219" t="s">
        <v>195</v>
      </c>
      <c r="AU948" s="219" t="s">
        <v>82</v>
      </c>
      <c r="AV948" s="14" t="s">
        <v>82</v>
      </c>
      <c r="AW948" s="14" t="s">
        <v>35</v>
      </c>
      <c r="AX948" s="14" t="s">
        <v>73</v>
      </c>
      <c r="AY948" s="219" t="s">
        <v>185</v>
      </c>
    </row>
    <row r="949" spans="2:51" s="14" customFormat="1" ht="11.25">
      <c r="B949" s="209"/>
      <c r="C949" s="210"/>
      <c r="D949" s="200" t="s">
        <v>195</v>
      </c>
      <c r="E949" s="211" t="s">
        <v>19</v>
      </c>
      <c r="F949" s="212" t="s">
        <v>1800</v>
      </c>
      <c r="G949" s="210"/>
      <c r="H949" s="213">
        <v>-1.8180000000000001</v>
      </c>
      <c r="I949" s="214"/>
      <c r="J949" s="210"/>
      <c r="K949" s="210"/>
      <c r="L949" s="215"/>
      <c r="M949" s="216"/>
      <c r="N949" s="217"/>
      <c r="O949" s="217"/>
      <c r="P949" s="217"/>
      <c r="Q949" s="217"/>
      <c r="R949" s="217"/>
      <c r="S949" s="217"/>
      <c r="T949" s="218"/>
      <c r="AT949" s="219" t="s">
        <v>195</v>
      </c>
      <c r="AU949" s="219" t="s">
        <v>82</v>
      </c>
      <c r="AV949" s="14" t="s">
        <v>82</v>
      </c>
      <c r="AW949" s="14" t="s">
        <v>35</v>
      </c>
      <c r="AX949" s="14" t="s">
        <v>73</v>
      </c>
      <c r="AY949" s="219" t="s">
        <v>185</v>
      </c>
    </row>
    <row r="950" spans="2:51" s="13" customFormat="1" ht="11.25">
      <c r="B950" s="198"/>
      <c r="C950" s="199"/>
      <c r="D950" s="200" t="s">
        <v>195</v>
      </c>
      <c r="E950" s="201" t="s">
        <v>19</v>
      </c>
      <c r="F950" s="202" t="s">
        <v>1631</v>
      </c>
      <c r="G950" s="199"/>
      <c r="H950" s="201" t="s">
        <v>19</v>
      </c>
      <c r="I950" s="203"/>
      <c r="J950" s="199"/>
      <c r="K950" s="199"/>
      <c r="L950" s="204"/>
      <c r="M950" s="205"/>
      <c r="N950" s="206"/>
      <c r="O950" s="206"/>
      <c r="P950" s="206"/>
      <c r="Q950" s="206"/>
      <c r="R950" s="206"/>
      <c r="S950" s="206"/>
      <c r="T950" s="207"/>
      <c r="AT950" s="208" t="s">
        <v>195</v>
      </c>
      <c r="AU950" s="208" t="s">
        <v>82</v>
      </c>
      <c r="AV950" s="13" t="s">
        <v>80</v>
      </c>
      <c r="AW950" s="13" t="s">
        <v>35</v>
      </c>
      <c r="AX950" s="13" t="s">
        <v>73</v>
      </c>
      <c r="AY950" s="208" t="s">
        <v>185</v>
      </c>
    </row>
    <row r="951" spans="2:51" s="14" customFormat="1" ht="11.25">
      <c r="B951" s="209"/>
      <c r="C951" s="210"/>
      <c r="D951" s="200" t="s">
        <v>195</v>
      </c>
      <c r="E951" s="211" t="s">
        <v>19</v>
      </c>
      <c r="F951" s="212" t="s">
        <v>1801</v>
      </c>
      <c r="G951" s="210"/>
      <c r="H951" s="213">
        <v>24.779</v>
      </c>
      <c r="I951" s="214"/>
      <c r="J951" s="210"/>
      <c r="K951" s="210"/>
      <c r="L951" s="215"/>
      <c r="M951" s="216"/>
      <c r="N951" s="217"/>
      <c r="O951" s="217"/>
      <c r="P951" s="217"/>
      <c r="Q951" s="217"/>
      <c r="R951" s="217"/>
      <c r="S951" s="217"/>
      <c r="T951" s="218"/>
      <c r="AT951" s="219" t="s">
        <v>195</v>
      </c>
      <c r="AU951" s="219" t="s">
        <v>82</v>
      </c>
      <c r="AV951" s="14" t="s">
        <v>82</v>
      </c>
      <c r="AW951" s="14" t="s">
        <v>35</v>
      </c>
      <c r="AX951" s="14" t="s">
        <v>73</v>
      </c>
      <c r="AY951" s="219" t="s">
        <v>185</v>
      </c>
    </row>
    <row r="952" spans="2:51" s="14" customFormat="1" ht="11.25">
      <c r="B952" s="209"/>
      <c r="C952" s="210"/>
      <c r="D952" s="200" t="s">
        <v>195</v>
      </c>
      <c r="E952" s="211" t="s">
        <v>19</v>
      </c>
      <c r="F952" s="212" t="s">
        <v>1796</v>
      </c>
      <c r="G952" s="210"/>
      <c r="H952" s="213">
        <v>-3.75</v>
      </c>
      <c r="I952" s="214"/>
      <c r="J952" s="210"/>
      <c r="K952" s="210"/>
      <c r="L952" s="215"/>
      <c r="M952" s="216"/>
      <c r="N952" s="217"/>
      <c r="O952" s="217"/>
      <c r="P952" s="217"/>
      <c r="Q952" s="217"/>
      <c r="R952" s="217"/>
      <c r="S952" s="217"/>
      <c r="T952" s="218"/>
      <c r="AT952" s="219" t="s">
        <v>195</v>
      </c>
      <c r="AU952" s="219" t="s">
        <v>82</v>
      </c>
      <c r="AV952" s="14" t="s">
        <v>82</v>
      </c>
      <c r="AW952" s="14" t="s">
        <v>35</v>
      </c>
      <c r="AX952" s="14" t="s">
        <v>73</v>
      </c>
      <c r="AY952" s="219" t="s">
        <v>185</v>
      </c>
    </row>
    <row r="953" spans="2:51" s="13" customFormat="1" ht="11.25">
      <c r="B953" s="198"/>
      <c r="C953" s="199"/>
      <c r="D953" s="200" t="s">
        <v>195</v>
      </c>
      <c r="E953" s="201" t="s">
        <v>19</v>
      </c>
      <c r="F953" s="202" t="s">
        <v>1633</v>
      </c>
      <c r="G953" s="199"/>
      <c r="H953" s="201" t="s">
        <v>19</v>
      </c>
      <c r="I953" s="203"/>
      <c r="J953" s="199"/>
      <c r="K953" s="199"/>
      <c r="L953" s="204"/>
      <c r="M953" s="205"/>
      <c r="N953" s="206"/>
      <c r="O953" s="206"/>
      <c r="P953" s="206"/>
      <c r="Q953" s="206"/>
      <c r="R953" s="206"/>
      <c r="S953" s="206"/>
      <c r="T953" s="207"/>
      <c r="AT953" s="208" t="s">
        <v>195</v>
      </c>
      <c r="AU953" s="208" t="s">
        <v>82</v>
      </c>
      <c r="AV953" s="13" t="s">
        <v>80</v>
      </c>
      <c r="AW953" s="13" t="s">
        <v>35</v>
      </c>
      <c r="AX953" s="13" t="s">
        <v>73</v>
      </c>
      <c r="AY953" s="208" t="s">
        <v>185</v>
      </c>
    </row>
    <row r="954" spans="2:51" s="14" customFormat="1" ht="11.25">
      <c r="B954" s="209"/>
      <c r="C954" s="210"/>
      <c r="D954" s="200" t="s">
        <v>195</v>
      </c>
      <c r="E954" s="211" t="s">
        <v>19</v>
      </c>
      <c r="F954" s="212" t="s">
        <v>1802</v>
      </c>
      <c r="G954" s="210"/>
      <c r="H954" s="213">
        <v>25.56</v>
      </c>
      <c r="I954" s="214"/>
      <c r="J954" s="210"/>
      <c r="K954" s="210"/>
      <c r="L954" s="215"/>
      <c r="M954" s="216"/>
      <c r="N954" s="217"/>
      <c r="O954" s="217"/>
      <c r="P954" s="217"/>
      <c r="Q954" s="217"/>
      <c r="R954" s="217"/>
      <c r="S954" s="217"/>
      <c r="T954" s="218"/>
      <c r="AT954" s="219" t="s">
        <v>195</v>
      </c>
      <c r="AU954" s="219" t="s">
        <v>82</v>
      </c>
      <c r="AV954" s="14" t="s">
        <v>82</v>
      </c>
      <c r="AW954" s="14" t="s">
        <v>35</v>
      </c>
      <c r="AX954" s="14" t="s">
        <v>73</v>
      </c>
      <c r="AY954" s="219" t="s">
        <v>185</v>
      </c>
    </row>
    <row r="955" spans="2:51" s="14" customFormat="1" ht="11.25">
      <c r="B955" s="209"/>
      <c r="C955" s="210"/>
      <c r="D955" s="200" t="s">
        <v>195</v>
      </c>
      <c r="E955" s="211" t="s">
        <v>19</v>
      </c>
      <c r="F955" s="212" t="s">
        <v>1796</v>
      </c>
      <c r="G955" s="210"/>
      <c r="H955" s="213">
        <v>-3.75</v>
      </c>
      <c r="I955" s="214"/>
      <c r="J955" s="210"/>
      <c r="K955" s="210"/>
      <c r="L955" s="215"/>
      <c r="M955" s="216"/>
      <c r="N955" s="217"/>
      <c r="O955" s="217"/>
      <c r="P955" s="217"/>
      <c r="Q955" s="217"/>
      <c r="R955" s="217"/>
      <c r="S955" s="217"/>
      <c r="T955" s="218"/>
      <c r="AT955" s="219" t="s">
        <v>195</v>
      </c>
      <c r="AU955" s="219" t="s">
        <v>82</v>
      </c>
      <c r="AV955" s="14" t="s">
        <v>82</v>
      </c>
      <c r="AW955" s="14" t="s">
        <v>35</v>
      </c>
      <c r="AX955" s="14" t="s">
        <v>73</v>
      </c>
      <c r="AY955" s="219" t="s">
        <v>185</v>
      </c>
    </row>
    <row r="956" spans="2:51" s="14" customFormat="1" ht="11.25">
      <c r="B956" s="209"/>
      <c r="C956" s="210"/>
      <c r="D956" s="200" t="s">
        <v>195</v>
      </c>
      <c r="E956" s="211" t="s">
        <v>19</v>
      </c>
      <c r="F956" s="212" t="s">
        <v>1800</v>
      </c>
      <c r="G956" s="210"/>
      <c r="H956" s="213">
        <v>-1.8180000000000001</v>
      </c>
      <c r="I956" s="214"/>
      <c r="J956" s="210"/>
      <c r="K956" s="210"/>
      <c r="L956" s="215"/>
      <c r="M956" s="216"/>
      <c r="N956" s="217"/>
      <c r="O956" s="217"/>
      <c r="P956" s="217"/>
      <c r="Q956" s="217"/>
      <c r="R956" s="217"/>
      <c r="S956" s="217"/>
      <c r="T956" s="218"/>
      <c r="AT956" s="219" t="s">
        <v>195</v>
      </c>
      <c r="AU956" s="219" t="s">
        <v>82</v>
      </c>
      <c r="AV956" s="14" t="s">
        <v>82</v>
      </c>
      <c r="AW956" s="14" t="s">
        <v>35</v>
      </c>
      <c r="AX956" s="14" t="s">
        <v>73</v>
      </c>
      <c r="AY956" s="219" t="s">
        <v>185</v>
      </c>
    </row>
    <row r="957" spans="2:51" s="13" customFormat="1" ht="11.25">
      <c r="B957" s="198"/>
      <c r="C957" s="199"/>
      <c r="D957" s="200" t="s">
        <v>195</v>
      </c>
      <c r="E957" s="201" t="s">
        <v>19</v>
      </c>
      <c r="F957" s="202" t="s">
        <v>1634</v>
      </c>
      <c r="G957" s="199"/>
      <c r="H957" s="201" t="s">
        <v>19</v>
      </c>
      <c r="I957" s="203"/>
      <c r="J957" s="199"/>
      <c r="K957" s="199"/>
      <c r="L957" s="204"/>
      <c r="M957" s="205"/>
      <c r="N957" s="206"/>
      <c r="O957" s="206"/>
      <c r="P957" s="206"/>
      <c r="Q957" s="206"/>
      <c r="R957" s="206"/>
      <c r="S957" s="206"/>
      <c r="T957" s="207"/>
      <c r="AT957" s="208" t="s">
        <v>195</v>
      </c>
      <c r="AU957" s="208" t="s">
        <v>82</v>
      </c>
      <c r="AV957" s="13" t="s">
        <v>80</v>
      </c>
      <c r="AW957" s="13" t="s">
        <v>35</v>
      </c>
      <c r="AX957" s="13" t="s">
        <v>73</v>
      </c>
      <c r="AY957" s="208" t="s">
        <v>185</v>
      </c>
    </row>
    <row r="958" spans="2:51" s="14" customFormat="1" ht="11.25">
      <c r="B958" s="209"/>
      <c r="C958" s="210"/>
      <c r="D958" s="200" t="s">
        <v>195</v>
      </c>
      <c r="E958" s="211" t="s">
        <v>19</v>
      </c>
      <c r="F958" s="212" t="s">
        <v>1803</v>
      </c>
      <c r="G958" s="210"/>
      <c r="H958" s="213">
        <v>14.555</v>
      </c>
      <c r="I958" s="214"/>
      <c r="J958" s="210"/>
      <c r="K958" s="210"/>
      <c r="L958" s="215"/>
      <c r="M958" s="216"/>
      <c r="N958" s="217"/>
      <c r="O958" s="217"/>
      <c r="P958" s="217"/>
      <c r="Q958" s="217"/>
      <c r="R958" s="217"/>
      <c r="S958" s="217"/>
      <c r="T958" s="218"/>
      <c r="AT958" s="219" t="s">
        <v>195</v>
      </c>
      <c r="AU958" s="219" t="s">
        <v>82</v>
      </c>
      <c r="AV958" s="14" t="s">
        <v>82</v>
      </c>
      <c r="AW958" s="14" t="s">
        <v>35</v>
      </c>
      <c r="AX958" s="14" t="s">
        <v>73</v>
      </c>
      <c r="AY958" s="219" t="s">
        <v>185</v>
      </c>
    </row>
    <row r="959" spans="2:51" s="14" customFormat="1" ht="11.25">
      <c r="B959" s="209"/>
      <c r="C959" s="210"/>
      <c r="D959" s="200" t="s">
        <v>195</v>
      </c>
      <c r="E959" s="211" t="s">
        <v>19</v>
      </c>
      <c r="F959" s="212" t="s">
        <v>1790</v>
      </c>
      <c r="G959" s="210"/>
      <c r="H959" s="213">
        <v>-1.8180000000000001</v>
      </c>
      <c r="I959" s="214"/>
      <c r="J959" s="210"/>
      <c r="K959" s="210"/>
      <c r="L959" s="215"/>
      <c r="M959" s="216"/>
      <c r="N959" s="217"/>
      <c r="O959" s="217"/>
      <c r="P959" s="217"/>
      <c r="Q959" s="217"/>
      <c r="R959" s="217"/>
      <c r="S959" s="217"/>
      <c r="T959" s="218"/>
      <c r="AT959" s="219" t="s">
        <v>195</v>
      </c>
      <c r="AU959" s="219" t="s">
        <v>82</v>
      </c>
      <c r="AV959" s="14" t="s">
        <v>82</v>
      </c>
      <c r="AW959" s="14" t="s">
        <v>35</v>
      </c>
      <c r="AX959" s="14" t="s">
        <v>73</v>
      </c>
      <c r="AY959" s="219" t="s">
        <v>185</v>
      </c>
    </row>
    <row r="960" spans="2:51" s="13" customFormat="1" ht="11.25">
      <c r="B960" s="198"/>
      <c r="C960" s="199"/>
      <c r="D960" s="200" t="s">
        <v>195</v>
      </c>
      <c r="E960" s="201" t="s">
        <v>19</v>
      </c>
      <c r="F960" s="202" t="s">
        <v>1804</v>
      </c>
      <c r="G960" s="199"/>
      <c r="H960" s="201" t="s">
        <v>19</v>
      </c>
      <c r="I960" s="203"/>
      <c r="J960" s="199"/>
      <c r="K960" s="199"/>
      <c r="L960" s="204"/>
      <c r="M960" s="205"/>
      <c r="N960" s="206"/>
      <c r="O960" s="206"/>
      <c r="P960" s="206"/>
      <c r="Q960" s="206"/>
      <c r="R960" s="206"/>
      <c r="S960" s="206"/>
      <c r="T960" s="207"/>
      <c r="AT960" s="208" t="s">
        <v>195</v>
      </c>
      <c r="AU960" s="208" t="s">
        <v>82</v>
      </c>
      <c r="AV960" s="13" t="s">
        <v>80</v>
      </c>
      <c r="AW960" s="13" t="s">
        <v>35</v>
      </c>
      <c r="AX960" s="13" t="s">
        <v>73</v>
      </c>
      <c r="AY960" s="208" t="s">
        <v>185</v>
      </c>
    </row>
    <row r="961" spans="2:51" s="14" customFormat="1" ht="11.25">
      <c r="B961" s="209"/>
      <c r="C961" s="210"/>
      <c r="D961" s="200" t="s">
        <v>195</v>
      </c>
      <c r="E961" s="211" t="s">
        <v>19</v>
      </c>
      <c r="F961" s="212" t="s">
        <v>1805</v>
      </c>
      <c r="G961" s="210"/>
      <c r="H961" s="213">
        <v>3.45</v>
      </c>
      <c r="I961" s="214"/>
      <c r="J961" s="210"/>
      <c r="K961" s="210"/>
      <c r="L961" s="215"/>
      <c r="M961" s="216"/>
      <c r="N961" s="217"/>
      <c r="O961" s="217"/>
      <c r="P961" s="217"/>
      <c r="Q961" s="217"/>
      <c r="R961" s="217"/>
      <c r="S961" s="217"/>
      <c r="T961" s="218"/>
      <c r="AT961" s="219" t="s">
        <v>195</v>
      </c>
      <c r="AU961" s="219" t="s">
        <v>82</v>
      </c>
      <c r="AV961" s="14" t="s">
        <v>82</v>
      </c>
      <c r="AW961" s="14" t="s">
        <v>35</v>
      </c>
      <c r="AX961" s="14" t="s">
        <v>73</v>
      </c>
      <c r="AY961" s="219" t="s">
        <v>185</v>
      </c>
    </row>
    <row r="962" spans="2:51" s="14" customFormat="1" ht="11.25">
      <c r="B962" s="209"/>
      <c r="C962" s="210"/>
      <c r="D962" s="200" t="s">
        <v>195</v>
      </c>
      <c r="E962" s="211" t="s">
        <v>19</v>
      </c>
      <c r="F962" s="212" t="s">
        <v>1806</v>
      </c>
      <c r="G962" s="210"/>
      <c r="H962" s="213">
        <v>38.268999999999998</v>
      </c>
      <c r="I962" s="214"/>
      <c r="J962" s="210"/>
      <c r="K962" s="210"/>
      <c r="L962" s="215"/>
      <c r="M962" s="216"/>
      <c r="N962" s="217"/>
      <c r="O962" s="217"/>
      <c r="P962" s="217"/>
      <c r="Q962" s="217"/>
      <c r="R962" s="217"/>
      <c r="S962" s="217"/>
      <c r="T962" s="218"/>
      <c r="AT962" s="219" t="s">
        <v>195</v>
      </c>
      <c r="AU962" s="219" t="s">
        <v>82</v>
      </c>
      <c r="AV962" s="14" t="s">
        <v>82</v>
      </c>
      <c r="AW962" s="14" t="s">
        <v>35</v>
      </c>
      <c r="AX962" s="14" t="s">
        <v>73</v>
      </c>
      <c r="AY962" s="219" t="s">
        <v>185</v>
      </c>
    </row>
    <row r="963" spans="2:51" s="14" customFormat="1" ht="11.25">
      <c r="B963" s="209"/>
      <c r="C963" s="210"/>
      <c r="D963" s="200" t="s">
        <v>195</v>
      </c>
      <c r="E963" s="211" t="s">
        <v>19</v>
      </c>
      <c r="F963" s="212" t="s">
        <v>1796</v>
      </c>
      <c r="G963" s="210"/>
      <c r="H963" s="213">
        <v>-3.75</v>
      </c>
      <c r="I963" s="214"/>
      <c r="J963" s="210"/>
      <c r="K963" s="210"/>
      <c r="L963" s="215"/>
      <c r="M963" s="216"/>
      <c r="N963" s="217"/>
      <c r="O963" s="217"/>
      <c r="P963" s="217"/>
      <c r="Q963" s="217"/>
      <c r="R963" s="217"/>
      <c r="S963" s="217"/>
      <c r="T963" s="218"/>
      <c r="AT963" s="219" t="s">
        <v>195</v>
      </c>
      <c r="AU963" s="219" t="s">
        <v>82</v>
      </c>
      <c r="AV963" s="14" t="s">
        <v>82</v>
      </c>
      <c r="AW963" s="14" t="s">
        <v>35</v>
      </c>
      <c r="AX963" s="14" t="s">
        <v>73</v>
      </c>
      <c r="AY963" s="219" t="s">
        <v>185</v>
      </c>
    </row>
    <row r="964" spans="2:51" s="13" customFormat="1" ht="11.25">
      <c r="B964" s="198"/>
      <c r="C964" s="199"/>
      <c r="D964" s="200" t="s">
        <v>195</v>
      </c>
      <c r="E964" s="201" t="s">
        <v>19</v>
      </c>
      <c r="F964" s="202" t="s">
        <v>1640</v>
      </c>
      <c r="G964" s="199"/>
      <c r="H964" s="201" t="s">
        <v>19</v>
      </c>
      <c r="I964" s="203"/>
      <c r="J964" s="199"/>
      <c r="K964" s="199"/>
      <c r="L964" s="204"/>
      <c r="M964" s="205"/>
      <c r="N964" s="206"/>
      <c r="O964" s="206"/>
      <c r="P964" s="206"/>
      <c r="Q964" s="206"/>
      <c r="R964" s="206"/>
      <c r="S964" s="206"/>
      <c r="T964" s="207"/>
      <c r="AT964" s="208" t="s">
        <v>195</v>
      </c>
      <c r="AU964" s="208" t="s">
        <v>82</v>
      </c>
      <c r="AV964" s="13" t="s">
        <v>80</v>
      </c>
      <c r="AW964" s="13" t="s">
        <v>35</v>
      </c>
      <c r="AX964" s="13" t="s">
        <v>73</v>
      </c>
      <c r="AY964" s="208" t="s">
        <v>185</v>
      </c>
    </row>
    <row r="965" spans="2:51" s="14" customFormat="1" ht="11.25">
      <c r="B965" s="209"/>
      <c r="C965" s="210"/>
      <c r="D965" s="200" t="s">
        <v>195</v>
      </c>
      <c r="E965" s="211" t="s">
        <v>19</v>
      </c>
      <c r="F965" s="212" t="s">
        <v>1807</v>
      </c>
      <c r="G965" s="210"/>
      <c r="H965" s="213">
        <v>49.203000000000003</v>
      </c>
      <c r="I965" s="214"/>
      <c r="J965" s="210"/>
      <c r="K965" s="210"/>
      <c r="L965" s="215"/>
      <c r="M965" s="216"/>
      <c r="N965" s="217"/>
      <c r="O965" s="217"/>
      <c r="P965" s="217"/>
      <c r="Q965" s="217"/>
      <c r="R965" s="217"/>
      <c r="S965" s="217"/>
      <c r="T965" s="218"/>
      <c r="AT965" s="219" t="s">
        <v>195</v>
      </c>
      <c r="AU965" s="219" t="s">
        <v>82</v>
      </c>
      <c r="AV965" s="14" t="s">
        <v>82</v>
      </c>
      <c r="AW965" s="14" t="s">
        <v>35</v>
      </c>
      <c r="AX965" s="14" t="s">
        <v>73</v>
      </c>
      <c r="AY965" s="219" t="s">
        <v>185</v>
      </c>
    </row>
    <row r="966" spans="2:51" s="14" customFormat="1" ht="11.25">
      <c r="B966" s="209"/>
      <c r="C966" s="210"/>
      <c r="D966" s="200" t="s">
        <v>195</v>
      </c>
      <c r="E966" s="211" t="s">
        <v>19</v>
      </c>
      <c r="F966" s="212" t="s">
        <v>1796</v>
      </c>
      <c r="G966" s="210"/>
      <c r="H966" s="213">
        <v>-3.75</v>
      </c>
      <c r="I966" s="214"/>
      <c r="J966" s="210"/>
      <c r="K966" s="210"/>
      <c r="L966" s="215"/>
      <c r="M966" s="216"/>
      <c r="N966" s="217"/>
      <c r="O966" s="217"/>
      <c r="P966" s="217"/>
      <c r="Q966" s="217"/>
      <c r="R966" s="217"/>
      <c r="S966" s="217"/>
      <c r="T966" s="218"/>
      <c r="AT966" s="219" t="s">
        <v>195</v>
      </c>
      <c r="AU966" s="219" t="s">
        <v>82</v>
      </c>
      <c r="AV966" s="14" t="s">
        <v>82</v>
      </c>
      <c r="AW966" s="14" t="s">
        <v>35</v>
      </c>
      <c r="AX966" s="14" t="s">
        <v>73</v>
      </c>
      <c r="AY966" s="219" t="s">
        <v>185</v>
      </c>
    </row>
    <row r="967" spans="2:51" s="13" customFormat="1" ht="11.25">
      <c r="B967" s="198"/>
      <c r="C967" s="199"/>
      <c r="D967" s="200" t="s">
        <v>195</v>
      </c>
      <c r="E967" s="201" t="s">
        <v>19</v>
      </c>
      <c r="F967" s="202" t="s">
        <v>1642</v>
      </c>
      <c r="G967" s="199"/>
      <c r="H967" s="201" t="s">
        <v>19</v>
      </c>
      <c r="I967" s="203"/>
      <c r="J967" s="199"/>
      <c r="K967" s="199"/>
      <c r="L967" s="204"/>
      <c r="M967" s="205"/>
      <c r="N967" s="206"/>
      <c r="O967" s="206"/>
      <c r="P967" s="206"/>
      <c r="Q967" s="206"/>
      <c r="R967" s="206"/>
      <c r="S967" s="206"/>
      <c r="T967" s="207"/>
      <c r="AT967" s="208" t="s">
        <v>195</v>
      </c>
      <c r="AU967" s="208" t="s">
        <v>82</v>
      </c>
      <c r="AV967" s="13" t="s">
        <v>80</v>
      </c>
      <c r="AW967" s="13" t="s">
        <v>35</v>
      </c>
      <c r="AX967" s="13" t="s">
        <v>73</v>
      </c>
      <c r="AY967" s="208" t="s">
        <v>185</v>
      </c>
    </row>
    <row r="968" spans="2:51" s="14" customFormat="1" ht="11.25">
      <c r="B968" s="209"/>
      <c r="C968" s="210"/>
      <c r="D968" s="200" t="s">
        <v>195</v>
      </c>
      <c r="E968" s="211" t="s">
        <v>19</v>
      </c>
      <c r="F968" s="212" t="s">
        <v>1808</v>
      </c>
      <c r="G968" s="210"/>
      <c r="H968" s="213">
        <v>13.845000000000001</v>
      </c>
      <c r="I968" s="214"/>
      <c r="J968" s="210"/>
      <c r="K968" s="210"/>
      <c r="L968" s="215"/>
      <c r="M968" s="216"/>
      <c r="N968" s="217"/>
      <c r="O968" s="217"/>
      <c r="P968" s="217"/>
      <c r="Q968" s="217"/>
      <c r="R968" s="217"/>
      <c r="S968" s="217"/>
      <c r="T968" s="218"/>
      <c r="AT968" s="219" t="s">
        <v>195</v>
      </c>
      <c r="AU968" s="219" t="s">
        <v>82</v>
      </c>
      <c r="AV968" s="14" t="s">
        <v>82</v>
      </c>
      <c r="AW968" s="14" t="s">
        <v>35</v>
      </c>
      <c r="AX968" s="14" t="s">
        <v>73</v>
      </c>
      <c r="AY968" s="219" t="s">
        <v>185</v>
      </c>
    </row>
    <row r="969" spans="2:51" s="14" customFormat="1" ht="11.25">
      <c r="B969" s="209"/>
      <c r="C969" s="210"/>
      <c r="D969" s="200" t="s">
        <v>195</v>
      </c>
      <c r="E969" s="211" t="s">
        <v>19</v>
      </c>
      <c r="F969" s="212" t="s">
        <v>1809</v>
      </c>
      <c r="G969" s="210"/>
      <c r="H969" s="213">
        <v>-2.7</v>
      </c>
      <c r="I969" s="214"/>
      <c r="J969" s="210"/>
      <c r="K969" s="210"/>
      <c r="L969" s="215"/>
      <c r="M969" s="216"/>
      <c r="N969" s="217"/>
      <c r="O969" s="217"/>
      <c r="P969" s="217"/>
      <c r="Q969" s="217"/>
      <c r="R969" s="217"/>
      <c r="S969" s="217"/>
      <c r="T969" s="218"/>
      <c r="AT969" s="219" t="s">
        <v>195</v>
      </c>
      <c r="AU969" s="219" t="s">
        <v>82</v>
      </c>
      <c r="AV969" s="14" t="s">
        <v>82</v>
      </c>
      <c r="AW969" s="14" t="s">
        <v>35</v>
      </c>
      <c r="AX969" s="14" t="s">
        <v>73</v>
      </c>
      <c r="AY969" s="219" t="s">
        <v>185</v>
      </c>
    </row>
    <row r="970" spans="2:51" s="13" customFormat="1" ht="11.25">
      <c r="B970" s="198"/>
      <c r="C970" s="199"/>
      <c r="D970" s="200" t="s">
        <v>195</v>
      </c>
      <c r="E970" s="201" t="s">
        <v>19</v>
      </c>
      <c r="F970" s="202" t="s">
        <v>1646</v>
      </c>
      <c r="G970" s="199"/>
      <c r="H970" s="201" t="s">
        <v>19</v>
      </c>
      <c r="I970" s="203"/>
      <c r="J970" s="199"/>
      <c r="K970" s="199"/>
      <c r="L970" s="204"/>
      <c r="M970" s="205"/>
      <c r="N970" s="206"/>
      <c r="O970" s="206"/>
      <c r="P970" s="206"/>
      <c r="Q970" s="206"/>
      <c r="R970" s="206"/>
      <c r="S970" s="206"/>
      <c r="T970" s="207"/>
      <c r="AT970" s="208" t="s">
        <v>195</v>
      </c>
      <c r="AU970" s="208" t="s">
        <v>82</v>
      </c>
      <c r="AV970" s="13" t="s">
        <v>80</v>
      </c>
      <c r="AW970" s="13" t="s">
        <v>35</v>
      </c>
      <c r="AX970" s="13" t="s">
        <v>73</v>
      </c>
      <c r="AY970" s="208" t="s">
        <v>185</v>
      </c>
    </row>
    <row r="971" spans="2:51" s="14" customFormat="1" ht="11.25">
      <c r="B971" s="209"/>
      <c r="C971" s="210"/>
      <c r="D971" s="200" t="s">
        <v>195</v>
      </c>
      <c r="E971" s="211" t="s">
        <v>19</v>
      </c>
      <c r="F971" s="212" t="s">
        <v>1810</v>
      </c>
      <c r="G971" s="210"/>
      <c r="H971" s="213">
        <v>23.074999999999999</v>
      </c>
      <c r="I971" s="214"/>
      <c r="J971" s="210"/>
      <c r="K971" s="210"/>
      <c r="L971" s="215"/>
      <c r="M971" s="216"/>
      <c r="N971" s="217"/>
      <c r="O971" s="217"/>
      <c r="P971" s="217"/>
      <c r="Q971" s="217"/>
      <c r="R971" s="217"/>
      <c r="S971" s="217"/>
      <c r="T971" s="218"/>
      <c r="AT971" s="219" t="s">
        <v>195</v>
      </c>
      <c r="AU971" s="219" t="s">
        <v>82</v>
      </c>
      <c r="AV971" s="14" t="s">
        <v>82</v>
      </c>
      <c r="AW971" s="14" t="s">
        <v>35</v>
      </c>
      <c r="AX971" s="14" t="s">
        <v>73</v>
      </c>
      <c r="AY971" s="219" t="s">
        <v>185</v>
      </c>
    </row>
    <row r="972" spans="2:51" s="14" customFormat="1" ht="11.25">
      <c r="B972" s="209"/>
      <c r="C972" s="210"/>
      <c r="D972" s="200" t="s">
        <v>195</v>
      </c>
      <c r="E972" s="211" t="s">
        <v>19</v>
      </c>
      <c r="F972" s="212" t="s">
        <v>1809</v>
      </c>
      <c r="G972" s="210"/>
      <c r="H972" s="213">
        <v>-2.7</v>
      </c>
      <c r="I972" s="214"/>
      <c r="J972" s="210"/>
      <c r="K972" s="210"/>
      <c r="L972" s="215"/>
      <c r="M972" s="216"/>
      <c r="N972" s="217"/>
      <c r="O972" s="217"/>
      <c r="P972" s="217"/>
      <c r="Q972" s="217"/>
      <c r="R972" s="217"/>
      <c r="S972" s="217"/>
      <c r="T972" s="218"/>
      <c r="AT972" s="219" t="s">
        <v>195</v>
      </c>
      <c r="AU972" s="219" t="s">
        <v>82</v>
      </c>
      <c r="AV972" s="14" t="s">
        <v>82</v>
      </c>
      <c r="AW972" s="14" t="s">
        <v>35</v>
      </c>
      <c r="AX972" s="14" t="s">
        <v>73</v>
      </c>
      <c r="AY972" s="219" t="s">
        <v>185</v>
      </c>
    </row>
    <row r="973" spans="2:51" s="13" customFormat="1" ht="11.25">
      <c r="B973" s="198"/>
      <c r="C973" s="199"/>
      <c r="D973" s="200" t="s">
        <v>195</v>
      </c>
      <c r="E973" s="201" t="s">
        <v>19</v>
      </c>
      <c r="F973" s="202" t="s">
        <v>1650</v>
      </c>
      <c r="G973" s="199"/>
      <c r="H973" s="201" t="s">
        <v>19</v>
      </c>
      <c r="I973" s="203"/>
      <c r="J973" s="199"/>
      <c r="K973" s="199"/>
      <c r="L973" s="204"/>
      <c r="M973" s="205"/>
      <c r="N973" s="206"/>
      <c r="O973" s="206"/>
      <c r="P973" s="206"/>
      <c r="Q973" s="206"/>
      <c r="R973" s="206"/>
      <c r="S973" s="206"/>
      <c r="T973" s="207"/>
      <c r="AT973" s="208" t="s">
        <v>195</v>
      </c>
      <c r="AU973" s="208" t="s">
        <v>82</v>
      </c>
      <c r="AV973" s="13" t="s">
        <v>80</v>
      </c>
      <c r="AW973" s="13" t="s">
        <v>35</v>
      </c>
      <c r="AX973" s="13" t="s">
        <v>73</v>
      </c>
      <c r="AY973" s="208" t="s">
        <v>185</v>
      </c>
    </row>
    <row r="974" spans="2:51" s="14" customFormat="1" ht="11.25">
      <c r="B974" s="209"/>
      <c r="C974" s="210"/>
      <c r="D974" s="200" t="s">
        <v>195</v>
      </c>
      <c r="E974" s="211" t="s">
        <v>19</v>
      </c>
      <c r="F974" s="212" t="s">
        <v>1811</v>
      </c>
      <c r="G974" s="210"/>
      <c r="H974" s="213">
        <v>49.203000000000003</v>
      </c>
      <c r="I974" s="214"/>
      <c r="J974" s="210"/>
      <c r="K974" s="210"/>
      <c r="L974" s="215"/>
      <c r="M974" s="216"/>
      <c r="N974" s="217"/>
      <c r="O974" s="217"/>
      <c r="P974" s="217"/>
      <c r="Q974" s="217"/>
      <c r="R974" s="217"/>
      <c r="S974" s="217"/>
      <c r="T974" s="218"/>
      <c r="AT974" s="219" t="s">
        <v>195</v>
      </c>
      <c r="AU974" s="219" t="s">
        <v>82</v>
      </c>
      <c r="AV974" s="14" t="s">
        <v>82</v>
      </c>
      <c r="AW974" s="14" t="s">
        <v>35</v>
      </c>
      <c r="AX974" s="14" t="s">
        <v>73</v>
      </c>
      <c r="AY974" s="219" t="s">
        <v>185</v>
      </c>
    </row>
    <row r="975" spans="2:51" s="14" customFormat="1" ht="11.25">
      <c r="B975" s="209"/>
      <c r="C975" s="210"/>
      <c r="D975" s="200" t="s">
        <v>195</v>
      </c>
      <c r="E975" s="211" t="s">
        <v>19</v>
      </c>
      <c r="F975" s="212" t="s">
        <v>1796</v>
      </c>
      <c r="G975" s="210"/>
      <c r="H975" s="213">
        <v>-3.75</v>
      </c>
      <c r="I975" s="214"/>
      <c r="J975" s="210"/>
      <c r="K975" s="210"/>
      <c r="L975" s="215"/>
      <c r="M975" s="216"/>
      <c r="N975" s="217"/>
      <c r="O975" s="217"/>
      <c r="P975" s="217"/>
      <c r="Q975" s="217"/>
      <c r="R975" s="217"/>
      <c r="S975" s="217"/>
      <c r="T975" s="218"/>
      <c r="AT975" s="219" t="s">
        <v>195</v>
      </c>
      <c r="AU975" s="219" t="s">
        <v>82</v>
      </c>
      <c r="AV975" s="14" t="s">
        <v>82</v>
      </c>
      <c r="AW975" s="14" t="s">
        <v>35</v>
      </c>
      <c r="AX975" s="14" t="s">
        <v>73</v>
      </c>
      <c r="AY975" s="219" t="s">
        <v>185</v>
      </c>
    </row>
    <row r="976" spans="2:51" s="13" customFormat="1" ht="11.25">
      <c r="B976" s="198"/>
      <c r="C976" s="199"/>
      <c r="D976" s="200" t="s">
        <v>195</v>
      </c>
      <c r="E976" s="201" t="s">
        <v>19</v>
      </c>
      <c r="F976" s="202" t="s">
        <v>1652</v>
      </c>
      <c r="G976" s="199"/>
      <c r="H976" s="201" t="s">
        <v>19</v>
      </c>
      <c r="I976" s="203"/>
      <c r="J976" s="199"/>
      <c r="K976" s="199"/>
      <c r="L976" s="204"/>
      <c r="M976" s="205"/>
      <c r="N976" s="206"/>
      <c r="O976" s="206"/>
      <c r="P976" s="206"/>
      <c r="Q976" s="206"/>
      <c r="R976" s="206"/>
      <c r="S976" s="206"/>
      <c r="T976" s="207"/>
      <c r="AT976" s="208" t="s">
        <v>195</v>
      </c>
      <c r="AU976" s="208" t="s">
        <v>82</v>
      </c>
      <c r="AV976" s="13" t="s">
        <v>80</v>
      </c>
      <c r="AW976" s="13" t="s">
        <v>35</v>
      </c>
      <c r="AX976" s="13" t="s">
        <v>73</v>
      </c>
      <c r="AY976" s="208" t="s">
        <v>185</v>
      </c>
    </row>
    <row r="977" spans="1:65" s="14" customFormat="1" ht="11.25">
      <c r="B977" s="209"/>
      <c r="C977" s="210"/>
      <c r="D977" s="200" t="s">
        <v>195</v>
      </c>
      <c r="E977" s="211" t="s">
        <v>19</v>
      </c>
      <c r="F977" s="212" t="s">
        <v>1812</v>
      </c>
      <c r="G977" s="210"/>
      <c r="H977" s="213">
        <v>29.748999999999999</v>
      </c>
      <c r="I977" s="214"/>
      <c r="J977" s="210"/>
      <c r="K977" s="210"/>
      <c r="L977" s="215"/>
      <c r="M977" s="216"/>
      <c r="N977" s="217"/>
      <c r="O977" s="217"/>
      <c r="P977" s="217"/>
      <c r="Q977" s="217"/>
      <c r="R977" s="217"/>
      <c r="S977" s="217"/>
      <c r="T977" s="218"/>
      <c r="AT977" s="219" t="s">
        <v>195</v>
      </c>
      <c r="AU977" s="219" t="s">
        <v>82</v>
      </c>
      <c r="AV977" s="14" t="s">
        <v>82</v>
      </c>
      <c r="AW977" s="14" t="s">
        <v>35</v>
      </c>
      <c r="AX977" s="14" t="s">
        <v>73</v>
      </c>
      <c r="AY977" s="219" t="s">
        <v>185</v>
      </c>
    </row>
    <row r="978" spans="1:65" s="14" customFormat="1" ht="11.25">
      <c r="B978" s="209"/>
      <c r="C978" s="210"/>
      <c r="D978" s="200" t="s">
        <v>195</v>
      </c>
      <c r="E978" s="211" t="s">
        <v>19</v>
      </c>
      <c r="F978" s="212" t="s">
        <v>1796</v>
      </c>
      <c r="G978" s="210"/>
      <c r="H978" s="213">
        <v>-3.75</v>
      </c>
      <c r="I978" s="214"/>
      <c r="J978" s="210"/>
      <c r="K978" s="210"/>
      <c r="L978" s="215"/>
      <c r="M978" s="216"/>
      <c r="N978" s="217"/>
      <c r="O978" s="217"/>
      <c r="P978" s="217"/>
      <c r="Q978" s="217"/>
      <c r="R978" s="217"/>
      <c r="S978" s="217"/>
      <c r="T978" s="218"/>
      <c r="AT978" s="219" t="s">
        <v>195</v>
      </c>
      <c r="AU978" s="219" t="s">
        <v>82</v>
      </c>
      <c r="AV978" s="14" t="s">
        <v>82</v>
      </c>
      <c r="AW978" s="14" t="s">
        <v>35</v>
      </c>
      <c r="AX978" s="14" t="s">
        <v>73</v>
      </c>
      <c r="AY978" s="219" t="s">
        <v>185</v>
      </c>
    </row>
    <row r="979" spans="1:65" s="13" customFormat="1" ht="11.25">
      <c r="B979" s="198"/>
      <c r="C979" s="199"/>
      <c r="D979" s="200" t="s">
        <v>195</v>
      </c>
      <c r="E979" s="201" t="s">
        <v>19</v>
      </c>
      <c r="F979" s="202" t="s">
        <v>1654</v>
      </c>
      <c r="G979" s="199"/>
      <c r="H979" s="201" t="s">
        <v>19</v>
      </c>
      <c r="I979" s="203"/>
      <c r="J979" s="199"/>
      <c r="K979" s="199"/>
      <c r="L979" s="204"/>
      <c r="M979" s="205"/>
      <c r="N979" s="206"/>
      <c r="O979" s="206"/>
      <c r="P979" s="206"/>
      <c r="Q979" s="206"/>
      <c r="R979" s="206"/>
      <c r="S979" s="206"/>
      <c r="T979" s="207"/>
      <c r="AT979" s="208" t="s">
        <v>195</v>
      </c>
      <c r="AU979" s="208" t="s">
        <v>82</v>
      </c>
      <c r="AV979" s="13" t="s">
        <v>80</v>
      </c>
      <c r="AW979" s="13" t="s">
        <v>35</v>
      </c>
      <c r="AX979" s="13" t="s">
        <v>73</v>
      </c>
      <c r="AY979" s="208" t="s">
        <v>185</v>
      </c>
    </row>
    <row r="980" spans="1:65" s="14" customFormat="1" ht="11.25">
      <c r="B980" s="209"/>
      <c r="C980" s="210"/>
      <c r="D980" s="200" t="s">
        <v>195</v>
      </c>
      <c r="E980" s="211" t="s">
        <v>19</v>
      </c>
      <c r="F980" s="212" t="s">
        <v>1812</v>
      </c>
      <c r="G980" s="210"/>
      <c r="H980" s="213">
        <v>29.748999999999999</v>
      </c>
      <c r="I980" s="214"/>
      <c r="J980" s="210"/>
      <c r="K980" s="210"/>
      <c r="L980" s="215"/>
      <c r="M980" s="216"/>
      <c r="N980" s="217"/>
      <c r="O980" s="217"/>
      <c r="P980" s="217"/>
      <c r="Q980" s="217"/>
      <c r="R980" s="217"/>
      <c r="S980" s="217"/>
      <c r="T980" s="218"/>
      <c r="AT980" s="219" t="s">
        <v>195</v>
      </c>
      <c r="AU980" s="219" t="s">
        <v>82</v>
      </c>
      <c r="AV980" s="14" t="s">
        <v>82</v>
      </c>
      <c r="AW980" s="14" t="s">
        <v>35</v>
      </c>
      <c r="AX980" s="14" t="s">
        <v>73</v>
      </c>
      <c r="AY980" s="219" t="s">
        <v>185</v>
      </c>
    </row>
    <row r="981" spans="1:65" s="14" customFormat="1" ht="11.25">
      <c r="B981" s="209"/>
      <c r="C981" s="210"/>
      <c r="D981" s="200" t="s">
        <v>195</v>
      </c>
      <c r="E981" s="211" t="s">
        <v>19</v>
      </c>
      <c r="F981" s="212" t="s">
        <v>1813</v>
      </c>
      <c r="G981" s="210"/>
      <c r="H981" s="213">
        <v>-1.7749999999999999</v>
      </c>
      <c r="I981" s="214"/>
      <c r="J981" s="210"/>
      <c r="K981" s="210"/>
      <c r="L981" s="215"/>
      <c r="M981" s="216"/>
      <c r="N981" s="217"/>
      <c r="O981" s="217"/>
      <c r="P981" s="217"/>
      <c r="Q981" s="217"/>
      <c r="R981" s="217"/>
      <c r="S981" s="217"/>
      <c r="T981" s="218"/>
      <c r="AT981" s="219" t="s">
        <v>195</v>
      </c>
      <c r="AU981" s="219" t="s">
        <v>82</v>
      </c>
      <c r="AV981" s="14" t="s">
        <v>82</v>
      </c>
      <c r="AW981" s="14" t="s">
        <v>35</v>
      </c>
      <c r="AX981" s="14" t="s">
        <v>73</v>
      </c>
      <c r="AY981" s="219" t="s">
        <v>185</v>
      </c>
    </row>
    <row r="982" spans="1:65" s="14" customFormat="1" ht="11.25">
      <c r="B982" s="209"/>
      <c r="C982" s="210"/>
      <c r="D982" s="200" t="s">
        <v>195</v>
      </c>
      <c r="E982" s="211" t="s">
        <v>19</v>
      </c>
      <c r="F982" s="212" t="s">
        <v>1796</v>
      </c>
      <c r="G982" s="210"/>
      <c r="H982" s="213">
        <v>-3.75</v>
      </c>
      <c r="I982" s="214"/>
      <c r="J982" s="210"/>
      <c r="K982" s="210"/>
      <c r="L982" s="215"/>
      <c r="M982" s="216"/>
      <c r="N982" s="217"/>
      <c r="O982" s="217"/>
      <c r="P982" s="217"/>
      <c r="Q982" s="217"/>
      <c r="R982" s="217"/>
      <c r="S982" s="217"/>
      <c r="T982" s="218"/>
      <c r="AT982" s="219" t="s">
        <v>195</v>
      </c>
      <c r="AU982" s="219" t="s">
        <v>82</v>
      </c>
      <c r="AV982" s="14" t="s">
        <v>82</v>
      </c>
      <c r="AW982" s="14" t="s">
        <v>35</v>
      </c>
      <c r="AX982" s="14" t="s">
        <v>73</v>
      </c>
      <c r="AY982" s="219" t="s">
        <v>185</v>
      </c>
    </row>
    <row r="983" spans="1:65" s="13" customFormat="1" ht="11.25">
      <c r="B983" s="198"/>
      <c r="C983" s="199"/>
      <c r="D983" s="200" t="s">
        <v>195</v>
      </c>
      <c r="E983" s="201" t="s">
        <v>19</v>
      </c>
      <c r="F983" s="202" t="s">
        <v>1656</v>
      </c>
      <c r="G983" s="199"/>
      <c r="H983" s="201" t="s">
        <v>19</v>
      </c>
      <c r="I983" s="203"/>
      <c r="J983" s="199"/>
      <c r="K983" s="199"/>
      <c r="L983" s="204"/>
      <c r="M983" s="205"/>
      <c r="N983" s="206"/>
      <c r="O983" s="206"/>
      <c r="P983" s="206"/>
      <c r="Q983" s="206"/>
      <c r="R983" s="206"/>
      <c r="S983" s="206"/>
      <c r="T983" s="207"/>
      <c r="AT983" s="208" t="s">
        <v>195</v>
      </c>
      <c r="AU983" s="208" t="s">
        <v>82</v>
      </c>
      <c r="AV983" s="13" t="s">
        <v>80</v>
      </c>
      <c r="AW983" s="13" t="s">
        <v>35</v>
      </c>
      <c r="AX983" s="13" t="s">
        <v>73</v>
      </c>
      <c r="AY983" s="208" t="s">
        <v>185</v>
      </c>
    </row>
    <row r="984" spans="1:65" s="14" customFormat="1" ht="11.25">
      <c r="B984" s="209"/>
      <c r="C984" s="210"/>
      <c r="D984" s="200" t="s">
        <v>195</v>
      </c>
      <c r="E984" s="211" t="s">
        <v>19</v>
      </c>
      <c r="F984" s="212" t="s">
        <v>1814</v>
      </c>
      <c r="G984" s="210"/>
      <c r="H984" s="213">
        <v>25.204999999999998</v>
      </c>
      <c r="I984" s="214"/>
      <c r="J984" s="210"/>
      <c r="K984" s="210"/>
      <c r="L984" s="215"/>
      <c r="M984" s="216"/>
      <c r="N984" s="217"/>
      <c r="O984" s="217"/>
      <c r="P984" s="217"/>
      <c r="Q984" s="217"/>
      <c r="R984" s="217"/>
      <c r="S984" s="217"/>
      <c r="T984" s="218"/>
      <c r="AT984" s="219" t="s">
        <v>195</v>
      </c>
      <c r="AU984" s="219" t="s">
        <v>82</v>
      </c>
      <c r="AV984" s="14" t="s">
        <v>82</v>
      </c>
      <c r="AW984" s="14" t="s">
        <v>35</v>
      </c>
      <c r="AX984" s="14" t="s">
        <v>73</v>
      </c>
      <c r="AY984" s="219" t="s">
        <v>185</v>
      </c>
    </row>
    <row r="985" spans="1:65" s="14" customFormat="1" ht="11.25">
      <c r="B985" s="209"/>
      <c r="C985" s="210"/>
      <c r="D985" s="200" t="s">
        <v>195</v>
      </c>
      <c r="E985" s="211" t="s">
        <v>19</v>
      </c>
      <c r="F985" s="212" t="s">
        <v>1796</v>
      </c>
      <c r="G985" s="210"/>
      <c r="H985" s="213">
        <v>-3.75</v>
      </c>
      <c r="I985" s="214"/>
      <c r="J985" s="210"/>
      <c r="K985" s="210"/>
      <c r="L985" s="215"/>
      <c r="M985" s="216"/>
      <c r="N985" s="217"/>
      <c r="O985" s="217"/>
      <c r="P985" s="217"/>
      <c r="Q985" s="217"/>
      <c r="R985" s="217"/>
      <c r="S985" s="217"/>
      <c r="T985" s="218"/>
      <c r="AT985" s="219" t="s">
        <v>195</v>
      </c>
      <c r="AU985" s="219" t="s">
        <v>82</v>
      </c>
      <c r="AV985" s="14" t="s">
        <v>82</v>
      </c>
      <c r="AW985" s="14" t="s">
        <v>35</v>
      </c>
      <c r="AX985" s="14" t="s">
        <v>73</v>
      </c>
      <c r="AY985" s="219" t="s">
        <v>185</v>
      </c>
    </row>
    <row r="986" spans="1:65" s="15" customFormat="1" ht="11.25">
      <c r="B986" s="220"/>
      <c r="C986" s="221"/>
      <c r="D986" s="200" t="s">
        <v>195</v>
      </c>
      <c r="E986" s="222" t="s">
        <v>19</v>
      </c>
      <c r="F986" s="223" t="s">
        <v>226</v>
      </c>
      <c r="G986" s="221"/>
      <c r="H986" s="224">
        <v>357.17800000000005</v>
      </c>
      <c r="I986" s="225"/>
      <c r="J986" s="221"/>
      <c r="K986" s="221"/>
      <c r="L986" s="226"/>
      <c r="M986" s="227"/>
      <c r="N986" s="228"/>
      <c r="O986" s="228"/>
      <c r="P986" s="228"/>
      <c r="Q986" s="228"/>
      <c r="R986" s="228"/>
      <c r="S986" s="228"/>
      <c r="T986" s="229"/>
      <c r="AT986" s="230" t="s">
        <v>195</v>
      </c>
      <c r="AU986" s="230" t="s">
        <v>82</v>
      </c>
      <c r="AV986" s="15" t="s">
        <v>135</v>
      </c>
      <c r="AW986" s="15" t="s">
        <v>35</v>
      </c>
      <c r="AX986" s="15" t="s">
        <v>80</v>
      </c>
      <c r="AY986" s="230" t="s">
        <v>185</v>
      </c>
    </row>
    <row r="987" spans="1:65" s="2" customFormat="1" ht="16.5" customHeight="1">
      <c r="A987" s="36"/>
      <c r="B987" s="37"/>
      <c r="C987" s="180" t="s">
        <v>1374</v>
      </c>
      <c r="D987" s="180" t="s">
        <v>187</v>
      </c>
      <c r="E987" s="181" t="s">
        <v>1238</v>
      </c>
      <c r="F987" s="182" t="s">
        <v>1239</v>
      </c>
      <c r="G987" s="183" t="s">
        <v>240</v>
      </c>
      <c r="H987" s="184">
        <v>357.178</v>
      </c>
      <c r="I987" s="185"/>
      <c r="J987" s="186">
        <f>ROUND(I987*H987,2)</f>
        <v>0</v>
      </c>
      <c r="K987" s="182" t="s">
        <v>191</v>
      </c>
      <c r="L987" s="41"/>
      <c r="M987" s="187" t="s">
        <v>19</v>
      </c>
      <c r="N987" s="188" t="s">
        <v>44</v>
      </c>
      <c r="O987" s="66"/>
      <c r="P987" s="189">
        <f>O987*H987</f>
        <v>0</v>
      </c>
      <c r="Q987" s="189">
        <v>1.4E-3</v>
      </c>
      <c r="R987" s="189">
        <f>Q987*H987</f>
        <v>0.50004919999999997</v>
      </c>
      <c r="S987" s="189">
        <v>0</v>
      </c>
      <c r="T987" s="190">
        <f>S987*H987</f>
        <v>0</v>
      </c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R987" s="191" t="s">
        <v>339</v>
      </c>
      <c r="AT987" s="191" t="s">
        <v>187</v>
      </c>
      <c r="AU987" s="191" t="s">
        <v>82</v>
      </c>
      <c r="AY987" s="19" t="s">
        <v>185</v>
      </c>
      <c r="BE987" s="192">
        <f>IF(N987="základní",J987,0)</f>
        <v>0</v>
      </c>
      <c r="BF987" s="192">
        <f>IF(N987="snížená",J987,0)</f>
        <v>0</v>
      </c>
      <c r="BG987" s="192">
        <f>IF(N987="zákl. přenesená",J987,0)</f>
        <v>0</v>
      </c>
      <c r="BH987" s="192">
        <f>IF(N987="sníž. přenesená",J987,0)</f>
        <v>0</v>
      </c>
      <c r="BI987" s="192">
        <f>IF(N987="nulová",J987,0)</f>
        <v>0</v>
      </c>
      <c r="BJ987" s="19" t="s">
        <v>80</v>
      </c>
      <c r="BK987" s="192">
        <f>ROUND(I987*H987,2)</f>
        <v>0</v>
      </c>
      <c r="BL987" s="19" t="s">
        <v>339</v>
      </c>
      <c r="BM987" s="191" t="s">
        <v>1816</v>
      </c>
    </row>
    <row r="988" spans="1:65" s="2" customFormat="1" ht="11.25">
      <c r="A988" s="36"/>
      <c r="B988" s="37"/>
      <c r="C988" s="38"/>
      <c r="D988" s="193" t="s">
        <v>193</v>
      </c>
      <c r="E988" s="38"/>
      <c r="F988" s="194" t="s">
        <v>1241</v>
      </c>
      <c r="G988" s="38"/>
      <c r="H988" s="38"/>
      <c r="I988" s="195"/>
      <c r="J988" s="38"/>
      <c r="K988" s="38"/>
      <c r="L988" s="41"/>
      <c r="M988" s="196"/>
      <c r="N988" s="197"/>
      <c r="O988" s="66"/>
      <c r="P988" s="66"/>
      <c r="Q988" s="66"/>
      <c r="R988" s="66"/>
      <c r="S988" s="66"/>
      <c r="T988" s="67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T988" s="19" t="s">
        <v>193</v>
      </c>
      <c r="AU988" s="19" t="s">
        <v>82</v>
      </c>
    </row>
    <row r="989" spans="1:65" s="13" customFormat="1" ht="11.25">
      <c r="B989" s="198"/>
      <c r="C989" s="199"/>
      <c r="D989" s="200" t="s">
        <v>195</v>
      </c>
      <c r="E989" s="201" t="s">
        <v>19</v>
      </c>
      <c r="F989" s="202" t="s">
        <v>1481</v>
      </c>
      <c r="G989" s="199"/>
      <c r="H989" s="201" t="s">
        <v>19</v>
      </c>
      <c r="I989" s="203"/>
      <c r="J989" s="199"/>
      <c r="K989" s="199"/>
      <c r="L989" s="204"/>
      <c r="M989" s="205"/>
      <c r="N989" s="206"/>
      <c r="O989" s="206"/>
      <c r="P989" s="206"/>
      <c r="Q989" s="206"/>
      <c r="R989" s="206"/>
      <c r="S989" s="206"/>
      <c r="T989" s="207"/>
      <c r="AT989" s="208" t="s">
        <v>195</v>
      </c>
      <c r="AU989" s="208" t="s">
        <v>82</v>
      </c>
      <c r="AV989" s="13" t="s">
        <v>80</v>
      </c>
      <c r="AW989" s="13" t="s">
        <v>35</v>
      </c>
      <c r="AX989" s="13" t="s">
        <v>73</v>
      </c>
      <c r="AY989" s="208" t="s">
        <v>185</v>
      </c>
    </row>
    <row r="990" spans="1:65" s="13" customFormat="1" ht="11.25">
      <c r="B990" s="198"/>
      <c r="C990" s="199"/>
      <c r="D990" s="200" t="s">
        <v>195</v>
      </c>
      <c r="E990" s="201" t="s">
        <v>19</v>
      </c>
      <c r="F990" s="202" t="s">
        <v>1617</v>
      </c>
      <c r="G990" s="199"/>
      <c r="H990" s="201" t="s">
        <v>19</v>
      </c>
      <c r="I990" s="203"/>
      <c r="J990" s="199"/>
      <c r="K990" s="199"/>
      <c r="L990" s="204"/>
      <c r="M990" s="205"/>
      <c r="N990" s="206"/>
      <c r="O990" s="206"/>
      <c r="P990" s="206"/>
      <c r="Q990" s="206"/>
      <c r="R990" s="206"/>
      <c r="S990" s="206"/>
      <c r="T990" s="207"/>
      <c r="AT990" s="208" t="s">
        <v>195</v>
      </c>
      <c r="AU990" s="208" t="s">
        <v>82</v>
      </c>
      <c r="AV990" s="13" t="s">
        <v>80</v>
      </c>
      <c r="AW990" s="13" t="s">
        <v>35</v>
      </c>
      <c r="AX990" s="13" t="s">
        <v>73</v>
      </c>
      <c r="AY990" s="208" t="s">
        <v>185</v>
      </c>
    </row>
    <row r="991" spans="1:65" s="14" customFormat="1" ht="11.25">
      <c r="B991" s="209"/>
      <c r="C991" s="210"/>
      <c r="D991" s="200" t="s">
        <v>195</v>
      </c>
      <c r="E991" s="211" t="s">
        <v>19</v>
      </c>
      <c r="F991" s="212" t="s">
        <v>1795</v>
      </c>
      <c r="G991" s="210"/>
      <c r="H991" s="213">
        <v>4.4379999999999997</v>
      </c>
      <c r="I991" s="214"/>
      <c r="J991" s="210"/>
      <c r="K991" s="210"/>
      <c r="L991" s="215"/>
      <c r="M991" s="216"/>
      <c r="N991" s="217"/>
      <c r="O991" s="217"/>
      <c r="P991" s="217"/>
      <c r="Q991" s="217"/>
      <c r="R991" s="217"/>
      <c r="S991" s="217"/>
      <c r="T991" s="218"/>
      <c r="AT991" s="219" t="s">
        <v>195</v>
      </c>
      <c r="AU991" s="219" t="s">
        <v>82</v>
      </c>
      <c r="AV991" s="14" t="s">
        <v>82</v>
      </c>
      <c r="AW991" s="14" t="s">
        <v>35</v>
      </c>
      <c r="AX991" s="14" t="s">
        <v>73</v>
      </c>
      <c r="AY991" s="219" t="s">
        <v>185</v>
      </c>
    </row>
    <row r="992" spans="1:65" s="14" customFormat="1" ht="11.25">
      <c r="B992" s="209"/>
      <c r="C992" s="210"/>
      <c r="D992" s="200" t="s">
        <v>195</v>
      </c>
      <c r="E992" s="211" t="s">
        <v>19</v>
      </c>
      <c r="F992" s="212" t="s">
        <v>1796</v>
      </c>
      <c r="G992" s="210"/>
      <c r="H992" s="213">
        <v>-3.75</v>
      </c>
      <c r="I992" s="214"/>
      <c r="J992" s="210"/>
      <c r="K992" s="210"/>
      <c r="L992" s="215"/>
      <c r="M992" s="216"/>
      <c r="N992" s="217"/>
      <c r="O992" s="217"/>
      <c r="P992" s="217"/>
      <c r="Q992" s="217"/>
      <c r="R992" s="217"/>
      <c r="S992" s="217"/>
      <c r="T992" s="218"/>
      <c r="AT992" s="219" t="s">
        <v>195</v>
      </c>
      <c r="AU992" s="219" t="s">
        <v>82</v>
      </c>
      <c r="AV992" s="14" t="s">
        <v>82</v>
      </c>
      <c r="AW992" s="14" t="s">
        <v>35</v>
      </c>
      <c r="AX992" s="14" t="s">
        <v>73</v>
      </c>
      <c r="AY992" s="219" t="s">
        <v>185</v>
      </c>
    </row>
    <row r="993" spans="2:51" s="13" customFormat="1" ht="11.25">
      <c r="B993" s="198"/>
      <c r="C993" s="199"/>
      <c r="D993" s="200" t="s">
        <v>195</v>
      </c>
      <c r="E993" s="201" t="s">
        <v>19</v>
      </c>
      <c r="F993" s="202" t="s">
        <v>1621</v>
      </c>
      <c r="G993" s="199"/>
      <c r="H993" s="201" t="s">
        <v>19</v>
      </c>
      <c r="I993" s="203"/>
      <c r="J993" s="199"/>
      <c r="K993" s="199"/>
      <c r="L993" s="204"/>
      <c r="M993" s="205"/>
      <c r="N993" s="206"/>
      <c r="O993" s="206"/>
      <c r="P993" s="206"/>
      <c r="Q993" s="206"/>
      <c r="R993" s="206"/>
      <c r="S993" s="206"/>
      <c r="T993" s="207"/>
      <c r="AT993" s="208" t="s">
        <v>195</v>
      </c>
      <c r="AU993" s="208" t="s">
        <v>82</v>
      </c>
      <c r="AV993" s="13" t="s">
        <v>80</v>
      </c>
      <c r="AW993" s="13" t="s">
        <v>35</v>
      </c>
      <c r="AX993" s="13" t="s">
        <v>73</v>
      </c>
      <c r="AY993" s="208" t="s">
        <v>185</v>
      </c>
    </row>
    <row r="994" spans="2:51" s="14" customFormat="1" ht="11.25">
      <c r="B994" s="209"/>
      <c r="C994" s="210"/>
      <c r="D994" s="200" t="s">
        <v>195</v>
      </c>
      <c r="E994" s="211" t="s">
        <v>19</v>
      </c>
      <c r="F994" s="212" t="s">
        <v>1797</v>
      </c>
      <c r="G994" s="210"/>
      <c r="H994" s="213">
        <v>35.659999999999997</v>
      </c>
      <c r="I994" s="214"/>
      <c r="J994" s="210"/>
      <c r="K994" s="210"/>
      <c r="L994" s="215"/>
      <c r="M994" s="216"/>
      <c r="N994" s="217"/>
      <c r="O994" s="217"/>
      <c r="P994" s="217"/>
      <c r="Q994" s="217"/>
      <c r="R994" s="217"/>
      <c r="S994" s="217"/>
      <c r="T994" s="218"/>
      <c r="AT994" s="219" t="s">
        <v>195</v>
      </c>
      <c r="AU994" s="219" t="s">
        <v>82</v>
      </c>
      <c r="AV994" s="14" t="s">
        <v>82</v>
      </c>
      <c r="AW994" s="14" t="s">
        <v>35</v>
      </c>
      <c r="AX994" s="14" t="s">
        <v>73</v>
      </c>
      <c r="AY994" s="219" t="s">
        <v>185</v>
      </c>
    </row>
    <row r="995" spans="2:51" s="14" customFormat="1" ht="11.25">
      <c r="B995" s="209"/>
      <c r="C995" s="210"/>
      <c r="D995" s="200" t="s">
        <v>195</v>
      </c>
      <c r="E995" s="211" t="s">
        <v>19</v>
      </c>
      <c r="F995" s="212" t="s">
        <v>1796</v>
      </c>
      <c r="G995" s="210"/>
      <c r="H995" s="213">
        <v>-3.75</v>
      </c>
      <c r="I995" s="214"/>
      <c r="J995" s="210"/>
      <c r="K995" s="210"/>
      <c r="L995" s="215"/>
      <c r="M995" s="216"/>
      <c r="N995" s="217"/>
      <c r="O995" s="217"/>
      <c r="P995" s="217"/>
      <c r="Q995" s="217"/>
      <c r="R995" s="217"/>
      <c r="S995" s="217"/>
      <c r="T995" s="218"/>
      <c r="AT995" s="219" t="s">
        <v>195</v>
      </c>
      <c r="AU995" s="219" t="s">
        <v>82</v>
      </c>
      <c r="AV995" s="14" t="s">
        <v>82</v>
      </c>
      <c r="AW995" s="14" t="s">
        <v>35</v>
      </c>
      <c r="AX995" s="14" t="s">
        <v>73</v>
      </c>
      <c r="AY995" s="219" t="s">
        <v>185</v>
      </c>
    </row>
    <row r="996" spans="2:51" s="13" customFormat="1" ht="11.25">
      <c r="B996" s="198"/>
      <c r="C996" s="199"/>
      <c r="D996" s="200" t="s">
        <v>195</v>
      </c>
      <c r="E996" s="201" t="s">
        <v>19</v>
      </c>
      <c r="F996" s="202" t="s">
        <v>1625</v>
      </c>
      <c r="G996" s="199"/>
      <c r="H996" s="201" t="s">
        <v>19</v>
      </c>
      <c r="I996" s="203"/>
      <c r="J996" s="199"/>
      <c r="K996" s="199"/>
      <c r="L996" s="204"/>
      <c r="M996" s="205"/>
      <c r="N996" s="206"/>
      <c r="O996" s="206"/>
      <c r="P996" s="206"/>
      <c r="Q996" s="206"/>
      <c r="R996" s="206"/>
      <c r="S996" s="206"/>
      <c r="T996" s="207"/>
      <c r="AT996" s="208" t="s">
        <v>195</v>
      </c>
      <c r="AU996" s="208" t="s">
        <v>82</v>
      </c>
      <c r="AV996" s="13" t="s">
        <v>80</v>
      </c>
      <c r="AW996" s="13" t="s">
        <v>35</v>
      </c>
      <c r="AX996" s="13" t="s">
        <v>73</v>
      </c>
      <c r="AY996" s="208" t="s">
        <v>185</v>
      </c>
    </row>
    <row r="997" spans="2:51" s="14" customFormat="1" ht="11.25">
      <c r="B997" s="209"/>
      <c r="C997" s="210"/>
      <c r="D997" s="200" t="s">
        <v>195</v>
      </c>
      <c r="E997" s="211" t="s">
        <v>19</v>
      </c>
      <c r="F997" s="212" t="s">
        <v>1798</v>
      </c>
      <c r="G997" s="210"/>
      <c r="H997" s="213">
        <v>22.861999999999998</v>
      </c>
      <c r="I997" s="214"/>
      <c r="J997" s="210"/>
      <c r="K997" s="210"/>
      <c r="L997" s="215"/>
      <c r="M997" s="216"/>
      <c r="N997" s="217"/>
      <c r="O997" s="217"/>
      <c r="P997" s="217"/>
      <c r="Q997" s="217"/>
      <c r="R997" s="217"/>
      <c r="S997" s="217"/>
      <c r="T997" s="218"/>
      <c r="AT997" s="219" t="s">
        <v>195</v>
      </c>
      <c r="AU997" s="219" t="s">
        <v>82</v>
      </c>
      <c r="AV997" s="14" t="s">
        <v>82</v>
      </c>
      <c r="AW997" s="14" t="s">
        <v>35</v>
      </c>
      <c r="AX997" s="14" t="s">
        <v>73</v>
      </c>
      <c r="AY997" s="219" t="s">
        <v>185</v>
      </c>
    </row>
    <row r="998" spans="2:51" s="14" customFormat="1" ht="11.25">
      <c r="B998" s="209"/>
      <c r="C998" s="210"/>
      <c r="D998" s="200" t="s">
        <v>195</v>
      </c>
      <c r="E998" s="211" t="s">
        <v>19</v>
      </c>
      <c r="F998" s="212" t="s">
        <v>1796</v>
      </c>
      <c r="G998" s="210"/>
      <c r="H998" s="213">
        <v>-3.75</v>
      </c>
      <c r="I998" s="214"/>
      <c r="J998" s="210"/>
      <c r="K998" s="210"/>
      <c r="L998" s="215"/>
      <c r="M998" s="216"/>
      <c r="N998" s="217"/>
      <c r="O998" s="217"/>
      <c r="P998" s="217"/>
      <c r="Q998" s="217"/>
      <c r="R998" s="217"/>
      <c r="S998" s="217"/>
      <c r="T998" s="218"/>
      <c r="AT998" s="219" t="s">
        <v>195</v>
      </c>
      <c r="AU998" s="219" t="s">
        <v>82</v>
      </c>
      <c r="AV998" s="14" t="s">
        <v>82</v>
      </c>
      <c r="AW998" s="14" t="s">
        <v>35</v>
      </c>
      <c r="AX998" s="14" t="s">
        <v>73</v>
      </c>
      <c r="AY998" s="219" t="s">
        <v>185</v>
      </c>
    </row>
    <row r="999" spans="2:51" s="13" customFormat="1" ht="11.25">
      <c r="B999" s="198"/>
      <c r="C999" s="199"/>
      <c r="D999" s="200" t="s">
        <v>195</v>
      </c>
      <c r="E999" s="201" t="s">
        <v>19</v>
      </c>
      <c r="F999" s="202" t="s">
        <v>1627</v>
      </c>
      <c r="G999" s="199"/>
      <c r="H999" s="201" t="s">
        <v>19</v>
      </c>
      <c r="I999" s="203"/>
      <c r="J999" s="199"/>
      <c r="K999" s="199"/>
      <c r="L999" s="204"/>
      <c r="M999" s="205"/>
      <c r="N999" s="206"/>
      <c r="O999" s="206"/>
      <c r="P999" s="206"/>
      <c r="Q999" s="206"/>
      <c r="R999" s="206"/>
      <c r="S999" s="206"/>
      <c r="T999" s="207"/>
      <c r="AT999" s="208" t="s">
        <v>195</v>
      </c>
      <c r="AU999" s="208" t="s">
        <v>82</v>
      </c>
      <c r="AV999" s="13" t="s">
        <v>80</v>
      </c>
      <c r="AW999" s="13" t="s">
        <v>35</v>
      </c>
      <c r="AX999" s="13" t="s">
        <v>73</v>
      </c>
      <c r="AY999" s="208" t="s">
        <v>185</v>
      </c>
    </row>
    <row r="1000" spans="2:51" s="14" customFormat="1" ht="11.25">
      <c r="B1000" s="209"/>
      <c r="C1000" s="210"/>
      <c r="D1000" s="200" t="s">
        <v>195</v>
      </c>
      <c r="E1000" s="211" t="s">
        <v>19</v>
      </c>
      <c r="F1000" s="212" t="s">
        <v>1799</v>
      </c>
      <c r="G1000" s="210"/>
      <c r="H1000" s="213">
        <v>25.204999999999998</v>
      </c>
      <c r="I1000" s="214"/>
      <c r="J1000" s="210"/>
      <c r="K1000" s="210"/>
      <c r="L1000" s="215"/>
      <c r="M1000" s="216"/>
      <c r="N1000" s="217"/>
      <c r="O1000" s="217"/>
      <c r="P1000" s="217"/>
      <c r="Q1000" s="217"/>
      <c r="R1000" s="217"/>
      <c r="S1000" s="217"/>
      <c r="T1000" s="218"/>
      <c r="AT1000" s="219" t="s">
        <v>195</v>
      </c>
      <c r="AU1000" s="219" t="s">
        <v>82</v>
      </c>
      <c r="AV1000" s="14" t="s">
        <v>82</v>
      </c>
      <c r="AW1000" s="14" t="s">
        <v>35</v>
      </c>
      <c r="AX1000" s="14" t="s">
        <v>73</v>
      </c>
      <c r="AY1000" s="219" t="s">
        <v>185</v>
      </c>
    </row>
    <row r="1001" spans="2:51" s="14" customFormat="1" ht="11.25">
      <c r="B1001" s="209"/>
      <c r="C1001" s="210"/>
      <c r="D1001" s="200" t="s">
        <v>195</v>
      </c>
      <c r="E1001" s="211" t="s">
        <v>19</v>
      </c>
      <c r="F1001" s="212" t="s">
        <v>1796</v>
      </c>
      <c r="G1001" s="210"/>
      <c r="H1001" s="213">
        <v>-3.75</v>
      </c>
      <c r="I1001" s="214"/>
      <c r="J1001" s="210"/>
      <c r="K1001" s="210"/>
      <c r="L1001" s="215"/>
      <c r="M1001" s="216"/>
      <c r="N1001" s="217"/>
      <c r="O1001" s="217"/>
      <c r="P1001" s="217"/>
      <c r="Q1001" s="217"/>
      <c r="R1001" s="217"/>
      <c r="S1001" s="217"/>
      <c r="T1001" s="218"/>
      <c r="AT1001" s="219" t="s">
        <v>195</v>
      </c>
      <c r="AU1001" s="219" t="s">
        <v>82</v>
      </c>
      <c r="AV1001" s="14" t="s">
        <v>82</v>
      </c>
      <c r="AW1001" s="14" t="s">
        <v>35</v>
      </c>
      <c r="AX1001" s="14" t="s">
        <v>73</v>
      </c>
      <c r="AY1001" s="219" t="s">
        <v>185</v>
      </c>
    </row>
    <row r="1002" spans="2:51" s="14" customFormat="1" ht="11.25">
      <c r="B1002" s="209"/>
      <c r="C1002" s="210"/>
      <c r="D1002" s="200" t="s">
        <v>195</v>
      </c>
      <c r="E1002" s="211" t="s">
        <v>19</v>
      </c>
      <c r="F1002" s="212" t="s">
        <v>1800</v>
      </c>
      <c r="G1002" s="210"/>
      <c r="H1002" s="213">
        <v>-1.8180000000000001</v>
      </c>
      <c r="I1002" s="214"/>
      <c r="J1002" s="210"/>
      <c r="K1002" s="210"/>
      <c r="L1002" s="215"/>
      <c r="M1002" s="216"/>
      <c r="N1002" s="217"/>
      <c r="O1002" s="217"/>
      <c r="P1002" s="217"/>
      <c r="Q1002" s="217"/>
      <c r="R1002" s="217"/>
      <c r="S1002" s="217"/>
      <c r="T1002" s="218"/>
      <c r="AT1002" s="219" t="s">
        <v>195</v>
      </c>
      <c r="AU1002" s="219" t="s">
        <v>82</v>
      </c>
      <c r="AV1002" s="14" t="s">
        <v>82</v>
      </c>
      <c r="AW1002" s="14" t="s">
        <v>35</v>
      </c>
      <c r="AX1002" s="14" t="s">
        <v>73</v>
      </c>
      <c r="AY1002" s="219" t="s">
        <v>185</v>
      </c>
    </row>
    <row r="1003" spans="2:51" s="13" customFormat="1" ht="11.25">
      <c r="B1003" s="198"/>
      <c r="C1003" s="199"/>
      <c r="D1003" s="200" t="s">
        <v>195</v>
      </c>
      <c r="E1003" s="201" t="s">
        <v>19</v>
      </c>
      <c r="F1003" s="202" t="s">
        <v>1631</v>
      </c>
      <c r="G1003" s="199"/>
      <c r="H1003" s="201" t="s">
        <v>19</v>
      </c>
      <c r="I1003" s="203"/>
      <c r="J1003" s="199"/>
      <c r="K1003" s="199"/>
      <c r="L1003" s="204"/>
      <c r="M1003" s="205"/>
      <c r="N1003" s="206"/>
      <c r="O1003" s="206"/>
      <c r="P1003" s="206"/>
      <c r="Q1003" s="206"/>
      <c r="R1003" s="206"/>
      <c r="S1003" s="206"/>
      <c r="T1003" s="207"/>
      <c r="AT1003" s="208" t="s">
        <v>195</v>
      </c>
      <c r="AU1003" s="208" t="s">
        <v>82</v>
      </c>
      <c r="AV1003" s="13" t="s">
        <v>80</v>
      </c>
      <c r="AW1003" s="13" t="s">
        <v>35</v>
      </c>
      <c r="AX1003" s="13" t="s">
        <v>73</v>
      </c>
      <c r="AY1003" s="208" t="s">
        <v>185</v>
      </c>
    </row>
    <row r="1004" spans="2:51" s="14" customFormat="1" ht="11.25">
      <c r="B1004" s="209"/>
      <c r="C1004" s="210"/>
      <c r="D1004" s="200" t="s">
        <v>195</v>
      </c>
      <c r="E1004" s="211" t="s">
        <v>19</v>
      </c>
      <c r="F1004" s="212" t="s">
        <v>1801</v>
      </c>
      <c r="G1004" s="210"/>
      <c r="H1004" s="213">
        <v>24.779</v>
      </c>
      <c r="I1004" s="214"/>
      <c r="J1004" s="210"/>
      <c r="K1004" s="210"/>
      <c r="L1004" s="215"/>
      <c r="M1004" s="216"/>
      <c r="N1004" s="217"/>
      <c r="O1004" s="217"/>
      <c r="P1004" s="217"/>
      <c r="Q1004" s="217"/>
      <c r="R1004" s="217"/>
      <c r="S1004" s="217"/>
      <c r="T1004" s="218"/>
      <c r="AT1004" s="219" t="s">
        <v>195</v>
      </c>
      <c r="AU1004" s="219" t="s">
        <v>82</v>
      </c>
      <c r="AV1004" s="14" t="s">
        <v>82</v>
      </c>
      <c r="AW1004" s="14" t="s">
        <v>35</v>
      </c>
      <c r="AX1004" s="14" t="s">
        <v>73</v>
      </c>
      <c r="AY1004" s="219" t="s">
        <v>185</v>
      </c>
    </row>
    <row r="1005" spans="2:51" s="14" customFormat="1" ht="11.25">
      <c r="B1005" s="209"/>
      <c r="C1005" s="210"/>
      <c r="D1005" s="200" t="s">
        <v>195</v>
      </c>
      <c r="E1005" s="211" t="s">
        <v>19</v>
      </c>
      <c r="F1005" s="212" t="s">
        <v>1796</v>
      </c>
      <c r="G1005" s="210"/>
      <c r="H1005" s="213">
        <v>-3.75</v>
      </c>
      <c r="I1005" s="214"/>
      <c r="J1005" s="210"/>
      <c r="K1005" s="210"/>
      <c r="L1005" s="215"/>
      <c r="M1005" s="216"/>
      <c r="N1005" s="217"/>
      <c r="O1005" s="217"/>
      <c r="P1005" s="217"/>
      <c r="Q1005" s="217"/>
      <c r="R1005" s="217"/>
      <c r="S1005" s="217"/>
      <c r="T1005" s="218"/>
      <c r="AT1005" s="219" t="s">
        <v>195</v>
      </c>
      <c r="AU1005" s="219" t="s">
        <v>82</v>
      </c>
      <c r="AV1005" s="14" t="s">
        <v>82</v>
      </c>
      <c r="AW1005" s="14" t="s">
        <v>35</v>
      </c>
      <c r="AX1005" s="14" t="s">
        <v>73</v>
      </c>
      <c r="AY1005" s="219" t="s">
        <v>185</v>
      </c>
    </row>
    <row r="1006" spans="2:51" s="13" customFormat="1" ht="11.25">
      <c r="B1006" s="198"/>
      <c r="C1006" s="199"/>
      <c r="D1006" s="200" t="s">
        <v>195</v>
      </c>
      <c r="E1006" s="201" t="s">
        <v>19</v>
      </c>
      <c r="F1006" s="202" t="s">
        <v>1633</v>
      </c>
      <c r="G1006" s="199"/>
      <c r="H1006" s="201" t="s">
        <v>19</v>
      </c>
      <c r="I1006" s="203"/>
      <c r="J1006" s="199"/>
      <c r="K1006" s="199"/>
      <c r="L1006" s="204"/>
      <c r="M1006" s="205"/>
      <c r="N1006" s="206"/>
      <c r="O1006" s="206"/>
      <c r="P1006" s="206"/>
      <c r="Q1006" s="206"/>
      <c r="R1006" s="206"/>
      <c r="S1006" s="206"/>
      <c r="T1006" s="207"/>
      <c r="AT1006" s="208" t="s">
        <v>195</v>
      </c>
      <c r="AU1006" s="208" t="s">
        <v>82</v>
      </c>
      <c r="AV1006" s="13" t="s">
        <v>80</v>
      </c>
      <c r="AW1006" s="13" t="s">
        <v>35</v>
      </c>
      <c r="AX1006" s="13" t="s">
        <v>73</v>
      </c>
      <c r="AY1006" s="208" t="s">
        <v>185</v>
      </c>
    </row>
    <row r="1007" spans="2:51" s="14" customFormat="1" ht="11.25">
      <c r="B1007" s="209"/>
      <c r="C1007" s="210"/>
      <c r="D1007" s="200" t="s">
        <v>195</v>
      </c>
      <c r="E1007" s="211" t="s">
        <v>19</v>
      </c>
      <c r="F1007" s="212" t="s">
        <v>1802</v>
      </c>
      <c r="G1007" s="210"/>
      <c r="H1007" s="213">
        <v>25.56</v>
      </c>
      <c r="I1007" s="214"/>
      <c r="J1007" s="210"/>
      <c r="K1007" s="210"/>
      <c r="L1007" s="215"/>
      <c r="M1007" s="216"/>
      <c r="N1007" s="217"/>
      <c r="O1007" s="217"/>
      <c r="P1007" s="217"/>
      <c r="Q1007" s="217"/>
      <c r="R1007" s="217"/>
      <c r="S1007" s="217"/>
      <c r="T1007" s="218"/>
      <c r="AT1007" s="219" t="s">
        <v>195</v>
      </c>
      <c r="AU1007" s="219" t="s">
        <v>82</v>
      </c>
      <c r="AV1007" s="14" t="s">
        <v>82</v>
      </c>
      <c r="AW1007" s="14" t="s">
        <v>35</v>
      </c>
      <c r="AX1007" s="14" t="s">
        <v>73</v>
      </c>
      <c r="AY1007" s="219" t="s">
        <v>185</v>
      </c>
    </row>
    <row r="1008" spans="2:51" s="14" customFormat="1" ht="11.25">
      <c r="B1008" s="209"/>
      <c r="C1008" s="210"/>
      <c r="D1008" s="200" t="s">
        <v>195</v>
      </c>
      <c r="E1008" s="211" t="s">
        <v>19</v>
      </c>
      <c r="F1008" s="212" t="s">
        <v>1796</v>
      </c>
      <c r="G1008" s="210"/>
      <c r="H1008" s="213">
        <v>-3.75</v>
      </c>
      <c r="I1008" s="214"/>
      <c r="J1008" s="210"/>
      <c r="K1008" s="210"/>
      <c r="L1008" s="215"/>
      <c r="M1008" s="216"/>
      <c r="N1008" s="217"/>
      <c r="O1008" s="217"/>
      <c r="P1008" s="217"/>
      <c r="Q1008" s="217"/>
      <c r="R1008" s="217"/>
      <c r="S1008" s="217"/>
      <c r="T1008" s="218"/>
      <c r="AT1008" s="219" t="s">
        <v>195</v>
      </c>
      <c r="AU1008" s="219" t="s">
        <v>82</v>
      </c>
      <c r="AV1008" s="14" t="s">
        <v>82</v>
      </c>
      <c r="AW1008" s="14" t="s">
        <v>35</v>
      </c>
      <c r="AX1008" s="14" t="s">
        <v>73</v>
      </c>
      <c r="AY1008" s="219" t="s">
        <v>185</v>
      </c>
    </row>
    <row r="1009" spans="2:51" s="14" customFormat="1" ht="11.25">
      <c r="B1009" s="209"/>
      <c r="C1009" s="210"/>
      <c r="D1009" s="200" t="s">
        <v>195</v>
      </c>
      <c r="E1009" s="211" t="s">
        <v>19</v>
      </c>
      <c r="F1009" s="212" t="s">
        <v>1800</v>
      </c>
      <c r="G1009" s="210"/>
      <c r="H1009" s="213">
        <v>-1.8180000000000001</v>
      </c>
      <c r="I1009" s="214"/>
      <c r="J1009" s="210"/>
      <c r="K1009" s="210"/>
      <c r="L1009" s="215"/>
      <c r="M1009" s="216"/>
      <c r="N1009" s="217"/>
      <c r="O1009" s="217"/>
      <c r="P1009" s="217"/>
      <c r="Q1009" s="217"/>
      <c r="R1009" s="217"/>
      <c r="S1009" s="217"/>
      <c r="T1009" s="218"/>
      <c r="AT1009" s="219" t="s">
        <v>195</v>
      </c>
      <c r="AU1009" s="219" t="s">
        <v>82</v>
      </c>
      <c r="AV1009" s="14" t="s">
        <v>82</v>
      </c>
      <c r="AW1009" s="14" t="s">
        <v>35</v>
      </c>
      <c r="AX1009" s="14" t="s">
        <v>73</v>
      </c>
      <c r="AY1009" s="219" t="s">
        <v>185</v>
      </c>
    </row>
    <row r="1010" spans="2:51" s="13" customFormat="1" ht="11.25">
      <c r="B1010" s="198"/>
      <c r="C1010" s="199"/>
      <c r="D1010" s="200" t="s">
        <v>195</v>
      </c>
      <c r="E1010" s="201" t="s">
        <v>19</v>
      </c>
      <c r="F1010" s="202" t="s">
        <v>1634</v>
      </c>
      <c r="G1010" s="199"/>
      <c r="H1010" s="201" t="s">
        <v>19</v>
      </c>
      <c r="I1010" s="203"/>
      <c r="J1010" s="199"/>
      <c r="K1010" s="199"/>
      <c r="L1010" s="204"/>
      <c r="M1010" s="205"/>
      <c r="N1010" s="206"/>
      <c r="O1010" s="206"/>
      <c r="P1010" s="206"/>
      <c r="Q1010" s="206"/>
      <c r="R1010" s="206"/>
      <c r="S1010" s="206"/>
      <c r="T1010" s="207"/>
      <c r="AT1010" s="208" t="s">
        <v>195</v>
      </c>
      <c r="AU1010" s="208" t="s">
        <v>82</v>
      </c>
      <c r="AV1010" s="13" t="s">
        <v>80</v>
      </c>
      <c r="AW1010" s="13" t="s">
        <v>35</v>
      </c>
      <c r="AX1010" s="13" t="s">
        <v>73</v>
      </c>
      <c r="AY1010" s="208" t="s">
        <v>185</v>
      </c>
    </row>
    <row r="1011" spans="2:51" s="14" customFormat="1" ht="11.25">
      <c r="B1011" s="209"/>
      <c r="C1011" s="210"/>
      <c r="D1011" s="200" t="s">
        <v>195</v>
      </c>
      <c r="E1011" s="211" t="s">
        <v>19</v>
      </c>
      <c r="F1011" s="212" t="s">
        <v>1803</v>
      </c>
      <c r="G1011" s="210"/>
      <c r="H1011" s="213">
        <v>14.555</v>
      </c>
      <c r="I1011" s="214"/>
      <c r="J1011" s="210"/>
      <c r="K1011" s="210"/>
      <c r="L1011" s="215"/>
      <c r="M1011" s="216"/>
      <c r="N1011" s="217"/>
      <c r="O1011" s="217"/>
      <c r="P1011" s="217"/>
      <c r="Q1011" s="217"/>
      <c r="R1011" s="217"/>
      <c r="S1011" s="217"/>
      <c r="T1011" s="218"/>
      <c r="AT1011" s="219" t="s">
        <v>195</v>
      </c>
      <c r="AU1011" s="219" t="s">
        <v>82</v>
      </c>
      <c r="AV1011" s="14" t="s">
        <v>82</v>
      </c>
      <c r="AW1011" s="14" t="s">
        <v>35</v>
      </c>
      <c r="AX1011" s="14" t="s">
        <v>73</v>
      </c>
      <c r="AY1011" s="219" t="s">
        <v>185</v>
      </c>
    </row>
    <row r="1012" spans="2:51" s="14" customFormat="1" ht="11.25">
      <c r="B1012" s="209"/>
      <c r="C1012" s="210"/>
      <c r="D1012" s="200" t="s">
        <v>195</v>
      </c>
      <c r="E1012" s="211" t="s">
        <v>19</v>
      </c>
      <c r="F1012" s="212" t="s">
        <v>1790</v>
      </c>
      <c r="G1012" s="210"/>
      <c r="H1012" s="213">
        <v>-1.8180000000000001</v>
      </c>
      <c r="I1012" s="214"/>
      <c r="J1012" s="210"/>
      <c r="K1012" s="210"/>
      <c r="L1012" s="215"/>
      <c r="M1012" s="216"/>
      <c r="N1012" s="217"/>
      <c r="O1012" s="217"/>
      <c r="P1012" s="217"/>
      <c r="Q1012" s="217"/>
      <c r="R1012" s="217"/>
      <c r="S1012" s="217"/>
      <c r="T1012" s="218"/>
      <c r="AT1012" s="219" t="s">
        <v>195</v>
      </c>
      <c r="AU1012" s="219" t="s">
        <v>82</v>
      </c>
      <c r="AV1012" s="14" t="s">
        <v>82</v>
      </c>
      <c r="AW1012" s="14" t="s">
        <v>35</v>
      </c>
      <c r="AX1012" s="14" t="s">
        <v>73</v>
      </c>
      <c r="AY1012" s="219" t="s">
        <v>185</v>
      </c>
    </row>
    <row r="1013" spans="2:51" s="13" customFormat="1" ht="11.25">
      <c r="B1013" s="198"/>
      <c r="C1013" s="199"/>
      <c r="D1013" s="200" t="s">
        <v>195</v>
      </c>
      <c r="E1013" s="201" t="s">
        <v>19</v>
      </c>
      <c r="F1013" s="202" t="s">
        <v>1804</v>
      </c>
      <c r="G1013" s="199"/>
      <c r="H1013" s="201" t="s">
        <v>19</v>
      </c>
      <c r="I1013" s="203"/>
      <c r="J1013" s="199"/>
      <c r="K1013" s="199"/>
      <c r="L1013" s="204"/>
      <c r="M1013" s="205"/>
      <c r="N1013" s="206"/>
      <c r="O1013" s="206"/>
      <c r="P1013" s="206"/>
      <c r="Q1013" s="206"/>
      <c r="R1013" s="206"/>
      <c r="S1013" s="206"/>
      <c r="T1013" s="207"/>
      <c r="AT1013" s="208" t="s">
        <v>195</v>
      </c>
      <c r="AU1013" s="208" t="s">
        <v>82</v>
      </c>
      <c r="AV1013" s="13" t="s">
        <v>80</v>
      </c>
      <c r="AW1013" s="13" t="s">
        <v>35</v>
      </c>
      <c r="AX1013" s="13" t="s">
        <v>73</v>
      </c>
      <c r="AY1013" s="208" t="s">
        <v>185</v>
      </c>
    </row>
    <row r="1014" spans="2:51" s="14" customFormat="1" ht="11.25">
      <c r="B1014" s="209"/>
      <c r="C1014" s="210"/>
      <c r="D1014" s="200" t="s">
        <v>195</v>
      </c>
      <c r="E1014" s="211" t="s">
        <v>19</v>
      </c>
      <c r="F1014" s="212" t="s">
        <v>1805</v>
      </c>
      <c r="G1014" s="210"/>
      <c r="H1014" s="213">
        <v>3.45</v>
      </c>
      <c r="I1014" s="214"/>
      <c r="J1014" s="210"/>
      <c r="K1014" s="210"/>
      <c r="L1014" s="215"/>
      <c r="M1014" s="216"/>
      <c r="N1014" s="217"/>
      <c r="O1014" s="217"/>
      <c r="P1014" s="217"/>
      <c r="Q1014" s="217"/>
      <c r="R1014" s="217"/>
      <c r="S1014" s="217"/>
      <c r="T1014" s="218"/>
      <c r="AT1014" s="219" t="s">
        <v>195</v>
      </c>
      <c r="AU1014" s="219" t="s">
        <v>82</v>
      </c>
      <c r="AV1014" s="14" t="s">
        <v>82</v>
      </c>
      <c r="AW1014" s="14" t="s">
        <v>35</v>
      </c>
      <c r="AX1014" s="14" t="s">
        <v>73</v>
      </c>
      <c r="AY1014" s="219" t="s">
        <v>185</v>
      </c>
    </row>
    <row r="1015" spans="2:51" s="14" customFormat="1" ht="11.25">
      <c r="B1015" s="209"/>
      <c r="C1015" s="210"/>
      <c r="D1015" s="200" t="s">
        <v>195</v>
      </c>
      <c r="E1015" s="211" t="s">
        <v>19</v>
      </c>
      <c r="F1015" s="212" t="s">
        <v>1806</v>
      </c>
      <c r="G1015" s="210"/>
      <c r="H1015" s="213">
        <v>38.268999999999998</v>
      </c>
      <c r="I1015" s="214"/>
      <c r="J1015" s="210"/>
      <c r="K1015" s="210"/>
      <c r="L1015" s="215"/>
      <c r="M1015" s="216"/>
      <c r="N1015" s="217"/>
      <c r="O1015" s="217"/>
      <c r="P1015" s="217"/>
      <c r="Q1015" s="217"/>
      <c r="R1015" s="217"/>
      <c r="S1015" s="217"/>
      <c r="T1015" s="218"/>
      <c r="AT1015" s="219" t="s">
        <v>195</v>
      </c>
      <c r="AU1015" s="219" t="s">
        <v>82</v>
      </c>
      <c r="AV1015" s="14" t="s">
        <v>82</v>
      </c>
      <c r="AW1015" s="14" t="s">
        <v>35</v>
      </c>
      <c r="AX1015" s="14" t="s">
        <v>73</v>
      </c>
      <c r="AY1015" s="219" t="s">
        <v>185</v>
      </c>
    </row>
    <row r="1016" spans="2:51" s="14" customFormat="1" ht="11.25">
      <c r="B1016" s="209"/>
      <c r="C1016" s="210"/>
      <c r="D1016" s="200" t="s">
        <v>195</v>
      </c>
      <c r="E1016" s="211" t="s">
        <v>19</v>
      </c>
      <c r="F1016" s="212" t="s">
        <v>1796</v>
      </c>
      <c r="G1016" s="210"/>
      <c r="H1016" s="213">
        <v>-3.75</v>
      </c>
      <c r="I1016" s="214"/>
      <c r="J1016" s="210"/>
      <c r="K1016" s="210"/>
      <c r="L1016" s="215"/>
      <c r="M1016" s="216"/>
      <c r="N1016" s="217"/>
      <c r="O1016" s="217"/>
      <c r="P1016" s="217"/>
      <c r="Q1016" s="217"/>
      <c r="R1016" s="217"/>
      <c r="S1016" s="217"/>
      <c r="T1016" s="218"/>
      <c r="AT1016" s="219" t="s">
        <v>195</v>
      </c>
      <c r="AU1016" s="219" t="s">
        <v>82</v>
      </c>
      <c r="AV1016" s="14" t="s">
        <v>82</v>
      </c>
      <c r="AW1016" s="14" t="s">
        <v>35</v>
      </c>
      <c r="AX1016" s="14" t="s">
        <v>73</v>
      </c>
      <c r="AY1016" s="219" t="s">
        <v>185</v>
      </c>
    </row>
    <row r="1017" spans="2:51" s="13" customFormat="1" ht="11.25">
      <c r="B1017" s="198"/>
      <c r="C1017" s="199"/>
      <c r="D1017" s="200" t="s">
        <v>195</v>
      </c>
      <c r="E1017" s="201" t="s">
        <v>19</v>
      </c>
      <c r="F1017" s="202" t="s">
        <v>1640</v>
      </c>
      <c r="G1017" s="199"/>
      <c r="H1017" s="201" t="s">
        <v>19</v>
      </c>
      <c r="I1017" s="203"/>
      <c r="J1017" s="199"/>
      <c r="K1017" s="199"/>
      <c r="L1017" s="204"/>
      <c r="M1017" s="205"/>
      <c r="N1017" s="206"/>
      <c r="O1017" s="206"/>
      <c r="P1017" s="206"/>
      <c r="Q1017" s="206"/>
      <c r="R1017" s="206"/>
      <c r="S1017" s="206"/>
      <c r="T1017" s="207"/>
      <c r="AT1017" s="208" t="s">
        <v>195</v>
      </c>
      <c r="AU1017" s="208" t="s">
        <v>82</v>
      </c>
      <c r="AV1017" s="13" t="s">
        <v>80</v>
      </c>
      <c r="AW1017" s="13" t="s">
        <v>35</v>
      </c>
      <c r="AX1017" s="13" t="s">
        <v>73</v>
      </c>
      <c r="AY1017" s="208" t="s">
        <v>185</v>
      </c>
    </row>
    <row r="1018" spans="2:51" s="14" customFormat="1" ht="11.25">
      <c r="B1018" s="209"/>
      <c r="C1018" s="210"/>
      <c r="D1018" s="200" t="s">
        <v>195</v>
      </c>
      <c r="E1018" s="211" t="s">
        <v>19</v>
      </c>
      <c r="F1018" s="212" t="s">
        <v>1807</v>
      </c>
      <c r="G1018" s="210"/>
      <c r="H1018" s="213">
        <v>49.203000000000003</v>
      </c>
      <c r="I1018" s="214"/>
      <c r="J1018" s="210"/>
      <c r="K1018" s="210"/>
      <c r="L1018" s="215"/>
      <c r="M1018" s="216"/>
      <c r="N1018" s="217"/>
      <c r="O1018" s="217"/>
      <c r="P1018" s="217"/>
      <c r="Q1018" s="217"/>
      <c r="R1018" s="217"/>
      <c r="S1018" s="217"/>
      <c r="T1018" s="218"/>
      <c r="AT1018" s="219" t="s">
        <v>195</v>
      </c>
      <c r="AU1018" s="219" t="s">
        <v>82</v>
      </c>
      <c r="AV1018" s="14" t="s">
        <v>82</v>
      </c>
      <c r="AW1018" s="14" t="s">
        <v>35</v>
      </c>
      <c r="AX1018" s="14" t="s">
        <v>73</v>
      </c>
      <c r="AY1018" s="219" t="s">
        <v>185</v>
      </c>
    </row>
    <row r="1019" spans="2:51" s="14" customFormat="1" ht="11.25">
      <c r="B1019" s="209"/>
      <c r="C1019" s="210"/>
      <c r="D1019" s="200" t="s">
        <v>195</v>
      </c>
      <c r="E1019" s="211" t="s">
        <v>19</v>
      </c>
      <c r="F1019" s="212" t="s">
        <v>1796</v>
      </c>
      <c r="G1019" s="210"/>
      <c r="H1019" s="213">
        <v>-3.75</v>
      </c>
      <c r="I1019" s="214"/>
      <c r="J1019" s="210"/>
      <c r="K1019" s="210"/>
      <c r="L1019" s="215"/>
      <c r="M1019" s="216"/>
      <c r="N1019" s="217"/>
      <c r="O1019" s="217"/>
      <c r="P1019" s="217"/>
      <c r="Q1019" s="217"/>
      <c r="R1019" s="217"/>
      <c r="S1019" s="217"/>
      <c r="T1019" s="218"/>
      <c r="AT1019" s="219" t="s">
        <v>195</v>
      </c>
      <c r="AU1019" s="219" t="s">
        <v>82</v>
      </c>
      <c r="AV1019" s="14" t="s">
        <v>82</v>
      </c>
      <c r="AW1019" s="14" t="s">
        <v>35</v>
      </c>
      <c r="AX1019" s="14" t="s">
        <v>73</v>
      </c>
      <c r="AY1019" s="219" t="s">
        <v>185</v>
      </c>
    </row>
    <row r="1020" spans="2:51" s="13" customFormat="1" ht="11.25">
      <c r="B1020" s="198"/>
      <c r="C1020" s="199"/>
      <c r="D1020" s="200" t="s">
        <v>195</v>
      </c>
      <c r="E1020" s="201" t="s">
        <v>19</v>
      </c>
      <c r="F1020" s="202" t="s">
        <v>1642</v>
      </c>
      <c r="G1020" s="199"/>
      <c r="H1020" s="201" t="s">
        <v>19</v>
      </c>
      <c r="I1020" s="203"/>
      <c r="J1020" s="199"/>
      <c r="K1020" s="199"/>
      <c r="L1020" s="204"/>
      <c r="M1020" s="205"/>
      <c r="N1020" s="206"/>
      <c r="O1020" s="206"/>
      <c r="P1020" s="206"/>
      <c r="Q1020" s="206"/>
      <c r="R1020" s="206"/>
      <c r="S1020" s="206"/>
      <c r="T1020" s="207"/>
      <c r="AT1020" s="208" t="s">
        <v>195</v>
      </c>
      <c r="AU1020" s="208" t="s">
        <v>82</v>
      </c>
      <c r="AV1020" s="13" t="s">
        <v>80</v>
      </c>
      <c r="AW1020" s="13" t="s">
        <v>35</v>
      </c>
      <c r="AX1020" s="13" t="s">
        <v>73</v>
      </c>
      <c r="AY1020" s="208" t="s">
        <v>185</v>
      </c>
    </row>
    <row r="1021" spans="2:51" s="14" customFormat="1" ht="11.25">
      <c r="B1021" s="209"/>
      <c r="C1021" s="210"/>
      <c r="D1021" s="200" t="s">
        <v>195</v>
      </c>
      <c r="E1021" s="211" t="s">
        <v>19</v>
      </c>
      <c r="F1021" s="212" t="s">
        <v>1808</v>
      </c>
      <c r="G1021" s="210"/>
      <c r="H1021" s="213">
        <v>13.845000000000001</v>
      </c>
      <c r="I1021" s="214"/>
      <c r="J1021" s="210"/>
      <c r="K1021" s="210"/>
      <c r="L1021" s="215"/>
      <c r="M1021" s="216"/>
      <c r="N1021" s="217"/>
      <c r="O1021" s="217"/>
      <c r="P1021" s="217"/>
      <c r="Q1021" s="217"/>
      <c r="R1021" s="217"/>
      <c r="S1021" s="217"/>
      <c r="T1021" s="218"/>
      <c r="AT1021" s="219" t="s">
        <v>195</v>
      </c>
      <c r="AU1021" s="219" t="s">
        <v>82</v>
      </c>
      <c r="AV1021" s="14" t="s">
        <v>82</v>
      </c>
      <c r="AW1021" s="14" t="s">
        <v>35</v>
      </c>
      <c r="AX1021" s="14" t="s">
        <v>73</v>
      </c>
      <c r="AY1021" s="219" t="s">
        <v>185</v>
      </c>
    </row>
    <row r="1022" spans="2:51" s="14" customFormat="1" ht="11.25">
      <c r="B1022" s="209"/>
      <c r="C1022" s="210"/>
      <c r="D1022" s="200" t="s">
        <v>195</v>
      </c>
      <c r="E1022" s="211" t="s">
        <v>19</v>
      </c>
      <c r="F1022" s="212" t="s">
        <v>1809</v>
      </c>
      <c r="G1022" s="210"/>
      <c r="H1022" s="213">
        <v>-2.7</v>
      </c>
      <c r="I1022" s="214"/>
      <c r="J1022" s="210"/>
      <c r="K1022" s="210"/>
      <c r="L1022" s="215"/>
      <c r="M1022" s="216"/>
      <c r="N1022" s="217"/>
      <c r="O1022" s="217"/>
      <c r="P1022" s="217"/>
      <c r="Q1022" s="217"/>
      <c r="R1022" s="217"/>
      <c r="S1022" s="217"/>
      <c r="T1022" s="218"/>
      <c r="AT1022" s="219" t="s">
        <v>195</v>
      </c>
      <c r="AU1022" s="219" t="s">
        <v>82</v>
      </c>
      <c r="AV1022" s="14" t="s">
        <v>82</v>
      </c>
      <c r="AW1022" s="14" t="s">
        <v>35</v>
      </c>
      <c r="AX1022" s="14" t="s">
        <v>73</v>
      </c>
      <c r="AY1022" s="219" t="s">
        <v>185</v>
      </c>
    </row>
    <row r="1023" spans="2:51" s="13" customFormat="1" ht="11.25">
      <c r="B1023" s="198"/>
      <c r="C1023" s="199"/>
      <c r="D1023" s="200" t="s">
        <v>195</v>
      </c>
      <c r="E1023" s="201" t="s">
        <v>19</v>
      </c>
      <c r="F1023" s="202" t="s">
        <v>1646</v>
      </c>
      <c r="G1023" s="199"/>
      <c r="H1023" s="201" t="s">
        <v>19</v>
      </c>
      <c r="I1023" s="203"/>
      <c r="J1023" s="199"/>
      <c r="K1023" s="199"/>
      <c r="L1023" s="204"/>
      <c r="M1023" s="205"/>
      <c r="N1023" s="206"/>
      <c r="O1023" s="206"/>
      <c r="P1023" s="206"/>
      <c r="Q1023" s="206"/>
      <c r="R1023" s="206"/>
      <c r="S1023" s="206"/>
      <c r="T1023" s="207"/>
      <c r="AT1023" s="208" t="s">
        <v>195</v>
      </c>
      <c r="AU1023" s="208" t="s">
        <v>82</v>
      </c>
      <c r="AV1023" s="13" t="s">
        <v>80</v>
      </c>
      <c r="AW1023" s="13" t="s">
        <v>35</v>
      </c>
      <c r="AX1023" s="13" t="s">
        <v>73</v>
      </c>
      <c r="AY1023" s="208" t="s">
        <v>185</v>
      </c>
    </row>
    <row r="1024" spans="2:51" s="14" customFormat="1" ht="11.25">
      <c r="B1024" s="209"/>
      <c r="C1024" s="210"/>
      <c r="D1024" s="200" t="s">
        <v>195</v>
      </c>
      <c r="E1024" s="211" t="s">
        <v>19</v>
      </c>
      <c r="F1024" s="212" t="s">
        <v>1810</v>
      </c>
      <c r="G1024" s="210"/>
      <c r="H1024" s="213">
        <v>23.074999999999999</v>
      </c>
      <c r="I1024" s="214"/>
      <c r="J1024" s="210"/>
      <c r="K1024" s="210"/>
      <c r="L1024" s="215"/>
      <c r="M1024" s="216"/>
      <c r="N1024" s="217"/>
      <c r="O1024" s="217"/>
      <c r="P1024" s="217"/>
      <c r="Q1024" s="217"/>
      <c r="R1024" s="217"/>
      <c r="S1024" s="217"/>
      <c r="T1024" s="218"/>
      <c r="AT1024" s="219" t="s">
        <v>195</v>
      </c>
      <c r="AU1024" s="219" t="s">
        <v>82</v>
      </c>
      <c r="AV1024" s="14" t="s">
        <v>82</v>
      </c>
      <c r="AW1024" s="14" t="s">
        <v>35</v>
      </c>
      <c r="AX1024" s="14" t="s">
        <v>73</v>
      </c>
      <c r="AY1024" s="219" t="s">
        <v>185</v>
      </c>
    </row>
    <row r="1025" spans="1:65" s="14" customFormat="1" ht="11.25">
      <c r="B1025" s="209"/>
      <c r="C1025" s="210"/>
      <c r="D1025" s="200" t="s">
        <v>195</v>
      </c>
      <c r="E1025" s="211" t="s">
        <v>19</v>
      </c>
      <c r="F1025" s="212" t="s">
        <v>1809</v>
      </c>
      <c r="G1025" s="210"/>
      <c r="H1025" s="213">
        <v>-2.7</v>
      </c>
      <c r="I1025" s="214"/>
      <c r="J1025" s="210"/>
      <c r="K1025" s="210"/>
      <c r="L1025" s="215"/>
      <c r="M1025" s="216"/>
      <c r="N1025" s="217"/>
      <c r="O1025" s="217"/>
      <c r="P1025" s="217"/>
      <c r="Q1025" s="217"/>
      <c r="R1025" s="217"/>
      <c r="S1025" s="217"/>
      <c r="T1025" s="218"/>
      <c r="AT1025" s="219" t="s">
        <v>195</v>
      </c>
      <c r="AU1025" s="219" t="s">
        <v>82</v>
      </c>
      <c r="AV1025" s="14" t="s">
        <v>82</v>
      </c>
      <c r="AW1025" s="14" t="s">
        <v>35</v>
      </c>
      <c r="AX1025" s="14" t="s">
        <v>73</v>
      </c>
      <c r="AY1025" s="219" t="s">
        <v>185</v>
      </c>
    </row>
    <row r="1026" spans="1:65" s="13" customFormat="1" ht="11.25">
      <c r="B1026" s="198"/>
      <c r="C1026" s="199"/>
      <c r="D1026" s="200" t="s">
        <v>195</v>
      </c>
      <c r="E1026" s="201" t="s">
        <v>19</v>
      </c>
      <c r="F1026" s="202" t="s">
        <v>1650</v>
      </c>
      <c r="G1026" s="199"/>
      <c r="H1026" s="201" t="s">
        <v>19</v>
      </c>
      <c r="I1026" s="203"/>
      <c r="J1026" s="199"/>
      <c r="K1026" s="199"/>
      <c r="L1026" s="204"/>
      <c r="M1026" s="205"/>
      <c r="N1026" s="206"/>
      <c r="O1026" s="206"/>
      <c r="P1026" s="206"/>
      <c r="Q1026" s="206"/>
      <c r="R1026" s="206"/>
      <c r="S1026" s="206"/>
      <c r="T1026" s="207"/>
      <c r="AT1026" s="208" t="s">
        <v>195</v>
      </c>
      <c r="AU1026" s="208" t="s">
        <v>82</v>
      </c>
      <c r="AV1026" s="13" t="s">
        <v>80</v>
      </c>
      <c r="AW1026" s="13" t="s">
        <v>35</v>
      </c>
      <c r="AX1026" s="13" t="s">
        <v>73</v>
      </c>
      <c r="AY1026" s="208" t="s">
        <v>185</v>
      </c>
    </row>
    <row r="1027" spans="1:65" s="14" customFormat="1" ht="11.25">
      <c r="B1027" s="209"/>
      <c r="C1027" s="210"/>
      <c r="D1027" s="200" t="s">
        <v>195</v>
      </c>
      <c r="E1027" s="211" t="s">
        <v>19</v>
      </c>
      <c r="F1027" s="212" t="s">
        <v>1811</v>
      </c>
      <c r="G1027" s="210"/>
      <c r="H1027" s="213">
        <v>49.203000000000003</v>
      </c>
      <c r="I1027" s="214"/>
      <c r="J1027" s="210"/>
      <c r="K1027" s="210"/>
      <c r="L1027" s="215"/>
      <c r="M1027" s="216"/>
      <c r="N1027" s="217"/>
      <c r="O1027" s="217"/>
      <c r="P1027" s="217"/>
      <c r="Q1027" s="217"/>
      <c r="R1027" s="217"/>
      <c r="S1027" s="217"/>
      <c r="T1027" s="218"/>
      <c r="AT1027" s="219" t="s">
        <v>195</v>
      </c>
      <c r="AU1027" s="219" t="s">
        <v>82</v>
      </c>
      <c r="AV1027" s="14" t="s">
        <v>82</v>
      </c>
      <c r="AW1027" s="14" t="s">
        <v>35</v>
      </c>
      <c r="AX1027" s="14" t="s">
        <v>73</v>
      </c>
      <c r="AY1027" s="219" t="s">
        <v>185</v>
      </c>
    </row>
    <row r="1028" spans="1:65" s="14" customFormat="1" ht="11.25">
      <c r="B1028" s="209"/>
      <c r="C1028" s="210"/>
      <c r="D1028" s="200" t="s">
        <v>195</v>
      </c>
      <c r="E1028" s="211" t="s">
        <v>19</v>
      </c>
      <c r="F1028" s="212" t="s">
        <v>1796</v>
      </c>
      <c r="G1028" s="210"/>
      <c r="H1028" s="213">
        <v>-3.75</v>
      </c>
      <c r="I1028" s="214"/>
      <c r="J1028" s="210"/>
      <c r="K1028" s="210"/>
      <c r="L1028" s="215"/>
      <c r="M1028" s="216"/>
      <c r="N1028" s="217"/>
      <c r="O1028" s="217"/>
      <c r="P1028" s="217"/>
      <c r="Q1028" s="217"/>
      <c r="R1028" s="217"/>
      <c r="S1028" s="217"/>
      <c r="T1028" s="218"/>
      <c r="AT1028" s="219" t="s">
        <v>195</v>
      </c>
      <c r="AU1028" s="219" t="s">
        <v>82</v>
      </c>
      <c r="AV1028" s="14" t="s">
        <v>82</v>
      </c>
      <c r="AW1028" s="14" t="s">
        <v>35</v>
      </c>
      <c r="AX1028" s="14" t="s">
        <v>73</v>
      </c>
      <c r="AY1028" s="219" t="s">
        <v>185</v>
      </c>
    </row>
    <row r="1029" spans="1:65" s="13" customFormat="1" ht="11.25">
      <c r="B1029" s="198"/>
      <c r="C1029" s="199"/>
      <c r="D1029" s="200" t="s">
        <v>195</v>
      </c>
      <c r="E1029" s="201" t="s">
        <v>19</v>
      </c>
      <c r="F1029" s="202" t="s">
        <v>1652</v>
      </c>
      <c r="G1029" s="199"/>
      <c r="H1029" s="201" t="s">
        <v>19</v>
      </c>
      <c r="I1029" s="203"/>
      <c r="J1029" s="199"/>
      <c r="K1029" s="199"/>
      <c r="L1029" s="204"/>
      <c r="M1029" s="205"/>
      <c r="N1029" s="206"/>
      <c r="O1029" s="206"/>
      <c r="P1029" s="206"/>
      <c r="Q1029" s="206"/>
      <c r="R1029" s="206"/>
      <c r="S1029" s="206"/>
      <c r="T1029" s="207"/>
      <c r="AT1029" s="208" t="s">
        <v>195</v>
      </c>
      <c r="AU1029" s="208" t="s">
        <v>82</v>
      </c>
      <c r="AV1029" s="13" t="s">
        <v>80</v>
      </c>
      <c r="AW1029" s="13" t="s">
        <v>35</v>
      </c>
      <c r="AX1029" s="13" t="s">
        <v>73</v>
      </c>
      <c r="AY1029" s="208" t="s">
        <v>185</v>
      </c>
    </row>
    <row r="1030" spans="1:65" s="14" customFormat="1" ht="11.25">
      <c r="B1030" s="209"/>
      <c r="C1030" s="210"/>
      <c r="D1030" s="200" t="s">
        <v>195</v>
      </c>
      <c r="E1030" s="211" t="s">
        <v>19</v>
      </c>
      <c r="F1030" s="212" t="s">
        <v>1812</v>
      </c>
      <c r="G1030" s="210"/>
      <c r="H1030" s="213">
        <v>29.748999999999999</v>
      </c>
      <c r="I1030" s="214"/>
      <c r="J1030" s="210"/>
      <c r="K1030" s="210"/>
      <c r="L1030" s="215"/>
      <c r="M1030" s="216"/>
      <c r="N1030" s="217"/>
      <c r="O1030" s="217"/>
      <c r="P1030" s="217"/>
      <c r="Q1030" s="217"/>
      <c r="R1030" s="217"/>
      <c r="S1030" s="217"/>
      <c r="T1030" s="218"/>
      <c r="AT1030" s="219" t="s">
        <v>195</v>
      </c>
      <c r="AU1030" s="219" t="s">
        <v>82</v>
      </c>
      <c r="AV1030" s="14" t="s">
        <v>82</v>
      </c>
      <c r="AW1030" s="14" t="s">
        <v>35</v>
      </c>
      <c r="AX1030" s="14" t="s">
        <v>73</v>
      </c>
      <c r="AY1030" s="219" t="s">
        <v>185</v>
      </c>
    </row>
    <row r="1031" spans="1:65" s="14" customFormat="1" ht="11.25">
      <c r="B1031" s="209"/>
      <c r="C1031" s="210"/>
      <c r="D1031" s="200" t="s">
        <v>195</v>
      </c>
      <c r="E1031" s="211" t="s">
        <v>19</v>
      </c>
      <c r="F1031" s="212" t="s">
        <v>1796</v>
      </c>
      <c r="G1031" s="210"/>
      <c r="H1031" s="213">
        <v>-3.75</v>
      </c>
      <c r="I1031" s="214"/>
      <c r="J1031" s="210"/>
      <c r="K1031" s="210"/>
      <c r="L1031" s="215"/>
      <c r="M1031" s="216"/>
      <c r="N1031" s="217"/>
      <c r="O1031" s="217"/>
      <c r="P1031" s="217"/>
      <c r="Q1031" s="217"/>
      <c r="R1031" s="217"/>
      <c r="S1031" s="217"/>
      <c r="T1031" s="218"/>
      <c r="AT1031" s="219" t="s">
        <v>195</v>
      </c>
      <c r="AU1031" s="219" t="s">
        <v>82</v>
      </c>
      <c r="AV1031" s="14" t="s">
        <v>82</v>
      </c>
      <c r="AW1031" s="14" t="s">
        <v>35</v>
      </c>
      <c r="AX1031" s="14" t="s">
        <v>73</v>
      </c>
      <c r="AY1031" s="219" t="s">
        <v>185</v>
      </c>
    </row>
    <row r="1032" spans="1:65" s="13" customFormat="1" ht="11.25">
      <c r="B1032" s="198"/>
      <c r="C1032" s="199"/>
      <c r="D1032" s="200" t="s">
        <v>195</v>
      </c>
      <c r="E1032" s="201" t="s">
        <v>19</v>
      </c>
      <c r="F1032" s="202" t="s">
        <v>1654</v>
      </c>
      <c r="G1032" s="199"/>
      <c r="H1032" s="201" t="s">
        <v>19</v>
      </c>
      <c r="I1032" s="203"/>
      <c r="J1032" s="199"/>
      <c r="K1032" s="199"/>
      <c r="L1032" s="204"/>
      <c r="M1032" s="205"/>
      <c r="N1032" s="206"/>
      <c r="O1032" s="206"/>
      <c r="P1032" s="206"/>
      <c r="Q1032" s="206"/>
      <c r="R1032" s="206"/>
      <c r="S1032" s="206"/>
      <c r="T1032" s="207"/>
      <c r="AT1032" s="208" t="s">
        <v>195</v>
      </c>
      <c r="AU1032" s="208" t="s">
        <v>82</v>
      </c>
      <c r="AV1032" s="13" t="s">
        <v>80</v>
      </c>
      <c r="AW1032" s="13" t="s">
        <v>35</v>
      </c>
      <c r="AX1032" s="13" t="s">
        <v>73</v>
      </c>
      <c r="AY1032" s="208" t="s">
        <v>185</v>
      </c>
    </row>
    <row r="1033" spans="1:65" s="14" customFormat="1" ht="11.25">
      <c r="B1033" s="209"/>
      <c r="C1033" s="210"/>
      <c r="D1033" s="200" t="s">
        <v>195</v>
      </c>
      <c r="E1033" s="211" t="s">
        <v>19</v>
      </c>
      <c r="F1033" s="212" t="s">
        <v>1812</v>
      </c>
      <c r="G1033" s="210"/>
      <c r="H1033" s="213">
        <v>29.748999999999999</v>
      </c>
      <c r="I1033" s="214"/>
      <c r="J1033" s="210"/>
      <c r="K1033" s="210"/>
      <c r="L1033" s="215"/>
      <c r="M1033" s="216"/>
      <c r="N1033" s="217"/>
      <c r="O1033" s="217"/>
      <c r="P1033" s="217"/>
      <c r="Q1033" s="217"/>
      <c r="R1033" s="217"/>
      <c r="S1033" s="217"/>
      <c r="T1033" s="218"/>
      <c r="AT1033" s="219" t="s">
        <v>195</v>
      </c>
      <c r="AU1033" s="219" t="s">
        <v>82</v>
      </c>
      <c r="AV1033" s="14" t="s">
        <v>82</v>
      </c>
      <c r="AW1033" s="14" t="s">
        <v>35</v>
      </c>
      <c r="AX1033" s="14" t="s">
        <v>73</v>
      </c>
      <c r="AY1033" s="219" t="s">
        <v>185</v>
      </c>
    </row>
    <row r="1034" spans="1:65" s="14" customFormat="1" ht="11.25">
      <c r="B1034" s="209"/>
      <c r="C1034" s="210"/>
      <c r="D1034" s="200" t="s">
        <v>195</v>
      </c>
      <c r="E1034" s="211" t="s">
        <v>19</v>
      </c>
      <c r="F1034" s="212" t="s">
        <v>1813</v>
      </c>
      <c r="G1034" s="210"/>
      <c r="H1034" s="213">
        <v>-1.7749999999999999</v>
      </c>
      <c r="I1034" s="214"/>
      <c r="J1034" s="210"/>
      <c r="K1034" s="210"/>
      <c r="L1034" s="215"/>
      <c r="M1034" s="216"/>
      <c r="N1034" s="217"/>
      <c r="O1034" s="217"/>
      <c r="P1034" s="217"/>
      <c r="Q1034" s="217"/>
      <c r="R1034" s="217"/>
      <c r="S1034" s="217"/>
      <c r="T1034" s="218"/>
      <c r="AT1034" s="219" t="s">
        <v>195</v>
      </c>
      <c r="AU1034" s="219" t="s">
        <v>82</v>
      </c>
      <c r="AV1034" s="14" t="s">
        <v>82</v>
      </c>
      <c r="AW1034" s="14" t="s">
        <v>35</v>
      </c>
      <c r="AX1034" s="14" t="s">
        <v>73</v>
      </c>
      <c r="AY1034" s="219" t="s">
        <v>185</v>
      </c>
    </row>
    <row r="1035" spans="1:65" s="14" customFormat="1" ht="11.25">
      <c r="B1035" s="209"/>
      <c r="C1035" s="210"/>
      <c r="D1035" s="200" t="s">
        <v>195</v>
      </c>
      <c r="E1035" s="211" t="s">
        <v>19</v>
      </c>
      <c r="F1035" s="212" t="s">
        <v>1796</v>
      </c>
      <c r="G1035" s="210"/>
      <c r="H1035" s="213">
        <v>-3.75</v>
      </c>
      <c r="I1035" s="214"/>
      <c r="J1035" s="210"/>
      <c r="K1035" s="210"/>
      <c r="L1035" s="215"/>
      <c r="M1035" s="216"/>
      <c r="N1035" s="217"/>
      <c r="O1035" s="217"/>
      <c r="P1035" s="217"/>
      <c r="Q1035" s="217"/>
      <c r="R1035" s="217"/>
      <c r="S1035" s="217"/>
      <c r="T1035" s="218"/>
      <c r="AT1035" s="219" t="s">
        <v>195</v>
      </c>
      <c r="AU1035" s="219" t="s">
        <v>82</v>
      </c>
      <c r="AV1035" s="14" t="s">
        <v>82</v>
      </c>
      <c r="AW1035" s="14" t="s">
        <v>35</v>
      </c>
      <c r="AX1035" s="14" t="s">
        <v>73</v>
      </c>
      <c r="AY1035" s="219" t="s">
        <v>185</v>
      </c>
    </row>
    <row r="1036" spans="1:65" s="13" customFormat="1" ht="11.25">
      <c r="B1036" s="198"/>
      <c r="C1036" s="199"/>
      <c r="D1036" s="200" t="s">
        <v>195</v>
      </c>
      <c r="E1036" s="201" t="s">
        <v>19</v>
      </c>
      <c r="F1036" s="202" t="s">
        <v>1656</v>
      </c>
      <c r="G1036" s="199"/>
      <c r="H1036" s="201" t="s">
        <v>19</v>
      </c>
      <c r="I1036" s="203"/>
      <c r="J1036" s="199"/>
      <c r="K1036" s="199"/>
      <c r="L1036" s="204"/>
      <c r="M1036" s="205"/>
      <c r="N1036" s="206"/>
      <c r="O1036" s="206"/>
      <c r="P1036" s="206"/>
      <c r="Q1036" s="206"/>
      <c r="R1036" s="206"/>
      <c r="S1036" s="206"/>
      <c r="T1036" s="207"/>
      <c r="AT1036" s="208" t="s">
        <v>195</v>
      </c>
      <c r="AU1036" s="208" t="s">
        <v>82</v>
      </c>
      <c r="AV1036" s="13" t="s">
        <v>80</v>
      </c>
      <c r="AW1036" s="13" t="s">
        <v>35</v>
      </c>
      <c r="AX1036" s="13" t="s">
        <v>73</v>
      </c>
      <c r="AY1036" s="208" t="s">
        <v>185</v>
      </c>
    </row>
    <row r="1037" spans="1:65" s="14" customFormat="1" ht="11.25">
      <c r="B1037" s="209"/>
      <c r="C1037" s="210"/>
      <c r="D1037" s="200" t="s">
        <v>195</v>
      </c>
      <c r="E1037" s="211" t="s">
        <v>19</v>
      </c>
      <c r="F1037" s="212" t="s">
        <v>1814</v>
      </c>
      <c r="G1037" s="210"/>
      <c r="H1037" s="213">
        <v>25.204999999999998</v>
      </c>
      <c r="I1037" s="214"/>
      <c r="J1037" s="210"/>
      <c r="K1037" s="210"/>
      <c r="L1037" s="215"/>
      <c r="M1037" s="216"/>
      <c r="N1037" s="217"/>
      <c r="O1037" s="217"/>
      <c r="P1037" s="217"/>
      <c r="Q1037" s="217"/>
      <c r="R1037" s="217"/>
      <c r="S1037" s="217"/>
      <c r="T1037" s="218"/>
      <c r="AT1037" s="219" t="s">
        <v>195</v>
      </c>
      <c r="AU1037" s="219" t="s">
        <v>82</v>
      </c>
      <c r="AV1037" s="14" t="s">
        <v>82</v>
      </c>
      <c r="AW1037" s="14" t="s">
        <v>35</v>
      </c>
      <c r="AX1037" s="14" t="s">
        <v>73</v>
      </c>
      <c r="AY1037" s="219" t="s">
        <v>185</v>
      </c>
    </row>
    <row r="1038" spans="1:65" s="14" customFormat="1" ht="11.25">
      <c r="B1038" s="209"/>
      <c r="C1038" s="210"/>
      <c r="D1038" s="200" t="s">
        <v>195</v>
      </c>
      <c r="E1038" s="211" t="s">
        <v>19</v>
      </c>
      <c r="F1038" s="212" t="s">
        <v>1796</v>
      </c>
      <c r="G1038" s="210"/>
      <c r="H1038" s="213">
        <v>-3.75</v>
      </c>
      <c r="I1038" s="214"/>
      <c r="J1038" s="210"/>
      <c r="K1038" s="210"/>
      <c r="L1038" s="215"/>
      <c r="M1038" s="216"/>
      <c r="N1038" s="217"/>
      <c r="O1038" s="217"/>
      <c r="P1038" s="217"/>
      <c r="Q1038" s="217"/>
      <c r="R1038" s="217"/>
      <c r="S1038" s="217"/>
      <c r="T1038" s="218"/>
      <c r="AT1038" s="219" t="s">
        <v>195</v>
      </c>
      <c r="AU1038" s="219" t="s">
        <v>82</v>
      </c>
      <c r="AV1038" s="14" t="s">
        <v>82</v>
      </c>
      <c r="AW1038" s="14" t="s">
        <v>35</v>
      </c>
      <c r="AX1038" s="14" t="s">
        <v>73</v>
      </c>
      <c r="AY1038" s="219" t="s">
        <v>185</v>
      </c>
    </row>
    <row r="1039" spans="1:65" s="15" customFormat="1" ht="11.25">
      <c r="B1039" s="220"/>
      <c r="C1039" s="221"/>
      <c r="D1039" s="200" t="s">
        <v>195</v>
      </c>
      <c r="E1039" s="222" t="s">
        <v>19</v>
      </c>
      <c r="F1039" s="223" t="s">
        <v>226</v>
      </c>
      <c r="G1039" s="221"/>
      <c r="H1039" s="224">
        <v>357.17800000000005</v>
      </c>
      <c r="I1039" s="225"/>
      <c r="J1039" s="221"/>
      <c r="K1039" s="221"/>
      <c r="L1039" s="226"/>
      <c r="M1039" s="227"/>
      <c r="N1039" s="228"/>
      <c r="O1039" s="228"/>
      <c r="P1039" s="228"/>
      <c r="Q1039" s="228"/>
      <c r="R1039" s="228"/>
      <c r="S1039" s="228"/>
      <c r="T1039" s="229"/>
      <c r="AT1039" s="230" t="s">
        <v>195</v>
      </c>
      <c r="AU1039" s="230" t="s">
        <v>82</v>
      </c>
      <c r="AV1039" s="15" t="s">
        <v>135</v>
      </c>
      <c r="AW1039" s="15" t="s">
        <v>35</v>
      </c>
      <c r="AX1039" s="15" t="s">
        <v>80</v>
      </c>
      <c r="AY1039" s="230" t="s">
        <v>185</v>
      </c>
    </row>
    <row r="1040" spans="1:65" s="2" customFormat="1" ht="21.75" customHeight="1">
      <c r="A1040" s="36"/>
      <c r="B1040" s="37"/>
      <c r="C1040" s="180" t="s">
        <v>1379</v>
      </c>
      <c r="D1040" s="180" t="s">
        <v>187</v>
      </c>
      <c r="E1040" s="181" t="s">
        <v>1817</v>
      </c>
      <c r="F1040" s="182" t="s">
        <v>1818</v>
      </c>
      <c r="G1040" s="183" t="s">
        <v>439</v>
      </c>
      <c r="H1040" s="184">
        <v>3</v>
      </c>
      <c r="I1040" s="185"/>
      <c r="J1040" s="186">
        <f>ROUND(I1040*H1040,2)</f>
        <v>0</v>
      </c>
      <c r="K1040" s="182" t="s">
        <v>191</v>
      </c>
      <c r="L1040" s="41"/>
      <c r="M1040" s="187" t="s">
        <v>19</v>
      </c>
      <c r="N1040" s="188" t="s">
        <v>44</v>
      </c>
      <c r="O1040" s="66"/>
      <c r="P1040" s="189">
        <f>O1040*H1040</f>
        <v>0</v>
      </c>
      <c r="Q1040" s="189">
        <v>1.0000000000000001E-5</v>
      </c>
      <c r="R1040" s="189">
        <f>Q1040*H1040</f>
        <v>3.0000000000000004E-5</v>
      </c>
      <c r="S1040" s="189">
        <v>0</v>
      </c>
      <c r="T1040" s="190">
        <f>S1040*H1040</f>
        <v>0</v>
      </c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R1040" s="191" t="s">
        <v>339</v>
      </c>
      <c r="AT1040" s="191" t="s">
        <v>187</v>
      </c>
      <c r="AU1040" s="191" t="s">
        <v>82</v>
      </c>
      <c r="AY1040" s="19" t="s">
        <v>185</v>
      </c>
      <c r="BE1040" s="192">
        <f>IF(N1040="základní",J1040,0)</f>
        <v>0</v>
      </c>
      <c r="BF1040" s="192">
        <f>IF(N1040="snížená",J1040,0)</f>
        <v>0</v>
      </c>
      <c r="BG1040" s="192">
        <f>IF(N1040="zákl. přenesená",J1040,0)</f>
        <v>0</v>
      </c>
      <c r="BH1040" s="192">
        <f>IF(N1040="sníž. přenesená",J1040,0)</f>
        <v>0</v>
      </c>
      <c r="BI1040" s="192">
        <f>IF(N1040="nulová",J1040,0)</f>
        <v>0</v>
      </c>
      <c r="BJ1040" s="19" t="s">
        <v>80</v>
      </c>
      <c r="BK1040" s="192">
        <f>ROUND(I1040*H1040,2)</f>
        <v>0</v>
      </c>
      <c r="BL1040" s="19" t="s">
        <v>339</v>
      </c>
      <c r="BM1040" s="191" t="s">
        <v>1819</v>
      </c>
    </row>
    <row r="1041" spans="1:65" s="2" customFormat="1" ht="11.25">
      <c r="A1041" s="36"/>
      <c r="B1041" s="37"/>
      <c r="C1041" s="38"/>
      <c r="D1041" s="193" t="s">
        <v>193</v>
      </c>
      <c r="E1041" s="38"/>
      <c r="F1041" s="194" t="s">
        <v>1820</v>
      </c>
      <c r="G1041" s="38"/>
      <c r="H1041" s="38"/>
      <c r="I1041" s="195"/>
      <c r="J1041" s="38"/>
      <c r="K1041" s="38"/>
      <c r="L1041" s="41"/>
      <c r="M1041" s="196"/>
      <c r="N1041" s="197"/>
      <c r="O1041" s="66"/>
      <c r="P1041" s="66"/>
      <c r="Q1041" s="66"/>
      <c r="R1041" s="66"/>
      <c r="S1041" s="66"/>
      <c r="T1041" s="67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T1041" s="19" t="s">
        <v>193</v>
      </c>
      <c r="AU1041" s="19" t="s">
        <v>82</v>
      </c>
    </row>
    <row r="1042" spans="1:65" s="13" customFormat="1" ht="11.25">
      <c r="B1042" s="198"/>
      <c r="C1042" s="199"/>
      <c r="D1042" s="200" t="s">
        <v>195</v>
      </c>
      <c r="E1042" s="201" t="s">
        <v>19</v>
      </c>
      <c r="F1042" s="202" t="s">
        <v>1481</v>
      </c>
      <c r="G1042" s="199"/>
      <c r="H1042" s="201" t="s">
        <v>19</v>
      </c>
      <c r="I1042" s="203"/>
      <c r="J1042" s="199"/>
      <c r="K1042" s="199"/>
      <c r="L1042" s="204"/>
      <c r="M1042" s="205"/>
      <c r="N1042" s="206"/>
      <c r="O1042" s="206"/>
      <c r="P1042" s="206"/>
      <c r="Q1042" s="206"/>
      <c r="R1042" s="206"/>
      <c r="S1042" s="206"/>
      <c r="T1042" s="207"/>
      <c r="AT1042" s="208" t="s">
        <v>195</v>
      </c>
      <c r="AU1042" s="208" t="s">
        <v>82</v>
      </c>
      <c r="AV1042" s="13" t="s">
        <v>80</v>
      </c>
      <c r="AW1042" s="13" t="s">
        <v>35</v>
      </c>
      <c r="AX1042" s="13" t="s">
        <v>73</v>
      </c>
      <c r="AY1042" s="208" t="s">
        <v>185</v>
      </c>
    </row>
    <row r="1043" spans="1:65" s="14" customFormat="1" ht="11.25">
      <c r="B1043" s="209"/>
      <c r="C1043" s="210"/>
      <c r="D1043" s="200" t="s">
        <v>195</v>
      </c>
      <c r="E1043" s="211" t="s">
        <v>19</v>
      </c>
      <c r="F1043" s="212" t="s">
        <v>1821</v>
      </c>
      <c r="G1043" s="210"/>
      <c r="H1043" s="213">
        <v>3</v>
      </c>
      <c r="I1043" s="214"/>
      <c r="J1043" s="210"/>
      <c r="K1043" s="210"/>
      <c r="L1043" s="215"/>
      <c r="M1043" s="216"/>
      <c r="N1043" s="217"/>
      <c r="O1043" s="217"/>
      <c r="P1043" s="217"/>
      <c r="Q1043" s="217"/>
      <c r="R1043" s="217"/>
      <c r="S1043" s="217"/>
      <c r="T1043" s="218"/>
      <c r="AT1043" s="219" t="s">
        <v>195</v>
      </c>
      <c r="AU1043" s="219" t="s">
        <v>82</v>
      </c>
      <c r="AV1043" s="14" t="s">
        <v>82</v>
      </c>
      <c r="AW1043" s="14" t="s">
        <v>35</v>
      </c>
      <c r="AX1043" s="14" t="s">
        <v>73</v>
      </c>
      <c r="AY1043" s="219" t="s">
        <v>185</v>
      </c>
    </row>
    <row r="1044" spans="1:65" s="15" customFormat="1" ht="11.25">
      <c r="B1044" s="220"/>
      <c r="C1044" s="221"/>
      <c r="D1044" s="200" t="s">
        <v>195</v>
      </c>
      <c r="E1044" s="222" t="s">
        <v>19</v>
      </c>
      <c r="F1044" s="223" t="s">
        <v>226</v>
      </c>
      <c r="G1044" s="221"/>
      <c r="H1044" s="224">
        <v>3</v>
      </c>
      <c r="I1044" s="225"/>
      <c r="J1044" s="221"/>
      <c r="K1044" s="221"/>
      <c r="L1044" s="226"/>
      <c r="M1044" s="227"/>
      <c r="N1044" s="228"/>
      <c r="O1044" s="228"/>
      <c r="P1044" s="228"/>
      <c r="Q1044" s="228"/>
      <c r="R1044" s="228"/>
      <c r="S1044" s="228"/>
      <c r="T1044" s="229"/>
      <c r="AT1044" s="230" t="s">
        <v>195</v>
      </c>
      <c r="AU1044" s="230" t="s">
        <v>82</v>
      </c>
      <c r="AV1044" s="15" t="s">
        <v>135</v>
      </c>
      <c r="AW1044" s="15" t="s">
        <v>35</v>
      </c>
      <c r="AX1044" s="15" t="s">
        <v>80</v>
      </c>
      <c r="AY1044" s="230" t="s">
        <v>185</v>
      </c>
    </row>
    <row r="1045" spans="1:65" s="2" customFormat="1" ht="16.5" customHeight="1">
      <c r="A1045" s="36"/>
      <c r="B1045" s="37"/>
      <c r="C1045" s="237" t="s">
        <v>1384</v>
      </c>
      <c r="D1045" s="237" t="s">
        <v>520</v>
      </c>
      <c r="E1045" s="238" t="s">
        <v>1822</v>
      </c>
      <c r="F1045" s="239" t="s">
        <v>1823</v>
      </c>
      <c r="G1045" s="240" t="s">
        <v>439</v>
      </c>
      <c r="H1045" s="241">
        <v>3</v>
      </c>
      <c r="I1045" s="242"/>
      <c r="J1045" s="243">
        <f>ROUND(I1045*H1045,2)</f>
        <v>0</v>
      </c>
      <c r="K1045" s="239" t="s">
        <v>191</v>
      </c>
      <c r="L1045" s="244"/>
      <c r="M1045" s="245" t="s">
        <v>19</v>
      </c>
      <c r="N1045" s="246" t="s">
        <v>44</v>
      </c>
      <c r="O1045" s="66"/>
      <c r="P1045" s="189">
        <f>O1045*H1045</f>
        <v>0</v>
      </c>
      <c r="Q1045" s="189">
        <v>2.5000000000000001E-3</v>
      </c>
      <c r="R1045" s="189">
        <f>Q1045*H1045</f>
        <v>7.4999999999999997E-3</v>
      </c>
      <c r="S1045" s="189">
        <v>0</v>
      </c>
      <c r="T1045" s="190">
        <f>S1045*H1045</f>
        <v>0</v>
      </c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R1045" s="191" t="s">
        <v>627</v>
      </c>
      <c r="AT1045" s="191" t="s">
        <v>520</v>
      </c>
      <c r="AU1045" s="191" t="s">
        <v>82</v>
      </c>
      <c r="AY1045" s="19" t="s">
        <v>185</v>
      </c>
      <c r="BE1045" s="192">
        <f>IF(N1045="základní",J1045,0)</f>
        <v>0</v>
      </c>
      <c r="BF1045" s="192">
        <f>IF(N1045="snížená",J1045,0)</f>
        <v>0</v>
      </c>
      <c r="BG1045" s="192">
        <f>IF(N1045="zákl. přenesená",J1045,0)</f>
        <v>0</v>
      </c>
      <c r="BH1045" s="192">
        <f>IF(N1045="sníž. přenesená",J1045,0)</f>
        <v>0</v>
      </c>
      <c r="BI1045" s="192">
        <f>IF(N1045="nulová",J1045,0)</f>
        <v>0</v>
      </c>
      <c r="BJ1045" s="19" t="s">
        <v>80</v>
      </c>
      <c r="BK1045" s="192">
        <f>ROUND(I1045*H1045,2)</f>
        <v>0</v>
      </c>
      <c r="BL1045" s="19" t="s">
        <v>339</v>
      </c>
      <c r="BM1045" s="191" t="s">
        <v>1824</v>
      </c>
    </row>
    <row r="1046" spans="1:65" s="13" customFormat="1" ht="11.25">
      <c r="B1046" s="198"/>
      <c r="C1046" s="199"/>
      <c r="D1046" s="200" t="s">
        <v>195</v>
      </c>
      <c r="E1046" s="201" t="s">
        <v>19</v>
      </c>
      <c r="F1046" s="202" t="s">
        <v>1481</v>
      </c>
      <c r="G1046" s="199"/>
      <c r="H1046" s="201" t="s">
        <v>19</v>
      </c>
      <c r="I1046" s="203"/>
      <c r="J1046" s="199"/>
      <c r="K1046" s="199"/>
      <c r="L1046" s="204"/>
      <c r="M1046" s="205"/>
      <c r="N1046" s="206"/>
      <c r="O1046" s="206"/>
      <c r="P1046" s="206"/>
      <c r="Q1046" s="206"/>
      <c r="R1046" s="206"/>
      <c r="S1046" s="206"/>
      <c r="T1046" s="207"/>
      <c r="AT1046" s="208" t="s">
        <v>195</v>
      </c>
      <c r="AU1046" s="208" t="s">
        <v>82</v>
      </c>
      <c r="AV1046" s="13" t="s">
        <v>80</v>
      </c>
      <c r="AW1046" s="13" t="s">
        <v>35</v>
      </c>
      <c r="AX1046" s="13" t="s">
        <v>73</v>
      </c>
      <c r="AY1046" s="208" t="s">
        <v>185</v>
      </c>
    </row>
    <row r="1047" spans="1:65" s="14" customFormat="1" ht="11.25">
      <c r="B1047" s="209"/>
      <c r="C1047" s="210"/>
      <c r="D1047" s="200" t="s">
        <v>195</v>
      </c>
      <c r="E1047" s="211" t="s">
        <v>19</v>
      </c>
      <c r="F1047" s="212" t="s">
        <v>1821</v>
      </c>
      <c r="G1047" s="210"/>
      <c r="H1047" s="213">
        <v>3</v>
      </c>
      <c r="I1047" s="214"/>
      <c r="J1047" s="210"/>
      <c r="K1047" s="210"/>
      <c r="L1047" s="215"/>
      <c r="M1047" s="216"/>
      <c r="N1047" s="217"/>
      <c r="O1047" s="217"/>
      <c r="P1047" s="217"/>
      <c r="Q1047" s="217"/>
      <c r="R1047" s="217"/>
      <c r="S1047" s="217"/>
      <c r="T1047" s="218"/>
      <c r="AT1047" s="219" t="s">
        <v>195</v>
      </c>
      <c r="AU1047" s="219" t="s">
        <v>82</v>
      </c>
      <c r="AV1047" s="14" t="s">
        <v>82</v>
      </c>
      <c r="AW1047" s="14" t="s">
        <v>35</v>
      </c>
      <c r="AX1047" s="14" t="s">
        <v>73</v>
      </c>
      <c r="AY1047" s="219" t="s">
        <v>185</v>
      </c>
    </row>
    <row r="1048" spans="1:65" s="15" customFormat="1" ht="11.25">
      <c r="B1048" s="220"/>
      <c r="C1048" s="221"/>
      <c r="D1048" s="200" t="s">
        <v>195</v>
      </c>
      <c r="E1048" s="222" t="s">
        <v>19</v>
      </c>
      <c r="F1048" s="223" t="s">
        <v>226</v>
      </c>
      <c r="G1048" s="221"/>
      <c r="H1048" s="224">
        <v>3</v>
      </c>
      <c r="I1048" s="225"/>
      <c r="J1048" s="221"/>
      <c r="K1048" s="221"/>
      <c r="L1048" s="226"/>
      <c r="M1048" s="227"/>
      <c r="N1048" s="228"/>
      <c r="O1048" s="228"/>
      <c r="P1048" s="228"/>
      <c r="Q1048" s="228"/>
      <c r="R1048" s="228"/>
      <c r="S1048" s="228"/>
      <c r="T1048" s="229"/>
      <c r="AT1048" s="230" t="s">
        <v>195</v>
      </c>
      <c r="AU1048" s="230" t="s">
        <v>82</v>
      </c>
      <c r="AV1048" s="15" t="s">
        <v>135</v>
      </c>
      <c r="AW1048" s="15" t="s">
        <v>35</v>
      </c>
      <c r="AX1048" s="15" t="s">
        <v>80</v>
      </c>
      <c r="AY1048" s="230" t="s">
        <v>185</v>
      </c>
    </row>
    <row r="1049" spans="1:65" s="2" customFormat="1" ht="24.2" customHeight="1">
      <c r="A1049" s="36"/>
      <c r="B1049" s="37"/>
      <c r="C1049" s="180" t="s">
        <v>1391</v>
      </c>
      <c r="D1049" s="180" t="s">
        <v>187</v>
      </c>
      <c r="E1049" s="181" t="s">
        <v>1825</v>
      </c>
      <c r="F1049" s="182" t="s">
        <v>1826</v>
      </c>
      <c r="G1049" s="183" t="s">
        <v>439</v>
      </c>
      <c r="H1049" s="184">
        <v>2</v>
      </c>
      <c r="I1049" s="185"/>
      <c r="J1049" s="186">
        <f>ROUND(I1049*H1049,2)</f>
        <v>0</v>
      </c>
      <c r="K1049" s="182" t="s">
        <v>191</v>
      </c>
      <c r="L1049" s="41"/>
      <c r="M1049" s="187" t="s">
        <v>19</v>
      </c>
      <c r="N1049" s="188" t="s">
        <v>44</v>
      </c>
      <c r="O1049" s="66"/>
      <c r="P1049" s="189">
        <f>O1049*H1049</f>
        <v>0</v>
      </c>
      <c r="Q1049" s="189">
        <v>1.0000000000000001E-5</v>
      </c>
      <c r="R1049" s="189">
        <f>Q1049*H1049</f>
        <v>2.0000000000000002E-5</v>
      </c>
      <c r="S1049" s="189">
        <v>0</v>
      </c>
      <c r="T1049" s="190">
        <f>S1049*H1049</f>
        <v>0</v>
      </c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R1049" s="191" t="s">
        <v>339</v>
      </c>
      <c r="AT1049" s="191" t="s">
        <v>187</v>
      </c>
      <c r="AU1049" s="191" t="s">
        <v>82</v>
      </c>
      <c r="AY1049" s="19" t="s">
        <v>185</v>
      </c>
      <c r="BE1049" s="192">
        <f>IF(N1049="základní",J1049,0)</f>
        <v>0</v>
      </c>
      <c r="BF1049" s="192">
        <f>IF(N1049="snížená",J1049,0)</f>
        <v>0</v>
      </c>
      <c r="BG1049" s="192">
        <f>IF(N1049="zákl. přenesená",J1049,0)</f>
        <v>0</v>
      </c>
      <c r="BH1049" s="192">
        <f>IF(N1049="sníž. přenesená",J1049,0)</f>
        <v>0</v>
      </c>
      <c r="BI1049" s="192">
        <f>IF(N1049="nulová",J1049,0)</f>
        <v>0</v>
      </c>
      <c r="BJ1049" s="19" t="s">
        <v>80</v>
      </c>
      <c r="BK1049" s="192">
        <f>ROUND(I1049*H1049,2)</f>
        <v>0</v>
      </c>
      <c r="BL1049" s="19" t="s">
        <v>339</v>
      </c>
      <c r="BM1049" s="191" t="s">
        <v>1827</v>
      </c>
    </row>
    <row r="1050" spans="1:65" s="2" customFormat="1" ht="11.25">
      <c r="A1050" s="36"/>
      <c r="B1050" s="37"/>
      <c r="C1050" s="38"/>
      <c r="D1050" s="193" t="s">
        <v>193</v>
      </c>
      <c r="E1050" s="38"/>
      <c r="F1050" s="194" t="s">
        <v>1828</v>
      </c>
      <c r="G1050" s="38"/>
      <c r="H1050" s="38"/>
      <c r="I1050" s="195"/>
      <c r="J1050" s="38"/>
      <c r="K1050" s="38"/>
      <c r="L1050" s="41"/>
      <c r="M1050" s="196"/>
      <c r="N1050" s="197"/>
      <c r="O1050" s="66"/>
      <c r="P1050" s="66"/>
      <c r="Q1050" s="66"/>
      <c r="R1050" s="66"/>
      <c r="S1050" s="66"/>
      <c r="T1050" s="67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T1050" s="19" t="s">
        <v>193</v>
      </c>
      <c r="AU1050" s="19" t="s">
        <v>82</v>
      </c>
    </row>
    <row r="1051" spans="1:65" s="13" customFormat="1" ht="11.25">
      <c r="B1051" s="198"/>
      <c r="C1051" s="199"/>
      <c r="D1051" s="200" t="s">
        <v>195</v>
      </c>
      <c r="E1051" s="201" t="s">
        <v>19</v>
      </c>
      <c r="F1051" s="202" t="s">
        <v>1481</v>
      </c>
      <c r="G1051" s="199"/>
      <c r="H1051" s="201" t="s">
        <v>19</v>
      </c>
      <c r="I1051" s="203"/>
      <c r="J1051" s="199"/>
      <c r="K1051" s="199"/>
      <c r="L1051" s="204"/>
      <c r="M1051" s="205"/>
      <c r="N1051" s="206"/>
      <c r="O1051" s="206"/>
      <c r="P1051" s="206"/>
      <c r="Q1051" s="206"/>
      <c r="R1051" s="206"/>
      <c r="S1051" s="206"/>
      <c r="T1051" s="207"/>
      <c r="AT1051" s="208" t="s">
        <v>195</v>
      </c>
      <c r="AU1051" s="208" t="s">
        <v>82</v>
      </c>
      <c r="AV1051" s="13" t="s">
        <v>80</v>
      </c>
      <c r="AW1051" s="13" t="s">
        <v>35</v>
      </c>
      <c r="AX1051" s="13" t="s">
        <v>73</v>
      </c>
      <c r="AY1051" s="208" t="s">
        <v>185</v>
      </c>
    </row>
    <row r="1052" spans="1:65" s="14" customFormat="1" ht="11.25">
      <c r="B1052" s="209"/>
      <c r="C1052" s="210"/>
      <c r="D1052" s="200" t="s">
        <v>195</v>
      </c>
      <c r="E1052" s="211" t="s">
        <v>19</v>
      </c>
      <c r="F1052" s="212" t="s">
        <v>1698</v>
      </c>
      <c r="G1052" s="210"/>
      <c r="H1052" s="213">
        <v>2</v>
      </c>
      <c r="I1052" s="214"/>
      <c r="J1052" s="210"/>
      <c r="K1052" s="210"/>
      <c r="L1052" s="215"/>
      <c r="M1052" s="216"/>
      <c r="N1052" s="217"/>
      <c r="O1052" s="217"/>
      <c r="P1052" s="217"/>
      <c r="Q1052" s="217"/>
      <c r="R1052" s="217"/>
      <c r="S1052" s="217"/>
      <c r="T1052" s="218"/>
      <c r="AT1052" s="219" t="s">
        <v>195</v>
      </c>
      <c r="AU1052" s="219" t="s">
        <v>82</v>
      </c>
      <c r="AV1052" s="14" t="s">
        <v>82</v>
      </c>
      <c r="AW1052" s="14" t="s">
        <v>35</v>
      </c>
      <c r="AX1052" s="14" t="s">
        <v>73</v>
      </c>
      <c r="AY1052" s="219" t="s">
        <v>185</v>
      </c>
    </row>
    <row r="1053" spans="1:65" s="15" customFormat="1" ht="11.25">
      <c r="B1053" s="220"/>
      <c r="C1053" s="221"/>
      <c r="D1053" s="200" t="s">
        <v>195</v>
      </c>
      <c r="E1053" s="222" t="s">
        <v>19</v>
      </c>
      <c r="F1053" s="223" t="s">
        <v>226</v>
      </c>
      <c r="G1053" s="221"/>
      <c r="H1053" s="224">
        <v>2</v>
      </c>
      <c r="I1053" s="225"/>
      <c r="J1053" s="221"/>
      <c r="K1053" s="221"/>
      <c r="L1053" s="226"/>
      <c r="M1053" s="227"/>
      <c r="N1053" s="228"/>
      <c r="O1053" s="228"/>
      <c r="P1053" s="228"/>
      <c r="Q1053" s="228"/>
      <c r="R1053" s="228"/>
      <c r="S1053" s="228"/>
      <c r="T1053" s="229"/>
      <c r="AT1053" s="230" t="s">
        <v>195</v>
      </c>
      <c r="AU1053" s="230" t="s">
        <v>82</v>
      </c>
      <c r="AV1053" s="15" t="s">
        <v>135</v>
      </c>
      <c r="AW1053" s="15" t="s">
        <v>35</v>
      </c>
      <c r="AX1053" s="15" t="s">
        <v>80</v>
      </c>
      <c r="AY1053" s="230" t="s">
        <v>185</v>
      </c>
    </row>
    <row r="1054" spans="1:65" s="2" customFormat="1" ht="16.5" customHeight="1">
      <c r="A1054" s="36"/>
      <c r="B1054" s="37"/>
      <c r="C1054" s="237" t="s">
        <v>1396</v>
      </c>
      <c r="D1054" s="237" t="s">
        <v>520</v>
      </c>
      <c r="E1054" s="238" t="s">
        <v>1829</v>
      </c>
      <c r="F1054" s="239" t="s">
        <v>1830</v>
      </c>
      <c r="G1054" s="240" t="s">
        <v>439</v>
      </c>
      <c r="H1054" s="241">
        <v>2</v>
      </c>
      <c r="I1054" s="242"/>
      <c r="J1054" s="243">
        <f>ROUND(I1054*H1054,2)</f>
        <v>0</v>
      </c>
      <c r="K1054" s="239" t="s">
        <v>191</v>
      </c>
      <c r="L1054" s="244"/>
      <c r="M1054" s="245" t="s">
        <v>19</v>
      </c>
      <c r="N1054" s="246" t="s">
        <v>44</v>
      </c>
      <c r="O1054" s="66"/>
      <c r="P1054" s="189">
        <f>O1054*H1054</f>
        <v>0</v>
      </c>
      <c r="Q1054" s="189">
        <v>2.5000000000000001E-3</v>
      </c>
      <c r="R1054" s="189">
        <f>Q1054*H1054</f>
        <v>5.0000000000000001E-3</v>
      </c>
      <c r="S1054" s="189">
        <v>0</v>
      </c>
      <c r="T1054" s="190">
        <f>S1054*H1054</f>
        <v>0</v>
      </c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R1054" s="191" t="s">
        <v>627</v>
      </c>
      <c r="AT1054" s="191" t="s">
        <v>520</v>
      </c>
      <c r="AU1054" s="191" t="s">
        <v>82</v>
      </c>
      <c r="AY1054" s="19" t="s">
        <v>185</v>
      </c>
      <c r="BE1054" s="192">
        <f>IF(N1054="základní",J1054,0)</f>
        <v>0</v>
      </c>
      <c r="BF1054" s="192">
        <f>IF(N1054="snížená",J1054,0)</f>
        <v>0</v>
      </c>
      <c r="BG1054" s="192">
        <f>IF(N1054="zákl. přenesená",J1054,0)</f>
        <v>0</v>
      </c>
      <c r="BH1054" s="192">
        <f>IF(N1054="sníž. přenesená",J1054,0)</f>
        <v>0</v>
      </c>
      <c r="BI1054" s="192">
        <f>IF(N1054="nulová",J1054,0)</f>
        <v>0</v>
      </c>
      <c r="BJ1054" s="19" t="s">
        <v>80</v>
      </c>
      <c r="BK1054" s="192">
        <f>ROUND(I1054*H1054,2)</f>
        <v>0</v>
      </c>
      <c r="BL1054" s="19" t="s">
        <v>339</v>
      </c>
      <c r="BM1054" s="191" t="s">
        <v>1831</v>
      </c>
    </row>
    <row r="1055" spans="1:65" s="13" customFormat="1" ht="11.25">
      <c r="B1055" s="198"/>
      <c r="C1055" s="199"/>
      <c r="D1055" s="200" t="s">
        <v>195</v>
      </c>
      <c r="E1055" s="201" t="s">
        <v>19</v>
      </c>
      <c r="F1055" s="202" t="s">
        <v>1481</v>
      </c>
      <c r="G1055" s="199"/>
      <c r="H1055" s="201" t="s">
        <v>19</v>
      </c>
      <c r="I1055" s="203"/>
      <c r="J1055" s="199"/>
      <c r="K1055" s="199"/>
      <c r="L1055" s="204"/>
      <c r="M1055" s="205"/>
      <c r="N1055" s="206"/>
      <c r="O1055" s="206"/>
      <c r="P1055" s="206"/>
      <c r="Q1055" s="206"/>
      <c r="R1055" s="206"/>
      <c r="S1055" s="206"/>
      <c r="T1055" s="207"/>
      <c r="AT1055" s="208" t="s">
        <v>195</v>
      </c>
      <c r="AU1055" s="208" t="s">
        <v>82</v>
      </c>
      <c r="AV1055" s="13" t="s">
        <v>80</v>
      </c>
      <c r="AW1055" s="13" t="s">
        <v>35</v>
      </c>
      <c r="AX1055" s="13" t="s">
        <v>73</v>
      </c>
      <c r="AY1055" s="208" t="s">
        <v>185</v>
      </c>
    </row>
    <row r="1056" spans="1:65" s="14" customFormat="1" ht="11.25">
      <c r="B1056" s="209"/>
      <c r="C1056" s="210"/>
      <c r="D1056" s="200" t="s">
        <v>195</v>
      </c>
      <c r="E1056" s="211" t="s">
        <v>19</v>
      </c>
      <c r="F1056" s="212" t="s">
        <v>1698</v>
      </c>
      <c r="G1056" s="210"/>
      <c r="H1056" s="213">
        <v>2</v>
      </c>
      <c r="I1056" s="214"/>
      <c r="J1056" s="210"/>
      <c r="K1056" s="210"/>
      <c r="L1056" s="215"/>
      <c r="M1056" s="216"/>
      <c r="N1056" s="217"/>
      <c r="O1056" s="217"/>
      <c r="P1056" s="217"/>
      <c r="Q1056" s="217"/>
      <c r="R1056" s="217"/>
      <c r="S1056" s="217"/>
      <c r="T1056" s="218"/>
      <c r="AT1056" s="219" t="s">
        <v>195</v>
      </c>
      <c r="AU1056" s="219" t="s">
        <v>82</v>
      </c>
      <c r="AV1056" s="14" t="s">
        <v>82</v>
      </c>
      <c r="AW1056" s="14" t="s">
        <v>35</v>
      </c>
      <c r="AX1056" s="14" t="s">
        <v>73</v>
      </c>
      <c r="AY1056" s="219" t="s">
        <v>185</v>
      </c>
    </row>
    <row r="1057" spans="1:65" s="15" customFormat="1" ht="11.25">
      <c r="B1057" s="220"/>
      <c r="C1057" s="221"/>
      <c r="D1057" s="200" t="s">
        <v>195</v>
      </c>
      <c r="E1057" s="222" t="s">
        <v>19</v>
      </c>
      <c r="F1057" s="223" t="s">
        <v>226</v>
      </c>
      <c r="G1057" s="221"/>
      <c r="H1057" s="224">
        <v>2</v>
      </c>
      <c r="I1057" s="225"/>
      <c r="J1057" s="221"/>
      <c r="K1057" s="221"/>
      <c r="L1057" s="226"/>
      <c r="M1057" s="227"/>
      <c r="N1057" s="228"/>
      <c r="O1057" s="228"/>
      <c r="P1057" s="228"/>
      <c r="Q1057" s="228"/>
      <c r="R1057" s="228"/>
      <c r="S1057" s="228"/>
      <c r="T1057" s="229"/>
      <c r="AT1057" s="230" t="s">
        <v>195</v>
      </c>
      <c r="AU1057" s="230" t="s">
        <v>82</v>
      </c>
      <c r="AV1057" s="15" t="s">
        <v>135</v>
      </c>
      <c r="AW1057" s="15" t="s">
        <v>35</v>
      </c>
      <c r="AX1057" s="15" t="s">
        <v>80</v>
      </c>
      <c r="AY1057" s="230" t="s">
        <v>185</v>
      </c>
    </row>
    <row r="1058" spans="1:65" s="2" customFormat="1" ht="16.5" customHeight="1">
      <c r="A1058" s="36"/>
      <c r="B1058" s="37"/>
      <c r="C1058" s="180" t="s">
        <v>1403</v>
      </c>
      <c r="D1058" s="180" t="s">
        <v>187</v>
      </c>
      <c r="E1058" s="181" t="s">
        <v>1832</v>
      </c>
      <c r="F1058" s="182" t="s">
        <v>1833</v>
      </c>
      <c r="G1058" s="183" t="s">
        <v>240</v>
      </c>
      <c r="H1058" s="184">
        <v>5.9870000000000001</v>
      </c>
      <c r="I1058" s="185"/>
      <c r="J1058" s="186">
        <f>ROUND(I1058*H1058,2)</f>
        <v>0</v>
      </c>
      <c r="K1058" s="182" t="s">
        <v>191</v>
      </c>
      <c r="L1058" s="41"/>
      <c r="M1058" s="187" t="s">
        <v>19</v>
      </c>
      <c r="N1058" s="188" t="s">
        <v>44</v>
      </c>
      <c r="O1058" s="66"/>
      <c r="P1058" s="189">
        <f>O1058*H1058</f>
        <v>0</v>
      </c>
      <c r="Q1058" s="189">
        <v>2.0119999999999999E-2</v>
      </c>
      <c r="R1058" s="189">
        <f>Q1058*H1058</f>
        <v>0.12045844</v>
      </c>
      <c r="S1058" s="189">
        <v>0</v>
      </c>
      <c r="T1058" s="190">
        <f>S1058*H1058</f>
        <v>0</v>
      </c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R1058" s="191" t="s">
        <v>339</v>
      </c>
      <c r="AT1058" s="191" t="s">
        <v>187</v>
      </c>
      <c r="AU1058" s="191" t="s">
        <v>82</v>
      </c>
      <c r="AY1058" s="19" t="s">
        <v>185</v>
      </c>
      <c r="BE1058" s="192">
        <f>IF(N1058="základní",J1058,0)</f>
        <v>0</v>
      </c>
      <c r="BF1058" s="192">
        <f>IF(N1058="snížená",J1058,0)</f>
        <v>0</v>
      </c>
      <c r="BG1058" s="192">
        <f>IF(N1058="zákl. přenesená",J1058,0)</f>
        <v>0</v>
      </c>
      <c r="BH1058" s="192">
        <f>IF(N1058="sníž. přenesená",J1058,0)</f>
        <v>0</v>
      </c>
      <c r="BI1058" s="192">
        <f>IF(N1058="nulová",J1058,0)</f>
        <v>0</v>
      </c>
      <c r="BJ1058" s="19" t="s">
        <v>80</v>
      </c>
      <c r="BK1058" s="192">
        <f>ROUND(I1058*H1058,2)</f>
        <v>0</v>
      </c>
      <c r="BL1058" s="19" t="s">
        <v>339</v>
      </c>
      <c r="BM1058" s="191" t="s">
        <v>1834</v>
      </c>
    </row>
    <row r="1059" spans="1:65" s="2" customFormat="1" ht="11.25">
      <c r="A1059" s="36"/>
      <c r="B1059" s="37"/>
      <c r="C1059" s="38"/>
      <c r="D1059" s="193" t="s">
        <v>193</v>
      </c>
      <c r="E1059" s="38"/>
      <c r="F1059" s="194" t="s">
        <v>1835</v>
      </c>
      <c r="G1059" s="38"/>
      <c r="H1059" s="38"/>
      <c r="I1059" s="195"/>
      <c r="J1059" s="38"/>
      <c r="K1059" s="38"/>
      <c r="L1059" s="41"/>
      <c r="M1059" s="196"/>
      <c r="N1059" s="197"/>
      <c r="O1059" s="66"/>
      <c r="P1059" s="66"/>
      <c r="Q1059" s="66"/>
      <c r="R1059" s="66"/>
      <c r="S1059" s="66"/>
      <c r="T1059" s="67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T1059" s="19" t="s">
        <v>193</v>
      </c>
      <c r="AU1059" s="19" t="s">
        <v>82</v>
      </c>
    </row>
    <row r="1060" spans="1:65" s="13" customFormat="1" ht="11.25">
      <c r="B1060" s="198"/>
      <c r="C1060" s="199"/>
      <c r="D1060" s="200" t="s">
        <v>195</v>
      </c>
      <c r="E1060" s="201" t="s">
        <v>19</v>
      </c>
      <c r="F1060" s="202" t="s">
        <v>1304</v>
      </c>
      <c r="G1060" s="199"/>
      <c r="H1060" s="201" t="s">
        <v>19</v>
      </c>
      <c r="I1060" s="203"/>
      <c r="J1060" s="199"/>
      <c r="K1060" s="199"/>
      <c r="L1060" s="204"/>
      <c r="M1060" s="205"/>
      <c r="N1060" s="206"/>
      <c r="O1060" s="206"/>
      <c r="P1060" s="206"/>
      <c r="Q1060" s="206"/>
      <c r="R1060" s="206"/>
      <c r="S1060" s="206"/>
      <c r="T1060" s="207"/>
      <c r="AT1060" s="208" t="s">
        <v>195</v>
      </c>
      <c r="AU1060" s="208" t="s">
        <v>82</v>
      </c>
      <c r="AV1060" s="13" t="s">
        <v>80</v>
      </c>
      <c r="AW1060" s="13" t="s">
        <v>35</v>
      </c>
      <c r="AX1060" s="13" t="s">
        <v>73</v>
      </c>
      <c r="AY1060" s="208" t="s">
        <v>185</v>
      </c>
    </row>
    <row r="1061" spans="1:65" s="13" customFormat="1" ht="11.25">
      <c r="B1061" s="198"/>
      <c r="C1061" s="199"/>
      <c r="D1061" s="200" t="s">
        <v>195</v>
      </c>
      <c r="E1061" s="201" t="s">
        <v>19</v>
      </c>
      <c r="F1061" s="202" t="s">
        <v>1836</v>
      </c>
      <c r="G1061" s="199"/>
      <c r="H1061" s="201" t="s">
        <v>19</v>
      </c>
      <c r="I1061" s="203"/>
      <c r="J1061" s="199"/>
      <c r="K1061" s="199"/>
      <c r="L1061" s="204"/>
      <c r="M1061" s="205"/>
      <c r="N1061" s="206"/>
      <c r="O1061" s="206"/>
      <c r="P1061" s="206"/>
      <c r="Q1061" s="206"/>
      <c r="R1061" s="206"/>
      <c r="S1061" s="206"/>
      <c r="T1061" s="207"/>
      <c r="AT1061" s="208" t="s">
        <v>195</v>
      </c>
      <c r="AU1061" s="208" t="s">
        <v>82</v>
      </c>
      <c r="AV1061" s="13" t="s">
        <v>80</v>
      </c>
      <c r="AW1061" s="13" t="s">
        <v>35</v>
      </c>
      <c r="AX1061" s="13" t="s">
        <v>73</v>
      </c>
      <c r="AY1061" s="208" t="s">
        <v>185</v>
      </c>
    </row>
    <row r="1062" spans="1:65" s="14" customFormat="1" ht="11.25">
      <c r="B1062" s="209"/>
      <c r="C1062" s="210"/>
      <c r="D1062" s="200" t="s">
        <v>195</v>
      </c>
      <c r="E1062" s="211" t="s">
        <v>19</v>
      </c>
      <c r="F1062" s="212" t="s">
        <v>1837</v>
      </c>
      <c r="G1062" s="210"/>
      <c r="H1062" s="213">
        <v>3.3010000000000002</v>
      </c>
      <c r="I1062" s="214"/>
      <c r="J1062" s="210"/>
      <c r="K1062" s="210"/>
      <c r="L1062" s="215"/>
      <c r="M1062" s="216"/>
      <c r="N1062" s="217"/>
      <c r="O1062" s="217"/>
      <c r="P1062" s="217"/>
      <c r="Q1062" s="217"/>
      <c r="R1062" s="217"/>
      <c r="S1062" s="217"/>
      <c r="T1062" s="218"/>
      <c r="AT1062" s="219" t="s">
        <v>195</v>
      </c>
      <c r="AU1062" s="219" t="s">
        <v>82</v>
      </c>
      <c r="AV1062" s="14" t="s">
        <v>82</v>
      </c>
      <c r="AW1062" s="14" t="s">
        <v>35</v>
      </c>
      <c r="AX1062" s="14" t="s">
        <v>73</v>
      </c>
      <c r="AY1062" s="219" t="s">
        <v>185</v>
      </c>
    </row>
    <row r="1063" spans="1:65" s="14" customFormat="1" ht="11.25">
      <c r="B1063" s="209"/>
      <c r="C1063" s="210"/>
      <c r="D1063" s="200" t="s">
        <v>195</v>
      </c>
      <c r="E1063" s="211" t="s">
        <v>19</v>
      </c>
      <c r="F1063" s="212" t="s">
        <v>1838</v>
      </c>
      <c r="G1063" s="210"/>
      <c r="H1063" s="213">
        <v>-1.1819999999999999</v>
      </c>
      <c r="I1063" s="214"/>
      <c r="J1063" s="210"/>
      <c r="K1063" s="210"/>
      <c r="L1063" s="215"/>
      <c r="M1063" s="216"/>
      <c r="N1063" s="217"/>
      <c r="O1063" s="217"/>
      <c r="P1063" s="217"/>
      <c r="Q1063" s="217"/>
      <c r="R1063" s="217"/>
      <c r="S1063" s="217"/>
      <c r="T1063" s="218"/>
      <c r="AT1063" s="219" t="s">
        <v>195</v>
      </c>
      <c r="AU1063" s="219" t="s">
        <v>82</v>
      </c>
      <c r="AV1063" s="14" t="s">
        <v>82</v>
      </c>
      <c r="AW1063" s="14" t="s">
        <v>35</v>
      </c>
      <c r="AX1063" s="14" t="s">
        <v>73</v>
      </c>
      <c r="AY1063" s="219" t="s">
        <v>185</v>
      </c>
    </row>
    <row r="1064" spans="1:65" s="13" customFormat="1" ht="11.25">
      <c r="B1064" s="198"/>
      <c r="C1064" s="199"/>
      <c r="D1064" s="200" t="s">
        <v>195</v>
      </c>
      <c r="E1064" s="201" t="s">
        <v>19</v>
      </c>
      <c r="F1064" s="202" t="s">
        <v>1839</v>
      </c>
      <c r="G1064" s="199"/>
      <c r="H1064" s="201" t="s">
        <v>19</v>
      </c>
      <c r="I1064" s="203"/>
      <c r="J1064" s="199"/>
      <c r="K1064" s="199"/>
      <c r="L1064" s="204"/>
      <c r="M1064" s="205"/>
      <c r="N1064" s="206"/>
      <c r="O1064" s="206"/>
      <c r="P1064" s="206"/>
      <c r="Q1064" s="206"/>
      <c r="R1064" s="206"/>
      <c r="S1064" s="206"/>
      <c r="T1064" s="207"/>
      <c r="AT1064" s="208" t="s">
        <v>195</v>
      </c>
      <c r="AU1064" s="208" t="s">
        <v>82</v>
      </c>
      <c r="AV1064" s="13" t="s">
        <v>80</v>
      </c>
      <c r="AW1064" s="13" t="s">
        <v>35</v>
      </c>
      <c r="AX1064" s="13" t="s">
        <v>73</v>
      </c>
      <c r="AY1064" s="208" t="s">
        <v>185</v>
      </c>
    </row>
    <row r="1065" spans="1:65" s="14" customFormat="1" ht="11.25">
      <c r="B1065" s="209"/>
      <c r="C1065" s="210"/>
      <c r="D1065" s="200" t="s">
        <v>195</v>
      </c>
      <c r="E1065" s="211" t="s">
        <v>19</v>
      </c>
      <c r="F1065" s="212" t="s">
        <v>1840</v>
      </c>
      <c r="G1065" s="210"/>
      <c r="H1065" s="213">
        <v>2.46</v>
      </c>
      <c r="I1065" s="214"/>
      <c r="J1065" s="210"/>
      <c r="K1065" s="210"/>
      <c r="L1065" s="215"/>
      <c r="M1065" s="216"/>
      <c r="N1065" s="217"/>
      <c r="O1065" s="217"/>
      <c r="P1065" s="217"/>
      <c r="Q1065" s="217"/>
      <c r="R1065" s="217"/>
      <c r="S1065" s="217"/>
      <c r="T1065" s="218"/>
      <c r="AT1065" s="219" t="s">
        <v>195</v>
      </c>
      <c r="AU1065" s="219" t="s">
        <v>82</v>
      </c>
      <c r="AV1065" s="14" t="s">
        <v>82</v>
      </c>
      <c r="AW1065" s="14" t="s">
        <v>35</v>
      </c>
      <c r="AX1065" s="14" t="s">
        <v>73</v>
      </c>
      <c r="AY1065" s="219" t="s">
        <v>185</v>
      </c>
    </row>
    <row r="1066" spans="1:65" s="14" customFormat="1" ht="11.25">
      <c r="B1066" s="209"/>
      <c r="C1066" s="210"/>
      <c r="D1066" s="200" t="s">
        <v>195</v>
      </c>
      <c r="E1066" s="211" t="s">
        <v>19</v>
      </c>
      <c r="F1066" s="212" t="s">
        <v>1841</v>
      </c>
      <c r="G1066" s="210"/>
      <c r="H1066" s="213">
        <v>3.7719999999999998</v>
      </c>
      <c r="I1066" s="214"/>
      <c r="J1066" s="210"/>
      <c r="K1066" s="210"/>
      <c r="L1066" s="215"/>
      <c r="M1066" s="216"/>
      <c r="N1066" s="217"/>
      <c r="O1066" s="217"/>
      <c r="P1066" s="217"/>
      <c r="Q1066" s="217"/>
      <c r="R1066" s="217"/>
      <c r="S1066" s="217"/>
      <c r="T1066" s="218"/>
      <c r="AT1066" s="219" t="s">
        <v>195</v>
      </c>
      <c r="AU1066" s="219" t="s">
        <v>82</v>
      </c>
      <c r="AV1066" s="14" t="s">
        <v>82</v>
      </c>
      <c r="AW1066" s="14" t="s">
        <v>35</v>
      </c>
      <c r="AX1066" s="14" t="s">
        <v>73</v>
      </c>
      <c r="AY1066" s="219" t="s">
        <v>185</v>
      </c>
    </row>
    <row r="1067" spans="1:65" s="14" customFormat="1" ht="11.25">
      <c r="B1067" s="209"/>
      <c r="C1067" s="210"/>
      <c r="D1067" s="200" t="s">
        <v>195</v>
      </c>
      <c r="E1067" s="211" t="s">
        <v>19</v>
      </c>
      <c r="F1067" s="212" t="s">
        <v>1842</v>
      </c>
      <c r="G1067" s="210"/>
      <c r="H1067" s="213">
        <v>-2.3639999999999999</v>
      </c>
      <c r="I1067" s="214"/>
      <c r="J1067" s="210"/>
      <c r="K1067" s="210"/>
      <c r="L1067" s="215"/>
      <c r="M1067" s="216"/>
      <c r="N1067" s="217"/>
      <c r="O1067" s="217"/>
      <c r="P1067" s="217"/>
      <c r="Q1067" s="217"/>
      <c r="R1067" s="217"/>
      <c r="S1067" s="217"/>
      <c r="T1067" s="218"/>
      <c r="AT1067" s="219" t="s">
        <v>195</v>
      </c>
      <c r="AU1067" s="219" t="s">
        <v>82</v>
      </c>
      <c r="AV1067" s="14" t="s">
        <v>82</v>
      </c>
      <c r="AW1067" s="14" t="s">
        <v>35</v>
      </c>
      <c r="AX1067" s="14" t="s">
        <v>73</v>
      </c>
      <c r="AY1067" s="219" t="s">
        <v>185</v>
      </c>
    </row>
    <row r="1068" spans="1:65" s="15" customFormat="1" ht="11.25">
      <c r="B1068" s="220"/>
      <c r="C1068" s="221"/>
      <c r="D1068" s="200" t="s">
        <v>195</v>
      </c>
      <c r="E1068" s="222" t="s">
        <v>19</v>
      </c>
      <c r="F1068" s="223" t="s">
        <v>226</v>
      </c>
      <c r="G1068" s="221"/>
      <c r="H1068" s="224">
        <v>5.987000000000001</v>
      </c>
      <c r="I1068" s="225"/>
      <c r="J1068" s="221"/>
      <c r="K1068" s="221"/>
      <c r="L1068" s="226"/>
      <c r="M1068" s="227"/>
      <c r="N1068" s="228"/>
      <c r="O1068" s="228"/>
      <c r="P1068" s="228"/>
      <c r="Q1068" s="228"/>
      <c r="R1068" s="228"/>
      <c r="S1068" s="228"/>
      <c r="T1068" s="229"/>
      <c r="AT1068" s="230" t="s">
        <v>195</v>
      </c>
      <c r="AU1068" s="230" t="s">
        <v>82</v>
      </c>
      <c r="AV1068" s="15" t="s">
        <v>135</v>
      </c>
      <c r="AW1068" s="15" t="s">
        <v>35</v>
      </c>
      <c r="AX1068" s="15" t="s">
        <v>80</v>
      </c>
      <c r="AY1068" s="230" t="s">
        <v>185</v>
      </c>
    </row>
    <row r="1069" spans="1:65" s="2" customFormat="1" ht="24.2" customHeight="1">
      <c r="A1069" s="36"/>
      <c r="B1069" s="37"/>
      <c r="C1069" s="180" t="s">
        <v>1410</v>
      </c>
      <c r="D1069" s="180" t="s">
        <v>187</v>
      </c>
      <c r="E1069" s="181" t="s">
        <v>1843</v>
      </c>
      <c r="F1069" s="182" t="s">
        <v>1844</v>
      </c>
      <c r="G1069" s="183" t="s">
        <v>439</v>
      </c>
      <c r="H1069" s="184">
        <v>3</v>
      </c>
      <c r="I1069" s="185"/>
      <c r="J1069" s="186">
        <f>ROUND(I1069*H1069,2)</f>
        <v>0</v>
      </c>
      <c r="K1069" s="182" t="s">
        <v>191</v>
      </c>
      <c r="L1069" s="41"/>
      <c r="M1069" s="187" t="s">
        <v>19</v>
      </c>
      <c r="N1069" s="188" t="s">
        <v>44</v>
      </c>
      <c r="O1069" s="66"/>
      <c r="P1069" s="189">
        <f>O1069*H1069</f>
        <v>0</v>
      </c>
      <c r="Q1069" s="189">
        <v>3.058E-2</v>
      </c>
      <c r="R1069" s="189">
        <f>Q1069*H1069</f>
        <v>9.1740000000000002E-2</v>
      </c>
      <c r="S1069" s="189">
        <v>0</v>
      </c>
      <c r="T1069" s="190">
        <f>S1069*H1069</f>
        <v>0</v>
      </c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R1069" s="191" t="s">
        <v>339</v>
      </c>
      <c r="AT1069" s="191" t="s">
        <v>187</v>
      </c>
      <c r="AU1069" s="191" t="s">
        <v>82</v>
      </c>
      <c r="AY1069" s="19" t="s">
        <v>185</v>
      </c>
      <c r="BE1069" s="192">
        <f>IF(N1069="základní",J1069,0)</f>
        <v>0</v>
      </c>
      <c r="BF1069" s="192">
        <f>IF(N1069="snížená",J1069,0)</f>
        <v>0</v>
      </c>
      <c r="BG1069" s="192">
        <f>IF(N1069="zákl. přenesená",J1069,0)</f>
        <v>0</v>
      </c>
      <c r="BH1069" s="192">
        <f>IF(N1069="sníž. přenesená",J1069,0)</f>
        <v>0</v>
      </c>
      <c r="BI1069" s="192">
        <f>IF(N1069="nulová",J1069,0)</f>
        <v>0</v>
      </c>
      <c r="BJ1069" s="19" t="s">
        <v>80</v>
      </c>
      <c r="BK1069" s="192">
        <f>ROUND(I1069*H1069,2)</f>
        <v>0</v>
      </c>
      <c r="BL1069" s="19" t="s">
        <v>339</v>
      </c>
      <c r="BM1069" s="191" t="s">
        <v>1845</v>
      </c>
    </row>
    <row r="1070" spans="1:65" s="2" customFormat="1" ht="11.25">
      <c r="A1070" s="36"/>
      <c r="B1070" s="37"/>
      <c r="C1070" s="38"/>
      <c r="D1070" s="193" t="s">
        <v>193</v>
      </c>
      <c r="E1070" s="38"/>
      <c r="F1070" s="194" t="s">
        <v>1846</v>
      </c>
      <c r="G1070" s="38"/>
      <c r="H1070" s="38"/>
      <c r="I1070" s="195"/>
      <c r="J1070" s="38"/>
      <c r="K1070" s="38"/>
      <c r="L1070" s="41"/>
      <c r="M1070" s="196"/>
      <c r="N1070" s="197"/>
      <c r="O1070" s="66"/>
      <c r="P1070" s="66"/>
      <c r="Q1070" s="66"/>
      <c r="R1070" s="66"/>
      <c r="S1070" s="66"/>
      <c r="T1070" s="67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T1070" s="19" t="s">
        <v>193</v>
      </c>
      <c r="AU1070" s="19" t="s">
        <v>82</v>
      </c>
    </row>
    <row r="1071" spans="1:65" s="13" customFormat="1" ht="11.25">
      <c r="B1071" s="198"/>
      <c r="C1071" s="199"/>
      <c r="D1071" s="200" t="s">
        <v>195</v>
      </c>
      <c r="E1071" s="201" t="s">
        <v>19</v>
      </c>
      <c r="F1071" s="202" t="s">
        <v>1304</v>
      </c>
      <c r="G1071" s="199"/>
      <c r="H1071" s="201" t="s">
        <v>19</v>
      </c>
      <c r="I1071" s="203"/>
      <c r="J1071" s="199"/>
      <c r="K1071" s="199"/>
      <c r="L1071" s="204"/>
      <c r="M1071" s="205"/>
      <c r="N1071" s="206"/>
      <c r="O1071" s="206"/>
      <c r="P1071" s="206"/>
      <c r="Q1071" s="206"/>
      <c r="R1071" s="206"/>
      <c r="S1071" s="206"/>
      <c r="T1071" s="207"/>
      <c r="AT1071" s="208" t="s">
        <v>195</v>
      </c>
      <c r="AU1071" s="208" t="s">
        <v>82</v>
      </c>
      <c r="AV1071" s="13" t="s">
        <v>80</v>
      </c>
      <c r="AW1071" s="13" t="s">
        <v>35</v>
      </c>
      <c r="AX1071" s="13" t="s">
        <v>73</v>
      </c>
      <c r="AY1071" s="208" t="s">
        <v>185</v>
      </c>
    </row>
    <row r="1072" spans="1:65" s="13" customFormat="1" ht="11.25">
      <c r="B1072" s="198"/>
      <c r="C1072" s="199"/>
      <c r="D1072" s="200" t="s">
        <v>195</v>
      </c>
      <c r="E1072" s="201" t="s">
        <v>19</v>
      </c>
      <c r="F1072" s="202" t="s">
        <v>1836</v>
      </c>
      <c r="G1072" s="199"/>
      <c r="H1072" s="201" t="s">
        <v>19</v>
      </c>
      <c r="I1072" s="203"/>
      <c r="J1072" s="199"/>
      <c r="K1072" s="199"/>
      <c r="L1072" s="204"/>
      <c r="M1072" s="205"/>
      <c r="N1072" s="206"/>
      <c r="O1072" s="206"/>
      <c r="P1072" s="206"/>
      <c r="Q1072" s="206"/>
      <c r="R1072" s="206"/>
      <c r="S1072" s="206"/>
      <c r="T1072" s="207"/>
      <c r="AT1072" s="208" t="s">
        <v>195</v>
      </c>
      <c r="AU1072" s="208" t="s">
        <v>82</v>
      </c>
      <c r="AV1072" s="13" t="s">
        <v>80</v>
      </c>
      <c r="AW1072" s="13" t="s">
        <v>35</v>
      </c>
      <c r="AX1072" s="13" t="s">
        <v>73</v>
      </c>
      <c r="AY1072" s="208" t="s">
        <v>185</v>
      </c>
    </row>
    <row r="1073" spans="1:65" s="14" customFormat="1" ht="11.25">
      <c r="B1073" s="209"/>
      <c r="C1073" s="210"/>
      <c r="D1073" s="200" t="s">
        <v>195</v>
      </c>
      <c r="E1073" s="211" t="s">
        <v>19</v>
      </c>
      <c r="F1073" s="212" t="s">
        <v>80</v>
      </c>
      <c r="G1073" s="210"/>
      <c r="H1073" s="213">
        <v>1</v>
      </c>
      <c r="I1073" s="214"/>
      <c r="J1073" s="210"/>
      <c r="K1073" s="210"/>
      <c r="L1073" s="215"/>
      <c r="M1073" s="216"/>
      <c r="N1073" s="217"/>
      <c r="O1073" s="217"/>
      <c r="P1073" s="217"/>
      <c r="Q1073" s="217"/>
      <c r="R1073" s="217"/>
      <c r="S1073" s="217"/>
      <c r="T1073" s="218"/>
      <c r="AT1073" s="219" t="s">
        <v>195</v>
      </c>
      <c r="AU1073" s="219" t="s">
        <v>82</v>
      </c>
      <c r="AV1073" s="14" t="s">
        <v>82</v>
      </c>
      <c r="AW1073" s="14" t="s">
        <v>35</v>
      </c>
      <c r="AX1073" s="14" t="s">
        <v>73</v>
      </c>
      <c r="AY1073" s="219" t="s">
        <v>185</v>
      </c>
    </row>
    <row r="1074" spans="1:65" s="13" customFormat="1" ht="11.25">
      <c r="B1074" s="198"/>
      <c r="C1074" s="199"/>
      <c r="D1074" s="200" t="s">
        <v>195</v>
      </c>
      <c r="E1074" s="201" t="s">
        <v>19</v>
      </c>
      <c r="F1074" s="202" t="s">
        <v>1839</v>
      </c>
      <c r="G1074" s="199"/>
      <c r="H1074" s="201" t="s">
        <v>19</v>
      </c>
      <c r="I1074" s="203"/>
      <c r="J1074" s="199"/>
      <c r="K1074" s="199"/>
      <c r="L1074" s="204"/>
      <c r="M1074" s="205"/>
      <c r="N1074" s="206"/>
      <c r="O1074" s="206"/>
      <c r="P1074" s="206"/>
      <c r="Q1074" s="206"/>
      <c r="R1074" s="206"/>
      <c r="S1074" s="206"/>
      <c r="T1074" s="207"/>
      <c r="AT1074" s="208" t="s">
        <v>195</v>
      </c>
      <c r="AU1074" s="208" t="s">
        <v>82</v>
      </c>
      <c r="AV1074" s="13" t="s">
        <v>80</v>
      </c>
      <c r="AW1074" s="13" t="s">
        <v>35</v>
      </c>
      <c r="AX1074" s="13" t="s">
        <v>73</v>
      </c>
      <c r="AY1074" s="208" t="s">
        <v>185</v>
      </c>
    </row>
    <row r="1075" spans="1:65" s="14" customFormat="1" ht="11.25">
      <c r="B1075" s="209"/>
      <c r="C1075" s="210"/>
      <c r="D1075" s="200" t="s">
        <v>195</v>
      </c>
      <c r="E1075" s="211" t="s">
        <v>19</v>
      </c>
      <c r="F1075" s="212" t="s">
        <v>82</v>
      </c>
      <c r="G1075" s="210"/>
      <c r="H1075" s="213">
        <v>2</v>
      </c>
      <c r="I1075" s="214"/>
      <c r="J1075" s="210"/>
      <c r="K1075" s="210"/>
      <c r="L1075" s="215"/>
      <c r="M1075" s="216"/>
      <c r="N1075" s="217"/>
      <c r="O1075" s="217"/>
      <c r="P1075" s="217"/>
      <c r="Q1075" s="217"/>
      <c r="R1075" s="217"/>
      <c r="S1075" s="217"/>
      <c r="T1075" s="218"/>
      <c r="AT1075" s="219" t="s">
        <v>195</v>
      </c>
      <c r="AU1075" s="219" t="s">
        <v>82</v>
      </c>
      <c r="AV1075" s="14" t="s">
        <v>82</v>
      </c>
      <c r="AW1075" s="14" t="s">
        <v>35</v>
      </c>
      <c r="AX1075" s="14" t="s">
        <v>73</v>
      </c>
      <c r="AY1075" s="219" t="s">
        <v>185</v>
      </c>
    </row>
    <row r="1076" spans="1:65" s="15" customFormat="1" ht="11.25">
      <c r="B1076" s="220"/>
      <c r="C1076" s="221"/>
      <c r="D1076" s="200" t="s">
        <v>195</v>
      </c>
      <c r="E1076" s="222" t="s">
        <v>19</v>
      </c>
      <c r="F1076" s="223" t="s">
        <v>226</v>
      </c>
      <c r="G1076" s="221"/>
      <c r="H1076" s="224">
        <v>3</v>
      </c>
      <c r="I1076" s="225"/>
      <c r="J1076" s="221"/>
      <c r="K1076" s="221"/>
      <c r="L1076" s="226"/>
      <c r="M1076" s="227"/>
      <c r="N1076" s="228"/>
      <c r="O1076" s="228"/>
      <c r="P1076" s="228"/>
      <c r="Q1076" s="228"/>
      <c r="R1076" s="228"/>
      <c r="S1076" s="228"/>
      <c r="T1076" s="229"/>
      <c r="AT1076" s="230" t="s">
        <v>195</v>
      </c>
      <c r="AU1076" s="230" t="s">
        <v>82</v>
      </c>
      <c r="AV1076" s="15" t="s">
        <v>135</v>
      </c>
      <c r="AW1076" s="15" t="s">
        <v>35</v>
      </c>
      <c r="AX1076" s="15" t="s">
        <v>80</v>
      </c>
      <c r="AY1076" s="230" t="s">
        <v>185</v>
      </c>
    </row>
    <row r="1077" spans="1:65" s="2" customFormat="1" ht="24.2" customHeight="1">
      <c r="A1077" s="36"/>
      <c r="B1077" s="37"/>
      <c r="C1077" s="180" t="s">
        <v>1419</v>
      </c>
      <c r="D1077" s="180" t="s">
        <v>187</v>
      </c>
      <c r="E1077" s="181" t="s">
        <v>1847</v>
      </c>
      <c r="F1077" s="182" t="s">
        <v>1848</v>
      </c>
      <c r="G1077" s="183" t="s">
        <v>240</v>
      </c>
      <c r="H1077" s="184">
        <v>357</v>
      </c>
      <c r="I1077" s="185"/>
      <c r="J1077" s="186">
        <f>ROUND(I1077*H1077,2)</f>
        <v>0</v>
      </c>
      <c r="K1077" s="182" t="s">
        <v>191</v>
      </c>
      <c r="L1077" s="41"/>
      <c r="M1077" s="187" t="s">
        <v>19</v>
      </c>
      <c r="N1077" s="188" t="s">
        <v>44</v>
      </c>
      <c r="O1077" s="66"/>
      <c r="P1077" s="189">
        <f>O1077*H1077</f>
        <v>0</v>
      </c>
      <c r="Q1077" s="189">
        <v>1.32E-3</v>
      </c>
      <c r="R1077" s="189">
        <f>Q1077*H1077</f>
        <v>0.47123999999999999</v>
      </c>
      <c r="S1077" s="189">
        <v>0</v>
      </c>
      <c r="T1077" s="190">
        <f>S1077*H1077</f>
        <v>0</v>
      </c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R1077" s="191" t="s">
        <v>339</v>
      </c>
      <c r="AT1077" s="191" t="s">
        <v>187</v>
      </c>
      <c r="AU1077" s="191" t="s">
        <v>82</v>
      </c>
      <c r="AY1077" s="19" t="s">
        <v>185</v>
      </c>
      <c r="BE1077" s="192">
        <f>IF(N1077="základní",J1077,0)</f>
        <v>0</v>
      </c>
      <c r="BF1077" s="192">
        <f>IF(N1077="snížená",J1077,0)</f>
        <v>0</v>
      </c>
      <c r="BG1077" s="192">
        <f>IF(N1077="zákl. přenesená",J1077,0)</f>
        <v>0</v>
      </c>
      <c r="BH1077" s="192">
        <f>IF(N1077="sníž. přenesená",J1077,0)</f>
        <v>0</v>
      </c>
      <c r="BI1077" s="192">
        <f>IF(N1077="nulová",J1077,0)</f>
        <v>0</v>
      </c>
      <c r="BJ1077" s="19" t="s">
        <v>80</v>
      </c>
      <c r="BK1077" s="192">
        <f>ROUND(I1077*H1077,2)</f>
        <v>0</v>
      </c>
      <c r="BL1077" s="19" t="s">
        <v>339</v>
      </c>
      <c r="BM1077" s="191" t="s">
        <v>1849</v>
      </c>
    </row>
    <row r="1078" spans="1:65" s="2" customFormat="1" ht="11.25">
      <c r="A1078" s="36"/>
      <c r="B1078" s="37"/>
      <c r="C1078" s="38"/>
      <c r="D1078" s="193" t="s">
        <v>193</v>
      </c>
      <c r="E1078" s="38"/>
      <c r="F1078" s="194" t="s">
        <v>1850</v>
      </c>
      <c r="G1078" s="38"/>
      <c r="H1078" s="38"/>
      <c r="I1078" s="195"/>
      <c r="J1078" s="38"/>
      <c r="K1078" s="38"/>
      <c r="L1078" s="41"/>
      <c r="M1078" s="196"/>
      <c r="N1078" s="197"/>
      <c r="O1078" s="66"/>
      <c r="P1078" s="66"/>
      <c r="Q1078" s="66"/>
      <c r="R1078" s="66"/>
      <c r="S1078" s="66"/>
      <c r="T1078" s="67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T1078" s="19" t="s">
        <v>193</v>
      </c>
      <c r="AU1078" s="19" t="s">
        <v>82</v>
      </c>
    </row>
    <row r="1079" spans="1:65" s="13" customFormat="1" ht="11.25">
      <c r="B1079" s="198"/>
      <c r="C1079" s="199"/>
      <c r="D1079" s="200" t="s">
        <v>195</v>
      </c>
      <c r="E1079" s="201" t="s">
        <v>19</v>
      </c>
      <c r="F1079" s="202" t="s">
        <v>1481</v>
      </c>
      <c r="G1079" s="199"/>
      <c r="H1079" s="201" t="s">
        <v>19</v>
      </c>
      <c r="I1079" s="203"/>
      <c r="J1079" s="199"/>
      <c r="K1079" s="199"/>
      <c r="L1079" s="204"/>
      <c r="M1079" s="205"/>
      <c r="N1079" s="206"/>
      <c r="O1079" s="206"/>
      <c r="P1079" s="206"/>
      <c r="Q1079" s="206"/>
      <c r="R1079" s="206"/>
      <c r="S1079" s="206"/>
      <c r="T1079" s="207"/>
      <c r="AT1079" s="208" t="s">
        <v>195</v>
      </c>
      <c r="AU1079" s="208" t="s">
        <v>82</v>
      </c>
      <c r="AV1079" s="13" t="s">
        <v>80</v>
      </c>
      <c r="AW1079" s="13" t="s">
        <v>35</v>
      </c>
      <c r="AX1079" s="13" t="s">
        <v>73</v>
      </c>
      <c r="AY1079" s="208" t="s">
        <v>185</v>
      </c>
    </row>
    <row r="1080" spans="1:65" s="14" customFormat="1" ht="11.25">
      <c r="B1080" s="209"/>
      <c r="C1080" s="210"/>
      <c r="D1080" s="200" t="s">
        <v>195</v>
      </c>
      <c r="E1080" s="211" t="s">
        <v>19</v>
      </c>
      <c r="F1080" s="212" t="s">
        <v>1851</v>
      </c>
      <c r="G1080" s="210"/>
      <c r="H1080" s="213">
        <v>357</v>
      </c>
      <c r="I1080" s="214"/>
      <c r="J1080" s="210"/>
      <c r="K1080" s="210"/>
      <c r="L1080" s="215"/>
      <c r="M1080" s="216"/>
      <c r="N1080" s="217"/>
      <c r="O1080" s="217"/>
      <c r="P1080" s="217"/>
      <c r="Q1080" s="217"/>
      <c r="R1080" s="217"/>
      <c r="S1080" s="217"/>
      <c r="T1080" s="218"/>
      <c r="AT1080" s="219" t="s">
        <v>195</v>
      </c>
      <c r="AU1080" s="219" t="s">
        <v>82</v>
      </c>
      <c r="AV1080" s="14" t="s">
        <v>82</v>
      </c>
      <c r="AW1080" s="14" t="s">
        <v>35</v>
      </c>
      <c r="AX1080" s="14" t="s">
        <v>73</v>
      </c>
      <c r="AY1080" s="219" t="s">
        <v>185</v>
      </c>
    </row>
    <row r="1081" spans="1:65" s="15" customFormat="1" ht="11.25">
      <c r="B1081" s="220"/>
      <c r="C1081" s="221"/>
      <c r="D1081" s="200" t="s">
        <v>195</v>
      </c>
      <c r="E1081" s="222" t="s">
        <v>19</v>
      </c>
      <c r="F1081" s="223" t="s">
        <v>226</v>
      </c>
      <c r="G1081" s="221"/>
      <c r="H1081" s="224">
        <v>357</v>
      </c>
      <c r="I1081" s="225"/>
      <c r="J1081" s="221"/>
      <c r="K1081" s="221"/>
      <c r="L1081" s="226"/>
      <c r="M1081" s="227"/>
      <c r="N1081" s="228"/>
      <c r="O1081" s="228"/>
      <c r="P1081" s="228"/>
      <c r="Q1081" s="228"/>
      <c r="R1081" s="228"/>
      <c r="S1081" s="228"/>
      <c r="T1081" s="229"/>
      <c r="AT1081" s="230" t="s">
        <v>195</v>
      </c>
      <c r="AU1081" s="230" t="s">
        <v>82</v>
      </c>
      <c r="AV1081" s="15" t="s">
        <v>135</v>
      </c>
      <c r="AW1081" s="15" t="s">
        <v>35</v>
      </c>
      <c r="AX1081" s="15" t="s">
        <v>80</v>
      </c>
      <c r="AY1081" s="230" t="s">
        <v>185</v>
      </c>
    </row>
    <row r="1082" spans="1:65" s="2" customFormat="1" ht="16.5" customHeight="1">
      <c r="A1082" s="36"/>
      <c r="B1082" s="37"/>
      <c r="C1082" s="237" t="s">
        <v>1424</v>
      </c>
      <c r="D1082" s="237" t="s">
        <v>520</v>
      </c>
      <c r="E1082" s="238" t="s">
        <v>1852</v>
      </c>
      <c r="F1082" s="239" t="s">
        <v>1853</v>
      </c>
      <c r="G1082" s="240" t="s">
        <v>240</v>
      </c>
      <c r="H1082" s="241">
        <v>374.85</v>
      </c>
      <c r="I1082" s="242"/>
      <c r="J1082" s="243">
        <f>ROUND(I1082*H1082,2)</f>
        <v>0</v>
      </c>
      <c r="K1082" s="239" t="s">
        <v>191</v>
      </c>
      <c r="L1082" s="244"/>
      <c r="M1082" s="245" t="s">
        <v>19</v>
      </c>
      <c r="N1082" s="246" t="s">
        <v>44</v>
      </c>
      <c r="O1082" s="66"/>
      <c r="P1082" s="189">
        <f>O1082*H1082</f>
        <v>0</v>
      </c>
      <c r="Q1082" s="189">
        <v>8.0000000000000002E-3</v>
      </c>
      <c r="R1082" s="189">
        <f>Q1082*H1082</f>
        <v>2.9988000000000001</v>
      </c>
      <c r="S1082" s="189">
        <v>0</v>
      </c>
      <c r="T1082" s="190">
        <f>S1082*H1082</f>
        <v>0</v>
      </c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R1082" s="191" t="s">
        <v>627</v>
      </c>
      <c r="AT1082" s="191" t="s">
        <v>520</v>
      </c>
      <c r="AU1082" s="191" t="s">
        <v>82</v>
      </c>
      <c r="AY1082" s="19" t="s">
        <v>185</v>
      </c>
      <c r="BE1082" s="192">
        <f>IF(N1082="základní",J1082,0)</f>
        <v>0</v>
      </c>
      <c r="BF1082" s="192">
        <f>IF(N1082="snížená",J1082,0)</f>
        <v>0</v>
      </c>
      <c r="BG1082" s="192">
        <f>IF(N1082="zákl. přenesená",J1082,0)</f>
        <v>0</v>
      </c>
      <c r="BH1082" s="192">
        <f>IF(N1082="sníž. přenesená",J1082,0)</f>
        <v>0</v>
      </c>
      <c r="BI1082" s="192">
        <f>IF(N1082="nulová",J1082,0)</f>
        <v>0</v>
      </c>
      <c r="BJ1082" s="19" t="s">
        <v>80</v>
      </c>
      <c r="BK1082" s="192">
        <f>ROUND(I1082*H1082,2)</f>
        <v>0</v>
      </c>
      <c r="BL1082" s="19" t="s">
        <v>339</v>
      </c>
      <c r="BM1082" s="191" t="s">
        <v>1854</v>
      </c>
    </row>
    <row r="1083" spans="1:65" s="13" customFormat="1" ht="11.25">
      <c r="B1083" s="198"/>
      <c r="C1083" s="199"/>
      <c r="D1083" s="200" t="s">
        <v>195</v>
      </c>
      <c r="E1083" s="201" t="s">
        <v>19</v>
      </c>
      <c r="F1083" s="202" t="s">
        <v>1481</v>
      </c>
      <c r="G1083" s="199"/>
      <c r="H1083" s="201" t="s">
        <v>19</v>
      </c>
      <c r="I1083" s="203"/>
      <c r="J1083" s="199"/>
      <c r="K1083" s="199"/>
      <c r="L1083" s="204"/>
      <c r="M1083" s="205"/>
      <c r="N1083" s="206"/>
      <c r="O1083" s="206"/>
      <c r="P1083" s="206"/>
      <c r="Q1083" s="206"/>
      <c r="R1083" s="206"/>
      <c r="S1083" s="206"/>
      <c r="T1083" s="207"/>
      <c r="AT1083" s="208" t="s">
        <v>195</v>
      </c>
      <c r="AU1083" s="208" t="s">
        <v>82</v>
      </c>
      <c r="AV1083" s="13" t="s">
        <v>80</v>
      </c>
      <c r="AW1083" s="13" t="s">
        <v>35</v>
      </c>
      <c r="AX1083" s="13" t="s">
        <v>73</v>
      </c>
      <c r="AY1083" s="208" t="s">
        <v>185</v>
      </c>
    </row>
    <row r="1084" spans="1:65" s="14" customFormat="1" ht="11.25">
      <c r="B1084" s="209"/>
      <c r="C1084" s="210"/>
      <c r="D1084" s="200" t="s">
        <v>195</v>
      </c>
      <c r="E1084" s="211" t="s">
        <v>19</v>
      </c>
      <c r="F1084" s="212" t="s">
        <v>1851</v>
      </c>
      <c r="G1084" s="210"/>
      <c r="H1084" s="213">
        <v>357</v>
      </c>
      <c r="I1084" s="214"/>
      <c r="J1084" s="210"/>
      <c r="K1084" s="210"/>
      <c r="L1084" s="215"/>
      <c r="M1084" s="216"/>
      <c r="N1084" s="217"/>
      <c r="O1084" s="217"/>
      <c r="P1084" s="217"/>
      <c r="Q1084" s="217"/>
      <c r="R1084" s="217"/>
      <c r="S1084" s="217"/>
      <c r="T1084" s="218"/>
      <c r="AT1084" s="219" t="s">
        <v>195</v>
      </c>
      <c r="AU1084" s="219" t="s">
        <v>82</v>
      </c>
      <c r="AV1084" s="14" t="s">
        <v>82</v>
      </c>
      <c r="AW1084" s="14" t="s">
        <v>35</v>
      </c>
      <c r="AX1084" s="14" t="s">
        <v>73</v>
      </c>
      <c r="AY1084" s="219" t="s">
        <v>185</v>
      </c>
    </row>
    <row r="1085" spans="1:65" s="15" customFormat="1" ht="11.25">
      <c r="B1085" s="220"/>
      <c r="C1085" s="221"/>
      <c r="D1085" s="200" t="s">
        <v>195</v>
      </c>
      <c r="E1085" s="222" t="s">
        <v>19</v>
      </c>
      <c r="F1085" s="223" t="s">
        <v>226</v>
      </c>
      <c r="G1085" s="221"/>
      <c r="H1085" s="224">
        <v>357</v>
      </c>
      <c r="I1085" s="225"/>
      <c r="J1085" s="221"/>
      <c r="K1085" s="221"/>
      <c r="L1085" s="226"/>
      <c r="M1085" s="227"/>
      <c r="N1085" s="228"/>
      <c r="O1085" s="228"/>
      <c r="P1085" s="228"/>
      <c r="Q1085" s="228"/>
      <c r="R1085" s="228"/>
      <c r="S1085" s="228"/>
      <c r="T1085" s="229"/>
      <c r="AT1085" s="230" t="s">
        <v>195</v>
      </c>
      <c r="AU1085" s="230" t="s">
        <v>82</v>
      </c>
      <c r="AV1085" s="15" t="s">
        <v>135</v>
      </c>
      <c r="AW1085" s="15" t="s">
        <v>35</v>
      </c>
      <c r="AX1085" s="15" t="s">
        <v>80</v>
      </c>
      <c r="AY1085" s="230" t="s">
        <v>185</v>
      </c>
    </row>
    <row r="1086" spans="1:65" s="14" customFormat="1" ht="11.25">
      <c r="B1086" s="209"/>
      <c r="C1086" s="210"/>
      <c r="D1086" s="200" t="s">
        <v>195</v>
      </c>
      <c r="E1086" s="210"/>
      <c r="F1086" s="212" t="s">
        <v>1855</v>
      </c>
      <c r="G1086" s="210"/>
      <c r="H1086" s="213">
        <v>374.85</v>
      </c>
      <c r="I1086" s="214"/>
      <c r="J1086" s="210"/>
      <c r="K1086" s="210"/>
      <c r="L1086" s="215"/>
      <c r="M1086" s="216"/>
      <c r="N1086" s="217"/>
      <c r="O1086" s="217"/>
      <c r="P1086" s="217"/>
      <c r="Q1086" s="217"/>
      <c r="R1086" s="217"/>
      <c r="S1086" s="217"/>
      <c r="T1086" s="218"/>
      <c r="AT1086" s="219" t="s">
        <v>195</v>
      </c>
      <c r="AU1086" s="219" t="s">
        <v>82</v>
      </c>
      <c r="AV1086" s="14" t="s">
        <v>82</v>
      </c>
      <c r="AW1086" s="14" t="s">
        <v>4</v>
      </c>
      <c r="AX1086" s="14" t="s">
        <v>80</v>
      </c>
      <c r="AY1086" s="219" t="s">
        <v>185</v>
      </c>
    </row>
    <row r="1087" spans="1:65" s="2" customFormat="1" ht="24.2" customHeight="1">
      <c r="A1087" s="36"/>
      <c r="B1087" s="37"/>
      <c r="C1087" s="180" t="s">
        <v>1429</v>
      </c>
      <c r="D1087" s="180" t="s">
        <v>187</v>
      </c>
      <c r="E1087" s="181" t="s">
        <v>1256</v>
      </c>
      <c r="F1087" s="182" t="s">
        <v>1257</v>
      </c>
      <c r="G1087" s="183" t="s">
        <v>457</v>
      </c>
      <c r="H1087" s="231"/>
      <c r="I1087" s="185"/>
      <c r="J1087" s="186">
        <f>ROUND(I1087*H1087,2)</f>
        <v>0</v>
      </c>
      <c r="K1087" s="182" t="s">
        <v>191</v>
      </c>
      <c r="L1087" s="41"/>
      <c r="M1087" s="187" t="s">
        <v>19</v>
      </c>
      <c r="N1087" s="188" t="s">
        <v>44</v>
      </c>
      <c r="O1087" s="66"/>
      <c r="P1087" s="189">
        <f>O1087*H1087</f>
        <v>0</v>
      </c>
      <c r="Q1087" s="189">
        <v>0</v>
      </c>
      <c r="R1087" s="189">
        <f>Q1087*H1087</f>
        <v>0</v>
      </c>
      <c r="S1087" s="189">
        <v>0</v>
      </c>
      <c r="T1087" s="190">
        <f>S1087*H1087</f>
        <v>0</v>
      </c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R1087" s="191" t="s">
        <v>339</v>
      </c>
      <c r="AT1087" s="191" t="s">
        <v>187</v>
      </c>
      <c r="AU1087" s="191" t="s">
        <v>82</v>
      </c>
      <c r="AY1087" s="19" t="s">
        <v>185</v>
      </c>
      <c r="BE1087" s="192">
        <f>IF(N1087="základní",J1087,0)</f>
        <v>0</v>
      </c>
      <c r="BF1087" s="192">
        <f>IF(N1087="snížená",J1087,0)</f>
        <v>0</v>
      </c>
      <c r="BG1087" s="192">
        <f>IF(N1087="zákl. přenesená",J1087,0)</f>
        <v>0</v>
      </c>
      <c r="BH1087" s="192">
        <f>IF(N1087="sníž. přenesená",J1087,0)</f>
        <v>0</v>
      </c>
      <c r="BI1087" s="192">
        <f>IF(N1087="nulová",J1087,0)</f>
        <v>0</v>
      </c>
      <c r="BJ1087" s="19" t="s">
        <v>80</v>
      </c>
      <c r="BK1087" s="192">
        <f>ROUND(I1087*H1087,2)</f>
        <v>0</v>
      </c>
      <c r="BL1087" s="19" t="s">
        <v>339</v>
      </c>
      <c r="BM1087" s="191" t="s">
        <v>1856</v>
      </c>
    </row>
    <row r="1088" spans="1:65" s="2" customFormat="1" ht="11.25">
      <c r="A1088" s="36"/>
      <c r="B1088" s="37"/>
      <c r="C1088" s="38"/>
      <c r="D1088" s="193" t="s">
        <v>193</v>
      </c>
      <c r="E1088" s="38"/>
      <c r="F1088" s="194" t="s">
        <v>1259</v>
      </c>
      <c r="G1088" s="38"/>
      <c r="H1088" s="38"/>
      <c r="I1088" s="195"/>
      <c r="J1088" s="38"/>
      <c r="K1088" s="38"/>
      <c r="L1088" s="41"/>
      <c r="M1088" s="196"/>
      <c r="N1088" s="197"/>
      <c r="O1088" s="66"/>
      <c r="P1088" s="66"/>
      <c r="Q1088" s="66"/>
      <c r="R1088" s="66"/>
      <c r="S1088" s="66"/>
      <c r="T1088" s="67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T1088" s="19" t="s">
        <v>193</v>
      </c>
      <c r="AU1088" s="19" t="s">
        <v>82</v>
      </c>
    </row>
    <row r="1089" spans="1:65" s="12" customFormat="1" ht="22.9" customHeight="1">
      <c r="B1089" s="164"/>
      <c r="C1089" s="165"/>
      <c r="D1089" s="166" t="s">
        <v>72</v>
      </c>
      <c r="E1089" s="178" t="s">
        <v>1260</v>
      </c>
      <c r="F1089" s="178" t="s">
        <v>1261</v>
      </c>
      <c r="G1089" s="165"/>
      <c r="H1089" s="165"/>
      <c r="I1089" s="168"/>
      <c r="J1089" s="179">
        <f>BK1089</f>
        <v>0</v>
      </c>
      <c r="K1089" s="165"/>
      <c r="L1089" s="170"/>
      <c r="M1089" s="171"/>
      <c r="N1089" s="172"/>
      <c r="O1089" s="172"/>
      <c r="P1089" s="173">
        <f>SUM(P1090:P1137)</f>
        <v>0</v>
      </c>
      <c r="Q1089" s="172"/>
      <c r="R1089" s="173">
        <f>SUM(R1090:R1137)</f>
        <v>0.81599500000000003</v>
      </c>
      <c r="S1089" s="172"/>
      <c r="T1089" s="174">
        <f>SUM(T1090:T1137)</f>
        <v>0</v>
      </c>
      <c r="AR1089" s="175" t="s">
        <v>82</v>
      </c>
      <c r="AT1089" s="176" t="s">
        <v>72</v>
      </c>
      <c r="AU1089" s="176" t="s">
        <v>80</v>
      </c>
      <c r="AY1089" s="175" t="s">
        <v>185</v>
      </c>
      <c r="BK1089" s="177">
        <f>SUM(BK1090:BK1137)</f>
        <v>0</v>
      </c>
    </row>
    <row r="1090" spans="1:65" s="2" customFormat="1" ht="24.2" customHeight="1">
      <c r="A1090" s="36"/>
      <c r="B1090" s="37"/>
      <c r="C1090" s="180" t="s">
        <v>1435</v>
      </c>
      <c r="D1090" s="180" t="s">
        <v>187</v>
      </c>
      <c r="E1090" s="181" t="s">
        <v>1857</v>
      </c>
      <c r="F1090" s="182" t="s">
        <v>1858</v>
      </c>
      <c r="G1090" s="183" t="s">
        <v>499</v>
      </c>
      <c r="H1090" s="184">
        <v>12</v>
      </c>
      <c r="I1090" s="185"/>
      <c r="J1090" s="186">
        <f>ROUND(I1090*H1090,2)</f>
        <v>0</v>
      </c>
      <c r="K1090" s="182" t="s">
        <v>449</v>
      </c>
      <c r="L1090" s="41"/>
      <c r="M1090" s="187" t="s">
        <v>19</v>
      </c>
      <c r="N1090" s="188" t="s">
        <v>44</v>
      </c>
      <c r="O1090" s="66"/>
      <c r="P1090" s="189">
        <f>O1090*H1090</f>
        <v>0</v>
      </c>
      <c r="Q1090" s="189">
        <v>2.6900000000000001E-3</v>
      </c>
      <c r="R1090" s="189">
        <f>Q1090*H1090</f>
        <v>3.2280000000000003E-2</v>
      </c>
      <c r="S1090" s="189">
        <v>0</v>
      </c>
      <c r="T1090" s="190">
        <f>S1090*H1090</f>
        <v>0</v>
      </c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R1090" s="191" t="s">
        <v>339</v>
      </c>
      <c r="AT1090" s="191" t="s">
        <v>187</v>
      </c>
      <c r="AU1090" s="191" t="s">
        <v>82</v>
      </c>
      <c r="AY1090" s="19" t="s">
        <v>185</v>
      </c>
      <c r="BE1090" s="192">
        <f>IF(N1090="základní",J1090,0)</f>
        <v>0</v>
      </c>
      <c r="BF1090" s="192">
        <f>IF(N1090="snížená",J1090,0)</f>
        <v>0</v>
      </c>
      <c r="BG1090" s="192">
        <f>IF(N1090="zákl. přenesená",J1090,0)</f>
        <v>0</v>
      </c>
      <c r="BH1090" s="192">
        <f>IF(N1090="sníž. přenesená",J1090,0)</f>
        <v>0</v>
      </c>
      <c r="BI1090" s="192">
        <f>IF(N1090="nulová",J1090,0)</f>
        <v>0</v>
      </c>
      <c r="BJ1090" s="19" t="s">
        <v>80</v>
      </c>
      <c r="BK1090" s="192">
        <f>ROUND(I1090*H1090,2)</f>
        <v>0</v>
      </c>
      <c r="BL1090" s="19" t="s">
        <v>339</v>
      </c>
      <c r="BM1090" s="191" t="s">
        <v>1859</v>
      </c>
    </row>
    <row r="1091" spans="1:65" s="13" customFormat="1" ht="11.25">
      <c r="B1091" s="198"/>
      <c r="C1091" s="199"/>
      <c r="D1091" s="200" t="s">
        <v>195</v>
      </c>
      <c r="E1091" s="201" t="s">
        <v>19</v>
      </c>
      <c r="F1091" s="202" t="s">
        <v>1266</v>
      </c>
      <c r="G1091" s="199"/>
      <c r="H1091" s="201" t="s">
        <v>19</v>
      </c>
      <c r="I1091" s="203"/>
      <c r="J1091" s="199"/>
      <c r="K1091" s="199"/>
      <c r="L1091" s="204"/>
      <c r="M1091" s="205"/>
      <c r="N1091" s="206"/>
      <c r="O1091" s="206"/>
      <c r="P1091" s="206"/>
      <c r="Q1091" s="206"/>
      <c r="R1091" s="206"/>
      <c r="S1091" s="206"/>
      <c r="T1091" s="207"/>
      <c r="AT1091" s="208" t="s">
        <v>195</v>
      </c>
      <c r="AU1091" s="208" t="s">
        <v>82</v>
      </c>
      <c r="AV1091" s="13" t="s">
        <v>80</v>
      </c>
      <c r="AW1091" s="13" t="s">
        <v>35</v>
      </c>
      <c r="AX1091" s="13" t="s">
        <v>73</v>
      </c>
      <c r="AY1091" s="208" t="s">
        <v>185</v>
      </c>
    </row>
    <row r="1092" spans="1:65" s="13" customFormat="1" ht="11.25">
      <c r="B1092" s="198"/>
      <c r="C1092" s="199"/>
      <c r="D1092" s="200" t="s">
        <v>195</v>
      </c>
      <c r="E1092" s="201" t="s">
        <v>19</v>
      </c>
      <c r="F1092" s="202" t="s">
        <v>1860</v>
      </c>
      <c r="G1092" s="199"/>
      <c r="H1092" s="201" t="s">
        <v>19</v>
      </c>
      <c r="I1092" s="203"/>
      <c r="J1092" s="199"/>
      <c r="K1092" s="199"/>
      <c r="L1092" s="204"/>
      <c r="M1092" s="205"/>
      <c r="N1092" s="206"/>
      <c r="O1092" s="206"/>
      <c r="P1092" s="206"/>
      <c r="Q1092" s="206"/>
      <c r="R1092" s="206"/>
      <c r="S1092" s="206"/>
      <c r="T1092" s="207"/>
      <c r="AT1092" s="208" t="s">
        <v>195</v>
      </c>
      <c r="AU1092" s="208" t="s">
        <v>82</v>
      </c>
      <c r="AV1092" s="13" t="s">
        <v>80</v>
      </c>
      <c r="AW1092" s="13" t="s">
        <v>35</v>
      </c>
      <c r="AX1092" s="13" t="s">
        <v>73</v>
      </c>
      <c r="AY1092" s="208" t="s">
        <v>185</v>
      </c>
    </row>
    <row r="1093" spans="1:65" s="14" customFormat="1" ht="11.25">
      <c r="B1093" s="209"/>
      <c r="C1093" s="210"/>
      <c r="D1093" s="200" t="s">
        <v>195</v>
      </c>
      <c r="E1093" s="211" t="s">
        <v>19</v>
      </c>
      <c r="F1093" s="212" t="s">
        <v>302</v>
      </c>
      <c r="G1093" s="210"/>
      <c r="H1093" s="213">
        <v>12</v>
      </c>
      <c r="I1093" s="214"/>
      <c r="J1093" s="210"/>
      <c r="K1093" s="210"/>
      <c r="L1093" s="215"/>
      <c r="M1093" s="216"/>
      <c r="N1093" s="217"/>
      <c r="O1093" s="217"/>
      <c r="P1093" s="217"/>
      <c r="Q1093" s="217"/>
      <c r="R1093" s="217"/>
      <c r="S1093" s="217"/>
      <c r="T1093" s="218"/>
      <c r="AT1093" s="219" t="s">
        <v>195</v>
      </c>
      <c r="AU1093" s="219" t="s">
        <v>82</v>
      </c>
      <c r="AV1093" s="14" t="s">
        <v>82</v>
      </c>
      <c r="AW1093" s="14" t="s">
        <v>35</v>
      </c>
      <c r="AX1093" s="14" t="s">
        <v>73</v>
      </c>
      <c r="AY1093" s="219" t="s">
        <v>185</v>
      </c>
    </row>
    <row r="1094" spans="1:65" s="15" customFormat="1" ht="11.25">
      <c r="B1094" s="220"/>
      <c r="C1094" s="221"/>
      <c r="D1094" s="200" t="s">
        <v>195</v>
      </c>
      <c r="E1094" s="222" t="s">
        <v>19</v>
      </c>
      <c r="F1094" s="223" t="s">
        <v>226</v>
      </c>
      <c r="G1094" s="221"/>
      <c r="H1094" s="224">
        <v>12</v>
      </c>
      <c r="I1094" s="225"/>
      <c r="J1094" s="221"/>
      <c r="K1094" s="221"/>
      <c r="L1094" s="226"/>
      <c r="M1094" s="227"/>
      <c r="N1094" s="228"/>
      <c r="O1094" s="228"/>
      <c r="P1094" s="228"/>
      <c r="Q1094" s="228"/>
      <c r="R1094" s="228"/>
      <c r="S1094" s="228"/>
      <c r="T1094" s="229"/>
      <c r="AT1094" s="230" t="s">
        <v>195</v>
      </c>
      <c r="AU1094" s="230" t="s">
        <v>82</v>
      </c>
      <c r="AV1094" s="15" t="s">
        <v>135</v>
      </c>
      <c r="AW1094" s="15" t="s">
        <v>35</v>
      </c>
      <c r="AX1094" s="15" t="s">
        <v>80</v>
      </c>
      <c r="AY1094" s="230" t="s">
        <v>185</v>
      </c>
    </row>
    <row r="1095" spans="1:65" s="2" customFormat="1" ht="16.5" customHeight="1">
      <c r="A1095" s="36"/>
      <c r="B1095" s="37"/>
      <c r="C1095" s="180" t="s">
        <v>1441</v>
      </c>
      <c r="D1095" s="180" t="s">
        <v>187</v>
      </c>
      <c r="E1095" s="181" t="s">
        <v>1262</v>
      </c>
      <c r="F1095" s="182" t="s">
        <v>1263</v>
      </c>
      <c r="G1095" s="183" t="s">
        <v>499</v>
      </c>
      <c r="H1095" s="184">
        <v>204.625</v>
      </c>
      <c r="I1095" s="185"/>
      <c r="J1095" s="186">
        <f>ROUND(I1095*H1095,2)</f>
        <v>0</v>
      </c>
      <c r="K1095" s="182" t="s">
        <v>191</v>
      </c>
      <c r="L1095" s="41"/>
      <c r="M1095" s="187" t="s">
        <v>19</v>
      </c>
      <c r="N1095" s="188" t="s">
        <v>44</v>
      </c>
      <c r="O1095" s="66"/>
      <c r="P1095" s="189">
        <f>O1095*H1095</f>
        <v>0</v>
      </c>
      <c r="Q1095" s="189">
        <v>4.0000000000000003E-5</v>
      </c>
      <c r="R1095" s="189">
        <f>Q1095*H1095</f>
        <v>8.1850000000000013E-3</v>
      </c>
      <c r="S1095" s="189">
        <v>0</v>
      </c>
      <c r="T1095" s="190">
        <f>S1095*H1095</f>
        <v>0</v>
      </c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R1095" s="191" t="s">
        <v>339</v>
      </c>
      <c r="AT1095" s="191" t="s">
        <v>187</v>
      </c>
      <c r="AU1095" s="191" t="s">
        <v>82</v>
      </c>
      <c r="AY1095" s="19" t="s">
        <v>185</v>
      </c>
      <c r="BE1095" s="192">
        <f>IF(N1095="základní",J1095,0)</f>
        <v>0</v>
      </c>
      <c r="BF1095" s="192">
        <f>IF(N1095="snížená",J1095,0)</f>
        <v>0</v>
      </c>
      <c r="BG1095" s="192">
        <f>IF(N1095="zákl. přenesená",J1095,0)</f>
        <v>0</v>
      </c>
      <c r="BH1095" s="192">
        <f>IF(N1095="sníž. přenesená",J1095,0)</f>
        <v>0</v>
      </c>
      <c r="BI1095" s="192">
        <f>IF(N1095="nulová",J1095,0)</f>
        <v>0</v>
      </c>
      <c r="BJ1095" s="19" t="s">
        <v>80</v>
      </c>
      <c r="BK1095" s="192">
        <f>ROUND(I1095*H1095,2)</f>
        <v>0</v>
      </c>
      <c r="BL1095" s="19" t="s">
        <v>339</v>
      </c>
      <c r="BM1095" s="191" t="s">
        <v>1861</v>
      </c>
    </row>
    <row r="1096" spans="1:65" s="2" customFormat="1" ht="11.25">
      <c r="A1096" s="36"/>
      <c r="B1096" s="37"/>
      <c r="C1096" s="38"/>
      <c r="D1096" s="193" t="s">
        <v>193</v>
      </c>
      <c r="E1096" s="38"/>
      <c r="F1096" s="194" t="s">
        <v>1265</v>
      </c>
      <c r="G1096" s="38"/>
      <c r="H1096" s="38"/>
      <c r="I1096" s="195"/>
      <c r="J1096" s="38"/>
      <c r="K1096" s="38"/>
      <c r="L1096" s="41"/>
      <c r="M1096" s="196"/>
      <c r="N1096" s="197"/>
      <c r="O1096" s="66"/>
      <c r="P1096" s="66"/>
      <c r="Q1096" s="66"/>
      <c r="R1096" s="66"/>
      <c r="S1096" s="66"/>
      <c r="T1096" s="67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T1096" s="19" t="s">
        <v>193</v>
      </c>
      <c r="AU1096" s="19" t="s">
        <v>82</v>
      </c>
    </row>
    <row r="1097" spans="1:65" s="13" customFormat="1" ht="11.25">
      <c r="B1097" s="198"/>
      <c r="C1097" s="199"/>
      <c r="D1097" s="200" t="s">
        <v>195</v>
      </c>
      <c r="E1097" s="201" t="s">
        <v>19</v>
      </c>
      <c r="F1097" s="202" t="s">
        <v>1266</v>
      </c>
      <c r="G1097" s="199"/>
      <c r="H1097" s="201" t="s">
        <v>19</v>
      </c>
      <c r="I1097" s="203"/>
      <c r="J1097" s="199"/>
      <c r="K1097" s="199"/>
      <c r="L1097" s="204"/>
      <c r="M1097" s="205"/>
      <c r="N1097" s="206"/>
      <c r="O1097" s="206"/>
      <c r="P1097" s="206"/>
      <c r="Q1097" s="206"/>
      <c r="R1097" s="206"/>
      <c r="S1097" s="206"/>
      <c r="T1097" s="207"/>
      <c r="AT1097" s="208" t="s">
        <v>195</v>
      </c>
      <c r="AU1097" s="208" t="s">
        <v>82</v>
      </c>
      <c r="AV1097" s="13" t="s">
        <v>80</v>
      </c>
      <c r="AW1097" s="13" t="s">
        <v>35</v>
      </c>
      <c r="AX1097" s="13" t="s">
        <v>73</v>
      </c>
      <c r="AY1097" s="208" t="s">
        <v>185</v>
      </c>
    </row>
    <row r="1098" spans="1:65" s="13" customFormat="1" ht="11.25">
      <c r="B1098" s="198"/>
      <c r="C1098" s="199"/>
      <c r="D1098" s="200" t="s">
        <v>195</v>
      </c>
      <c r="E1098" s="201" t="s">
        <v>19</v>
      </c>
      <c r="F1098" s="202" t="s">
        <v>1268</v>
      </c>
      <c r="G1098" s="199"/>
      <c r="H1098" s="201" t="s">
        <v>19</v>
      </c>
      <c r="I1098" s="203"/>
      <c r="J1098" s="199"/>
      <c r="K1098" s="199"/>
      <c r="L1098" s="204"/>
      <c r="M1098" s="205"/>
      <c r="N1098" s="206"/>
      <c r="O1098" s="206"/>
      <c r="P1098" s="206"/>
      <c r="Q1098" s="206"/>
      <c r="R1098" s="206"/>
      <c r="S1098" s="206"/>
      <c r="T1098" s="207"/>
      <c r="AT1098" s="208" t="s">
        <v>195</v>
      </c>
      <c r="AU1098" s="208" t="s">
        <v>82</v>
      </c>
      <c r="AV1098" s="13" t="s">
        <v>80</v>
      </c>
      <c r="AW1098" s="13" t="s">
        <v>35</v>
      </c>
      <c r="AX1098" s="13" t="s">
        <v>73</v>
      </c>
      <c r="AY1098" s="208" t="s">
        <v>185</v>
      </c>
    </row>
    <row r="1099" spans="1:65" s="14" customFormat="1" ht="11.25">
      <c r="B1099" s="209"/>
      <c r="C1099" s="210"/>
      <c r="D1099" s="200" t="s">
        <v>195</v>
      </c>
      <c r="E1099" s="211" t="s">
        <v>19</v>
      </c>
      <c r="F1099" s="212" t="s">
        <v>1862</v>
      </c>
      <c r="G1099" s="210"/>
      <c r="H1099" s="213">
        <v>36.625</v>
      </c>
      <c r="I1099" s="214"/>
      <c r="J1099" s="210"/>
      <c r="K1099" s="210"/>
      <c r="L1099" s="215"/>
      <c r="M1099" s="216"/>
      <c r="N1099" s="217"/>
      <c r="O1099" s="217"/>
      <c r="P1099" s="217"/>
      <c r="Q1099" s="217"/>
      <c r="R1099" s="217"/>
      <c r="S1099" s="217"/>
      <c r="T1099" s="218"/>
      <c r="AT1099" s="219" t="s">
        <v>195</v>
      </c>
      <c r="AU1099" s="219" t="s">
        <v>82</v>
      </c>
      <c r="AV1099" s="14" t="s">
        <v>82</v>
      </c>
      <c r="AW1099" s="14" t="s">
        <v>35</v>
      </c>
      <c r="AX1099" s="14" t="s">
        <v>73</v>
      </c>
      <c r="AY1099" s="219" t="s">
        <v>185</v>
      </c>
    </row>
    <row r="1100" spans="1:65" s="13" customFormat="1" ht="11.25">
      <c r="B1100" s="198"/>
      <c r="C1100" s="199"/>
      <c r="D1100" s="200" t="s">
        <v>195</v>
      </c>
      <c r="E1100" s="201" t="s">
        <v>19</v>
      </c>
      <c r="F1100" s="202" t="s">
        <v>1863</v>
      </c>
      <c r="G1100" s="199"/>
      <c r="H1100" s="201" t="s">
        <v>19</v>
      </c>
      <c r="I1100" s="203"/>
      <c r="J1100" s="199"/>
      <c r="K1100" s="199"/>
      <c r="L1100" s="204"/>
      <c r="M1100" s="205"/>
      <c r="N1100" s="206"/>
      <c r="O1100" s="206"/>
      <c r="P1100" s="206"/>
      <c r="Q1100" s="206"/>
      <c r="R1100" s="206"/>
      <c r="S1100" s="206"/>
      <c r="T1100" s="207"/>
      <c r="AT1100" s="208" t="s">
        <v>195</v>
      </c>
      <c r="AU1100" s="208" t="s">
        <v>82</v>
      </c>
      <c r="AV1100" s="13" t="s">
        <v>80</v>
      </c>
      <c r="AW1100" s="13" t="s">
        <v>35</v>
      </c>
      <c r="AX1100" s="13" t="s">
        <v>73</v>
      </c>
      <c r="AY1100" s="208" t="s">
        <v>185</v>
      </c>
    </row>
    <row r="1101" spans="1:65" s="14" customFormat="1" ht="11.25">
      <c r="B1101" s="209"/>
      <c r="C1101" s="210"/>
      <c r="D1101" s="200" t="s">
        <v>195</v>
      </c>
      <c r="E1101" s="211" t="s">
        <v>19</v>
      </c>
      <c r="F1101" s="212" t="s">
        <v>1342</v>
      </c>
      <c r="G1101" s="210"/>
      <c r="H1101" s="213">
        <v>71</v>
      </c>
      <c r="I1101" s="214"/>
      <c r="J1101" s="210"/>
      <c r="K1101" s="210"/>
      <c r="L1101" s="215"/>
      <c r="M1101" s="216"/>
      <c r="N1101" s="217"/>
      <c r="O1101" s="217"/>
      <c r="P1101" s="217"/>
      <c r="Q1101" s="217"/>
      <c r="R1101" s="217"/>
      <c r="S1101" s="217"/>
      <c r="T1101" s="218"/>
      <c r="AT1101" s="219" t="s">
        <v>195</v>
      </c>
      <c r="AU1101" s="219" t="s">
        <v>82</v>
      </c>
      <c r="AV1101" s="14" t="s">
        <v>82</v>
      </c>
      <c r="AW1101" s="14" t="s">
        <v>35</v>
      </c>
      <c r="AX1101" s="14" t="s">
        <v>73</v>
      </c>
      <c r="AY1101" s="219" t="s">
        <v>185</v>
      </c>
    </row>
    <row r="1102" spans="1:65" s="13" customFormat="1" ht="11.25">
      <c r="B1102" s="198"/>
      <c r="C1102" s="199"/>
      <c r="D1102" s="200" t="s">
        <v>195</v>
      </c>
      <c r="E1102" s="201" t="s">
        <v>19</v>
      </c>
      <c r="F1102" s="202" t="s">
        <v>1273</v>
      </c>
      <c r="G1102" s="199"/>
      <c r="H1102" s="201" t="s">
        <v>19</v>
      </c>
      <c r="I1102" s="203"/>
      <c r="J1102" s="199"/>
      <c r="K1102" s="199"/>
      <c r="L1102" s="204"/>
      <c r="M1102" s="205"/>
      <c r="N1102" s="206"/>
      <c r="O1102" s="206"/>
      <c r="P1102" s="206"/>
      <c r="Q1102" s="206"/>
      <c r="R1102" s="206"/>
      <c r="S1102" s="206"/>
      <c r="T1102" s="207"/>
      <c r="AT1102" s="208" t="s">
        <v>195</v>
      </c>
      <c r="AU1102" s="208" t="s">
        <v>82</v>
      </c>
      <c r="AV1102" s="13" t="s">
        <v>80</v>
      </c>
      <c r="AW1102" s="13" t="s">
        <v>35</v>
      </c>
      <c r="AX1102" s="13" t="s">
        <v>73</v>
      </c>
      <c r="AY1102" s="208" t="s">
        <v>185</v>
      </c>
    </row>
    <row r="1103" spans="1:65" s="14" customFormat="1" ht="11.25">
      <c r="B1103" s="209"/>
      <c r="C1103" s="210"/>
      <c r="D1103" s="200" t="s">
        <v>195</v>
      </c>
      <c r="E1103" s="211" t="s">
        <v>19</v>
      </c>
      <c r="F1103" s="212" t="s">
        <v>935</v>
      </c>
      <c r="G1103" s="210"/>
      <c r="H1103" s="213">
        <v>40</v>
      </c>
      <c r="I1103" s="214"/>
      <c r="J1103" s="210"/>
      <c r="K1103" s="210"/>
      <c r="L1103" s="215"/>
      <c r="M1103" s="216"/>
      <c r="N1103" s="217"/>
      <c r="O1103" s="217"/>
      <c r="P1103" s="217"/>
      <c r="Q1103" s="217"/>
      <c r="R1103" s="217"/>
      <c r="S1103" s="217"/>
      <c r="T1103" s="218"/>
      <c r="AT1103" s="219" t="s">
        <v>195</v>
      </c>
      <c r="AU1103" s="219" t="s">
        <v>82</v>
      </c>
      <c r="AV1103" s="14" t="s">
        <v>82</v>
      </c>
      <c r="AW1103" s="14" t="s">
        <v>35</v>
      </c>
      <c r="AX1103" s="14" t="s">
        <v>73</v>
      </c>
      <c r="AY1103" s="219" t="s">
        <v>185</v>
      </c>
    </row>
    <row r="1104" spans="1:65" s="13" customFormat="1" ht="11.25">
      <c r="B1104" s="198"/>
      <c r="C1104" s="199"/>
      <c r="D1104" s="200" t="s">
        <v>195</v>
      </c>
      <c r="E1104" s="201" t="s">
        <v>19</v>
      </c>
      <c r="F1104" s="202" t="s">
        <v>1864</v>
      </c>
      <c r="G1104" s="199"/>
      <c r="H1104" s="201" t="s">
        <v>19</v>
      </c>
      <c r="I1104" s="203"/>
      <c r="J1104" s="199"/>
      <c r="K1104" s="199"/>
      <c r="L1104" s="204"/>
      <c r="M1104" s="205"/>
      <c r="N1104" s="206"/>
      <c r="O1104" s="206"/>
      <c r="P1104" s="206"/>
      <c r="Q1104" s="206"/>
      <c r="R1104" s="206"/>
      <c r="S1104" s="206"/>
      <c r="T1104" s="207"/>
      <c r="AT1104" s="208" t="s">
        <v>195</v>
      </c>
      <c r="AU1104" s="208" t="s">
        <v>82</v>
      </c>
      <c r="AV1104" s="13" t="s">
        <v>80</v>
      </c>
      <c r="AW1104" s="13" t="s">
        <v>35</v>
      </c>
      <c r="AX1104" s="13" t="s">
        <v>73</v>
      </c>
      <c r="AY1104" s="208" t="s">
        <v>185</v>
      </c>
    </row>
    <row r="1105" spans="1:65" s="14" customFormat="1" ht="11.25">
      <c r="B1105" s="209"/>
      <c r="C1105" s="210"/>
      <c r="D1105" s="200" t="s">
        <v>195</v>
      </c>
      <c r="E1105" s="211" t="s">
        <v>19</v>
      </c>
      <c r="F1105" s="212" t="s">
        <v>1026</v>
      </c>
      <c r="G1105" s="210"/>
      <c r="H1105" s="213">
        <v>57</v>
      </c>
      <c r="I1105" s="214"/>
      <c r="J1105" s="210"/>
      <c r="K1105" s="210"/>
      <c r="L1105" s="215"/>
      <c r="M1105" s="216"/>
      <c r="N1105" s="217"/>
      <c r="O1105" s="217"/>
      <c r="P1105" s="217"/>
      <c r="Q1105" s="217"/>
      <c r="R1105" s="217"/>
      <c r="S1105" s="217"/>
      <c r="T1105" s="218"/>
      <c r="AT1105" s="219" t="s">
        <v>195</v>
      </c>
      <c r="AU1105" s="219" t="s">
        <v>82</v>
      </c>
      <c r="AV1105" s="14" t="s">
        <v>82</v>
      </c>
      <c r="AW1105" s="14" t="s">
        <v>35</v>
      </c>
      <c r="AX1105" s="14" t="s">
        <v>73</v>
      </c>
      <c r="AY1105" s="219" t="s">
        <v>185</v>
      </c>
    </row>
    <row r="1106" spans="1:65" s="15" customFormat="1" ht="11.25">
      <c r="B1106" s="220"/>
      <c r="C1106" s="221"/>
      <c r="D1106" s="200" t="s">
        <v>195</v>
      </c>
      <c r="E1106" s="222" t="s">
        <v>19</v>
      </c>
      <c r="F1106" s="223" t="s">
        <v>226</v>
      </c>
      <c r="G1106" s="221"/>
      <c r="H1106" s="224">
        <v>204.625</v>
      </c>
      <c r="I1106" s="225"/>
      <c r="J1106" s="221"/>
      <c r="K1106" s="221"/>
      <c r="L1106" s="226"/>
      <c r="M1106" s="227"/>
      <c r="N1106" s="228"/>
      <c r="O1106" s="228"/>
      <c r="P1106" s="228"/>
      <c r="Q1106" s="228"/>
      <c r="R1106" s="228"/>
      <c r="S1106" s="228"/>
      <c r="T1106" s="229"/>
      <c r="AT1106" s="230" t="s">
        <v>195</v>
      </c>
      <c r="AU1106" s="230" t="s">
        <v>82</v>
      </c>
      <c r="AV1106" s="15" t="s">
        <v>135</v>
      </c>
      <c r="AW1106" s="15" t="s">
        <v>35</v>
      </c>
      <c r="AX1106" s="15" t="s">
        <v>80</v>
      </c>
      <c r="AY1106" s="230" t="s">
        <v>185</v>
      </c>
    </row>
    <row r="1107" spans="1:65" s="2" customFormat="1" ht="21.75" customHeight="1">
      <c r="A1107" s="36"/>
      <c r="B1107" s="37"/>
      <c r="C1107" s="180" t="s">
        <v>1446</v>
      </c>
      <c r="D1107" s="180" t="s">
        <v>187</v>
      </c>
      <c r="E1107" s="181" t="s">
        <v>1274</v>
      </c>
      <c r="F1107" s="182" t="s">
        <v>1275</v>
      </c>
      <c r="G1107" s="183" t="s">
        <v>499</v>
      </c>
      <c r="H1107" s="184">
        <v>123</v>
      </c>
      <c r="I1107" s="185"/>
      <c r="J1107" s="186">
        <f>ROUND(I1107*H1107,2)</f>
        <v>0</v>
      </c>
      <c r="K1107" s="182" t="s">
        <v>191</v>
      </c>
      <c r="L1107" s="41"/>
      <c r="M1107" s="187" t="s">
        <v>19</v>
      </c>
      <c r="N1107" s="188" t="s">
        <v>44</v>
      </c>
      <c r="O1107" s="66"/>
      <c r="P1107" s="189">
        <f>O1107*H1107</f>
        <v>0</v>
      </c>
      <c r="Q1107" s="189">
        <v>4.0000000000000003E-5</v>
      </c>
      <c r="R1107" s="189">
        <f>Q1107*H1107</f>
        <v>4.9200000000000008E-3</v>
      </c>
      <c r="S1107" s="189">
        <v>0</v>
      </c>
      <c r="T1107" s="190">
        <f>S1107*H1107</f>
        <v>0</v>
      </c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R1107" s="191" t="s">
        <v>339</v>
      </c>
      <c r="AT1107" s="191" t="s">
        <v>187</v>
      </c>
      <c r="AU1107" s="191" t="s">
        <v>82</v>
      </c>
      <c r="AY1107" s="19" t="s">
        <v>185</v>
      </c>
      <c r="BE1107" s="192">
        <f>IF(N1107="základní",J1107,0)</f>
        <v>0</v>
      </c>
      <c r="BF1107" s="192">
        <f>IF(N1107="snížená",J1107,0)</f>
        <v>0</v>
      </c>
      <c r="BG1107" s="192">
        <f>IF(N1107="zákl. přenesená",J1107,0)</f>
        <v>0</v>
      </c>
      <c r="BH1107" s="192">
        <f>IF(N1107="sníž. přenesená",J1107,0)</f>
        <v>0</v>
      </c>
      <c r="BI1107" s="192">
        <f>IF(N1107="nulová",J1107,0)</f>
        <v>0</v>
      </c>
      <c r="BJ1107" s="19" t="s">
        <v>80</v>
      </c>
      <c r="BK1107" s="192">
        <f>ROUND(I1107*H1107,2)</f>
        <v>0</v>
      </c>
      <c r="BL1107" s="19" t="s">
        <v>339</v>
      </c>
      <c r="BM1107" s="191" t="s">
        <v>1865</v>
      </c>
    </row>
    <row r="1108" spans="1:65" s="2" customFormat="1" ht="11.25">
      <c r="A1108" s="36"/>
      <c r="B1108" s="37"/>
      <c r="C1108" s="38"/>
      <c r="D1108" s="193" t="s">
        <v>193</v>
      </c>
      <c r="E1108" s="38"/>
      <c r="F1108" s="194" t="s">
        <v>1277</v>
      </c>
      <c r="G1108" s="38"/>
      <c r="H1108" s="38"/>
      <c r="I1108" s="195"/>
      <c r="J1108" s="38"/>
      <c r="K1108" s="38"/>
      <c r="L1108" s="41"/>
      <c r="M1108" s="196"/>
      <c r="N1108" s="197"/>
      <c r="O1108" s="66"/>
      <c r="P1108" s="66"/>
      <c r="Q1108" s="66"/>
      <c r="R1108" s="66"/>
      <c r="S1108" s="66"/>
      <c r="T1108" s="67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T1108" s="19" t="s">
        <v>193</v>
      </c>
      <c r="AU1108" s="19" t="s">
        <v>82</v>
      </c>
    </row>
    <row r="1109" spans="1:65" s="13" customFormat="1" ht="11.25">
      <c r="B1109" s="198"/>
      <c r="C1109" s="199"/>
      <c r="D1109" s="200" t="s">
        <v>195</v>
      </c>
      <c r="E1109" s="201" t="s">
        <v>19</v>
      </c>
      <c r="F1109" s="202" t="s">
        <v>1266</v>
      </c>
      <c r="G1109" s="199"/>
      <c r="H1109" s="201" t="s">
        <v>19</v>
      </c>
      <c r="I1109" s="203"/>
      <c r="J1109" s="199"/>
      <c r="K1109" s="199"/>
      <c r="L1109" s="204"/>
      <c r="M1109" s="205"/>
      <c r="N1109" s="206"/>
      <c r="O1109" s="206"/>
      <c r="P1109" s="206"/>
      <c r="Q1109" s="206"/>
      <c r="R1109" s="206"/>
      <c r="S1109" s="206"/>
      <c r="T1109" s="207"/>
      <c r="AT1109" s="208" t="s">
        <v>195</v>
      </c>
      <c r="AU1109" s="208" t="s">
        <v>82</v>
      </c>
      <c r="AV1109" s="13" t="s">
        <v>80</v>
      </c>
      <c r="AW1109" s="13" t="s">
        <v>35</v>
      </c>
      <c r="AX1109" s="13" t="s">
        <v>73</v>
      </c>
      <c r="AY1109" s="208" t="s">
        <v>185</v>
      </c>
    </row>
    <row r="1110" spans="1:65" s="13" customFormat="1" ht="11.25">
      <c r="B1110" s="198"/>
      <c r="C1110" s="199"/>
      <c r="D1110" s="200" t="s">
        <v>195</v>
      </c>
      <c r="E1110" s="201" t="s">
        <v>19</v>
      </c>
      <c r="F1110" s="202" t="s">
        <v>1278</v>
      </c>
      <c r="G1110" s="199"/>
      <c r="H1110" s="201" t="s">
        <v>19</v>
      </c>
      <c r="I1110" s="203"/>
      <c r="J1110" s="199"/>
      <c r="K1110" s="199"/>
      <c r="L1110" s="204"/>
      <c r="M1110" s="205"/>
      <c r="N1110" s="206"/>
      <c r="O1110" s="206"/>
      <c r="P1110" s="206"/>
      <c r="Q1110" s="206"/>
      <c r="R1110" s="206"/>
      <c r="S1110" s="206"/>
      <c r="T1110" s="207"/>
      <c r="AT1110" s="208" t="s">
        <v>195</v>
      </c>
      <c r="AU1110" s="208" t="s">
        <v>82</v>
      </c>
      <c r="AV1110" s="13" t="s">
        <v>80</v>
      </c>
      <c r="AW1110" s="13" t="s">
        <v>35</v>
      </c>
      <c r="AX1110" s="13" t="s">
        <v>73</v>
      </c>
      <c r="AY1110" s="208" t="s">
        <v>185</v>
      </c>
    </row>
    <row r="1111" spans="1:65" s="14" customFormat="1" ht="11.25">
      <c r="B1111" s="209"/>
      <c r="C1111" s="210"/>
      <c r="D1111" s="200" t="s">
        <v>195</v>
      </c>
      <c r="E1111" s="211" t="s">
        <v>19</v>
      </c>
      <c r="F1111" s="212" t="s">
        <v>1866</v>
      </c>
      <c r="G1111" s="210"/>
      <c r="H1111" s="213">
        <v>97</v>
      </c>
      <c r="I1111" s="214"/>
      <c r="J1111" s="210"/>
      <c r="K1111" s="210"/>
      <c r="L1111" s="215"/>
      <c r="M1111" s="216"/>
      <c r="N1111" s="217"/>
      <c r="O1111" s="217"/>
      <c r="P1111" s="217"/>
      <c r="Q1111" s="217"/>
      <c r="R1111" s="217"/>
      <c r="S1111" s="217"/>
      <c r="T1111" s="218"/>
      <c r="AT1111" s="219" t="s">
        <v>195</v>
      </c>
      <c r="AU1111" s="219" t="s">
        <v>82</v>
      </c>
      <c r="AV1111" s="14" t="s">
        <v>82</v>
      </c>
      <c r="AW1111" s="14" t="s">
        <v>35</v>
      </c>
      <c r="AX1111" s="14" t="s">
        <v>73</v>
      </c>
      <c r="AY1111" s="219" t="s">
        <v>185</v>
      </c>
    </row>
    <row r="1112" spans="1:65" s="13" customFormat="1" ht="11.25">
      <c r="B1112" s="198"/>
      <c r="C1112" s="199"/>
      <c r="D1112" s="200" t="s">
        <v>195</v>
      </c>
      <c r="E1112" s="201" t="s">
        <v>19</v>
      </c>
      <c r="F1112" s="202" t="s">
        <v>1867</v>
      </c>
      <c r="G1112" s="199"/>
      <c r="H1112" s="201" t="s">
        <v>19</v>
      </c>
      <c r="I1112" s="203"/>
      <c r="J1112" s="199"/>
      <c r="K1112" s="199"/>
      <c r="L1112" s="204"/>
      <c r="M1112" s="205"/>
      <c r="N1112" s="206"/>
      <c r="O1112" s="206"/>
      <c r="P1112" s="206"/>
      <c r="Q1112" s="206"/>
      <c r="R1112" s="206"/>
      <c r="S1112" s="206"/>
      <c r="T1112" s="207"/>
      <c r="AT1112" s="208" t="s">
        <v>195</v>
      </c>
      <c r="AU1112" s="208" t="s">
        <v>82</v>
      </c>
      <c r="AV1112" s="13" t="s">
        <v>80</v>
      </c>
      <c r="AW1112" s="13" t="s">
        <v>35</v>
      </c>
      <c r="AX1112" s="13" t="s">
        <v>73</v>
      </c>
      <c r="AY1112" s="208" t="s">
        <v>185</v>
      </c>
    </row>
    <row r="1113" spans="1:65" s="14" customFormat="1" ht="11.25">
      <c r="B1113" s="209"/>
      <c r="C1113" s="210"/>
      <c r="D1113" s="200" t="s">
        <v>195</v>
      </c>
      <c r="E1113" s="211" t="s">
        <v>19</v>
      </c>
      <c r="F1113" s="212" t="s">
        <v>417</v>
      </c>
      <c r="G1113" s="210"/>
      <c r="H1113" s="213">
        <v>26</v>
      </c>
      <c r="I1113" s="214"/>
      <c r="J1113" s="210"/>
      <c r="K1113" s="210"/>
      <c r="L1113" s="215"/>
      <c r="M1113" s="216"/>
      <c r="N1113" s="217"/>
      <c r="O1113" s="217"/>
      <c r="P1113" s="217"/>
      <c r="Q1113" s="217"/>
      <c r="R1113" s="217"/>
      <c r="S1113" s="217"/>
      <c r="T1113" s="218"/>
      <c r="AT1113" s="219" t="s">
        <v>195</v>
      </c>
      <c r="AU1113" s="219" t="s">
        <v>82</v>
      </c>
      <c r="AV1113" s="14" t="s">
        <v>82</v>
      </c>
      <c r="AW1113" s="14" t="s">
        <v>35</v>
      </c>
      <c r="AX1113" s="14" t="s">
        <v>73</v>
      </c>
      <c r="AY1113" s="219" t="s">
        <v>185</v>
      </c>
    </row>
    <row r="1114" spans="1:65" s="15" customFormat="1" ht="11.25">
      <c r="B1114" s="220"/>
      <c r="C1114" s="221"/>
      <c r="D1114" s="200" t="s">
        <v>195</v>
      </c>
      <c r="E1114" s="222" t="s">
        <v>19</v>
      </c>
      <c r="F1114" s="223" t="s">
        <v>226</v>
      </c>
      <c r="G1114" s="221"/>
      <c r="H1114" s="224">
        <v>123</v>
      </c>
      <c r="I1114" s="225"/>
      <c r="J1114" s="221"/>
      <c r="K1114" s="221"/>
      <c r="L1114" s="226"/>
      <c r="M1114" s="227"/>
      <c r="N1114" s="228"/>
      <c r="O1114" s="228"/>
      <c r="P1114" s="228"/>
      <c r="Q1114" s="228"/>
      <c r="R1114" s="228"/>
      <c r="S1114" s="228"/>
      <c r="T1114" s="229"/>
      <c r="AT1114" s="230" t="s">
        <v>195</v>
      </c>
      <c r="AU1114" s="230" t="s">
        <v>82</v>
      </c>
      <c r="AV1114" s="15" t="s">
        <v>135</v>
      </c>
      <c r="AW1114" s="15" t="s">
        <v>35</v>
      </c>
      <c r="AX1114" s="15" t="s">
        <v>80</v>
      </c>
      <c r="AY1114" s="230" t="s">
        <v>185</v>
      </c>
    </row>
    <row r="1115" spans="1:65" s="2" customFormat="1" ht="16.5" customHeight="1">
      <c r="A1115" s="36"/>
      <c r="B1115" s="37"/>
      <c r="C1115" s="237" t="s">
        <v>1453</v>
      </c>
      <c r="D1115" s="237" t="s">
        <v>520</v>
      </c>
      <c r="E1115" s="238" t="s">
        <v>1280</v>
      </c>
      <c r="F1115" s="239" t="s">
        <v>1281</v>
      </c>
      <c r="G1115" s="240" t="s">
        <v>240</v>
      </c>
      <c r="H1115" s="241">
        <v>102.748</v>
      </c>
      <c r="I1115" s="242"/>
      <c r="J1115" s="243">
        <f>ROUND(I1115*H1115,2)</f>
        <v>0</v>
      </c>
      <c r="K1115" s="239" t="s">
        <v>191</v>
      </c>
      <c r="L1115" s="244"/>
      <c r="M1115" s="245" t="s">
        <v>19</v>
      </c>
      <c r="N1115" s="246" t="s">
        <v>44</v>
      </c>
      <c r="O1115" s="66"/>
      <c r="P1115" s="189">
        <f>O1115*H1115</f>
        <v>0</v>
      </c>
      <c r="Q1115" s="189">
        <v>7.4999999999999997E-3</v>
      </c>
      <c r="R1115" s="189">
        <f>Q1115*H1115</f>
        <v>0.77061000000000002</v>
      </c>
      <c r="S1115" s="189">
        <v>0</v>
      </c>
      <c r="T1115" s="190">
        <f>S1115*H1115</f>
        <v>0</v>
      </c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R1115" s="191" t="s">
        <v>627</v>
      </c>
      <c r="AT1115" s="191" t="s">
        <v>520</v>
      </c>
      <c r="AU1115" s="191" t="s">
        <v>82</v>
      </c>
      <c r="AY1115" s="19" t="s">
        <v>185</v>
      </c>
      <c r="BE1115" s="192">
        <f>IF(N1115="základní",J1115,0)</f>
        <v>0</v>
      </c>
      <c r="BF1115" s="192">
        <f>IF(N1115="snížená",J1115,0)</f>
        <v>0</v>
      </c>
      <c r="BG1115" s="192">
        <f>IF(N1115="zákl. přenesená",J1115,0)</f>
        <v>0</v>
      </c>
      <c r="BH1115" s="192">
        <f>IF(N1115="sníž. přenesená",J1115,0)</f>
        <v>0</v>
      </c>
      <c r="BI1115" s="192">
        <f>IF(N1115="nulová",J1115,0)</f>
        <v>0</v>
      </c>
      <c r="BJ1115" s="19" t="s">
        <v>80</v>
      </c>
      <c r="BK1115" s="192">
        <f>ROUND(I1115*H1115,2)</f>
        <v>0</v>
      </c>
      <c r="BL1115" s="19" t="s">
        <v>339</v>
      </c>
      <c r="BM1115" s="191" t="s">
        <v>1868</v>
      </c>
    </row>
    <row r="1116" spans="1:65" s="13" customFormat="1" ht="11.25">
      <c r="B1116" s="198"/>
      <c r="C1116" s="199"/>
      <c r="D1116" s="200" t="s">
        <v>195</v>
      </c>
      <c r="E1116" s="201" t="s">
        <v>19</v>
      </c>
      <c r="F1116" s="202" t="s">
        <v>1266</v>
      </c>
      <c r="G1116" s="199"/>
      <c r="H1116" s="201" t="s">
        <v>19</v>
      </c>
      <c r="I1116" s="203"/>
      <c r="J1116" s="199"/>
      <c r="K1116" s="199"/>
      <c r="L1116" s="204"/>
      <c r="M1116" s="205"/>
      <c r="N1116" s="206"/>
      <c r="O1116" s="206"/>
      <c r="P1116" s="206"/>
      <c r="Q1116" s="206"/>
      <c r="R1116" s="206"/>
      <c r="S1116" s="206"/>
      <c r="T1116" s="207"/>
      <c r="AT1116" s="208" t="s">
        <v>195</v>
      </c>
      <c r="AU1116" s="208" t="s">
        <v>82</v>
      </c>
      <c r="AV1116" s="13" t="s">
        <v>80</v>
      </c>
      <c r="AW1116" s="13" t="s">
        <v>35</v>
      </c>
      <c r="AX1116" s="13" t="s">
        <v>73</v>
      </c>
      <c r="AY1116" s="208" t="s">
        <v>185</v>
      </c>
    </row>
    <row r="1117" spans="1:65" s="13" customFormat="1" ht="11.25">
      <c r="B1117" s="198"/>
      <c r="C1117" s="199"/>
      <c r="D1117" s="200" t="s">
        <v>195</v>
      </c>
      <c r="E1117" s="201" t="s">
        <v>19</v>
      </c>
      <c r="F1117" s="202" t="s">
        <v>1268</v>
      </c>
      <c r="G1117" s="199"/>
      <c r="H1117" s="201" t="s">
        <v>19</v>
      </c>
      <c r="I1117" s="203"/>
      <c r="J1117" s="199"/>
      <c r="K1117" s="199"/>
      <c r="L1117" s="204"/>
      <c r="M1117" s="205"/>
      <c r="N1117" s="206"/>
      <c r="O1117" s="206"/>
      <c r="P1117" s="206"/>
      <c r="Q1117" s="206"/>
      <c r="R1117" s="206"/>
      <c r="S1117" s="206"/>
      <c r="T1117" s="207"/>
      <c r="AT1117" s="208" t="s">
        <v>195</v>
      </c>
      <c r="AU1117" s="208" t="s">
        <v>82</v>
      </c>
      <c r="AV1117" s="13" t="s">
        <v>80</v>
      </c>
      <c r="AW1117" s="13" t="s">
        <v>35</v>
      </c>
      <c r="AX1117" s="13" t="s">
        <v>73</v>
      </c>
      <c r="AY1117" s="208" t="s">
        <v>185</v>
      </c>
    </row>
    <row r="1118" spans="1:65" s="14" customFormat="1" ht="11.25">
      <c r="B1118" s="209"/>
      <c r="C1118" s="210"/>
      <c r="D1118" s="200" t="s">
        <v>195</v>
      </c>
      <c r="E1118" s="211" t="s">
        <v>19</v>
      </c>
      <c r="F1118" s="212" t="s">
        <v>1869</v>
      </c>
      <c r="G1118" s="210"/>
      <c r="H1118" s="213">
        <v>3.6629999999999998</v>
      </c>
      <c r="I1118" s="214"/>
      <c r="J1118" s="210"/>
      <c r="K1118" s="210"/>
      <c r="L1118" s="215"/>
      <c r="M1118" s="216"/>
      <c r="N1118" s="217"/>
      <c r="O1118" s="217"/>
      <c r="P1118" s="217"/>
      <c r="Q1118" s="217"/>
      <c r="R1118" s="217"/>
      <c r="S1118" s="217"/>
      <c r="T1118" s="218"/>
      <c r="AT1118" s="219" t="s">
        <v>195</v>
      </c>
      <c r="AU1118" s="219" t="s">
        <v>82</v>
      </c>
      <c r="AV1118" s="14" t="s">
        <v>82</v>
      </c>
      <c r="AW1118" s="14" t="s">
        <v>35</v>
      </c>
      <c r="AX1118" s="14" t="s">
        <v>73</v>
      </c>
      <c r="AY1118" s="219" t="s">
        <v>185</v>
      </c>
    </row>
    <row r="1119" spans="1:65" s="13" customFormat="1" ht="11.25">
      <c r="B1119" s="198"/>
      <c r="C1119" s="199"/>
      <c r="D1119" s="200" t="s">
        <v>195</v>
      </c>
      <c r="E1119" s="201" t="s">
        <v>19</v>
      </c>
      <c r="F1119" s="202" t="s">
        <v>1863</v>
      </c>
      <c r="G1119" s="199"/>
      <c r="H1119" s="201" t="s">
        <v>19</v>
      </c>
      <c r="I1119" s="203"/>
      <c r="J1119" s="199"/>
      <c r="K1119" s="199"/>
      <c r="L1119" s="204"/>
      <c r="M1119" s="205"/>
      <c r="N1119" s="206"/>
      <c r="O1119" s="206"/>
      <c r="P1119" s="206"/>
      <c r="Q1119" s="206"/>
      <c r="R1119" s="206"/>
      <c r="S1119" s="206"/>
      <c r="T1119" s="207"/>
      <c r="AT1119" s="208" t="s">
        <v>195</v>
      </c>
      <c r="AU1119" s="208" t="s">
        <v>82</v>
      </c>
      <c r="AV1119" s="13" t="s">
        <v>80</v>
      </c>
      <c r="AW1119" s="13" t="s">
        <v>35</v>
      </c>
      <c r="AX1119" s="13" t="s">
        <v>73</v>
      </c>
      <c r="AY1119" s="208" t="s">
        <v>185</v>
      </c>
    </row>
    <row r="1120" spans="1:65" s="14" customFormat="1" ht="11.25">
      <c r="B1120" s="209"/>
      <c r="C1120" s="210"/>
      <c r="D1120" s="200" t="s">
        <v>195</v>
      </c>
      <c r="E1120" s="211" t="s">
        <v>19</v>
      </c>
      <c r="F1120" s="212" t="s">
        <v>1870</v>
      </c>
      <c r="G1120" s="210"/>
      <c r="H1120" s="213">
        <v>22.01</v>
      </c>
      <c r="I1120" s="214"/>
      <c r="J1120" s="210"/>
      <c r="K1120" s="210"/>
      <c r="L1120" s="215"/>
      <c r="M1120" s="216"/>
      <c r="N1120" s="217"/>
      <c r="O1120" s="217"/>
      <c r="P1120" s="217"/>
      <c r="Q1120" s="217"/>
      <c r="R1120" s="217"/>
      <c r="S1120" s="217"/>
      <c r="T1120" s="218"/>
      <c r="AT1120" s="219" t="s">
        <v>195</v>
      </c>
      <c r="AU1120" s="219" t="s">
        <v>82</v>
      </c>
      <c r="AV1120" s="14" t="s">
        <v>82</v>
      </c>
      <c r="AW1120" s="14" t="s">
        <v>35</v>
      </c>
      <c r="AX1120" s="14" t="s">
        <v>73</v>
      </c>
      <c r="AY1120" s="219" t="s">
        <v>185</v>
      </c>
    </row>
    <row r="1121" spans="1:65" s="13" customFormat="1" ht="11.25">
      <c r="B1121" s="198"/>
      <c r="C1121" s="199"/>
      <c r="D1121" s="200" t="s">
        <v>195</v>
      </c>
      <c r="E1121" s="201" t="s">
        <v>19</v>
      </c>
      <c r="F1121" s="202" t="s">
        <v>1273</v>
      </c>
      <c r="G1121" s="199"/>
      <c r="H1121" s="201" t="s">
        <v>19</v>
      </c>
      <c r="I1121" s="203"/>
      <c r="J1121" s="199"/>
      <c r="K1121" s="199"/>
      <c r="L1121" s="204"/>
      <c r="M1121" s="205"/>
      <c r="N1121" s="206"/>
      <c r="O1121" s="206"/>
      <c r="P1121" s="206"/>
      <c r="Q1121" s="206"/>
      <c r="R1121" s="206"/>
      <c r="S1121" s="206"/>
      <c r="T1121" s="207"/>
      <c r="AT1121" s="208" t="s">
        <v>195</v>
      </c>
      <c r="AU1121" s="208" t="s">
        <v>82</v>
      </c>
      <c r="AV1121" s="13" t="s">
        <v>80</v>
      </c>
      <c r="AW1121" s="13" t="s">
        <v>35</v>
      </c>
      <c r="AX1121" s="13" t="s">
        <v>73</v>
      </c>
      <c r="AY1121" s="208" t="s">
        <v>185</v>
      </c>
    </row>
    <row r="1122" spans="1:65" s="14" customFormat="1" ht="11.25">
      <c r="B1122" s="209"/>
      <c r="C1122" s="210"/>
      <c r="D1122" s="200" t="s">
        <v>195</v>
      </c>
      <c r="E1122" s="211" t="s">
        <v>19</v>
      </c>
      <c r="F1122" s="212" t="s">
        <v>1871</v>
      </c>
      <c r="G1122" s="210"/>
      <c r="H1122" s="213">
        <v>8</v>
      </c>
      <c r="I1122" s="214"/>
      <c r="J1122" s="210"/>
      <c r="K1122" s="210"/>
      <c r="L1122" s="215"/>
      <c r="M1122" s="216"/>
      <c r="N1122" s="217"/>
      <c r="O1122" s="217"/>
      <c r="P1122" s="217"/>
      <c r="Q1122" s="217"/>
      <c r="R1122" s="217"/>
      <c r="S1122" s="217"/>
      <c r="T1122" s="218"/>
      <c r="AT1122" s="219" t="s">
        <v>195</v>
      </c>
      <c r="AU1122" s="219" t="s">
        <v>82</v>
      </c>
      <c r="AV1122" s="14" t="s">
        <v>82</v>
      </c>
      <c r="AW1122" s="14" t="s">
        <v>35</v>
      </c>
      <c r="AX1122" s="14" t="s">
        <v>73</v>
      </c>
      <c r="AY1122" s="219" t="s">
        <v>185</v>
      </c>
    </row>
    <row r="1123" spans="1:65" s="13" customFormat="1" ht="11.25">
      <c r="B1123" s="198"/>
      <c r="C1123" s="199"/>
      <c r="D1123" s="200" t="s">
        <v>195</v>
      </c>
      <c r="E1123" s="201" t="s">
        <v>19</v>
      </c>
      <c r="F1123" s="202" t="s">
        <v>1864</v>
      </c>
      <c r="G1123" s="199"/>
      <c r="H1123" s="201" t="s">
        <v>19</v>
      </c>
      <c r="I1123" s="203"/>
      <c r="J1123" s="199"/>
      <c r="K1123" s="199"/>
      <c r="L1123" s="204"/>
      <c r="M1123" s="205"/>
      <c r="N1123" s="206"/>
      <c r="O1123" s="206"/>
      <c r="P1123" s="206"/>
      <c r="Q1123" s="206"/>
      <c r="R1123" s="206"/>
      <c r="S1123" s="206"/>
      <c r="T1123" s="207"/>
      <c r="AT1123" s="208" t="s">
        <v>195</v>
      </c>
      <c r="AU1123" s="208" t="s">
        <v>82</v>
      </c>
      <c r="AV1123" s="13" t="s">
        <v>80</v>
      </c>
      <c r="AW1123" s="13" t="s">
        <v>35</v>
      </c>
      <c r="AX1123" s="13" t="s">
        <v>73</v>
      </c>
      <c r="AY1123" s="208" t="s">
        <v>185</v>
      </c>
    </row>
    <row r="1124" spans="1:65" s="14" customFormat="1" ht="11.25">
      <c r="B1124" s="209"/>
      <c r="C1124" s="210"/>
      <c r="D1124" s="200" t="s">
        <v>195</v>
      </c>
      <c r="E1124" s="211" t="s">
        <v>19</v>
      </c>
      <c r="F1124" s="212" t="s">
        <v>1872</v>
      </c>
      <c r="G1124" s="210"/>
      <c r="H1124" s="213">
        <v>12.824999999999999</v>
      </c>
      <c r="I1124" s="214"/>
      <c r="J1124" s="210"/>
      <c r="K1124" s="210"/>
      <c r="L1124" s="215"/>
      <c r="M1124" s="216"/>
      <c r="N1124" s="217"/>
      <c r="O1124" s="217"/>
      <c r="P1124" s="217"/>
      <c r="Q1124" s="217"/>
      <c r="R1124" s="217"/>
      <c r="S1124" s="217"/>
      <c r="T1124" s="218"/>
      <c r="AT1124" s="219" t="s">
        <v>195</v>
      </c>
      <c r="AU1124" s="219" t="s">
        <v>82</v>
      </c>
      <c r="AV1124" s="14" t="s">
        <v>82</v>
      </c>
      <c r="AW1124" s="14" t="s">
        <v>35</v>
      </c>
      <c r="AX1124" s="14" t="s">
        <v>73</v>
      </c>
      <c r="AY1124" s="219" t="s">
        <v>185</v>
      </c>
    </row>
    <row r="1125" spans="1:65" s="16" customFormat="1" ht="11.25">
      <c r="B1125" s="247"/>
      <c r="C1125" s="248"/>
      <c r="D1125" s="200" t="s">
        <v>195</v>
      </c>
      <c r="E1125" s="249" t="s">
        <v>19</v>
      </c>
      <c r="F1125" s="250" t="s">
        <v>727</v>
      </c>
      <c r="G1125" s="248"/>
      <c r="H1125" s="251">
        <v>46.498000000000005</v>
      </c>
      <c r="I1125" s="252"/>
      <c r="J1125" s="248"/>
      <c r="K1125" s="248"/>
      <c r="L1125" s="253"/>
      <c r="M1125" s="254"/>
      <c r="N1125" s="255"/>
      <c r="O1125" s="255"/>
      <c r="P1125" s="255"/>
      <c r="Q1125" s="255"/>
      <c r="R1125" s="255"/>
      <c r="S1125" s="255"/>
      <c r="T1125" s="256"/>
      <c r="AT1125" s="257" t="s">
        <v>195</v>
      </c>
      <c r="AU1125" s="257" t="s">
        <v>82</v>
      </c>
      <c r="AV1125" s="16" t="s">
        <v>129</v>
      </c>
      <c r="AW1125" s="16" t="s">
        <v>35</v>
      </c>
      <c r="AX1125" s="16" t="s">
        <v>73</v>
      </c>
      <c r="AY1125" s="257" t="s">
        <v>185</v>
      </c>
    </row>
    <row r="1126" spans="1:65" s="13" customFormat="1" ht="11.25">
      <c r="B1126" s="198"/>
      <c r="C1126" s="199"/>
      <c r="D1126" s="200" t="s">
        <v>195</v>
      </c>
      <c r="E1126" s="201" t="s">
        <v>19</v>
      </c>
      <c r="F1126" s="202" t="s">
        <v>1278</v>
      </c>
      <c r="G1126" s="199"/>
      <c r="H1126" s="201" t="s">
        <v>19</v>
      </c>
      <c r="I1126" s="203"/>
      <c r="J1126" s="199"/>
      <c r="K1126" s="199"/>
      <c r="L1126" s="204"/>
      <c r="M1126" s="205"/>
      <c r="N1126" s="206"/>
      <c r="O1126" s="206"/>
      <c r="P1126" s="206"/>
      <c r="Q1126" s="206"/>
      <c r="R1126" s="206"/>
      <c r="S1126" s="206"/>
      <c r="T1126" s="207"/>
      <c r="AT1126" s="208" t="s">
        <v>195</v>
      </c>
      <c r="AU1126" s="208" t="s">
        <v>82</v>
      </c>
      <c r="AV1126" s="13" t="s">
        <v>80</v>
      </c>
      <c r="AW1126" s="13" t="s">
        <v>35</v>
      </c>
      <c r="AX1126" s="13" t="s">
        <v>73</v>
      </c>
      <c r="AY1126" s="208" t="s">
        <v>185</v>
      </c>
    </row>
    <row r="1127" spans="1:65" s="14" customFormat="1" ht="11.25">
      <c r="B1127" s="209"/>
      <c r="C1127" s="210"/>
      <c r="D1127" s="200" t="s">
        <v>195</v>
      </c>
      <c r="E1127" s="211" t="s">
        <v>19</v>
      </c>
      <c r="F1127" s="212" t="s">
        <v>1873</v>
      </c>
      <c r="G1127" s="210"/>
      <c r="H1127" s="213">
        <v>45.59</v>
      </c>
      <c r="I1127" s="214"/>
      <c r="J1127" s="210"/>
      <c r="K1127" s="210"/>
      <c r="L1127" s="215"/>
      <c r="M1127" s="216"/>
      <c r="N1127" s="217"/>
      <c r="O1127" s="217"/>
      <c r="P1127" s="217"/>
      <c r="Q1127" s="217"/>
      <c r="R1127" s="217"/>
      <c r="S1127" s="217"/>
      <c r="T1127" s="218"/>
      <c r="AT1127" s="219" t="s">
        <v>195</v>
      </c>
      <c r="AU1127" s="219" t="s">
        <v>82</v>
      </c>
      <c r="AV1127" s="14" t="s">
        <v>82</v>
      </c>
      <c r="AW1127" s="14" t="s">
        <v>35</v>
      </c>
      <c r="AX1127" s="14" t="s">
        <v>73</v>
      </c>
      <c r="AY1127" s="219" t="s">
        <v>185</v>
      </c>
    </row>
    <row r="1128" spans="1:65" s="13" customFormat="1" ht="11.25">
      <c r="B1128" s="198"/>
      <c r="C1128" s="199"/>
      <c r="D1128" s="200" t="s">
        <v>195</v>
      </c>
      <c r="E1128" s="201" t="s">
        <v>19</v>
      </c>
      <c r="F1128" s="202" t="s">
        <v>1867</v>
      </c>
      <c r="G1128" s="199"/>
      <c r="H1128" s="201" t="s">
        <v>19</v>
      </c>
      <c r="I1128" s="203"/>
      <c r="J1128" s="199"/>
      <c r="K1128" s="199"/>
      <c r="L1128" s="204"/>
      <c r="M1128" s="205"/>
      <c r="N1128" s="206"/>
      <c r="O1128" s="206"/>
      <c r="P1128" s="206"/>
      <c r="Q1128" s="206"/>
      <c r="R1128" s="206"/>
      <c r="S1128" s="206"/>
      <c r="T1128" s="207"/>
      <c r="AT1128" s="208" t="s">
        <v>195</v>
      </c>
      <c r="AU1128" s="208" t="s">
        <v>82</v>
      </c>
      <c r="AV1128" s="13" t="s">
        <v>80</v>
      </c>
      <c r="AW1128" s="13" t="s">
        <v>35</v>
      </c>
      <c r="AX1128" s="13" t="s">
        <v>73</v>
      </c>
      <c r="AY1128" s="208" t="s">
        <v>185</v>
      </c>
    </row>
    <row r="1129" spans="1:65" s="14" customFormat="1" ht="11.25">
      <c r="B1129" s="209"/>
      <c r="C1129" s="210"/>
      <c r="D1129" s="200" t="s">
        <v>195</v>
      </c>
      <c r="E1129" s="211" t="s">
        <v>19</v>
      </c>
      <c r="F1129" s="212" t="s">
        <v>1874</v>
      </c>
      <c r="G1129" s="210"/>
      <c r="H1129" s="213">
        <v>10.66</v>
      </c>
      <c r="I1129" s="214"/>
      <c r="J1129" s="210"/>
      <c r="K1129" s="210"/>
      <c r="L1129" s="215"/>
      <c r="M1129" s="216"/>
      <c r="N1129" s="217"/>
      <c r="O1129" s="217"/>
      <c r="P1129" s="217"/>
      <c r="Q1129" s="217"/>
      <c r="R1129" s="217"/>
      <c r="S1129" s="217"/>
      <c r="T1129" s="218"/>
      <c r="AT1129" s="219" t="s">
        <v>195</v>
      </c>
      <c r="AU1129" s="219" t="s">
        <v>82</v>
      </c>
      <c r="AV1129" s="14" t="s">
        <v>82</v>
      </c>
      <c r="AW1129" s="14" t="s">
        <v>35</v>
      </c>
      <c r="AX1129" s="14" t="s">
        <v>73</v>
      </c>
      <c r="AY1129" s="219" t="s">
        <v>185</v>
      </c>
    </row>
    <row r="1130" spans="1:65" s="16" customFormat="1" ht="11.25">
      <c r="B1130" s="247"/>
      <c r="C1130" s="248"/>
      <c r="D1130" s="200" t="s">
        <v>195</v>
      </c>
      <c r="E1130" s="249" t="s">
        <v>19</v>
      </c>
      <c r="F1130" s="250" t="s">
        <v>727</v>
      </c>
      <c r="G1130" s="248"/>
      <c r="H1130" s="251">
        <v>56.25</v>
      </c>
      <c r="I1130" s="252"/>
      <c r="J1130" s="248"/>
      <c r="K1130" s="248"/>
      <c r="L1130" s="253"/>
      <c r="M1130" s="254"/>
      <c r="N1130" s="255"/>
      <c r="O1130" s="255"/>
      <c r="P1130" s="255"/>
      <c r="Q1130" s="255"/>
      <c r="R1130" s="255"/>
      <c r="S1130" s="255"/>
      <c r="T1130" s="256"/>
      <c r="AT1130" s="257" t="s">
        <v>195</v>
      </c>
      <c r="AU1130" s="257" t="s">
        <v>82</v>
      </c>
      <c r="AV1130" s="16" t="s">
        <v>129</v>
      </c>
      <c r="AW1130" s="16" t="s">
        <v>35</v>
      </c>
      <c r="AX1130" s="16" t="s">
        <v>73</v>
      </c>
      <c r="AY1130" s="257" t="s">
        <v>185</v>
      </c>
    </row>
    <row r="1131" spans="1:65" s="15" customFormat="1" ht="11.25">
      <c r="B1131" s="220"/>
      <c r="C1131" s="221"/>
      <c r="D1131" s="200" t="s">
        <v>195</v>
      </c>
      <c r="E1131" s="222" t="s">
        <v>19</v>
      </c>
      <c r="F1131" s="223" t="s">
        <v>226</v>
      </c>
      <c r="G1131" s="221"/>
      <c r="H1131" s="224">
        <v>102.748</v>
      </c>
      <c r="I1131" s="225"/>
      <c r="J1131" s="221"/>
      <c r="K1131" s="221"/>
      <c r="L1131" s="226"/>
      <c r="M1131" s="227"/>
      <c r="N1131" s="228"/>
      <c r="O1131" s="228"/>
      <c r="P1131" s="228"/>
      <c r="Q1131" s="228"/>
      <c r="R1131" s="228"/>
      <c r="S1131" s="228"/>
      <c r="T1131" s="229"/>
      <c r="AT1131" s="230" t="s">
        <v>195</v>
      </c>
      <c r="AU1131" s="230" t="s">
        <v>82</v>
      </c>
      <c r="AV1131" s="15" t="s">
        <v>135</v>
      </c>
      <c r="AW1131" s="15" t="s">
        <v>35</v>
      </c>
      <c r="AX1131" s="15" t="s">
        <v>80</v>
      </c>
      <c r="AY1131" s="230" t="s">
        <v>185</v>
      </c>
    </row>
    <row r="1132" spans="1:65" s="2" customFormat="1" ht="24.2" customHeight="1">
      <c r="A1132" s="36"/>
      <c r="B1132" s="37"/>
      <c r="C1132" s="180" t="s">
        <v>1468</v>
      </c>
      <c r="D1132" s="180" t="s">
        <v>187</v>
      </c>
      <c r="E1132" s="181" t="s">
        <v>1290</v>
      </c>
      <c r="F1132" s="182" t="s">
        <v>1291</v>
      </c>
      <c r="G1132" s="183" t="s">
        <v>439</v>
      </c>
      <c r="H1132" s="184">
        <v>4</v>
      </c>
      <c r="I1132" s="185"/>
      <c r="J1132" s="186">
        <f>ROUND(I1132*H1132,2)</f>
        <v>0</v>
      </c>
      <c r="K1132" s="182" t="s">
        <v>191</v>
      </c>
      <c r="L1132" s="41"/>
      <c r="M1132" s="187" t="s">
        <v>19</v>
      </c>
      <c r="N1132" s="188" t="s">
        <v>44</v>
      </c>
      <c r="O1132" s="66"/>
      <c r="P1132" s="189">
        <f>O1132*H1132</f>
        <v>0</v>
      </c>
      <c r="Q1132" s="189">
        <v>0</v>
      </c>
      <c r="R1132" s="189">
        <f>Q1132*H1132</f>
        <v>0</v>
      </c>
      <c r="S1132" s="189">
        <v>0</v>
      </c>
      <c r="T1132" s="190">
        <f>S1132*H1132</f>
        <v>0</v>
      </c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R1132" s="191" t="s">
        <v>339</v>
      </c>
      <c r="AT1132" s="191" t="s">
        <v>187</v>
      </c>
      <c r="AU1132" s="191" t="s">
        <v>82</v>
      </c>
      <c r="AY1132" s="19" t="s">
        <v>185</v>
      </c>
      <c r="BE1132" s="192">
        <f>IF(N1132="základní",J1132,0)</f>
        <v>0</v>
      </c>
      <c r="BF1132" s="192">
        <f>IF(N1132="snížená",J1132,0)</f>
        <v>0</v>
      </c>
      <c r="BG1132" s="192">
        <f>IF(N1132="zákl. přenesená",J1132,0)</f>
        <v>0</v>
      </c>
      <c r="BH1132" s="192">
        <f>IF(N1132="sníž. přenesená",J1132,0)</f>
        <v>0</v>
      </c>
      <c r="BI1132" s="192">
        <f>IF(N1132="nulová",J1132,0)</f>
        <v>0</v>
      </c>
      <c r="BJ1132" s="19" t="s">
        <v>80</v>
      </c>
      <c r="BK1132" s="192">
        <f>ROUND(I1132*H1132,2)</f>
        <v>0</v>
      </c>
      <c r="BL1132" s="19" t="s">
        <v>339</v>
      </c>
      <c r="BM1132" s="191" t="s">
        <v>1875</v>
      </c>
    </row>
    <row r="1133" spans="1:65" s="2" customFormat="1" ht="11.25">
      <c r="A1133" s="36"/>
      <c r="B1133" s="37"/>
      <c r="C1133" s="38"/>
      <c r="D1133" s="193" t="s">
        <v>193</v>
      </c>
      <c r="E1133" s="38"/>
      <c r="F1133" s="194" t="s">
        <v>1293</v>
      </c>
      <c r="G1133" s="38"/>
      <c r="H1133" s="38"/>
      <c r="I1133" s="195"/>
      <c r="J1133" s="38"/>
      <c r="K1133" s="38"/>
      <c r="L1133" s="41"/>
      <c r="M1133" s="196"/>
      <c r="N1133" s="197"/>
      <c r="O1133" s="66"/>
      <c r="P1133" s="66"/>
      <c r="Q1133" s="66"/>
      <c r="R1133" s="66"/>
      <c r="S1133" s="66"/>
      <c r="T1133" s="67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T1133" s="19" t="s">
        <v>193</v>
      </c>
      <c r="AU1133" s="19" t="s">
        <v>82</v>
      </c>
    </row>
    <row r="1134" spans="1:65" s="14" customFormat="1" ht="11.25">
      <c r="B1134" s="209"/>
      <c r="C1134" s="210"/>
      <c r="D1134" s="200" t="s">
        <v>195</v>
      </c>
      <c r="E1134" s="211" t="s">
        <v>19</v>
      </c>
      <c r="F1134" s="212" t="s">
        <v>135</v>
      </c>
      <c r="G1134" s="210"/>
      <c r="H1134" s="213">
        <v>4</v>
      </c>
      <c r="I1134" s="214"/>
      <c r="J1134" s="210"/>
      <c r="K1134" s="210"/>
      <c r="L1134" s="215"/>
      <c r="M1134" s="216"/>
      <c r="N1134" s="217"/>
      <c r="O1134" s="217"/>
      <c r="P1134" s="217"/>
      <c r="Q1134" s="217"/>
      <c r="R1134" s="217"/>
      <c r="S1134" s="217"/>
      <c r="T1134" s="218"/>
      <c r="AT1134" s="219" t="s">
        <v>195</v>
      </c>
      <c r="AU1134" s="219" t="s">
        <v>82</v>
      </c>
      <c r="AV1134" s="14" t="s">
        <v>82</v>
      </c>
      <c r="AW1134" s="14" t="s">
        <v>35</v>
      </c>
      <c r="AX1134" s="14" t="s">
        <v>73</v>
      </c>
      <c r="AY1134" s="219" t="s">
        <v>185</v>
      </c>
    </row>
    <row r="1135" spans="1:65" s="15" customFormat="1" ht="11.25">
      <c r="B1135" s="220"/>
      <c r="C1135" s="221"/>
      <c r="D1135" s="200" t="s">
        <v>195</v>
      </c>
      <c r="E1135" s="222" t="s">
        <v>19</v>
      </c>
      <c r="F1135" s="223" t="s">
        <v>226</v>
      </c>
      <c r="G1135" s="221"/>
      <c r="H1135" s="224">
        <v>4</v>
      </c>
      <c r="I1135" s="225"/>
      <c r="J1135" s="221"/>
      <c r="K1135" s="221"/>
      <c r="L1135" s="226"/>
      <c r="M1135" s="227"/>
      <c r="N1135" s="228"/>
      <c r="O1135" s="228"/>
      <c r="P1135" s="228"/>
      <c r="Q1135" s="228"/>
      <c r="R1135" s="228"/>
      <c r="S1135" s="228"/>
      <c r="T1135" s="229"/>
      <c r="AT1135" s="230" t="s">
        <v>195</v>
      </c>
      <c r="AU1135" s="230" t="s">
        <v>82</v>
      </c>
      <c r="AV1135" s="15" t="s">
        <v>135</v>
      </c>
      <c r="AW1135" s="15" t="s">
        <v>35</v>
      </c>
      <c r="AX1135" s="15" t="s">
        <v>80</v>
      </c>
      <c r="AY1135" s="230" t="s">
        <v>185</v>
      </c>
    </row>
    <row r="1136" spans="1:65" s="2" customFormat="1" ht="24.2" customHeight="1">
      <c r="A1136" s="36"/>
      <c r="B1136" s="37"/>
      <c r="C1136" s="180" t="s">
        <v>1473</v>
      </c>
      <c r="D1136" s="180" t="s">
        <v>187</v>
      </c>
      <c r="E1136" s="181" t="s">
        <v>1295</v>
      </c>
      <c r="F1136" s="182" t="s">
        <v>1296</v>
      </c>
      <c r="G1136" s="183" t="s">
        <v>457</v>
      </c>
      <c r="H1136" s="231"/>
      <c r="I1136" s="185"/>
      <c r="J1136" s="186">
        <f>ROUND(I1136*H1136,2)</f>
        <v>0</v>
      </c>
      <c r="K1136" s="182" t="s">
        <v>191</v>
      </c>
      <c r="L1136" s="41"/>
      <c r="M1136" s="187" t="s">
        <v>19</v>
      </c>
      <c r="N1136" s="188" t="s">
        <v>44</v>
      </c>
      <c r="O1136" s="66"/>
      <c r="P1136" s="189">
        <f>O1136*H1136</f>
        <v>0</v>
      </c>
      <c r="Q1136" s="189">
        <v>0</v>
      </c>
      <c r="R1136" s="189">
        <f>Q1136*H1136</f>
        <v>0</v>
      </c>
      <c r="S1136" s="189">
        <v>0</v>
      </c>
      <c r="T1136" s="190">
        <f>S1136*H1136</f>
        <v>0</v>
      </c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R1136" s="191" t="s">
        <v>339</v>
      </c>
      <c r="AT1136" s="191" t="s">
        <v>187</v>
      </c>
      <c r="AU1136" s="191" t="s">
        <v>82</v>
      </c>
      <c r="AY1136" s="19" t="s">
        <v>185</v>
      </c>
      <c r="BE1136" s="192">
        <f>IF(N1136="základní",J1136,0)</f>
        <v>0</v>
      </c>
      <c r="BF1136" s="192">
        <f>IF(N1136="snížená",J1136,0)</f>
        <v>0</v>
      </c>
      <c r="BG1136" s="192">
        <f>IF(N1136="zákl. přenesená",J1136,0)</f>
        <v>0</v>
      </c>
      <c r="BH1136" s="192">
        <f>IF(N1136="sníž. přenesená",J1136,0)</f>
        <v>0</v>
      </c>
      <c r="BI1136" s="192">
        <f>IF(N1136="nulová",J1136,0)</f>
        <v>0</v>
      </c>
      <c r="BJ1136" s="19" t="s">
        <v>80</v>
      </c>
      <c r="BK1136" s="192">
        <f>ROUND(I1136*H1136,2)</f>
        <v>0</v>
      </c>
      <c r="BL1136" s="19" t="s">
        <v>339</v>
      </c>
      <c r="BM1136" s="191" t="s">
        <v>1876</v>
      </c>
    </row>
    <row r="1137" spans="1:65" s="2" customFormat="1" ht="11.25">
      <c r="A1137" s="36"/>
      <c r="B1137" s="37"/>
      <c r="C1137" s="38"/>
      <c r="D1137" s="193" t="s">
        <v>193</v>
      </c>
      <c r="E1137" s="38"/>
      <c r="F1137" s="194" t="s">
        <v>1298</v>
      </c>
      <c r="G1137" s="38"/>
      <c r="H1137" s="38"/>
      <c r="I1137" s="195"/>
      <c r="J1137" s="38"/>
      <c r="K1137" s="38"/>
      <c r="L1137" s="41"/>
      <c r="M1137" s="196"/>
      <c r="N1137" s="197"/>
      <c r="O1137" s="66"/>
      <c r="P1137" s="66"/>
      <c r="Q1137" s="66"/>
      <c r="R1137" s="66"/>
      <c r="S1137" s="66"/>
      <c r="T1137" s="67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T1137" s="19" t="s">
        <v>193</v>
      </c>
      <c r="AU1137" s="19" t="s">
        <v>82</v>
      </c>
    </row>
    <row r="1138" spans="1:65" s="12" customFormat="1" ht="22.9" customHeight="1">
      <c r="B1138" s="164"/>
      <c r="C1138" s="165"/>
      <c r="D1138" s="166" t="s">
        <v>72</v>
      </c>
      <c r="E1138" s="178" t="s">
        <v>434</v>
      </c>
      <c r="F1138" s="178" t="s">
        <v>435</v>
      </c>
      <c r="G1138" s="165"/>
      <c r="H1138" s="165"/>
      <c r="I1138" s="168"/>
      <c r="J1138" s="179">
        <f>BK1138</f>
        <v>0</v>
      </c>
      <c r="K1138" s="165"/>
      <c r="L1138" s="170"/>
      <c r="M1138" s="171"/>
      <c r="N1138" s="172"/>
      <c r="O1138" s="172"/>
      <c r="P1138" s="173">
        <f>SUM(P1139:P1216)</f>
        <v>0</v>
      </c>
      <c r="Q1138" s="172"/>
      <c r="R1138" s="173">
        <f>SUM(R1139:R1216)</f>
        <v>0.5585</v>
      </c>
      <c r="S1138" s="172"/>
      <c r="T1138" s="174">
        <f>SUM(T1139:T1216)</f>
        <v>0</v>
      </c>
      <c r="AR1138" s="175" t="s">
        <v>82</v>
      </c>
      <c r="AT1138" s="176" t="s">
        <v>72</v>
      </c>
      <c r="AU1138" s="176" t="s">
        <v>80</v>
      </c>
      <c r="AY1138" s="175" t="s">
        <v>185</v>
      </c>
      <c r="BK1138" s="177">
        <f>SUM(BK1139:BK1216)</f>
        <v>0</v>
      </c>
    </row>
    <row r="1139" spans="1:65" s="2" customFormat="1" ht="16.5" customHeight="1">
      <c r="A1139" s="36"/>
      <c r="B1139" s="37"/>
      <c r="C1139" s="180" t="s">
        <v>1877</v>
      </c>
      <c r="D1139" s="180" t="s">
        <v>187</v>
      </c>
      <c r="E1139" s="181" t="s">
        <v>1878</v>
      </c>
      <c r="F1139" s="182" t="s">
        <v>1879</v>
      </c>
      <c r="G1139" s="183" t="s">
        <v>1314</v>
      </c>
      <c r="H1139" s="184">
        <v>5</v>
      </c>
      <c r="I1139" s="185"/>
      <c r="J1139" s="186">
        <f>ROUND(I1139*H1139,2)</f>
        <v>0</v>
      </c>
      <c r="K1139" s="182" t="s">
        <v>449</v>
      </c>
      <c r="L1139" s="41"/>
      <c r="M1139" s="187" t="s">
        <v>19</v>
      </c>
      <c r="N1139" s="188" t="s">
        <v>44</v>
      </c>
      <c r="O1139" s="66"/>
      <c r="P1139" s="189">
        <f>O1139*H1139</f>
        <v>0</v>
      </c>
      <c r="Q1139" s="189">
        <v>0</v>
      </c>
      <c r="R1139" s="189">
        <f>Q1139*H1139</f>
        <v>0</v>
      </c>
      <c r="S1139" s="189">
        <v>0</v>
      </c>
      <c r="T1139" s="190">
        <f>S1139*H1139</f>
        <v>0</v>
      </c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R1139" s="191" t="s">
        <v>339</v>
      </c>
      <c r="AT1139" s="191" t="s">
        <v>187</v>
      </c>
      <c r="AU1139" s="191" t="s">
        <v>82</v>
      </c>
      <c r="AY1139" s="19" t="s">
        <v>185</v>
      </c>
      <c r="BE1139" s="192">
        <f>IF(N1139="základní",J1139,0)</f>
        <v>0</v>
      </c>
      <c r="BF1139" s="192">
        <f>IF(N1139="snížená",J1139,0)</f>
        <v>0</v>
      </c>
      <c r="BG1139" s="192">
        <f>IF(N1139="zákl. přenesená",J1139,0)</f>
        <v>0</v>
      </c>
      <c r="BH1139" s="192">
        <f>IF(N1139="sníž. přenesená",J1139,0)</f>
        <v>0</v>
      </c>
      <c r="BI1139" s="192">
        <f>IF(N1139="nulová",J1139,0)</f>
        <v>0</v>
      </c>
      <c r="BJ1139" s="19" t="s">
        <v>80</v>
      </c>
      <c r="BK1139" s="192">
        <f>ROUND(I1139*H1139,2)</f>
        <v>0</v>
      </c>
      <c r="BL1139" s="19" t="s">
        <v>339</v>
      </c>
      <c r="BM1139" s="191" t="s">
        <v>1880</v>
      </c>
    </row>
    <row r="1140" spans="1:65" s="13" customFormat="1" ht="11.25">
      <c r="B1140" s="198"/>
      <c r="C1140" s="199"/>
      <c r="D1140" s="200" t="s">
        <v>195</v>
      </c>
      <c r="E1140" s="201" t="s">
        <v>19</v>
      </c>
      <c r="F1140" s="202" t="s">
        <v>1881</v>
      </c>
      <c r="G1140" s="199"/>
      <c r="H1140" s="201" t="s">
        <v>19</v>
      </c>
      <c r="I1140" s="203"/>
      <c r="J1140" s="199"/>
      <c r="K1140" s="199"/>
      <c r="L1140" s="204"/>
      <c r="M1140" s="205"/>
      <c r="N1140" s="206"/>
      <c r="O1140" s="206"/>
      <c r="P1140" s="206"/>
      <c r="Q1140" s="206"/>
      <c r="R1140" s="206"/>
      <c r="S1140" s="206"/>
      <c r="T1140" s="207"/>
      <c r="AT1140" s="208" t="s">
        <v>195</v>
      </c>
      <c r="AU1140" s="208" t="s">
        <v>82</v>
      </c>
      <c r="AV1140" s="13" t="s">
        <v>80</v>
      </c>
      <c r="AW1140" s="13" t="s">
        <v>35</v>
      </c>
      <c r="AX1140" s="13" t="s">
        <v>73</v>
      </c>
      <c r="AY1140" s="208" t="s">
        <v>185</v>
      </c>
    </row>
    <row r="1141" spans="1:65" s="14" customFormat="1" ht="11.25">
      <c r="B1141" s="209"/>
      <c r="C1141" s="210"/>
      <c r="D1141" s="200" t="s">
        <v>195</v>
      </c>
      <c r="E1141" s="211" t="s">
        <v>19</v>
      </c>
      <c r="F1141" s="212" t="s">
        <v>1882</v>
      </c>
      <c r="G1141" s="210"/>
      <c r="H1141" s="213">
        <v>5</v>
      </c>
      <c r="I1141" s="214"/>
      <c r="J1141" s="210"/>
      <c r="K1141" s="210"/>
      <c r="L1141" s="215"/>
      <c r="M1141" s="216"/>
      <c r="N1141" s="217"/>
      <c r="O1141" s="217"/>
      <c r="P1141" s="217"/>
      <c r="Q1141" s="217"/>
      <c r="R1141" s="217"/>
      <c r="S1141" s="217"/>
      <c r="T1141" s="218"/>
      <c r="AT1141" s="219" t="s">
        <v>195</v>
      </c>
      <c r="AU1141" s="219" t="s">
        <v>82</v>
      </c>
      <c r="AV1141" s="14" t="s">
        <v>82</v>
      </c>
      <c r="AW1141" s="14" t="s">
        <v>35</v>
      </c>
      <c r="AX1141" s="14" t="s">
        <v>73</v>
      </c>
      <c r="AY1141" s="219" t="s">
        <v>185</v>
      </c>
    </row>
    <row r="1142" spans="1:65" s="15" customFormat="1" ht="11.25">
      <c r="B1142" s="220"/>
      <c r="C1142" s="221"/>
      <c r="D1142" s="200" t="s">
        <v>195</v>
      </c>
      <c r="E1142" s="222" t="s">
        <v>19</v>
      </c>
      <c r="F1142" s="223" t="s">
        <v>226</v>
      </c>
      <c r="G1142" s="221"/>
      <c r="H1142" s="224">
        <v>5</v>
      </c>
      <c r="I1142" s="225"/>
      <c r="J1142" s="221"/>
      <c r="K1142" s="221"/>
      <c r="L1142" s="226"/>
      <c r="M1142" s="227"/>
      <c r="N1142" s="228"/>
      <c r="O1142" s="228"/>
      <c r="P1142" s="228"/>
      <c r="Q1142" s="228"/>
      <c r="R1142" s="228"/>
      <c r="S1142" s="228"/>
      <c r="T1142" s="229"/>
      <c r="AT1142" s="230" t="s">
        <v>195</v>
      </c>
      <c r="AU1142" s="230" t="s">
        <v>82</v>
      </c>
      <c r="AV1142" s="15" t="s">
        <v>135</v>
      </c>
      <c r="AW1142" s="15" t="s">
        <v>35</v>
      </c>
      <c r="AX1142" s="15" t="s">
        <v>80</v>
      </c>
      <c r="AY1142" s="230" t="s">
        <v>185</v>
      </c>
    </row>
    <row r="1143" spans="1:65" s="2" customFormat="1" ht="16.5" customHeight="1">
      <c r="A1143" s="36"/>
      <c r="B1143" s="37"/>
      <c r="C1143" s="180" t="s">
        <v>1883</v>
      </c>
      <c r="D1143" s="180" t="s">
        <v>187</v>
      </c>
      <c r="E1143" s="181" t="s">
        <v>1884</v>
      </c>
      <c r="F1143" s="182" t="s">
        <v>1885</v>
      </c>
      <c r="G1143" s="183" t="s">
        <v>1314</v>
      </c>
      <c r="H1143" s="184">
        <v>1</v>
      </c>
      <c r="I1143" s="185"/>
      <c r="J1143" s="186">
        <f>ROUND(I1143*H1143,2)</f>
        <v>0</v>
      </c>
      <c r="K1143" s="182" t="s">
        <v>449</v>
      </c>
      <c r="L1143" s="41"/>
      <c r="M1143" s="187" t="s">
        <v>19</v>
      </c>
      <c r="N1143" s="188" t="s">
        <v>44</v>
      </c>
      <c r="O1143" s="66"/>
      <c r="P1143" s="189">
        <f>O1143*H1143</f>
        <v>0</v>
      </c>
      <c r="Q1143" s="189">
        <v>0</v>
      </c>
      <c r="R1143" s="189">
        <f>Q1143*H1143</f>
        <v>0</v>
      </c>
      <c r="S1143" s="189">
        <v>0</v>
      </c>
      <c r="T1143" s="190">
        <f>S1143*H1143</f>
        <v>0</v>
      </c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R1143" s="191" t="s">
        <v>339</v>
      </c>
      <c r="AT1143" s="191" t="s">
        <v>187</v>
      </c>
      <c r="AU1143" s="191" t="s">
        <v>82</v>
      </c>
      <c r="AY1143" s="19" t="s">
        <v>185</v>
      </c>
      <c r="BE1143" s="192">
        <f>IF(N1143="základní",J1143,0)</f>
        <v>0</v>
      </c>
      <c r="BF1143" s="192">
        <f>IF(N1143="snížená",J1143,0)</f>
        <v>0</v>
      </c>
      <c r="BG1143" s="192">
        <f>IF(N1143="zákl. přenesená",J1143,0)</f>
        <v>0</v>
      </c>
      <c r="BH1143" s="192">
        <f>IF(N1143="sníž. přenesená",J1143,0)</f>
        <v>0</v>
      </c>
      <c r="BI1143" s="192">
        <f>IF(N1143="nulová",J1143,0)</f>
        <v>0</v>
      </c>
      <c r="BJ1143" s="19" t="s">
        <v>80</v>
      </c>
      <c r="BK1143" s="192">
        <f>ROUND(I1143*H1143,2)</f>
        <v>0</v>
      </c>
      <c r="BL1143" s="19" t="s">
        <v>339</v>
      </c>
      <c r="BM1143" s="191" t="s">
        <v>1886</v>
      </c>
    </row>
    <row r="1144" spans="1:65" s="13" customFormat="1" ht="11.25">
      <c r="B1144" s="198"/>
      <c r="C1144" s="199"/>
      <c r="D1144" s="200" t="s">
        <v>195</v>
      </c>
      <c r="E1144" s="201" t="s">
        <v>19</v>
      </c>
      <c r="F1144" s="202" t="s">
        <v>1887</v>
      </c>
      <c r="G1144" s="199"/>
      <c r="H1144" s="201" t="s">
        <v>19</v>
      </c>
      <c r="I1144" s="203"/>
      <c r="J1144" s="199"/>
      <c r="K1144" s="199"/>
      <c r="L1144" s="204"/>
      <c r="M1144" s="205"/>
      <c r="N1144" s="206"/>
      <c r="O1144" s="206"/>
      <c r="P1144" s="206"/>
      <c r="Q1144" s="206"/>
      <c r="R1144" s="206"/>
      <c r="S1144" s="206"/>
      <c r="T1144" s="207"/>
      <c r="AT1144" s="208" t="s">
        <v>195</v>
      </c>
      <c r="AU1144" s="208" t="s">
        <v>82</v>
      </c>
      <c r="AV1144" s="13" t="s">
        <v>80</v>
      </c>
      <c r="AW1144" s="13" t="s">
        <v>35</v>
      </c>
      <c r="AX1144" s="13" t="s">
        <v>73</v>
      </c>
      <c r="AY1144" s="208" t="s">
        <v>185</v>
      </c>
    </row>
    <row r="1145" spans="1:65" s="14" customFormat="1" ht="11.25">
      <c r="B1145" s="209"/>
      <c r="C1145" s="210"/>
      <c r="D1145" s="200" t="s">
        <v>195</v>
      </c>
      <c r="E1145" s="211" t="s">
        <v>19</v>
      </c>
      <c r="F1145" s="212" t="s">
        <v>80</v>
      </c>
      <c r="G1145" s="210"/>
      <c r="H1145" s="213">
        <v>1</v>
      </c>
      <c r="I1145" s="214"/>
      <c r="J1145" s="210"/>
      <c r="K1145" s="210"/>
      <c r="L1145" s="215"/>
      <c r="M1145" s="216"/>
      <c r="N1145" s="217"/>
      <c r="O1145" s="217"/>
      <c r="P1145" s="217"/>
      <c r="Q1145" s="217"/>
      <c r="R1145" s="217"/>
      <c r="S1145" s="217"/>
      <c r="T1145" s="218"/>
      <c r="AT1145" s="219" t="s">
        <v>195</v>
      </c>
      <c r="AU1145" s="219" t="s">
        <v>82</v>
      </c>
      <c r="AV1145" s="14" t="s">
        <v>82</v>
      </c>
      <c r="AW1145" s="14" t="s">
        <v>35</v>
      </c>
      <c r="AX1145" s="14" t="s">
        <v>73</v>
      </c>
      <c r="AY1145" s="219" t="s">
        <v>185</v>
      </c>
    </row>
    <row r="1146" spans="1:65" s="15" customFormat="1" ht="11.25">
      <c r="B1146" s="220"/>
      <c r="C1146" s="221"/>
      <c r="D1146" s="200" t="s">
        <v>195</v>
      </c>
      <c r="E1146" s="222" t="s">
        <v>19</v>
      </c>
      <c r="F1146" s="223" t="s">
        <v>226</v>
      </c>
      <c r="G1146" s="221"/>
      <c r="H1146" s="224">
        <v>1</v>
      </c>
      <c r="I1146" s="225"/>
      <c r="J1146" s="221"/>
      <c r="K1146" s="221"/>
      <c r="L1146" s="226"/>
      <c r="M1146" s="227"/>
      <c r="N1146" s="228"/>
      <c r="O1146" s="228"/>
      <c r="P1146" s="228"/>
      <c r="Q1146" s="228"/>
      <c r="R1146" s="228"/>
      <c r="S1146" s="228"/>
      <c r="T1146" s="229"/>
      <c r="AT1146" s="230" t="s">
        <v>195</v>
      </c>
      <c r="AU1146" s="230" t="s">
        <v>82</v>
      </c>
      <c r="AV1146" s="15" t="s">
        <v>135</v>
      </c>
      <c r="AW1146" s="15" t="s">
        <v>35</v>
      </c>
      <c r="AX1146" s="15" t="s">
        <v>80</v>
      </c>
      <c r="AY1146" s="230" t="s">
        <v>185</v>
      </c>
    </row>
    <row r="1147" spans="1:65" s="2" customFormat="1" ht="16.5" customHeight="1">
      <c r="A1147" s="36"/>
      <c r="B1147" s="37"/>
      <c r="C1147" s="180" t="s">
        <v>1888</v>
      </c>
      <c r="D1147" s="180" t="s">
        <v>187</v>
      </c>
      <c r="E1147" s="181" t="s">
        <v>1300</v>
      </c>
      <c r="F1147" s="182" t="s">
        <v>1301</v>
      </c>
      <c r="G1147" s="183" t="s">
        <v>499</v>
      </c>
      <c r="H1147" s="184">
        <v>6.9089999999999998</v>
      </c>
      <c r="I1147" s="185"/>
      <c r="J1147" s="186">
        <f>ROUND(I1147*H1147,2)</f>
        <v>0</v>
      </c>
      <c r="K1147" s="182" t="s">
        <v>191</v>
      </c>
      <c r="L1147" s="41"/>
      <c r="M1147" s="187" t="s">
        <v>19</v>
      </c>
      <c r="N1147" s="188" t="s">
        <v>44</v>
      </c>
      <c r="O1147" s="66"/>
      <c r="P1147" s="189">
        <f>O1147*H1147</f>
        <v>0</v>
      </c>
      <c r="Q1147" s="189">
        <v>0</v>
      </c>
      <c r="R1147" s="189">
        <f>Q1147*H1147</f>
        <v>0</v>
      </c>
      <c r="S1147" s="189">
        <v>0</v>
      </c>
      <c r="T1147" s="190">
        <f>S1147*H1147</f>
        <v>0</v>
      </c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R1147" s="191" t="s">
        <v>339</v>
      </c>
      <c r="AT1147" s="191" t="s">
        <v>187</v>
      </c>
      <c r="AU1147" s="191" t="s">
        <v>82</v>
      </c>
      <c r="AY1147" s="19" t="s">
        <v>185</v>
      </c>
      <c r="BE1147" s="192">
        <f>IF(N1147="základní",J1147,0)</f>
        <v>0</v>
      </c>
      <c r="BF1147" s="192">
        <f>IF(N1147="snížená",J1147,0)</f>
        <v>0</v>
      </c>
      <c r="BG1147" s="192">
        <f>IF(N1147="zákl. přenesená",J1147,0)</f>
        <v>0</v>
      </c>
      <c r="BH1147" s="192">
        <f>IF(N1147="sníž. přenesená",J1147,0)</f>
        <v>0</v>
      </c>
      <c r="BI1147" s="192">
        <f>IF(N1147="nulová",J1147,0)</f>
        <v>0</v>
      </c>
      <c r="BJ1147" s="19" t="s">
        <v>80</v>
      </c>
      <c r="BK1147" s="192">
        <f>ROUND(I1147*H1147,2)</f>
        <v>0</v>
      </c>
      <c r="BL1147" s="19" t="s">
        <v>339</v>
      </c>
      <c r="BM1147" s="191" t="s">
        <v>1889</v>
      </c>
    </row>
    <row r="1148" spans="1:65" s="2" customFormat="1" ht="11.25">
      <c r="A1148" s="36"/>
      <c r="B1148" s="37"/>
      <c r="C1148" s="38"/>
      <c r="D1148" s="193" t="s">
        <v>193</v>
      </c>
      <c r="E1148" s="38"/>
      <c r="F1148" s="194" t="s">
        <v>1303</v>
      </c>
      <c r="G1148" s="38"/>
      <c r="H1148" s="38"/>
      <c r="I1148" s="195"/>
      <c r="J1148" s="38"/>
      <c r="K1148" s="38"/>
      <c r="L1148" s="41"/>
      <c r="M1148" s="196"/>
      <c r="N1148" s="197"/>
      <c r="O1148" s="66"/>
      <c r="P1148" s="66"/>
      <c r="Q1148" s="66"/>
      <c r="R1148" s="66"/>
      <c r="S1148" s="66"/>
      <c r="T1148" s="67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T1148" s="19" t="s">
        <v>193</v>
      </c>
      <c r="AU1148" s="19" t="s">
        <v>82</v>
      </c>
    </row>
    <row r="1149" spans="1:65" s="13" customFormat="1" ht="11.25">
      <c r="B1149" s="198"/>
      <c r="C1149" s="199"/>
      <c r="D1149" s="200" t="s">
        <v>195</v>
      </c>
      <c r="E1149" s="201" t="s">
        <v>19</v>
      </c>
      <c r="F1149" s="202" t="s">
        <v>1304</v>
      </c>
      <c r="G1149" s="199"/>
      <c r="H1149" s="201" t="s">
        <v>19</v>
      </c>
      <c r="I1149" s="203"/>
      <c r="J1149" s="199"/>
      <c r="K1149" s="199"/>
      <c r="L1149" s="204"/>
      <c r="M1149" s="205"/>
      <c r="N1149" s="206"/>
      <c r="O1149" s="206"/>
      <c r="P1149" s="206"/>
      <c r="Q1149" s="206"/>
      <c r="R1149" s="206"/>
      <c r="S1149" s="206"/>
      <c r="T1149" s="207"/>
      <c r="AT1149" s="208" t="s">
        <v>195</v>
      </c>
      <c r="AU1149" s="208" t="s">
        <v>82</v>
      </c>
      <c r="AV1149" s="13" t="s">
        <v>80</v>
      </c>
      <c r="AW1149" s="13" t="s">
        <v>35</v>
      </c>
      <c r="AX1149" s="13" t="s">
        <v>73</v>
      </c>
      <c r="AY1149" s="208" t="s">
        <v>185</v>
      </c>
    </row>
    <row r="1150" spans="1:65" s="13" customFormat="1" ht="11.25">
      <c r="B1150" s="198"/>
      <c r="C1150" s="199"/>
      <c r="D1150" s="200" t="s">
        <v>195</v>
      </c>
      <c r="E1150" s="201" t="s">
        <v>19</v>
      </c>
      <c r="F1150" s="202" t="s">
        <v>1305</v>
      </c>
      <c r="G1150" s="199"/>
      <c r="H1150" s="201" t="s">
        <v>19</v>
      </c>
      <c r="I1150" s="203"/>
      <c r="J1150" s="199"/>
      <c r="K1150" s="199"/>
      <c r="L1150" s="204"/>
      <c r="M1150" s="205"/>
      <c r="N1150" s="206"/>
      <c r="O1150" s="206"/>
      <c r="P1150" s="206"/>
      <c r="Q1150" s="206"/>
      <c r="R1150" s="206"/>
      <c r="S1150" s="206"/>
      <c r="T1150" s="207"/>
      <c r="AT1150" s="208" t="s">
        <v>195</v>
      </c>
      <c r="AU1150" s="208" t="s">
        <v>82</v>
      </c>
      <c r="AV1150" s="13" t="s">
        <v>80</v>
      </c>
      <c r="AW1150" s="13" t="s">
        <v>35</v>
      </c>
      <c r="AX1150" s="13" t="s">
        <v>73</v>
      </c>
      <c r="AY1150" s="208" t="s">
        <v>185</v>
      </c>
    </row>
    <row r="1151" spans="1:65" s="14" customFormat="1" ht="11.25">
      <c r="B1151" s="209"/>
      <c r="C1151" s="210"/>
      <c r="D1151" s="200" t="s">
        <v>195</v>
      </c>
      <c r="E1151" s="211" t="s">
        <v>19</v>
      </c>
      <c r="F1151" s="212" t="s">
        <v>1890</v>
      </c>
      <c r="G1151" s="210"/>
      <c r="H1151" s="213">
        <v>6.9089999999999998</v>
      </c>
      <c r="I1151" s="214"/>
      <c r="J1151" s="210"/>
      <c r="K1151" s="210"/>
      <c r="L1151" s="215"/>
      <c r="M1151" s="216"/>
      <c r="N1151" s="217"/>
      <c r="O1151" s="217"/>
      <c r="P1151" s="217"/>
      <c r="Q1151" s="217"/>
      <c r="R1151" s="217"/>
      <c r="S1151" s="217"/>
      <c r="T1151" s="218"/>
      <c r="AT1151" s="219" t="s">
        <v>195</v>
      </c>
      <c r="AU1151" s="219" t="s">
        <v>82</v>
      </c>
      <c r="AV1151" s="14" t="s">
        <v>82</v>
      </c>
      <c r="AW1151" s="14" t="s">
        <v>35</v>
      </c>
      <c r="AX1151" s="14" t="s">
        <v>73</v>
      </c>
      <c r="AY1151" s="219" t="s">
        <v>185</v>
      </c>
    </row>
    <row r="1152" spans="1:65" s="15" customFormat="1" ht="11.25">
      <c r="B1152" s="220"/>
      <c r="C1152" s="221"/>
      <c r="D1152" s="200" t="s">
        <v>195</v>
      </c>
      <c r="E1152" s="222" t="s">
        <v>19</v>
      </c>
      <c r="F1152" s="223" t="s">
        <v>226</v>
      </c>
      <c r="G1152" s="221"/>
      <c r="H1152" s="224">
        <v>6.9089999999999998</v>
      </c>
      <c r="I1152" s="225"/>
      <c r="J1152" s="221"/>
      <c r="K1152" s="221"/>
      <c r="L1152" s="226"/>
      <c r="M1152" s="227"/>
      <c r="N1152" s="228"/>
      <c r="O1152" s="228"/>
      <c r="P1152" s="228"/>
      <c r="Q1152" s="228"/>
      <c r="R1152" s="228"/>
      <c r="S1152" s="228"/>
      <c r="T1152" s="229"/>
      <c r="AT1152" s="230" t="s">
        <v>195</v>
      </c>
      <c r="AU1152" s="230" t="s">
        <v>82</v>
      </c>
      <c r="AV1152" s="15" t="s">
        <v>135</v>
      </c>
      <c r="AW1152" s="15" t="s">
        <v>35</v>
      </c>
      <c r="AX1152" s="15" t="s">
        <v>80</v>
      </c>
      <c r="AY1152" s="230" t="s">
        <v>185</v>
      </c>
    </row>
    <row r="1153" spans="1:65" s="2" customFormat="1" ht="16.5" customHeight="1">
      <c r="A1153" s="36"/>
      <c r="B1153" s="37"/>
      <c r="C1153" s="237" t="s">
        <v>1891</v>
      </c>
      <c r="D1153" s="237" t="s">
        <v>520</v>
      </c>
      <c r="E1153" s="238" t="s">
        <v>1308</v>
      </c>
      <c r="F1153" s="239" t="s">
        <v>1309</v>
      </c>
      <c r="G1153" s="240" t="s">
        <v>499</v>
      </c>
      <c r="H1153" s="241">
        <v>6.9089999999999998</v>
      </c>
      <c r="I1153" s="242"/>
      <c r="J1153" s="243">
        <f>ROUND(I1153*H1153,2)</f>
        <v>0</v>
      </c>
      <c r="K1153" s="239" t="s">
        <v>449</v>
      </c>
      <c r="L1153" s="244"/>
      <c r="M1153" s="245" t="s">
        <v>19</v>
      </c>
      <c r="N1153" s="246" t="s">
        <v>44</v>
      </c>
      <c r="O1153" s="66"/>
      <c r="P1153" s="189">
        <f>O1153*H1153</f>
        <v>0</v>
      </c>
      <c r="Q1153" s="189">
        <v>0</v>
      </c>
      <c r="R1153" s="189">
        <f>Q1153*H1153</f>
        <v>0</v>
      </c>
      <c r="S1153" s="189">
        <v>0</v>
      </c>
      <c r="T1153" s="190">
        <f>S1153*H1153</f>
        <v>0</v>
      </c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R1153" s="191" t="s">
        <v>627</v>
      </c>
      <c r="AT1153" s="191" t="s">
        <v>520</v>
      </c>
      <c r="AU1153" s="191" t="s">
        <v>82</v>
      </c>
      <c r="AY1153" s="19" t="s">
        <v>185</v>
      </c>
      <c r="BE1153" s="192">
        <f>IF(N1153="základní",J1153,0)</f>
        <v>0</v>
      </c>
      <c r="BF1153" s="192">
        <f>IF(N1153="snížená",J1153,0)</f>
        <v>0</v>
      </c>
      <c r="BG1153" s="192">
        <f>IF(N1153="zákl. přenesená",J1153,0)</f>
        <v>0</v>
      </c>
      <c r="BH1153" s="192">
        <f>IF(N1153="sníž. přenesená",J1153,0)</f>
        <v>0</v>
      </c>
      <c r="BI1153" s="192">
        <f>IF(N1153="nulová",J1153,0)</f>
        <v>0</v>
      </c>
      <c r="BJ1153" s="19" t="s">
        <v>80</v>
      </c>
      <c r="BK1153" s="192">
        <f>ROUND(I1153*H1153,2)</f>
        <v>0</v>
      </c>
      <c r="BL1153" s="19" t="s">
        <v>339</v>
      </c>
      <c r="BM1153" s="191" t="s">
        <v>1892</v>
      </c>
    </row>
    <row r="1154" spans="1:65" s="13" customFormat="1" ht="11.25">
      <c r="B1154" s="198"/>
      <c r="C1154" s="199"/>
      <c r="D1154" s="200" t="s">
        <v>195</v>
      </c>
      <c r="E1154" s="201" t="s">
        <v>19</v>
      </c>
      <c r="F1154" s="202" t="s">
        <v>1304</v>
      </c>
      <c r="G1154" s="199"/>
      <c r="H1154" s="201" t="s">
        <v>19</v>
      </c>
      <c r="I1154" s="203"/>
      <c r="J1154" s="199"/>
      <c r="K1154" s="199"/>
      <c r="L1154" s="204"/>
      <c r="M1154" s="205"/>
      <c r="N1154" s="206"/>
      <c r="O1154" s="206"/>
      <c r="P1154" s="206"/>
      <c r="Q1154" s="206"/>
      <c r="R1154" s="206"/>
      <c r="S1154" s="206"/>
      <c r="T1154" s="207"/>
      <c r="AT1154" s="208" t="s">
        <v>195</v>
      </c>
      <c r="AU1154" s="208" t="s">
        <v>82</v>
      </c>
      <c r="AV1154" s="13" t="s">
        <v>80</v>
      </c>
      <c r="AW1154" s="13" t="s">
        <v>35</v>
      </c>
      <c r="AX1154" s="13" t="s">
        <v>73</v>
      </c>
      <c r="AY1154" s="208" t="s">
        <v>185</v>
      </c>
    </row>
    <row r="1155" spans="1:65" s="13" customFormat="1" ht="11.25">
      <c r="B1155" s="198"/>
      <c r="C1155" s="199"/>
      <c r="D1155" s="200" t="s">
        <v>195</v>
      </c>
      <c r="E1155" s="201" t="s">
        <v>19</v>
      </c>
      <c r="F1155" s="202" t="s">
        <v>1305</v>
      </c>
      <c r="G1155" s="199"/>
      <c r="H1155" s="201" t="s">
        <v>19</v>
      </c>
      <c r="I1155" s="203"/>
      <c r="J1155" s="199"/>
      <c r="K1155" s="199"/>
      <c r="L1155" s="204"/>
      <c r="M1155" s="205"/>
      <c r="N1155" s="206"/>
      <c r="O1155" s="206"/>
      <c r="P1155" s="206"/>
      <c r="Q1155" s="206"/>
      <c r="R1155" s="206"/>
      <c r="S1155" s="206"/>
      <c r="T1155" s="207"/>
      <c r="AT1155" s="208" t="s">
        <v>195</v>
      </c>
      <c r="AU1155" s="208" t="s">
        <v>82</v>
      </c>
      <c r="AV1155" s="13" t="s">
        <v>80</v>
      </c>
      <c r="AW1155" s="13" t="s">
        <v>35</v>
      </c>
      <c r="AX1155" s="13" t="s">
        <v>73</v>
      </c>
      <c r="AY1155" s="208" t="s">
        <v>185</v>
      </c>
    </row>
    <row r="1156" spans="1:65" s="14" customFormat="1" ht="11.25">
      <c r="B1156" s="209"/>
      <c r="C1156" s="210"/>
      <c r="D1156" s="200" t="s">
        <v>195</v>
      </c>
      <c r="E1156" s="211" t="s">
        <v>19</v>
      </c>
      <c r="F1156" s="212" t="s">
        <v>1890</v>
      </c>
      <c r="G1156" s="210"/>
      <c r="H1156" s="213">
        <v>6.9089999999999998</v>
      </c>
      <c r="I1156" s="214"/>
      <c r="J1156" s="210"/>
      <c r="K1156" s="210"/>
      <c r="L1156" s="215"/>
      <c r="M1156" s="216"/>
      <c r="N1156" s="217"/>
      <c r="O1156" s="217"/>
      <c r="P1156" s="217"/>
      <c r="Q1156" s="217"/>
      <c r="R1156" s="217"/>
      <c r="S1156" s="217"/>
      <c r="T1156" s="218"/>
      <c r="AT1156" s="219" t="s">
        <v>195</v>
      </c>
      <c r="AU1156" s="219" t="s">
        <v>82</v>
      </c>
      <c r="AV1156" s="14" t="s">
        <v>82</v>
      </c>
      <c r="AW1156" s="14" t="s">
        <v>35</v>
      </c>
      <c r="AX1156" s="14" t="s">
        <v>73</v>
      </c>
      <c r="AY1156" s="219" t="s">
        <v>185</v>
      </c>
    </row>
    <row r="1157" spans="1:65" s="15" customFormat="1" ht="11.25">
      <c r="B1157" s="220"/>
      <c r="C1157" s="221"/>
      <c r="D1157" s="200" t="s">
        <v>195</v>
      </c>
      <c r="E1157" s="222" t="s">
        <v>19</v>
      </c>
      <c r="F1157" s="223" t="s">
        <v>226</v>
      </c>
      <c r="G1157" s="221"/>
      <c r="H1157" s="224">
        <v>6.9089999999999998</v>
      </c>
      <c r="I1157" s="225"/>
      <c r="J1157" s="221"/>
      <c r="K1157" s="221"/>
      <c r="L1157" s="226"/>
      <c r="M1157" s="227"/>
      <c r="N1157" s="228"/>
      <c r="O1157" s="228"/>
      <c r="P1157" s="228"/>
      <c r="Q1157" s="228"/>
      <c r="R1157" s="228"/>
      <c r="S1157" s="228"/>
      <c r="T1157" s="229"/>
      <c r="AT1157" s="230" t="s">
        <v>195</v>
      </c>
      <c r="AU1157" s="230" t="s">
        <v>82</v>
      </c>
      <c r="AV1157" s="15" t="s">
        <v>135</v>
      </c>
      <c r="AW1157" s="15" t="s">
        <v>35</v>
      </c>
      <c r="AX1157" s="15" t="s">
        <v>80</v>
      </c>
      <c r="AY1157" s="230" t="s">
        <v>185</v>
      </c>
    </row>
    <row r="1158" spans="1:65" s="2" customFormat="1" ht="16.5" customHeight="1">
      <c r="A1158" s="36"/>
      <c r="B1158" s="37"/>
      <c r="C1158" s="237" t="s">
        <v>1893</v>
      </c>
      <c r="D1158" s="237" t="s">
        <v>520</v>
      </c>
      <c r="E1158" s="238" t="s">
        <v>1312</v>
      </c>
      <c r="F1158" s="239" t="s">
        <v>1313</v>
      </c>
      <c r="G1158" s="240" t="s">
        <v>1314</v>
      </c>
      <c r="H1158" s="241">
        <v>6</v>
      </c>
      <c r="I1158" s="242"/>
      <c r="J1158" s="243">
        <f>ROUND(I1158*H1158,2)</f>
        <v>0</v>
      </c>
      <c r="K1158" s="239" t="s">
        <v>449</v>
      </c>
      <c r="L1158" s="244"/>
      <c r="M1158" s="245" t="s">
        <v>19</v>
      </c>
      <c r="N1158" s="246" t="s">
        <v>44</v>
      </c>
      <c r="O1158" s="66"/>
      <c r="P1158" s="189">
        <f>O1158*H1158</f>
        <v>0</v>
      </c>
      <c r="Q1158" s="189">
        <v>0</v>
      </c>
      <c r="R1158" s="189">
        <f>Q1158*H1158</f>
        <v>0</v>
      </c>
      <c r="S1158" s="189">
        <v>0</v>
      </c>
      <c r="T1158" s="190">
        <f>S1158*H1158</f>
        <v>0</v>
      </c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R1158" s="191" t="s">
        <v>627</v>
      </c>
      <c r="AT1158" s="191" t="s">
        <v>520</v>
      </c>
      <c r="AU1158" s="191" t="s">
        <v>82</v>
      </c>
      <c r="AY1158" s="19" t="s">
        <v>185</v>
      </c>
      <c r="BE1158" s="192">
        <f>IF(N1158="základní",J1158,0)</f>
        <v>0</v>
      </c>
      <c r="BF1158" s="192">
        <f>IF(N1158="snížená",J1158,0)</f>
        <v>0</v>
      </c>
      <c r="BG1158" s="192">
        <f>IF(N1158="zákl. přenesená",J1158,0)</f>
        <v>0</v>
      </c>
      <c r="BH1158" s="192">
        <f>IF(N1158="sníž. přenesená",J1158,0)</f>
        <v>0</v>
      </c>
      <c r="BI1158" s="192">
        <f>IF(N1158="nulová",J1158,0)</f>
        <v>0</v>
      </c>
      <c r="BJ1158" s="19" t="s">
        <v>80</v>
      </c>
      <c r="BK1158" s="192">
        <f>ROUND(I1158*H1158,2)</f>
        <v>0</v>
      </c>
      <c r="BL1158" s="19" t="s">
        <v>339</v>
      </c>
      <c r="BM1158" s="191" t="s">
        <v>1894</v>
      </c>
    </row>
    <row r="1159" spans="1:65" s="13" customFormat="1" ht="11.25">
      <c r="B1159" s="198"/>
      <c r="C1159" s="199"/>
      <c r="D1159" s="200" t="s">
        <v>195</v>
      </c>
      <c r="E1159" s="201" t="s">
        <v>19</v>
      </c>
      <c r="F1159" s="202" t="s">
        <v>1304</v>
      </c>
      <c r="G1159" s="199"/>
      <c r="H1159" s="201" t="s">
        <v>19</v>
      </c>
      <c r="I1159" s="203"/>
      <c r="J1159" s="199"/>
      <c r="K1159" s="199"/>
      <c r="L1159" s="204"/>
      <c r="M1159" s="205"/>
      <c r="N1159" s="206"/>
      <c r="O1159" s="206"/>
      <c r="P1159" s="206"/>
      <c r="Q1159" s="206"/>
      <c r="R1159" s="206"/>
      <c r="S1159" s="206"/>
      <c r="T1159" s="207"/>
      <c r="AT1159" s="208" t="s">
        <v>195</v>
      </c>
      <c r="AU1159" s="208" t="s">
        <v>82</v>
      </c>
      <c r="AV1159" s="13" t="s">
        <v>80</v>
      </c>
      <c r="AW1159" s="13" t="s">
        <v>35</v>
      </c>
      <c r="AX1159" s="13" t="s">
        <v>73</v>
      </c>
      <c r="AY1159" s="208" t="s">
        <v>185</v>
      </c>
    </row>
    <row r="1160" spans="1:65" s="13" customFormat="1" ht="11.25">
      <c r="B1160" s="198"/>
      <c r="C1160" s="199"/>
      <c r="D1160" s="200" t="s">
        <v>195</v>
      </c>
      <c r="E1160" s="201" t="s">
        <v>19</v>
      </c>
      <c r="F1160" s="202" t="s">
        <v>1305</v>
      </c>
      <c r="G1160" s="199"/>
      <c r="H1160" s="201" t="s">
        <v>19</v>
      </c>
      <c r="I1160" s="203"/>
      <c r="J1160" s="199"/>
      <c r="K1160" s="199"/>
      <c r="L1160" s="204"/>
      <c r="M1160" s="205"/>
      <c r="N1160" s="206"/>
      <c r="O1160" s="206"/>
      <c r="P1160" s="206"/>
      <c r="Q1160" s="206"/>
      <c r="R1160" s="206"/>
      <c r="S1160" s="206"/>
      <c r="T1160" s="207"/>
      <c r="AT1160" s="208" t="s">
        <v>195</v>
      </c>
      <c r="AU1160" s="208" t="s">
        <v>82</v>
      </c>
      <c r="AV1160" s="13" t="s">
        <v>80</v>
      </c>
      <c r="AW1160" s="13" t="s">
        <v>35</v>
      </c>
      <c r="AX1160" s="13" t="s">
        <v>73</v>
      </c>
      <c r="AY1160" s="208" t="s">
        <v>185</v>
      </c>
    </row>
    <row r="1161" spans="1:65" s="14" customFormat="1" ht="11.25">
      <c r="B1161" s="209"/>
      <c r="C1161" s="210"/>
      <c r="D1161" s="200" t="s">
        <v>195</v>
      </c>
      <c r="E1161" s="211" t="s">
        <v>19</v>
      </c>
      <c r="F1161" s="212" t="s">
        <v>1316</v>
      </c>
      <c r="G1161" s="210"/>
      <c r="H1161" s="213">
        <v>6</v>
      </c>
      <c r="I1161" s="214"/>
      <c r="J1161" s="210"/>
      <c r="K1161" s="210"/>
      <c r="L1161" s="215"/>
      <c r="M1161" s="216"/>
      <c r="N1161" s="217"/>
      <c r="O1161" s="217"/>
      <c r="P1161" s="217"/>
      <c r="Q1161" s="217"/>
      <c r="R1161" s="217"/>
      <c r="S1161" s="217"/>
      <c r="T1161" s="218"/>
      <c r="AT1161" s="219" t="s">
        <v>195</v>
      </c>
      <c r="AU1161" s="219" t="s">
        <v>82</v>
      </c>
      <c r="AV1161" s="14" t="s">
        <v>82</v>
      </c>
      <c r="AW1161" s="14" t="s">
        <v>35</v>
      </c>
      <c r="AX1161" s="14" t="s">
        <v>73</v>
      </c>
      <c r="AY1161" s="219" t="s">
        <v>185</v>
      </c>
    </row>
    <row r="1162" spans="1:65" s="15" customFormat="1" ht="11.25">
      <c r="B1162" s="220"/>
      <c r="C1162" s="221"/>
      <c r="D1162" s="200" t="s">
        <v>195</v>
      </c>
      <c r="E1162" s="222" t="s">
        <v>19</v>
      </c>
      <c r="F1162" s="223" t="s">
        <v>226</v>
      </c>
      <c r="G1162" s="221"/>
      <c r="H1162" s="224">
        <v>6</v>
      </c>
      <c r="I1162" s="225"/>
      <c r="J1162" s="221"/>
      <c r="K1162" s="221"/>
      <c r="L1162" s="226"/>
      <c r="M1162" s="227"/>
      <c r="N1162" s="228"/>
      <c r="O1162" s="228"/>
      <c r="P1162" s="228"/>
      <c r="Q1162" s="228"/>
      <c r="R1162" s="228"/>
      <c r="S1162" s="228"/>
      <c r="T1162" s="229"/>
      <c r="AT1162" s="230" t="s">
        <v>195</v>
      </c>
      <c r="AU1162" s="230" t="s">
        <v>82</v>
      </c>
      <c r="AV1162" s="15" t="s">
        <v>135</v>
      </c>
      <c r="AW1162" s="15" t="s">
        <v>35</v>
      </c>
      <c r="AX1162" s="15" t="s">
        <v>80</v>
      </c>
      <c r="AY1162" s="230" t="s">
        <v>185</v>
      </c>
    </row>
    <row r="1163" spans="1:65" s="2" customFormat="1" ht="24.2" customHeight="1">
      <c r="A1163" s="36"/>
      <c r="B1163" s="37"/>
      <c r="C1163" s="180" t="s">
        <v>1895</v>
      </c>
      <c r="D1163" s="180" t="s">
        <v>187</v>
      </c>
      <c r="E1163" s="181" t="s">
        <v>1896</v>
      </c>
      <c r="F1163" s="182" t="s">
        <v>1897</v>
      </c>
      <c r="G1163" s="183" t="s">
        <v>439</v>
      </c>
      <c r="H1163" s="184">
        <v>22</v>
      </c>
      <c r="I1163" s="185"/>
      <c r="J1163" s="186">
        <f>ROUND(I1163*H1163,2)</f>
        <v>0</v>
      </c>
      <c r="K1163" s="182" t="s">
        <v>191</v>
      </c>
      <c r="L1163" s="41"/>
      <c r="M1163" s="187" t="s">
        <v>19</v>
      </c>
      <c r="N1163" s="188" t="s">
        <v>44</v>
      </c>
      <c r="O1163" s="66"/>
      <c r="P1163" s="189">
        <f>O1163*H1163</f>
        <v>0</v>
      </c>
      <c r="Q1163" s="189">
        <v>0</v>
      </c>
      <c r="R1163" s="189">
        <f>Q1163*H1163</f>
        <v>0</v>
      </c>
      <c r="S1163" s="189">
        <v>0</v>
      </c>
      <c r="T1163" s="190">
        <f>S1163*H1163</f>
        <v>0</v>
      </c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R1163" s="191" t="s">
        <v>339</v>
      </c>
      <c r="AT1163" s="191" t="s">
        <v>187</v>
      </c>
      <c r="AU1163" s="191" t="s">
        <v>82</v>
      </c>
      <c r="AY1163" s="19" t="s">
        <v>185</v>
      </c>
      <c r="BE1163" s="192">
        <f>IF(N1163="základní",J1163,0)</f>
        <v>0</v>
      </c>
      <c r="BF1163" s="192">
        <f>IF(N1163="snížená",J1163,0)</f>
        <v>0</v>
      </c>
      <c r="BG1163" s="192">
        <f>IF(N1163="zákl. přenesená",J1163,0)</f>
        <v>0</v>
      </c>
      <c r="BH1163" s="192">
        <f>IF(N1163="sníž. přenesená",J1163,0)</f>
        <v>0</v>
      </c>
      <c r="BI1163" s="192">
        <f>IF(N1163="nulová",J1163,0)</f>
        <v>0</v>
      </c>
      <c r="BJ1163" s="19" t="s">
        <v>80</v>
      </c>
      <c r="BK1163" s="192">
        <f>ROUND(I1163*H1163,2)</f>
        <v>0</v>
      </c>
      <c r="BL1163" s="19" t="s">
        <v>339</v>
      </c>
      <c r="BM1163" s="191" t="s">
        <v>1898</v>
      </c>
    </row>
    <row r="1164" spans="1:65" s="2" customFormat="1" ht="11.25">
      <c r="A1164" s="36"/>
      <c r="B1164" s="37"/>
      <c r="C1164" s="38"/>
      <c r="D1164" s="193" t="s">
        <v>193</v>
      </c>
      <c r="E1164" s="38"/>
      <c r="F1164" s="194" t="s">
        <v>1899</v>
      </c>
      <c r="G1164" s="38"/>
      <c r="H1164" s="38"/>
      <c r="I1164" s="195"/>
      <c r="J1164" s="38"/>
      <c r="K1164" s="38"/>
      <c r="L1164" s="41"/>
      <c r="M1164" s="196"/>
      <c r="N1164" s="197"/>
      <c r="O1164" s="66"/>
      <c r="P1164" s="66"/>
      <c r="Q1164" s="66"/>
      <c r="R1164" s="66"/>
      <c r="S1164" s="66"/>
      <c r="T1164" s="67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T1164" s="19" t="s">
        <v>193</v>
      </c>
      <c r="AU1164" s="19" t="s">
        <v>82</v>
      </c>
    </row>
    <row r="1165" spans="1:65" s="13" customFormat="1" ht="11.25">
      <c r="B1165" s="198"/>
      <c r="C1165" s="199"/>
      <c r="D1165" s="200" t="s">
        <v>195</v>
      </c>
      <c r="E1165" s="201" t="s">
        <v>19</v>
      </c>
      <c r="F1165" s="202" t="s">
        <v>1508</v>
      </c>
      <c r="G1165" s="199"/>
      <c r="H1165" s="201" t="s">
        <v>19</v>
      </c>
      <c r="I1165" s="203"/>
      <c r="J1165" s="199"/>
      <c r="K1165" s="199"/>
      <c r="L1165" s="204"/>
      <c r="M1165" s="205"/>
      <c r="N1165" s="206"/>
      <c r="O1165" s="206"/>
      <c r="P1165" s="206"/>
      <c r="Q1165" s="206"/>
      <c r="R1165" s="206"/>
      <c r="S1165" s="206"/>
      <c r="T1165" s="207"/>
      <c r="AT1165" s="208" t="s">
        <v>195</v>
      </c>
      <c r="AU1165" s="208" t="s">
        <v>82</v>
      </c>
      <c r="AV1165" s="13" t="s">
        <v>80</v>
      </c>
      <c r="AW1165" s="13" t="s">
        <v>35</v>
      </c>
      <c r="AX1165" s="13" t="s">
        <v>73</v>
      </c>
      <c r="AY1165" s="208" t="s">
        <v>185</v>
      </c>
    </row>
    <row r="1166" spans="1:65" s="13" customFormat="1" ht="11.25">
      <c r="B1166" s="198"/>
      <c r="C1166" s="199"/>
      <c r="D1166" s="200" t="s">
        <v>195</v>
      </c>
      <c r="E1166" s="201" t="s">
        <v>19</v>
      </c>
      <c r="F1166" s="202" t="s">
        <v>1693</v>
      </c>
      <c r="G1166" s="199"/>
      <c r="H1166" s="201" t="s">
        <v>19</v>
      </c>
      <c r="I1166" s="203"/>
      <c r="J1166" s="199"/>
      <c r="K1166" s="199"/>
      <c r="L1166" s="204"/>
      <c r="M1166" s="205"/>
      <c r="N1166" s="206"/>
      <c r="O1166" s="206"/>
      <c r="P1166" s="206"/>
      <c r="Q1166" s="206"/>
      <c r="R1166" s="206"/>
      <c r="S1166" s="206"/>
      <c r="T1166" s="207"/>
      <c r="AT1166" s="208" t="s">
        <v>195</v>
      </c>
      <c r="AU1166" s="208" t="s">
        <v>82</v>
      </c>
      <c r="AV1166" s="13" t="s">
        <v>80</v>
      </c>
      <c r="AW1166" s="13" t="s">
        <v>35</v>
      </c>
      <c r="AX1166" s="13" t="s">
        <v>73</v>
      </c>
      <c r="AY1166" s="208" t="s">
        <v>185</v>
      </c>
    </row>
    <row r="1167" spans="1:65" s="14" customFormat="1" ht="11.25">
      <c r="B1167" s="209"/>
      <c r="C1167" s="210"/>
      <c r="D1167" s="200" t="s">
        <v>195</v>
      </c>
      <c r="E1167" s="211" t="s">
        <v>19</v>
      </c>
      <c r="F1167" s="212" t="s">
        <v>1694</v>
      </c>
      <c r="G1167" s="210"/>
      <c r="H1167" s="213">
        <v>8</v>
      </c>
      <c r="I1167" s="214"/>
      <c r="J1167" s="210"/>
      <c r="K1167" s="210"/>
      <c r="L1167" s="215"/>
      <c r="M1167" s="216"/>
      <c r="N1167" s="217"/>
      <c r="O1167" s="217"/>
      <c r="P1167" s="217"/>
      <c r="Q1167" s="217"/>
      <c r="R1167" s="217"/>
      <c r="S1167" s="217"/>
      <c r="T1167" s="218"/>
      <c r="AT1167" s="219" t="s">
        <v>195</v>
      </c>
      <c r="AU1167" s="219" t="s">
        <v>82</v>
      </c>
      <c r="AV1167" s="14" t="s">
        <v>82</v>
      </c>
      <c r="AW1167" s="14" t="s">
        <v>35</v>
      </c>
      <c r="AX1167" s="14" t="s">
        <v>73</v>
      </c>
      <c r="AY1167" s="219" t="s">
        <v>185</v>
      </c>
    </row>
    <row r="1168" spans="1:65" s="13" customFormat="1" ht="11.25">
      <c r="B1168" s="198"/>
      <c r="C1168" s="199"/>
      <c r="D1168" s="200" t="s">
        <v>195</v>
      </c>
      <c r="E1168" s="201" t="s">
        <v>19</v>
      </c>
      <c r="F1168" s="202" t="s">
        <v>1695</v>
      </c>
      <c r="G1168" s="199"/>
      <c r="H1168" s="201" t="s">
        <v>19</v>
      </c>
      <c r="I1168" s="203"/>
      <c r="J1168" s="199"/>
      <c r="K1168" s="199"/>
      <c r="L1168" s="204"/>
      <c r="M1168" s="205"/>
      <c r="N1168" s="206"/>
      <c r="O1168" s="206"/>
      <c r="P1168" s="206"/>
      <c r="Q1168" s="206"/>
      <c r="R1168" s="206"/>
      <c r="S1168" s="206"/>
      <c r="T1168" s="207"/>
      <c r="AT1168" s="208" t="s">
        <v>195</v>
      </c>
      <c r="AU1168" s="208" t="s">
        <v>82</v>
      </c>
      <c r="AV1168" s="13" t="s">
        <v>80</v>
      </c>
      <c r="AW1168" s="13" t="s">
        <v>35</v>
      </c>
      <c r="AX1168" s="13" t="s">
        <v>73</v>
      </c>
      <c r="AY1168" s="208" t="s">
        <v>185</v>
      </c>
    </row>
    <row r="1169" spans="1:65" s="14" customFormat="1" ht="11.25">
      <c r="B1169" s="209"/>
      <c r="C1169" s="210"/>
      <c r="D1169" s="200" t="s">
        <v>195</v>
      </c>
      <c r="E1169" s="211" t="s">
        <v>19</v>
      </c>
      <c r="F1169" s="212" t="s">
        <v>1696</v>
      </c>
      <c r="G1169" s="210"/>
      <c r="H1169" s="213">
        <v>12</v>
      </c>
      <c r="I1169" s="214"/>
      <c r="J1169" s="210"/>
      <c r="K1169" s="210"/>
      <c r="L1169" s="215"/>
      <c r="M1169" s="216"/>
      <c r="N1169" s="217"/>
      <c r="O1169" s="217"/>
      <c r="P1169" s="217"/>
      <c r="Q1169" s="217"/>
      <c r="R1169" s="217"/>
      <c r="S1169" s="217"/>
      <c r="T1169" s="218"/>
      <c r="AT1169" s="219" t="s">
        <v>195</v>
      </c>
      <c r="AU1169" s="219" t="s">
        <v>82</v>
      </c>
      <c r="AV1169" s="14" t="s">
        <v>82</v>
      </c>
      <c r="AW1169" s="14" t="s">
        <v>35</v>
      </c>
      <c r="AX1169" s="14" t="s">
        <v>73</v>
      </c>
      <c r="AY1169" s="219" t="s">
        <v>185</v>
      </c>
    </row>
    <row r="1170" spans="1:65" s="13" customFormat="1" ht="11.25">
      <c r="B1170" s="198"/>
      <c r="C1170" s="199"/>
      <c r="D1170" s="200" t="s">
        <v>195</v>
      </c>
      <c r="E1170" s="201" t="s">
        <v>19</v>
      </c>
      <c r="F1170" s="202" t="s">
        <v>1697</v>
      </c>
      <c r="G1170" s="199"/>
      <c r="H1170" s="201" t="s">
        <v>19</v>
      </c>
      <c r="I1170" s="203"/>
      <c r="J1170" s="199"/>
      <c r="K1170" s="199"/>
      <c r="L1170" s="204"/>
      <c r="M1170" s="205"/>
      <c r="N1170" s="206"/>
      <c r="O1170" s="206"/>
      <c r="P1170" s="206"/>
      <c r="Q1170" s="206"/>
      <c r="R1170" s="206"/>
      <c r="S1170" s="206"/>
      <c r="T1170" s="207"/>
      <c r="AT1170" s="208" t="s">
        <v>195</v>
      </c>
      <c r="AU1170" s="208" t="s">
        <v>82</v>
      </c>
      <c r="AV1170" s="13" t="s">
        <v>80</v>
      </c>
      <c r="AW1170" s="13" t="s">
        <v>35</v>
      </c>
      <c r="AX1170" s="13" t="s">
        <v>73</v>
      </c>
      <c r="AY1170" s="208" t="s">
        <v>185</v>
      </c>
    </row>
    <row r="1171" spans="1:65" s="14" customFormat="1" ht="11.25">
      <c r="B1171" s="209"/>
      <c r="C1171" s="210"/>
      <c r="D1171" s="200" t="s">
        <v>195</v>
      </c>
      <c r="E1171" s="211" t="s">
        <v>19</v>
      </c>
      <c r="F1171" s="212" t="s">
        <v>1698</v>
      </c>
      <c r="G1171" s="210"/>
      <c r="H1171" s="213">
        <v>2</v>
      </c>
      <c r="I1171" s="214"/>
      <c r="J1171" s="210"/>
      <c r="K1171" s="210"/>
      <c r="L1171" s="215"/>
      <c r="M1171" s="216"/>
      <c r="N1171" s="217"/>
      <c r="O1171" s="217"/>
      <c r="P1171" s="217"/>
      <c r="Q1171" s="217"/>
      <c r="R1171" s="217"/>
      <c r="S1171" s="217"/>
      <c r="T1171" s="218"/>
      <c r="AT1171" s="219" t="s">
        <v>195</v>
      </c>
      <c r="AU1171" s="219" t="s">
        <v>82</v>
      </c>
      <c r="AV1171" s="14" t="s">
        <v>82</v>
      </c>
      <c r="AW1171" s="14" t="s">
        <v>35</v>
      </c>
      <c r="AX1171" s="14" t="s">
        <v>73</v>
      </c>
      <c r="AY1171" s="219" t="s">
        <v>185</v>
      </c>
    </row>
    <row r="1172" spans="1:65" s="15" customFormat="1" ht="11.25">
      <c r="B1172" s="220"/>
      <c r="C1172" s="221"/>
      <c r="D1172" s="200" t="s">
        <v>195</v>
      </c>
      <c r="E1172" s="222" t="s">
        <v>19</v>
      </c>
      <c r="F1172" s="223" t="s">
        <v>226</v>
      </c>
      <c r="G1172" s="221"/>
      <c r="H1172" s="224">
        <v>22</v>
      </c>
      <c r="I1172" s="225"/>
      <c r="J1172" s="221"/>
      <c r="K1172" s="221"/>
      <c r="L1172" s="226"/>
      <c r="M1172" s="227"/>
      <c r="N1172" s="228"/>
      <c r="O1172" s="228"/>
      <c r="P1172" s="228"/>
      <c r="Q1172" s="228"/>
      <c r="R1172" s="228"/>
      <c r="S1172" s="228"/>
      <c r="T1172" s="229"/>
      <c r="AT1172" s="230" t="s">
        <v>195</v>
      </c>
      <c r="AU1172" s="230" t="s">
        <v>82</v>
      </c>
      <c r="AV1172" s="15" t="s">
        <v>135</v>
      </c>
      <c r="AW1172" s="15" t="s">
        <v>35</v>
      </c>
      <c r="AX1172" s="15" t="s">
        <v>80</v>
      </c>
      <c r="AY1172" s="230" t="s">
        <v>185</v>
      </c>
    </row>
    <row r="1173" spans="1:65" s="2" customFormat="1" ht="16.5" customHeight="1">
      <c r="A1173" s="36"/>
      <c r="B1173" s="37"/>
      <c r="C1173" s="237" t="s">
        <v>1866</v>
      </c>
      <c r="D1173" s="237" t="s">
        <v>520</v>
      </c>
      <c r="E1173" s="238" t="s">
        <v>1900</v>
      </c>
      <c r="F1173" s="239" t="s">
        <v>1901</v>
      </c>
      <c r="G1173" s="240" t="s">
        <v>439</v>
      </c>
      <c r="H1173" s="241">
        <v>22</v>
      </c>
      <c r="I1173" s="242"/>
      <c r="J1173" s="243">
        <f>ROUND(I1173*H1173,2)</f>
        <v>0</v>
      </c>
      <c r="K1173" s="239" t="s">
        <v>191</v>
      </c>
      <c r="L1173" s="244"/>
      <c r="M1173" s="245" t="s">
        <v>19</v>
      </c>
      <c r="N1173" s="246" t="s">
        <v>44</v>
      </c>
      <c r="O1173" s="66"/>
      <c r="P1173" s="189">
        <f>O1173*H1173</f>
        <v>0</v>
      </c>
      <c r="Q1173" s="189">
        <v>1.95E-2</v>
      </c>
      <c r="R1173" s="189">
        <f>Q1173*H1173</f>
        <v>0.42899999999999999</v>
      </c>
      <c r="S1173" s="189">
        <v>0</v>
      </c>
      <c r="T1173" s="190">
        <f>S1173*H1173</f>
        <v>0</v>
      </c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R1173" s="191" t="s">
        <v>627</v>
      </c>
      <c r="AT1173" s="191" t="s">
        <v>520</v>
      </c>
      <c r="AU1173" s="191" t="s">
        <v>82</v>
      </c>
      <c r="AY1173" s="19" t="s">
        <v>185</v>
      </c>
      <c r="BE1173" s="192">
        <f>IF(N1173="základní",J1173,0)</f>
        <v>0</v>
      </c>
      <c r="BF1173" s="192">
        <f>IF(N1173="snížená",J1173,0)</f>
        <v>0</v>
      </c>
      <c r="BG1173" s="192">
        <f>IF(N1173="zákl. přenesená",J1173,0)</f>
        <v>0</v>
      </c>
      <c r="BH1173" s="192">
        <f>IF(N1173="sníž. přenesená",J1173,0)</f>
        <v>0</v>
      </c>
      <c r="BI1173" s="192">
        <f>IF(N1173="nulová",J1173,0)</f>
        <v>0</v>
      </c>
      <c r="BJ1173" s="19" t="s">
        <v>80</v>
      </c>
      <c r="BK1173" s="192">
        <f>ROUND(I1173*H1173,2)</f>
        <v>0</v>
      </c>
      <c r="BL1173" s="19" t="s">
        <v>339</v>
      </c>
      <c r="BM1173" s="191" t="s">
        <v>1902</v>
      </c>
    </row>
    <row r="1174" spans="1:65" s="13" customFormat="1" ht="11.25">
      <c r="B1174" s="198"/>
      <c r="C1174" s="199"/>
      <c r="D1174" s="200" t="s">
        <v>195</v>
      </c>
      <c r="E1174" s="201" t="s">
        <v>19</v>
      </c>
      <c r="F1174" s="202" t="s">
        <v>1508</v>
      </c>
      <c r="G1174" s="199"/>
      <c r="H1174" s="201" t="s">
        <v>19</v>
      </c>
      <c r="I1174" s="203"/>
      <c r="J1174" s="199"/>
      <c r="K1174" s="199"/>
      <c r="L1174" s="204"/>
      <c r="M1174" s="205"/>
      <c r="N1174" s="206"/>
      <c r="O1174" s="206"/>
      <c r="P1174" s="206"/>
      <c r="Q1174" s="206"/>
      <c r="R1174" s="206"/>
      <c r="S1174" s="206"/>
      <c r="T1174" s="207"/>
      <c r="AT1174" s="208" t="s">
        <v>195</v>
      </c>
      <c r="AU1174" s="208" t="s">
        <v>82</v>
      </c>
      <c r="AV1174" s="13" t="s">
        <v>80</v>
      </c>
      <c r="AW1174" s="13" t="s">
        <v>35</v>
      </c>
      <c r="AX1174" s="13" t="s">
        <v>73</v>
      </c>
      <c r="AY1174" s="208" t="s">
        <v>185</v>
      </c>
    </row>
    <row r="1175" spans="1:65" s="13" customFormat="1" ht="11.25">
      <c r="B1175" s="198"/>
      <c r="C1175" s="199"/>
      <c r="D1175" s="200" t="s">
        <v>195</v>
      </c>
      <c r="E1175" s="201" t="s">
        <v>19</v>
      </c>
      <c r="F1175" s="202" t="s">
        <v>1693</v>
      </c>
      <c r="G1175" s="199"/>
      <c r="H1175" s="201" t="s">
        <v>19</v>
      </c>
      <c r="I1175" s="203"/>
      <c r="J1175" s="199"/>
      <c r="K1175" s="199"/>
      <c r="L1175" s="204"/>
      <c r="M1175" s="205"/>
      <c r="N1175" s="206"/>
      <c r="O1175" s="206"/>
      <c r="P1175" s="206"/>
      <c r="Q1175" s="206"/>
      <c r="R1175" s="206"/>
      <c r="S1175" s="206"/>
      <c r="T1175" s="207"/>
      <c r="AT1175" s="208" t="s">
        <v>195</v>
      </c>
      <c r="AU1175" s="208" t="s">
        <v>82</v>
      </c>
      <c r="AV1175" s="13" t="s">
        <v>80</v>
      </c>
      <c r="AW1175" s="13" t="s">
        <v>35</v>
      </c>
      <c r="AX1175" s="13" t="s">
        <v>73</v>
      </c>
      <c r="AY1175" s="208" t="s">
        <v>185</v>
      </c>
    </row>
    <row r="1176" spans="1:65" s="14" customFormat="1" ht="11.25">
      <c r="B1176" s="209"/>
      <c r="C1176" s="210"/>
      <c r="D1176" s="200" t="s">
        <v>195</v>
      </c>
      <c r="E1176" s="211" t="s">
        <v>19</v>
      </c>
      <c r="F1176" s="212" t="s">
        <v>1694</v>
      </c>
      <c r="G1176" s="210"/>
      <c r="H1176" s="213">
        <v>8</v>
      </c>
      <c r="I1176" s="214"/>
      <c r="J1176" s="210"/>
      <c r="K1176" s="210"/>
      <c r="L1176" s="215"/>
      <c r="M1176" s="216"/>
      <c r="N1176" s="217"/>
      <c r="O1176" s="217"/>
      <c r="P1176" s="217"/>
      <c r="Q1176" s="217"/>
      <c r="R1176" s="217"/>
      <c r="S1176" s="217"/>
      <c r="T1176" s="218"/>
      <c r="AT1176" s="219" t="s">
        <v>195</v>
      </c>
      <c r="AU1176" s="219" t="s">
        <v>82</v>
      </c>
      <c r="AV1176" s="14" t="s">
        <v>82</v>
      </c>
      <c r="AW1176" s="14" t="s">
        <v>35</v>
      </c>
      <c r="AX1176" s="14" t="s">
        <v>73</v>
      </c>
      <c r="AY1176" s="219" t="s">
        <v>185</v>
      </c>
    </row>
    <row r="1177" spans="1:65" s="13" customFormat="1" ht="11.25">
      <c r="B1177" s="198"/>
      <c r="C1177" s="199"/>
      <c r="D1177" s="200" t="s">
        <v>195</v>
      </c>
      <c r="E1177" s="201" t="s">
        <v>19</v>
      </c>
      <c r="F1177" s="202" t="s">
        <v>1695</v>
      </c>
      <c r="G1177" s="199"/>
      <c r="H1177" s="201" t="s">
        <v>19</v>
      </c>
      <c r="I1177" s="203"/>
      <c r="J1177" s="199"/>
      <c r="K1177" s="199"/>
      <c r="L1177" s="204"/>
      <c r="M1177" s="205"/>
      <c r="N1177" s="206"/>
      <c r="O1177" s="206"/>
      <c r="P1177" s="206"/>
      <c r="Q1177" s="206"/>
      <c r="R1177" s="206"/>
      <c r="S1177" s="206"/>
      <c r="T1177" s="207"/>
      <c r="AT1177" s="208" t="s">
        <v>195</v>
      </c>
      <c r="AU1177" s="208" t="s">
        <v>82</v>
      </c>
      <c r="AV1177" s="13" t="s">
        <v>80</v>
      </c>
      <c r="AW1177" s="13" t="s">
        <v>35</v>
      </c>
      <c r="AX1177" s="13" t="s">
        <v>73</v>
      </c>
      <c r="AY1177" s="208" t="s">
        <v>185</v>
      </c>
    </row>
    <row r="1178" spans="1:65" s="14" customFormat="1" ht="11.25">
      <c r="B1178" s="209"/>
      <c r="C1178" s="210"/>
      <c r="D1178" s="200" t="s">
        <v>195</v>
      </c>
      <c r="E1178" s="211" t="s">
        <v>19</v>
      </c>
      <c r="F1178" s="212" t="s">
        <v>1696</v>
      </c>
      <c r="G1178" s="210"/>
      <c r="H1178" s="213">
        <v>12</v>
      </c>
      <c r="I1178" s="214"/>
      <c r="J1178" s="210"/>
      <c r="K1178" s="210"/>
      <c r="L1178" s="215"/>
      <c r="M1178" s="216"/>
      <c r="N1178" s="217"/>
      <c r="O1178" s="217"/>
      <c r="P1178" s="217"/>
      <c r="Q1178" s="217"/>
      <c r="R1178" s="217"/>
      <c r="S1178" s="217"/>
      <c r="T1178" s="218"/>
      <c r="AT1178" s="219" t="s">
        <v>195</v>
      </c>
      <c r="AU1178" s="219" t="s">
        <v>82</v>
      </c>
      <c r="AV1178" s="14" t="s">
        <v>82</v>
      </c>
      <c r="AW1178" s="14" t="s">
        <v>35</v>
      </c>
      <c r="AX1178" s="14" t="s">
        <v>73</v>
      </c>
      <c r="AY1178" s="219" t="s">
        <v>185</v>
      </c>
    </row>
    <row r="1179" spans="1:65" s="13" customFormat="1" ht="11.25">
      <c r="B1179" s="198"/>
      <c r="C1179" s="199"/>
      <c r="D1179" s="200" t="s">
        <v>195</v>
      </c>
      <c r="E1179" s="201" t="s">
        <v>19</v>
      </c>
      <c r="F1179" s="202" t="s">
        <v>1697</v>
      </c>
      <c r="G1179" s="199"/>
      <c r="H1179" s="201" t="s">
        <v>19</v>
      </c>
      <c r="I1179" s="203"/>
      <c r="J1179" s="199"/>
      <c r="K1179" s="199"/>
      <c r="L1179" s="204"/>
      <c r="M1179" s="205"/>
      <c r="N1179" s="206"/>
      <c r="O1179" s="206"/>
      <c r="P1179" s="206"/>
      <c r="Q1179" s="206"/>
      <c r="R1179" s="206"/>
      <c r="S1179" s="206"/>
      <c r="T1179" s="207"/>
      <c r="AT1179" s="208" t="s">
        <v>195</v>
      </c>
      <c r="AU1179" s="208" t="s">
        <v>82</v>
      </c>
      <c r="AV1179" s="13" t="s">
        <v>80</v>
      </c>
      <c r="AW1179" s="13" t="s">
        <v>35</v>
      </c>
      <c r="AX1179" s="13" t="s">
        <v>73</v>
      </c>
      <c r="AY1179" s="208" t="s">
        <v>185</v>
      </c>
    </row>
    <row r="1180" spans="1:65" s="14" customFormat="1" ht="11.25">
      <c r="B1180" s="209"/>
      <c r="C1180" s="210"/>
      <c r="D1180" s="200" t="s">
        <v>195</v>
      </c>
      <c r="E1180" s="211" t="s">
        <v>19</v>
      </c>
      <c r="F1180" s="212" t="s">
        <v>1698</v>
      </c>
      <c r="G1180" s="210"/>
      <c r="H1180" s="213">
        <v>2</v>
      </c>
      <c r="I1180" s="214"/>
      <c r="J1180" s="210"/>
      <c r="K1180" s="210"/>
      <c r="L1180" s="215"/>
      <c r="M1180" s="216"/>
      <c r="N1180" s="217"/>
      <c r="O1180" s="217"/>
      <c r="P1180" s="217"/>
      <c r="Q1180" s="217"/>
      <c r="R1180" s="217"/>
      <c r="S1180" s="217"/>
      <c r="T1180" s="218"/>
      <c r="AT1180" s="219" t="s">
        <v>195</v>
      </c>
      <c r="AU1180" s="219" t="s">
        <v>82</v>
      </c>
      <c r="AV1180" s="14" t="s">
        <v>82</v>
      </c>
      <c r="AW1180" s="14" t="s">
        <v>35</v>
      </c>
      <c r="AX1180" s="14" t="s">
        <v>73</v>
      </c>
      <c r="AY1180" s="219" t="s">
        <v>185</v>
      </c>
    </row>
    <row r="1181" spans="1:65" s="15" customFormat="1" ht="11.25">
      <c r="B1181" s="220"/>
      <c r="C1181" s="221"/>
      <c r="D1181" s="200" t="s">
        <v>195</v>
      </c>
      <c r="E1181" s="222" t="s">
        <v>19</v>
      </c>
      <c r="F1181" s="223" t="s">
        <v>226</v>
      </c>
      <c r="G1181" s="221"/>
      <c r="H1181" s="224">
        <v>22</v>
      </c>
      <c r="I1181" s="225"/>
      <c r="J1181" s="221"/>
      <c r="K1181" s="221"/>
      <c r="L1181" s="226"/>
      <c r="M1181" s="227"/>
      <c r="N1181" s="228"/>
      <c r="O1181" s="228"/>
      <c r="P1181" s="228"/>
      <c r="Q1181" s="228"/>
      <c r="R1181" s="228"/>
      <c r="S1181" s="228"/>
      <c r="T1181" s="229"/>
      <c r="AT1181" s="230" t="s">
        <v>195</v>
      </c>
      <c r="AU1181" s="230" t="s">
        <v>82</v>
      </c>
      <c r="AV1181" s="15" t="s">
        <v>135</v>
      </c>
      <c r="AW1181" s="15" t="s">
        <v>35</v>
      </c>
      <c r="AX1181" s="15" t="s">
        <v>80</v>
      </c>
      <c r="AY1181" s="230" t="s">
        <v>185</v>
      </c>
    </row>
    <row r="1182" spans="1:65" s="2" customFormat="1" ht="24.2" customHeight="1">
      <c r="A1182" s="36"/>
      <c r="B1182" s="37"/>
      <c r="C1182" s="180" t="s">
        <v>1903</v>
      </c>
      <c r="D1182" s="180" t="s">
        <v>187</v>
      </c>
      <c r="E1182" s="181" t="s">
        <v>1904</v>
      </c>
      <c r="F1182" s="182" t="s">
        <v>1905</v>
      </c>
      <c r="G1182" s="183" t="s">
        <v>439</v>
      </c>
      <c r="H1182" s="184">
        <v>1</v>
      </c>
      <c r="I1182" s="185"/>
      <c r="J1182" s="186">
        <f>ROUND(I1182*H1182,2)</f>
        <v>0</v>
      </c>
      <c r="K1182" s="182" t="s">
        <v>191</v>
      </c>
      <c r="L1182" s="41"/>
      <c r="M1182" s="187" t="s">
        <v>19</v>
      </c>
      <c r="N1182" s="188" t="s">
        <v>44</v>
      </c>
      <c r="O1182" s="66"/>
      <c r="P1182" s="189">
        <f>O1182*H1182</f>
        <v>0</v>
      </c>
      <c r="Q1182" s="189">
        <v>0</v>
      </c>
      <c r="R1182" s="189">
        <f>Q1182*H1182</f>
        <v>0</v>
      </c>
      <c r="S1182" s="189">
        <v>0</v>
      </c>
      <c r="T1182" s="190">
        <f>S1182*H1182</f>
        <v>0</v>
      </c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R1182" s="191" t="s">
        <v>339</v>
      </c>
      <c r="AT1182" s="191" t="s">
        <v>187</v>
      </c>
      <c r="AU1182" s="191" t="s">
        <v>82</v>
      </c>
      <c r="AY1182" s="19" t="s">
        <v>185</v>
      </c>
      <c r="BE1182" s="192">
        <f>IF(N1182="základní",J1182,0)</f>
        <v>0</v>
      </c>
      <c r="BF1182" s="192">
        <f>IF(N1182="snížená",J1182,0)</f>
        <v>0</v>
      </c>
      <c r="BG1182" s="192">
        <f>IF(N1182="zákl. přenesená",J1182,0)</f>
        <v>0</v>
      </c>
      <c r="BH1182" s="192">
        <f>IF(N1182="sníž. přenesená",J1182,0)</f>
        <v>0</v>
      </c>
      <c r="BI1182" s="192">
        <f>IF(N1182="nulová",J1182,0)</f>
        <v>0</v>
      </c>
      <c r="BJ1182" s="19" t="s">
        <v>80</v>
      </c>
      <c r="BK1182" s="192">
        <f>ROUND(I1182*H1182,2)</f>
        <v>0</v>
      </c>
      <c r="BL1182" s="19" t="s">
        <v>339</v>
      </c>
      <c r="BM1182" s="191" t="s">
        <v>1906</v>
      </c>
    </row>
    <row r="1183" spans="1:65" s="2" customFormat="1" ht="11.25">
      <c r="A1183" s="36"/>
      <c r="B1183" s="37"/>
      <c r="C1183" s="38"/>
      <c r="D1183" s="193" t="s">
        <v>193</v>
      </c>
      <c r="E1183" s="38"/>
      <c r="F1183" s="194" t="s">
        <v>1907</v>
      </c>
      <c r="G1183" s="38"/>
      <c r="H1183" s="38"/>
      <c r="I1183" s="195"/>
      <c r="J1183" s="38"/>
      <c r="K1183" s="38"/>
      <c r="L1183" s="41"/>
      <c r="M1183" s="196"/>
      <c r="N1183" s="197"/>
      <c r="O1183" s="66"/>
      <c r="P1183" s="66"/>
      <c r="Q1183" s="66"/>
      <c r="R1183" s="66"/>
      <c r="S1183" s="66"/>
      <c r="T1183" s="67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T1183" s="19" t="s">
        <v>193</v>
      </c>
      <c r="AU1183" s="19" t="s">
        <v>82</v>
      </c>
    </row>
    <row r="1184" spans="1:65" s="13" customFormat="1" ht="11.25">
      <c r="B1184" s="198"/>
      <c r="C1184" s="199"/>
      <c r="D1184" s="200" t="s">
        <v>195</v>
      </c>
      <c r="E1184" s="201" t="s">
        <v>19</v>
      </c>
      <c r="F1184" s="202" t="s">
        <v>1508</v>
      </c>
      <c r="G1184" s="199"/>
      <c r="H1184" s="201" t="s">
        <v>19</v>
      </c>
      <c r="I1184" s="203"/>
      <c r="J1184" s="199"/>
      <c r="K1184" s="199"/>
      <c r="L1184" s="204"/>
      <c r="M1184" s="205"/>
      <c r="N1184" s="206"/>
      <c r="O1184" s="206"/>
      <c r="P1184" s="206"/>
      <c r="Q1184" s="206"/>
      <c r="R1184" s="206"/>
      <c r="S1184" s="206"/>
      <c r="T1184" s="207"/>
      <c r="AT1184" s="208" t="s">
        <v>195</v>
      </c>
      <c r="AU1184" s="208" t="s">
        <v>82</v>
      </c>
      <c r="AV1184" s="13" t="s">
        <v>80</v>
      </c>
      <c r="AW1184" s="13" t="s">
        <v>35</v>
      </c>
      <c r="AX1184" s="13" t="s">
        <v>73</v>
      </c>
      <c r="AY1184" s="208" t="s">
        <v>185</v>
      </c>
    </row>
    <row r="1185" spans="1:65" s="13" customFormat="1" ht="11.25">
      <c r="B1185" s="198"/>
      <c r="C1185" s="199"/>
      <c r="D1185" s="200" t="s">
        <v>195</v>
      </c>
      <c r="E1185" s="201" t="s">
        <v>19</v>
      </c>
      <c r="F1185" s="202" t="s">
        <v>1908</v>
      </c>
      <c r="G1185" s="199"/>
      <c r="H1185" s="201" t="s">
        <v>19</v>
      </c>
      <c r="I1185" s="203"/>
      <c r="J1185" s="199"/>
      <c r="K1185" s="199"/>
      <c r="L1185" s="204"/>
      <c r="M1185" s="205"/>
      <c r="N1185" s="206"/>
      <c r="O1185" s="206"/>
      <c r="P1185" s="206"/>
      <c r="Q1185" s="206"/>
      <c r="R1185" s="206"/>
      <c r="S1185" s="206"/>
      <c r="T1185" s="207"/>
      <c r="AT1185" s="208" t="s">
        <v>195</v>
      </c>
      <c r="AU1185" s="208" t="s">
        <v>82</v>
      </c>
      <c r="AV1185" s="13" t="s">
        <v>80</v>
      </c>
      <c r="AW1185" s="13" t="s">
        <v>35</v>
      </c>
      <c r="AX1185" s="13" t="s">
        <v>73</v>
      </c>
      <c r="AY1185" s="208" t="s">
        <v>185</v>
      </c>
    </row>
    <row r="1186" spans="1:65" s="14" customFormat="1" ht="11.25">
      <c r="B1186" s="209"/>
      <c r="C1186" s="210"/>
      <c r="D1186" s="200" t="s">
        <v>195</v>
      </c>
      <c r="E1186" s="211" t="s">
        <v>19</v>
      </c>
      <c r="F1186" s="212" t="s">
        <v>80</v>
      </c>
      <c r="G1186" s="210"/>
      <c r="H1186" s="213">
        <v>1</v>
      </c>
      <c r="I1186" s="214"/>
      <c r="J1186" s="210"/>
      <c r="K1186" s="210"/>
      <c r="L1186" s="215"/>
      <c r="M1186" s="216"/>
      <c r="N1186" s="217"/>
      <c r="O1186" s="217"/>
      <c r="P1186" s="217"/>
      <c r="Q1186" s="217"/>
      <c r="R1186" s="217"/>
      <c r="S1186" s="217"/>
      <c r="T1186" s="218"/>
      <c r="AT1186" s="219" t="s">
        <v>195</v>
      </c>
      <c r="AU1186" s="219" t="s">
        <v>82</v>
      </c>
      <c r="AV1186" s="14" t="s">
        <v>82</v>
      </c>
      <c r="AW1186" s="14" t="s">
        <v>35</v>
      </c>
      <c r="AX1186" s="14" t="s">
        <v>73</v>
      </c>
      <c r="AY1186" s="219" t="s">
        <v>185</v>
      </c>
    </row>
    <row r="1187" spans="1:65" s="15" customFormat="1" ht="11.25">
      <c r="B1187" s="220"/>
      <c r="C1187" s="221"/>
      <c r="D1187" s="200" t="s">
        <v>195</v>
      </c>
      <c r="E1187" s="222" t="s">
        <v>19</v>
      </c>
      <c r="F1187" s="223" t="s">
        <v>226</v>
      </c>
      <c r="G1187" s="221"/>
      <c r="H1187" s="224">
        <v>1</v>
      </c>
      <c r="I1187" s="225"/>
      <c r="J1187" s="221"/>
      <c r="K1187" s="221"/>
      <c r="L1187" s="226"/>
      <c r="M1187" s="227"/>
      <c r="N1187" s="228"/>
      <c r="O1187" s="228"/>
      <c r="P1187" s="228"/>
      <c r="Q1187" s="228"/>
      <c r="R1187" s="228"/>
      <c r="S1187" s="228"/>
      <c r="T1187" s="229"/>
      <c r="AT1187" s="230" t="s">
        <v>195</v>
      </c>
      <c r="AU1187" s="230" t="s">
        <v>82</v>
      </c>
      <c r="AV1187" s="15" t="s">
        <v>135</v>
      </c>
      <c r="AW1187" s="15" t="s">
        <v>35</v>
      </c>
      <c r="AX1187" s="15" t="s">
        <v>80</v>
      </c>
      <c r="AY1187" s="230" t="s">
        <v>185</v>
      </c>
    </row>
    <row r="1188" spans="1:65" s="2" customFormat="1" ht="16.5" customHeight="1">
      <c r="A1188" s="36"/>
      <c r="B1188" s="37"/>
      <c r="C1188" s="237" t="s">
        <v>1909</v>
      </c>
      <c r="D1188" s="237" t="s">
        <v>520</v>
      </c>
      <c r="E1188" s="238" t="s">
        <v>1910</v>
      </c>
      <c r="F1188" s="239" t="s">
        <v>1911</v>
      </c>
      <c r="G1188" s="240" t="s">
        <v>439</v>
      </c>
      <c r="H1188" s="241">
        <v>1</v>
      </c>
      <c r="I1188" s="242"/>
      <c r="J1188" s="243">
        <f>ROUND(I1188*H1188,2)</f>
        <v>0</v>
      </c>
      <c r="K1188" s="239" t="s">
        <v>191</v>
      </c>
      <c r="L1188" s="244"/>
      <c r="M1188" s="245" t="s">
        <v>19</v>
      </c>
      <c r="N1188" s="246" t="s">
        <v>44</v>
      </c>
      <c r="O1188" s="66"/>
      <c r="P1188" s="189">
        <f>O1188*H1188</f>
        <v>0</v>
      </c>
      <c r="Q1188" s="189">
        <v>3.5999999999999997E-2</v>
      </c>
      <c r="R1188" s="189">
        <f>Q1188*H1188</f>
        <v>3.5999999999999997E-2</v>
      </c>
      <c r="S1188" s="189">
        <v>0</v>
      </c>
      <c r="T1188" s="190">
        <f>S1188*H1188</f>
        <v>0</v>
      </c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R1188" s="191" t="s">
        <v>627</v>
      </c>
      <c r="AT1188" s="191" t="s">
        <v>520</v>
      </c>
      <c r="AU1188" s="191" t="s">
        <v>82</v>
      </c>
      <c r="AY1188" s="19" t="s">
        <v>185</v>
      </c>
      <c r="BE1188" s="192">
        <f>IF(N1188="základní",J1188,0)</f>
        <v>0</v>
      </c>
      <c r="BF1188" s="192">
        <f>IF(N1188="snížená",J1188,0)</f>
        <v>0</v>
      </c>
      <c r="BG1188" s="192">
        <f>IF(N1188="zákl. přenesená",J1188,0)</f>
        <v>0</v>
      </c>
      <c r="BH1188" s="192">
        <f>IF(N1188="sníž. přenesená",J1188,0)</f>
        <v>0</v>
      </c>
      <c r="BI1188" s="192">
        <f>IF(N1188="nulová",J1188,0)</f>
        <v>0</v>
      </c>
      <c r="BJ1188" s="19" t="s">
        <v>80</v>
      </c>
      <c r="BK1188" s="192">
        <f>ROUND(I1188*H1188,2)</f>
        <v>0</v>
      </c>
      <c r="BL1188" s="19" t="s">
        <v>339</v>
      </c>
      <c r="BM1188" s="191" t="s">
        <v>1912</v>
      </c>
    </row>
    <row r="1189" spans="1:65" s="13" customFormat="1" ht="11.25">
      <c r="B1189" s="198"/>
      <c r="C1189" s="199"/>
      <c r="D1189" s="200" t="s">
        <v>195</v>
      </c>
      <c r="E1189" s="201" t="s">
        <v>19</v>
      </c>
      <c r="F1189" s="202" t="s">
        <v>1508</v>
      </c>
      <c r="G1189" s="199"/>
      <c r="H1189" s="201" t="s">
        <v>19</v>
      </c>
      <c r="I1189" s="203"/>
      <c r="J1189" s="199"/>
      <c r="K1189" s="199"/>
      <c r="L1189" s="204"/>
      <c r="M1189" s="205"/>
      <c r="N1189" s="206"/>
      <c r="O1189" s="206"/>
      <c r="P1189" s="206"/>
      <c r="Q1189" s="206"/>
      <c r="R1189" s="206"/>
      <c r="S1189" s="206"/>
      <c r="T1189" s="207"/>
      <c r="AT1189" s="208" t="s">
        <v>195</v>
      </c>
      <c r="AU1189" s="208" t="s">
        <v>82</v>
      </c>
      <c r="AV1189" s="13" t="s">
        <v>80</v>
      </c>
      <c r="AW1189" s="13" t="s">
        <v>35</v>
      </c>
      <c r="AX1189" s="13" t="s">
        <v>73</v>
      </c>
      <c r="AY1189" s="208" t="s">
        <v>185</v>
      </c>
    </row>
    <row r="1190" spans="1:65" s="13" customFormat="1" ht="11.25">
      <c r="B1190" s="198"/>
      <c r="C1190" s="199"/>
      <c r="D1190" s="200" t="s">
        <v>195</v>
      </c>
      <c r="E1190" s="201" t="s">
        <v>19</v>
      </c>
      <c r="F1190" s="202" t="s">
        <v>1908</v>
      </c>
      <c r="G1190" s="199"/>
      <c r="H1190" s="201" t="s">
        <v>19</v>
      </c>
      <c r="I1190" s="203"/>
      <c r="J1190" s="199"/>
      <c r="K1190" s="199"/>
      <c r="L1190" s="204"/>
      <c r="M1190" s="205"/>
      <c r="N1190" s="206"/>
      <c r="O1190" s="206"/>
      <c r="P1190" s="206"/>
      <c r="Q1190" s="206"/>
      <c r="R1190" s="206"/>
      <c r="S1190" s="206"/>
      <c r="T1190" s="207"/>
      <c r="AT1190" s="208" t="s">
        <v>195</v>
      </c>
      <c r="AU1190" s="208" t="s">
        <v>82</v>
      </c>
      <c r="AV1190" s="13" t="s">
        <v>80</v>
      </c>
      <c r="AW1190" s="13" t="s">
        <v>35</v>
      </c>
      <c r="AX1190" s="13" t="s">
        <v>73</v>
      </c>
      <c r="AY1190" s="208" t="s">
        <v>185</v>
      </c>
    </row>
    <row r="1191" spans="1:65" s="14" customFormat="1" ht="11.25">
      <c r="B1191" s="209"/>
      <c r="C1191" s="210"/>
      <c r="D1191" s="200" t="s">
        <v>195</v>
      </c>
      <c r="E1191" s="211" t="s">
        <v>19</v>
      </c>
      <c r="F1191" s="212" t="s">
        <v>80</v>
      </c>
      <c r="G1191" s="210"/>
      <c r="H1191" s="213">
        <v>1</v>
      </c>
      <c r="I1191" s="214"/>
      <c r="J1191" s="210"/>
      <c r="K1191" s="210"/>
      <c r="L1191" s="215"/>
      <c r="M1191" s="216"/>
      <c r="N1191" s="217"/>
      <c r="O1191" s="217"/>
      <c r="P1191" s="217"/>
      <c r="Q1191" s="217"/>
      <c r="R1191" s="217"/>
      <c r="S1191" s="217"/>
      <c r="T1191" s="218"/>
      <c r="AT1191" s="219" t="s">
        <v>195</v>
      </c>
      <c r="AU1191" s="219" t="s">
        <v>82</v>
      </c>
      <c r="AV1191" s="14" t="s">
        <v>82</v>
      </c>
      <c r="AW1191" s="14" t="s">
        <v>35</v>
      </c>
      <c r="AX1191" s="14" t="s">
        <v>73</v>
      </c>
      <c r="AY1191" s="219" t="s">
        <v>185</v>
      </c>
    </row>
    <row r="1192" spans="1:65" s="15" customFormat="1" ht="11.25">
      <c r="B1192" s="220"/>
      <c r="C1192" s="221"/>
      <c r="D1192" s="200" t="s">
        <v>195</v>
      </c>
      <c r="E1192" s="222" t="s">
        <v>19</v>
      </c>
      <c r="F1192" s="223" t="s">
        <v>226</v>
      </c>
      <c r="G1192" s="221"/>
      <c r="H1192" s="224">
        <v>1</v>
      </c>
      <c r="I1192" s="225"/>
      <c r="J1192" s="221"/>
      <c r="K1192" s="221"/>
      <c r="L1192" s="226"/>
      <c r="M1192" s="227"/>
      <c r="N1192" s="228"/>
      <c r="O1192" s="228"/>
      <c r="P1192" s="228"/>
      <c r="Q1192" s="228"/>
      <c r="R1192" s="228"/>
      <c r="S1192" s="228"/>
      <c r="T1192" s="229"/>
      <c r="AT1192" s="230" t="s">
        <v>195</v>
      </c>
      <c r="AU1192" s="230" t="s">
        <v>82</v>
      </c>
      <c r="AV1192" s="15" t="s">
        <v>135</v>
      </c>
      <c r="AW1192" s="15" t="s">
        <v>35</v>
      </c>
      <c r="AX1192" s="15" t="s">
        <v>80</v>
      </c>
      <c r="AY1192" s="230" t="s">
        <v>185</v>
      </c>
    </row>
    <row r="1193" spans="1:65" s="2" customFormat="1" ht="24.2" customHeight="1">
      <c r="A1193" s="36"/>
      <c r="B1193" s="37"/>
      <c r="C1193" s="180" t="s">
        <v>1913</v>
      </c>
      <c r="D1193" s="180" t="s">
        <v>187</v>
      </c>
      <c r="E1193" s="181" t="s">
        <v>1327</v>
      </c>
      <c r="F1193" s="182" t="s">
        <v>1328</v>
      </c>
      <c r="G1193" s="183" t="s">
        <v>439</v>
      </c>
      <c r="H1193" s="184">
        <v>1</v>
      </c>
      <c r="I1193" s="185"/>
      <c r="J1193" s="186">
        <f>ROUND(I1193*H1193,2)</f>
        <v>0</v>
      </c>
      <c r="K1193" s="182" t="s">
        <v>191</v>
      </c>
      <c r="L1193" s="41"/>
      <c r="M1193" s="187" t="s">
        <v>19</v>
      </c>
      <c r="N1193" s="188" t="s">
        <v>44</v>
      </c>
      <c r="O1193" s="66"/>
      <c r="P1193" s="189">
        <f>O1193*H1193</f>
        <v>0</v>
      </c>
      <c r="Q1193" s="189">
        <v>0</v>
      </c>
      <c r="R1193" s="189">
        <f>Q1193*H1193</f>
        <v>0</v>
      </c>
      <c r="S1193" s="189">
        <v>0</v>
      </c>
      <c r="T1193" s="190">
        <f>S1193*H1193</f>
        <v>0</v>
      </c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R1193" s="191" t="s">
        <v>339</v>
      </c>
      <c r="AT1193" s="191" t="s">
        <v>187</v>
      </c>
      <c r="AU1193" s="191" t="s">
        <v>82</v>
      </c>
      <c r="AY1193" s="19" t="s">
        <v>185</v>
      </c>
      <c r="BE1193" s="192">
        <f>IF(N1193="základní",J1193,0)</f>
        <v>0</v>
      </c>
      <c r="BF1193" s="192">
        <f>IF(N1193="snížená",J1193,0)</f>
        <v>0</v>
      </c>
      <c r="BG1193" s="192">
        <f>IF(N1193="zákl. přenesená",J1193,0)</f>
        <v>0</v>
      </c>
      <c r="BH1193" s="192">
        <f>IF(N1193="sníž. přenesená",J1193,0)</f>
        <v>0</v>
      </c>
      <c r="BI1193" s="192">
        <f>IF(N1193="nulová",J1193,0)</f>
        <v>0</v>
      </c>
      <c r="BJ1193" s="19" t="s">
        <v>80</v>
      </c>
      <c r="BK1193" s="192">
        <f>ROUND(I1193*H1193,2)</f>
        <v>0</v>
      </c>
      <c r="BL1193" s="19" t="s">
        <v>339</v>
      </c>
      <c r="BM1193" s="191" t="s">
        <v>1914</v>
      </c>
    </row>
    <row r="1194" spans="1:65" s="2" customFormat="1" ht="11.25">
      <c r="A1194" s="36"/>
      <c r="B1194" s="37"/>
      <c r="C1194" s="38"/>
      <c r="D1194" s="193" t="s">
        <v>193</v>
      </c>
      <c r="E1194" s="38"/>
      <c r="F1194" s="194" t="s">
        <v>1330</v>
      </c>
      <c r="G1194" s="38"/>
      <c r="H1194" s="38"/>
      <c r="I1194" s="195"/>
      <c r="J1194" s="38"/>
      <c r="K1194" s="38"/>
      <c r="L1194" s="41"/>
      <c r="M1194" s="196"/>
      <c r="N1194" s="197"/>
      <c r="O1194" s="66"/>
      <c r="P1194" s="66"/>
      <c r="Q1194" s="66"/>
      <c r="R1194" s="66"/>
      <c r="S1194" s="66"/>
      <c r="T1194" s="67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T1194" s="19" t="s">
        <v>193</v>
      </c>
      <c r="AU1194" s="19" t="s">
        <v>82</v>
      </c>
    </row>
    <row r="1195" spans="1:65" s="13" customFormat="1" ht="11.25">
      <c r="B1195" s="198"/>
      <c r="C1195" s="199"/>
      <c r="D1195" s="200" t="s">
        <v>195</v>
      </c>
      <c r="E1195" s="201" t="s">
        <v>19</v>
      </c>
      <c r="F1195" s="202" t="s">
        <v>1915</v>
      </c>
      <c r="G1195" s="199"/>
      <c r="H1195" s="201" t="s">
        <v>19</v>
      </c>
      <c r="I1195" s="203"/>
      <c r="J1195" s="199"/>
      <c r="K1195" s="199"/>
      <c r="L1195" s="204"/>
      <c r="M1195" s="205"/>
      <c r="N1195" s="206"/>
      <c r="O1195" s="206"/>
      <c r="P1195" s="206"/>
      <c r="Q1195" s="206"/>
      <c r="R1195" s="206"/>
      <c r="S1195" s="206"/>
      <c r="T1195" s="207"/>
      <c r="AT1195" s="208" t="s">
        <v>195</v>
      </c>
      <c r="AU1195" s="208" t="s">
        <v>82</v>
      </c>
      <c r="AV1195" s="13" t="s">
        <v>80</v>
      </c>
      <c r="AW1195" s="13" t="s">
        <v>35</v>
      </c>
      <c r="AX1195" s="13" t="s">
        <v>73</v>
      </c>
      <c r="AY1195" s="208" t="s">
        <v>185</v>
      </c>
    </row>
    <row r="1196" spans="1:65" s="13" customFormat="1" ht="11.25">
      <c r="B1196" s="198"/>
      <c r="C1196" s="199"/>
      <c r="D1196" s="200" t="s">
        <v>195</v>
      </c>
      <c r="E1196" s="201" t="s">
        <v>19</v>
      </c>
      <c r="F1196" s="202" t="s">
        <v>1699</v>
      </c>
      <c r="G1196" s="199"/>
      <c r="H1196" s="201" t="s">
        <v>19</v>
      </c>
      <c r="I1196" s="203"/>
      <c r="J1196" s="199"/>
      <c r="K1196" s="199"/>
      <c r="L1196" s="204"/>
      <c r="M1196" s="205"/>
      <c r="N1196" s="206"/>
      <c r="O1196" s="206"/>
      <c r="P1196" s="206"/>
      <c r="Q1196" s="206"/>
      <c r="R1196" s="206"/>
      <c r="S1196" s="206"/>
      <c r="T1196" s="207"/>
      <c r="AT1196" s="208" t="s">
        <v>195</v>
      </c>
      <c r="AU1196" s="208" t="s">
        <v>82</v>
      </c>
      <c r="AV1196" s="13" t="s">
        <v>80</v>
      </c>
      <c r="AW1196" s="13" t="s">
        <v>35</v>
      </c>
      <c r="AX1196" s="13" t="s">
        <v>73</v>
      </c>
      <c r="AY1196" s="208" t="s">
        <v>185</v>
      </c>
    </row>
    <row r="1197" spans="1:65" s="14" customFormat="1" ht="11.25">
      <c r="B1197" s="209"/>
      <c r="C1197" s="210"/>
      <c r="D1197" s="200" t="s">
        <v>195</v>
      </c>
      <c r="E1197" s="211" t="s">
        <v>19</v>
      </c>
      <c r="F1197" s="212" t="s">
        <v>80</v>
      </c>
      <c r="G1197" s="210"/>
      <c r="H1197" s="213">
        <v>1</v>
      </c>
      <c r="I1197" s="214"/>
      <c r="J1197" s="210"/>
      <c r="K1197" s="210"/>
      <c r="L1197" s="215"/>
      <c r="M1197" s="216"/>
      <c r="N1197" s="217"/>
      <c r="O1197" s="217"/>
      <c r="P1197" s="217"/>
      <c r="Q1197" s="217"/>
      <c r="R1197" s="217"/>
      <c r="S1197" s="217"/>
      <c r="T1197" s="218"/>
      <c r="AT1197" s="219" t="s">
        <v>195</v>
      </c>
      <c r="AU1197" s="219" t="s">
        <v>82</v>
      </c>
      <c r="AV1197" s="14" t="s">
        <v>82</v>
      </c>
      <c r="AW1197" s="14" t="s">
        <v>35</v>
      </c>
      <c r="AX1197" s="14" t="s">
        <v>73</v>
      </c>
      <c r="AY1197" s="219" t="s">
        <v>185</v>
      </c>
    </row>
    <row r="1198" spans="1:65" s="15" customFormat="1" ht="11.25">
      <c r="B1198" s="220"/>
      <c r="C1198" s="221"/>
      <c r="D1198" s="200" t="s">
        <v>195</v>
      </c>
      <c r="E1198" s="222" t="s">
        <v>19</v>
      </c>
      <c r="F1198" s="223" t="s">
        <v>226</v>
      </c>
      <c r="G1198" s="221"/>
      <c r="H1198" s="224">
        <v>1</v>
      </c>
      <c r="I1198" s="225"/>
      <c r="J1198" s="221"/>
      <c r="K1198" s="221"/>
      <c r="L1198" s="226"/>
      <c r="M1198" s="227"/>
      <c r="N1198" s="228"/>
      <c r="O1198" s="228"/>
      <c r="P1198" s="228"/>
      <c r="Q1198" s="228"/>
      <c r="R1198" s="228"/>
      <c r="S1198" s="228"/>
      <c r="T1198" s="229"/>
      <c r="AT1198" s="230" t="s">
        <v>195</v>
      </c>
      <c r="AU1198" s="230" t="s">
        <v>82</v>
      </c>
      <c r="AV1198" s="15" t="s">
        <v>135</v>
      </c>
      <c r="AW1198" s="15" t="s">
        <v>35</v>
      </c>
      <c r="AX1198" s="15" t="s">
        <v>80</v>
      </c>
      <c r="AY1198" s="230" t="s">
        <v>185</v>
      </c>
    </row>
    <row r="1199" spans="1:65" s="2" customFormat="1" ht="24.2" customHeight="1">
      <c r="A1199" s="36"/>
      <c r="B1199" s="37"/>
      <c r="C1199" s="237" t="s">
        <v>1916</v>
      </c>
      <c r="D1199" s="237" t="s">
        <v>520</v>
      </c>
      <c r="E1199" s="238" t="s">
        <v>1917</v>
      </c>
      <c r="F1199" s="239" t="s">
        <v>1918</v>
      </c>
      <c r="G1199" s="240" t="s">
        <v>439</v>
      </c>
      <c r="H1199" s="241">
        <v>1</v>
      </c>
      <c r="I1199" s="242"/>
      <c r="J1199" s="243">
        <f>ROUND(I1199*H1199,2)</f>
        <v>0</v>
      </c>
      <c r="K1199" s="239" t="s">
        <v>449</v>
      </c>
      <c r="L1199" s="244"/>
      <c r="M1199" s="245" t="s">
        <v>19</v>
      </c>
      <c r="N1199" s="246" t="s">
        <v>44</v>
      </c>
      <c r="O1199" s="66"/>
      <c r="P1199" s="189">
        <f>O1199*H1199</f>
        <v>0</v>
      </c>
      <c r="Q1199" s="189">
        <v>2.1499999999999998E-2</v>
      </c>
      <c r="R1199" s="189">
        <f>Q1199*H1199</f>
        <v>2.1499999999999998E-2</v>
      </c>
      <c r="S1199" s="189">
        <v>0</v>
      </c>
      <c r="T1199" s="190">
        <f>S1199*H1199</f>
        <v>0</v>
      </c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R1199" s="191" t="s">
        <v>627</v>
      </c>
      <c r="AT1199" s="191" t="s">
        <v>520</v>
      </c>
      <c r="AU1199" s="191" t="s">
        <v>82</v>
      </c>
      <c r="AY1199" s="19" t="s">
        <v>185</v>
      </c>
      <c r="BE1199" s="192">
        <f>IF(N1199="základní",J1199,0)</f>
        <v>0</v>
      </c>
      <c r="BF1199" s="192">
        <f>IF(N1199="snížená",J1199,0)</f>
        <v>0</v>
      </c>
      <c r="BG1199" s="192">
        <f>IF(N1199="zákl. přenesená",J1199,0)</f>
        <v>0</v>
      </c>
      <c r="BH1199" s="192">
        <f>IF(N1199="sníž. přenesená",J1199,0)</f>
        <v>0</v>
      </c>
      <c r="BI1199" s="192">
        <f>IF(N1199="nulová",J1199,0)</f>
        <v>0</v>
      </c>
      <c r="BJ1199" s="19" t="s">
        <v>80</v>
      </c>
      <c r="BK1199" s="192">
        <f>ROUND(I1199*H1199,2)</f>
        <v>0</v>
      </c>
      <c r="BL1199" s="19" t="s">
        <v>339</v>
      </c>
      <c r="BM1199" s="191" t="s">
        <v>1919</v>
      </c>
    </row>
    <row r="1200" spans="1:65" s="13" customFormat="1" ht="11.25">
      <c r="B1200" s="198"/>
      <c r="C1200" s="199"/>
      <c r="D1200" s="200" t="s">
        <v>195</v>
      </c>
      <c r="E1200" s="201" t="s">
        <v>19</v>
      </c>
      <c r="F1200" s="202" t="s">
        <v>1915</v>
      </c>
      <c r="G1200" s="199"/>
      <c r="H1200" s="201" t="s">
        <v>19</v>
      </c>
      <c r="I1200" s="203"/>
      <c r="J1200" s="199"/>
      <c r="K1200" s="199"/>
      <c r="L1200" s="204"/>
      <c r="M1200" s="205"/>
      <c r="N1200" s="206"/>
      <c r="O1200" s="206"/>
      <c r="P1200" s="206"/>
      <c r="Q1200" s="206"/>
      <c r="R1200" s="206"/>
      <c r="S1200" s="206"/>
      <c r="T1200" s="207"/>
      <c r="AT1200" s="208" t="s">
        <v>195</v>
      </c>
      <c r="AU1200" s="208" t="s">
        <v>82</v>
      </c>
      <c r="AV1200" s="13" t="s">
        <v>80</v>
      </c>
      <c r="AW1200" s="13" t="s">
        <v>35</v>
      </c>
      <c r="AX1200" s="13" t="s">
        <v>73</v>
      </c>
      <c r="AY1200" s="208" t="s">
        <v>185</v>
      </c>
    </row>
    <row r="1201" spans="1:65" s="13" customFormat="1" ht="11.25">
      <c r="B1201" s="198"/>
      <c r="C1201" s="199"/>
      <c r="D1201" s="200" t="s">
        <v>195</v>
      </c>
      <c r="E1201" s="201" t="s">
        <v>19</v>
      </c>
      <c r="F1201" s="202" t="s">
        <v>1699</v>
      </c>
      <c r="G1201" s="199"/>
      <c r="H1201" s="201" t="s">
        <v>19</v>
      </c>
      <c r="I1201" s="203"/>
      <c r="J1201" s="199"/>
      <c r="K1201" s="199"/>
      <c r="L1201" s="204"/>
      <c r="M1201" s="205"/>
      <c r="N1201" s="206"/>
      <c r="O1201" s="206"/>
      <c r="P1201" s="206"/>
      <c r="Q1201" s="206"/>
      <c r="R1201" s="206"/>
      <c r="S1201" s="206"/>
      <c r="T1201" s="207"/>
      <c r="AT1201" s="208" t="s">
        <v>195</v>
      </c>
      <c r="AU1201" s="208" t="s">
        <v>82</v>
      </c>
      <c r="AV1201" s="13" t="s">
        <v>80</v>
      </c>
      <c r="AW1201" s="13" t="s">
        <v>35</v>
      </c>
      <c r="AX1201" s="13" t="s">
        <v>73</v>
      </c>
      <c r="AY1201" s="208" t="s">
        <v>185</v>
      </c>
    </row>
    <row r="1202" spans="1:65" s="14" customFormat="1" ht="11.25">
      <c r="B1202" s="209"/>
      <c r="C1202" s="210"/>
      <c r="D1202" s="200" t="s">
        <v>195</v>
      </c>
      <c r="E1202" s="211" t="s">
        <v>19</v>
      </c>
      <c r="F1202" s="212" t="s">
        <v>80</v>
      </c>
      <c r="G1202" s="210"/>
      <c r="H1202" s="213">
        <v>1</v>
      </c>
      <c r="I1202" s="214"/>
      <c r="J1202" s="210"/>
      <c r="K1202" s="210"/>
      <c r="L1202" s="215"/>
      <c r="M1202" s="216"/>
      <c r="N1202" s="217"/>
      <c r="O1202" s="217"/>
      <c r="P1202" s="217"/>
      <c r="Q1202" s="217"/>
      <c r="R1202" s="217"/>
      <c r="S1202" s="217"/>
      <c r="T1202" s="218"/>
      <c r="AT1202" s="219" t="s">
        <v>195</v>
      </c>
      <c r="AU1202" s="219" t="s">
        <v>82</v>
      </c>
      <c r="AV1202" s="14" t="s">
        <v>82</v>
      </c>
      <c r="AW1202" s="14" t="s">
        <v>35</v>
      </c>
      <c r="AX1202" s="14" t="s">
        <v>73</v>
      </c>
      <c r="AY1202" s="219" t="s">
        <v>185</v>
      </c>
    </row>
    <row r="1203" spans="1:65" s="15" customFormat="1" ht="11.25">
      <c r="B1203" s="220"/>
      <c r="C1203" s="221"/>
      <c r="D1203" s="200" t="s">
        <v>195</v>
      </c>
      <c r="E1203" s="222" t="s">
        <v>19</v>
      </c>
      <c r="F1203" s="223" t="s">
        <v>226</v>
      </c>
      <c r="G1203" s="221"/>
      <c r="H1203" s="224">
        <v>1</v>
      </c>
      <c r="I1203" s="225"/>
      <c r="J1203" s="221"/>
      <c r="K1203" s="221"/>
      <c r="L1203" s="226"/>
      <c r="M1203" s="227"/>
      <c r="N1203" s="228"/>
      <c r="O1203" s="228"/>
      <c r="P1203" s="228"/>
      <c r="Q1203" s="228"/>
      <c r="R1203" s="228"/>
      <c r="S1203" s="228"/>
      <c r="T1203" s="229"/>
      <c r="AT1203" s="230" t="s">
        <v>195</v>
      </c>
      <c r="AU1203" s="230" t="s">
        <v>82</v>
      </c>
      <c r="AV1203" s="15" t="s">
        <v>135</v>
      </c>
      <c r="AW1203" s="15" t="s">
        <v>35</v>
      </c>
      <c r="AX1203" s="15" t="s">
        <v>80</v>
      </c>
      <c r="AY1203" s="230" t="s">
        <v>185</v>
      </c>
    </row>
    <row r="1204" spans="1:65" s="2" customFormat="1" ht="24.2" customHeight="1">
      <c r="A1204" s="36"/>
      <c r="B1204" s="37"/>
      <c r="C1204" s="180" t="s">
        <v>1920</v>
      </c>
      <c r="D1204" s="180" t="s">
        <v>187</v>
      </c>
      <c r="E1204" s="181" t="s">
        <v>1921</v>
      </c>
      <c r="F1204" s="182" t="s">
        <v>1922</v>
      </c>
      <c r="G1204" s="183" t="s">
        <v>439</v>
      </c>
      <c r="H1204" s="184">
        <v>4</v>
      </c>
      <c r="I1204" s="185"/>
      <c r="J1204" s="186">
        <f>ROUND(I1204*H1204,2)</f>
        <v>0</v>
      </c>
      <c r="K1204" s="182" t="s">
        <v>191</v>
      </c>
      <c r="L1204" s="41"/>
      <c r="M1204" s="187" t="s">
        <v>19</v>
      </c>
      <c r="N1204" s="188" t="s">
        <v>44</v>
      </c>
      <c r="O1204" s="66"/>
      <c r="P1204" s="189">
        <f>O1204*H1204</f>
        <v>0</v>
      </c>
      <c r="Q1204" s="189">
        <v>0</v>
      </c>
      <c r="R1204" s="189">
        <f>Q1204*H1204</f>
        <v>0</v>
      </c>
      <c r="S1204" s="189">
        <v>0</v>
      </c>
      <c r="T1204" s="190">
        <f>S1204*H1204</f>
        <v>0</v>
      </c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R1204" s="191" t="s">
        <v>339</v>
      </c>
      <c r="AT1204" s="191" t="s">
        <v>187</v>
      </c>
      <c r="AU1204" s="191" t="s">
        <v>82</v>
      </c>
      <c r="AY1204" s="19" t="s">
        <v>185</v>
      </c>
      <c r="BE1204" s="192">
        <f>IF(N1204="základní",J1204,0)</f>
        <v>0</v>
      </c>
      <c r="BF1204" s="192">
        <f>IF(N1204="snížená",J1204,0)</f>
        <v>0</v>
      </c>
      <c r="BG1204" s="192">
        <f>IF(N1204="zákl. přenesená",J1204,0)</f>
        <v>0</v>
      </c>
      <c r="BH1204" s="192">
        <f>IF(N1204="sníž. přenesená",J1204,0)</f>
        <v>0</v>
      </c>
      <c r="BI1204" s="192">
        <f>IF(N1204="nulová",J1204,0)</f>
        <v>0</v>
      </c>
      <c r="BJ1204" s="19" t="s">
        <v>80</v>
      </c>
      <c r="BK1204" s="192">
        <f>ROUND(I1204*H1204,2)</f>
        <v>0</v>
      </c>
      <c r="BL1204" s="19" t="s">
        <v>339</v>
      </c>
      <c r="BM1204" s="191" t="s">
        <v>1923</v>
      </c>
    </row>
    <row r="1205" spans="1:65" s="2" customFormat="1" ht="11.25">
      <c r="A1205" s="36"/>
      <c r="B1205" s="37"/>
      <c r="C1205" s="38"/>
      <c r="D1205" s="193" t="s">
        <v>193</v>
      </c>
      <c r="E1205" s="38"/>
      <c r="F1205" s="194" t="s">
        <v>1924</v>
      </c>
      <c r="G1205" s="38"/>
      <c r="H1205" s="38"/>
      <c r="I1205" s="195"/>
      <c r="J1205" s="38"/>
      <c r="K1205" s="38"/>
      <c r="L1205" s="41"/>
      <c r="M1205" s="196"/>
      <c r="N1205" s="197"/>
      <c r="O1205" s="66"/>
      <c r="P1205" s="66"/>
      <c r="Q1205" s="66"/>
      <c r="R1205" s="66"/>
      <c r="S1205" s="66"/>
      <c r="T1205" s="67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T1205" s="19" t="s">
        <v>193</v>
      </c>
      <c r="AU1205" s="19" t="s">
        <v>82</v>
      </c>
    </row>
    <row r="1206" spans="1:65" s="13" customFormat="1" ht="11.25">
      <c r="B1206" s="198"/>
      <c r="C1206" s="199"/>
      <c r="D1206" s="200" t="s">
        <v>195</v>
      </c>
      <c r="E1206" s="201" t="s">
        <v>19</v>
      </c>
      <c r="F1206" s="202" t="s">
        <v>1925</v>
      </c>
      <c r="G1206" s="199"/>
      <c r="H1206" s="201" t="s">
        <v>19</v>
      </c>
      <c r="I1206" s="203"/>
      <c r="J1206" s="199"/>
      <c r="K1206" s="199"/>
      <c r="L1206" s="204"/>
      <c r="M1206" s="205"/>
      <c r="N1206" s="206"/>
      <c r="O1206" s="206"/>
      <c r="P1206" s="206"/>
      <c r="Q1206" s="206"/>
      <c r="R1206" s="206"/>
      <c r="S1206" s="206"/>
      <c r="T1206" s="207"/>
      <c r="AT1206" s="208" t="s">
        <v>195</v>
      </c>
      <c r="AU1206" s="208" t="s">
        <v>82</v>
      </c>
      <c r="AV1206" s="13" t="s">
        <v>80</v>
      </c>
      <c r="AW1206" s="13" t="s">
        <v>35</v>
      </c>
      <c r="AX1206" s="13" t="s">
        <v>73</v>
      </c>
      <c r="AY1206" s="208" t="s">
        <v>185</v>
      </c>
    </row>
    <row r="1207" spans="1:65" s="13" customFormat="1" ht="11.25">
      <c r="B1207" s="198"/>
      <c r="C1207" s="199"/>
      <c r="D1207" s="200" t="s">
        <v>195</v>
      </c>
      <c r="E1207" s="201" t="s">
        <v>19</v>
      </c>
      <c r="F1207" s="202" t="s">
        <v>1926</v>
      </c>
      <c r="G1207" s="199"/>
      <c r="H1207" s="201" t="s">
        <v>19</v>
      </c>
      <c r="I1207" s="203"/>
      <c r="J1207" s="199"/>
      <c r="K1207" s="199"/>
      <c r="L1207" s="204"/>
      <c r="M1207" s="205"/>
      <c r="N1207" s="206"/>
      <c r="O1207" s="206"/>
      <c r="P1207" s="206"/>
      <c r="Q1207" s="206"/>
      <c r="R1207" s="206"/>
      <c r="S1207" s="206"/>
      <c r="T1207" s="207"/>
      <c r="AT1207" s="208" t="s">
        <v>195</v>
      </c>
      <c r="AU1207" s="208" t="s">
        <v>82</v>
      </c>
      <c r="AV1207" s="13" t="s">
        <v>80</v>
      </c>
      <c r="AW1207" s="13" t="s">
        <v>35</v>
      </c>
      <c r="AX1207" s="13" t="s">
        <v>73</v>
      </c>
      <c r="AY1207" s="208" t="s">
        <v>185</v>
      </c>
    </row>
    <row r="1208" spans="1:65" s="14" customFormat="1" ht="11.25">
      <c r="B1208" s="209"/>
      <c r="C1208" s="210"/>
      <c r="D1208" s="200" t="s">
        <v>195</v>
      </c>
      <c r="E1208" s="211" t="s">
        <v>19</v>
      </c>
      <c r="F1208" s="212" t="s">
        <v>135</v>
      </c>
      <c r="G1208" s="210"/>
      <c r="H1208" s="213">
        <v>4</v>
      </c>
      <c r="I1208" s="214"/>
      <c r="J1208" s="210"/>
      <c r="K1208" s="210"/>
      <c r="L1208" s="215"/>
      <c r="M1208" s="216"/>
      <c r="N1208" s="217"/>
      <c r="O1208" s="217"/>
      <c r="P1208" s="217"/>
      <c r="Q1208" s="217"/>
      <c r="R1208" s="217"/>
      <c r="S1208" s="217"/>
      <c r="T1208" s="218"/>
      <c r="AT1208" s="219" t="s">
        <v>195</v>
      </c>
      <c r="AU1208" s="219" t="s">
        <v>82</v>
      </c>
      <c r="AV1208" s="14" t="s">
        <v>82</v>
      </c>
      <c r="AW1208" s="14" t="s">
        <v>35</v>
      </c>
      <c r="AX1208" s="14" t="s">
        <v>73</v>
      </c>
      <c r="AY1208" s="219" t="s">
        <v>185</v>
      </c>
    </row>
    <row r="1209" spans="1:65" s="15" customFormat="1" ht="11.25">
      <c r="B1209" s="220"/>
      <c r="C1209" s="221"/>
      <c r="D1209" s="200" t="s">
        <v>195</v>
      </c>
      <c r="E1209" s="222" t="s">
        <v>19</v>
      </c>
      <c r="F1209" s="223" t="s">
        <v>226</v>
      </c>
      <c r="G1209" s="221"/>
      <c r="H1209" s="224">
        <v>4</v>
      </c>
      <c r="I1209" s="225"/>
      <c r="J1209" s="221"/>
      <c r="K1209" s="221"/>
      <c r="L1209" s="226"/>
      <c r="M1209" s="227"/>
      <c r="N1209" s="228"/>
      <c r="O1209" s="228"/>
      <c r="P1209" s="228"/>
      <c r="Q1209" s="228"/>
      <c r="R1209" s="228"/>
      <c r="S1209" s="228"/>
      <c r="T1209" s="229"/>
      <c r="AT1209" s="230" t="s">
        <v>195</v>
      </c>
      <c r="AU1209" s="230" t="s">
        <v>82</v>
      </c>
      <c r="AV1209" s="15" t="s">
        <v>135</v>
      </c>
      <c r="AW1209" s="15" t="s">
        <v>35</v>
      </c>
      <c r="AX1209" s="15" t="s">
        <v>80</v>
      </c>
      <c r="AY1209" s="230" t="s">
        <v>185</v>
      </c>
    </row>
    <row r="1210" spans="1:65" s="2" customFormat="1" ht="16.5" customHeight="1">
      <c r="A1210" s="36"/>
      <c r="B1210" s="37"/>
      <c r="C1210" s="237" t="s">
        <v>1927</v>
      </c>
      <c r="D1210" s="237" t="s">
        <v>520</v>
      </c>
      <c r="E1210" s="238" t="s">
        <v>1928</v>
      </c>
      <c r="F1210" s="239" t="s">
        <v>1929</v>
      </c>
      <c r="G1210" s="240" t="s">
        <v>499</v>
      </c>
      <c r="H1210" s="241">
        <v>12</v>
      </c>
      <c r="I1210" s="242"/>
      <c r="J1210" s="243">
        <f>ROUND(I1210*H1210,2)</f>
        <v>0</v>
      </c>
      <c r="K1210" s="239" t="s">
        <v>412</v>
      </c>
      <c r="L1210" s="244"/>
      <c r="M1210" s="245" t="s">
        <v>19</v>
      </c>
      <c r="N1210" s="246" t="s">
        <v>44</v>
      </c>
      <c r="O1210" s="66"/>
      <c r="P1210" s="189">
        <f>O1210*H1210</f>
        <v>0</v>
      </c>
      <c r="Q1210" s="189">
        <v>6.0000000000000001E-3</v>
      </c>
      <c r="R1210" s="189">
        <f>Q1210*H1210</f>
        <v>7.2000000000000008E-2</v>
      </c>
      <c r="S1210" s="189">
        <v>0</v>
      </c>
      <c r="T1210" s="190">
        <f>S1210*H1210</f>
        <v>0</v>
      </c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R1210" s="191" t="s">
        <v>627</v>
      </c>
      <c r="AT1210" s="191" t="s">
        <v>520</v>
      </c>
      <c r="AU1210" s="191" t="s">
        <v>82</v>
      </c>
      <c r="AY1210" s="19" t="s">
        <v>185</v>
      </c>
      <c r="BE1210" s="192">
        <f>IF(N1210="základní",J1210,0)</f>
        <v>0</v>
      </c>
      <c r="BF1210" s="192">
        <f>IF(N1210="snížená",J1210,0)</f>
        <v>0</v>
      </c>
      <c r="BG1210" s="192">
        <f>IF(N1210="zákl. přenesená",J1210,0)</f>
        <v>0</v>
      </c>
      <c r="BH1210" s="192">
        <f>IF(N1210="sníž. přenesená",J1210,0)</f>
        <v>0</v>
      </c>
      <c r="BI1210" s="192">
        <f>IF(N1210="nulová",J1210,0)</f>
        <v>0</v>
      </c>
      <c r="BJ1210" s="19" t="s">
        <v>80</v>
      </c>
      <c r="BK1210" s="192">
        <f>ROUND(I1210*H1210,2)</f>
        <v>0</v>
      </c>
      <c r="BL1210" s="19" t="s">
        <v>339</v>
      </c>
      <c r="BM1210" s="191" t="s">
        <v>1930</v>
      </c>
    </row>
    <row r="1211" spans="1:65" s="13" customFormat="1" ht="11.25">
      <c r="B1211" s="198"/>
      <c r="C1211" s="199"/>
      <c r="D1211" s="200" t="s">
        <v>195</v>
      </c>
      <c r="E1211" s="201" t="s">
        <v>19</v>
      </c>
      <c r="F1211" s="202" t="s">
        <v>1925</v>
      </c>
      <c r="G1211" s="199"/>
      <c r="H1211" s="201" t="s">
        <v>19</v>
      </c>
      <c r="I1211" s="203"/>
      <c r="J1211" s="199"/>
      <c r="K1211" s="199"/>
      <c r="L1211" s="204"/>
      <c r="M1211" s="205"/>
      <c r="N1211" s="206"/>
      <c r="O1211" s="206"/>
      <c r="P1211" s="206"/>
      <c r="Q1211" s="206"/>
      <c r="R1211" s="206"/>
      <c r="S1211" s="206"/>
      <c r="T1211" s="207"/>
      <c r="AT1211" s="208" t="s">
        <v>195</v>
      </c>
      <c r="AU1211" s="208" t="s">
        <v>82</v>
      </c>
      <c r="AV1211" s="13" t="s">
        <v>80</v>
      </c>
      <c r="AW1211" s="13" t="s">
        <v>35</v>
      </c>
      <c r="AX1211" s="13" t="s">
        <v>73</v>
      </c>
      <c r="AY1211" s="208" t="s">
        <v>185</v>
      </c>
    </row>
    <row r="1212" spans="1:65" s="13" customFormat="1" ht="11.25">
      <c r="B1212" s="198"/>
      <c r="C1212" s="199"/>
      <c r="D1212" s="200" t="s">
        <v>195</v>
      </c>
      <c r="E1212" s="201" t="s">
        <v>19</v>
      </c>
      <c r="F1212" s="202" t="s">
        <v>1926</v>
      </c>
      <c r="G1212" s="199"/>
      <c r="H1212" s="201" t="s">
        <v>19</v>
      </c>
      <c r="I1212" s="203"/>
      <c r="J1212" s="199"/>
      <c r="K1212" s="199"/>
      <c r="L1212" s="204"/>
      <c r="M1212" s="205"/>
      <c r="N1212" s="206"/>
      <c r="O1212" s="206"/>
      <c r="P1212" s="206"/>
      <c r="Q1212" s="206"/>
      <c r="R1212" s="206"/>
      <c r="S1212" s="206"/>
      <c r="T1212" s="207"/>
      <c r="AT1212" s="208" t="s">
        <v>195</v>
      </c>
      <c r="AU1212" s="208" t="s">
        <v>82</v>
      </c>
      <c r="AV1212" s="13" t="s">
        <v>80</v>
      </c>
      <c r="AW1212" s="13" t="s">
        <v>35</v>
      </c>
      <c r="AX1212" s="13" t="s">
        <v>73</v>
      </c>
      <c r="AY1212" s="208" t="s">
        <v>185</v>
      </c>
    </row>
    <row r="1213" spans="1:65" s="14" customFormat="1" ht="11.25">
      <c r="B1213" s="209"/>
      <c r="C1213" s="210"/>
      <c r="D1213" s="200" t="s">
        <v>195</v>
      </c>
      <c r="E1213" s="211" t="s">
        <v>19</v>
      </c>
      <c r="F1213" s="212" t="s">
        <v>1931</v>
      </c>
      <c r="G1213" s="210"/>
      <c r="H1213" s="213">
        <v>12</v>
      </c>
      <c r="I1213" s="214"/>
      <c r="J1213" s="210"/>
      <c r="K1213" s="210"/>
      <c r="L1213" s="215"/>
      <c r="M1213" s="216"/>
      <c r="N1213" s="217"/>
      <c r="O1213" s="217"/>
      <c r="P1213" s="217"/>
      <c r="Q1213" s="217"/>
      <c r="R1213" s="217"/>
      <c r="S1213" s="217"/>
      <c r="T1213" s="218"/>
      <c r="AT1213" s="219" t="s">
        <v>195</v>
      </c>
      <c r="AU1213" s="219" t="s">
        <v>82</v>
      </c>
      <c r="AV1213" s="14" t="s">
        <v>82</v>
      </c>
      <c r="AW1213" s="14" t="s">
        <v>35</v>
      </c>
      <c r="AX1213" s="14" t="s">
        <v>73</v>
      </c>
      <c r="AY1213" s="219" t="s">
        <v>185</v>
      </c>
    </row>
    <row r="1214" spans="1:65" s="15" customFormat="1" ht="11.25">
      <c r="B1214" s="220"/>
      <c r="C1214" s="221"/>
      <c r="D1214" s="200" t="s">
        <v>195</v>
      </c>
      <c r="E1214" s="222" t="s">
        <v>19</v>
      </c>
      <c r="F1214" s="223" t="s">
        <v>226</v>
      </c>
      <c r="G1214" s="221"/>
      <c r="H1214" s="224">
        <v>12</v>
      </c>
      <c r="I1214" s="225"/>
      <c r="J1214" s="221"/>
      <c r="K1214" s="221"/>
      <c r="L1214" s="226"/>
      <c r="M1214" s="227"/>
      <c r="N1214" s="228"/>
      <c r="O1214" s="228"/>
      <c r="P1214" s="228"/>
      <c r="Q1214" s="228"/>
      <c r="R1214" s="228"/>
      <c r="S1214" s="228"/>
      <c r="T1214" s="229"/>
      <c r="AT1214" s="230" t="s">
        <v>195</v>
      </c>
      <c r="AU1214" s="230" t="s">
        <v>82</v>
      </c>
      <c r="AV1214" s="15" t="s">
        <v>135</v>
      </c>
      <c r="AW1214" s="15" t="s">
        <v>35</v>
      </c>
      <c r="AX1214" s="15" t="s">
        <v>80</v>
      </c>
      <c r="AY1214" s="230" t="s">
        <v>185</v>
      </c>
    </row>
    <row r="1215" spans="1:65" s="2" customFormat="1" ht="24.2" customHeight="1">
      <c r="A1215" s="36"/>
      <c r="B1215" s="37"/>
      <c r="C1215" s="180" t="s">
        <v>1932</v>
      </c>
      <c r="D1215" s="180" t="s">
        <v>187</v>
      </c>
      <c r="E1215" s="181" t="s">
        <v>1336</v>
      </c>
      <c r="F1215" s="182" t="s">
        <v>1337</v>
      </c>
      <c r="G1215" s="183" t="s">
        <v>457</v>
      </c>
      <c r="H1215" s="231"/>
      <c r="I1215" s="185"/>
      <c r="J1215" s="186">
        <f>ROUND(I1215*H1215,2)</f>
        <v>0</v>
      </c>
      <c r="K1215" s="182" t="s">
        <v>191</v>
      </c>
      <c r="L1215" s="41"/>
      <c r="M1215" s="187" t="s">
        <v>19</v>
      </c>
      <c r="N1215" s="188" t="s">
        <v>44</v>
      </c>
      <c r="O1215" s="66"/>
      <c r="P1215" s="189">
        <f>O1215*H1215</f>
        <v>0</v>
      </c>
      <c r="Q1215" s="189">
        <v>0</v>
      </c>
      <c r="R1215" s="189">
        <f>Q1215*H1215</f>
        <v>0</v>
      </c>
      <c r="S1215" s="189">
        <v>0</v>
      </c>
      <c r="T1215" s="190">
        <f>S1215*H1215</f>
        <v>0</v>
      </c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R1215" s="191" t="s">
        <v>339</v>
      </c>
      <c r="AT1215" s="191" t="s">
        <v>187</v>
      </c>
      <c r="AU1215" s="191" t="s">
        <v>82</v>
      </c>
      <c r="AY1215" s="19" t="s">
        <v>185</v>
      </c>
      <c r="BE1215" s="192">
        <f>IF(N1215="základní",J1215,0)</f>
        <v>0</v>
      </c>
      <c r="BF1215" s="192">
        <f>IF(N1215="snížená",J1215,0)</f>
        <v>0</v>
      </c>
      <c r="BG1215" s="192">
        <f>IF(N1215="zákl. přenesená",J1215,0)</f>
        <v>0</v>
      </c>
      <c r="BH1215" s="192">
        <f>IF(N1215="sníž. přenesená",J1215,0)</f>
        <v>0</v>
      </c>
      <c r="BI1215" s="192">
        <f>IF(N1215="nulová",J1215,0)</f>
        <v>0</v>
      </c>
      <c r="BJ1215" s="19" t="s">
        <v>80</v>
      </c>
      <c r="BK1215" s="192">
        <f>ROUND(I1215*H1215,2)</f>
        <v>0</v>
      </c>
      <c r="BL1215" s="19" t="s">
        <v>339</v>
      </c>
      <c r="BM1215" s="191" t="s">
        <v>1933</v>
      </c>
    </row>
    <row r="1216" spans="1:65" s="2" customFormat="1" ht="11.25">
      <c r="A1216" s="36"/>
      <c r="B1216" s="37"/>
      <c r="C1216" s="38"/>
      <c r="D1216" s="193" t="s">
        <v>193</v>
      </c>
      <c r="E1216" s="38"/>
      <c r="F1216" s="194" t="s">
        <v>1339</v>
      </c>
      <c r="G1216" s="38"/>
      <c r="H1216" s="38"/>
      <c r="I1216" s="195"/>
      <c r="J1216" s="38"/>
      <c r="K1216" s="38"/>
      <c r="L1216" s="41"/>
      <c r="M1216" s="196"/>
      <c r="N1216" s="197"/>
      <c r="O1216" s="66"/>
      <c r="P1216" s="66"/>
      <c r="Q1216" s="66"/>
      <c r="R1216" s="66"/>
      <c r="S1216" s="66"/>
      <c r="T1216" s="67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T1216" s="19" t="s">
        <v>193</v>
      </c>
      <c r="AU1216" s="19" t="s">
        <v>82</v>
      </c>
    </row>
    <row r="1217" spans="1:65" s="12" customFormat="1" ht="22.9" customHeight="1">
      <c r="B1217" s="164"/>
      <c r="C1217" s="165"/>
      <c r="D1217" s="166" t="s">
        <v>72</v>
      </c>
      <c r="E1217" s="178" t="s">
        <v>1340</v>
      </c>
      <c r="F1217" s="178" t="s">
        <v>1341</v>
      </c>
      <c r="G1217" s="165"/>
      <c r="H1217" s="165"/>
      <c r="I1217" s="168"/>
      <c r="J1217" s="179">
        <f>BK1217</f>
        <v>0</v>
      </c>
      <c r="K1217" s="165"/>
      <c r="L1217" s="170"/>
      <c r="M1217" s="171"/>
      <c r="N1217" s="172"/>
      <c r="O1217" s="172"/>
      <c r="P1217" s="173">
        <f>SUM(P1218:P1325)</f>
        <v>0</v>
      </c>
      <c r="Q1217" s="172"/>
      <c r="R1217" s="173">
        <f>SUM(R1218:R1325)</f>
        <v>1.5262600399999999</v>
      </c>
      <c r="S1217" s="172"/>
      <c r="T1217" s="174">
        <f>SUM(T1218:T1325)</f>
        <v>0</v>
      </c>
      <c r="AR1217" s="175" t="s">
        <v>82</v>
      </c>
      <c r="AT1217" s="176" t="s">
        <v>72</v>
      </c>
      <c r="AU1217" s="176" t="s">
        <v>80</v>
      </c>
      <c r="AY1217" s="175" t="s">
        <v>185</v>
      </c>
      <c r="BK1217" s="177">
        <f>SUM(BK1218:BK1325)</f>
        <v>0</v>
      </c>
    </row>
    <row r="1218" spans="1:65" s="2" customFormat="1" ht="21.75" customHeight="1">
      <c r="A1218" s="36"/>
      <c r="B1218" s="37"/>
      <c r="C1218" s="180" t="s">
        <v>1934</v>
      </c>
      <c r="D1218" s="180" t="s">
        <v>187</v>
      </c>
      <c r="E1218" s="181" t="s">
        <v>1935</v>
      </c>
      <c r="F1218" s="182" t="s">
        <v>1936</v>
      </c>
      <c r="G1218" s="183" t="s">
        <v>1314</v>
      </c>
      <c r="H1218" s="184">
        <v>4</v>
      </c>
      <c r="I1218" s="185"/>
      <c r="J1218" s="186">
        <f>ROUND(I1218*H1218,2)</f>
        <v>0</v>
      </c>
      <c r="K1218" s="182" t="s">
        <v>449</v>
      </c>
      <c r="L1218" s="41"/>
      <c r="M1218" s="187" t="s">
        <v>19</v>
      </c>
      <c r="N1218" s="188" t="s">
        <v>44</v>
      </c>
      <c r="O1218" s="66"/>
      <c r="P1218" s="189">
        <f>O1218*H1218</f>
        <v>0</v>
      </c>
      <c r="Q1218" s="189">
        <v>0</v>
      </c>
      <c r="R1218" s="189">
        <f>Q1218*H1218</f>
        <v>0</v>
      </c>
      <c r="S1218" s="189">
        <v>0</v>
      </c>
      <c r="T1218" s="190">
        <f>S1218*H1218</f>
        <v>0</v>
      </c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R1218" s="191" t="s">
        <v>339</v>
      </c>
      <c r="AT1218" s="191" t="s">
        <v>187</v>
      </c>
      <c r="AU1218" s="191" t="s">
        <v>82</v>
      </c>
      <c r="AY1218" s="19" t="s">
        <v>185</v>
      </c>
      <c r="BE1218" s="192">
        <f>IF(N1218="základní",J1218,0)</f>
        <v>0</v>
      </c>
      <c r="BF1218" s="192">
        <f>IF(N1218="snížená",J1218,0)</f>
        <v>0</v>
      </c>
      <c r="BG1218" s="192">
        <f>IF(N1218="zákl. přenesená",J1218,0)</f>
        <v>0</v>
      </c>
      <c r="BH1218" s="192">
        <f>IF(N1218="sníž. přenesená",J1218,0)</f>
        <v>0</v>
      </c>
      <c r="BI1218" s="192">
        <f>IF(N1218="nulová",J1218,0)</f>
        <v>0</v>
      </c>
      <c r="BJ1218" s="19" t="s">
        <v>80</v>
      </c>
      <c r="BK1218" s="192">
        <f>ROUND(I1218*H1218,2)</f>
        <v>0</v>
      </c>
      <c r="BL1218" s="19" t="s">
        <v>339</v>
      </c>
      <c r="BM1218" s="191" t="s">
        <v>1937</v>
      </c>
    </row>
    <row r="1219" spans="1:65" s="13" customFormat="1" ht="11.25">
      <c r="B1219" s="198"/>
      <c r="C1219" s="199"/>
      <c r="D1219" s="200" t="s">
        <v>195</v>
      </c>
      <c r="E1219" s="201" t="s">
        <v>19</v>
      </c>
      <c r="F1219" s="202" t="s">
        <v>1938</v>
      </c>
      <c r="G1219" s="199"/>
      <c r="H1219" s="201" t="s">
        <v>19</v>
      </c>
      <c r="I1219" s="203"/>
      <c r="J1219" s="199"/>
      <c r="K1219" s="199"/>
      <c r="L1219" s="204"/>
      <c r="M1219" s="205"/>
      <c r="N1219" s="206"/>
      <c r="O1219" s="206"/>
      <c r="P1219" s="206"/>
      <c r="Q1219" s="206"/>
      <c r="R1219" s="206"/>
      <c r="S1219" s="206"/>
      <c r="T1219" s="207"/>
      <c r="AT1219" s="208" t="s">
        <v>195</v>
      </c>
      <c r="AU1219" s="208" t="s">
        <v>82</v>
      </c>
      <c r="AV1219" s="13" t="s">
        <v>80</v>
      </c>
      <c r="AW1219" s="13" t="s">
        <v>35</v>
      </c>
      <c r="AX1219" s="13" t="s">
        <v>73</v>
      </c>
      <c r="AY1219" s="208" t="s">
        <v>185</v>
      </c>
    </row>
    <row r="1220" spans="1:65" s="13" customFormat="1" ht="11.25">
      <c r="B1220" s="198"/>
      <c r="C1220" s="199"/>
      <c r="D1220" s="200" t="s">
        <v>195</v>
      </c>
      <c r="E1220" s="201" t="s">
        <v>19</v>
      </c>
      <c r="F1220" s="202" t="s">
        <v>1926</v>
      </c>
      <c r="G1220" s="199"/>
      <c r="H1220" s="201" t="s">
        <v>19</v>
      </c>
      <c r="I1220" s="203"/>
      <c r="J1220" s="199"/>
      <c r="K1220" s="199"/>
      <c r="L1220" s="204"/>
      <c r="M1220" s="205"/>
      <c r="N1220" s="206"/>
      <c r="O1220" s="206"/>
      <c r="P1220" s="206"/>
      <c r="Q1220" s="206"/>
      <c r="R1220" s="206"/>
      <c r="S1220" s="206"/>
      <c r="T1220" s="207"/>
      <c r="AT1220" s="208" t="s">
        <v>195</v>
      </c>
      <c r="AU1220" s="208" t="s">
        <v>82</v>
      </c>
      <c r="AV1220" s="13" t="s">
        <v>80</v>
      </c>
      <c r="AW1220" s="13" t="s">
        <v>35</v>
      </c>
      <c r="AX1220" s="13" t="s">
        <v>73</v>
      </c>
      <c r="AY1220" s="208" t="s">
        <v>185</v>
      </c>
    </row>
    <row r="1221" spans="1:65" s="14" customFormat="1" ht="11.25">
      <c r="B1221" s="209"/>
      <c r="C1221" s="210"/>
      <c r="D1221" s="200" t="s">
        <v>195</v>
      </c>
      <c r="E1221" s="211" t="s">
        <v>19</v>
      </c>
      <c r="F1221" s="212" t="s">
        <v>1939</v>
      </c>
      <c r="G1221" s="210"/>
      <c r="H1221" s="213">
        <v>4</v>
      </c>
      <c r="I1221" s="214"/>
      <c r="J1221" s="210"/>
      <c r="K1221" s="210"/>
      <c r="L1221" s="215"/>
      <c r="M1221" s="216"/>
      <c r="N1221" s="217"/>
      <c r="O1221" s="217"/>
      <c r="P1221" s="217"/>
      <c r="Q1221" s="217"/>
      <c r="R1221" s="217"/>
      <c r="S1221" s="217"/>
      <c r="T1221" s="218"/>
      <c r="AT1221" s="219" t="s">
        <v>195</v>
      </c>
      <c r="AU1221" s="219" t="s">
        <v>82</v>
      </c>
      <c r="AV1221" s="14" t="s">
        <v>82</v>
      </c>
      <c r="AW1221" s="14" t="s">
        <v>35</v>
      </c>
      <c r="AX1221" s="14" t="s">
        <v>73</v>
      </c>
      <c r="AY1221" s="219" t="s">
        <v>185</v>
      </c>
    </row>
    <row r="1222" spans="1:65" s="15" customFormat="1" ht="11.25">
      <c r="B1222" s="220"/>
      <c r="C1222" s="221"/>
      <c r="D1222" s="200" t="s">
        <v>195</v>
      </c>
      <c r="E1222" s="222" t="s">
        <v>19</v>
      </c>
      <c r="F1222" s="223" t="s">
        <v>226</v>
      </c>
      <c r="G1222" s="221"/>
      <c r="H1222" s="224">
        <v>4</v>
      </c>
      <c r="I1222" s="225"/>
      <c r="J1222" s="221"/>
      <c r="K1222" s="221"/>
      <c r="L1222" s="226"/>
      <c r="M1222" s="227"/>
      <c r="N1222" s="228"/>
      <c r="O1222" s="228"/>
      <c r="P1222" s="228"/>
      <c r="Q1222" s="228"/>
      <c r="R1222" s="228"/>
      <c r="S1222" s="228"/>
      <c r="T1222" s="229"/>
      <c r="AT1222" s="230" t="s">
        <v>195</v>
      </c>
      <c r="AU1222" s="230" t="s">
        <v>82</v>
      </c>
      <c r="AV1222" s="15" t="s">
        <v>135</v>
      </c>
      <c r="AW1222" s="15" t="s">
        <v>35</v>
      </c>
      <c r="AX1222" s="15" t="s">
        <v>80</v>
      </c>
      <c r="AY1222" s="230" t="s">
        <v>185</v>
      </c>
    </row>
    <row r="1223" spans="1:65" s="2" customFormat="1" ht="24.2" customHeight="1">
      <c r="A1223" s="36"/>
      <c r="B1223" s="37"/>
      <c r="C1223" s="180" t="s">
        <v>1940</v>
      </c>
      <c r="D1223" s="180" t="s">
        <v>187</v>
      </c>
      <c r="E1223" s="181" t="s">
        <v>1941</v>
      </c>
      <c r="F1223" s="182" t="s">
        <v>1942</v>
      </c>
      <c r="G1223" s="183" t="s">
        <v>1314</v>
      </c>
      <c r="H1223" s="184">
        <v>3</v>
      </c>
      <c r="I1223" s="185"/>
      <c r="J1223" s="186">
        <f>ROUND(I1223*H1223,2)</f>
        <v>0</v>
      </c>
      <c r="K1223" s="182" t="s">
        <v>449</v>
      </c>
      <c r="L1223" s="41"/>
      <c r="M1223" s="187" t="s">
        <v>19</v>
      </c>
      <c r="N1223" s="188" t="s">
        <v>44</v>
      </c>
      <c r="O1223" s="66"/>
      <c r="P1223" s="189">
        <f>O1223*H1223</f>
        <v>0</v>
      </c>
      <c r="Q1223" s="189">
        <v>0</v>
      </c>
      <c r="R1223" s="189">
        <f>Q1223*H1223</f>
        <v>0</v>
      </c>
      <c r="S1223" s="189">
        <v>0</v>
      </c>
      <c r="T1223" s="190">
        <f>S1223*H1223</f>
        <v>0</v>
      </c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R1223" s="191" t="s">
        <v>339</v>
      </c>
      <c r="AT1223" s="191" t="s">
        <v>187</v>
      </c>
      <c r="AU1223" s="191" t="s">
        <v>82</v>
      </c>
      <c r="AY1223" s="19" t="s">
        <v>185</v>
      </c>
      <c r="BE1223" s="192">
        <f>IF(N1223="základní",J1223,0)</f>
        <v>0</v>
      </c>
      <c r="BF1223" s="192">
        <f>IF(N1223="snížená",J1223,0)</f>
        <v>0</v>
      </c>
      <c r="BG1223" s="192">
        <f>IF(N1223="zákl. přenesená",J1223,0)</f>
        <v>0</v>
      </c>
      <c r="BH1223" s="192">
        <f>IF(N1223="sníž. přenesená",J1223,0)</f>
        <v>0</v>
      </c>
      <c r="BI1223" s="192">
        <f>IF(N1223="nulová",J1223,0)</f>
        <v>0</v>
      </c>
      <c r="BJ1223" s="19" t="s">
        <v>80</v>
      </c>
      <c r="BK1223" s="192">
        <f>ROUND(I1223*H1223,2)</f>
        <v>0</v>
      </c>
      <c r="BL1223" s="19" t="s">
        <v>339</v>
      </c>
      <c r="BM1223" s="191" t="s">
        <v>1943</v>
      </c>
    </row>
    <row r="1224" spans="1:65" s="13" customFormat="1" ht="11.25">
      <c r="B1224" s="198"/>
      <c r="C1224" s="199"/>
      <c r="D1224" s="200" t="s">
        <v>195</v>
      </c>
      <c r="E1224" s="201" t="s">
        <v>19</v>
      </c>
      <c r="F1224" s="202" t="s">
        <v>1938</v>
      </c>
      <c r="G1224" s="199"/>
      <c r="H1224" s="201" t="s">
        <v>19</v>
      </c>
      <c r="I1224" s="203"/>
      <c r="J1224" s="199"/>
      <c r="K1224" s="199"/>
      <c r="L1224" s="204"/>
      <c r="M1224" s="205"/>
      <c r="N1224" s="206"/>
      <c r="O1224" s="206"/>
      <c r="P1224" s="206"/>
      <c r="Q1224" s="206"/>
      <c r="R1224" s="206"/>
      <c r="S1224" s="206"/>
      <c r="T1224" s="207"/>
      <c r="AT1224" s="208" t="s">
        <v>195</v>
      </c>
      <c r="AU1224" s="208" t="s">
        <v>82</v>
      </c>
      <c r="AV1224" s="13" t="s">
        <v>80</v>
      </c>
      <c r="AW1224" s="13" t="s">
        <v>35</v>
      </c>
      <c r="AX1224" s="13" t="s">
        <v>73</v>
      </c>
      <c r="AY1224" s="208" t="s">
        <v>185</v>
      </c>
    </row>
    <row r="1225" spans="1:65" s="13" customFormat="1" ht="11.25">
      <c r="B1225" s="198"/>
      <c r="C1225" s="199"/>
      <c r="D1225" s="200" t="s">
        <v>195</v>
      </c>
      <c r="E1225" s="201" t="s">
        <v>19</v>
      </c>
      <c r="F1225" s="202" t="s">
        <v>1944</v>
      </c>
      <c r="G1225" s="199"/>
      <c r="H1225" s="201" t="s">
        <v>19</v>
      </c>
      <c r="I1225" s="203"/>
      <c r="J1225" s="199"/>
      <c r="K1225" s="199"/>
      <c r="L1225" s="204"/>
      <c r="M1225" s="205"/>
      <c r="N1225" s="206"/>
      <c r="O1225" s="206"/>
      <c r="P1225" s="206"/>
      <c r="Q1225" s="206"/>
      <c r="R1225" s="206"/>
      <c r="S1225" s="206"/>
      <c r="T1225" s="207"/>
      <c r="AT1225" s="208" t="s">
        <v>195</v>
      </c>
      <c r="AU1225" s="208" t="s">
        <v>82</v>
      </c>
      <c r="AV1225" s="13" t="s">
        <v>80</v>
      </c>
      <c r="AW1225" s="13" t="s">
        <v>35</v>
      </c>
      <c r="AX1225" s="13" t="s">
        <v>73</v>
      </c>
      <c r="AY1225" s="208" t="s">
        <v>185</v>
      </c>
    </row>
    <row r="1226" spans="1:65" s="14" customFormat="1" ht="11.25">
      <c r="B1226" s="209"/>
      <c r="C1226" s="210"/>
      <c r="D1226" s="200" t="s">
        <v>195</v>
      </c>
      <c r="E1226" s="211" t="s">
        <v>19</v>
      </c>
      <c r="F1226" s="212" t="s">
        <v>1945</v>
      </c>
      <c r="G1226" s="210"/>
      <c r="H1226" s="213">
        <v>3</v>
      </c>
      <c r="I1226" s="214"/>
      <c r="J1226" s="210"/>
      <c r="K1226" s="210"/>
      <c r="L1226" s="215"/>
      <c r="M1226" s="216"/>
      <c r="N1226" s="217"/>
      <c r="O1226" s="217"/>
      <c r="P1226" s="217"/>
      <c r="Q1226" s="217"/>
      <c r="R1226" s="217"/>
      <c r="S1226" s="217"/>
      <c r="T1226" s="218"/>
      <c r="AT1226" s="219" t="s">
        <v>195</v>
      </c>
      <c r="AU1226" s="219" t="s">
        <v>82</v>
      </c>
      <c r="AV1226" s="14" t="s">
        <v>82</v>
      </c>
      <c r="AW1226" s="14" t="s">
        <v>35</v>
      </c>
      <c r="AX1226" s="14" t="s">
        <v>73</v>
      </c>
      <c r="AY1226" s="219" t="s">
        <v>185</v>
      </c>
    </row>
    <row r="1227" spans="1:65" s="15" customFormat="1" ht="11.25">
      <c r="B1227" s="220"/>
      <c r="C1227" s="221"/>
      <c r="D1227" s="200" t="s">
        <v>195</v>
      </c>
      <c r="E1227" s="222" t="s">
        <v>19</v>
      </c>
      <c r="F1227" s="223" t="s">
        <v>226</v>
      </c>
      <c r="G1227" s="221"/>
      <c r="H1227" s="224">
        <v>3</v>
      </c>
      <c r="I1227" s="225"/>
      <c r="J1227" s="221"/>
      <c r="K1227" s="221"/>
      <c r="L1227" s="226"/>
      <c r="M1227" s="227"/>
      <c r="N1227" s="228"/>
      <c r="O1227" s="228"/>
      <c r="P1227" s="228"/>
      <c r="Q1227" s="228"/>
      <c r="R1227" s="228"/>
      <c r="S1227" s="228"/>
      <c r="T1227" s="229"/>
      <c r="AT1227" s="230" t="s">
        <v>195</v>
      </c>
      <c r="AU1227" s="230" t="s">
        <v>82</v>
      </c>
      <c r="AV1227" s="15" t="s">
        <v>135</v>
      </c>
      <c r="AW1227" s="15" t="s">
        <v>35</v>
      </c>
      <c r="AX1227" s="15" t="s">
        <v>80</v>
      </c>
      <c r="AY1227" s="230" t="s">
        <v>185</v>
      </c>
    </row>
    <row r="1228" spans="1:65" s="2" customFormat="1" ht="24.2" customHeight="1">
      <c r="A1228" s="36"/>
      <c r="B1228" s="37"/>
      <c r="C1228" s="180" t="s">
        <v>1946</v>
      </c>
      <c r="D1228" s="180" t="s">
        <v>187</v>
      </c>
      <c r="E1228" s="181" t="s">
        <v>1947</v>
      </c>
      <c r="F1228" s="182" t="s">
        <v>1948</v>
      </c>
      <c r="G1228" s="183" t="s">
        <v>1314</v>
      </c>
      <c r="H1228" s="184">
        <v>10</v>
      </c>
      <c r="I1228" s="185"/>
      <c r="J1228" s="186">
        <f>ROUND(I1228*H1228,2)</f>
        <v>0</v>
      </c>
      <c r="K1228" s="182" t="s">
        <v>449</v>
      </c>
      <c r="L1228" s="41"/>
      <c r="M1228" s="187" t="s">
        <v>19</v>
      </c>
      <c r="N1228" s="188" t="s">
        <v>44</v>
      </c>
      <c r="O1228" s="66"/>
      <c r="P1228" s="189">
        <f>O1228*H1228</f>
        <v>0</v>
      </c>
      <c r="Q1228" s="189">
        <v>0</v>
      </c>
      <c r="R1228" s="189">
        <f>Q1228*H1228</f>
        <v>0</v>
      </c>
      <c r="S1228" s="189">
        <v>0</v>
      </c>
      <c r="T1228" s="190">
        <f>S1228*H1228</f>
        <v>0</v>
      </c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R1228" s="191" t="s">
        <v>339</v>
      </c>
      <c r="AT1228" s="191" t="s">
        <v>187</v>
      </c>
      <c r="AU1228" s="191" t="s">
        <v>82</v>
      </c>
      <c r="AY1228" s="19" t="s">
        <v>185</v>
      </c>
      <c r="BE1228" s="192">
        <f>IF(N1228="základní",J1228,0)</f>
        <v>0</v>
      </c>
      <c r="BF1228" s="192">
        <f>IF(N1228="snížená",J1228,0)</f>
        <v>0</v>
      </c>
      <c r="BG1228" s="192">
        <f>IF(N1228="zákl. přenesená",J1228,0)</f>
        <v>0</v>
      </c>
      <c r="BH1228" s="192">
        <f>IF(N1228="sníž. přenesená",J1228,0)</f>
        <v>0</v>
      </c>
      <c r="BI1228" s="192">
        <f>IF(N1228="nulová",J1228,0)</f>
        <v>0</v>
      </c>
      <c r="BJ1228" s="19" t="s">
        <v>80</v>
      </c>
      <c r="BK1228" s="192">
        <f>ROUND(I1228*H1228,2)</f>
        <v>0</v>
      </c>
      <c r="BL1228" s="19" t="s">
        <v>339</v>
      </c>
      <c r="BM1228" s="191" t="s">
        <v>1949</v>
      </c>
    </row>
    <row r="1229" spans="1:65" s="13" customFormat="1" ht="11.25">
      <c r="B1229" s="198"/>
      <c r="C1229" s="199"/>
      <c r="D1229" s="200" t="s">
        <v>195</v>
      </c>
      <c r="E1229" s="201" t="s">
        <v>19</v>
      </c>
      <c r="F1229" s="202" t="s">
        <v>1938</v>
      </c>
      <c r="G1229" s="199"/>
      <c r="H1229" s="201" t="s">
        <v>19</v>
      </c>
      <c r="I1229" s="203"/>
      <c r="J1229" s="199"/>
      <c r="K1229" s="199"/>
      <c r="L1229" s="204"/>
      <c r="M1229" s="205"/>
      <c r="N1229" s="206"/>
      <c r="O1229" s="206"/>
      <c r="P1229" s="206"/>
      <c r="Q1229" s="206"/>
      <c r="R1229" s="206"/>
      <c r="S1229" s="206"/>
      <c r="T1229" s="207"/>
      <c r="AT1229" s="208" t="s">
        <v>195</v>
      </c>
      <c r="AU1229" s="208" t="s">
        <v>82</v>
      </c>
      <c r="AV1229" s="13" t="s">
        <v>80</v>
      </c>
      <c r="AW1229" s="13" t="s">
        <v>35</v>
      </c>
      <c r="AX1229" s="13" t="s">
        <v>73</v>
      </c>
      <c r="AY1229" s="208" t="s">
        <v>185</v>
      </c>
    </row>
    <row r="1230" spans="1:65" s="13" customFormat="1" ht="11.25">
      <c r="B1230" s="198"/>
      <c r="C1230" s="199"/>
      <c r="D1230" s="200" t="s">
        <v>195</v>
      </c>
      <c r="E1230" s="201" t="s">
        <v>19</v>
      </c>
      <c r="F1230" s="202" t="s">
        <v>1950</v>
      </c>
      <c r="G1230" s="199"/>
      <c r="H1230" s="201" t="s">
        <v>19</v>
      </c>
      <c r="I1230" s="203"/>
      <c r="J1230" s="199"/>
      <c r="K1230" s="199"/>
      <c r="L1230" s="204"/>
      <c r="M1230" s="205"/>
      <c r="N1230" s="206"/>
      <c r="O1230" s="206"/>
      <c r="P1230" s="206"/>
      <c r="Q1230" s="206"/>
      <c r="R1230" s="206"/>
      <c r="S1230" s="206"/>
      <c r="T1230" s="207"/>
      <c r="AT1230" s="208" t="s">
        <v>195</v>
      </c>
      <c r="AU1230" s="208" t="s">
        <v>82</v>
      </c>
      <c r="AV1230" s="13" t="s">
        <v>80</v>
      </c>
      <c r="AW1230" s="13" t="s">
        <v>35</v>
      </c>
      <c r="AX1230" s="13" t="s">
        <v>73</v>
      </c>
      <c r="AY1230" s="208" t="s">
        <v>185</v>
      </c>
    </row>
    <row r="1231" spans="1:65" s="14" customFormat="1" ht="11.25">
      <c r="B1231" s="209"/>
      <c r="C1231" s="210"/>
      <c r="D1231" s="200" t="s">
        <v>195</v>
      </c>
      <c r="E1231" s="211" t="s">
        <v>19</v>
      </c>
      <c r="F1231" s="212" t="s">
        <v>1951</v>
      </c>
      <c r="G1231" s="210"/>
      <c r="H1231" s="213">
        <v>10</v>
      </c>
      <c r="I1231" s="214"/>
      <c r="J1231" s="210"/>
      <c r="K1231" s="210"/>
      <c r="L1231" s="215"/>
      <c r="M1231" s="216"/>
      <c r="N1231" s="217"/>
      <c r="O1231" s="217"/>
      <c r="P1231" s="217"/>
      <c r="Q1231" s="217"/>
      <c r="R1231" s="217"/>
      <c r="S1231" s="217"/>
      <c r="T1231" s="218"/>
      <c r="AT1231" s="219" t="s">
        <v>195</v>
      </c>
      <c r="AU1231" s="219" t="s">
        <v>82</v>
      </c>
      <c r="AV1231" s="14" t="s">
        <v>82</v>
      </c>
      <c r="AW1231" s="14" t="s">
        <v>35</v>
      </c>
      <c r="AX1231" s="14" t="s">
        <v>73</v>
      </c>
      <c r="AY1231" s="219" t="s">
        <v>185</v>
      </c>
    </row>
    <row r="1232" spans="1:65" s="15" customFormat="1" ht="11.25">
      <c r="B1232" s="220"/>
      <c r="C1232" s="221"/>
      <c r="D1232" s="200" t="s">
        <v>195</v>
      </c>
      <c r="E1232" s="222" t="s">
        <v>19</v>
      </c>
      <c r="F1232" s="223" t="s">
        <v>226</v>
      </c>
      <c r="G1232" s="221"/>
      <c r="H1232" s="224">
        <v>10</v>
      </c>
      <c r="I1232" s="225"/>
      <c r="J1232" s="221"/>
      <c r="K1232" s="221"/>
      <c r="L1232" s="226"/>
      <c r="M1232" s="227"/>
      <c r="N1232" s="228"/>
      <c r="O1232" s="228"/>
      <c r="P1232" s="228"/>
      <c r="Q1232" s="228"/>
      <c r="R1232" s="228"/>
      <c r="S1232" s="228"/>
      <c r="T1232" s="229"/>
      <c r="AT1232" s="230" t="s">
        <v>195</v>
      </c>
      <c r="AU1232" s="230" t="s">
        <v>82</v>
      </c>
      <c r="AV1232" s="15" t="s">
        <v>135</v>
      </c>
      <c r="AW1232" s="15" t="s">
        <v>35</v>
      </c>
      <c r="AX1232" s="15" t="s">
        <v>80</v>
      </c>
      <c r="AY1232" s="230" t="s">
        <v>185</v>
      </c>
    </row>
    <row r="1233" spans="1:65" s="2" customFormat="1" ht="24.2" customHeight="1">
      <c r="A1233" s="36"/>
      <c r="B1233" s="37"/>
      <c r="C1233" s="180" t="s">
        <v>1952</v>
      </c>
      <c r="D1233" s="180" t="s">
        <v>187</v>
      </c>
      <c r="E1233" s="181" t="s">
        <v>1953</v>
      </c>
      <c r="F1233" s="182" t="s">
        <v>1954</v>
      </c>
      <c r="G1233" s="183" t="s">
        <v>1314</v>
      </c>
      <c r="H1233" s="184">
        <v>2</v>
      </c>
      <c r="I1233" s="185"/>
      <c r="J1233" s="186">
        <f>ROUND(I1233*H1233,2)</f>
        <v>0</v>
      </c>
      <c r="K1233" s="182" t="s">
        <v>449</v>
      </c>
      <c r="L1233" s="41"/>
      <c r="M1233" s="187" t="s">
        <v>19</v>
      </c>
      <c r="N1233" s="188" t="s">
        <v>44</v>
      </c>
      <c r="O1233" s="66"/>
      <c r="P1233" s="189">
        <f>O1233*H1233</f>
        <v>0</v>
      </c>
      <c r="Q1233" s="189">
        <v>0</v>
      </c>
      <c r="R1233" s="189">
        <f>Q1233*H1233</f>
        <v>0</v>
      </c>
      <c r="S1233" s="189">
        <v>0</v>
      </c>
      <c r="T1233" s="190">
        <f>S1233*H1233</f>
        <v>0</v>
      </c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R1233" s="191" t="s">
        <v>339</v>
      </c>
      <c r="AT1233" s="191" t="s">
        <v>187</v>
      </c>
      <c r="AU1233" s="191" t="s">
        <v>82</v>
      </c>
      <c r="AY1233" s="19" t="s">
        <v>185</v>
      </c>
      <c r="BE1233" s="192">
        <f>IF(N1233="základní",J1233,0)</f>
        <v>0</v>
      </c>
      <c r="BF1233" s="192">
        <f>IF(N1233="snížená",J1233,0)</f>
        <v>0</v>
      </c>
      <c r="BG1233" s="192">
        <f>IF(N1233="zákl. přenesená",J1233,0)</f>
        <v>0</v>
      </c>
      <c r="BH1233" s="192">
        <f>IF(N1233="sníž. přenesená",J1233,0)</f>
        <v>0</v>
      </c>
      <c r="BI1233" s="192">
        <f>IF(N1233="nulová",J1233,0)</f>
        <v>0</v>
      </c>
      <c r="BJ1233" s="19" t="s">
        <v>80</v>
      </c>
      <c r="BK1233" s="192">
        <f>ROUND(I1233*H1233,2)</f>
        <v>0</v>
      </c>
      <c r="BL1233" s="19" t="s">
        <v>339</v>
      </c>
      <c r="BM1233" s="191" t="s">
        <v>1955</v>
      </c>
    </row>
    <row r="1234" spans="1:65" s="13" customFormat="1" ht="11.25">
      <c r="B1234" s="198"/>
      <c r="C1234" s="199"/>
      <c r="D1234" s="200" t="s">
        <v>195</v>
      </c>
      <c r="E1234" s="201" t="s">
        <v>19</v>
      </c>
      <c r="F1234" s="202" t="s">
        <v>1938</v>
      </c>
      <c r="G1234" s="199"/>
      <c r="H1234" s="201" t="s">
        <v>19</v>
      </c>
      <c r="I1234" s="203"/>
      <c r="J1234" s="199"/>
      <c r="K1234" s="199"/>
      <c r="L1234" s="204"/>
      <c r="M1234" s="205"/>
      <c r="N1234" s="206"/>
      <c r="O1234" s="206"/>
      <c r="P1234" s="206"/>
      <c r="Q1234" s="206"/>
      <c r="R1234" s="206"/>
      <c r="S1234" s="206"/>
      <c r="T1234" s="207"/>
      <c r="AT1234" s="208" t="s">
        <v>195</v>
      </c>
      <c r="AU1234" s="208" t="s">
        <v>82</v>
      </c>
      <c r="AV1234" s="13" t="s">
        <v>80</v>
      </c>
      <c r="AW1234" s="13" t="s">
        <v>35</v>
      </c>
      <c r="AX1234" s="13" t="s">
        <v>73</v>
      </c>
      <c r="AY1234" s="208" t="s">
        <v>185</v>
      </c>
    </row>
    <row r="1235" spans="1:65" s="13" customFormat="1" ht="11.25">
      <c r="B1235" s="198"/>
      <c r="C1235" s="199"/>
      <c r="D1235" s="200" t="s">
        <v>195</v>
      </c>
      <c r="E1235" s="201" t="s">
        <v>19</v>
      </c>
      <c r="F1235" s="202" t="s">
        <v>1956</v>
      </c>
      <c r="G1235" s="199"/>
      <c r="H1235" s="201" t="s">
        <v>19</v>
      </c>
      <c r="I1235" s="203"/>
      <c r="J1235" s="199"/>
      <c r="K1235" s="199"/>
      <c r="L1235" s="204"/>
      <c r="M1235" s="205"/>
      <c r="N1235" s="206"/>
      <c r="O1235" s="206"/>
      <c r="P1235" s="206"/>
      <c r="Q1235" s="206"/>
      <c r="R1235" s="206"/>
      <c r="S1235" s="206"/>
      <c r="T1235" s="207"/>
      <c r="AT1235" s="208" t="s">
        <v>195</v>
      </c>
      <c r="AU1235" s="208" t="s">
        <v>82</v>
      </c>
      <c r="AV1235" s="13" t="s">
        <v>80</v>
      </c>
      <c r="AW1235" s="13" t="s">
        <v>35</v>
      </c>
      <c r="AX1235" s="13" t="s">
        <v>73</v>
      </c>
      <c r="AY1235" s="208" t="s">
        <v>185</v>
      </c>
    </row>
    <row r="1236" spans="1:65" s="14" customFormat="1" ht="11.25">
      <c r="B1236" s="209"/>
      <c r="C1236" s="210"/>
      <c r="D1236" s="200" t="s">
        <v>195</v>
      </c>
      <c r="E1236" s="211" t="s">
        <v>19</v>
      </c>
      <c r="F1236" s="212" t="s">
        <v>82</v>
      </c>
      <c r="G1236" s="210"/>
      <c r="H1236" s="213">
        <v>2</v>
      </c>
      <c r="I1236" s="214"/>
      <c r="J1236" s="210"/>
      <c r="K1236" s="210"/>
      <c r="L1236" s="215"/>
      <c r="M1236" s="216"/>
      <c r="N1236" s="217"/>
      <c r="O1236" s="217"/>
      <c r="P1236" s="217"/>
      <c r="Q1236" s="217"/>
      <c r="R1236" s="217"/>
      <c r="S1236" s="217"/>
      <c r="T1236" s="218"/>
      <c r="AT1236" s="219" t="s">
        <v>195</v>
      </c>
      <c r="AU1236" s="219" t="s">
        <v>82</v>
      </c>
      <c r="AV1236" s="14" t="s">
        <v>82</v>
      </c>
      <c r="AW1236" s="14" t="s">
        <v>35</v>
      </c>
      <c r="AX1236" s="14" t="s">
        <v>73</v>
      </c>
      <c r="AY1236" s="219" t="s">
        <v>185</v>
      </c>
    </row>
    <row r="1237" spans="1:65" s="15" customFormat="1" ht="11.25">
      <c r="B1237" s="220"/>
      <c r="C1237" s="221"/>
      <c r="D1237" s="200" t="s">
        <v>195</v>
      </c>
      <c r="E1237" s="222" t="s">
        <v>19</v>
      </c>
      <c r="F1237" s="223" t="s">
        <v>226</v>
      </c>
      <c r="G1237" s="221"/>
      <c r="H1237" s="224">
        <v>2</v>
      </c>
      <c r="I1237" s="225"/>
      <c r="J1237" s="221"/>
      <c r="K1237" s="221"/>
      <c r="L1237" s="226"/>
      <c r="M1237" s="227"/>
      <c r="N1237" s="228"/>
      <c r="O1237" s="228"/>
      <c r="P1237" s="228"/>
      <c r="Q1237" s="228"/>
      <c r="R1237" s="228"/>
      <c r="S1237" s="228"/>
      <c r="T1237" s="229"/>
      <c r="AT1237" s="230" t="s">
        <v>195</v>
      </c>
      <c r="AU1237" s="230" t="s">
        <v>82</v>
      </c>
      <c r="AV1237" s="15" t="s">
        <v>135</v>
      </c>
      <c r="AW1237" s="15" t="s">
        <v>35</v>
      </c>
      <c r="AX1237" s="15" t="s">
        <v>80</v>
      </c>
      <c r="AY1237" s="230" t="s">
        <v>185</v>
      </c>
    </row>
    <row r="1238" spans="1:65" s="2" customFormat="1" ht="55.5" customHeight="1">
      <c r="A1238" s="36"/>
      <c r="B1238" s="37"/>
      <c r="C1238" s="180" t="s">
        <v>1957</v>
      </c>
      <c r="D1238" s="180" t="s">
        <v>187</v>
      </c>
      <c r="E1238" s="181" t="s">
        <v>1958</v>
      </c>
      <c r="F1238" s="182" t="s">
        <v>1959</v>
      </c>
      <c r="G1238" s="183" t="s">
        <v>1314</v>
      </c>
      <c r="H1238" s="184">
        <v>1</v>
      </c>
      <c r="I1238" s="185"/>
      <c r="J1238" s="186">
        <f>ROUND(I1238*H1238,2)</f>
        <v>0</v>
      </c>
      <c r="K1238" s="182" t="s">
        <v>449</v>
      </c>
      <c r="L1238" s="41"/>
      <c r="M1238" s="187" t="s">
        <v>19</v>
      </c>
      <c r="N1238" s="188" t="s">
        <v>44</v>
      </c>
      <c r="O1238" s="66"/>
      <c r="P1238" s="189">
        <f>O1238*H1238</f>
        <v>0</v>
      </c>
      <c r="Q1238" s="189">
        <v>0</v>
      </c>
      <c r="R1238" s="189">
        <f>Q1238*H1238</f>
        <v>0</v>
      </c>
      <c r="S1238" s="189">
        <v>0</v>
      </c>
      <c r="T1238" s="190">
        <f>S1238*H1238</f>
        <v>0</v>
      </c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R1238" s="191" t="s">
        <v>339</v>
      </c>
      <c r="AT1238" s="191" t="s">
        <v>187</v>
      </c>
      <c r="AU1238" s="191" t="s">
        <v>82</v>
      </c>
      <c r="AY1238" s="19" t="s">
        <v>185</v>
      </c>
      <c r="BE1238" s="192">
        <f>IF(N1238="základní",J1238,0)</f>
        <v>0</v>
      </c>
      <c r="BF1238" s="192">
        <f>IF(N1238="snížená",J1238,0)</f>
        <v>0</v>
      </c>
      <c r="BG1238" s="192">
        <f>IF(N1238="zákl. přenesená",J1238,0)</f>
        <v>0</v>
      </c>
      <c r="BH1238" s="192">
        <f>IF(N1238="sníž. přenesená",J1238,0)</f>
        <v>0</v>
      </c>
      <c r="BI1238" s="192">
        <f>IF(N1238="nulová",J1238,0)</f>
        <v>0</v>
      </c>
      <c r="BJ1238" s="19" t="s">
        <v>80</v>
      </c>
      <c r="BK1238" s="192">
        <f>ROUND(I1238*H1238,2)</f>
        <v>0</v>
      </c>
      <c r="BL1238" s="19" t="s">
        <v>339</v>
      </c>
      <c r="BM1238" s="191" t="s">
        <v>1960</v>
      </c>
    </row>
    <row r="1239" spans="1:65" s="13" customFormat="1" ht="11.25">
      <c r="B1239" s="198"/>
      <c r="C1239" s="199"/>
      <c r="D1239" s="200" t="s">
        <v>195</v>
      </c>
      <c r="E1239" s="201" t="s">
        <v>19</v>
      </c>
      <c r="F1239" s="202" t="s">
        <v>1961</v>
      </c>
      <c r="G1239" s="199"/>
      <c r="H1239" s="201" t="s">
        <v>19</v>
      </c>
      <c r="I1239" s="203"/>
      <c r="J1239" s="199"/>
      <c r="K1239" s="199"/>
      <c r="L1239" s="204"/>
      <c r="M1239" s="205"/>
      <c r="N1239" s="206"/>
      <c r="O1239" s="206"/>
      <c r="P1239" s="206"/>
      <c r="Q1239" s="206"/>
      <c r="R1239" s="206"/>
      <c r="S1239" s="206"/>
      <c r="T1239" s="207"/>
      <c r="AT1239" s="208" t="s">
        <v>195</v>
      </c>
      <c r="AU1239" s="208" t="s">
        <v>82</v>
      </c>
      <c r="AV1239" s="13" t="s">
        <v>80</v>
      </c>
      <c r="AW1239" s="13" t="s">
        <v>35</v>
      </c>
      <c r="AX1239" s="13" t="s">
        <v>73</v>
      </c>
      <c r="AY1239" s="208" t="s">
        <v>185</v>
      </c>
    </row>
    <row r="1240" spans="1:65" s="14" customFormat="1" ht="11.25">
      <c r="B1240" s="209"/>
      <c r="C1240" s="210"/>
      <c r="D1240" s="200" t="s">
        <v>195</v>
      </c>
      <c r="E1240" s="211" t="s">
        <v>19</v>
      </c>
      <c r="F1240" s="212" t="s">
        <v>80</v>
      </c>
      <c r="G1240" s="210"/>
      <c r="H1240" s="213">
        <v>1</v>
      </c>
      <c r="I1240" s="214"/>
      <c r="J1240" s="210"/>
      <c r="K1240" s="210"/>
      <c r="L1240" s="215"/>
      <c r="M1240" s="216"/>
      <c r="N1240" s="217"/>
      <c r="O1240" s="217"/>
      <c r="P1240" s="217"/>
      <c r="Q1240" s="217"/>
      <c r="R1240" s="217"/>
      <c r="S1240" s="217"/>
      <c r="T1240" s="218"/>
      <c r="AT1240" s="219" t="s">
        <v>195</v>
      </c>
      <c r="AU1240" s="219" t="s">
        <v>82</v>
      </c>
      <c r="AV1240" s="14" t="s">
        <v>82</v>
      </c>
      <c r="AW1240" s="14" t="s">
        <v>35</v>
      </c>
      <c r="AX1240" s="14" t="s">
        <v>73</v>
      </c>
      <c r="AY1240" s="219" t="s">
        <v>185</v>
      </c>
    </row>
    <row r="1241" spans="1:65" s="15" customFormat="1" ht="11.25">
      <c r="B1241" s="220"/>
      <c r="C1241" s="221"/>
      <c r="D1241" s="200" t="s">
        <v>195</v>
      </c>
      <c r="E1241" s="222" t="s">
        <v>19</v>
      </c>
      <c r="F1241" s="223" t="s">
        <v>226</v>
      </c>
      <c r="G1241" s="221"/>
      <c r="H1241" s="224">
        <v>1</v>
      </c>
      <c r="I1241" s="225"/>
      <c r="J1241" s="221"/>
      <c r="K1241" s="221"/>
      <c r="L1241" s="226"/>
      <c r="M1241" s="227"/>
      <c r="N1241" s="228"/>
      <c r="O1241" s="228"/>
      <c r="P1241" s="228"/>
      <c r="Q1241" s="228"/>
      <c r="R1241" s="228"/>
      <c r="S1241" s="228"/>
      <c r="T1241" s="229"/>
      <c r="AT1241" s="230" t="s">
        <v>195</v>
      </c>
      <c r="AU1241" s="230" t="s">
        <v>82</v>
      </c>
      <c r="AV1241" s="15" t="s">
        <v>135</v>
      </c>
      <c r="AW1241" s="15" t="s">
        <v>35</v>
      </c>
      <c r="AX1241" s="15" t="s">
        <v>80</v>
      </c>
      <c r="AY1241" s="230" t="s">
        <v>185</v>
      </c>
    </row>
    <row r="1242" spans="1:65" s="2" customFormat="1" ht="33" customHeight="1">
      <c r="A1242" s="36"/>
      <c r="B1242" s="37"/>
      <c r="C1242" s="180" t="s">
        <v>1962</v>
      </c>
      <c r="D1242" s="180" t="s">
        <v>187</v>
      </c>
      <c r="E1242" s="181" t="s">
        <v>1963</v>
      </c>
      <c r="F1242" s="182" t="s">
        <v>1964</v>
      </c>
      <c r="G1242" s="183" t="s">
        <v>1314</v>
      </c>
      <c r="H1242" s="184">
        <v>1</v>
      </c>
      <c r="I1242" s="185"/>
      <c r="J1242" s="186">
        <f>ROUND(I1242*H1242,2)</f>
        <v>0</v>
      </c>
      <c r="K1242" s="182" t="s">
        <v>449</v>
      </c>
      <c r="L1242" s="41"/>
      <c r="M1242" s="187" t="s">
        <v>19</v>
      </c>
      <c r="N1242" s="188" t="s">
        <v>44</v>
      </c>
      <c r="O1242" s="66"/>
      <c r="P1242" s="189">
        <f>O1242*H1242</f>
        <v>0</v>
      </c>
      <c r="Q1242" s="189">
        <v>0</v>
      </c>
      <c r="R1242" s="189">
        <f>Q1242*H1242</f>
        <v>0</v>
      </c>
      <c r="S1242" s="189">
        <v>0</v>
      </c>
      <c r="T1242" s="190">
        <f>S1242*H1242</f>
        <v>0</v>
      </c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R1242" s="191" t="s">
        <v>339</v>
      </c>
      <c r="AT1242" s="191" t="s">
        <v>187</v>
      </c>
      <c r="AU1242" s="191" t="s">
        <v>82</v>
      </c>
      <c r="AY1242" s="19" t="s">
        <v>185</v>
      </c>
      <c r="BE1242" s="192">
        <f>IF(N1242="základní",J1242,0)</f>
        <v>0</v>
      </c>
      <c r="BF1242" s="192">
        <f>IF(N1242="snížená",J1242,0)</f>
        <v>0</v>
      </c>
      <c r="BG1242" s="192">
        <f>IF(N1242="zákl. přenesená",J1242,0)</f>
        <v>0</v>
      </c>
      <c r="BH1242" s="192">
        <f>IF(N1242="sníž. přenesená",J1242,0)</f>
        <v>0</v>
      </c>
      <c r="BI1242" s="192">
        <f>IF(N1242="nulová",J1242,0)</f>
        <v>0</v>
      </c>
      <c r="BJ1242" s="19" t="s">
        <v>80</v>
      </c>
      <c r="BK1242" s="192">
        <f>ROUND(I1242*H1242,2)</f>
        <v>0</v>
      </c>
      <c r="BL1242" s="19" t="s">
        <v>339</v>
      </c>
      <c r="BM1242" s="191" t="s">
        <v>1965</v>
      </c>
    </row>
    <row r="1243" spans="1:65" s="13" customFormat="1" ht="11.25">
      <c r="B1243" s="198"/>
      <c r="C1243" s="199"/>
      <c r="D1243" s="200" t="s">
        <v>195</v>
      </c>
      <c r="E1243" s="201" t="s">
        <v>19</v>
      </c>
      <c r="F1243" s="202" t="s">
        <v>1915</v>
      </c>
      <c r="G1243" s="199"/>
      <c r="H1243" s="201" t="s">
        <v>19</v>
      </c>
      <c r="I1243" s="203"/>
      <c r="J1243" s="199"/>
      <c r="K1243" s="199"/>
      <c r="L1243" s="204"/>
      <c r="M1243" s="205"/>
      <c r="N1243" s="206"/>
      <c r="O1243" s="206"/>
      <c r="P1243" s="206"/>
      <c r="Q1243" s="206"/>
      <c r="R1243" s="206"/>
      <c r="S1243" s="206"/>
      <c r="T1243" s="207"/>
      <c r="AT1243" s="208" t="s">
        <v>195</v>
      </c>
      <c r="AU1243" s="208" t="s">
        <v>82</v>
      </c>
      <c r="AV1243" s="13" t="s">
        <v>80</v>
      </c>
      <c r="AW1243" s="13" t="s">
        <v>35</v>
      </c>
      <c r="AX1243" s="13" t="s">
        <v>73</v>
      </c>
      <c r="AY1243" s="208" t="s">
        <v>185</v>
      </c>
    </row>
    <row r="1244" spans="1:65" s="13" customFormat="1" ht="11.25">
      <c r="B1244" s="198"/>
      <c r="C1244" s="199"/>
      <c r="D1244" s="200" t="s">
        <v>195</v>
      </c>
      <c r="E1244" s="201" t="s">
        <v>19</v>
      </c>
      <c r="F1244" s="202" t="s">
        <v>1966</v>
      </c>
      <c r="G1244" s="199"/>
      <c r="H1244" s="201" t="s">
        <v>19</v>
      </c>
      <c r="I1244" s="203"/>
      <c r="J1244" s="199"/>
      <c r="K1244" s="199"/>
      <c r="L1244" s="204"/>
      <c r="M1244" s="205"/>
      <c r="N1244" s="206"/>
      <c r="O1244" s="206"/>
      <c r="P1244" s="206"/>
      <c r="Q1244" s="206"/>
      <c r="R1244" s="206"/>
      <c r="S1244" s="206"/>
      <c r="T1244" s="207"/>
      <c r="AT1244" s="208" t="s">
        <v>195</v>
      </c>
      <c r="AU1244" s="208" t="s">
        <v>82</v>
      </c>
      <c r="AV1244" s="13" t="s">
        <v>80</v>
      </c>
      <c r="AW1244" s="13" t="s">
        <v>35</v>
      </c>
      <c r="AX1244" s="13" t="s">
        <v>73</v>
      </c>
      <c r="AY1244" s="208" t="s">
        <v>185</v>
      </c>
    </row>
    <row r="1245" spans="1:65" s="14" customFormat="1" ht="11.25">
      <c r="B1245" s="209"/>
      <c r="C1245" s="210"/>
      <c r="D1245" s="200" t="s">
        <v>195</v>
      </c>
      <c r="E1245" s="211" t="s">
        <v>19</v>
      </c>
      <c r="F1245" s="212" t="s">
        <v>80</v>
      </c>
      <c r="G1245" s="210"/>
      <c r="H1245" s="213">
        <v>1</v>
      </c>
      <c r="I1245" s="214"/>
      <c r="J1245" s="210"/>
      <c r="K1245" s="210"/>
      <c r="L1245" s="215"/>
      <c r="M1245" s="216"/>
      <c r="N1245" s="217"/>
      <c r="O1245" s="217"/>
      <c r="P1245" s="217"/>
      <c r="Q1245" s="217"/>
      <c r="R1245" s="217"/>
      <c r="S1245" s="217"/>
      <c r="T1245" s="218"/>
      <c r="AT1245" s="219" t="s">
        <v>195</v>
      </c>
      <c r="AU1245" s="219" t="s">
        <v>82</v>
      </c>
      <c r="AV1245" s="14" t="s">
        <v>82</v>
      </c>
      <c r="AW1245" s="14" t="s">
        <v>35</v>
      </c>
      <c r="AX1245" s="14" t="s">
        <v>73</v>
      </c>
      <c r="AY1245" s="219" t="s">
        <v>185</v>
      </c>
    </row>
    <row r="1246" spans="1:65" s="15" customFormat="1" ht="11.25">
      <c r="B1246" s="220"/>
      <c r="C1246" s="221"/>
      <c r="D1246" s="200" t="s">
        <v>195</v>
      </c>
      <c r="E1246" s="222" t="s">
        <v>19</v>
      </c>
      <c r="F1246" s="223" t="s">
        <v>226</v>
      </c>
      <c r="G1246" s="221"/>
      <c r="H1246" s="224">
        <v>1</v>
      </c>
      <c r="I1246" s="225"/>
      <c r="J1246" s="221"/>
      <c r="K1246" s="221"/>
      <c r="L1246" s="226"/>
      <c r="M1246" s="227"/>
      <c r="N1246" s="228"/>
      <c r="O1246" s="228"/>
      <c r="P1246" s="228"/>
      <c r="Q1246" s="228"/>
      <c r="R1246" s="228"/>
      <c r="S1246" s="228"/>
      <c r="T1246" s="229"/>
      <c r="AT1246" s="230" t="s">
        <v>195</v>
      </c>
      <c r="AU1246" s="230" t="s">
        <v>82</v>
      </c>
      <c r="AV1246" s="15" t="s">
        <v>135</v>
      </c>
      <c r="AW1246" s="15" t="s">
        <v>35</v>
      </c>
      <c r="AX1246" s="15" t="s">
        <v>80</v>
      </c>
      <c r="AY1246" s="230" t="s">
        <v>185</v>
      </c>
    </row>
    <row r="1247" spans="1:65" s="2" customFormat="1" ht="16.5" customHeight="1">
      <c r="A1247" s="36"/>
      <c r="B1247" s="37"/>
      <c r="C1247" s="180" t="s">
        <v>1967</v>
      </c>
      <c r="D1247" s="180" t="s">
        <v>187</v>
      </c>
      <c r="E1247" s="181" t="s">
        <v>1343</v>
      </c>
      <c r="F1247" s="182" t="s">
        <v>1344</v>
      </c>
      <c r="G1247" s="183" t="s">
        <v>499</v>
      </c>
      <c r="H1247" s="184">
        <v>6.9089999999999998</v>
      </c>
      <c r="I1247" s="185"/>
      <c r="J1247" s="186">
        <f>ROUND(I1247*H1247,2)</f>
        <v>0</v>
      </c>
      <c r="K1247" s="182" t="s">
        <v>191</v>
      </c>
      <c r="L1247" s="41"/>
      <c r="M1247" s="187" t="s">
        <v>19</v>
      </c>
      <c r="N1247" s="188" t="s">
        <v>44</v>
      </c>
      <c r="O1247" s="66"/>
      <c r="P1247" s="189">
        <f>O1247*H1247</f>
        <v>0</v>
      </c>
      <c r="Q1247" s="189">
        <v>4.0000000000000002E-4</v>
      </c>
      <c r="R1247" s="189">
        <f>Q1247*H1247</f>
        <v>2.7636000000000002E-3</v>
      </c>
      <c r="S1247" s="189">
        <v>0</v>
      </c>
      <c r="T1247" s="190">
        <f>S1247*H1247</f>
        <v>0</v>
      </c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R1247" s="191" t="s">
        <v>339</v>
      </c>
      <c r="AT1247" s="191" t="s">
        <v>187</v>
      </c>
      <c r="AU1247" s="191" t="s">
        <v>82</v>
      </c>
      <c r="AY1247" s="19" t="s">
        <v>185</v>
      </c>
      <c r="BE1247" s="192">
        <f>IF(N1247="základní",J1247,0)</f>
        <v>0</v>
      </c>
      <c r="BF1247" s="192">
        <f>IF(N1247="snížená",J1247,0)</f>
        <v>0</v>
      </c>
      <c r="BG1247" s="192">
        <f>IF(N1247="zákl. přenesená",J1247,0)</f>
        <v>0</v>
      </c>
      <c r="BH1247" s="192">
        <f>IF(N1247="sníž. přenesená",J1247,0)</f>
        <v>0</v>
      </c>
      <c r="BI1247" s="192">
        <f>IF(N1247="nulová",J1247,0)</f>
        <v>0</v>
      </c>
      <c r="BJ1247" s="19" t="s">
        <v>80</v>
      </c>
      <c r="BK1247" s="192">
        <f>ROUND(I1247*H1247,2)</f>
        <v>0</v>
      </c>
      <c r="BL1247" s="19" t="s">
        <v>339</v>
      </c>
      <c r="BM1247" s="191" t="s">
        <v>1968</v>
      </c>
    </row>
    <row r="1248" spans="1:65" s="2" customFormat="1" ht="11.25">
      <c r="A1248" s="36"/>
      <c r="B1248" s="37"/>
      <c r="C1248" s="38"/>
      <c r="D1248" s="193" t="s">
        <v>193</v>
      </c>
      <c r="E1248" s="38"/>
      <c r="F1248" s="194" t="s">
        <v>1346</v>
      </c>
      <c r="G1248" s="38"/>
      <c r="H1248" s="38"/>
      <c r="I1248" s="195"/>
      <c r="J1248" s="38"/>
      <c r="K1248" s="38"/>
      <c r="L1248" s="41"/>
      <c r="M1248" s="196"/>
      <c r="N1248" s="197"/>
      <c r="O1248" s="66"/>
      <c r="P1248" s="66"/>
      <c r="Q1248" s="66"/>
      <c r="R1248" s="66"/>
      <c r="S1248" s="66"/>
      <c r="T1248" s="67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T1248" s="19" t="s">
        <v>193</v>
      </c>
      <c r="AU1248" s="19" t="s">
        <v>82</v>
      </c>
    </row>
    <row r="1249" spans="1:65" s="13" customFormat="1" ht="11.25">
      <c r="B1249" s="198"/>
      <c r="C1249" s="199"/>
      <c r="D1249" s="200" t="s">
        <v>195</v>
      </c>
      <c r="E1249" s="201" t="s">
        <v>19</v>
      </c>
      <c r="F1249" s="202" t="s">
        <v>1304</v>
      </c>
      <c r="G1249" s="199"/>
      <c r="H1249" s="201" t="s">
        <v>19</v>
      </c>
      <c r="I1249" s="203"/>
      <c r="J1249" s="199"/>
      <c r="K1249" s="199"/>
      <c r="L1249" s="204"/>
      <c r="M1249" s="205"/>
      <c r="N1249" s="206"/>
      <c r="O1249" s="206"/>
      <c r="P1249" s="206"/>
      <c r="Q1249" s="206"/>
      <c r="R1249" s="206"/>
      <c r="S1249" s="206"/>
      <c r="T1249" s="207"/>
      <c r="AT1249" s="208" t="s">
        <v>195</v>
      </c>
      <c r="AU1249" s="208" t="s">
        <v>82</v>
      </c>
      <c r="AV1249" s="13" t="s">
        <v>80</v>
      </c>
      <c r="AW1249" s="13" t="s">
        <v>35</v>
      </c>
      <c r="AX1249" s="13" t="s">
        <v>73</v>
      </c>
      <c r="AY1249" s="208" t="s">
        <v>185</v>
      </c>
    </row>
    <row r="1250" spans="1:65" s="13" customFormat="1" ht="11.25">
      <c r="B1250" s="198"/>
      <c r="C1250" s="199"/>
      <c r="D1250" s="200" t="s">
        <v>195</v>
      </c>
      <c r="E1250" s="201" t="s">
        <v>19</v>
      </c>
      <c r="F1250" s="202" t="s">
        <v>1969</v>
      </c>
      <c r="G1250" s="199"/>
      <c r="H1250" s="201" t="s">
        <v>19</v>
      </c>
      <c r="I1250" s="203"/>
      <c r="J1250" s="199"/>
      <c r="K1250" s="199"/>
      <c r="L1250" s="204"/>
      <c r="M1250" s="205"/>
      <c r="N1250" s="206"/>
      <c r="O1250" s="206"/>
      <c r="P1250" s="206"/>
      <c r="Q1250" s="206"/>
      <c r="R1250" s="206"/>
      <c r="S1250" s="206"/>
      <c r="T1250" s="207"/>
      <c r="AT1250" s="208" t="s">
        <v>195</v>
      </c>
      <c r="AU1250" s="208" t="s">
        <v>82</v>
      </c>
      <c r="AV1250" s="13" t="s">
        <v>80</v>
      </c>
      <c r="AW1250" s="13" t="s">
        <v>35</v>
      </c>
      <c r="AX1250" s="13" t="s">
        <v>73</v>
      </c>
      <c r="AY1250" s="208" t="s">
        <v>185</v>
      </c>
    </row>
    <row r="1251" spans="1:65" s="14" customFormat="1" ht="11.25">
      <c r="B1251" s="209"/>
      <c r="C1251" s="210"/>
      <c r="D1251" s="200" t="s">
        <v>195</v>
      </c>
      <c r="E1251" s="211" t="s">
        <v>19</v>
      </c>
      <c r="F1251" s="212" t="s">
        <v>1970</v>
      </c>
      <c r="G1251" s="210"/>
      <c r="H1251" s="213">
        <v>3.3</v>
      </c>
      <c r="I1251" s="214"/>
      <c r="J1251" s="210"/>
      <c r="K1251" s="210"/>
      <c r="L1251" s="215"/>
      <c r="M1251" s="216"/>
      <c r="N1251" s="217"/>
      <c r="O1251" s="217"/>
      <c r="P1251" s="217"/>
      <c r="Q1251" s="217"/>
      <c r="R1251" s="217"/>
      <c r="S1251" s="217"/>
      <c r="T1251" s="218"/>
      <c r="AT1251" s="219" t="s">
        <v>195</v>
      </c>
      <c r="AU1251" s="219" t="s">
        <v>82</v>
      </c>
      <c r="AV1251" s="14" t="s">
        <v>82</v>
      </c>
      <c r="AW1251" s="14" t="s">
        <v>35</v>
      </c>
      <c r="AX1251" s="14" t="s">
        <v>73</v>
      </c>
      <c r="AY1251" s="219" t="s">
        <v>185</v>
      </c>
    </row>
    <row r="1252" spans="1:65" s="13" customFormat="1" ht="11.25">
      <c r="B1252" s="198"/>
      <c r="C1252" s="199"/>
      <c r="D1252" s="200" t="s">
        <v>195</v>
      </c>
      <c r="E1252" s="201" t="s">
        <v>19</v>
      </c>
      <c r="F1252" s="202" t="s">
        <v>1971</v>
      </c>
      <c r="G1252" s="199"/>
      <c r="H1252" s="201" t="s">
        <v>19</v>
      </c>
      <c r="I1252" s="203"/>
      <c r="J1252" s="199"/>
      <c r="K1252" s="199"/>
      <c r="L1252" s="204"/>
      <c r="M1252" s="205"/>
      <c r="N1252" s="206"/>
      <c r="O1252" s="206"/>
      <c r="P1252" s="206"/>
      <c r="Q1252" s="206"/>
      <c r="R1252" s="206"/>
      <c r="S1252" s="206"/>
      <c r="T1252" s="207"/>
      <c r="AT1252" s="208" t="s">
        <v>195</v>
      </c>
      <c r="AU1252" s="208" t="s">
        <v>82</v>
      </c>
      <c r="AV1252" s="13" t="s">
        <v>80</v>
      </c>
      <c r="AW1252" s="13" t="s">
        <v>35</v>
      </c>
      <c r="AX1252" s="13" t="s">
        <v>73</v>
      </c>
      <c r="AY1252" s="208" t="s">
        <v>185</v>
      </c>
    </row>
    <row r="1253" spans="1:65" s="14" customFormat="1" ht="11.25">
      <c r="B1253" s="209"/>
      <c r="C1253" s="210"/>
      <c r="D1253" s="200" t="s">
        <v>195</v>
      </c>
      <c r="E1253" s="211" t="s">
        <v>19</v>
      </c>
      <c r="F1253" s="212" t="s">
        <v>1972</v>
      </c>
      <c r="G1253" s="210"/>
      <c r="H1253" s="213">
        <v>3.609</v>
      </c>
      <c r="I1253" s="214"/>
      <c r="J1253" s="210"/>
      <c r="K1253" s="210"/>
      <c r="L1253" s="215"/>
      <c r="M1253" s="216"/>
      <c r="N1253" s="217"/>
      <c r="O1253" s="217"/>
      <c r="P1253" s="217"/>
      <c r="Q1253" s="217"/>
      <c r="R1253" s="217"/>
      <c r="S1253" s="217"/>
      <c r="T1253" s="218"/>
      <c r="AT1253" s="219" t="s">
        <v>195</v>
      </c>
      <c r="AU1253" s="219" t="s">
        <v>82</v>
      </c>
      <c r="AV1253" s="14" t="s">
        <v>82</v>
      </c>
      <c r="AW1253" s="14" t="s">
        <v>35</v>
      </c>
      <c r="AX1253" s="14" t="s">
        <v>73</v>
      </c>
      <c r="AY1253" s="219" t="s">
        <v>185</v>
      </c>
    </row>
    <row r="1254" spans="1:65" s="15" customFormat="1" ht="11.25">
      <c r="B1254" s="220"/>
      <c r="C1254" s="221"/>
      <c r="D1254" s="200" t="s">
        <v>195</v>
      </c>
      <c r="E1254" s="222" t="s">
        <v>19</v>
      </c>
      <c r="F1254" s="223" t="s">
        <v>226</v>
      </c>
      <c r="G1254" s="221"/>
      <c r="H1254" s="224">
        <v>6.9089999999999998</v>
      </c>
      <c r="I1254" s="225"/>
      <c r="J1254" s="221"/>
      <c r="K1254" s="221"/>
      <c r="L1254" s="226"/>
      <c r="M1254" s="227"/>
      <c r="N1254" s="228"/>
      <c r="O1254" s="228"/>
      <c r="P1254" s="228"/>
      <c r="Q1254" s="228"/>
      <c r="R1254" s="228"/>
      <c r="S1254" s="228"/>
      <c r="T1254" s="229"/>
      <c r="AT1254" s="230" t="s">
        <v>195</v>
      </c>
      <c r="AU1254" s="230" t="s">
        <v>82</v>
      </c>
      <c r="AV1254" s="15" t="s">
        <v>135</v>
      </c>
      <c r="AW1254" s="15" t="s">
        <v>35</v>
      </c>
      <c r="AX1254" s="15" t="s">
        <v>80</v>
      </c>
      <c r="AY1254" s="230" t="s">
        <v>185</v>
      </c>
    </row>
    <row r="1255" spans="1:65" s="2" customFormat="1" ht="16.5" customHeight="1">
      <c r="A1255" s="36"/>
      <c r="B1255" s="37"/>
      <c r="C1255" s="237" t="s">
        <v>1973</v>
      </c>
      <c r="D1255" s="237" t="s">
        <v>520</v>
      </c>
      <c r="E1255" s="238" t="s">
        <v>1352</v>
      </c>
      <c r="F1255" s="239" t="s">
        <v>1353</v>
      </c>
      <c r="G1255" s="240" t="s">
        <v>499</v>
      </c>
      <c r="H1255" s="241">
        <v>6.9089999999999998</v>
      </c>
      <c r="I1255" s="242"/>
      <c r="J1255" s="243">
        <f>ROUND(I1255*H1255,2)</f>
        <v>0</v>
      </c>
      <c r="K1255" s="239" t="s">
        <v>191</v>
      </c>
      <c r="L1255" s="244"/>
      <c r="M1255" s="245" t="s">
        <v>19</v>
      </c>
      <c r="N1255" s="246" t="s">
        <v>44</v>
      </c>
      <c r="O1255" s="66"/>
      <c r="P1255" s="189">
        <f>O1255*H1255</f>
        <v>0</v>
      </c>
      <c r="Q1255" s="189">
        <v>0</v>
      </c>
      <c r="R1255" s="189">
        <f>Q1255*H1255</f>
        <v>0</v>
      </c>
      <c r="S1255" s="189">
        <v>0</v>
      </c>
      <c r="T1255" s="190">
        <f>S1255*H1255</f>
        <v>0</v>
      </c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R1255" s="191" t="s">
        <v>627</v>
      </c>
      <c r="AT1255" s="191" t="s">
        <v>520</v>
      </c>
      <c r="AU1255" s="191" t="s">
        <v>82</v>
      </c>
      <c r="AY1255" s="19" t="s">
        <v>185</v>
      </c>
      <c r="BE1255" s="192">
        <f>IF(N1255="základní",J1255,0)</f>
        <v>0</v>
      </c>
      <c r="BF1255" s="192">
        <f>IF(N1255="snížená",J1255,0)</f>
        <v>0</v>
      </c>
      <c r="BG1255" s="192">
        <f>IF(N1255="zákl. přenesená",J1255,0)</f>
        <v>0</v>
      </c>
      <c r="BH1255" s="192">
        <f>IF(N1255="sníž. přenesená",J1255,0)</f>
        <v>0</v>
      </c>
      <c r="BI1255" s="192">
        <f>IF(N1255="nulová",J1255,0)</f>
        <v>0</v>
      </c>
      <c r="BJ1255" s="19" t="s">
        <v>80</v>
      </c>
      <c r="BK1255" s="192">
        <f>ROUND(I1255*H1255,2)</f>
        <v>0</v>
      </c>
      <c r="BL1255" s="19" t="s">
        <v>339</v>
      </c>
      <c r="BM1255" s="191" t="s">
        <v>1974</v>
      </c>
    </row>
    <row r="1256" spans="1:65" s="13" customFormat="1" ht="11.25">
      <c r="B1256" s="198"/>
      <c r="C1256" s="199"/>
      <c r="D1256" s="200" t="s">
        <v>195</v>
      </c>
      <c r="E1256" s="201" t="s">
        <v>19</v>
      </c>
      <c r="F1256" s="202" t="s">
        <v>1304</v>
      </c>
      <c r="G1256" s="199"/>
      <c r="H1256" s="201" t="s">
        <v>19</v>
      </c>
      <c r="I1256" s="203"/>
      <c r="J1256" s="199"/>
      <c r="K1256" s="199"/>
      <c r="L1256" s="204"/>
      <c r="M1256" s="205"/>
      <c r="N1256" s="206"/>
      <c r="O1256" s="206"/>
      <c r="P1256" s="206"/>
      <c r="Q1256" s="206"/>
      <c r="R1256" s="206"/>
      <c r="S1256" s="206"/>
      <c r="T1256" s="207"/>
      <c r="AT1256" s="208" t="s">
        <v>195</v>
      </c>
      <c r="AU1256" s="208" t="s">
        <v>82</v>
      </c>
      <c r="AV1256" s="13" t="s">
        <v>80</v>
      </c>
      <c r="AW1256" s="13" t="s">
        <v>35</v>
      </c>
      <c r="AX1256" s="13" t="s">
        <v>73</v>
      </c>
      <c r="AY1256" s="208" t="s">
        <v>185</v>
      </c>
    </row>
    <row r="1257" spans="1:65" s="13" customFormat="1" ht="11.25">
      <c r="B1257" s="198"/>
      <c r="C1257" s="199"/>
      <c r="D1257" s="200" t="s">
        <v>195</v>
      </c>
      <c r="E1257" s="201" t="s">
        <v>19</v>
      </c>
      <c r="F1257" s="202" t="s">
        <v>1969</v>
      </c>
      <c r="G1257" s="199"/>
      <c r="H1257" s="201" t="s">
        <v>19</v>
      </c>
      <c r="I1257" s="203"/>
      <c r="J1257" s="199"/>
      <c r="K1257" s="199"/>
      <c r="L1257" s="204"/>
      <c r="M1257" s="205"/>
      <c r="N1257" s="206"/>
      <c r="O1257" s="206"/>
      <c r="P1257" s="206"/>
      <c r="Q1257" s="206"/>
      <c r="R1257" s="206"/>
      <c r="S1257" s="206"/>
      <c r="T1257" s="207"/>
      <c r="AT1257" s="208" t="s">
        <v>195</v>
      </c>
      <c r="AU1257" s="208" t="s">
        <v>82</v>
      </c>
      <c r="AV1257" s="13" t="s">
        <v>80</v>
      </c>
      <c r="AW1257" s="13" t="s">
        <v>35</v>
      </c>
      <c r="AX1257" s="13" t="s">
        <v>73</v>
      </c>
      <c r="AY1257" s="208" t="s">
        <v>185</v>
      </c>
    </row>
    <row r="1258" spans="1:65" s="14" customFormat="1" ht="11.25">
      <c r="B1258" s="209"/>
      <c r="C1258" s="210"/>
      <c r="D1258" s="200" t="s">
        <v>195</v>
      </c>
      <c r="E1258" s="211" t="s">
        <v>19</v>
      </c>
      <c r="F1258" s="212" t="s">
        <v>1970</v>
      </c>
      <c r="G1258" s="210"/>
      <c r="H1258" s="213">
        <v>3.3</v>
      </c>
      <c r="I1258" s="214"/>
      <c r="J1258" s="210"/>
      <c r="K1258" s="210"/>
      <c r="L1258" s="215"/>
      <c r="M1258" s="216"/>
      <c r="N1258" s="217"/>
      <c r="O1258" s="217"/>
      <c r="P1258" s="217"/>
      <c r="Q1258" s="217"/>
      <c r="R1258" s="217"/>
      <c r="S1258" s="217"/>
      <c r="T1258" s="218"/>
      <c r="AT1258" s="219" t="s">
        <v>195</v>
      </c>
      <c r="AU1258" s="219" t="s">
        <v>82</v>
      </c>
      <c r="AV1258" s="14" t="s">
        <v>82</v>
      </c>
      <c r="AW1258" s="14" t="s">
        <v>35</v>
      </c>
      <c r="AX1258" s="14" t="s">
        <v>73</v>
      </c>
      <c r="AY1258" s="219" t="s">
        <v>185</v>
      </c>
    </row>
    <row r="1259" spans="1:65" s="13" customFormat="1" ht="11.25">
      <c r="B1259" s="198"/>
      <c r="C1259" s="199"/>
      <c r="D1259" s="200" t="s">
        <v>195</v>
      </c>
      <c r="E1259" s="201" t="s">
        <v>19</v>
      </c>
      <c r="F1259" s="202" t="s">
        <v>1971</v>
      </c>
      <c r="G1259" s="199"/>
      <c r="H1259" s="201" t="s">
        <v>19</v>
      </c>
      <c r="I1259" s="203"/>
      <c r="J1259" s="199"/>
      <c r="K1259" s="199"/>
      <c r="L1259" s="204"/>
      <c r="M1259" s="205"/>
      <c r="N1259" s="206"/>
      <c r="O1259" s="206"/>
      <c r="P1259" s="206"/>
      <c r="Q1259" s="206"/>
      <c r="R1259" s="206"/>
      <c r="S1259" s="206"/>
      <c r="T1259" s="207"/>
      <c r="AT1259" s="208" t="s">
        <v>195</v>
      </c>
      <c r="AU1259" s="208" t="s">
        <v>82</v>
      </c>
      <c r="AV1259" s="13" t="s">
        <v>80</v>
      </c>
      <c r="AW1259" s="13" t="s">
        <v>35</v>
      </c>
      <c r="AX1259" s="13" t="s">
        <v>73</v>
      </c>
      <c r="AY1259" s="208" t="s">
        <v>185</v>
      </c>
    </row>
    <row r="1260" spans="1:65" s="14" customFormat="1" ht="11.25">
      <c r="B1260" s="209"/>
      <c r="C1260" s="210"/>
      <c r="D1260" s="200" t="s">
        <v>195</v>
      </c>
      <c r="E1260" s="211" t="s">
        <v>19</v>
      </c>
      <c r="F1260" s="212" t="s">
        <v>1972</v>
      </c>
      <c r="G1260" s="210"/>
      <c r="H1260" s="213">
        <v>3.609</v>
      </c>
      <c r="I1260" s="214"/>
      <c r="J1260" s="210"/>
      <c r="K1260" s="210"/>
      <c r="L1260" s="215"/>
      <c r="M1260" s="216"/>
      <c r="N1260" s="217"/>
      <c r="O1260" s="217"/>
      <c r="P1260" s="217"/>
      <c r="Q1260" s="217"/>
      <c r="R1260" s="217"/>
      <c r="S1260" s="217"/>
      <c r="T1260" s="218"/>
      <c r="AT1260" s="219" t="s">
        <v>195</v>
      </c>
      <c r="AU1260" s="219" t="s">
        <v>82</v>
      </c>
      <c r="AV1260" s="14" t="s">
        <v>82</v>
      </c>
      <c r="AW1260" s="14" t="s">
        <v>35</v>
      </c>
      <c r="AX1260" s="14" t="s">
        <v>73</v>
      </c>
      <c r="AY1260" s="219" t="s">
        <v>185</v>
      </c>
    </row>
    <row r="1261" spans="1:65" s="15" customFormat="1" ht="11.25">
      <c r="B1261" s="220"/>
      <c r="C1261" s="221"/>
      <c r="D1261" s="200" t="s">
        <v>195</v>
      </c>
      <c r="E1261" s="222" t="s">
        <v>19</v>
      </c>
      <c r="F1261" s="223" t="s">
        <v>226</v>
      </c>
      <c r="G1261" s="221"/>
      <c r="H1261" s="224">
        <v>6.9089999999999998</v>
      </c>
      <c r="I1261" s="225"/>
      <c r="J1261" s="221"/>
      <c r="K1261" s="221"/>
      <c r="L1261" s="226"/>
      <c r="M1261" s="227"/>
      <c r="N1261" s="228"/>
      <c r="O1261" s="228"/>
      <c r="P1261" s="228"/>
      <c r="Q1261" s="228"/>
      <c r="R1261" s="228"/>
      <c r="S1261" s="228"/>
      <c r="T1261" s="229"/>
      <c r="AT1261" s="230" t="s">
        <v>195</v>
      </c>
      <c r="AU1261" s="230" t="s">
        <v>82</v>
      </c>
      <c r="AV1261" s="15" t="s">
        <v>135</v>
      </c>
      <c r="AW1261" s="15" t="s">
        <v>35</v>
      </c>
      <c r="AX1261" s="15" t="s">
        <v>80</v>
      </c>
      <c r="AY1261" s="230" t="s">
        <v>185</v>
      </c>
    </row>
    <row r="1262" spans="1:65" s="2" customFormat="1" ht="16.5" customHeight="1">
      <c r="A1262" s="36"/>
      <c r="B1262" s="37"/>
      <c r="C1262" s="180" t="s">
        <v>1975</v>
      </c>
      <c r="D1262" s="180" t="s">
        <v>187</v>
      </c>
      <c r="E1262" s="181" t="s">
        <v>1356</v>
      </c>
      <c r="F1262" s="182" t="s">
        <v>1357</v>
      </c>
      <c r="G1262" s="183" t="s">
        <v>1358</v>
      </c>
      <c r="H1262" s="184">
        <v>633.95399999999995</v>
      </c>
      <c r="I1262" s="185"/>
      <c r="J1262" s="186">
        <f>ROUND(I1262*H1262,2)</f>
        <v>0</v>
      </c>
      <c r="K1262" s="182" t="s">
        <v>191</v>
      </c>
      <c r="L1262" s="41"/>
      <c r="M1262" s="187" t="s">
        <v>19</v>
      </c>
      <c r="N1262" s="188" t="s">
        <v>44</v>
      </c>
      <c r="O1262" s="66"/>
      <c r="P1262" s="189">
        <f>O1262*H1262</f>
        <v>0</v>
      </c>
      <c r="Q1262" s="189">
        <v>6.9999999999999994E-5</v>
      </c>
      <c r="R1262" s="189">
        <f>Q1262*H1262</f>
        <v>4.4376779999999991E-2</v>
      </c>
      <c r="S1262" s="189">
        <v>0</v>
      </c>
      <c r="T1262" s="190">
        <f>S1262*H1262</f>
        <v>0</v>
      </c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R1262" s="191" t="s">
        <v>339</v>
      </c>
      <c r="AT1262" s="191" t="s">
        <v>187</v>
      </c>
      <c r="AU1262" s="191" t="s">
        <v>82</v>
      </c>
      <c r="AY1262" s="19" t="s">
        <v>185</v>
      </c>
      <c r="BE1262" s="192">
        <f>IF(N1262="základní",J1262,0)</f>
        <v>0</v>
      </c>
      <c r="BF1262" s="192">
        <f>IF(N1262="snížená",J1262,0)</f>
        <v>0</v>
      </c>
      <c r="BG1262" s="192">
        <f>IF(N1262="zákl. přenesená",J1262,0)</f>
        <v>0</v>
      </c>
      <c r="BH1262" s="192">
        <f>IF(N1262="sníž. přenesená",J1262,0)</f>
        <v>0</v>
      </c>
      <c r="BI1262" s="192">
        <f>IF(N1262="nulová",J1262,0)</f>
        <v>0</v>
      </c>
      <c r="BJ1262" s="19" t="s">
        <v>80</v>
      </c>
      <c r="BK1262" s="192">
        <f>ROUND(I1262*H1262,2)</f>
        <v>0</v>
      </c>
      <c r="BL1262" s="19" t="s">
        <v>339</v>
      </c>
      <c r="BM1262" s="191" t="s">
        <v>1976</v>
      </c>
    </row>
    <row r="1263" spans="1:65" s="2" customFormat="1" ht="11.25">
      <c r="A1263" s="36"/>
      <c r="B1263" s="37"/>
      <c r="C1263" s="38"/>
      <c r="D1263" s="193" t="s">
        <v>193</v>
      </c>
      <c r="E1263" s="38"/>
      <c r="F1263" s="194" t="s">
        <v>1360</v>
      </c>
      <c r="G1263" s="38"/>
      <c r="H1263" s="38"/>
      <c r="I1263" s="195"/>
      <c r="J1263" s="38"/>
      <c r="K1263" s="38"/>
      <c r="L1263" s="41"/>
      <c r="M1263" s="196"/>
      <c r="N1263" s="197"/>
      <c r="O1263" s="66"/>
      <c r="P1263" s="66"/>
      <c r="Q1263" s="66"/>
      <c r="R1263" s="66"/>
      <c r="S1263" s="66"/>
      <c r="T1263" s="67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T1263" s="19" t="s">
        <v>193</v>
      </c>
      <c r="AU1263" s="19" t="s">
        <v>82</v>
      </c>
    </row>
    <row r="1264" spans="1:65" s="13" customFormat="1" ht="11.25">
      <c r="B1264" s="198"/>
      <c r="C1264" s="199"/>
      <c r="D1264" s="200" t="s">
        <v>195</v>
      </c>
      <c r="E1264" s="201" t="s">
        <v>19</v>
      </c>
      <c r="F1264" s="202" t="s">
        <v>1304</v>
      </c>
      <c r="G1264" s="199"/>
      <c r="H1264" s="201" t="s">
        <v>19</v>
      </c>
      <c r="I1264" s="203"/>
      <c r="J1264" s="199"/>
      <c r="K1264" s="199"/>
      <c r="L1264" s="204"/>
      <c r="M1264" s="205"/>
      <c r="N1264" s="206"/>
      <c r="O1264" s="206"/>
      <c r="P1264" s="206"/>
      <c r="Q1264" s="206"/>
      <c r="R1264" s="206"/>
      <c r="S1264" s="206"/>
      <c r="T1264" s="207"/>
      <c r="AT1264" s="208" t="s">
        <v>195</v>
      </c>
      <c r="AU1264" s="208" t="s">
        <v>82</v>
      </c>
      <c r="AV1264" s="13" t="s">
        <v>80</v>
      </c>
      <c r="AW1264" s="13" t="s">
        <v>35</v>
      </c>
      <c r="AX1264" s="13" t="s">
        <v>73</v>
      </c>
      <c r="AY1264" s="208" t="s">
        <v>185</v>
      </c>
    </row>
    <row r="1265" spans="1:65" s="13" customFormat="1" ht="11.25">
      <c r="B1265" s="198"/>
      <c r="C1265" s="199"/>
      <c r="D1265" s="200" t="s">
        <v>195</v>
      </c>
      <c r="E1265" s="201" t="s">
        <v>19</v>
      </c>
      <c r="F1265" s="202" t="s">
        <v>1977</v>
      </c>
      <c r="G1265" s="199"/>
      <c r="H1265" s="201" t="s">
        <v>19</v>
      </c>
      <c r="I1265" s="203"/>
      <c r="J1265" s="199"/>
      <c r="K1265" s="199"/>
      <c r="L1265" s="204"/>
      <c r="M1265" s="205"/>
      <c r="N1265" s="206"/>
      <c r="O1265" s="206"/>
      <c r="P1265" s="206"/>
      <c r="Q1265" s="206"/>
      <c r="R1265" s="206"/>
      <c r="S1265" s="206"/>
      <c r="T1265" s="207"/>
      <c r="AT1265" s="208" t="s">
        <v>195</v>
      </c>
      <c r="AU1265" s="208" t="s">
        <v>82</v>
      </c>
      <c r="AV1265" s="13" t="s">
        <v>80</v>
      </c>
      <c r="AW1265" s="13" t="s">
        <v>35</v>
      </c>
      <c r="AX1265" s="13" t="s">
        <v>73</v>
      </c>
      <c r="AY1265" s="208" t="s">
        <v>185</v>
      </c>
    </row>
    <row r="1266" spans="1:65" s="14" customFormat="1" ht="11.25">
      <c r="B1266" s="209"/>
      <c r="C1266" s="210"/>
      <c r="D1266" s="200" t="s">
        <v>195</v>
      </c>
      <c r="E1266" s="211" t="s">
        <v>19</v>
      </c>
      <c r="F1266" s="212" t="s">
        <v>1978</v>
      </c>
      <c r="G1266" s="210"/>
      <c r="H1266" s="213">
        <v>6.9</v>
      </c>
      <c r="I1266" s="214"/>
      <c r="J1266" s="210"/>
      <c r="K1266" s="210"/>
      <c r="L1266" s="215"/>
      <c r="M1266" s="216"/>
      <c r="N1266" s="217"/>
      <c r="O1266" s="217"/>
      <c r="P1266" s="217"/>
      <c r="Q1266" s="217"/>
      <c r="R1266" s="217"/>
      <c r="S1266" s="217"/>
      <c r="T1266" s="218"/>
      <c r="AT1266" s="219" t="s">
        <v>195</v>
      </c>
      <c r="AU1266" s="219" t="s">
        <v>82</v>
      </c>
      <c r="AV1266" s="14" t="s">
        <v>82</v>
      </c>
      <c r="AW1266" s="14" t="s">
        <v>35</v>
      </c>
      <c r="AX1266" s="14" t="s">
        <v>73</v>
      </c>
      <c r="AY1266" s="219" t="s">
        <v>185</v>
      </c>
    </row>
    <row r="1267" spans="1:65" s="13" customFormat="1" ht="11.25">
      <c r="B1267" s="198"/>
      <c r="C1267" s="199"/>
      <c r="D1267" s="200" t="s">
        <v>195</v>
      </c>
      <c r="E1267" s="201" t="s">
        <v>19</v>
      </c>
      <c r="F1267" s="202" t="s">
        <v>1361</v>
      </c>
      <c r="G1267" s="199"/>
      <c r="H1267" s="201" t="s">
        <v>19</v>
      </c>
      <c r="I1267" s="203"/>
      <c r="J1267" s="199"/>
      <c r="K1267" s="199"/>
      <c r="L1267" s="204"/>
      <c r="M1267" s="205"/>
      <c r="N1267" s="206"/>
      <c r="O1267" s="206"/>
      <c r="P1267" s="206"/>
      <c r="Q1267" s="206"/>
      <c r="R1267" s="206"/>
      <c r="S1267" s="206"/>
      <c r="T1267" s="207"/>
      <c r="AT1267" s="208" t="s">
        <v>195</v>
      </c>
      <c r="AU1267" s="208" t="s">
        <v>82</v>
      </c>
      <c r="AV1267" s="13" t="s">
        <v>80</v>
      </c>
      <c r="AW1267" s="13" t="s">
        <v>35</v>
      </c>
      <c r="AX1267" s="13" t="s">
        <v>73</v>
      </c>
      <c r="AY1267" s="208" t="s">
        <v>185</v>
      </c>
    </row>
    <row r="1268" spans="1:65" s="13" customFormat="1" ht="11.25">
      <c r="B1268" s="198"/>
      <c r="C1268" s="199"/>
      <c r="D1268" s="200" t="s">
        <v>195</v>
      </c>
      <c r="E1268" s="201" t="s">
        <v>19</v>
      </c>
      <c r="F1268" s="202" t="s">
        <v>1362</v>
      </c>
      <c r="G1268" s="199"/>
      <c r="H1268" s="201" t="s">
        <v>19</v>
      </c>
      <c r="I1268" s="203"/>
      <c r="J1268" s="199"/>
      <c r="K1268" s="199"/>
      <c r="L1268" s="204"/>
      <c r="M1268" s="205"/>
      <c r="N1268" s="206"/>
      <c r="O1268" s="206"/>
      <c r="P1268" s="206"/>
      <c r="Q1268" s="206"/>
      <c r="R1268" s="206"/>
      <c r="S1268" s="206"/>
      <c r="T1268" s="207"/>
      <c r="AT1268" s="208" t="s">
        <v>195</v>
      </c>
      <c r="AU1268" s="208" t="s">
        <v>82</v>
      </c>
      <c r="AV1268" s="13" t="s">
        <v>80</v>
      </c>
      <c r="AW1268" s="13" t="s">
        <v>35</v>
      </c>
      <c r="AX1268" s="13" t="s">
        <v>73</v>
      </c>
      <c r="AY1268" s="208" t="s">
        <v>185</v>
      </c>
    </row>
    <row r="1269" spans="1:65" s="14" customFormat="1" ht="11.25">
      <c r="B1269" s="209"/>
      <c r="C1269" s="210"/>
      <c r="D1269" s="200" t="s">
        <v>195</v>
      </c>
      <c r="E1269" s="211" t="s">
        <v>19</v>
      </c>
      <c r="F1269" s="212" t="s">
        <v>1363</v>
      </c>
      <c r="G1269" s="210"/>
      <c r="H1269" s="213">
        <v>382.18</v>
      </c>
      <c r="I1269" s="214"/>
      <c r="J1269" s="210"/>
      <c r="K1269" s="210"/>
      <c r="L1269" s="215"/>
      <c r="M1269" s="216"/>
      <c r="N1269" s="217"/>
      <c r="O1269" s="217"/>
      <c r="P1269" s="217"/>
      <c r="Q1269" s="217"/>
      <c r="R1269" s="217"/>
      <c r="S1269" s="217"/>
      <c r="T1269" s="218"/>
      <c r="AT1269" s="219" t="s">
        <v>195</v>
      </c>
      <c r="AU1269" s="219" t="s">
        <v>82</v>
      </c>
      <c r="AV1269" s="14" t="s">
        <v>82</v>
      </c>
      <c r="AW1269" s="14" t="s">
        <v>35</v>
      </c>
      <c r="AX1269" s="14" t="s">
        <v>73</v>
      </c>
      <c r="AY1269" s="219" t="s">
        <v>185</v>
      </c>
    </row>
    <row r="1270" spans="1:65" s="13" customFormat="1" ht="11.25">
      <c r="B1270" s="198"/>
      <c r="C1270" s="199"/>
      <c r="D1270" s="200" t="s">
        <v>195</v>
      </c>
      <c r="E1270" s="201" t="s">
        <v>19</v>
      </c>
      <c r="F1270" s="202" t="s">
        <v>1364</v>
      </c>
      <c r="G1270" s="199"/>
      <c r="H1270" s="201" t="s">
        <v>19</v>
      </c>
      <c r="I1270" s="203"/>
      <c r="J1270" s="199"/>
      <c r="K1270" s="199"/>
      <c r="L1270" s="204"/>
      <c r="M1270" s="205"/>
      <c r="N1270" s="206"/>
      <c r="O1270" s="206"/>
      <c r="P1270" s="206"/>
      <c r="Q1270" s="206"/>
      <c r="R1270" s="206"/>
      <c r="S1270" s="206"/>
      <c r="T1270" s="207"/>
      <c r="AT1270" s="208" t="s">
        <v>195</v>
      </c>
      <c r="AU1270" s="208" t="s">
        <v>82</v>
      </c>
      <c r="AV1270" s="13" t="s">
        <v>80</v>
      </c>
      <c r="AW1270" s="13" t="s">
        <v>35</v>
      </c>
      <c r="AX1270" s="13" t="s">
        <v>73</v>
      </c>
      <c r="AY1270" s="208" t="s">
        <v>185</v>
      </c>
    </row>
    <row r="1271" spans="1:65" s="14" customFormat="1" ht="11.25">
      <c r="B1271" s="209"/>
      <c r="C1271" s="210"/>
      <c r="D1271" s="200" t="s">
        <v>195</v>
      </c>
      <c r="E1271" s="211" t="s">
        <v>19</v>
      </c>
      <c r="F1271" s="212" t="s">
        <v>1365</v>
      </c>
      <c r="G1271" s="210"/>
      <c r="H1271" s="213">
        <v>119.395</v>
      </c>
      <c r="I1271" s="214"/>
      <c r="J1271" s="210"/>
      <c r="K1271" s="210"/>
      <c r="L1271" s="215"/>
      <c r="M1271" s="216"/>
      <c r="N1271" s="217"/>
      <c r="O1271" s="217"/>
      <c r="P1271" s="217"/>
      <c r="Q1271" s="217"/>
      <c r="R1271" s="217"/>
      <c r="S1271" s="217"/>
      <c r="T1271" s="218"/>
      <c r="AT1271" s="219" t="s">
        <v>195</v>
      </c>
      <c r="AU1271" s="219" t="s">
        <v>82</v>
      </c>
      <c r="AV1271" s="14" t="s">
        <v>82</v>
      </c>
      <c r="AW1271" s="14" t="s">
        <v>35</v>
      </c>
      <c r="AX1271" s="14" t="s">
        <v>73</v>
      </c>
      <c r="AY1271" s="219" t="s">
        <v>185</v>
      </c>
    </row>
    <row r="1272" spans="1:65" s="13" customFormat="1" ht="11.25">
      <c r="B1272" s="198"/>
      <c r="C1272" s="199"/>
      <c r="D1272" s="200" t="s">
        <v>195</v>
      </c>
      <c r="E1272" s="201" t="s">
        <v>19</v>
      </c>
      <c r="F1272" s="202" t="s">
        <v>1366</v>
      </c>
      <c r="G1272" s="199"/>
      <c r="H1272" s="201" t="s">
        <v>19</v>
      </c>
      <c r="I1272" s="203"/>
      <c r="J1272" s="199"/>
      <c r="K1272" s="199"/>
      <c r="L1272" s="204"/>
      <c r="M1272" s="205"/>
      <c r="N1272" s="206"/>
      <c r="O1272" s="206"/>
      <c r="P1272" s="206"/>
      <c r="Q1272" s="206"/>
      <c r="R1272" s="206"/>
      <c r="S1272" s="206"/>
      <c r="T1272" s="207"/>
      <c r="AT1272" s="208" t="s">
        <v>195</v>
      </c>
      <c r="AU1272" s="208" t="s">
        <v>82</v>
      </c>
      <c r="AV1272" s="13" t="s">
        <v>80</v>
      </c>
      <c r="AW1272" s="13" t="s">
        <v>35</v>
      </c>
      <c r="AX1272" s="13" t="s">
        <v>73</v>
      </c>
      <c r="AY1272" s="208" t="s">
        <v>185</v>
      </c>
    </row>
    <row r="1273" spans="1:65" s="13" customFormat="1" ht="11.25">
      <c r="B1273" s="198"/>
      <c r="C1273" s="199"/>
      <c r="D1273" s="200" t="s">
        <v>195</v>
      </c>
      <c r="E1273" s="201" t="s">
        <v>19</v>
      </c>
      <c r="F1273" s="202" t="s">
        <v>1367</v>
      </c>
      <c r="G1273" s="199"/>
      <c r="H1273" s="201" t="s">
        <v>19</v>
      </c>
      <c r="I1273" s="203"/>
      <c r="J1273" s="199"/>
      <c r="K1273" s="199"/>
      <c r="L1273" s="204"/>
      <c r="M1273" s="205"/>
      <c r="N1273" s="206"/>
      <c r="O1273" s="206"/>
      <c r="P1273" s="206"/>
      <c r="Q1273" s="206"/>
      <c r="R1273" s="206"/>
      <c r="S1273" s="206"/>
      <c r="T1273" s="207"/>
      <c r="AT1273" s="208" t="s">
        <v>195</v>
      </c>
      <c r="AU1273" s="208" t="s">
        <v>82</v>
      </c>
      <c r="AV1273" s="13" t="s">
        <v>80</v>
      </c>
      <c r="AW1273" s="13" t="s">
        <v>35</v>
      </c>
      <c r="AX1273" s="13" t="s">
        <v>73</v>
      </c>
      <c r="AY1273" s="208" t="s">
        <v>185</v>
      </c>
    </row>
    <row r="1274" spans="1:65" s="14" customFormat="1" ht="11.25">
      <c r="B1274" s="209"/>
      <c r="C1274" s="210"/>
      <c r="D1274" s="200" t="s">
        <v>195</v>
      </c>
      <c r="E1274" s="211" t="s">
        <v>19</v>
      </c>
      <c r="F1274" s="212" t="s">
        <v>1368</v>
      </c>
      <c r="G1274" s="210"/>
      <c r="H1274" s="213">
        <v>125.479</v>
      </c>
      <c r="I1274" s="214"/>
      <c r="J1274" s="210"/>
      <c r="K1274" s="210"/>
      <c r="L1274" s="215"/>
      <c r="M1274" s="216"/>
      <c r="N1274" s="217"/>
      <c r="O1274" s="217"/>
      <c r="P1274" s="217"/>
      <c r="Q1274" s="217"/>
      <c r="R1274" s="217"/>
      <c r="S1274" s="217"/>
      <c r="T1274" s="218"/>
      <c r="AT1274" s="219" t="s">
        <v>195</v>
      </c>
      <c r="AU1274" s="219" t="s">
        <v>82</v>
      </c>
      <c r="AV1274" s="14" t="s">
        <v>82</v>
      </c>
      <c r="AW1274" s="14" t="s">
        <v>35</v>
      </c>
      <c r="AX1274" s="14" t="s">
        <v>73</v>
      </c>
      <c r="AY1274" s="219" t="s">
        <v>185</v>
      </c>
    </row>
    <row r="1275" spans="1:65" s="15" customFormat="1" ht="11.25">
      <c r="B1275" s="220"/>
      <c r="C1275" s="221"/>
      <c r="D1275" s="200" t="s">
        <v>195</v>
      </c>
      <c r="E1275" s="222" t="s">
        <v>19</v>
      </c>
      <c r="F1275" s="223" t="s">
        <v>226</v>
      </c>
      <c r="G1275" s="221"/>
      <c r="H1275" s="224">
        <v>633.95399999999995</v>
      </c>
      <c r="I1275" s="225"/>
      <c r="J1275" s="221"/>
      <c r="K1275" s="221"/>
      <c r="L1275" s="226"/>
      <c r="M1275" s="227"/>
      <c r="N1275" s="228"/>
      <c r="O1275" s="228"/>
      <c r="P1275" s="228"/>
      <c r="Q1275" s="228"/>
      <c r="R1275" s="228"/>
      <c r="S1275" s="228"/>
      <c r="T1275" s="229"/>
      <c r="AT1275" s="230" t="s">
        <v>195</v>
      </c>
      <c r="AU1275" s="230" t="s">
        <v>82</v>
      </c>
      <c r="AV1275" s="15" t="s">
        <v>135</v>
      </c>
      <c r="AW1275" s="15" t="s">
        <v>35</v>
      </c>
      <c r="AX1275" s="15" t="s">
        <v>80</v>
      </c>
      <c r="AY1275" s="230" t="s">
        <v>185</v>
      </c>
    </row>
    <row r="1276" spans="1:65" s="2" customFormat="1" ht="16.5" customHeight="1">
      <c r="A1276" s="36"/>
      <c r="B1276" s="37"/>
      <c r="C1276" s="237" t="s">
        <v>1979</v>
      </c>
      <c r="D1276" s="237" t="s">
        <v>520</v>
      </c>
      <c r="E1276" s="238" t="s">
        <v>1980</v>
      </c>
      <c r="F1276" s="239" t="s">
        <v>1981</v>
      </c>
      <c r="G1276" s="240" t="s">
        <v>342</v>
      </c>
      <c r="H1276" s="241">
        <v>7.0000000000000001E-3</v>
      </c>
      <c r="I1276" s="242"/>
      <c r="J1276" s="243">
        <f>ROUND(I1276*H1276,2)</f>
        <v>0</v>
      </c>
      <c r="K1276" s="239" t="s">
        <v>449</v>
      </c>
      <c r="L1276" s="244"/>
      <c r="M1276" s="245" t="s">
        <v>19</v>
      </c>
      <c r="N1276" s="246" t="s">
        <v>44</v>
      </c>
      <c r="O1276" s="66"/>
      <c r="P1276" s="189">
        <f>O1276*H1276</f>
        <v>0</v>
      </c>
      <c r="Q1276" s="189">
        <v>1</v>
      </c>
      <c r="R1276" s="189">
        <f>Q1276*H1276</f>
        <v>7.0000000000000001E-3</v>
      </c>
      <c r="S1276" s="189">
        <v>0</v>
      </c>
      <c r="T1276" s="190">
        <f>S1276*H1276</f>
        <v>0</v>
      </c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R1276" s="191" t="s">
        <v>627</v>
      </c>
      <c r="AT1276" s="191" t="s">
        <v>520</v>
      </c>
      <c r="AU1276" s="191" t="s">
        <v>82</v>
      </c>
      <c r="AY1276" s="19" t="s">
        <v>185</v>
      </c>
      <c r="BE1276" s="192">
        <f>IF(N1276="základní",J1276,0)</f>
        <v>0</v>
      </c>
      <c r="BF1276" s="192">
        <f>IF(N1276="snížená",J1276,0)</f>
        <v>0</v>
      </c>
      <c r="BG1276" s="192">
        <f>IF(N1276="zákl. přenesená",J1276,0)</f>
        <v>0</v>
      </c>
      <c r="BH1276" s="192">
        <f>IF(N1276="sníž. přenesená",J1276,0)</f>
        <v>0</v>
      </c>
      <c r="BI1276" s="192">
        <f>IF(N1276="nulová",J1276,0)</f>
        <v>0</v>
      </c>
      <c r="BJ1276" s="19" t="s">
        <v>80</v>
      </c>
      <c r="BK1276" s="192">
        <f>ROUND(I1276*H1276,2)</f>
        <v>0</v>
      </c>
      <c r="BL1276" s="19" t="s">
        <v>339</v>
      </c>
      <c r="BM1276" s="191" t="s">
        <v>1982</v>
      </c>
    </row>
    <row r="1277" spans="1:65" s="13" customFormat="1" ht="11.25">
      <c r="B1277" s="198"/>
      <c r="C1277" s="199"/>
      <c r="D1277" s="200" t="s">
        <v>195</v>
      </c>
      <c r="E1277" s="201" t="s">
        <v>19</v>
      </c>
      <c r="F1277" s="202" t="s">
        <v>1304</v>
      </c>
      <c r="G1277" s="199"/>
      <c r="H1277" s="201" t="s">
        <v>19</v>
      </c>
      <c r="I1277" s="203"/>
      <c r="J1277" s="199"/>
      <c r="K1277" s="199"/>
      <c r="L1277" s="204"/>
      <c r="M1277" s="205"/>
      <c r="N1277" s="206"/>
      <c r="O1277" s="206"/>
      <c r="P1277" s="206"/>
      <c r="Q1277" s="206"/>
      <c r="R1277" s="206"/>
      <c r="S1277" s="206"/>
      <c r="T1277" s="207"/>
      <c r="AT1277" s="208" t="s">
        <v>195</v>
      </c>
      <c r="AU1277" s="208" t="s">
        <v>82</v>
      </c>
      <c r="AV1277" s="13" t="s">
        <v>80</v>
      </c>
      <c r="AW1277" s="13" t="s">
        <v>35</v>
      </c>
      <c r="AX1277" s="13" t="s">
        <v>73</v>
      </c>
      <c r="AY1277" s="208" t="s">
        <v>185</v>
      </c>
    </row>
    <row r="1278" spans="1:65" s="13" customFormat="1" ht="11.25">
      <c r="B1278" s="198"/>
      <c r="C1278" s="199"/>
      <c r="D1278" s="200" t="s">
        <v>195</v>
      </c>
      <c r="E1278" s="201" t="s">
        <v>19</v>
      </c>
      <c r="F1278" s="202" t="s">
        <v>1977</v>
      </c>
      <c r="G1278" s="199"/>
      <c r="H1278" s="201" t="s">
        <v>19</v>
      </c>
      <c r="I1278" s="203"/>
      <c r="J1278" s="199"/>
      <c r="K1278" s="199"/>
      <c r="L1278" s="204"/>
      <c r="M1278" s="205"/>
      <c r="N1278" s="206"/>
      <c r="O1278" s="206"/>
      <c r="P1278" s="206"/>
      <c r="Q1278" s="206"/>
      <c r="R1278" s="206"/>
      <c r="S1278" s="206"/>
      <c r="T1278" s="207"/>
      <c r="AT1278" s="208" t="s">
        <v>195</v>
      </c>
      <c r="AU1278" s="208" t="s">
        <v>82</v>
      </c>
      <c r="AV1278" s="13" t="s">
        <v>80</v>
      </c>
      <c r="AW1278" s="13" t="s">
        <v>35</v>
      </c>
      <c r="AX1278" s="13" t="s">
        <v>73</v>
      </c>
      <c r="AY1278" s="208" t="s">
        <v>185</v>
      </c>
    </row>
    <row r="1279" spans="1:65" s="14" customFormat="1" ht="11.25">
      <c r="B1279" s="209"/>
      <c r="C1279" s="210"/>
      <c r="D1279" s="200" t="s">
        <v>195</v>
      </c>
      <c r="E1279" s="211" t="s">
        <v>19</v>
      </c>
      <c r="F1279" s="212" t="s">
        <v>1983</v>
      </c>
      <c r="G1279" s="210"/>
      <c r="H1279" s="213">
        <v>7.0000000000000001E-3</v>
      </c>
      <c r="I1279" s="214"/>
      <c r="J1279" s="210"/>
      <c r="K1279" s="210"/>
      <c r="L1279" s="215"/>
      <c r="M1279" s="216"/>
      <c r="N1279" s="217"/>
      <c r="O1279" s="217"/>
      <c r="P1279" s="217"/>
      <c r="Q1279" s="217"/>
      <c r="R1279" s="217"/>
      <c r="S1279" s="217"/>
      <c r="T1279" s="218"/>
      <c r="AT1279" s="219" t="s">
        <v>195</v>
      </c>
      <c r="AU1279" s="219" t="s">
        <v>82</v>
      </c>
      <c r="AV1279" s="14" t="s">
        <v>82</v>
      </c>
      <c r="AW1279" s="14" t="s">
        <v>35</v>
      </c>
      <c r="AX1279" s="14" t="s">
        <v>73</v>
      </c>
      <c r="AY1279" s="219" t="s">
        <v>185</v>
      </c>
    </row>
    <row r="1280" spans="1:65" s="15" customFormat="1" ht="11.25">
      <c r="B1280" s="220"/>
      <c r="C1280" s="221"/>
      <c r="D1280" s="200" t="s">
        <v>195</v>
      </c>
      <c r="E1280" s="222" t="s">
        <v>19</v>
      </c>
      <c r="F1280" s="223" t="s">
        <v>226</v>
      </c>
      <c r="G1280" s="221"/>
      <c r="H1280" s="224">
        <v>7.0000000000000001E-3</v>
      </c>
      <c r="I1280" s="225"/>
      <c r="J1280" s="221"/>
      <c r="K1280" s="221"/>
      <c r="L1280" s="226"/>
      <c r="M1280" s="227"/>
      <c r="N1280" s="228"/>
      <c r="O1280" s="228"/>
      <c r="P1280" s="228"/>
      <c r="Q1280" s="228"/>
      <c r="R1280" s="228"/>
      <c r="S1280" s="228"/>
      <c r="T1280" s="229"/>
      <c r="AT1280" s="230" t="s">
        <v>195</v>
      </c>
      <c r="AU1280" s="230" t="s">
        <v>82</v>
      </c>
      <c r="AV1280" s="15" t="s">
        <v>135</v>
      </c>
      <c r="AW1280" s="15" t="s">
        <v>35</v>
      </c>
      <c r="AX1280" s="15" t="s">
        <v>80</v>
      </c>
      <c r="AY1280" s="230" t="s">
        <v>185</v>
      </c>
    </row>
    <row r="1281" spans="1:65" s="2" customFormat="1" ht="16.5" customHeight="1">
      <c r="A1281" s="36"/>
      <c r="B1281" s="37"/>
      <c r="C1281" s="237" t="s">
        <v>1984</v>
      </c>
      <c r="D1281" s="237" t="s">
        <v>520</v>
      </c>
      <c r="E1281" s="238" t="s">
        <v>1370</v>
      </c>
      <c r="F1281" s="239" t="s">
        <v>1371</v>
      </c>
      <c r="G1281" s="240" t="s">
        <v>342</v>
      </c>
      <c r="H1281" s="241">
        <v>0.38200000000000001</v>
      </c>
      <c r="I1281" s="242"/>
      <c r="J1281" s="243">
        <f>ROUND(I1281*H1281,2)</f>
        <v>0</v>
      </c>
      <c r="K1281" s="239" t="s">
        <v>449</v>
      </c>
      <c r="L1281" s="244"/>
      <c r="M1281" s="245" t="s">
        <v>19</v>
      </c>
      <c r="N1281" s="246" t="s">
        <v>44</v>
      </c>
      <c r="O1281" s="66"/>
      <c r="P1281" s="189">
        <f>O1281*H1281</f>
        <v>0</v>
      </c>
      <c r="Q1281" s="189">
        <v>1</v>
      </c>
      <c r="R1281" s="189">
        <f>Q1281*H1281</f>
        <v>0.38200000000000001</v>
      </c>
      <c r="S1281" s="189">
        <v>0</v>
      </c>
      <c r="T1281" s="190">
        <f>S1281*H1281</f>
        <v>0</v>
      </c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R1281" s="191" t="s">
        <v>627</v>
      </c>
      <c r="AT1281" s="191" t="s">
        <v>520</v>
      </c>
      <c r="AU1281" s="191" t="s">
        <v>82</v>
      </c>
      <c r="AY1281" s="19" t="s">
        <v>185</v>
      </c>
      <c r="BE1281" s="192">
        <f>IF(N1281="základní",J1281,0)</f>
        <v>0</v>
      </c>
      <c r="BF1281" s="192">
        <f>IF(N1281="snížená",J1281,0)</f>
        <v>0</v>
      </c>
      <c r="BG1281" s="192">
        <f>IF(N1281="zákl. přenesená",J1281,0)</f>
        <v>0</v>
      </c>
      <c r="BH1281" s="192">
        <f>IF(N1281="sníž. přenesená",J1281,0)</f>
        <v>0</v>
      </c>
      <c r="BI1281" s="192">
        <f>IF(N1281="nulová",J1281,0)</f>
        <v>0</v>
      </c>
      <c r="BJ1281" s="19" t="s">
        <v>80</v>
      </c>
      <c r="BK1281" s="192">
        <f>ROUND(I1281*H1281,2)</f>
        <v>0</v>
      </c>
      <c r="BL1281" s="19" t="s">
        <v>339</v>
      </c>
      <c r="BM1281" s="191" t="s">
        <v>1985</v>
      </c>
    </row>
    <row r="1282" spans="1:65" s="13" customFormat="1" ht="11.25">
      <c r="B1282" s="198"/>
      <c r="C1282" s="199"/>
      <c r="D1282" s="200" t="s">
        <v>195</v>
      </c>
      <c r="E1282" s="201" t="s">
        <v>19</v>
      </c>
      <c r="F1282" s="202" t="s">
        <v>1304</v>
      </c>
      <c r="G1282" s="199"/>
      <c r="H1282" s="201" t="s">
        <v>19</v>
      </c>
      <c r="I1282" s="203"/>
      <c r="J1282" s="199"/>
      <c r="K1282" s="199"/>
      <c r="L1282" s="204"/>
      <c r="M1282" s="205"/>
      <c r="N1282" s="206"/>
      <c r="O1282" s="206"/>
      <c r="P1282" s="206"/>
      <c r="Q1282" s="206"/>
      <c r="R1282" s="206"/>
      <c r="S1282" s="206"/>
      <c r="T1282" s="207"/>
      <c r="AT1282" s="208" t="s">
        <v>195</v>
      </c>
      <c r="AU1282" s="208" t="s">
        <v>82</v>
      </c>
      <c r="AV1282" s="13" t="s">
        <v>80</v>
      </c>
      <c r="AW1282" s="13" t="s">
        <v>35</v>
      </c>
      <c r="AX1282" s="13" t="s">
        <v>73</v>
      </c>
      <c r="AY1282" s="208" t="s">
        <v>185</v>
      </c>
    </row>
    <row r="1283" spans="1:65" s="13" customFormat="1" ht="11.25">
      <c r="B1283" s="198"/>
      <c r="C1283" s="199"/>
      <c r="D1283" s="200" t="s">
        <v>195</v>
      </c>
      <c r="E1283" s="201" t="s">
        <v>19</v>
      </c>
      <c r="F1283" s="202" t="s">
        <v>1361</v>
      </c>
      <c r="G1283" s="199"/>
      <c r="H1283" s="201" t="s">
        <v>19</v>
      </c>
      <c r="I1283" s="203"/>
      <c r="J1283" s="199"/>
      <c r="K1283" s="199"/>
      <c r="L1283" s="204"/>
      <c r="M1283" s="205"/>
      <c r="N1283" s="206"/>
      <c r="O1283" s="206"/>
      <c r="P1283" s="206"/>
      <c r="Q1283" s="206"/>
      <c r="R1283" s="206"/>
      <c r="S1283" s="206"/>
      <c r="T1283" s="207"/>
      <c r="AT1283" s="208" t="s">
        <v>195</v>
      </c>
      <c r="AU1283" s="208" t="s">
        <v>82</v>
      </c>
      <c r="AV1283" s="13" t="s">
        <v>80</v>
      </c>
      <c r="AW1283" s="13" t="s">
        <v>35</v>
      </c>
      <c r="AX1283" s="13" t="s">
        <v>73</v>
      </c>
      <c r="AY1283" s="208" t="s">
        <v>185</v>
      </c>
    </row>
    <row r="1284" spans="1:65" s="13" customFormat="1" ht="11.25">
      <c r="B1284" s="198"/>
      <c r="C1284" s="199"/>
      <c r="D1284" s="200" t="s">
        <v>195</v>
      </c>
      <c r="E1284" s="201" t="s">
        <v>19</v>
      </c>
      <c r="F1284" s="202" t="s">
        <v>1362</v>
      </c>
      <c r="G1284" s="199"/>
      <c r="H1284" s="201" t="s">
        <v>19</v>
      </c>
      <c r="I1284" s="203"/>
      <c r="J1284" s="199"/>
      <c r="K1284" s="199"/>
      <c r="L1284" s="204"/>
      <c r="M1284" s="205"/>
      <c r="N1284" s="206"/>
      <c r="O1284" s="206"/>
      <c r="P1284" s="206"/>
      <c r="Q1284" s="206"/>
      <c r="R1284" s="206"/>
      <c r="S1284" s="206"/>
      <c r="T1284" s="207"/>
      <c r="AT1284" s="208" t="s">
        <v>195</v>
      </c>
      <c r="AU1284" s="208" t="s">
        <v>82</v>
      </c>
      <c r="AV1284" s="13" t="s">
        <v>80</v>
      </c>
      <c r="AW1284" s="13" t="s">
        <v>35</v>
      </c>
      <c r="AX1284" s="13" t="s">
        <v>73</v>
      </c>
      <c r="AY1284" s="208" t="s">
        <v>185</v>
      </c>
    </row>
    <row r="1285" spans="1:65" s="14" customFormat="1" ht="11.25">
      <c r="B1285" s="209"/>
      <c r="C1285" s="210"/>
      <c r="D1285" s="200" t="s">
        <v>195</v>
      </c>
      <c r="E1285" s="211" t="s">
        <v>19</v>
      </c>
      <c r="F1285" s="212" t="s">
        <v>1373</v>
      </c>
      <c r="G1285" s="210"/>
      <c r="H1285" s="213">
        <v>0.38200000000000001</v>
      </c>
      <c r="I1285" s="214"/>
      <c r="J1285" s="210"/>
      <c r="K1285" s="210"/>
      <c r="L1285" s="215"/>
      <c r="M1285" s="216"/>
      <c r="N1285" s="217"/>
      <c r="O1285" s="217"/>
      <c r="P1285" s="217"/>
      <c r="Q1285" s="217"/>
      <c r="R1285" s="217"/>
      <c r="S1285" s="217"/>
      <c r="T1285" s="218"/>
      <c r="AT1285" s="219" t="s">
        <v>195</v>
      </c>
      <c r="AU1285" s="219" t="s">
        <v>82</v>
      </c>
      <c r="AV1285" s="14" t="s">
        <v>82</v>
      </c>
      <c r="AW1285" s="14" t="s">
        <v>35</v>
      </c>
      <c r="AX1285" s="14" t="s">
        <v>73</v>
      </c>
      <c r="AY1285" s="219" t="s">
        <v>185</v>
      </c>
    </row>
    <row r="1286" spans="1:65" s="15" customFormat="1" ht="11.25">
      <c r="B1286" s="220"/>
      <c r="C1286" s="221"/>
      <c r="D1286" s="200" t="s">
        <v>195</v>
      </c>
      <c r="E1286" s="222" t="s">
        <v>19</v>
      </c>
      <c r="F1286" s="223" t="s">
        <v>226</v>
      </c>
      <c r="G1286" s="221"/>
      <c r="H1286" s="224">
        <v>0.38200000000000001</v>
      </c>
      <c r="I1286" s="225"/>
      <c r="J1286" s="221"/>
      <c r="K1286" s="221"/>
      <c r="L1286" s="226"/>
      <c r="M1286" s="227"/>
      <c r="N1286" s="228"/>
      <c r="O1286" s="228"/>
      <c r="P1286" s="228"/>
      <c r="Q1286" s="228"/>
      <c r="R1286" s="228"/>
      <c r="S1286" s="228"/>
      <c r="T1286" s="229"/>
      <c r="AT1286" s="230" t="s">
        <v>195</v>
      </c>
      <c r="AU1286" s="230" t="s">
        <v>82</v>
      </c>
      <c r="AV1286" s="15" t="s">
        <v>135</v>
      </c>
      <c r="AW1286" s="15" t="s">
        <v>35</v>
      </c>
      <c r="AX1286" s="15" t="s">
        <v>80</v>
      </c>
      <c r="AY1286" s="230" t="s">
        <v>185</v>
      </c>
    </row>
    <row r="1287" spans="1:65" s="2" customFormat="1" ht="16.5" customHeight="1">
      <c r="A1287" s="36"/>
      <c r="B1287" s="37"/>
      <c r="C1287" s="237" t="s">
        <v>1986</v>
      </c>
      <c r="D1287" s="237" t="s">
        <v>520</v>
      </c>
      <c r="E1287" s="238" t="s">
        <v>1375</v>
      </c>
      <c r="F1287" s="239" t="s">
        <v>1376</v>
      </c>
      <c r="G1287" s="240" t="s">
        <v>342</v>
      </c>
      <c r="H1287" s="241">
        <v>0.11899999999999999</v>
      </c>
      <c r="I1287" s="242"/>
      <c r="J1287" s="243">
        <f>ROUND(I1287*H1287,2)</f>
        <v>0</v>
      </c>
      <c r="K1287" s="239" t="s">
        <v>449</v>
      </c>
      <c r="L1287" s="244"/>
      <c r="M1287" s="245" t="s">
        <v>19</v>
      </c>
      <c r="N1287" s="246" t="s">
        <v>44</v>
      </c>
      <c r="O1287" s="66"/>
      <c r="P1287" s="189">
        <f>O1287*H1287</f>
        <v>0</v>
      </c>
      <c r="Q1287" s="189">
        <v>1</v>
      </c>
      <c r="R1287" s="189">
        <f>Q1287*H1287</f>
        <v>0.11899999999999999</v>
      </c>
      <c r="S1287" s="189">
        <v>0</v>
      </c>
      <c r="T1287" s="190">
        <f>S1287*H1287</f>
        <v>0</v>
      </c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R1287" s="191" t="s">
        <v>627</v>
      </c>
      <c r="AT1287" s="191" t="s">
        <v>520</v>
      </c>
      <c r="AU1287" s="191" t="s">
        <v>82</v>
      </c>
      <c r="AY1287" s="19" t="s">
        <v>185</v>
      </c>
      <c r="BE1287" s="192">
        <f>IF(N1287="základní",J1287,0)</f>
        <v>0</v>
      </c>
      <c r="BF1287" s="192">
        <f>IF(N1287="snížená",J1287,0)</f>
        <v>0</v>
      </c>
      <c r="BG1287" s="192">
        <f>IF(N1287="zákl. přenesená",J1287,0)</f>
        <v>0</v>
      </c>
      <c r="BH1287" s="192">
        <f>IF(N1287="sníž. přenesená",J1287,0)</f>
        <v>0</v>
      </c>
      <c r="BI1287" s="192">
        <f>IF(N1287="nulová",J1287,0)</f>
        <v>0</v>
      </c>
      <c r="BJ1287" s="19" t="s">
        <v>80</v>
      </c>
      <c r="BK1287" s="192">
        <f>ROUND(I1287*H1287,2)</f>
        <v>0</v>
      </c>
      <c r="BL1287" s="19" t="s">
        <v>339</v>
      </c>
      <c r="BM1287" s="191" t="s">
        <v>1987</v>
      </c>
    </row>
    <row r="1288" spans="1:65" s="13" customFormat="1" ht="11.25">
      <c r="B1288" s="198"/>
      <c r="C1288" s="199"/>
      <c r="D1288" s="200" t="s">
        <v>195</v>
      </c>
      <c r="E1288" s="201" t="s">
        <v>19</v>
      </c>
      <c r="F1288" s="202" t="s">
        <v>1304</v>
      </c>
      <c r="G1288" s="199"/>
      <c r="H1288" s="201" t="s">
        <v>19</v>
      </c>
      <c r="I1288" s="203"/>
      <c r="J1288" s="199"/>
      <c r="K1288" s="199"/>
      <c r="L1288" s="204"/>
      <c r="M1288" s="205"/>
      <c r="N1288" s="206"/>
      <c r="O1288" s="206"/>
      <c r="P1288" s="206"/>
      <c r="Q1288" s="206"/>
      <c r="R1288" s="206"/>
      <c r="S1288" s="206"/>
      <c r="T1288" s="207"/>
      <c r="AT1288" s="208" t="s">
        <v>195</v>
      </c>
      <c r="AU1288" s="208" t="s">
        <v>82</v>
      </c>
      <c r="AV1288" s="13" t="s">
        <v>80</v>
      </c>
      <c r="AW1288" s="13" t="s">
        <v>35</v>
      </c>
      <c r="AX1288" s="13" t="s">
        <v>73</v>
      </c>
      <c r="AY1288" s="208" t="s">
        <v>185</v>
      </c>
    </row>
    <row r="1289" spans="1:65" s="13" customFormat="1" ht="11.25">
      <c r="B1289" s="198"/>
      <c r="C1289" s="199"/>
      <c r="D1289" s="200" t="s">
        <v>195</v>
      </c>
      <c r="E1289" s="201" t="s">
        <v>19</v>
      </c>
      <c r="F1289" s="202" t="s">
        <v>1361</v>
      </c>
      <c r="G1289" s="199"/>
      <c r="H1289" s="201" t="s">
        <v>19</v>
      </c>
      <c r="I1289" s="203"/>
      <c r="J1289" s="199"/>
      <c r="K1289" s="199"/>
      <c r="L1289" s="204"/>
      <c r="M1289" s="205"/>
      <c r="N1289" s="206"/>
      <c r="O1289" s="206"/>
      <c r="P1289" s="206"/>
      <c r="Q1289" s="206"/>
      <c r="R1289" s="206"/>
      <c r="S1289" s="206"/>
      <c r="T1289" s="207"/>
      <c r="AT1289" s="208" t="s">
        <v>195</v>
      </c>
      <c r="AU1289" s="208" t="s">
        <v>82</v>
      </c>
      <c r="AV1289" s="13" t="s">
        <v>80</v>
      </c>
      <c r="AW1289" s="13" t="s">
        <v>35</v>
      </c>
      <c r="AX1289" s="13" t="s">
        <v>73</v>
      </c>
      <c r="AY1289" s="208" t="s">
        <v>185</v>
      </c>
    </row>
    <row r="1290" spans="1:65" s="13" customFormat="1" ht="11.25">
      <c r="B1290" s="198"/>
      <c r="C1290" s="199"/>
      <c r="D1290" s="200" t="s">
        <v>195</v>
      </c>
      <c r="E1290" s="201" t="s">
        <v>19</v>
      </c>
      <c r="F1290" s="202" t="s">
        <v>1364</v>
      </c>
      <c r="G1290" s="199"/>
      <c r="H1290" s="201" t="s">
        <v>19</v>
      </c>
      <c r="I1290" s="203"/>
      <c r="J1290" s="199"/>
      <c r="K1290" s="199"/>
      <c r="L1290" s="204"/>
      <c r="M1290" s="205"/>
      <c r="N1290" s="206"/>
      <c r="O1290" s="206"/>
      <c r="P1290" s="206"/>
      <c r="Q1290" s="206"/>
      <c r="R1290" s="206"/>
      <c r="S1290" s="206"/>
      <c r="T1290" s="207"/>
      <c r="AT1290" s="208" t="s">
        <v>195</v>
      </c>
      <c r="AU1290" s="208" t="s">
        <v>82</v>
      </c>
      <c r="AV1290" s="13" t="s">
        <v>80</v>
      </c>
      <c r="AW1290" s="13" t="s">
        <v>35</v>
      </c>
      <c r="AX1290" s="13" t="s">
        <v>73</v>
      </c>
      <c r="AY1290" s="208" t="s">
        <v>185</v>
      </c>
    </row>
    <row r="1291" spans="1:65" s="14" customFormat="1" ht="11.25">
      <c r="B1291" s="209"/>
      <c r="C1291" s="210"/>
      <c r="D1291" s="200" t="s">
        <v>195</v>
      </c>
      <c r="E1291" s="211" t="s">
        <v>19</v>
      </c>
      <c r="F1291" s="212" t="s">
        <v>1378</v>
      </c>
      <c r="G1291" s="210"/>
      <c r="H1291" s="213">
        <v>0.11899999999999999</v>
      </c>
      <c r="I1291" s="214"/>
      <c r="J1291" s="210"/>
      <c r="K1291" s="210"/>
      <c r="L1291" s="215"/>
      <c r="M1291" s="216"/>
      <c r="N1291" s="217"/>
      <c r="O1291" s="217"/>
      <c r="P1291" s="217"/>
      <c r="Q1291" s="217"/>
      <c r="R1291" s="217"/>
      <c r="S1291" s="217"/>
      <c r="T1291" s="218"/>
      <c r="AT1291" s="219" t="s">
        <v>195</v>
      </c>
      <c r="AU1291" s="219" t="s">
        <v>82</v>
      </c>
      <c r="AV1291" s="14" t="s">
        <v>82</v>
      </c>
      <c r="AW1291" s="14" t="s">
        <v>35</v>
      </c>
      <c r="AX1291" s="14" t="s">
        <v>73</v>
      </c>
      <c r="AY1291" s="219" t="s">
        <v>185</v>
      </c>
    </row>
    <row r="1292" spans="1:65" s="15" customFormat="1" ht="11.25">
      <c r="B1292" s="220"/>
      <c r="C1292" s="221"/>
      <c r="D1292" s="200" t="s">
        <v>195</v>
      </c>
      <c r="E1292" s="222" t="s">
        <v>19</v>
      </c>
      <c r="F1292" s="223" t="s">
        <v>226</v>
      </c>
      <c r="G1292" s="221"/>
      <c r="H1292" s="224">
        <v>0.11899999999999999</v>
      </c>
      <c r="I1292" s="225"/>
      <c r="J1292" s="221"/>
      <c r="K1292" s="221"/>
      <c r="L1292" s="226"/>
      <c r="M1292" s="227"/>
      <c r="N1292" s="228"/>
      <c r="O1292" s="228"/>
      <c r="P1292" s="228"/>
      <c r="Q1292" s="228"/>
      <c r="R1292" s="228"/>
      <c r="S1292" s="228"/>
      <c r="T1292" s="229"/>
      <c r="AT1292" s="230" t="s">
        <v>195</v>
      </c>
      <c r="AU1292" s="230" t="s">
        <v>82</v>
      </c>
      <c r="AV1292" s="15" t="s">
        <v>135</v>
      </c>
      <c r="AW1292" s="15" t="s">
        <v>35</v>
      </c>
      <c r="AX1292" s="15" t="s">
        <v>80</v>
      </c>
      <c r="AY1292" s="230" t="s">
        <v>185</v>
      </c>
    </row>
    <row r="1293" spans="1:65" s="2" customFormat="1" ht="16.5" customHeight="1">
      <c r="A1293" s="36"/>
      <c r="B1293" s="37"/>
      <c r="C1293" s="237" t="s">
        <v>1988</v>
      </c>
      <c r="D1293" s="237" t="s">
        <v>520</v>
      </c>
      <c r="E1293" s="238" t="s">
        <v>1380</v>
      </c>
      <c r="F1293" s="239" t="s">
        <v>1381</v>
      </c>
      <c r="G1293" s="240" t="s">
        <v>342</v>
      </c>
      <c r="H1293" s="241">
        <v>0.125</v>
      </c>
      <c r="I1293" s="242"/>
      <c r="J1293" s="243">
        <f>ROUND(I1293*H1293,2)</f>
        <v>0</v>
      </c>
      <c r="K1293" s="239" t="s">
        <v>191</v>
      </c>
      <c r="L1293" s="244"/>
      <c r="M1293" s="245" t="s">
        <v>19</v>
      </c>
      <c r="N1293" s="246" t="s">
        <v>44</v>
      </c>
      <c r="O1293" s="66"/>
      <c r="P1293" s="189">
        <f>O1293*H1293</f>
        <v>0</v>
      </c>
      <c r="Q1293" s="189">
        <v>1</v>
      </c>
      <c r="R1293" s="189">
        <f>Q1293*H1293</f>
        <v>0.125</v>
      </c>
      <c r="S1293" s="189">
        <v>0</v>
      </c>
      <c r="T1293" s="190">
        <f>S1293*H1293</f>
        <v>0</v>
      </c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R1293" s="191" t="s">
        <v>627</v>
      </c>
      <c r="AT1293" s="191" t="s">
        <v>520</v>
      </c>
      <c r="AU1293" s="191" t="s">
        <v>82</v>
      </c>
      <c r="AY1293" s="19" t="s">
        <v>185</v>
      </c>
      <c r="BE1293" s="192">
        <f>IF(N1293="základní",J1293,0)</f>
        <v>0</v>
      </c>
      <c r="BF1293" s="192">
        <f>IF(N1293="snížená",J1293,0)</f>
        <v>0</v>
      </c>
      <c r="BG1293" s="192">
        <f>IF(N1293="zákl. přenesená",J1293,0)</f>
        <v>0</v>
      </c>
      <c r="BH1293" s="192">
        <f>IF(N1293="sníž. přenesená",J1293,0)</f>
        <v>0</v>
      </c>
      <c r="BI1293" s="192">
        <f>IF(N1293="nulová",J1293,0)</f>
        <v>0</v>
      </c>
      <c r="BJ1293" s="19" t="s">
        <v>80</v>
      </c>
      <c r="BK1293" s="192">
        <f>ROUND(I1293*H1293,2)</f>
        <v>0</v>
      </c>
      <c r="BL1293" s="19" t="s">
        <v>339</v>
      </c>
      <c r="BM1293" s="191" t="s">
        <v>1989</v>
      </c>
    </row>
    <row r="1294" spans="1:65" s="13" customFormat="1" ht="11.25">
      <c r="B1294" s="198"/>
      <c r="C1294" s="199"/>
      <c r="D1294" s="200" t="s">
        <v>195</v>
      </c>
      <c r="E1294" s="201" t="s">
        <v>19</v>
      </c>
      <c r="F1294" s="202" t="s">
        <v>1304</v>
      </c>
      <c r="G1294" s="199"/>
      <c r="H1294" s="201" t="s">
        <v>19</v>
      </c>
      <c r="I1294" s="203"/>
      <c r="J1294" s="199"/>
      <c r="K1294" s="199"/>
      <c r="L1294" s="204"/>
      <c r="M1294" s="205"/>
      <c r="N1294" s="206"/>
      <c r="O1294" s="206"/>
      <c r="P1294" s="206"/>
      <c r="Q1294" s="206"/>
      <c r="R1294" s="206"/>
      <c r="S1294" s="206"/>
      <c r="T1294" s="207"/>
      <c r="AT1294" s="208" t="s">
        <v>195</v>
      </c>
      <c r="AU1294" s="208" t="s">
        <v>82</v>
      </c>
      <c r="AV1294" s="13" t="s">
        <v>80</v>
      </c>
      <c r="AW1294" s="13" t="s">
        <v>35</v>
      </c>
      <c r="AX1294" s="13" t="s">
        <v>73</v>
      </c>
      <c r="AY1294" s="208" t="s">
        <v>185</v>
      </c>
    </row>
    <row r="1295" spans="1:65" s="13" customFormat="1" ht="11.25">
      <c r="B1295" s="198"/>
      <c r="C1295" s="199"/>
      <c r="D1295" s="200" t="s">
        <v>195</v>
      </c>
      <c r="E1295" s="201" t="s">
        <v>19</v>
      </c>
      <c r="F1295" s="202" t="s">
        <v>1366</v>
      </c>
      <c r="G1295" s="199"/>
      <c r="H1295" s="201" t="s">
        <v>19</v>
      </c>
      <c r="I1295" s="203"/>
      <c r="J1295" s="199"/>
      <c r="K1295" s="199"/>
      <c r="L1295" s="204"/>
      <c r="M1295" s="205"/>
      <c r="N1295" s="206"/>
      <c r="O1295" s="206"/>
      <c r="P1295" s="206"/>
      <c r="Q1295" s="206"/>
      <c r="R1295" s="206"/>
      <c r="S1295" s="206"/>
      <c r="T1295" s="207"/>
      <c r="AT1295" s="208" t="s">
        <v>195</v>
      </c>
      <c r="AU1295" s="208" t="s">
        <v>82</v>
      </c>
      <c r="AV1295" s="13" t="s">
        <v>80</v>
      </c>
      <c r="AW1295" s="13" t="s">
        <v>35</v>
      </c>
      <c r="AX1295" s="13" t="s">
        <v>73</v>
      </c>
      <c r="AY1295" s="208" t="s">
        <v>185</v>
      </c>
    </row>
    <row r="1296" spans="1:65" s="13" customFormat="1" ht="11.25">
      <c r="B1296" s="198"/>
      <c r="C1296" s="199"/>
      <c r="D1296" s="200" t="s">
        <v>195</v>
      </c>
      <c r="E1296" s="201" t="s">
        <v>19</v>
      </c>
      <c r="F1296" s="202" t="s">
        <v>1367</v>
      </c>
      <c r="G1296" s="199"/>
      <c r="H1296" s="201" t="s">
        <v>19</v>
      </c>
      <c r="I1296" s="203"/>
      <c r="J1296" s="199"/>
      <c r="K1296" s="199"/>
      <c r="L1296" s="204"/>
      <c r="M1296" s="205"/>
      <c r="N1296" s="206"/>
      <c r="O1296" s="206"/>
      <c r="P1296" s="206"/>
      <c r="Q1296" s="206"/>
      <c r="R1296" s="206"/>
      <c r="S1296" s="206"/>
      <c r="T1296" s="207"/>
      <c r="AT1296" s="208" t="s">
        <v>195</v>
      </c>
      <c r="AU1296" s="208" t="s">
        <v>82</v>
      </c>
      <c r="AV1296" s="13" t="s">
        <v>80</v>
      </c>
      <c r="AW1296" s="13" t="s">
        <v>35</v>
      </c>
      <c r="AX1296" s="13" t="s">
        <v>73</v>
      </c>
      <c r="AY1296" s="208" t="s">
        <v>185</v>
      </c>
    </row>
    <row r="1297" spans="1:65" s="14" customFormat="1" ht="11.25">
      <c r="B1297" s="209"/>
      <c r="C1297" s="210"/>
      <c r="D1297" s="200" t="s">
        <v>195</v>
      </c>
      <c r="E1297" s="211" t="s">
        <v>19</v>
      </c>
      <c r="F1297" s="212" t="s">
        <v>1383</v>
      </c>
      <c r="G1297" s="210"/>
      <c r="H1297" s="213">
        <v>0.125</v>
      </c>
      <c r="I1297" s="214"/>
      <c r="J1297" s="210"/>
      <c r="K1297" s="210"/>
      <c r="L1297" s="215"/>
      <c r="M1297" s="216"/>
      <c r="N1297" s="217"/>
      <c r="O1297" s="217"/>
      <c r="P1297" s="217"/>
      <c r="Q1297" s="217"/>
      <c r="R1297" s="217"/>
      <c r="S1297" s="217"/>
      <c r="T1297" s="218"/>
      <c r="AT1297" s="219" t="s">
        <v>195</v>
      </c>
      <c r="AU1297" s="219" t="s">
        <v>82</v>
      </c>
      <c r="AV1297" s="14" t="s">
        <v>82</v>
      </c>
      <c r="AW1297" s="14" t="s">
        <v>35</v>
      </c>
      <c r="AX1297" s="14" t="s">
        <v>73</v>
      </c>
      <c r="AY1297" s="219" t="s">
        <v>185</v>
      </c>
    </row>
    <row r="1298" spans="1:65" s="15" customFormat="1" ht="11.25">
      <c r="B1298" s="220"/>
      <c r="C1298" s="221"/>
      <c r="D1298" s="200" t="s">
        <v>195</v>
      </c>
      <c r="E1298" s="222" t="s">
        <v>19</v>
      </c>
      <c r="F1298" s="223" t="s">
        <v>226</v>
      </c>
      <c r="G1298" s="221"/>
      <c r="H1298" s="224">
        <v>0.125</v>
      </c>
      <c r="I1298" s="225"/>
      <c r="J1298" s="221"/>
      <c r="K1298" s="221"/>
      <c r="L1298" s="226"/>
      <c r="M1298" s="227"/>
      <c r="N1298" s="228"/>
      <c r="O1298" s="228"/>
      <c r="P1298" s="228"/>
      <c r="Q1298" s="228"/>
      <c r="R1298" s="228"/>
      <c r="S1298" s="228"/>
      <c r="T1298" s="229"/>
      <c r="AT1298" s="230" t="s">
        <v>195</v>
      </c>
      <c r="AU1298" s="230" t="s">
        <v>82</v>
      </c>
      <c r="AV1298" s="15" t="s">
        <v>135</v>
      </c>
      <c r="AW1298" s="15" t="s">
        <v>35</v>
      </c>
      <c r="AX1298" s="15" t="s">
        <v>80</v>
      </c>
      <c r="AY1298" s="230" t="s">
        <v>185</v>
      </c>
    </row>
    <row r="1299" spans="1:65" s="2" customFormat="1" ht="16.5" customHeight="1">
      <c r="A1299" s="36"/>
      <c r="B1299" s="37"/>
      <c r="C1299" s="180" t="s">
        <v>1990</v>
      </c>
      <c r="D1299" s="180" t="s">
        <v>187</v>
      </c>
      <c r="E1299" s="181" t="s">
        <v>1385</v>
      </c>
      <c r="F1299" s="182" t="s">
        <v>1386</v>
      </c>
      <c r="G1299" s="183" t="s">
        <v>1358</v>
      </c>
      <c r="H1299" s="184">
        <v>592.66099999999994</v>
      </c>
      <c r="I1299" s="185"/>
      <c r="J1299" s="186">
        <f>ROUND(I1299*H1299,2)</f>
        <v>0</v>
      </c>
      <c r="K1299" s="182" t="s">
        <v>191</v>
      </c>
      <c r="L1299" s="41"/>
      <c r="M1299" s="187" t="s">
        <v>19</v>
      </c>
      <c r="N1299" s="188" t="s">
        <v>44</v>
      </c>
      <c r="O1299" s="66"/>
      <c r="P1299" s="189">
        <f>O1299*H1299</f>
        <v>0</v>
      </c>
      <c r="Q1299" s="189">
        <v>6.0000000000000002E-5</v>
      </c>
      <c r="R1299" s="189">
        <f>Q1299*H1299</f>
        <v>3.555966E-2</v>
      </c>
      <c r="S1299" s="189">
        <v>0</v>
      </c>
      <c r="T1299" s="190">
        <f>S1299*H1299</f>
        <v>0</v>
      </c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R1299" s="191" t="s">
        <v>339</v>
      </c>
      <c r="AT1299" s="191" t="s">
        <v>187</v>
      </c>
      <c r="AU1299" s="191" t="s">
        <v>82</v>
      </c>
      <c r="AY1299" s="19" t="s">
        <v>185</v>
      </c>
      <c r="BE1299" s="192">
        <f>IF(N1299="základní",J1299,0)</f>
        <v>0</v>
      </c>
      <c r="BF1299" s="192">
        <f>IF(N1299="snížená",J1299,0)</f>
        <v>0</v>
      </c>
      <c r="BG1299" s="192">
        <f>IF(N1299="zákl. přenesená",J1299,0)</f>
        <v>0</v>
      </c>
      <c r="BH1299" s="192">
        <f>IF(N1299="sníž. přenesená",J1299,0)</f>
        <v>0</v>
      </c>
      <c r="BI1299" s="192">
        <f>IF(N1299="nulová",J1299,0)</f>
        <v>0</v>
      </c>
      <c r="BJ1299" s="19" t="s">
        <v>80</v>
      </c>
      <c r="BK1299" s="192">
        <f>ROUND(I1299*H1299,2)</f>
        <v>0</v>
      </c>
      <c r="BL1299" s="19" t="s">
        <v>339</v>
      </c>
      <c r="BM1299" s="191" t="s">
        <v>1991</v>
      </c>
    </row>
    <row r="1300" spans="1:65" s="2" customFormat="1" ht="11.25">
      <c r="A1300" s="36"/>
      <c r="B1300" s="37"/>
      <c r="C1300" s="38"/>
      <c r="D1300" s="193" t="s">
        <v>193</v>
      </c>
      <c r="E1300" s="38"/>
      <c r="F1300" s="194" t="s">
        <v>1388</v>
      </c>
      <c r="G1300" s="38"/>
      <c r="H1300" s="38"/>
      <c r="I1300" s="195"/>
      <c r="J1300" s="38"/>
      <c r="K1300" s="38"/>
      <c r="L1300" s="41"/>
      <c r="M1300" s="196"/>
      <c r="N1300" s="197"/>
      <c r="O1300" s="66"/>
      <c r="P1300" s="66"/>
      <c r="Q1300" s="66"/>
      <c r="R1300" s="66"/>
      <c r="S1300" s="66"/>
      <c r="T1300" s="67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T1300" s="19" t="s">
        <v>193</v>
      </c>
      <c r="AU1300" s="19" t="s">
        <v>82</v>
      </c>
    </row>
    <row r="1301" spans="1:65" s="13" customFormat="1" ht="11.25">
      <c r="B1301" s="198"/>
      <c r="C1301" s="199"/>
      <c r="D1301" s="200" t="s">
        <v>195</v>
      </c>
      <c r="E1301" s="201" t="s">
        <v>19</v>
      </c>
      <c r="F1301" s="202" t="s">
        <v>1304</v>
      </c>
      <c r="G1301" s="199"/>
      <c r="H1301" s="201" t="s">
        <v>19</v>
      </c>
      <c r="I1301" s="203"/>
      <c r="J1301" s="199"/>
      <c r="K1301" s="199"/>
      <c r="L1301" s="204"/>
      <c r="M1301" s="205"/>
      <c r="N1301" s="206"/>
      <c r="O1301" s="206"/>
      <c r="P1301" s="206"/>
      <c r="Q1301" s="206"/>
      <c r="R1301" s="206"/>
      <c r="S1301" s="206"/>
      <c r="T1301" s="207"/>
      <c r="AT1301" s="208" t="s">
        <v>195</v>
      </c>
      <c r="AU1301" s="208" t="s">
        <v>82</v>
      </c>
      <c r="AV1301" s="13" t="s">
        <v>80</v>
      </c>
      <c r="AW1301" s="13" t="s">
        <v>35</v>
      </c>
      <c r="AX1301" s="13" t="s">
        <v>73</v>
      </c>
      <c r="AY1301" s="208" t="s">
        <v>185</v>
      </c>
    </row>
    <row r="1302" spans="1:65" s="13" customFormat="1" ht="11.25">
      <c r="B1302" s="198"/>
      <c r="C1302" s="199"/>
      <c r="D1302" s="200" t="s">
        <v>195</v>
      </c>
      <c r="E1302" s="201" t="s">
        <v>19</v>
      </c>
      <c r="F1302" s="202" t="s">
        <v>1361</v>
      </c>
      <c r="G1302" s="199"/>
      <c r="H1302" s="201" t="s">
        <v>19</v>
      </c>
      <c r="I1302" s="203"/>
      <c r="J1302" s="199"/>
      <c r="K1302" s="199"/>
      <c r="L1302" s="204"/>
      <c r="M1302" s="205"/>
      <c r="N1302" s="206"/>
      <c r="O1302" s="206"/>
      <c r="P1302" s="206"/>
      <c r="Q1302" s="206"/>
      <c r="R1302" s="206"/>
      <c r="S1302" s="206"/>
      <c r="T1302" s="207"/>
      <c r="AT1302" s="208" t="s">
        <v>195</v>
      </c>
      <c r="AU1302" s="208" t="s">
        <v>82</v>
      </c>
      <c r="AV1302" s="13" t="s">
        <v>80</v>
      </c>
      <c r="AW1302" s="13" t="s">
        <v>35</v>
      </c>
      <c r="AX1302" s="13" t="s">
        <v>73</v>
      </c>
      <c r="AY1302" s="208" t="s">
        <v>185</v>
      </c>
    </row>
    <row r="1303" spans="1:65" s="13" customFormat="1" ht="11.25">
      <c r="B1303" s="198"/>
      <c r="C1303" s="199"/>
      <c r="D1303" s="200" t="s">
        <v>195</v>
      </c>
      <c r="E1303" s="201" t="s">
        <v>19</v>
      </c>
      <c r="F1303" s="202" t="s">
        <v>1389</v>
      </c>
      <c r="G1303" s="199"/>
      <c r="H1303" s="201" t="s">
        <v>19</v>
      </c>
      <c r="I1303" s="203"/>
      <c r="J1303" s="199"/>
      <c r="K1303" s="199"/>
      <c r="L1303" s="204"/>
      <c r="M1303" s="205"/>
      <c r="N1303" s="206"/>
      <c r="O1303" s="206"/>
      <c r="P1303" s="206"/>
      <c r="Q1303" s="206"/>
      <c r="R1303" s="206"/>
      <c r="S1303" s="206"/>
      <c r="T1303" s="207"/>
      <c r="AT1303" s="208" t="s">
        <v>195</v>
      </c>
      <c r="AU1303" s="208" t="s">
        <v>82</v>
      </c>
      <c r="AV1303" s="13" t="s">
        <v>80</v>
      </c>
      <c r="AW1303" s="13" t="s">
        <v>35</v>
      </c>
      <c r="AX1303" s="13" t="s">
        <v>73</v>
      </c>
      <c r="AY1303" s="208" t="s">
        <v>185</v>
      </c>
    </row>
    <row r="1304" spans="1:65" s="14" customFormat="1" ht="11.25">
      <c r="B1304" s="209"/>
      <c r="C1304" s="210"/>
      <c r="D1304" s="200" t="s">
        <v>195</v>
      </c>
      <c r="E1304" s="211" t="s">
        <v>19</v>
      </c>
      <c r="F1304" s="212" t="s">
        <v>1390</v>
      </c>
      <c r="G1304" s="210"/>
      <c r="H1304" s="213">
        <v>592.66099999999994</v>
      </c>
      <c r="I1304" s="214"/>
      <c r="J1304" s="210"/>
      <c r="K1304" s="210"/>
      <c r="L1304" s="215"/>
      <c r="M1304" s="216"/>
      <c r="N1304" s="217"/>
      <c r="O1304" s="217"/>
      <c r="P1304" s="217"/>
      <c r="Q1304" s="217"/>
      <c r="R1304" s="217"/>
      <c r="S1304" s="217"/>
      <c r="T1304" s="218"/>
      <c r="AT1304" s="219" t="s">
        <v>195</v>
      </c>
      <c r="AU1304" s="219" t="s">
        <v>82</v>
      </c>
      <c r="AV1304" s="14" t="s">
        <v>82</v>
      </c>
      <c r="AW1304" s="14" t="s">
        <v>35</v>
      </c>
      <c r="AX1304" s="14" t="s">
        <v>73</v>
      </c>
      <c r="AY1304" s="219" t="s">
        <v>185</v>
      </c>
    </row>
    <row r="1305" spans="1:65" s="15" customFormat="1" ht="11.25">
      <c r="B1305" s="220"/>
      <c r="C1305" s="221"/>
      <c r="D1305" s="200" t="s">
        <v>195</v>
      </c>
      <c r="E1305" s="222" t="s">
        <v>19</v>
      </c>
      <c r="F1305" s="223" t="s">
        <v>226</v>
      </c>
      <c r="G1305" s="221"/>
      <c r="H1305" s="224">
        <v>592.66099999999994</v>
      </c>
      <c r="I1305" s="225"/>
      <c r="J1305" s="221"/>
      <c r="K1305" s="221"/>
      <c r="L1305" s="226"/>
      <c r="M1305" s="227"/>
      <c r="N1305" s="228"/>
      <c r="O1305" s="228"/>
      <c r="P1305" s="228"/>
      <c r="Q1305" s="228"/>
      <c r="R1305" s="228"/>
      <c r="S1305" s="228"/>
      <c r="T1305" s="229"/>
      <c r="AT1305" s="230" t="s">
        <v>195</v>
      </c>
      <c r="AU1305" s="230" t="s">
        <v>82</v>
      </c>
      <c r="AV1305" s="15" t="s">
        <v>135</v>
      </c>
      <c r="AW1305" s="15" t="s">
        <v>35</v>
      </c>
      <c r="AX1305" s="15" t="s">
        <v>80</v>
      </c>
      <c r="AY1305" s="230" t="s">
        <v>185</v>
      </c>
    </row>
    <row r="1306" spans="1:65" s="2" customFormat="1" ht="16.5" customHeight="1">
      <c r="A1306" s="36"/>
      <c r="B1306" s="37"/>
      <c r="C1306" s="237" t="s">
        <v>1992</v>
      </c>
      <c r="D1306" s="237" t="s">
        <v>520</v>
      </c>
      <c r="E1306" s="238" t="s">
        <v>1392</v>
      </c>
      <c r="F1306" s="239" t="s">
        <v>1393</v>
      </c>
      <c r="G1306" s="240" t="s">
        <v>342</v>
      </c>
      <c r="H1306" s="241">
        <v>0.59299999999999997</v>
      </c>
      <c r="I1306" s="242"/>
      <c r="J1306" s="243">
        <f>ROUND(I1306*H1306,2)</f>
        <v>0</v>
      </c>
      <c r="K1306" s="239" t="s">
        <v>191</v>
      </c>
      <c r="L1306" s="244"/>
      <c r="M1306" s="245" t="s">
        <v>19</v>
      </c>
      <c r="N1306" s="246" t="s">
        <v>44</v>
      </c>
      <c r="O1306" s="66"/>
      <c r="P1306" s="189">
        <f>O1306*H1306</f>
        <v>0</v>
      </c>
      <c r="Q1306" s="189">
        <v>1</v>
      </c>
      <c r="R1306" s="189">
        <f>Q1306*H1306</f>
        <v>0.59299999999999997</v>
      </c>
      <c r="S1306" s="189">
        <v>0</v>
      </c>
      <c r="T1306" s="190">
        <f>S1306*H1306</f>
        <v>0</v>
      </c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R1306" s="191" t="s">
        <v>627</v>
      </c>
      <c r="AT1306" s="191" t="s">
        <v>520</v>
      </c>
      <c r="AU1306" s="191" t="s">
        <v>82</v>
      </c>
      <c r="AY1306" s="19" t="s">
        <v>185</v>
      </c>
      <c r="BE1306" s="192">
        <f>IF(N1306="základní",J1306,0)</f>
        <v>0</v>
      </c>
      <c r="BF1306" s="192">
        <f>IF(N1306="snížená",J1306,0)</f>
        <v>0</v>
      </c>
      <c r="BG1306" s="192">
        <f>IF(N1306="zákl. přenesená",J1306,0)</f>
        <v>0</v>
      </c>
      <c r="BH1306" s="192">
        <f>IF(N1306="sníž. přenesená",J1306,0)</f>
        <v>0</v>
      </c>
      <c r="BI1306" s="192">
        <f>IF(N1306="nulová",J1306,0)</f>
        <v>0</v>
      </c>
      <c r="BJ1306" s="19" t="s">
        <v>80</v>
      </c>
      <c r="BK1306" s="192">
        <f>ROUND(I1306*H1306,2)</f>
        <v>0</v>
      </c>
      <c r="BL1306" s="19" t="s">
        <v>339</v>
      </c>
      <c r="BM1306" s="191" t="s">
        <v>1993</v>
      </c>
    </row>
    <row r="1307" spans="1:65" s="13" customFormat="1" ht="11.25">
      <c r="B1307" s="198"/>
      <c r="C1307" s="199"/>
      <c r="D1307" s="200" t="s">
        <v>195</v>
      </c>
      <c r="E1307" s="201" t="s">
        <v>19</v>
      </c>
      <c r="F1307" s="202" t="s">
        <v>1304</v>
      </c>
      <c r="G1307" s="199"/>
      <c r="H1307" s="201" t="s">
        <v>19</v>
      </c>
      <c r="I1307" s="203"/>
      <c r="J1307" s="199"/>
      <c r="K1307" s="199"/>
      <c r="L1307" s="204"/>
      <c r="M1307" s="205"/>
      <c r="N1307" s="206"/>
      <c r="O1307" s="206"/>
      <c r="P1307" s="206"/>
      <c r="Q1307" s="206"/>
      <c r="R1307" s="206"/>
      <c r="S1307" s="206"/>
      <c r="T1307" s="207"/>
      <c r="AT1307" s="208" t="s">
        <v>195</v>
      </c>
      <c r="AU1307" s="208" t="s">
        <v>82</v>
      </c>
      <c r="AV1307" s="13" t="s">
        <v>80</v>
      </c>
      <c r="AW1307" s="13" t="s">
        <v>35</v>
      </c>
      <c r="AX1307" s="13" t="s">
        <v>73</v>
      </c>
      <c r="AY1307" s="208" t="s">
        <v>185</v>
      </c>
    </row>
    <row r="1308" spans="1:65" s="13" customFormat="1" ht="11.25">
      <c r="B1308" s="198"/>
      <c r="C1308" s="199"/>
      <c r="D1308" s="200" t="s">
        <v>195</v>
      </c>
      <c r="E1308" s="201" t="s">
        <v>19</v>
      </c>
      <c r="F1308" s="202" t="s">
        <v>1361</v>
      </c>
      <c r="G1308" s="199"/>
      <c r="H1308" s="201" t="s">
        <v>19</v>
      </c>
      <c r="I1308" s="203"/>
      <c r="J1308" s="199"/>
      <c r="K1308" s="199"/>
      <c r="L1308" s="204"/>
      <c r="M1308" s="205"/>
      <c r="N1308" s="206"/>
      <c r="O1308" s="206"/>
      <c r="P1308" s="206"/>
      <c r="Q1308" s="206"/>
      <c r="R1308" s="206"/>
      <c r="S1308" s="206"/>
      <c r="T1308" s="207"/>
      <c r="AT1308" s="208" t="s">
        <v>195</v>
      </c>
      <c r="AU1308" s="208" t="s">
        <v>82</v>
      </c>
      <c r="AV1308" s="13" t="s">
        <v>80</v>
      </c>
      <c r="AW1308" s="13" t="s">
        <v>35</v>
      </c>
      <c r="AX1308" s="13" t="s">
        <v>73</v>
      </c>
      <c r="AY1308" s="208" t="s">
        <v>185</v>
      </c>
    </row>
    <row r="1309" spans="1:65" s="13" customFormat="1" ht="11.25">
      <c r="B1309" s="198"/>
      <c r="C1309" s="199"/>
      <c r="D1309" s="200" t="s">
        <v>195</v>
      </c>
      <c r="E1309" s="201" t="s">
        <v>19</v>
      </c>
      <c r="F1309" s="202" t="s">
        <v>1389</v>
      </c>
      <c r="G1309" s="199"/>
      <c r="H1309" s="201" t="s">
        <v>19</v>
      </c>
      <c r="I1309" s="203"/>
      <c r="J1309" s="199"/>
      <c r="K1309" s="199"/>
      <c r="L1309" s="204"/>
      <c r="M1309" s="205"/>
      <c r="N1309" s="206"/>
      <c r="O1309" s="206"/>
      <c r="P1309" s="206"/>
      <c r="Q1309" s="206"/>
      <c r="R1309" s="206"/>
      <c r="S1309" s="206"/>
      <c r="T1309" s="207"/>
      <c r="AT1309" s="208" t="s">
        <v>195</v>
      </c>
      <c r="AU1309" s="208" t="s">
        <v>82</v>
      </c>
      <c r="AV1309" s="13" t="s">
        <v>80</v>
      </c>
      <c r="AW1309" s="13" t="s">
        <v>35</v>
      </c>
      <c r="AX1309" s="13" t="s">
        <v>73</v>
      </c>
      <c r="AY1309" s="208" t="s">
        <v>185</v>
      </c>
    </row>
    <row r="1310" spans="1:65" s="14" customFormat="1" ht="11.25">
      <c r="B1310" s="209"/>
      <c r="C1310" s="210"/>
      <c r="D1310" s="200" t="s">
        <v>195</v>
      </c>
      <c r="E1310" s="211" t="s">
        <v>19</v>
      </c>
      <c r="F1310" s="212" t="s">
        <v>1395</v>
      </c>
      <c r="G1310" s="210"/>
      <c r="H1310" s="213">
        <v>0.59299999999999997</v>
      </c>
      <c r="I1310" s="214"/>
      <c r="J1310" s="210"/>
      <c r="K1310" s="210"/>
      <c r="L1310" s="215"/>
      <c r="M1310" s="216"/>
      <c r="N1310" s="217"/>
      <c r="O1310" s="217"/>
      <c r="P1310" s="217"/>
      <c r="Q1310" s="217"/>
      <c r="R1310" s="217"/>
      <c r="S1310" s="217"/>
      <c r="T1310" s="218"/>
      <c r="AT1310" s="219" t="s">
        <v>195</v>
      </c>
      <c r="AU1310" s="219" t="s">
        <v>82</v>
      </c>
      <c r="AV1310" s="14" t="s">
        <v>82</v>
      </c>
      <c r="AW1310" s="14" t="s">
        <v>35</v>
      </c>
      <c r="AX1310" s="14" t="s">
        <v>73</v>
      </c>
      <c r="AY1310" s="219" t="s">
        <v>185</v>
      </c>
    </row>
    <row r="1311" spans="1:65" s="15" customFormat="1" ht="11.25">
      <c r="B1311" s="220"/>
      <c r="C1311" s="221"/>
      <c r="D1311" s="200" t="s">
        <v>195</v>
      </c>
      <c r="E1311" s="222" t="s">
        <v>19</v>
      </c>
      <c r="F1311" s="223" t="s">
        <v>226</v>
      </c>
      <c r="G1311" s="221"/>
      <c r="H1311" s="224">
        <v>0.59299999999999997</v>
      </c>
      <c r="I1311" s="225"/>
      <c r="J1311" s="221"/>
      <c r="K1311" s="221"/>
      <c r="L1311" s="226"/>
      <c r="M1311" s="227"/>
      <c r="N1311" s="228"/>
      <c r="O1311" s="228"/>
      <c r="P1311" s="228"/>
      <c r="Q1311" s="228"/>
      <c r="R1311" s="228"/>
      <c r="S1311" s="228"/>
      <c r="T1311" s="229"/>
      <c r="AT1311" s="230" t="s">
        <v>195</v>
      </c>
      <c r="AU1311" s="230" t="s">
        <v>82</v>
      </c>
      <c r="AV1311" s="15" t="s">
        <v>135</v>
      </c>
      <c r="AW1311" s="15" t="s">
        <v>35</v>
      </c>
      <c r="AX1311" s="15" t="s">
        <v>80</v>
      </c>
      <c r="AY1311" s="230" t="s">
        <v>185</v>
      </c>
    </row>
    <row r="1312" spans="1:65" s="2" customFormat="1" ht="21.75" customHeight="1">
      <c r="A1312" s="36"/>
      <c r="B1312" s="37"/>
      <c r="C1312" s="180" t="s">
        <v>1994</v>
      </c>
      <c r="D1312" s="180" t="s">
        <v>187</v>
      </c>
      <c r="E1312" s="181" t="s">
        <v>1397</v>
      </c>
      <c r="F1312" s="182" t="s">
        <v>1398</v>
      </c>
      <c r="G1312" s="183" t="s">
        <v>439</v>
      </c>
      <c r="H1312" s="184">
        <v>588</v>
      </c>
      <c r="I1312" s="185"/>
      <c r="J1312" s="186">
        <f>ROUND(I1312*H1312,2)</f>
        <v>0</v>
      </c>
      <c r="K1312" s="182" t="s">
        <v>191</v>
      </c>
      <c r="L1312" s="41"/>
      <c r="M1312" s="187" t="s">
        <v>19</v>
      </c>
      <c r="N1312" s="188" t="s">
        <v>44</v>
      </c>
      <c r="O1312" s="66"/>
      <c r="P1312" s="189">
        <f>O1312*H1312</f>
        <v>0</v>
      </c>
      <c r="Q1312" s="189">
        <v>3.6999999999999999E-4</v>
      </c>
      <c r="R1312" s="189">
        <f>Q1312*H1312</f>
        <v>0.21756</v>
      </c>
      <c r="S1312" s="189">
        <v>0</v>
      </c>
      <c r="T1312" s="190">
        <f>S1312*H1312</f>
        <v>0</v>
      </c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R1312" s="191" t="s">
        <v>135</v>
      </c>
      <c r="AT1312" s="191" t="s">
        <v>187</v>
      </c>
      <c r="AU1312" s="191" t="s">
        <v>82</v>
      </c>
      <c r="AY1312" s="19" t="s">
        <v>185</v>
      </c>
      <c r="BE1312" s="192">
        <f>IF(N1312="základní",J1312,0)</f>
        <v>0</v>
      </c>
      <c r="BF1312" s="192">
        <f>IF(N1312="snížená",J1312,0)</f>
        <v>0</v>
      </c>
      <c r="BG1312" s="192">
        <f>IF(N1312="zákl. přenesená",J1312,0)</f>
        <v>0</v>
      </c>
      <c r="BH1312" s="192">
        <f>IF(N1312="sníž. přenesená",J1312,0)</f>
        <v>0</v>
      </c>
      <c r="BI1312" s="192">
        <f>IF(N1312="nulová",J1312,0)</f>
        <v>0</v>
      </c>
      <c r="BJ1312" s="19" t="s">
        <v>80</v>
      </c>
      <c r="BK1312" s="192">
        <f>ROUND(I1312*H1312,2)</f>
        <v>0</v>
      </c>
      <c r="BL1312" s="19" t="s">
        <v>135</v>
      </c>
      <c r="BM1312" s="191" t="s">
        <v>1995</v>
      </c>
    </row>
    <row r="1313" spans="1:65" s="2" customFormat="1" ht="11.25">
      <c r="A1313" s="36"/>
      <c r="B1313" s="37"/>
      <c r="C1313" s="38"/>
      <c r="D1313" s="193" t="s">
        <v>193</v>
      </c>
      <c r="E1313" s="38"/>
      <c r="F1313" s="194" t="s">
        <v>1400</v>
      </c>
      <c r="G1313" s="38"/>
      <c r="H1313" s="38"/>
      <c r="I1313" s="195"/>
      <c r="J1313" s="38"/>
      <c r="K1313" s="38"/>
      <c r="L1313" s="41"/>
      <c r="M1313" s="196"/>
      <c r="N1313" s="197"/>
      <c r="O1313" s="66"/>
      <c r="P1313" s="66"/>
      <c r="Q1313" s="66"/>
      <c r="R1313" s="66"/>
      <c r="S1313" s="66"/>
      <c r="T1313" s="67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T1313" s="19" t="s">
        <v>193</v>
      </c>
      <c r="AU1313" s="19" t="s">
        <v>82</v>
      </c>
    </row>
    <row r="1314" spans="1:65" s="13" customFormat="1" ht="11.25">
      <c r="B1314" s="198"/>
      <c r="C1314" s="199"/>
      <c r="D1314" s="200" t="s">
        <v>195</v>
      </c>
      <c r="E1314" s="201" t="s">
        <v>19</v>
      </c>
      <c r="F1314" s="202" t="s">
        <v>1304</v>
      </c>
      <c r="G1314" s="199"/>
      <c r="H1314" s="201" t="s">
        <v>19</v>
      </c>
      <c r="I1314" s="203"/>
      <c r="J1314" s="199"/>
      <c r="K1314" s="199"/>
      <c r="L1314" s="204"/>
      <c r="M1314" s="205"/>
      <c r="N1314" s="206"/>
      <c r="O1314" s="206"/>
      <c r="P1314" s="206"/>
      <c r="Q1314" s="206"/>
      <c r="R1314" s="206"/>
      <c r="S1314" s="206"/>
      <c r="T1314" s="207"/>
      <c r="AT1314" s="208" t="s">
        <v>195</v>
      </c>
      <c r="AU1314" s="208" t="s">
        <v>82</v>
      </c>
      <c r="AV1314" s="13" t="s">
        <v>80</v>
      </c>
      <c r="AW1314" s="13" t="s">
        <v>35</v>
      </c>
      <c r="AX1314" s="13" t="s">
        <v>73</v>
      </c>
      <c r="AY1314" s="208" t="s">
        <v>185</v>
      </c>
    </row>
    <row r="1315" spans="1:65" s="13" customFormat="1" ht="11.25">
      <c r="B1315" s="198"/>
      <c r="C1315" s="199"/>
      <c r="D1315" s="200" t="s">
        <v>195</v>
      </c>
      <c r="E1315" s="201" t="s">
        <v>19</v>
      </c>
      <c r="F1315" s="202" t="s">
        <v>1977</v>
      </c>
      <c r="G1315" s="199"/>
      <c r="H1315" s="201" t="s">
        <v>19</v>
      </c>
      <c r="I1315" s="203"/>
      <c r="J1315" s="199"/>
      <c r="K1315" s="199"/>
      <c r="L1315" s="204"/>
      <c r="M1315" s="205"/>
      <c r="N1315" s="206"/>
      <c r="O1315" s="206"/>
      <c r="P1315" s="206"/>
      <c r="Q1315" s="206"/>
      <c r="R1315" s="206"/>
      <c r="S1315" s="206"/>
      <c r="T1315" s="207"/>
      <c r="AT1315" s="208" t="s">
        <v>195</v>
      </c>
      <c r="AU1315" s="208" t="s">
        <v>82</v>
      </c>
      <c r="AV1315" s="13" t="s">
        <v>80</v>
      </c>
      <c r="AW1315" s="13" t="s">
        <v>35</v>
      </c>
      <c r="AX1315" s="13" t="s">
        <v>73</v>
      </c>
      <c r="AY1315" s="208" t="s">
        <v>185</v>
      </c>
    </row>
    <row r="1316" spans="1:65" s="14" customFormat="1" ht="11.25">
      <c r="B1316" s="209"/>
      <c r="C1316" s="210"/>
      <c r="D1316" s="200" t="s">
        <v>195</v>
      </c>
      <c r="E1316" s="211" t="s">
        <v>19</v>
      </c>
      <c r="F1316" s="212" t="s">
        <v>1996</v>
      </c>
      <c r="G1316" s="210"/>
      <c r="H1316" s="213">
        <v>6</v>
      </c>
      <c r="I1316" s="214"/>
      <c r="J1316" s="210"/>
      <c r="K1316" s="210"/>
      <c r="L1316" s="215"/>
      <c r="M1316" s="216"/>
      <c r="N1316" s="217"/>
      <c r="O1316" s="217"/>
      <c r="P1316" s="217"/>
      <c r="Q1316" s="217"/>
      <c r="R1316" s="217"/>
      <c r="S1316" s="217"/>
      <c r="T1316" s="218"/>
      <c r="AT1316" s="219" t="s">
        <v>195</v>
      </c>
      <c r="AU1316" s="219" t="s">
        <v>82</v>
      </c>
      <c r="AV1316" s="14" t="s">
        <v>82</v>
      </c>
      <c r="AW1316" s="14" t="s">
        <v>35</v>
      </c>
      <c r="AX1316" s="14" t="s">
        <v>73</v>
      </c>
      <c r="AY1316" s="219" t="s">
        <v>185</v>
      </c>
    </row>
    <row r="1317" spans="1:65" s="13" customFormat="1" ht="11.25">
      <c r="B1317" s="198"/>
      <c r="C1317" s="199"/>
      <c r="D1317" s="200" t="s">
        <v>195</v>
      </c>
      <c r="E1317" s="201" t="s">
        <v>19</v>
      </c>
      <c r="F1317" s="202" t="s">
        <v>1361</v>
      </c>
      <c r="G1317" s="199"/>
      <c r="H1317" s="201" t="s">
        <v>19</v>
      </c>
      <c r="I1317" s="203"/>
      <c r="J1317" s="199"/>
      <c r="K1317" s="199"/>
      <c r="L1317" s="204"/>
      <c r="M1317" s="205"/>
      <c r="N1317" s="206"/>
      <c r="O1317" s="206"/>
      <c r="P1317" s="206"/>
      <c r="Q1317" s="206"/>
      <c r="R1317" s="206"/>
      <c r="S1317" s="206"/>
      <c r="T1317" s="207"/>
      <c r="AT1317" s="208" t="s">
        <v>195</v>
      </c>
      <c r="AU1317" s="208" t="s">
        <v>82</v>
      </c>
      <c r="AV1317" s="13" t="s">
        <v>80</v>
      </c>
      <c r="AW1317" s="13" t="s">
        <v>35</v>
      </c>
      <c r="AX1317" s="13" t="s">
        <v>73</v>
      </c>
      <c r="AY1317" s="208" t="s">
        <v>185</v>
      </c>
    </row>
    <row r="1318" spans="1:65" s="13" customFormat="1" ht="11.25">
      <c r="B1318" s="198"/>
      <c r="C1318" s="199"/>
      <c r="D1318" s="200" t="s">
        <v>195</v>
      </c>
      <c r="E1318" s="201" t="s">
        <v>19</v>
      </c>
      <c r="F1318" s="202" t="s">
        <v>1362</v>
      </c>
      <c r="G1318" s="199"/>
      <c r="H1318" s="201" t="s">
        <v>19</v>
      </c>
      <c r="I1318" s="203"/>
      <c r="J1318" s="199"/>
      <c r="K1318" s="199"/>
      <c r="L1318" s="204"/>
      <c r="M1318" s="205"/>
      <c r="N1318" s="206"/>
      <c r="O1318" s="206"/>
      <c r="P1318" s="206"/>
      <c r="Q1318" s="206"/>
      <c r="R1318" s="206"/>
      <c r="S1318" s="206"/>
      <c r="T1318" s="207"/>
      <c r="AT1318" s="208" t="s">
        <v>195</v>
      </c>
      <c r="AU1318" s="208" t="s">
        <v>82</v>
      </c>
      <c r="AV1318" s="13" t="s">
        <v>80</v>
      </c>
      <c r="AW1318" s="13" t="s">
        <v>35</v>
      </c>
      <c r="AX1318" s="13" t="s">
        <v>73</v>
      </c>
      <c r="AY1318" s="208" t="s">
        <v>185</v>
      </c>
    </row>
    <row r="1319" spans="1:65" s="14" customFormat="1" ht="11.25">
      <c r="B1319" s="209"/>
      <c r="C1319" s="210"/>
      <c r="D1319" s="200" t="s">
        <v>195</v>
      </c>
      <c r="E1319" s="211" t="s">
        <v>19</v>
      </c>
      <c r="F1319" s="212" t="s">
        <v>1997</v>
      </c>
      <c r="G1319" s="210"/>
      <c r="H1319" s="213">
        <v>388</v>
      </c>
      <c r="I1319" s="214"/>
      <c r="J1319" s="210"/>
      <c r="K1319" s="210"/>
      <c r="L1319" s="215"/>
      <c r="M1319" s="216"/>
      <c r="N1319" s="217"/>
      <c r="O1319" s="217"/>
      <c r="P1319" s="217"/>
      <c r="Q1319" s="217"/>
      <c r="R1319" s="217"/>
      <c r="S1319" s="217"/>
      <c r="T1319" s="218"/>
      <c r="AT1319" s="219" t="s">
        <v>195</v>
      </c>
      <c r="AU1319" s="219" t="s">
        <v>82</v>
      </c>
      <c r="AV1319" s="14" t="s">
        <v>82</v>
      </c>
      <c r="AW1319" s="14" t="s">
        <v>35</v>
      </c>
      <c r="AX1319" s="14" t="s">
        <v>73</v>
      </c>
      <c r="AY1319" s="219" t="s">
        <v>185</v>
      </c>
    </row>
    <row r="1320" spans="1:65" s="13" customFormat="1" ht="11.25">
      <c r="B1320" s="198"/>
      <c r="C1320" s="199"/>
      <c r="D1320" s="200" t="s">
        <v>195</v>
      </c>
      <c r="E1320" s="201" t="s">
        <v>19</v>
      </c>
      <c r="F1320" s="202" t="s">
        <v>1366</v>
      </c>
      <c r="G1320" s="199"/>
      <c r="H1320" s="201" t="s">
        <v>19</v>
      </c>
      <c r="I1320" s="203"/>
      <c r="J1320" s="199"/>
      <c r="K1320" s="199"/>
      <c r="L1320" s="204"/>
      <c r="M1320" s="205"/>
      <c r="N1320" s="206"/>
      <c r="O1320" s="206"/>
      <c r="P1320" s="206"/>
      <c r="Q1320" s="206"/>
      <c r="R1320" s="206"/>
      <c r="S1320" s="206"/>
      <c r="T1320" s="207"/>
      <c r="AT1320" s="208" t="s">
        <v>195</v>
      </c>
      <c r="AU1320" s="208" t="s">
        <v>82</v>
      </c>
      <c r="AV1320" s="13" t="s">
        <v>80</v>
      </c>
      <c r="AW1320" s="13" t="s">
        <v>35</v>
      </c>
      <c r="AX1320" s="13" t="s">
        <v>73</v>
      </c>
      <c r="AY1320" s="208" t="s">
        <v>185</v>
      </c>
    </row>
    <row r="1321" spans="1:65" s="13" customFormat="1" ht="11.25">
      <c r="B1321" s="198"/>
      <c r="C1321" s="199"/>
      <c r="D1321" s="200" t="s">
        <v>195</v>
      </c>
      <c r="E1321" s="201" t="s">
        <v>19</v>
      </c>
      <c r="F1321" s="202" t="s">
        <v>1367</v>
      </c>
      <c r="G1321" s="199"/>
      <c r="H1321" s="201" t="s">
        <v>19</v>
      </c>
      <c r="I1321" s="203"/>
      <c r="J1321" s="199"/>
      <c r="K1321" s="199"/>
      <c r="L1321" s="204"/>
      <c r="M1321" s="205"/>
      <c r="N1321" s="206"/>
      <c r="O1321" s="206"/>
      <c r="P1321" s="206"/>
      <c r="Q1321" s="206"/>
      <c r="R1321" s="206"/>
      <c r="S1321" s="206"/>
      <c r="T1321" s="207"/>
      <c r="AT1321" s="208" t="s">
        <v>195</v>
      </c>
      <c r="AU1321" s="208" t="s">
        <v>82</v>
      </c>
      <c r="AV1321" s="13" t="s">
        <v>80</v>
      </c>
      <c r="AW1321" s="13" t="s">
        <v>35</v>
      </c>
      <c r="AX1321" s="13" t="s">
        <v>73</v>
      </c>
      <c r="AY1321" s="208" t="s">
        <v>185</v>
      </c>
    </row>
    <row r="1322" spans="1:65" s="14" customFormat="1" ht="11.25">
      <c r="B1322" s="209"/>
      <c r="C1322" s="210"/>
      <c r="D1322" s="200" t="s">
        <v>195</v>
      </c>
      <c r="E1322" s="211" t="s">
        <v>19</v>
      </c>
      <c r="F1322" s="212" t="s">
        <v>1402</v>
      </c>
      <c r="G1322" s="210"/>
      <c r="H1322" s="213">
        <v>194</v>
      </c>
      <c r="I1322" s="214"/>
      <c r="J1322" s="210"/>
      <c r="K1322" s="210"/>
      <c r="L1322" s="215"/>
      <c r="M1322" s="216"/>
      <c r="N1322" s="217"/>
      <c r="O1322" s="217"/>
      <c r="P1322" s="217"/>
      <c r="Q1322" s="217"/>
      <c r="R1322" s="217"/>
      <c r="S1322" s="217"/>
      <c r="T1322" s="218"/>
      <c r="AT1322" s="219" t="s">
        <v>195</v>
      </c>
      <c r="AU1322" s="219" t="s">
        <v>82</v>
      </c>
      <c r="AV1322" s="14" t="s">
        <v>82</v>
      </c>
      <c r="AW1322" s="14" t="s">
        <v>35</v>
      </c>
      <c r="AX1322" s="14" t="s">
        <v>73</v>
      </c>
      <c r="AY1322" s="219" t="s">
        <v>185</v>
      </c>
    </row>
    <row r="1323" spans="1:65" s="15" customFormat="1" ht="11.25">
      <c r="B1323" s="220"/>
      <c r="C1323" s="221"/>
      <c r="D1323" s="200" t="s">
        <v>195</v>
      </c>
      <c r="E1323" s="222" t="s">
        <v>19</v>
      </c>
      <c r="F1323" s="223" t="s">
        <v>226</v>
      </c>
      <c r="G1323" s="221"/>
      <c r="H1323" s="224">
        <v>588</v>
      </c>
      <c r="I1323" s="225"/>
      <c r="J1323" s="221"/>
      <c r="K1323" s="221"/>
      <c r="L1323" s="226"/>
      <c r="M1323" s="227"/>
      <c r="N1323" s="228"/>
      <c r="O1323" s="228"/>
      <c r="P1323" s="228"/>
      <c r="Q1323" s="228"/>
      <c r="R1323" s="228"/>
      <c r="S1323" s="228"/>
      <c r="T1323" s="229"/>
      <c r="AT1323" s="230" t="s">
        <v>195</v>
      </c>
      <c r="AU1323" s="230" t="s">
        <v>82</v>
      </c>
      <c r="AV1323" s="15" t="s">
        <v>135</v>
      </c>
      <c r="AW1323" s="15" t="s">
        <v>35</v>
      </c>
      <c r="AX1323" s="15" t="s">
        <v>80</v>
      </c>
      <c r="AY1323" s="230" t="s">
        <v>185</v>
      </c>
    </row>
    <row r="1324" spans="1:65" s="2" customFormat="1" ht="24.2" customHeight="1">
      <c r="A1324" s="36"/>
      <c r="B1324" s="37"/>
      <c r="C1324" s="180" t="s">
        <v>1998</v>
      </c>
      <c r="D1324" s="180" t="s">
        <v>187</v>
      </c>
      <c r="E1324" s="181" t="s">
        <v>1404</v>
      </c>
      <c r="F1324" s="182" t="s">
        <v>1405</v>
      </c>
      <c r="G1324" s="183" t="s">
        <v>457</v>
      </c>
      <c r="H1324" s="231"/>
      <c r="I1324" s="185"/>
      <c r="J1324" s="186">
        <f>ROUND(I1324*H1324,2)</f>
        <v>0</v>
      </c>
      <c r="K1324" s="182" t="s">
        <v>191</v>
      </c>
      <c r="L1324" s="41"/>
      <c r="M1324" s="187" t="s">
        <v>19</v>
      </c>
      <c r="N1324" s="188" t="s">
        <v>44</v>
      </c>
      <c r="O1324" s="66"/>
      <c r="P1324" s="189">
        <f>O1324*H1324</f>
        <v>0</v>
      </c>
      <c r="Q1324" s="189">
        <v>0</v>
      </c>
      <c r="R1324" s="189">
        <f>Q1324*H1324</f>
        <v>0</v>
      </c>
      <c r="S1324" s="189">
        <v>0</v>
      </c>
      <c r="T1324" s="190">
        <f>S1324*H1324</f>
        <v>0</v>
      </c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R1324" s="191" t="s">
        <v>339</v>
      </c>
      <c r="AT1324" s="191" t="s">
        <v>187</v>
      </c>
      <c r="AU1324" s="191" t="s">
        <v>82</v>
      </c>
      <c r="AY1324" s="19" t="s">
        <v>185</v>
      </c>
      <c r="BE1324" s="192">
        <f>IF(N1324="základní",J1324,0)</f>
        <v>0</v>
      </c>
      <c r="BF1324" s="192">
        <f>IF(N1324="snížená",J1324,0)</f>
        <v>0</v>
      </c>
      <c r="BG1324" s="192">
        <f>IF(N1324="zákl. přenesená",J1324,0)</f>
        <v>0</v>
      </c>
      <c r="BH1324" s="192">
        <f>IF(N1324="sníž. přenesená",J1324,0)</f>
        <v>0</v>
      </c>
      <c r="BI1324" s="192">
        <f>IF(N1324="nulová",J1324,0)</f>
        <v>0</v>
      </c>
      <c r="BJ1324" s="19" t="s">
        <v>80</v>
      </c>
      <c r="BK1324" s="192">
        <f>ROUND(I1324*H1324,2)</f>
        <v>0</v>
      </c>
      <c r="BL1324" s="19" t="s">
        <v>339</v>
      </c>
      <c r="BM1324" s="191" t="s">
        <v>1999</v>
      </c>
    </row>
    <row r="1325" spans="1:65" s="2" customFormat="1" ht="11.25">
      <c r="A1325" s="36"/>
      <c r="B1325" s="37"/>
      <c r="C1325" s="38"/>
      <c r="D1325" s="193" t="s">
        <v>193</v>
      </c>
      <c r="E1325" s="38"/>
      <c r="F1325" s="194" t="s">
        <v>1407</v>
      </c>
      <c r="G1325" s="38"/>
      <c r="H1325" s="38"/>
      <c r="I1325" s="195"/>
      <c r="J1325" s="38"/>
      <c r="K1325" s="38"/>
      <c r="L1325" s="41"/>
      <c r="M1325" s="196"/>
      <c r="N1325" s="197"/>
      <c r="O1325" s="66"/>
      <c r="P1325" s="66"/>
      <c r="Q1325" s="66"/>
      <c r="R1325" s="66"/>
      <c r="S1325" s="66"/>
      <c r="T1325" s="67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T1325" s="19" t="s">
        <v>193</v>
      </c>
      <c r="AU1325" s="19" t="s">
        <v>82</v>
      </c>
    </row>
    <row r="1326" spans="1:65" s="12" customFormat="1" ht="22.9" customHeight="1">
      <c r="B1326" s="164"/>
      <c r="C1326" s="165"/>
      <c r="D1326" s="166" t="s">
        <v>72</v>
      </c>
      <c r="E1326" s="178" t="s">
        <v>2000</v>
      </c>
      <c r="F1326" s="178" t="s">
        <v>2001</v>
      </c>
      <c r="G1326" s="165"/>
      <c r="H1326" s="165"/>
      <c r="I1326" s="168"/>
      <c r="J1326" s="179">
        <f>BK1326</f>
        <v>0</v>
      </c>
      <c r="K1326" s="165"/>
      <c r="L1326" s="170"/>
      <c r="M1326" s="171"/>
      <c r="N1326" s="172"/>
      <c r="O1326" s="172"/>
      <c r="P1326" s="173">
        <f>SUM(P1327:P1358)</f>
        <v>0</v>
      </c>
      <c r="Q1326" s="172"/>
      <c r="R1326" s="173">
        <f>SUM(R1327:R1358)</f>
        <v>0.94502900000000001</v>
      </c>
      <c r="S1326" s="172"/>
      <c r="T1326" s="174">
        <f>SUM(T1327:T1358)</f>
        <v>0</v>
      </c>
      <c r="AR1326" s="175" t="s">
        <v>82</v>
      </c>
      <c r="AT1326" s="176" t="s">
        <v>72</v>
      </c>
      <c r="AU1326" s="176" t="s">
        <v>80</v>
      </c>
      <c r="AY1326" s="175" t="s">
        <v>185</v>
      </c>
      <c r="BK1326" s="177">
        <f>SUM(BK1327:BK1358)</f>
        <v>0</v>
      </c>
    </row>
    <row r="1327" spans="1:65" s="2" customFormat="1" ht="24.2" customHeight="1">
      <c r="A1327" s="36"/>
      <c r="B1327" s="37"/>
      <c r="C1327" s="180" t="s">
        <v>2002</v>
      </c>
      <c r="D1327" s="180" t="s">
        <v>187</v>
      </c>
      <c r="E1327" s="181" t="s">
        <v>2003</v>
      </c>
      <c r="F1327" s="182" t="s">
        <v>2004</v>
      </c>
      <c r="G1327" s="183" t="s">
        <v>240</v>
      </c>
      <c r="H1327" s="184">
        <v>19.899999999999999</v>
      </c>
      <c r="I1327" s="185"/>
      <c r="J1327" s="186">
        <f>ROUND(I1327*H1327,2)</f>
        <v>0</v>
      </c>
      <c r="K1327" s="182" t="s">
        <v>191</v>
      </c>
      <c r="L1327" s="41"/>
      <c r="M1327" s="187" t="s">
        <v>19</v>
      </c>
      <c r="N1327" s="188" t="s">
        <v>44</v>
      </c>
      <c r="O1327" s="66"/>
      <c r="P1327" s="189">
        <f>O1327*H1327</f>
        <v>0</v>
      </c>
      <c r="Q1327" s="189">
        <v>7.4999999999999997E-3</v>
      </c>
      <c r="R1327" s="189">
        <f>Q1327*H1327</f>
        <v>0.14924999999999999</v>
      </c>
      <c r="S1327" s="189">
        <v>0</v>
      </c>
      <c r="T1327" s="190">
        <f>S1327*H1327</f>
        <v>0</v>
      </c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R1327" s="191" t="s">
        <v>339</v>
      </c>
      <c r="AT1327" s="191" t="s">
        <v>187</v>
      </c>
      <c r="AU1327" s="191" t="s">
        <v>82</v>
      </c>
      <c r="AY1327" s="19" t="s">
        <v>185</v>
      </c>
      <c r="BE1327" s="192">
        <f>IF(N1327="základní",J1327,0)</f>
        <v>0</v>
      </c>
      <c r="BF1327" s="192">
        <f>IF(N1327="snížená",J1327,0)</f>
        <v>0</v>
      </c>
      <c r="BG1327" s="192">
        <f>IF(N1327="zákl. přenesená",J1327,0)</f>
        <v>0</v>
      </c>
      <c r="BH1327" s="192">
        <f>IF(N1327="sníž. přenesená",J1327,0)</f>
        <v>0</v>
      </c>
      <c r="BI1327" s="192">
        <f>IF(N1327="nulová",J1327,0)</f>
        <v>0</v>
      </c>
      <c r="BJ1327" s="19" t="s">
        <v>80</v>
      </c>
      <c r="BK1327" s="192">
        <f>ROUND(I1327*H1327,2)</f>
        <v>0</v>
      </c>
      <c r="BL1327" s="19" t="s">
        <v>339</v>
      </c>
      <c r="BM1327" s="191" t="s">
        <v>2005</v>
      </c>
    </row>
    <row r="1328" spans="1:65" s="2" customFormat="1" ht="11.25">
      <c r="A1328" s="36"/>
      <c r="B1328" s="37"/>
      <c r="C1328" s="38"/>
      <c r="D1328" s="193" t="s">
        <v>193</v>
      </c>
      <c r="E1328" s="38"/>
      <c r="F1328" s="194" t="s">
        <v>2006</v>
      </c>
      <c r="G1328" s="38"/>
      <c r="H1328" s="38"/>
      <c r="I1328" s="195"/>
      <c r="J1328" s="38"/>
      <c r="K1328" s="38"/>
      <c r="L1328" s="41"/>
      <c r="M1328" s="196"/>
      <c r="N1328" s="197"/>
      <c r="O1328" s="66"/>
      <c r="P1328" s="66"/>
      <c r="Q1328" s="66"/>
      <c r="R1328" s="66"/>
      <c r="S1328" s="66"/>
      <c r="T1328" s="67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T1328" s="19" t="s">
        <v>193</v>
      </c>
      <c r="AU1328" s="19" t="s">
        <v>82</v>
      </c>
    </row>
    <row r="1329" spans="1:65" s="13" customFormat="1" ht="11.25">
      <c r="B1329" s="198"/>
      <c r="C1329" s="199"/>
      <c r="D1329" s="200" t="s">
        <v>195</v>
      </c>
      <c r="E1329" s="201" t="s">
        <v>19</v>
      </c>
      <c r="F1329" s="202" t="s">
        <v>1481</v>
      </c>
      <c r="G1329" s="199"/>
      <c r="H1329" s="201" t="s">
        <v>19</v>
      </c>
      <c r="I1329" s="203"/>
      <c r="J1329" s="199"/>
      <c r="K1329" s="199"/>
      <c r="L1329" s="204"/>
      <c r="M1329" s="205"/>
      <c r="N1329" s="206"/>
      <c r="O1329" s="206"/>
      <c r="P1329" s="206"/>
      <c r="Q1329" s="206"/>
      <c r="R1329" s="206"/>
      <c r="S1329" s="206"/>
      <c r="T1329" s="207"/>
      <c r="AT1329" s="208" t="s">
        <v>195</v>
      </c>
      <c r="AU1329" s="208" t="s">
        <v>82</v>
      </c>
      <c r="AV1329" s="13" t="s">
        <v>80</v>
      </c>
      <c r="AW1329" s="13" t="s">
        <v>35</v>
      </c>
      <c r="AX1329" s="13" t="s">
        <v>73</v>
      </c>
      <c r="AY1329" s="208" t="s">
        <v>185</v>
      </c>
    </row>
    <row r="1330" spans="1:65" s="14" customFormat="1" ht="11.25">
      <c r="B1330" s="209"/>
      <c r="C1330" s="210"/>
      <c r="D1330" s="200" t="s">
        <v>195</v>
      </c>
      <c r="E1330" s="211" t="s">
        <v>19</v>
      </c>
      <c r="F1330" s="212" t="s">
        <v>1727</v>
      </c>
      <c r="G1330" s="210"/>
      <c r="H1330" s="213">
        <v>19.899999999999999</v>
      </c>
      <c r="I1330" s="214"/>
      <c r="J1330" s="210"/>
      <c r="K1330" s="210"/>
      <c r="L1330" s="215"/>
      <c r="M1330" s="216"/>
      <c r="N1330" s="217"/>
      <c r="O1330" s="217"/>
      <c r="P1330" s="217"/>
      <c r="Q1330" s="217"/>
      <c r="R1330" s="217"/>
      <c r="S1330" s="217"/>
      <c r="T1330" s="218"/>
      <c r="AT1330" s="219" t="s">
        <v>195</v>
      </c>
      <c r="AU1330" s="219" t="s">
        <v>82</v>
      </c>
      <c r="AV1330" s="14" t="s">
        <v>82</v>
      </c>
      <c r="AW1330" s="14" t="s">
        <v>35</v>
      </c>
      <c r="AX1330" s="14" t="s">
        <v>73</v>
      </c>
      <c r="AY1330" s="219" t="s">
        <v>185</v>
      </c>
    </row>
    <row r="1331" spans="1:65" s="15" customFormat="1" ht="11.25">
      <c r="B1331" s="220"/>
      <c r="C1331" s="221"/>
      <c r="D1331" s="200" t="s">
        <v>195</v>
      </c>
      <c r="E1331" s="222" t="s">
        <v>19</v>
      </c>
      <c r="F1331" s="223" t="s">
        <v>226</v>
      </c>
      <c r="G1331" s="221"/>
      <c r="H1331" s="224">
        <v>19.899999999999999</v>
      </c>
      <c r="I1331" s="225"/>
      <c r="J1331" s="221"/>
      <c r="K1331" s="221"/>
      <c r="L1331" s="226"/>
      <c r="M1331" s="227"/>
      <c r="N1331" s="228"/>
      <c r="O1331" s="228"/>
      <c r="P1331" s="228"/>
      <c r="Q1331" s="228"/>
      <c r="R1331" s="228"/>
      <c r="S1331" s="228"/>
      <c r="T1331" s="229"/>
      <c r="AT1331" s="230" t="s">
        <v>195</v>
      </c>
      <c r="AU1331" s="230" t="s">
        <v>82</v>
      </c>
      <c r="AV1331" s="15" t="s">
        <v>135</v>
      </c>
      <c r="AW1331" s="15" t="s">
        <v>35</v>
      </c>
      <c r="AX1331" s="15" t="s">
        <v>80</v>
      </c>
      <c r="AY1331" s="230" t="s">
        <v>185</v>
      </c>
    </row>
    <row r="1332" spans="1:65" s="2" customFormat="1" ht="16.5" customHeight="1">
      <c r="A1332" s="36"/>
      <c r="B1332" s="37"/>
      <c r="C1332" s="180" t="s">
        <v>2007</v>
      </c>
      <c r="D1332" s="180" t="s">
        <v>187</v>
      </c>
      <c r="E1332" s="181" t="s">
        <v>2008</v>
      </c>
      <c r="F1332" s="182" t="s">
        <v>2009</v>
      </c>
      <c r="G1332" s="183" t="s">
        <v>240</v>
      </c>
      <c r="H1332" s="184">
        <v>2.9</v>
      </c>
      <c r="I1332" s="185"/>
      <c r="J1332" s="186">
        <f>ROUND(I1332*H1332,2)</f>
        <v>0</v>
      </c>
      <c r="K1332" s="182" t="s">
        <v>191</v>
      </c>
      <c r="L1332" s="41"/>
      <c r="M1332" s="187" t="s">
        <v>19</v>
      </c>
      <c r="N1332" s="188" t="s">
        <v>44</v>
      </c>
      <c r="O1332" s="66"/>
      <c r="P1332" s="189">
        <f>O1332*H1332</f>
        <v>0</v>
      </c>
      <c r="Q1332" s="189">
        <v>5.1999999999999998E-3</v>
      </c>
      <c r="R1332" s="189">
        <f>Q1332*H1332</f>
        <v>1.508E-2</v>
      </c>
      <c r="S1332" s="189">
        <v>0</v>
      </c>
      <c r="T1332" s="190">
        <f>S1332*H1332</f>
        <v>0</v>
      </c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R1332" s="191" t="s">
        <v>339</v>
      </c>
      <c r="AT1332" s="191" t="s">
        <v>187</v>
      </c>
      <c r="AU1332" s="191" t="s">
        <v>82</v>
      </c>
      <c r="AY1332" s="19" t="s">
        <v>185</v>
      </c>
      <c r="BE1332" s="192">
        <f>IF(N1332="základní",J1332,0)</f>
        <v>0</v>
      </c>
      <c r="BF1332" s="192">
        <f>IF(N1332="snížená",J1332,0)</f>
        <v>0</v>
      </c>
      <c r="BG1332" s="192">
        <f>IF(N1332="zákl. přenesená",J1332,0)</f>
        <v>0</v>
      </c>
      <c r="BH1332" s="192">
        <f>IF(N1332="sníž. přenesená",J1332,0)</f>
        <v>0</v>
      </c>
      <c r="BI1332" s="192">
        <f>IF(N1332="nulová",J1332,0)</f>
        <v>0</v>
      </c>
      <c r="BJ1332" s="19" t="s">
        <v>80</v>
      </c>
      <c r="BK1332" s="192">
        <f>ROUND(I1332*H1332,2)</f>
        <v>0</v>
      </c>
      <c r="BL1332" s="19" t="s">
        <v>339</v>
      </c>
      <c r="BM1332" s="191" t="s">
        <v>2010</v>
      </c>
    </row>
    <row r="1333" spans="1:65" s="2" customFormat="1" ht="11.25">
      <c r="A1333" s="36"/>
      <c r="B1333" s="37"/>
      <c r="C1333" s="38"/>
      <c r="D1333" s="193" t="s">
        <v>193</v>
      </c>
      <c r="E1333" s="38"/>
      <c r="F1333" s="194" t="s">
        <v>2011</v>
      </c>
      <c r="G1333" s="38"/>
      <c r="H1333" s="38"/>
      <c r="I1333" s="195"/>
      <c r="J1333" s="38"/>
      <c r="K1333" s="38"/>
      <c r="L1333" s="41"/>
      <c r="M1333" s="196"/>
      <c r="N1333" s="197"/>
      <c r="O1333" s="66"/>
      <c r="P1333" s="66"/>
      <c r="Q1333" s="66"/>
      <c r="R1333" s="66"/>
      <c r="S1333" s="66"/>
      <c r="T1333" s="67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T1333" s="19" t="s">
        <v>193</v>
      </c>
      <c r="AU1333" s="19" t="s">
        <v>82</v>
      </c>
    </row>
    <row r="1334" spans="1:65" s="13" customFormat="1" ht="11.25">
      <c r="B1334" s="198"/>
      <c r="C1334" s="199"/>
      <c r="D1334" s="200" t="s">
        <v>195</v>
      </c>
      <c r="E1334" s="201" t="s">
        <v>19</v>
      </c>
      <c r="F1334" s="202" t="s">
        <v>2012</v>
      </c>
      <c r="G1334" s="199"/>
      <c r="H1334" s="201" t="s">
        <v>19</v>
      </c>
      <c r="I1334" s="203"/>
      <c r="J1334" s="199"/>
      <c r="K1334" s="199"/>
      <c r="L1334" s="204"/>
      <c r="M1334" s="205"/>
      <c r="N1334" s="206"/>
      <c r="O1334" s="206"/>
      <c r="P1334" s="206"/>
      <c r="Q1334" s="206"/>
      <c r="R1334" s="206"/>
      <c r="S1334" s="206"/>
      <c r="T1334" s="207"/>
      <c r="AT1334" s="208" t="s">
        <v>195</v>
      </c>
      <c r="AU1334" s="208" t="s">
        <v>82</v>
      </c>
      <c r="AV1334" s="13" t="s">
        <v>80</v>
      </c>
      <c r="AW1334" s="13" t="s">
        <v>35</v>
      </c>
      <c r="AX1334" s="13" t="s">
        <v>73</v>
      </c>
      <c r="AY1334" s="208" t="s">
        <v>185</v>
      </c>
    </row>
    <row r="1335" spans="1:65" s="14" customFormat="1" ht="11.25">
      <c r="B1335" s="209"/>
      <c r="C1335" s="210"/>
      <c r="D1335" s="200" t="s">
        <v>195</v>
      </c>
      <c r="E1335" s="211" t="s">
        <v>19</v>
      </c>
      <c r="F1335" s="212" t="s">
        <v>2013</v>
      </c>
      <c r="G1335" s="210"/>
      <c r="H1335" s="213">
        <v>2.9</v>
      </c>
      <c r="I1335" s="214"/>
      <c r="J1335" s="210"/>
      <c r="K1335" s="210"/>
      <c r="L1335" s="215"/>
      <c r="M1335" s="216"/>
      <c r="N1335" s="217"/>
      <c r="O1335" s="217"/>
      <c r="P1335" s="217"/>
      <c r="Q1335" s="217"/>
      <c r="R1335" s="217"/>
      <c r="S1335" s="217"/>
      <c r="T1335" s="218"/>
      <c r="AT1335" s="219" t="s">
        <v>195</v>
      </c>
      <c r="AU1335" s="219" t="s">
        <v>82</v>
      </c>
      <c r="AV1335" s="14" t="s">
        <v>82</v>
      </c>
      <c r="AW1335" s="14" t="s">
        <v>35</v>
      </c>
      <c r="AX1335" s="14" t="s">
        <v>73</v>
      </c>
      <c r="AY1335" s="219" t="s">
        <v>185</v>
      </c>
    </row>
    <row r="1336" spans="1:65" s="15" customFormat="1" ht="11.25">
      <c r="B1336" s="220"/>
      <c r="C1336" s="221"/>
      <c r="D1336" s="200" t="s">
        <v>195</v>
      </c>
      <c r="E1336" s="222" t="s">
        <v>19</v>
      </c>
      <c r="F1336" s="223" t="s">
        <v>226</v>
      </c>
      <c r="G1336" s="221"/>
      <c r="H1336" s="224">
        <v>2.9</v>
      </c>
      <c r="I1336" s="225"/>
      <c r="J1336" s="221"/>
      <c r="K1336" s="221"/>
      <c r="L1336" s="226"/>
      <c r="M1336" s="227"/>
      <c r="N1336" s="228"/>
      <c r="O1336" s="228"/>
      <c r="P1336" s="228"/>
      <c r="Q1336" s="228"/>
      <c r="R1336" s="228"/>
      <c r="S1336" s="228"/>
      <c r="T1336" s="229"/>
      <c r="AT1336" s="230" t="s">
        <v>195</v>
      </c>
      <c r="AU1336" s="230" t="s">
        <v>82</v>
      </c>
      <c r="AV1336" s="15" t="s">
        <v>135</v>
      </c>
      <c r="AW1336" s="15" t="s">
        <v>35</v>
      </c>
      <c r="AX1336" s="15" t="s">
        <v>80</v>
      </c>
      <c r="AY1336" s="230" t="s">
        <v>185</v>
      </c>
    </row>
    <row r="1337" spans="1:65" s="2" customFormat="1" ht="16.5" customHeight="1">
      <c r="A1337" s="36"/>
      <c r="B1337" s="37"/>
      <c r="C1337" s="237" t="s">
        <v>2014</v>
      </c>
      <c r="D1337" s="237" t="s">
        <v>520</v>
      </c>
      <c r="E1337" s="238" t="s">
        <v>2015</v>
      </c>
      <c r="F1337" s="239" t="s">
        <v>2016</v>
      </c>
      <c r="G1337" s="240" t="s">
        <v>240</v>
      </c>
      <c r="H1337" s="241">
        <v>3.19</v>
      </c>
      <c r="I1337" s="242"/>
      <c r="J1337" s="243">
        <f>ROUND(I1337*H1337,2)</f>
        <v>0</v>
      </c>
      <c r="K1337" s="239" t="s">
        <v>191</v>
      </c>
      <c r="L1337" s="244"/>
      <c r="M1337" s="245" t="s">
        <v>19</v>
      </c>
      <c r="N1337" s="246" t="s">
        <v>44</v>
      </c>
      <c r="O1337" s="66"/>
      <c r="P1337" s="189">
        <f>O1337*H1337</f>
        <v>0</v>
      </c>
      <c r="Q1337" s="189">
        <v>7.0000000000000007E-2</v>
      </c>
      <c r="R1337" s="189">
        <f>Q1337*H1337</f>
        <v>0.22330000000000003</v>
      </c>
      <c r="S1337" s="189">
        <v>0</v>
      </c>
      <c r="T1337" s="190">
        <f>S1337*H1337</f>
        <v>0</v>
      </c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R1337" s="191" t="s">
        <v>627</v>
      </c>
      <c r="AT1337" s="191" t="s">
        <v>520</v>
      </c>
      <c r="AU1337" s="191" t="s">
        <v>82</v>
      </c>
      <c r="AY1337" s="19" t="s">
        <v>185</v>
      </c>
      <c r="BE1337" s="192">
        <f>IF(N1337="základní",J1337,0)</f>
        <v>0</v>
      </c>
      <c r="BF1337" s="192">
        <f>IF(N1337="snížená",J1337,0)</f>
        <v>0</v>
      </c>
      <c r="BG1337" s="192">
        <f>IF(N1337="zákl. přenesená",J1337,0)</f>
        <v>0</v>
      </c>
      <c r="BH1337" s="192">
        <f>IF(N1337="sníž. přenesená",J1337,0)</f>
        <v>0</v>
      </c>
      <c r="BI1337" s="192">
        <f>IF(N1337="nulová",J1337,0)</f>
        <v>0</v>
      </c>
      <c r="BJ1337" s="19" t="s">
        <v>80</v>
      </c>
      <c r="BK1337" s="192">
        <f>ROUND(I1337*H1337,2)</f>
        <v>0</v>
      </c>
      <c r="BL1337" s="19" t="s">
        <v>339</v>
      </c>
      <c r="BM1337" s="191" t="s">
        <v>2017</v>
      </c>
    </row>
    <row r="1338" spans="1:65" s="13" customFormat="1" ht="11.25">
      <c r="B1338" s="198"/>
      <c r="C1338" s="199"/>
      <c r="D1338" s="200" t="s">
        <v>195</v>
      </c>
      <c r="E1338" s="201" t="s">
        <v>19</v>
      </c>
      <c r="F1338" s="202" t="s">
        <v>2012</v>
      </c>
      <c r="G1338" s="199"/>
      <c r="H1338" s="201" t="s">
        <v>19</v>
      </c>
      <c r="I1338" s="203"/>
      <c r="J1338" s="199"/>
      <c r="K1338" s="199"/>
      <c r="L1338" s="204"/>
      <c r="M1338" s="205"/>
      <c r="N1338" s="206"/>
      <c r="O1338" s="206"/>
      <c r="P1338" s="206"/>
      <c r="Q1338" s="206"/>
      <c r="R1338" s="206"/>
      <c r="S1338" s="206"/>
      <c r="T1338" s="207"/>
      <c r="AT1338" s="208" t="s">
        <v>195</v>
      </c>
      <c r="AU1338" s="208" t="s">
        <v>82</v>
      </c>
      <c r="AV1338" s="13" t="s">
        <v>80</v>
      </c>
      <c r="AW1338" s="13" t="s">
        <v>35</v>
      </c>
      <c r="AX1338" s="13" t="s">
        <v>73</v>
      </c>
      <c r="AY1338" s="208" t="s">
        <v>185</v>
      </c>
    </row>
    <row r="1339" spans="1:65" s="14" customFormat="1" ht="11.25">
      <c r="B1339" s="209"/>
      <c r="C1339" s="210"/>
      <c r="D1339" s="200" t="s">
        <v>195</v>
      </c>
      <c r="E1339" s="211" t="s">
        <v>19</v>
      </c>
      <c r="F1339" s="212" t="s">
        <v>2013</v>
      </c>
      <c r="G1339" s="210"/>
      <c r="H1339" s="213">
        <v>2.9</v>
      </c>
      <c r="I1339" s="214"/>
      <c r="J1339" s="210"/>
      <c r="K1339" s="210"/>
      <c r="L1339" s="215"/>
      <c r="M1339" s="216"/>
      <c r="N1339" s="217"/>
      <c r="O1339" s="217"/>
      <c r="P1339" s="217"/>
      <c r="Q1339" s="217"/>
      <c r="R1339" s="217"/>
      <c r="S1339" s="217"/>
      <c r="T1339" s="218"/>
      <c r="AT1339" s="219" t="s">
        <v>195</v>
      </c>
      <c r="AU1339" s="219" t="s">
        <v>82</v>
      </c>
      <c r="AV1339" s="14" t="s">
        <v>82</v>
      </c>
      <c r="AW1339" s="14" t="s">
        <v>35</v>
      </c>
      <c r="AX1339" s="14" t="s">
        <v>73</v>
      </c>
      <c r="AY1339" s="219" t="s">
        <v>185</v>
      </c>
    </row>
    <row r="1340" spans="1:65" s="15" customFormat="1" ht="11.25">
      <c r="B1340" s="220"/>
      <c r="C1340" s="221"/>
      <c r="D1340" s="200" t="s">
        <v>195</v>
      </c>
      <c r="E1340" s="222" t="s">
        <v>19</v>
      </c>
      <c r="F1340" s="223" t="s">
        <v>226</v>
      </c>
      <c r="G1340" s="221"/>
      <c r="H1340" s="224">
        <v>2.9</v>
      </c>
      <c r="I1340" s="225"/>
      <c r="J1340" s="221"/>
      <c r="K1340" s="221"/>
      <c r="L1340" s="226"/>
      <c r="M1340" s="227"/>
      <c r="N1340" s="228"/>
      <c r="O1340" s="228"/>
      <c r="P1340" s="228"/>
      <c r="Q1340" s="228"/>
      <c r="R1340" s="228"/>
      <c r="S1340" s="228"/>
      <c r="T1340" s="229"/>
      <c r="AT1340" s="230" t="s">
        <v>195</v>
      </c>
      <c r="AU1340" s="230" t="s">
        <v>82</v>
      </c>
      <c r="AV1340" s="15" t="s">
        <v>135</v>
      </c>
      <c r="AW1340" s="15" t="s">
        <v>35</v>
      </c>
      <c r="AX1340" s="15" t="s">
        <v>80</v>
      </c>
      <c r="AY1340" s="230" t="s">
        <v>185</v>
      </c>
    </row>
    <row r="1341" spans="1:65" s="14" customFormat="1" ht="11.25">
      <c r="B1341" s="209"/>
      <c r="C1341" s="210"/>
      <c r="D1341" s="200" t="s">
        <v>195</v>
      </c>
      <c r="E1341" s="210"/>
      <c r="F1341" s="212" t="s">
        <v>2018</v>
      </c>
      <c r="G1341" s="210"/>
      <c r="H1341" s="213">
        <v>3.19</v>
      </c>
      <c r="I1341" s="214"/>
      <c r="J1341" s="210"/>
      <c r="K1341" s="210"/>
      <c r="L1341" s="215"/>
      <c r="M1341" s="216"/>
      <c r="N1341" s="217"/>
      <c r="O1341" s="217"/>
      <c r="P1341" s="217"/>
      <c r="Q1341" s="217"/>
      <c r="R1341" s="217"/>
      <c r="S1341" s="217"/>
      <c r="T1341" s="218"/>
      <c r="AT1341" s="219" t="s">
        <v>195</v>
      </c>
      <c r="AU1341" s="219" t="s">
        <v>82</v>
      </c>
      <c r="AV1341" s="14" t="s">
        <v>82</v>
      </c>
      <c r="AW1341" s="14" t="s">
        <v>4</v>
      </c>
      <c r="AX1341" s="14" t="s">
        <v>80</v>
      </c>
      <c r="AY1341" s="219" t="s">
        <v>185</v>
      </c>
    </row>
    <row r="1342" spans="1:65" s="2" customFormat="1" ht="24.2" customHeight="1">
      <c r="A1342" s="36"/>
      <c r="B1342" s="37"/>
      <c r="C1342" s="180" t="s">
        <v>2019</v>
      </c>
      <c r="D1342" s="180" t="s">
        <v>187</v>
      </c>
      <c r="E1342" s="181" t="s">
        <v>2020</v>
      </c>
      <c r="F1342" s="182" t="s">
        <v>2021</v>
      </c>
      <c r="G1342" s="183" t="s">
        <v>240</v>
      </c>
      <c r="H1342" s="184">
        <v>19.899999999999999</v>
      </c>
      <c r="I1342" s="185"/>
      <c r="J1342" s="186">
        <f>ROUND(I1342*H1342,2)</f>
        <v>0</v>
      </c>
      <c r="K1342" s="182" t="s">
        <v>191</v>
      </c>
      <c r="L1342" s="41"/>
      <c r="M1342" s="187" t="s">
        <v>19</v>
      </c>
      <c r="N1342" s="188" t="s">
        <v>44</v>
      </c>
      <c r="O1342" s="66"/>
      <c r="P1342" s="189">
        <f>O1342*H1342</f>
        <v>0</v>
      </c>
      <c r="Q1342" s="189">
        <v>6.8900000000000003E-3</v>
      </c>
      <c r="R1342" s="189">
        <f>Q1342*H1342</f>
        <v>0.13711099999999998</v>
      </c>
      <c r="S1342" s="189">
        <v>0</v>
      </c>
      <c r="T1342" s="190">
        <f>S1342*H1342</f>
        <v>0</v>
      </c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R1342" s="191" t="s">
        <v>339</v>
      </c>
      <c r="AT1342" s="191" t="s">
        <v>187</v>
      </c>
      <c r="AU1342" s="191" t="s">
        <v>82</v>
      </c>
      <c r="AY1342" s="19" t="s">
        <v>185</v>
      </c>
      <c r="BE1342" s="192">
        <f>IF(N1342="základní",J1342,0)</f>
        <v>0</v>
      </c>
      <c r="BF1342" s="192">
        <f>IF(N1342="snížená",J1342,0)</f>
        <v>0</v>
      </c>
      <c r="BG1342" s="192">
        <f>IF(N1342="zákl. přenesená",J1342,0)</f>
        <v>0</v>
      </c>
      <c r="BH1342" s="192">
        <f>IF(N1342="sníž. přenesená",J1342,0)</f>
        <v>0</v>
      </c>
      <c r="BI1342" s="192">
        <f>IF(N1342="nulová",J1342,0)</f>
        <v>0</v>
      </c>
      <c r="BJ1342" s="19" t="s">
        <v>80</v>
      </c>
      <c r="BK1342" s="192">
        <f>ROUND(I1342*H1342,2)</f>
        <v>0</v>
      </c>
      <c r="BL1342" s="19" t="s">
        <v>339</v>
      </c>
      <c r="BM1342" s="191" t="s">
        <v>2022</v>
      </c>
    </row>
    <row r="1343" spans="1:65" s="2" customFormat="1" ht="11.25">
      <c r="A1343" s="36"/>
      <c r="B1343" s="37"/>
      <c r="C1343" s="38"/>
      <c r="D1343" s="193" t="s">
        <v>193</v>
      </c>
      <c r="E1343" s="38"/>
      <c r="F1343" s="194" t="s">
        <v>2023</v>
      </c>
      <c r="G1343" s="38"/>
      <c r="H1343" s="38"/>
      <c r="I1343" s="195"/>
      <c r="J1343" s="38"/>
      <c r="K1343" s="38"/>
      <c r="L1343" s="41"/>
      <c r="M1343" s="196"/>
      <c r="N1343" s="197"/>
      <c r="O1343" s="66"/>
      <c r="P1343" s="66"/>
      <c r="Q1343" s="66"/>
      <c r="R1343" s="66"/>
      <c r="S1343" s="66"/>
      <c r="T1343" s="67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T1343" s="19" t="s">
        <v>193</v>
      </c>
      <c r="AU1343" s="19" t="s">
        <v>82</v>
      </c>
    </row>
    <row r="1344" spans="1:65" s="13" customFormat="1" ht="11.25">
      <c r="B1344" s="198"/>
      <c r="C1344" s="199"/>
      <c r="D1344" s="200" t="s">
        <v>195</v>
      </c>
      <c r="E1344" s="201" t="s">
        <v>19</v>
      </c>
      <c r="F1344" s="202" t="s">
        <v>1481</v>
      </c>
      <c r="G1344" s="199"/>
      <c r="H1344" s="201" t="s">
        <v>19</v>
      </c>
      <c r="I1344" s="203"/>
      <c r="J1344" s="199"/>
      <c r="K1344" s="199"/>
      <c r="L1344" s="204"/>
      <c r="M1344" s="205"/>
      <c r="N1344" s="206"/>
      <c r="O1344" s="206"/>
      <c r="P1344" s="206"/>
      <c r="Q1344" s="206"/>
      <c r="R1344" s="206"/>
      <c r="S1344" s="206"/>
      <c r="T1344" s="207"/>
      <c r="AT1344" s="208" t="s">
        <v>195</v>
      </c>
      <c r="AU1344" s="208" t="s">
        <v>82</v>
      </c>
      <c r="AV1344" s="13" t="s">
        <v>80</v>
      </c>
      <c r="AW1344" s="13" t="s">
        <v>35</v>
      </c>
      <c r="AX1344" s="13" t="s">
        <v>73</v>
      </c>
      <c r="AY1344" s="208" t="s">
        <v>185</v>
      </c>
    </row>
    <row r="1345" spans="1:65" s="14" customFormat="1" ht="11.25">
      <c r="B1345" s="209"/>
      <c r="C1345" s="210"/>
      <c r="D1345" s="200" t="s">
        <v>195</v>
      </c>
      <c r="E1345" s="211" t="s">
        <v>19</v>
      </c>
      <c r="F1345" s="212" t="s">
        <v>1727</v>
      </c>
      <c r="G1345" s="210"/>
      <c r="H1345" s="213">
        <v>19.899999999999999</v>
      </c>
      <c r="I1345" s="214"/>
      <c r="J1345" s="210"/>
      <c r="K1345" s="210"/>
      <c r="L1345" s="215"/>
      <c r="M1345" s="216"/>
      <c r="N1345" s="217"/>
      <c r="O1345" s="217"/>
      <c r="P1345" s="217"/>
      <c r="Q1345" s="217"/>
      <c r="R1345" s="217"/>
      <c r="S1345" s="217"/>
      <c r="T1345" s="218"/>
      <c r="AT1345" s="219" t="s">
        <v>195</v>
      </c>
      <c r="AU1345" s="219" t="s">
        <v>82</v>
      </c>
      <c r="AV1345" s="14" t="s">
        <v>82</v>
      </c>
      <c r="AW1345" s="14" t="s">
        <v>35</v>
      </c>
      <c r="AX1345" s="14" t="s">
        <v>73</v>
      </c>
      <c r="AY1345" s="219" t="s">
        <v>185</v>
      </c>
    </row>
    <row r="1346" spans="1:65" s="15" customFormat="1" ht="11.25">
      <c r="B1346" s="220"/>
      <c r="C1346" s="221"/>
      <c r="D1346" s="200" t="s">
        <v>195</v>
      </c>
      <c r="E1346" s="222" t="s">
        <v>19</v>
      </c>
      <c r="F1346" s="223" t="s">
        <v>226</v>
      </c>
      <c r="G1346" s="221"/>
      <c r="H1346" s="224">
        <v>19.899999999999999</v>
      </c>
      <c r="I1346" s="225"/>
      <c r="J1346" s="221"/>
      <c r="K1346" s="221"/>
      <c r="L1346" s="226"/>
      <c r="M1346" s="227"/>
      <c r="N1346" s="228"/>
      <c r="O1346" s="228"/>
      <c r="P1346" s="228"/>
      <c r="Q1346" s="228"/>
      <c r="R1346" s="228"/>
      <c r="S1346" s="228"/>
      <c r="T1346" s="229"/>
      <c r="AT1346" s="230" t="s">
        <v>195</v>
      </c>
      <c r="AU1346" s="230" t="s">
        <v>82</v>
      </c>
      <c r="AV1346" s="15" t="s">
        <v>135</v>
      </c>
      <c r="AW1346" s="15" t="s">
        <v>35</v>
      </c>
      <c r="AX1346" s="15" t="s">
        <v>80</v>
      </c>
      <c r="AY1346" s="230" t="s">
        <v>185</v>
      </c>
    </row>
    <row r="1347" spans="1:65" s="2" customFormat="1" ht="24.2" customHeight="1">
      <c r="A1347" s="36"/>
      <c r="B1347" s="37"/>
      <c r="C1347" s="237" t="s">
        <v>2024</v>
      </c>
      <c r="D1347" s="237" t="s">
        <v>520</v>
      </c>
      <c r="E1347" s="238" t="s">
        <v>2025</v>
      </c>
      <c r="F1347" s="239" t="s">
        <v>2026</v>
      </c>
      <c r="G1347" s="240" t="s">
        <v>240</v>
      </c>
      <c r="H1347" s="241">
        <v>21.89</v>
      </c>
      <c r="I1347" s="242"/>
      <c r="J1347" s="243">
        <f>ROUND(I1347*H1347,2)</f>
        <v>0</v>
      </c>
      <c r="K1347" s="239" t="s">
        <v>191</v>
      </c>
      <c r="L1347" s="244"/>
      <c r="M1347" s="245" t="s">
        <v>19</v>
      </c>
      <c r="N1347" s="246" t="s">
        <v>44</v>
      </c>
      <c r="O1347" s="66"/>
      <c r="P1347" s="189">
        <f>O1347*H1347</f>
        <v>0</v>
      </c>
      <c r="Q1347" s="189">
        <v>1.9199999999999998E-2</v>
      </c>
      <c r="R1347" s="189">
        <f>Q1347*H1347</f>
        <v>0.42028799999999999</v>
      </c>
      <c r="S1347" s="189">
        <v>0</v>
      </c>
      <c r="T1347" s="190">
        <f>S1347*H1347</f>
        <v>0</v>
      </c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R1347" s="191" t="s">
        <v>627</v>
      </c>
      <c r="AT1347" s="191" t="s">
        <v>520</v>
      </c>
      <c r="AU1347" s="191" t="s">
        <v>82</v>
      </c>
      <c r="AY1347" s="19" t="s">
        <v>185</v>
      </c>
      <c r="BE1347" s="192">
        <f>IF(N1347="základní",J1347,0)</f>
        <v>0</v>
      </c>
      <c r="BF1347" s="192">
        <f>IF(N1347="snížená",J1347,0)</f>
        <v>0</v>
      </c>
      <c r="BG1347" s="192">
        <f>IF(N1347="zákl. přenesená",J1347,0)</f>
        <v>0</v>
      </c>
      <c r="BH1347" s="192">
        <f>IF(N1347="sníž. přenesená",J1347,0)</f>
        <v>0</v>
      </c>
      <c r="BI1347" s="192">
        <f>IF(N1347="nulová",J1347,0)</f>
        <v>0</v>
      </c>
      <c r="BJ1347" s="19" t="s">
        <v>80</v>
      </c>
      <c r="BK1347" s="192">
        <f>ROUND(I1347*H1347,2)</f>
        <v>0</v>
      </c>
      <c r="BL1347" s="19" t="s">
        <v>339</v>
      </c>
      <c r="BM1347" s="191" t="s">
        <v>2027</v>
      </c>
    </row>
    <row r="1348" spans="1:65" s="13" customFormat="1" ht="11.25">
      <c r="B1348" s="198"/>
      <c r="C1348" s="199"/>
      <c r="D1348" s="200" t="s">
        <v>195</v>
      </c>
      <c r="E1348" s="201" t="s">
        <v>19</v>
      </c>
      <c r="F1348" s="202" t="s">
        <v>1481</v>
      </c>
      <c r="G1348" s="199"/>
      <c r="H1348" s="201" t="s">
        <v>19</v>
      </c>
      <c r="I1348" s="203"/>
      <c r="J1348" s="199"/>
      <c r="K1348" s="199"/>
      <c r="L1348" s="204"/>
      <c r="M1348" s="205"/>
      <c r="N1348" s="206"/>
      <c r="O1348" s="206"/>
      <c r="P1348" s="206"/>
      <c r="Q1348" s="206"/>
      <c r="R1348" s="206"/>
      <c r="S1348" s="206"/>
      <c r="T1348" s="207"/>
      <c r="AT1348" s="208" t="s">
        <v>195</v>
      </c>
      <c r="AU1348" s="208" t="s">
        <v>82</v>
      </c>
      <c r="AV1348" s="13" t="s">
        <v>80</v>
      </c>
      <c r="AW1348" s="13" t="s">
        <v>35</v>
      </c>
      <c r="AX1348" s="13" t="s">
        <v>73</v>
      </c>
      <c r="AY1348" s="208" t="s">
        <v>185</v>
      </c>
    </row>
    <row r="1349" spans="1:65" s="14" customFormat="1" ht="11.25">
      <c r="B1349" s="209"/>
      <c r="C1349" s="210"/>
      <c r="D1349" s="200" t="s">
        <v>195</v>
      </c>
      <c r="E1349" s="211" t="s">
        <v>19</v>
      </c>
      <c r="F1349" s="212" t="s">
        <v>1727</v>
      </c>
      <c r="G1349" s="210"/>
      <c r="H1349" s="213">
        <v>19.899999999999999</v>
      </c>
      <c r="I1349" s="214"/>
      <c r="J1349" s="210"/>
      <c r="K1349" s="210"/>
      <c r="L1349" s="215"/>
      <c r="M1349" s="216"/>
      <c r="N1349" s="217"/>
      <c r="O1349" s="217"/>
      <c r="P1349" s="217"/>
      <c r="Q1349" s="217"/>
      <c r="R1349" s="217"/>
      <c r="S1349" s="217"/>
      <c r="T1349" s="218"/>
      <c r="AT1349" s="219" t="s">
        <v>195</v>
      </c>
      <c r="AU1349" s="219" t="s">
        <v>82</v>
      </c>
      <c r="AV1349" s="14" t="s">
        <v>82</v>
      </c>
      <c r="AW1349" s="14" t="s">
        <v>35</v>
      </c>
      <c r="AX1349" s="14" t="s">
        <v>73</v>
      </c>
      <c r="AY1349" s="219" t="s">
        <v>185</v>
      </c>
    </row>
    <row r="1350" spans="1:65" s="15" customFormat="1" ht="11.25">
      <c r="B1350" s="220"/>
      <c r="C1350" s="221"/>
      <c r="D1350" s="200" t="s">
        <v>195</v>
      </c>
      <c r="E1350" s="222" t="s">
        <v>19</v>
      </c>
      <c r="F1350" s="223" t="s">
        <v>226</v>
      </c>
      <c r="G1350" s="221"/>
      <c r="H1350" s="224">
        <v>19.899999999999999</v>
      </c>
      <c r="I1350" s="225"/>
      <c r="J1350" s="221"/>
      <c r="K1350" s="221"/>
      <c r="L1350" s="226"/>
      <c r="M1350" s="227"/>
      <c r="N1350" s="228"/>
      <c r="O1350" s="228"/>
      <c r="P1350" s="228"/>
      <c r="Q1350" s="228"/>
      <c r="R1350" s="228"/>
      <c r="S1350" s="228"/>
      <c r="T1350" s="229"/>
      <c r="AT1350" s="230" t="s">
        <v>195</v>
      </c>
      <c r="AU1350" s="230" t="s">
        <v>82</v>
      </c>
      <c r="AV1350" s="15" t="s">
        <v>135</v>
      </c>
      <c r="AW1350" s="15" t="s">
        <v>35</v>
      </c>
      <c r="AX1350" s="15" t="s">
        <v>80</v>
      </c>
      <c r="AY1350" s="230" t="s">
        <v>185</v>
      </c>
    </row>
    <row r="1351" spans="1:65" s="14" customFormat="1" ht="11.25">
      <c r="B1351" s="209"/>
      <c r="C1351" s="210"/>
      <c r="D1351" s="200" t="s">
        <v>195</v>
      </c>
      <c r="E1351" s="210"/>
      <c r="F1351" s="212" t="s">
        <v>2028</v>
      </c>
      <c r="G1351" s="210"/>
      <c r="H1351" s="213">
        <v>21.89</v>
      </c>
      <c r="I1351" s="214"/>
      <c r="J1351" s="210"/>
      <c r="K1351" s="210"/>
      <c r="L1351" s="215"/>
      <c r="M1351" s="216"/>
      <c r="N1351" s="217"/>
      <c r="O1351" s="217"/>
      <c r="P1351" s="217"/>
      <c r="Q1351" s="217"/>
      <c r="R1351" s="217"/>
      <c r="S1351" s="217"/>
      <c r="T1351" s="218"/>
      <c r="AT1351" s="219" t="s">
        <v>195</v>
      </c>
      <c r="AU1351" s="219" t="s">
        <v>82</v>
      </c>
      <c r="AV1351" s="14" t="s">
        <v>82</v>
      </c>
      <c r="AW1351" s="14" t="s">
        <v>4</v>
      </c>
      <c r="AX1351" s="14" t="s">
        <v>80</v>
      </c>
      <c r="AY1351" s="219" t="s">
        <v>185</v>
      </c>
    </row>
    <row r="1352" spans="1:65" s="2" customFormat="1" ht="24.2" customHeight="1">
      <c r="A1352" s="36"/>
      <c r="B1352" s="37"/>
      <c r="C1352" s="180" t="s">
        <v>2029</v>
      </c>
      <c r="D1352" s="180" t="s">
        <v>187</v>
      </c>
      <c r="E1352" s="181" t="s">
        <v>2030</v>
      </c>
      <c r="F1352" s="182" t="s">
        <v>2031</v>
      </c>
      <c r="G1352" s="183" t="s">
        <v>240</v>
      </c>
      <c r="H1352" s="184">
        <v>19.899999999999999</v>
      </c>
      <c r="I1352" s="185"/>
      <c r="J1352" s="186">
        <f>ROUND(I1352*H1352,2)</f>
        <v>0</v>
      </c>
      <c r="K1352" s="182" t="s">
        <v>191</v>
      </c>
      <c r="L1352" s="41"/>
      <c r="M1352" s="187" t="s">
        <v>19</v>
      </c>
      <c r="N1352" s="188" t="s">
        <v>44</v>
      </c>
      <c r="O1352" s="66"/>
      <c r="P1352" s="189">
        <f>O1352*H1352</f>
        <v>0</v>
      </c>
      <c r="Q1352" s="189">
        <v>0</v>
      </c>
      <c r="R1352" s="189">
        <f>Q1352*H1352</f>
        <v>0</v>
      </c>
      <c r="S1352" s="189">
        <v>0</v>
      </c>
      <c r="T1352" s="190">
        <f>S1352*H1352</f>
        <v>0</v>
      </c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R1352" s="191" t="s">
        <v>339</v>
      </c>
      <c r="AT1352" s="191" t="s">
        <v>187</v>
      </c>
      <c r="AU1352" s="191" t="s">
        <v>82</v>
      </c>
      <c r="AY1352" s="19" t="s">
        <v>185</v>
      </c>
      <c r="BE1352" s="192">
        <f>IF(N1352="základní",J1352,0)</f>
        <v>0</v>
      </c>
      <c r="BF1352" s="192">
        <f>IF(N1352="snížená",J1352,0)</f>
        <v>0</v>
      </c>
      <c r="BG1352" s="192">
        <f>IF(N1352="zákl. přenesená",J1352,0)</f>
        <v>0</v>
      </c>
      <c r="BH1352" s="192">
        <f>IF(N1352="sníž. přenesená",J1352,0)</f>
        <v>0</v>
      </c>
      <c r="BI1352" s="192">
        <f>IF(N1352="nulová",J1352,0)</f>
        <v>0</v>
      </c>
      <c r="BJ1352" s="19" t="s">
        <v>80</v>
      </c>
      <c r="BK1352" s="192">
        <f>ROUND(I1352*H1352,2)</f>
        <v>0</v>
      </c>
      <c r="BL1352" s="19" t="s">
        <v>339</v>
      </c>
      <c r="BM1352" s="191" t="s">
        <v>2032</v>
      </c>
    </row>
    <row r="1353" spans="1:65" s="2" customFormat="1" ht="11.25">
      <c r="A1353" s="36"/>
      <c r="B1353" s="37"/>
      <c r="C1353" s="38"/>
      <c r="D1353" s="193" t="s">
        <v>193</v>
      </c>
      <c r="E1353" s="38"/>
      <c r="F1353" s="194" t="s">
        <v>2033</v>
      </c>
      <c r="G1353" s="38"/>
      <c r="H1353" s="38"/>
      <c r="I1353" s="195"/>
      <c r="J1353" s="38"/>
      <c r="K1353" s="38"/>
      <c r="L1353" s="41"/>
      <c r="M1353" s="196"/>
      <c r="N1353" s="197"/>
      <c r="O1353" s="66"/>
      <c r="P1353" s="66"/>
      <c r="Q1353" s="66"/>
      <c r="R1353" s="66"/>
      <c r="S1353" s="66"/>
      <c r="T1353" s="67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T1353" s="19" t="s">
        <v>193</v>
      </c>
      <c r="AU1353" s="19" t="s">
        <v>82</v>
      </c>
    </row>
    <row r="1354" spans="1:65" s="13" customFormat="1" ht="11.25">
      <c r="B1354" s="198"/>
      <c r="C1354" s="199"/>
      <c r="D1354" s="200" t="s">
        <v>195</v>
      </c>
      <c r="E1354" s="201" t="s">
        <v>19</v>
      </c>
      <c r="F1354" s="202" t="s">
        <v>1481</v>
      </c>
      <c r="G1354" s="199"/>
      <c r="H1354" s="201" t="s">
        <v>19</v>
      </c>
      <c r="I1354" s="203"/>
      <c r="J1354" s="199"/>
      <c r="K1354" s="199"/>
      <c r="L1354" s="204"/>
      <c r="M1354" s="205"/>
      <c r="N1354" s="206"/>
      <c r="O1354" s="206"/>
      <c r="P1354" s="206"/>
      <c r="Q1354" s="206"/>
      <c r="R1354" s="206"/>
      <c r="S1354" s="206"/>
      <c r="T1354" s="207"/>
      <c r="AT1354" s="208" t="s">
        <v>195</v>
      </c>
      <c r="AU1354" s="208" t="s">
        <v>82</v>
      </c>
      <c r="AV1354" s="13" t="s">
        <v>80</v>
      </c>
      <c r="AW1354" s="13" t="s">
        <v>35</v>
      </c>
      <c r="AX1354" s="13" t="s">
        <v>73</v>
      </c>
      <c r="AY1354" s="208" t="s">
        <v>185</v>
      </c>
    </row>
    <row r="1355" spans="1:65" s="14" customFormat="1" ht="11.25">
      <c r="B1355" s="209"/>
      <c r="C1355" s="210"/>
      <c r="D1355" s="200" t="s">
        <v>195</v>
      </c>
      <c r="E1355" s="211" t="s">
        <v>19</v>
      </c>
      <c r="F1355" s="212" t="s">
        <v>1727</v>
      </c>
      <c r="G1355" s="210"/>
      <c r="H1355" s="213">
        <v>19.899999999999999</v>
      </c>
      <c r="I1355" s="214"/>
      <c r="J1355" s="210"/>
      <c r="K1355" s="210"/>
      <c r="L1355" s="215"/>
      <c r="M1355" s="216"/>
      <c r="N1355" s="217"/>
      <c r="O1355" s="217"/>
      <c r="P1355" s="217"/>
      <c r="Q1355" s="217"/>
      <c r="R1355" s="217"/>
      <c r="S1355" s="217"/>
      <c r="T1355" s="218"/>
      <c r="AT1355" s="219" t="s">
        <v>195</v>
      </c>
      <c r="AU1355" s="219" t="s">
        <v>82</v>
      </c>
      <c r="AV1355" s="14" t="s">
        <v>82</v>
      </c>
      <c r="AW1355" s="14" t="s">
        <v>35</v>
      </c>
      <c r="AX1355" s="14" t="s">
        <v>73</v>
      </c>
      <c r="AY1355" s="219" t="s">
        <v>185</v>
      </c>
    </row>
    <row r="1356" spans="1:65" s="15" customFormat="1" ht="11.25">
      <c r="B1356" s="220"/>
      <c r="C1356" s="221"/>
      <c r="D1356" s="200" t="s">
        <v>195</v>
      </c>
      <c r="E1356" s="222" t="s">
        <v>19</v>
      </c>
      <c r="F1356" s="223" t="s">
        <v>226</v>
      </c>
      <c r="G1356" s="221"/>
      <c r="H1356" s="224">
        <v>19.899999999999999</v>
      </c>
      <c r="I1356" s="225"/>
      <c r="J1356" s="221"/>
      <c r="K1356" s="221"/>
      <c r="L1356" s="226"/>
      <c r="M1356" s="227"/>
      <c r="N1356" s="228"/>
      <c r="O1356" s="228"/>
      <c r="P1356" s="228"/>
      <c r="Q1356" s="228"/>
      <c r="R1356" s="228"/>
      <c r="S1356" s="228"/>
      <c r="T1356" s="229"/>
      <c r="AT1356" s="230" t="s">
        <v>195</v>
      </c>
      <c r="AU1356" s="230" t="s">
        <v>82</v>
      </c>
      <c r="AV1356" s="15" t="s">
        <v>135</v>
      </c>
      <c r="AW1356" s="15" t="s">
        <v>35</v>
      </c>
      <c r="AX1356" s="15" t="s">
        <v>80</v>
      </c>
      <c r="AY1356" s="230" t="s">
        <v>185</v>
      </c>
    </row>
    <row r="1357" spans="1:65" s="2" customFormat="1" ht="24.2" customHeight="1">
      <c r="A1357" s="36"/>
      <c r="B1357" s="37"/>
      <c r="C1357" s="180" t="s">
        <v>2034</v>
      </c>
      <c r="D1357" s="180" t="s">
        <v>187</v>
      </c>
      <c r="E1357" s="181" t="s">
        <v>2035</v>
      </c>
      <c r="F1357" s="182" t="s">
        <v>2036</v>
      </c>
      <c r="G1357" s="183" t="s">
        <v>457</v>
      </c>
      <c r="H1357" s="231"/>
      <c r="I1357" s="185"/>
      <c r="J1357" s="186">
        <f>ROUND(I1357*H1357,2)</f>
        <v>0</v>
      </c>
      <c r="K1357" s="182" t="s">
        <v>191</v>
      </c>
      <c r="L1357" s="41"/>
      <c r="M1357" s="187" t="s">
        <v>19</v>
      </c>
      <c r="N1357" s="188" t="s">
        <v>44</v>
      </c>
      <c r="O1357" s="66"/>
      <c r="P1357" s="189">
        <f>O1357*H1357</f>
        <v>0</v>
      </c>
      <c r="Q1357" s="189">
        <v>0</v>
      </c>
      <c r="R1357" s="189">
        <f>Q1357*H1357</f>
        <v>0</v>
      </c>
      <c r="S1357" s="189">
        <v>0</v>
      </c>
      <c r="T1357" s="190">
        <f>S1357*H1357</f>
        <v>0</v>
      </c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R1357" s="191" t="s">
        <v>339</v>
      </c>
      <c r="AT1357" s="191" t="s">
        <v>187</v>
      </c>
      <c r="AU1357" s="191" t="s">
        <v>82</v>
      </c>
      <c r="AY1357" s="19" t="s">
        <v>185</v>
      </c>
      <c r="BE1357" s="192">
        <f>IF(N1357="základní",J1357,0)</f>
        <v>0</v>
      </c>
      <c r="BF1357" s="192">
        <f>IF(N1357="snížená",J1357,0)</f>
        <v>0</v>
      </c>
      <c r="BG1357" s="192">
        <f>IF(N1357="zákl. přenesená",J1357,0)</f>
        <v>0</v>
      </c>
      <c r="BH1357" s="192">
        <f>IF(N1357="sníž. přenesená",J1357,0)</f>
        <v>0</v>
      </c>
      <c r="BI1357" s="192">
        <f>IF(N1357="nulová",J1357,0)</f>
        <v>0</v>
      </c>
      <c r="BJ1357" s="19" t="s">
        <v>80</v>
      </c>
      <c r="BK1357" s="192">
        <f>ROUND(I1357*H1357,2)</f>
        <v>0</v>
      </c>
      <c r="BL1357" s="19" t="s">
        <v>339</v>
      </c>
      <c r="BM1357" s="191" t="s">
        <v>2037</v>
      </c>
    </row>
    <row r="1358" spans="1:65" s="2" customFormat="1" ht="11.25">
      <c r="A1358" s="36"/>
      <c r="B1358" s="37"/>
      <c r="C1358" s="38"/>
      <c r="D1358" s="193" t="s">
        <v>193</v>
      </c>
      <c r="E1358" s="38"/>
      <c r="F1358" s="194" t="s">
        <v>2038</v>
      </c>
      <c r="G1358" s="38"/>
      <c r="H1358" s="38"/>
      <c r="I1358" s="195"/>
      <c r="J1358" s="38"/>
      <c r="K1358" s="38"/>
      <c r="L1358" s="41"/>
      <c r="M1358" s="196"/>
      <c r="N1358" s="197"/>
      <c r="O1358" s="66"/>
      <c r="P1358" s="66"/>
      <c r="Q1358" s="66"/>
      <c r="R1358" s="66"/>
      <c r="S1358" s="66"/>
      <c r="T1358" s="67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T1358" s="19" t="s">
        <v>193</v>
      </c>
      <c r="AU1358" s="19" t="s">
        <v>82</v>
      </c>
    </row>
    <row r="1359" spans="1:65" s="12" customFormat="1" ht="22.9" customHeight="1">
      <c r="B1359" s="164"/>
      <c r="C1359" s="165"/>
      <c r="D1359" s="166" t="s">
        <v>72</v>
      </c>
      <c r="E1359" s="178" t="s">
        <v>2039</v>
      </c>
      <c r="F1359" s="178" t="s">
        <v>2040</v>
      </c>
      <c r="G1359" s="165"/>
      <c r="H1359" s="165"/>
      <c r="I1359" s="168"/>
      <c r="J1359" s="179">
        <f>BK1359</f>
        <v>0</v>
      </c>
      <c r="K1359" s="165"/>
      <c r="L1359" s="170"/>
      <c r="M1359" s="171"/>
      <c r="N1359" s="172"/>
      <c r="O1359" s="172"/>
      <c r="P1359" s="173">
        <f>SUM(P1360:P1505)</f>
        <v>0</v>
      </c>
      <c r="Q1359" s="172"/>
      <c r="R1359" s="173">
        <f>SUM(R1360:R1505)</f>
        <v>1.1019313300000002</v>
      </c>
      <c r="S1359" s="172"/>
      <c r="T1359" s="174">
        <f>SUM(T1360:T1505)</f>
        <v>0</v>
      </c>
      <c r="AR1359" s="175" t="s">
        <v>82</v>
      </c>
      <c r="AT1359" s="176" t="s">
        <v>72</v>
      </c>
      <c r="AU1359" s="176" t="s">
        <v>80</v>
      </c>
      <c r="AY1359" s="175" t="s">
        <v>185</v>
      </c>
      <c r="BK1359" s="177">
        <f>SUM(BK1360:BK1505)</f>
        <v>0</v>
      </c>
    </row>
    <row r="1360" spans="1:65" s="2" customFormat="1" ht="16.5" customHeight="1">
      <c r="A1360" s="36"/>
      <c r="B1360" s="37"/>
      <c r="C1360" s="180" t="s">
        <v>2041</v>
      </c>
      <c r="D1360" s="180" t="s">
        <v>187</v>
      </c>
      <c r="E1360" s="181" t="s">
        <v>2042</v>
      </c>
      <c r="F1360" s="182" t="s">
        <v>2043</v>
      </c>
      <c r="G1360" s="183" t="s">
        <v>240</v>
      </c>
      <c r="H1360" s="184">
        <v>359.9</v>
      </c>
      <c r="I1360" s="185"/>
      <c r="J1360" s="186">
        <f>ROUND(I1360*H1360,2)</f>
        <v>0</v>
      </c>
      <c r="K1360" s="182" t="s">
        <v>191</v>
      </c>
      <c r="L1360" s="41"/>
      <c r="M1360" s="187" t="s">
        <v>19</v>
      </c>
      <c r="N1360" s="188" t="s">
        <v>44</v>
      </c>
      <c r="O1360" s="66"/>
      <c r="P1360" s="189">
        <f>O1360*H1360</f>
        <v>0</v>
      </c>
      <c r="Q1360" s="189">
        <v>0</v>
      </c>
      <c r="R1360" s="189">
        <f>Q1360*H1360</f>
        <v>0</v>
      </c>
      <c r="S1360" s="189">
        <v>0</v>
      </c>
      <c r="T1360" s="190">
        <f>S1360*H1360</f>
        <v>0</v>
      </c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R1360" s="191" t="s">
        <v>339</v>
      </c>
      <c r="AT1360" s="191" t="s">
        <v>187</v>
      </c>
      <c r="AU1360" s="191" t="s">
        <v>82</v>
      </c>
      <c r="AY1360" s="19" t="s">
        <v>185</v>
      </c>
      <c r="BE1360" s="192">
        <f>IF(N1360="základní",J1360,0)</f>
        <v>0</v>
      </c>
      <c r="BF1360" s="192">
        <f>IF(N1360="snížená",J1360,0)</f>
        <v>0</v>
      </c>
      <c r="BG1360" s="192">
        <f>IF(N1360="zákl. přenesená",J1360,0)</f>
        <v>0</v>
      </c>
      <c r="BH1360" s="192">
        <f>IF(N1360="sníž. přenesená",J1360,0)</f>
        <v>0</v>
      </c>
      <c r="BI1360" s="192">
        <f>IF(N1360="nulová",J1360,0)</f>
        <v>0</v>
      </c>
      <c r="BJ1360" s="19" t="s">
        <v>80</v>
      </c>
      <c r="BK1360" s="192">
        <f>ROUND(I1360*H1360,2)</f>
        <v>0</v>
      </c>
      <c r="BL1360" s="19" t="s">
        <v>339</v>
      </c>
      <c r="BM1360" s="191" t="s">
        <v>2044</v>
      </c>
    </row>
    <row r="1361" spans="1:65" s="2" customFormat="1" ht="11.25">
      <c r="A1361" s="36"/>
      <c r="B1361" s="37"/>
      <c r="C1361" s="38"/>
      <c r="D1361" s="193" t="s">
        <v>193</v>
      </c>
      <c r="E1361" s="38"/>
      <c r="F1361" s="194" t="s">
        <v>2045</v>
      </c>
      <c r="G1361" s="38"/>
      <c r="H1361" s="38"/>
      <c r="I1361" s="195"/>
      <c r="J1361" s="38"/>
      <c r="K1361" s="38"/>
      <c r="L1361" s="41"/>
      <c r="M1361" s="196"/>
      <c r="N1361" s="197"/>
      <c r="O1361" s="66"/>
      <c r="P1361" s="66"/>
      <c r="Q1361" s="66"/>
      <c r="R1361" s="66"/>
      <c r="S1361" s="66"/>
      <c r="T1361" s="67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T1361" s="19" t="s">
        <v>193</v>
      </c>
      <c r="AU1361" s="19" t="s">
        <v>82</v>
      </c>
    </row>
    <row r="1362" spans="1:65" s="13" customFormat="1" ht="11.25">
      <c r="B1362" s="198"/>
      <c r="C1362" s="199"/>
      <c r="D1362" s="200" t="s">
        <v>195</v>
      </c>
      <c r="E1362" s="201" t="s">
        <v>19</v>
      </c>
      <c r="F1362" s="202" t="s">
        <v>1481</v>
      </c>
      <c r="G1362" s="199"/>
      <c r="H1362" s="201" t="s">
        <v>19</v>
      </c>
      <c r="I1362" s="203"/>
      <c r="J1362" s="199"/>
      <c r="K1362" s="199"/>
      <c r="L1362" s="204"/>
      <c r="M1362" s="205"/>
      <c r="N1362" s="206"/>
      <c r="O1362" s="206"/>
      <c r="P1362" s="206"/>
      <c r="Q1362" s="206"/>
      <c r="R1362" s="206"/>
      <c r="S1362" s="206"/>
      <c r="T1362" s="207"/>
      <c r="AT1362" s="208" t="s">
        <v>195</v>
      </c>
      <c r="AU1362" s="208" t="s">
        <v>82</v>
      </c>
      <c r="AV1362" s="13" t="s">
        <v>80</v>
      </c>
      <c r="AW1362" s="13" t="s">
        <v>35</v>
      </c>
      <c r="AX1362" s="13" t="s">
        <v>73</v>
      </c>
      <c r="AY1362" s="208" t="s">
        <v>185</v>
      </c>
    </row>
    <row r="1363" spans="1:65" s="14" customFormat="1" ht="11.25">
      <c r="B1363" s="209"/>
      <c r="C1363" s="210"/>
      <c r="D1363" s="200" t="s">
        <v>195</v>
      </c>
      <c r="E1363" s="211" t="s">
        <v>19</v>
      </c>
      <c r="F1363" s="212" t="s">
        <v>2046</v>
      </c>
      <c r="G1363" s="210"/>
      <c r="H1363" s="213">
        <v>359.9</v>
      </c>
      <c r="I1363" s="214"/>
      <c r="J1363" s="210"/>
      <c r="K1363" s="210"/>
      <c r="L1363" s="215"/>
      <c r="M1363" s="216"/>
      <c r="N1363" s="217"/>
      <c r="O1363" s="217"/>
      <c r="P1363" s="217"/>
      <c r="Q1363" s="217"/>
      <c r="R1363" s="217"/>
      <c r="S1363" s="217"/>
      <c r="T1363" s="218"/>
      <c r="AT1363" s="219" t="s">
        <v>195</v>
      </c>
      <c r="AU1363" s="219" t="s">
        <v>82</v>
      </c>
      <c r="AV1363" s="14" t="s">
        <v>82</v>
      </c>
      <c r="AW1363" s="14" t="s">
        <v>35</v>
      </c>
      <c r="AX1363" s="14" t="s">
        <v>73</v>
      </c>
      <c r="AY1363" s="219" t="s">
        <v>185</v>
      </c>
    </row>
    <row r="1364" spans="1:65" s="15" customFormat="1" ht="11.25">
      <c r="B1364" s="220"/>
      <c r="C1364" s="221"/>
      <c r="D1364" s="200" t="s">
        <v>195</v>
      </c>
      <c r="E1364" s="222" t="s">
        <v>19</v>
      </c>
      <c r="F1364" s="223" t="s">
        <v>226</v>
      </c>
      <c r="G1364" s="221"/>
      <c r="H1364" s="224">
        <v>359.9</v>
      </c>
      <c r="I1364" s="225"/>
      <c r="J1364" s="221"/>
      <c r="K1364" s="221"/>
      <c r="L1364" s="226"/>
      <c r="M1364" s="227"/>
      <c r="N1364" s="228"/>
      <c r="O1364" s="228"/>
      <c r="P1364" s="228"/>
      <c r="Q1364" s="228"/>
      <c r="R1364" s="228"/>
      <c r="S1364" s="228"/>
      <c r="T1364" s="229"/>
      <c r="AT1364" s="230" t="s">
        <v>195</v>
      </c>
      <c r="AU1364" s="230" t="s">
        <v>82</v>
      </c>
      <c r="AV1364" s="15" t="s">
        <v>135</v>
      </c>
      <c r="AW1364" s="15" t="s">
        <v>35</v>
      </c>
      <c r="AX1364" s="15" t="s">
        <v>80</v>
      </c>
      <c r="AY1364" s="230" t="s">
        <v>185</v>
      </c>
    </row>
    <row r="1365" spans="1:65" s="2" customFormat="1" ht="16.5" customHeight="1">
      <c r="A1365" s="36"/>
      <c r="B1365" s="37"/>
      <c r="C1365" s="180" t="s">
        <v>2047</v>
      </c>
      <c r="D1365" s="180" t="s">
        <v>187</v>
      </c>
      <c r="E1365" s="181" t="s">
        <v>2048</v>
      </c>
      <c r="F1365" s="182" t="s">
        <v>2049</v>
      </c>
      <c r="G1365" s="183" t="s">
        <v>240</v>
      </c>
      <c r="H1365" s="184">
        <v>283.5</v>
      </c>
      <c r="I1365" s="185"/>
      <c r="J1365" s="186">
        <f>ROUND(I1365*H1365,2)</f>
        <v>0</v>
      </c>
      <c r="K1365" s="182" t="s">
        <v>191</v>
      </c>
      <c r="L1365" s="41"/>
      <c r="M1365" s="187" t="s">
        <v>19</v>
      </c>
      <c r="N1365" s="188" t="s">
        <v>44</v>
      </c>
      <c r="O1365" s="66"/>
      <c r="P1365" s="189">
        <f>O1365*H1365</f>
        <v>0</v>
      </c>
      <c r="Q1365" s="189">
        <v>5.0000000000000001E-4</v>
      </c>
      <c r="R1365" s="189">
        <f>Q1365*H1365</f>
        <v>0.14175000000000001</v>
      </c>
      <c r="S1365" s="189">
        <v>0</v>
      </c>
      <c r="T1365" s="190">
        <f>S1365*H1365</f>
        <v>0</v>
      </c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R1365" s="191" t="s">
        <v>339</v>
      </c>
      <c r="AT1365" s="191" t="s">
        <v>187</v>
      </c>
      <c r="AU1365" s="191" t="s">
        <v>82</v>
      </c>
      <c r="AY1365" s="19" t="s">
        <v>185</v>
      </c>
      <c r="BE1365" s="192">
        <f>IF(N1365="základní",J1365,0)</f>
        <v>0</v>
      </c>
      <c r="BF1365" s="192">
        <f>IF(N1365="snížená",J1365,0)</f>
        <v>0</v>
      </c>
      <c r="BG1365" s="192">
        <f>IF(N1365="zákl. přenesená",J1365,0)</f>
        <v>0</v>
      </c>
      <c r="BH1365" s="192">
        <f>IF(N1365="sníž. přenesená",J1365,0)</f>
        <v>0</v>
      </c>
      <c r="BI1365" s="192">
        <f>IF(N1365="nulová",J1365,0)</f>
        <v>0</v>
      </c>
      <c r="BJ1365" s="19" t="s">
        <v>80</v>
      </c>
      <c r="BK1365" s="192">
        <f>ROUND(I1365*H1365,2)</f>
        <v>0</v>
      </c>
      <c r="BL1365" s="19" t="s">
        <v>339</v>
      </c>
      <c r="BM1365" s="191" t="s">
        <v>2050</v>
      </c>
    </row>
    <row r="1366" spans="1:65" s="2" customFormat="1" ht="11.25">
      <c r="A1366" s="36"/>
      <c r="B1366" s="37"/>
      <c r="C1366" s="38"/>
      <c r="D1366" s="193" t="s">
        <v>193</v>
      </c>
      <c r="E1366" s="38"/>
      <c r="F1366" s="194" t="s">
        <v>2051</v>
      </c>
      <c r="G1366" s="38"/>
      <c r="H1366" s="38"/>
      <c r="I1366" s="195"/>
      <c r="J1366" s="38"/>
      <c r="K1366" s="38"/>
      <c r="L1366" s="41"/>
      <c r="M1366" s="196"/>
      <c r="N1366" s="197"/>
      <c r="O1366" s="66"/>
      <c r="P1366" s="66"/>
      <c r="Q1366" s="66"/>
      <c r="R1366" s="66"/>
      <c r="S1366" s="66"/>
      <c r="T1366" s="67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T1366" s="19" t="s">
        <v>193</v>
      </c>
      <c r="AU1366" s="19" t="s">
        <v>82</v>
      </c>
    </row>
    <row r="1367" spans="1:65" s="13" customFormat="1" ht="11.25">
      <c r="B1367" s="198"/>
      <c r="C1367" s="199"/>
      <c r="D1367" s="200" t="s">
        <v>195</v>
      </c>
      <c r="E1367" s="201" t="s">
        <v>19</v>
      </c>
      <c r="F1367" s="202" t="s">
        <v>1481</v>
      </c>
      <c r="G1367" s="199"/>
      <c r="H1367" s="201" t="s">
        <v>19</v>
      </c>
      <c r="I1367" s="203"/>
      <c r="J1367" s="199"/>
      <c r="K1367" s="199"/>
      <c r="L1367" s="204"/>
      <c r="M1367" s="205"/>
      <c r="N1367" s="206"/>
      <c r="O1367" s="206"/>
      <c r="P1367" s="206"/>
      <c r="Q1367" s="206"/>
      <c r="R1367" s="206"/>
      <c r="S1367" s="206"/>
      <c r="T1367" s="207"/>
      <c r="AT1367" s="208" t="s">
        <v>195</v>
      </c>
      <c r="AU1367" s="208" t="s">
        <v>82</v>
      </c>
      <c r="AV1367" s="13" t="s">
        <v>80</v>
      </c>
      <c r="AW1367" s="13" t="s">
        <v>35</v>
      </c>
      <c r="AX1367" s="13" t="s">
        <v>73</v>
      </c>
      <c r="AY1367" s="208" t="s">
        <v>185</v>
      </c>
    </row>
    <row r="1368" spans="1:65" s="14" customFormat="1" ht="11.25">
      <c r="B1368" s="209"/>
      <c r="C1368" s="210"/>
      <c r="D1368" s="200" t="s">
        <v>195</v>
      </c>
      <c r="E1368" s="211" t="s">
        <v>19</v>
      </c>
      <c r="F1368" s="212" t="s">
        <v>2052</v>
      </c>
      <c r="G1368" s="210"/>
      <c r="H1368" s="213">
        <v>283.5</v>
      </c>
      <c r="I1368" s="214"/>
      <c r="J1368" s="210"/>
      <c r="K1368" s="210"/>
      <c r="L1368" s="215"/>
      <c r="M1368" s="216"/>
      <c r="N1368" s="217"/>
      <c r="O1368" s="217"/>
      <c r="P1368" s="217"/>
      <c r="Q1368" s="217"/>
      <c r="R1368" s="217"/>
      <c r="S1368" s="217"/>
      <c r="T1368" s="218"/>
      <c r="AT1368" s="219" t="s">
        <v>195</v>
      </c>
      <c r="AU1368" s="219" t="s">
        <v>82</v>
      </c>
      <c r="AV1368" s="14" t="s">
        <v>82</v>
      </c>
      <c r="AW1368" s="14" t="s">
        <v>35</v>
      </c>
      <c r="AX1368" s="14" t="s">
        <v>73</v>
      </c>
      <c r="AY1368" s="219" t="s">
        <v>185</v>
      </c>
    </row>
    <row r="1369" spans="1:65" s="15" customFormat="1" ht="11.25">
      <c r="B1369" s="220"/>
      <c r="C1369" s="221"/>
      <c r="D1369" s="200" t="s">
        <v>195</v>
      </c>
      <c r="E1369" s="222" t="s">
        <v>19</v>
      </c>
      <c r="F1369" s="223" t="s">
        <v>226</v>
      </c>
      <c r="G1369" s="221"/>
      <c r="H1369" s="224">
        <v>283.5</v>
      </c>
      <c r="I1369" s="225"/>
      <c r="J1369" s="221"/>
      <c r="K1369" s="221"/>
      <c r="L1369" s="226"/>
      <c r="M1369" s="227"/>
      <c r="N1369" s="228"/>
      <c r="O1369" s="228"/>
      <c r="P1369" s="228"/>
      <c r="Q1369" s="228"/>
      <c r="R1369" s="228"/>
      <c r="S1369" s="228"/>
      <c r="T1369" s="229"/>
      <c r="AT1369" s="230" t="s">
        <v>195</v>
      </c>
      <c r="AU1369" s="230" t="s">
        <v>82</v>
      </c>
      <c r="AV1369" s="15" t="s">
        <v>135</v>
      </c>
      <c r="AW1369" s="15" t="s">
        <v>35</v>
      </c>
      <c r="AX1369" s="15" t="s">
        <v>80</v>
      </c>
      <c r="AY1369" s="230" t="s">
        <v>185</v>
      </c>
    </row>
    <row r="1370" spans="1:65" s="2" customFormat="1" ht="24.2" customHeight="1">
      <c r="A1370" s="36"/>
      <c r="B1370" s="37"/>
      <c r="C1370" s="237" t="s">
        <v>2053</v>
      </c>
      <c r="D1370" s="237" t="s">
        <v>520</v>
      </c>
      <c r="E1370" s="238" t="s">
        <v>2054</v>
      </c>
      <c r="F1370" s="239" t="s">
        <v>2055</v>
      </c>
      <c r="G1370" s="240" t="s">
        <v>240</v>
      </c>
      <c r="H1370" s="241">
        <v>311.85000000000002</v>
      </c>
      <c r="I1370" s="242"/>
      <c r="J1370" s="243">
        <f>ROUND(I1370*H1370,2)</f>
        <v>0</v>
      </c>
      <c r="K1370" s="239" t="s">
        <v>191</v>
      </c>
      <c r="L1370" s="244"/>
      <c r="M1370" s="245" t="s">
        <v>19</v>
      </c>
      <c r="N1370" s="246" t="s">
        <v>44</v>
      </c>
      <c r="O1370" s="66"/>
      <c r="P1370" s="189">
        <f>O1370*H1370</f>
        <v>0</v>
      </c>
      <c r="Q1370" s="189">
        <v>1.6999999999999999E-3</v>
      </c>
      <c r="R1370" s="189">
        <f>Q1370*H1370</f>
        <v>0.53014499999999998</v>
      </c>
      <c r="S1370" s="189">
        <v>0</v>
      </c>
      <c r="T1370" s="190">
        <f>S1370*H1370</f>
        <v>0</v>
      </c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R1370" s="191" t="s">
        <v>627</v>
      </c>
      <c r="AT1370" s="191" t="s">
        <v>520</v>
      </c>
      <c r="AU1370" s="191" t="s">
        <v>82</v>
      </c>
      <c r="AY1370" s="19" t="s">
        <v>185</v>
      </c>
      <c r="BE1370" s="192">
        <f>IF(N1370="základní",J1370,0)</f>
        <v>0</v>
      </c>
      <c r="BF1370" s="192">
        <f>IF(N1370="snížená",J1370,0)</f>
        <v>0</v>
      </c>
      <c r="BG1370" s="192">
        <f>IF(N1370="zákl. přenesená",J1370,0)</f>
        <v>0</v>
      </c>
      <c r="BH1370" s="192">
        <f>IF(N1370="sníž. přenesená",J1370,0)</f>
        <v>0</v>
      </c>
      <c r="BI1370" s="192">
        <f>IF(N1370="nulová",J1370,0)</f>
        <v>0</v>
      </c>
      <c r="BJ1370" s="19" t="s">
        <v>80</v>
      </c>
      <c r="BK1370" s="192">
        <f>ROUND(I1370*H1370,2)</f>
        <v>0</v>
      </c>
      <c r="BL1370" s="19" t="s">
        <v>339</v>
      </c>
      <c r="BM1370" s="191" t="s">
        <v>2056</v>
      </c>
    </row>
    <row r="1371" spans="1:65" s="13" customFormat="1" ht="11.25">
      <c r="B1371" s="198"/>
      <c r="C1371" s="199"/>
      <c r="D1371" s="200" t="s">
        <v>195</v>
      </c>
      <c r="E1371" s="201" t="s">
        <v>19</v>
      </c>
      <c r="F1371" s="202" t="s">
        <v>1481</v>
      </c>
      <c r="G1371" s="199"/>
      <c r="H1371" s="201" t="s">
        <v>19</v>
      </c>
      <c r="I1371" s="203"/>
      <c r="J1371" s="199"/>
      <c r="K1371" s="199"/>
      <c r="L1371" s="204"/>
      <c r="M1371" s="205"/>
      <c r="N1371" s="206"/>
      <c r="O1371" s="206"/>
      <c r="P1371" s="206"/>
      <c r="Q1371" s="206"/>
      <c r="R1371" s="206"/>
      <c r="S1371" s="206"/>
      <c r="T1371" s="207"/>
      <c r="AT1371" s="208" t="s">
        <v>195</v>
      </c>
      <c r="AU1371" s="208" t="s">
        <v>82</v>
      </c>
      <c r="AV1371" s="13" t="s">
        <v>80</v>
      </c>
      <c r="AW1371" s="13" t="s">
        <v>35</v>
      </c>
      <c r="AX1371" s="13" t="s">
        <v>73</v>
      </c>
      <c r="AY1371" s="208" t="s">
        <v>185</v>
      </c>
    </row>
    <row r="1372" spans="1:65" s="14" customFormat="1" ht="11.25">
      <c r="B1372" s="209"/>
      <c r="C1372" s="210"/>
      <c r="D1372" s="200" t="s">
        <v>195</v>
      </c>
      <c r="E1372" s="211" t="s">
        <v>19</v>
      </c>
      <c r="F1372" s="212" t="s">
        <v>2052</v>
      </c>
      <c r="G1372" s="210"/>
      <c r="H1372" s="213">
        <v>283.5</v>
      </c>
      <c r="I1372" s="214"/>
      <c r="J1372" s="210"/>
      <c r="K1372" s="210"/>
      <c r="L1372" s="215"/>
      <c r="M1372" s="216"/>
      <c r="N1372" s="217"/>
      <c r="O1372" s="217"/>
      <c r="P1372" s="217"/>
      <c r="Q1372" s="217"/>
      <c r="R1372" s="217"/>
      <c r="S1372" s="217"/>
      <c r="T1372" s="218"/>
      <c r="AT1372" s="219" t="s">
        <v>195</v>
      </c>
      <c r="AU1372" s="219" t="s">
        <v>82</v>
      </c>
      <c r="AV1372" s="14" t="s">
        <v>82</v>
      </c>
      <c r="AW1372" s="14" t="s">
        <v>35</v>
      </c>
      <c r="AX1372" s="14" t="s">
        <v>73</v>
      </c>
      <c r="AY1372" s="219" t="s">
        <v>185</v>
      </c>
    </row>
    <row r="1373" spans="1:65" s="15" customFormat="1" ht="11.25">
      <c r="B1373" s="220"/>
      <c r="C1373" s="221"/>
      <c r="D1373" s="200" t="s">
        <v>195</v>
      </c>
      <c r="E1373" s="222" t="s">
        <v>19</v>
      </c>
      <c r="F1373" s="223" t="s">
        <v>226</v>
      </c>
      <c r="G1373" s="221"/>
      <c r="H1373" s="224">
        <v>283.5</v>
      </c>
      <c r="I1373" s="225"/>
      <c r="J1373" s="221"/>
      <c r="K1373" s="221"/>
      <c r="L1373" s="226"/>
      <c r="M1373" s="227"/>
      <c r="N1373" s="228"/>
      <c r="O1373" s="228"/>
      <c r="P1373" s="228"/>
      <c r="Q1373" s="228"/>
      <c r="R1373" s="228"/>
      <c r="S1373" s="228"/>
      <c r="T1373" s="229"/>
      <c r="AT1373" s="230" t="s">
        <v>195</v>
      </c>
      <c r="AU1373" s="230" t="s">
        <v>82</v>
      </c>
      <c r="AV1373" s="15" t="s">
        <v>135</v>
      </c>
      <c r="AW1373" s="15" t="s">
        <v>35</v>
      </c>
      <c r="AX1373" s="15" t="s">
        <v>80</v>
      </c>
      <c r="AY1373" s="230" t="s">
        <v>185</v>
      </c>
    </row>
    <row r="1374" spans="1:65" s="14" customFormat="1" ht="11.25">
      <c r="B1374" s="209"/>
      <c r="C1374" s="210"/>
      <c r="D1374" s="200" t="s">
        <v>195</v>
      </c>
      <c r="E1374" s="210"/>
      <c r="F1374" s="212" t="s">
        <v>2057</v>
      </c>
      <c r="G1374" s="210"/>
      <c r="H1374" s="213">
        <v>311.85000000000002</v>
      </c>
      <c r="I1374" s="214"/>
      <c r="J1374" s="210"/>
      <c r="K1374" s="210"/>
      <c r="L1374" s="215"/>
      <c r="M1374" s="216"/>
      <c r="N1374" s="217"/>
      <c r="O1374" s="217"/>
      <c r="P1374" s="217"/>
      <c r="Q1374" s="217"/>
      <c r="R1374" s="217"/>
      <c r="S1374" s="217"/>
      <c r="T1374" s="218"/>
      <c r="AT1374" s="219" t="s">
        <v>195</v>
      </c>
      <c r="AU1374" s="219" t="s">
        <v>82</v>
      </c>
      <c r="AV1374" s="14" t="s">
        <v>82</v>
      </c>
      <c r="AW1374" s="14" t="s">
        <v>4</v>
      </c>
      <c r="AX1374" s="14" t="s">
        <v>80</v>
      </c>
      <c r="AY1374" s="219" t="s">
        <v>185</v>
      </c>
    </row>
    <row r="1375" spans="1:65" s="2" customFormat="1" ht="16.5" customHeight="1">
      <c r="A1375" s="36"/>
      <c r="B1375" s="37"/>
      <c r="C1375" s="180" t="s">
        <v>2058</v>
      </c>
      <c r="D1375" s="180" t="s">
        <v>187</v>
      </c>
      <c r="E1375" s="181" t="s">
        <v>2059</v>
      </c>
      <c r="F1375" s="182" t="s">
        <v>2060</v>
      </c>
      <c r="G1375" s="183" t="s">
        <v>240</v>
      </c>
      <c r="H1375" s="184">
        <v>73.5</v>
      </c>
      <c r="I1375" s="185"/>
      <c r="J1375" s="186">
        <f>ROUND(I1375*H1375,2)</f>
        <v>0</v>
      </c>
      <c r="K1375" s="182" t="s">
        <v>191</v>
      </c>
      <c r="L1375" s="41"/>
      <c r="M1375" s="187" t="s">
        <v>19</v>
      </c>
      <c r="N1375" s="188" t="s">
        <v>44</v>
      </c>
      <c r="O1375" s="66"/>
      <c r="P1375" s="189">
        <f>O1375*H1375</f>
        <v>0</v>
      </c>
      <c r="Q1375" s="189">
        <v>6.9999999999999999E-4</v>
      </c>
      <c r="R1375" s="189">
        <f>Q1375*H1375</f>
        <v>5.1450000000000003E-2</v>
      </c>
      <c r="S1375" s="189">
        <v>0</v>
      </c>
      <c r="T1375" s="190">
        <f>S1375*H1375</f>
        <v>0</v>
      </c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R1375" s="191" t="s">
        <v>339</v>
      </c>
      <c r="AT1375" s="191" t="s">
        <v>187</v>
      </c>
      <c r="AU1375" s="191" t="s">
        <v>82</v>
      </c>
      <c r="AY1375" s="19" t="s">
        <v>185</v>
      </c>
      <c r="BE1375" s="192">
        <f>IF(N1375="základní",J1375,0)</f>
        <v>0</v>
      </c>
      <c r="BF1375" s="192">
        <f>IF(N1375="snížená",J1375,0)</f>
        <v>0</v>
      </c>
      <c r="BG1375" s="192">
        <f>IF(N1375="zákl. přenesená",J1375,0)</f>
        <v>0</v>
      </c>
      <c r="BH1375" s="192">
        <f>IF(N1375="sníž. přenesená",J1375,0)</f>
        <v>0</v>
      </c>
      <c r="BI1375" s="192">
        <f>IF(N1375="nulová",J1375,0)</f>
        <v>0</v>
      </c>
      <c r="BJ1375" s="19" t="s">
        <v>80</v>
      </c>
      <c r="BK1375" s="192">
        <f>ROUND(I1375*H1375,2)</f>
        <v>0</v>
      </c>
      <c r="BL1375" s="19" t="s">
        <v>339</v>
      </c>
      <c r="BM1375" s="191" t="s">
        <v>2061</v>
      </c>
    </row>
    <row r="1376" spans="1:65" s="2" customFormat="1" ht="11.25">
      <c r="A1376" s="36"/>
      <c r="B1376" s="37"/>
      <c r="C1376" s="38"/>
      <c r="D1376" s="193" t="s">
        <v>193</v>
      </c>
      <c r="E1376" s="38"/>
      <c r="F1376" s="194" t="s">
        <v>2062</v>
      </c>
      <c r="G1376" s="38"/>
      <c r="H1376" s="38"/>
      <c r="I1376" s="195"/>
      <c r="J1376" s="38"/>
      <c r="K1376" s="38"/>
      <c r="L1376" s="41"/>
      <c r="M1376" s="196"/>
      <c r="N1376" s="197"/>
      <c r="O1376" s="66"/>
      <c r="P1376" s="66"/>
      <c r="Q1376" s="66"/>
      <c r="R1376" s="66"/>
      <c r="S1376" s="66"/>
      <c r="T1376" s="67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T1376" s="19" t="s">
        <v>193</v>
      </c>
      <c r="AU1376" s="19" t="s">
        <v>82</v>
      </c>
    </row>
    <row r="1377" spans="1:65" s="13" customFormat="1" ht="11.25">
      <c r="B1377" s="198"/>
      <c r="C1377" s="199"/>
      <c r="D1377" s="200" t="s">
        <v>195</v>
      </c>
      <c r="E1377" s="201" t="s">
        <v>19</v>
      </c>
      <c r="F1377" s="202" t="s">
        <v>1481</v>
      </c>
      <c r="G1377" s="199"/>
      <c r="H1377" s="201" t="s">
        <v>19</v>
      </c>
      <c r="I1377" s="203"/>
      <c r="J1377" s="199"/>
      <c r="K1377" s="199"/>
      <c r="L1377" s="204"/>
      <c r="M1377" s="205"/>
      <c r="N1377" s="206"/>
      <c r="O1377" s="206"/>
      <c r="P1377" s="206"/>
      <c r="Q1377" s="206"/>
      <c r="R1377" s="206"/>
      <c r="S1377" s="206"/>
      <c r="T1377" s="207"/>
      <c r="AT1377" s="208" t="s">
        <v>195</v>
      </c>
      <c r="AU1377" s="208" t="s">
        <v>82</v>
      </c>
      <c r="AV1377" s="13" t="s">
        <v>80</v>
      </c>
      <c r="AW1377" s="13" t="s">
        <v>35</v>
      </c>
      <c r="AX1377" s="13" t="s">
        <v>73</v>
      </c>
      <c r="AY1377" s="208" t="s">
        <v>185</v>
      </c>
    </row>
    <row r="1378" spans="1:65" s="14" customFormat="1" ht="11.25">
      <c r="B1378" s="209"/>
      <c r="C1378" s="210"/>
      <c r="D1378" s="200" t="s">
        <v>195</v>
      </c>
      <c r="E1378" s="211" t="s">
        <v>19</v>
      </c>
      <c r="F1378" s="212" t="s">
        <v>2063</v>
      </c>
      <c r="G1378" s="210"/>
      <c r="H1378" s="213">
        <v>73.5</v>
      </c>
      <c r="I1378" s="214"/>
      <c r="J1378" s="210"/>
      <c r="K1378" s="210"/>
      <c r="L1378" s="215"/>
      <c r="M1378" s="216"/>
      <c r="N1378" s="217"/>
      <c r="O1378" s="217"/>
      <c r="P1378" s="217"/>
      <c r="Q1378" s="217"/>
      <c r="R1378" s="217"/>
      <c r="S1378" s="217"/>
      <c r="T1378" s="218"/>
      <c r="AT1378" s="219" t="s">
        <v>195</v>
      </c>
      <c r="AU1378" s="219" t="s">
        <v>82</v>
      </c>
      <c r="AV1378" s="14" t="s">
        <v>82</v>
      </c>
      <c r="AW1378" s="14" t="s">
        <v>35</v>
      </c>
      <c r="AX1378" s="14" t="s">
        <v>73</v>
      </c>
      <c r="AY1378" s="219" t="s">
        <v>185</v>
      </c>
    </row>
    <row r="1379" spans="1:65" s="15" customFormat="1" ht="11.25">
      <c r="B1379" s="220"/>
      <c r="C1379" s="221"/>
      <c r="D1379" s="200" t="s">
        <v>195</v>
      </c>
      <c r="E1379" s="222" t="s">
        <v>19</v>
      </c>
      <c r="F1379" s="223" t="s">
        <v>226</v>
      </c>
      <c r="G1379" s="221"/>
      <c r="H1379" s="224">
        <v>73.5</v>
      </c>
      <c r="I1379" s="225"/>
      <c r="J1379" s="221"/>
      <c r="K1379" s="221"/>
      <c r="L1379" s="226"/>
      <c r="M1379" s="227"/>
      <c r="N1379" s="228"/>
      <c r="O1379" s="228"/>
      <c r="P1379" s="228"/>
      <c r="Q1379" s="228"/>
      <c r="R1379" s="228"/>
      <c r="S1379" s="228"/>
      <c r="T1379" s="229"/>
      <c r="AT1379" s="230" t="s">
        <v>195</v>
      </c>
      <c r="AU1379" s="230" t="s">
        <v>82</v>
      </c>
      <c r="AV1379" s="15" t="s">
        <v>135</v>
      </c>
      <c r="AW1379" s="15" t="s">
        <v>35</v>
      </c>
      <c r="AX1379" s="15" t="s">
        <v>80</v>
      </c>
      <c r="AY1379" s="230" t="s">
        <v>185</v>
      </c>
    </row>
    <row r="1380" spans="1:65" s="2" customFormat="1" ht="16.5" customHeight="1">
      <c r="A1380" s="36"/>
      <c r="B1380" s="37"/>
      <c r="C1380" s="237" t="s">
        <v>2064</v>
      </c>
      <c r="D1380" s="237" t="s">
        <v>520</v>
      </c>
      <c r="E1380" s="238" t="s">
        <v>2065</v>
      </c>
      <c r="F1380" s="239" t="s">
        <v>2066</v>
      </c>
      <c r="G1380" s="240" t="s">
        <v>240</v>
      </c>
      <c r="H1380" s="241">
        <v>80.849999999999994</v>
      </c>
      <c r="I1380" s="242"/>
      <c r="J1380" s="243">
        <f>ROUND(I1380*H1380,2)</f>
        <v>0</v>
      </c>
      <c r="K1380" s="239" t="s">
        <v>191</v>
      </c>
      <c r="L1380" s="244"/>
      <c r="M1380" s="245" t="s">
        <v>19</v>
      </c>
      <c r="N1380" s="246" t="s">
        <v>44</v>
      </c>
      <c r="O1380" s="66"/>
      <c r="P1380" s="189">
        <f>O1380*H1380</f>
        <v>0</v>
      </c>
      <c r="Q1380" s="189">
        <v>3.3999999999999998E-3</v>
      </c>
      <c r="R1380" s="189">
        <f>Q1380*H1380</f>
        <v>0.27488999999999997</v>
      </c>
      <c r="S1380" s="189">
        <v>0</v>
      </c>
      <c r="T1380" s="190">
        <f>S1380*H1380</f>
        <v>0</v>
      </c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R1380" s="191" t="s">
        <v>627</v>
      </c>
      <c r="AT1380" s="191" t="s">
        <v>520</v>
      </c>
      <c r="AU1380" s="191" t="s">
        <v>82</v>
      </c>
      <c r="AY1380" s="19" t="s">
        <v>185</v>
      </c>
      <c r="BE1380" s="192">
        <f>IF(N1380="základní",J1380,0)</f>
        <v>0</v>
      </c>
      <c r="BF1380" s="192">
        <f>IF(N1380="snížená",J1380,0)</f>
        <v>0</v>
      </c>
      <c r="BG1380" s="192">
        <f>IF(N1380="zákl. přenesená",J1380,0)</f>
        <v>0</v>
      </c>
      <c r="BH1380" s="192">
        <f>IF(N1380="sníž. přenesená",J1380,0)</f>
        <v>0</v>
      </c>
      <c r="BI1380" s="192">
        <f>IF(N1380="nulová",J1380,0)</f>
        <v>0</v>
      </c>
      <c r="BJ1380" s="19" t="s">
        <v>80</v>
      </c>
      <c r="BK1380" s="192">
        <f>ROUND(I1380*H1380,2)</f>
        <v>0</v>
      </c>
      <c r="BL1380" s="19" t="s">
        <v>339</v>
      </c>
      <c r="BM1380" s="191" t="s">
        <v>2067</v>
      </c>
    </row>
    <row r="1381" spans="1:65" s="13" customFormat="1" ht="11.25">
      <c r="B1381" s="198"/>
      <c r="C1381" s="199"/>
      <c r="D1381" s="200" t="s">
        <v>195</v>
      </c>
      <c r="E1381" s="201" t="s">
        <v>19</v>
      </c>
      <c r="F1381" s="202" t="s">
        <v>1481</v>
      </c>
      <c r="G1381" s="199"/>
      <c r="H1381" s="201" t="s">
        <v>19</v>
      </c>
      <c r="I1381" s="203"/>
      <c r="J1381" s="199"/>
      <c r="K1381" s="199"/>
      <c r="L1381" s="204"/>
      <c r="M1381" s="205"/>
      <c r="N1381" s="206"/>
      <c r="O1381" s="206"/>
      <c r="P1381" s="206"/>
      <c r="Q1381" s="206"/>
      <c r="R1381" s="206"/>
      <c r="S1381" s="206"/>
      <c r="T1381" s="207"/>
      <c r="AT1381" s="208" t="s">
        <v>195</v>
      </c>
      <c r="AU1381" s="208" t="s">
        <v>82</v>
      </c>
      <c r="AV1381" s="13" t="s">
        <v>80</v>
      </c>
      <c r="AW1381" s="13" t="s">
        <v>35</v>
      </c>
      <c r="AX1381" s="13" t="s">
        <v>73</v>
      </c>
      <c r="AY1381" s="208" t="s">
        <v>185</v>
      </c>
    </row>
    <row r="1382" spans="1:65" s="14" customFormat="1" ht="11.25">
      <c r="B1382" s="209"/>
      <c r="C1382" s="210"/>
      <c r="D1382" s="200" t="s">
        <v>195</v>
      </c>
      <c r="E1382" s="211" t="s">
        <v>19</v>
      </c>
      <c r="F1382" s="212" t="s">
        <v>2063</v>
      </c>
      <c r="G1382" s="210"/>
      <c r="H1382" s="213">
        <v>73.5</v>
      </c>
      <c r="I1382" s="214"/>
      <c r="J1382" s="210"/>
      <c r="K1382" s="210"/>
      <c r="L1382" s="215"/>
      <c r="M1382" s="216"/>
      <c r="N1382" s="217"/>
      <c r="O1382" s="217"/>
      <c r="P1382" s="217"/>
      <c r="Q1382" s="217"/>
      <c r="R1382" s="217"/>
      <c r="S1382" s="217"/>
      <c r="T1382" s="218"/>
      <c r="AT1382" s="219" t="s">
        <v>195</v>
      </c>
      <c r="AU1382" s="219" t="s">
        <v>82</v>
      </c>
      <c r="AV1382" s="14" t="s">
        <v>82</v>
      </c>
      <c r="AW1382" s="14" t="s">
        <v>35</v>
      </c>
      <c r="AX1382" s="14" t="s">
        <v>73</v>
      </c>
      <c r="AY1382" s="219" t="s">
        <v>185</v>
      </c>
    </row>
    <row r="1383" spans="1:65" s="15" customFormat="1" ht="11.25">
      <c r="B1383" s="220"/>
      <c r="C1383" s="221"/>
      <c r="D1383" s="200" t="s">
        <v>195</v>
      </c>
      <c r="E1383" s="222" t="s">
        <v>19</v>
      </c>
      <c r="F1383" s="223" t="s">
        <v>226</v>
      </c>
      <c r="G1383" s="221"/>
      <c r="H1383" s="224">
        <v>73.5</v>
      </c>
      <c r="I1383" s="225"/>
      <c r="J1383" s="221"/>
      <c r="K1383" s="221"/>
      <c r="L1383" s="226"/>
      <c r="M1383" s="227"/>
      <c r="N1383" s="228"/>
      <c r="O1383" s="228"/>
      <c r="P1383" s="228"/>
      <c r="Q1383" s="228"/>
      <c r="R1383" s="228"/>
      <c r="S1383" s="228"/>
      <c r="T1383" s="229"/>
      <c r="AT1383" s="230" t="s">
        <v>195</v>
      </c>
      <c r="AU1383" s="230" t="s">
        <v>82</v>
      </c>
      <c r="AV1383" s="15" t="s">
        <v>135</v>
      </c>
      <c r="AW1383" s="15" t="s">
        <v>35</v>
      </c>
      <c r="AX1383" s="15" t="s">
        <v>80</v>
      </c>
      <c r="AY1383" s="230" t="s">
        <v>185</v>
      </c>
    </row>
    <row r="1384" spans="1:65" s="14" customFormat="1" ht="11.25">
      <c r="B1384" s="209"/>
      <c r="C1384" s="210"/>
      <c r="D1384" s="200" t="s">
        <v>195</v>
      </c>
      <c r="E1384" s="210"/>
      <c r="F1384" s="212" t="s">
        <v>2068</v>
      </c>
      <c r="G1384" s="210"/>
      <c r="H1384" s="213">
        <v>80.849999999999994</v>
      </c>
      <c r="I1384" s="214"/>
      <c r="J1384" s="210"/>
      <c r="K1384" s="210"/>
      <c r="L1384" s="215"/>
      <c r="M1384" s="216"/>
      <c r="N1384" s="217"/>
      <c r="O1384" s="217"/>
      <c r="P1384" s="217"/>
      <c r="Q1384" s="217"/>
      <c r="R1384" s="217"/>
      <c r="S1384" s="217"/>
      <c r="T1384" s="218"/>
      <c r="AT1384" s="219" t="s">
        <v>195</v>
      </c>
      <c r="AU1384" s="219" t="s">
        <v>82</v>
      </c>
      <c r="AV1384" s="14" t="s">
        <v>82</v>
      </c>
      <c r="AW1384" s="14" t="s">
        <v>4</v>
      </c>
      <c r="AX1384" s="14" t="s">
        <v>80</v>
      </c>
      <c r="AY1384" s="219" t="s">
        <v>185</v>
      </c>
    </row>
    <row r="1385" spans="1:65" s="2" customFormat="1" ht="16.5" customHeight="1">
      <c r="A1385" s="36"/>
      <c r="B1385" s="37"/>
      <c r="C1385" s="180" t="s">
        <v>2069</v>
      </c>
      <c r="D1385" s="180" t="s">
        <v>187</v>
      </c>
      <c r="E1385" s="181" t="s">
        <v>2070</v>
      </c>
      <c r="F1385" s="182" t="s">
        <v>2071</v>
      </c>
      <c r="G1385" s="183" t="s">
        <v>499</v>
      </c>
      <c r="H1385" s="184">
        <v>291.05500000000001</v>
      </c>
      <c r="I1385" s="185"/>
      <c r="J1385" s="186">
        <f>ROUND(I1385*H1385,2)</f>
        <v>0</v>
      </c>
      <c r="K1385" s="182" t="s">
        <v>191</v>
      </c>
      <c r="L1385" s="41"/>
      <c r="M1385" s="187" t="s">
        <v>19</v>
      </c>
      <c r="N1385" s="188" t="s">
        <v>44</v>
      </c>
      <c r="O1385" s="66"/>
      <c r="P1385" s="189">
        <f>O1385*H1385</f>
        <v>0</v>
      </c>
      <c r="Q1385" s="189">
        <v>3.0000000000000001E-5</v>
      </c>
      <c r="R1385" s="189">
        <f>Q1385*H1385</f>
        <v>8.7316500000000005E-3</v>
      </c>
      <c r="S1385" s="189">
        <v>0</v>
      </c>
      <c r="T1385" s="190">
        <f>S1385*H1385</f>
        <v>0</v>
      </c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R1385" s="191" t="s">
        <v>339</v>
      </c>
      <c r="AT1385" s="191" t="s">
        <v>187</v>
      </c>
      <c r="AU1385" s="191" t="s">
        <v>82</v>
      </c>
      <c r="AY1385" s="19" t="s">
        <v>185</v>
      </c>
      <c r="BE1385" s="192">
        <f>IF(N1385="základní",J1385,0)</f>
        <v>0</v>
      </c>
      <c r="BF1385" s="192">
        <f>IF(N1385="snížená",J1385,0)</f>
        <v>0</v>
      </c>
      <c r="BG1385" s="192">
        <f>IF(N1385="zákl. přenesená",J1385,0)</f>
        <v>0</v>
      </c>
      <c r="BH1385" s="192">
        <f>IF(N1385="sníž. přenesená",J1385,0)</f>
        <v>0</v>
      </c>
      <c r="BI1385" s="192">
        <f>IF(N1385="nulová",J1385,0)</f>
        <v>0</v>
      </c>
      <c r="BJ1385" s="19" t="s">
        <v>80</v>
      </c>
      <c r="BK1385" s="192">
        <f>ROUND(I1385*H1385,2)</f>
        <v>0</v>
      </c>
      <c r="BL1385" s="19" t="s">
        <v>339</v>
      </c>
      <c r="BM1385" s="191" t="s">
        <v>2072</v>
      </c>
    </row>
    <row r="1386" spans="1:65" s="2" customFormat="1" ht="11.25">
      <c r="A1386" s="36"/>
      <c r="B1386" s="37"/>
      <c r="C1386" s="38"/>
      <c r="D1386" s="193" t="s">
        <v>193</v>
      </c>
      <c r="E1386" s="38"/>
      <c r="F1386" s="194" t="s">
        <v>2073</v>
      </c>
      <c r="G1386" s="38"/>
      <c r="H1386" s="38"/>
      <c r="I1386" s="195"/>
      <c r="J1386" s="38"/>
      <c r="K1386" s="38"/>
      <c r="L1386" s="41"/>
      <c r="M1386" s="196"/>
      <c r="N1386" s="197"/>
      <c r="O1386" s="66"/>
      <c r="P1386" s="66"/>
      <c r="Q1386" s="66"/>
      <c r="R1386" s="66"/>
      <c r="S1386" s="66"/>
      <c r="T1386" s="67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T1386" s="19" t="s">
        <v>193</v>
      </c>
      <c r="AU1386" s="19" t="s">
        <v>82</v>
      </c>
    </row>
    <row r="1387" spans="1:65" s="13" customFormat="1" ht="11.25">
      <c r="B1387" s="198"/>
      <c r="C1387" s="199"/>
      <c r="D1387" s="200" t="s">
        <v>195</v>
      </c>
      <c r="E1387" s="201" t="s">
        <v>19</v>
      </c>
      <c r="F1387" s="202" t="s">
        <v>1481</v>
      </c>
      <c r="G1387" s="199"/>
      <c r="H1387" s="201" t="s">
        <v>19</v>
      </c>
      <c r="I1387" s="203"/>
      <c r="J1387" s="199"/>
      <c r="K1387" s="199"/>
      <c r="L1387" s="204"/>
      <c r="M1387" s="205"/>
      <c r="N1387" s="206"/>
      <c r="O1387" s="206"/>
      <c r="P1387" s="206"/>
      <c r="Q1387" s="206"/>
      <c r="R1387" s="206"/>
      <c r="S1387" s="206"/>
      <c r="T1387" s="207"/>
      <c r="AT1387" s="208" t="s">
        <v>195</v>
      </c>
      <c r="AU1387" s="208" t="s">
        <v>82</v>
      </c>
      <c r="AV1387" s="13" t="s">
        <v>80</v>
      </c>
      <c r="AW1387" s="13" t="s">
        <v>35</v>
      </c>
      <c r="AX1387" s="13" t="s">
        <v>73</v>
      </c>
      <c r="AY1387" s="208" t="s">
        <v>185</v>
      </c>
    </row>
    <row r="1388" spans="1:65" s="13" customFormat="1" ht="11.25">
      <c r="B1388" s="198"/>
      <c r="C1388" s="199"/>
      <c r="D1388" s="200" t="s">
        <v>195</v>
      </c>
      <c r="E1388" s="201" t="s">
        <v>19</v>
      </c>
      <c r="F1388" s="202" t="s">
        <v>1606</v>
      </c>
      <c r="G1388" s="199"/>
      <c r="H1388" s="201" t="s">
        <v>19</v>
      </c>
      <c r="I1388" s="203"/>
      <c r="J1388" s="199"/>
      <c r="K1388" s="199"/>
      <c r="L1388" s="204"/>
      <c r="M1388" s="205"/>
      <c r="N1388" s="206"/>
      <c r="O1388" s="206"/>
      <c r="P1388" s="206"/>
      <c r="Q1388" s="206"/>
      <c r="R1388" s="206"/>
      <c r="S1388" s="206"/>
      <c r="T1388" s="207"/>
      <c r="AT1388" s="208" t="s">
        <v>195</v>
      </c>
      <c r="AU1388" s="208" t="s">
        <v>82</v>
      </c>
      <c r="AV1388" s="13" t="s">
        <v>80</v>
      </c>
      <c r="AW1388" s="13" t="s">
        <v>35</v>
      </c>
      <c r="AX1388" s="13" t="s">
        <v>73</v>
      </c>
      <c r="AY1388" s="208" t="s">
        <v>185</v>
      </c>
    </row>
    <row r="1389" spans="1:65" s="14" customFormat="1" ht="22.5">
      <c r="B1389" s="209"/>
      <c r="C1389" s="210"/>
      <c r="D1389" s="200" t="s">
        <v>195</v>
      </c>
      <c r="E1389" s="211" t="s">
        <v>19</v>
      </c>
      <c r="F1389" s="212" t="s">
        <v>1677</v>
      </c>
      <c r="G1389" s="210"/>
      <c r="H1389" s="213">
        <v>74.105000000000004</v>
      </c>
      <c r="I1389" s="214"/>
      <c r="J1389" s="210"/>
      <c r="K1389" s="210"/>
      <c r="L1389" s="215"/>
      <c r="M1389" s="216"/>
      <c r="N1389" s="217"/>
      <c r="O1389" s="217"/>
      <c r="P1389" s="217"/>
      <c r="Q1389" s="217"/>
      <c r="R1389" s="217"/>
      <c r="S1389" s="217"/>
      <c r="T1389" s="218"/>
      <c r="AT1389" s="219" t="s">
        <v>195</v>
      </c>
      <c r="AU1389" s="219" t="s">
        <v>82</v>
      </c>
      <c r="AV1389" s="14" t="s">
        <v>82</v>
      </c>
      <c r="AW1389" s="14" t="s">
        <v>35</v>
      </c>
      <c r="AX1389" s="14" t="s">
        <v>73</v>
      </c>
      <c r="AY1389" s="219" t="s">
        <v>185</v>
      </c>
    </row>
    <row r="1390" spans="1:65" s="14" customFormat="1" ht="11.25">
      <c r="B1390" s="209"/>
      <c r="C1390" s="210"/>
      <c r="D1390" s="200" t="s">
        <v>195</v>
      </c>
      <c r="E1390" s="211" t="s">
        <v>19</v>
      </c>
      <c r="F1390" s="212" t="s">
        <v>2074</v>
      </c>
      <c r="G1390" s="210"/>
      <c r="H1390" s="213">
        <v>-9.3000000000000007</v>
      </c>
      <c r="I1390" s="214"/>
      <c r="J1390" s="210"/>
      <c r="K1390" s="210"/>
      <c r="L1390" s="215"/>
      <c r="M1390" s="216"/>
      <c r="N1390" s="217"/>
      <c r="O1390" s="217"/>
      <c r="P1390" s="217"/>
      <c r="Q1390" s="217"/>
      <c r="R1390" s="217"/>
      <c r="S1390" s="217"/>
      <c r="T1390" s="218"/>
      <c r="AT1390" s="219" t="s">
        <v>195</v>
      </c>
      <c r="AU1390" s="219" t="s">
        <v>82</v>
      </c>
      <c r="AV1390" s="14" t="s">
        <v>82</v>
      </c>
      <c r="AW1390" s="14" t="s">
        <v>35</v>
      </c>
      <c r="AX1390" s="14" t="s">
        <v>73</v>
      </c>
      <c r="AY1390" s="219" t="s">
        <v>185</v>
      </c>
    </row>
    <row r="1391" spans="1:65" s="14" customFormat="1" ht="11.25">
      <c r="B1391" s="209"/>
      <c r="C1391" s="210"/>
      <c r="D1391" s="200" t="s">
        <v>195</v>
      </c>
      <c r="E1391" s="211" t="s">
        <v>19</v>
      </c>
      <c r="F1391" s="212" t="s">
        <v>2075</v>
      </c>
      <c r="G1391" s="210"/>
      <c r="H1391" s="213">
        <v>-15</v>
      </c>
      <c r="I1391" s="214"/>
      <c r="J1391" s="210"/>
      <c r="K1391" s="210"/>
      <c r="L1391" s="215"/>
      <c r="M1391" s="216"/>
      <c r="N1391" s="217"/>
      <c r="O1391" s="217"/>
      <c r="P1391" s="217"/>
      <c r="Q1391" s="217"/>
      <c r="R1391" s="217"/>
      <c r="S1391" s="217"/>
      <c r="T1391" s="218"/>
      <c r="AT1391" s="219" t="s">
        <v>195</v>
      </c>
      <c r="AU1391" s="219" t="s">
        <v>82</v>
      </c>
      <c r="AV1391" s="14" t="s">
        <v>82</v>
      </c>
      <c r="AW1391" s="14" t="s">
        <v>35</v>
      </c>
      <c r="AX1391" s="14" t="s">
        <v>73</v>
      </c>
      <c r="AY1391" s="219" t="s">
        <v>185</v>
      </c>
    </row>
    <row r="1392" spans="1:65" s="14" customFormat="1" ht="11.25">
      <c r="B1392" s="209"/>
      <c r="C1392" s="210"/>
      <c r="D1392" s="200" t="s">
        <v>195</v>
      </c>
      <c r="E1392" s="211" t="s">
        <v>19</v>
      </c>
      <c r="F1392" s="212" t="s">
        <v>2076</v>
      </c>
      <c r="G1392" s="210"/>
      <c r="H1392" s="213">
        <v>-1.8</v>
      </c>
      <c r="I1392" s="214"/>
      <c r="J1392" s="210"/>
      <c r="K1392" s="210"/>
      <c r="L1392" s="215"/>
      <c r="M1392" s="216"/>
      <c r="N1392" s="217"/>
      <c r="O1392" s="217"/>
      <c r="P1392" s="217"/>
      <c r="Q1392" s="217"/>
      <c r="R1392" s="217"/>
      <c r="S1392" s="217"/>
      <c r="T1392" s="218"/>
      <c r="AT1392" s="219" t="s">
        <v>195</v>
      </c>
      <c r="AU1392" s="219" t="s">
        <v>82</v>
      </c>
      <c r="AV1392" s="14" t="s">
        <v>82</v>
      </c>
      <c r="AW1392" s="14" t="s">
        <v>35</v>
      </c>
      <c r="AX1392" s="14" t="s">
        <v>73</v>
      </c>
      <c r="AY1392" s="219" t="s">
        <v>185</v>
      </c>
    </row>
    <row r="1393" spans="2:51" s="14" customFormat="1" ht="11.25">
      <c r="B1393" s="209"/>
      <c r="C1393" s="210"/>
      <c r="D1393" s="200" t="s">
        <v>195</v>
      </c>
      <c r="E1393" s="211" t="s">
        <v>19</v>
      </c>
      <c r="F1393" s="212" t="s">
        <v>2077</v>
      </c>
      <c r="G1393" s="210"/>
      <c r="H1393" s="213">
        <v>-2.7</v>
      </c>
      <c r="I1393" s="214"/>
      <c r="J1393" s="210"/>
      <c r="K1393" s="210"/>
      <c r="L1393" s="215"/>
      <c r="M1393" s="216"/>
      <c r="N1393" s="217"/>
      <c r="O1393" s="217"/>
      <c r="P1393" s="217"/>
      <c r="Q1393" s="217"/>
      <c r="R1393" s="217"/>
      <c r="S1393" s="217"/>
      <c r="T1393" s="218"/>
      <c r="AT1393" s="219" t="s">
        <v>195</v>
      </c>
      <c r="AU1393" s="219" t="s">
        <v>82</v>
      </c>
      <c r="AV1393" s="14" t="s">
        <v>82</v>
      </c>
      <c r="AW1393" s="14" t="s">
        <v>35</v>
      </c>
      <c r="AX1393" s="14" t="s">
        <v>73</v>
      </c>
      <c r="AY1393" s="219" t="s">
        <v>185</v>
      </c>
    </row>
    <row r="1394" spans="2:51" s="13" customFormat="1" ht="11.25">
      <c r="B1394" s="198"/>
      <c r="C1394" s="199"/>
      <c r="D1394" s="200" t="s">
        <v>195</v>
      </c>
      <c r="E1394" s="201" t="s">
        <v>19</v>
      </c>
      <c r="F1394" s="202" t="s">
        <v>1617</v>
      </c>
      <c r="G1394" s="199"/>
      <c r="H1394" s="201" t="s">
        <v>19</v>
      </c>
      <c r="I1394" s="203"/>
      <c r="J1394" s="199"/>
      <c r="K1394" s="199"/>
      <c r="L1394" s="204"/>
      <c r="M1394" s="205"/>
      <c r="N1394" s="206"/>
      <c r="O1394" s="206"/>
      <c r="P1394" s="206"/>
      <c r="Q1394" s="206"/>
      <c r="R1394" s="206"/>
      <c r="S1394" s="206"/>
      <c r="T1394" s="207"/>
      <c r="AT1394" s="208" t="s">
        <v>195</v>
      </c>
      <c r="AU1394" s="208" t="s">
        <v>82</v>
      </c>
      <c r="AV1394" s="13" t="s">
        <v>80</v>
      </c>
      <c r="AW1394" s="13" t="s">
        <v>35</v>
      </c>
      <c r="AX1394" s="13" t="s">
        <v>73</v>
      </c>
      <c r="AY1394" s="208" t="s">
        <v>185</v>
      </c>
    </row>
    <row r="1395" spans="2:51" s="14" customFormat="1" ht="11.25">
      <c r="B1395" s="209"/>
      <c r="C1395" s="210"/>
      <c r="D1395" s="200" t="s">
        <v>195</v>
      </c>
      <c r="E1395" s="211" t="s">
        <v>19</v>
      </c>
      <c r="F1395" s="212" t="s">
        <v>1678</v>
      </c>
      <c r="G1395" s="210"/>
      <c r="H1395" s="213">
        <v>19.555</v>
      </c>
      <c r="I1395" s="214"/>
      <c r="J1395" s="210"/>
      <c r="K1395" s="210"/>
      <c r="L1395" s="215"/>
      <c r="M1395" s="216"/>
      <c r="N1395" s="217"/>
      <c r="O1395" s="217"/>
      <c r="P1395" s="217"/>
      <c r="Q1395" s="217"/>
      <c r="R1395" s="217"/>
      <c r="S1395" s="217"/>
      <c r="T1395" s="218"/>
      <c r="AT1395" s="219" t="s">
        <v>195</v>
      </c>
      <c r="AU1395" s="219" t="s">
        <v>82</v>
      </c>
      <c r="AV1395" s="14" t="s">
        <v>82</v>
      </c>
      <c r="AW1395" s="14" t="s">
        <v>35</v>
      </c>
      <c r="AX1395" s="14" t="s">
        <v>73</v>
      </c>
      <c r="AY1395" s="219" t="s">
        <v>185</v>
      </c>
    </row>
    <row r="1396" spans="2:51" s="14" customFormat="1" ht="11.25">
      <c r="B1396" s="209"/>
      <c r="C1396" s="210"/>
      <c r="D1396" s="200" t="s">
        <v>195</v>
      </c>
      <c r="E1396" s="211" t="s">
        <v>19</v>
      </c>
      <c r="F1396" s="212" t="s">
        <v>2078</v>
      </c>
      <c r="G1396" s="210"/>
      <c r="H1396" s="213">
        <v>-1.25</v>
      </c>
      <c r="I1396" s="214"/>
      <c r="J1396" s="210"/>
      <c r="K1396" s="210"/>
      <c r="L1396" s="215"/>
      <c r="M1396" s="216"/>
      <c r="N1396" s="217"/>
      <c r="O1396" s="217"/>
      <c r="P1396" s="217"/>
      <c r="Q1396" s="217"/>
      <c r="R1396" s="217"/>
      <c r="S1396" s="217"/>
      <c r="T1396" s="218"/>
      <c r="AT1396" s="219" t="s">
        <v>195</v>
      </c>
      <c r="AU1396" s="219" t="s">
        <v>82</v>
      </c>
      <c r="AV1396" s="14" t="s">
        <v>82</v>
      </c>
      <c r="AW1396" s="14" t="s">
        <v>35</v>
      </c>
      <c r="AX1396" s="14" t="s">
        <v>73</v>
      </c>
      <c r="AY1396" s="219" t="s">
        <v>185</v>
      </c>
    </row>
    <row r="1397" spans="2:51" s="13" customFormat="1" ht="11.25">
      <c r="B1397" s="198"/>
      <c r="C1397" s="199"/>
      <c r="D1397" s="200" t="s">
        <v>195</v>
      </c>
      <c r="E1397" s="201" t="s">
        <v>19</v>
      </c>
      <c r="F1397" s="202" t="s">
        <v>1621</v>
      </c>
      <c r="G1397" s="199"/>
      <c r="H1397" s="201" t="s">
        <v>19</v>
      </c>
      <c r="I1397" s="203"/>
      <c r="J1397" s="199"/>
      <c r="K1397" s="199"/>
      <c r="L1397" s="204"/>
      <c r="M1397" s="205"/>
      <c r="N1397" s="206"/>
      <c r="O1397" s="206"/>
      <c r="P1397" s="206"/>
      <c r="Q1397" s="206"/>
      <c r="R1397" s="206"/>
      <c r="S1397" s="206"/>
      <c r="T1397" s="207"/>
      <c r="AT1397" s="208" t="s">
        <v>195</v>
      </c>
      <c r="AU1397" s="208" t="s">
        <v>82</v>
      </c>
      <c r="AV1397" s="13" t="s">
        <v>80</v>
      </c>
      <c r="AW1397" s="13" t="s">
        <v>35</v>
      </c>
      <c r="AX1397" s="13" t="s">
        <v>73</v>
      </c>
      <c r="AY1397" s="208" t="s">
        <v>185</v>
      </c>
    </row>
    <row r="1398" spans="2:51" s="14" customFormat="1" ht="11.25">
      <c r="B1398" s="209"/>
      <c r="C1398" s="210"/>
      <c r="D1398" s="200" t="s">
        <v>195</v>
      </c>
      <c r="E1398" s="211" t="s">
        <v>19</v>
      </c>
      <c r="F1398" s="212" t="s">
        <v>1679</v>
      </c>
      <c r="G1398" s="210"/>
      <c r="H1398" s="213">
        <v>20.024999999999999</v>
      </c>
      <c r="I1398" s="214"/>
      <c r="J1398" s="210"/>
      <c r="K1398" s="210"/>
      <c r="L1398" s="215"/>
      <c r="M1398" s="216"/>
      <c r="N1398" s="217"/>
      <c r="O1398" s="217"/>
      <c r="P1398" s="217"/>
      <c r="Q1398" s="217"/>
      <c r="R1398" s="217"/>
      <c r="S1398" s="217"/>
      <c r="T1398" s="218"/>
      <c r="AT1398" s="219" t="s">
        <v>195</v>
      </c>
      <c r="AU1398" s="219" t="s">
        <v>82</v>
      </c>
      <c r="AV1398" s="14" t="s">
        <v>82</v>
      </c>
      <c r="AW1398" s="14" t="s">
        <v>35</v>
      </c>
      <c r="AX1398" s="14" t="s">
        <v>73</v>
      </c>
      <c r="AY1398" s="219" t="s">
        <v>185</v>
      </c>
    </row>
    <row r="1399" spans="2:51" s="14" customFormat="1" ht="11.25">
      <c r="B1399" s="209"/>
      <c r="C1399" s="210"/>
      <c r="D1399" s="200" t="s">
        <v>195</v>
      </c>
      <c r="E1399" s="211" t="s">
        <v>19</v>
      </c>
      <c r="F1399" s="212" t="s">
        <v>2078</v>
      </c>
      <c r="G1399" s="210"/>
      <c r="H1399" s="213">
        <v>-1.25</v>
      </c>
      <c r="I1399" s="214"/>
      <c r="J1399" s="210"/>
      <c r="K1399" s="210"/>
      <c r="L1399" s="215"/>
      <c r="M1399" s="216"/>
      <c r="N1399" s="217"/>
      <c r="O1399" s="217"/>
      <c r="P1399" s="217"/>
      <c r="Q1399" s="217"/>
      <c r="R1399" s="217"/>
      <c r="S1399" s="217"/>
      <c r="T1399" s="218"/>
      <c r="AT1399" s="219" t="s">
        <v>195</v>
      </c>
      <c r="AU1399" s="219" t="s">
        <v>82</v>
      </c>
      <c r="AV1399" s="14" t="s">
        <v>82</v>
      </c>
      <c r="AW1399" s="14" t="s">
        <v>35</v>
      </c>
      <c r="AX1399" s="14" t="s">
        <v>73</v>
      </c>
      <c r="AY1399" s="219" t="s">
        <v>185</v>
      </c>
    </row>
    <row r="1400" spans="2:51" s="13" customFormat="1" ht="11.25">
      <c r="B1400" s="198"/>
      <c r="C1400" s="199"/>
      <c r="D1400" s="200" t="s">
        <v>195</v>
      </c>
      <c r="E1400" s="201" t="s">
        <v>19</v>
      </c>
      <c r="F1400" s="202" t="s">
        <v>1625</v>
      </c>
      <c r="G1400" s="199"/>
      <c r="H1400" s="201" t="s">
        <v>19</v>
      </c>
      <c r="I1400" s="203"/>
      <c r="J1400" s="199"/>
      <c r="K1400" s="199"/>
      <c r="L1400" s="204"/>
      <c r="M1400" s="205"/>
      <c r="N1400" s="206"/>
      <c r="O1400" s="206"/>
      <c r="P1400" s="206"/>
      <c r="Q1400" s="206"/>
      <c r="R1400" s="206"/>
      <c r="S1400" s="206"/>
      <c r="T1400" s="207"/>
      <c r="AT1400" s="208" t="s">
        <v>195</v>
      </c>
      <c r="AU1400" s="208" t="s">
        <v>82</v>
      </c>
      <c r="AV1400" s="13" t="s">
        <v>80</v>
      </c>
      <c r="AW1400" s="13" t="s">
        <v>35</v>
      </c>
      <c r="AX1400" s="13" t="s">
        <v>73</v>
      </c>
      <c r="AY1400" s="208" t="s">
        <v>185</v>
      </c>
    </row>
    <row r="1401" spans="2:51" s="14" customFormat="1" ht="11.25">
      <c r="B1401" s="209"/>
      <c r="C1401" s="210"/>
      <c r="D1401" s="200" t="s">
        <v>195</v>
      </c>
      <c r="E1401" s="211" t="s">
        <v>19</v>
      </c>
      <c r="F1401" s="212" t="s">
        <v>1680</v>
      </c>
      <c r="G1401" s="210"/>
      <c r="H1401" s="213">
        <v>20.010000000000002</v>
      </c>
      <c r="I1401" s="214"/>
      <c r="J1401" s="210"/>
      <c r="K1401" s="210"/>
      <c r="L1401" s="215"/>
      <c r="M1401" s="216"/>
      <c r="N1401" s="217"/>
      <c r="O1401" s="217"/>
      <c r="P1401" s="217"/>
      <c r="Q1401" s="217"/>
      <c r="R1401" s="217"/>
      <c r="S1401" s="217"/>
      <c r="T1401" s="218"/>
      <c r="AT1401" s="219" t="s">
        <v>195</v>
      </c>
      <c r="AU1401" s="219" t="s">
        <v>82</v>
      </c>
      <c r="AV1401" s="14" t="s">
        <v>82</v>
      </c>
      <c r="AW1401" s="14" t="s">
        <v>35</v>
      </c>
      <c r="AX1401" s="14" t="s">
        <v>73</v>
      </c>
      <c r="AY1401" s="219" t="s">
        <v>185</v>
      </c>
    </row>
    <row r="1402" spans="2:51" s="14" customFormat="1" ht="11.25">
      <c r="B1402" s="209"/>
      <c r="C1402" s="210"/>
      <c r="D1402" s="200" t="s">
        <v>195</v>
      </c>
      <c r="E1402" s="211" t="s">
        <v>19</v>
      </c>
      <c r="F1402" s="212" t="s">
        <v>2079</v>
      </c>
      <c r="G1402" s="210"/>
      <c r="H1402" s="213">
        <v>-1.25</v>
      </c>
      <c r="I1402" s="214"/>
      <c r="J1402" s="210"/>
      <c r="K1402" s="210"/>
      <c r="L1402" s="215"/>
      <c r="M1402" s="216"/>
      <c r="N1402" s="217"/>
      <c r="O1402" s="217"/>
      <c r="P1402" s="217"/>
      <c r="Q1402" s="217"/>
      <c r="R1402" s="217"/>
      <c r="S1402" s="217"/>
      <c r="T1402" s="218"/>
      <c r="AT1402" s="219" t="s">
        <v>195</v>
      </c>
      <c r="AU1402" s="219" t="s">
        <v>82</v>
      </c>
      <c r="AV1402" s="14" t="s">
        <v>82</v>
      </c>
      <c r="AW1402" s="14" t="s">
        <v>35</v>
      </c>
      <c r="AX1402" s="14" t="s">
        <v>73</v>
      </c>
      <c r="AY1402" s="219" t="s">
        <v>185</v>
      </c>
    </row>
    <row r="1403" spans="2:51" s="13" customFormat="1" ht="11.25">
      <c r="B1403" s="198"/>
      <c r="C1403" s="199"/>
      <c r="D1403" s="200" t="s">
        <v>195</v>
      </c>
      <c r="E1403" s="201" t="s">
        <v>19</v>
      </c>
      <c r="F1403" s="202" t="s">
        <v>1627</v>
      </c>
      <c r="G1403" s="199"/>
      <c r="H1403" s="201" t="s">
        <v>19</v>
      </c>
      <c r="I1403" s="203"/>
      <c r="J1403" s="199"/>
      <c r="K1403" s="199"/>
      <c r="L1403" s="204"/>
      <c r="M1403" s="205"/>
      <c r="N1403" s="206"/>
      <c r="O1403" s="206"/>
      <c r="P1403" s="206"/>
      <c r="Q1403" s="206"/>
      <c r="R1403" s="206"/>
      <c r="S1403" s="206"/>
      <c r="T1403" s="207"/>
      <c r="AT1403" s="208" t="s">
        <v>195</v>
      </c>
      <c r="AU1403" s="208" t="s">
        <v>82</v>
      </c>
      <c r="AV1403" s="13" t="s">
        <v>80</v>
      </c>
      <c r="AW1403" s="13" t="s">
        <v>35</v>
      </c>
      <c r="AX1403" s="13" t="s">
        <v>73</v>
      </c>
      <c r="AY1403" s="208" t="s">
        <v>185</v>
      </c>
    </row>
    <row r="1404" spans="2:51" s="14" customFormat="1" ht="11.25">
      <c r="B1404" s="209"/>
      <c r="C1404" s="210"/>
      <c r="D1404" s="200" t="s">
        <v>195</v>
      </c>
      <c r="E1404" s="211" t="s">
        <v>19</v>
      </c>
      <c r="F1404" s="212" t="s">
        <v>1681</v>
      </c>
      <c r="G1404" s="210"/>
      <c r="H1404" s="213">
        <v>15.52</v>
      </c>
      <c r="I1404" s="214"/>
      <c r="J1404" s="210"/>
      <c r="K1404" s="210"/>
      <c r="L1404" s="215"/>
      <c r="M1404" s="216"/>
      <c r="N1404" s="217"/>
      <c r="O1404" s="217"/>
      <c r="P1404" s="217"/>
      <c r="Q1404" s="217"/>
      <c r="R1404" s="217"/>
      <c r="S1404" s="217"/>
      <c r="T1404" s="218"/>
      <c r="AT1404" s="219" t="s">
        <v>195</v>
      </c>
      <c r="AU1404" s="219" t="s">
        <v>82</v>
      </c>
      <c r="AV1404" s="14" t="s">
        <v>82</v>
      </c>
      <c r="AW1404" s="14" t="s">
        <v>35</v>
      </c>
      <c r="AX1404" s="14" t="s">
        <v>73</v>
      </c>
      <c r="AY1404" s="219" t="s">
        <v>185</v>
      </c>
    </row>
    <row r="1405" spans="2:51" s="14" customFormat="1" ht="11.25">
      <c r="B1405" s="209"/>
      <c r="C1405" s="210"/>
      <c r="D1405" s="200" t="s">
        <v>195</v>
      </c>
      <c r="E1405" s="211" t="s">
        <v>19</v>
      </c>
      <c r="F1405" s="212" t="s">
        <v>2080</v>
      </c>
      <c r="G1405" s="210"/>
      <c r="H1405" s="213">
        <v>-2.15</v>
      </c>
      <c r="I1405" s="214"/>
      <c r="J1405" s="210"/>
      <c r="K1405" s="210"/>
      <c r="L1405" s="215"/>
      <c r="M1405" s="216"/>
      <c r="N1405" s="217"/>
      <c r="O1405" s="217"/>
      <c r="P1405" s="217"/>
      <c r="Q1405" s="217"/>
      <c r="R1405" s="217"/>
      <c r="S1405" s="217"/>
      <c r="T1405" s="218"/>
      <c r="AT1405" s="219" t="s">
        <v>195</v>
      </c>
      <c r="AU1405" s="219" t="s">
        <v>82</v>
      </c>
      <c r="AV1405" s="14" t="s">
        <v>82</v>
      </c>
      <c r="AW1405" s="14" t="s">
        <v>35</v>
      </c>
      <c r="AX1405" s="14" t="s">
        <v>73</v>
      </c>
      <c r="AY1405" s="219" t="s">
        <v>185</v>
      </c>
    </row>
    <row r="1406" spans="2:51" s="13" customFormat="1" ht="11.25">
      <c r="B1406" s="198"/>
      <c r="C1406" s="199"/>
      <c r="D1406" s="200" t="s">
        <v>195</v>
      </c>
      <c r="E1406" s="201" t="s">
        <v>19</v>
      </c>
      <c r="F1406" s="202" t="s">
        <v>1631</v>
      </c>
      <c r="G1406" s="199"/>
      <c r="H1406" s="201" t="s">
        <v>19</v>
      </c>
      <c r="I1406" s="203"/>
      <c r="J1406" s="199"/>
      <c r="K1406" s="199"/>
      <c r="L1406" s="204"/>
      <c r="M1406" s="205"/>
      <c r="N1406" s="206"/>
      <c r="O1406" s="206"/>
      <c r="P1406" s="206"/>
      <c r="Q1406" s="206"/>
      <c r="R1406" s="206"/>
      <c r="S1406" s="206"/>
      <c r="T1406" s="207"/>
      <c r="AT1406" s="208" t="s">
        <v>195</v>
      </c>
      <c r="AU1406" s="208" t="s">
        <v>82</v>
      </c>
      <c r="AV1406" s="13" t="s">
        <v>80</v>
      </c>
      <c r="AW1406" s="13" t="s">
        <v>35</v>
      </c>
      <c r="AX1406" s="13" t="s">
        <v>73</v>
      </c>
      <c r="AY1406" s="208" t="s">
        <v>185</v>
      </c>
    </row>
    <row r="1407" spans="2:51" s="14" customFormat="1" ht="11.25">
      <c r="B1407" s="209"/>
      <c r="C1407" s="210"/>
      <c r="D1407" s="200" t="s">
        <v>195</v>
      </c>
      <c r="E1407" s="211" t="s">
        <v>19</v>
      </c>
      <c r="F1407" s="212" t="s">
        <v>1682</v>
      </c>
      <c r="G1407" s="210"/>
      <c r="H1407" s="213">
        <v>15.76</v>
      </c>
      <c r="I1407" s="214"/>
      <c r="J1407" s="210"/>
      <c r="K1407" s="210"/>
      <c r="L1407" s="215"/>
      <c r="M1407" s="216"/>
      <c r="N1407" s="217"/>
      <c r="O1407" s="217"/>
      <c r="P1407" s="217"/>
      <c r="Q1407" s="217"/>
      <c r="R1407" s="217"/>
      <c r="S1407" s="217"/>
      <c r="T1407" s="218"/>
      <c r="AT1407" s="219" t="s">
        <v>195</v>
      </c>
      <c r="AU1407" s="219" t="s">
        <v>82</v>
      </c>
      <c r="AV1407" s="14" t="s">
        <v>82</v>
      </c>
      <c r="AW1407" s="14" t="s">
        <v>35</v>
      </c>
      <c r="AX1407" s="14" t="s">
        <v>73</v>
      </c>
      <c r="AY1407" s="219" t="s">
        <v>185</v>
      </c>
    </row>
    <row r="1408" spans="2:51" s="14" customFormat="1" ht="11.25">
      <c r="B1408" s="209"/>
      <c r="C1408" s="210"/>
      <c r="D1408" s="200" t="s">
        <v>195</v>
      </c>
      <c r="E1408" s="211" t="s">
        <v>19</v>
      </c>
      <c r="F1408" s="212" t="s">
        <v>2078</v>
      </c>
      <c r="G1408" s="210"/>
      <c r="H1408" s="213">
        <v>-1.25</v>
      </c>
      <c r="I1408" s="214"/>
      <c r="J1408" s="210"/>
      <c r="K1408" s="210"/>
      <c r="L1408" s="215"/>
      <c r="M1408" s="216"/>
      <c r="N1408" s="217"/>
      <c r="O1408" s="217"/>
      <c r="P1408" s="217"/>
      <c r="Q1408" s="217"/>
      <c r="R1408" s="217"/>
      <c r="S1408" s="217"/>
      <c r="T1408" s="218"/>
      <c r="AT1408" s="219" t="s">
        <v>195</v>
      </c>
      <c r="AU1408" s="219" t="s">
        <v>82</v>
      </c>
      <c r="AV1408" s="14" t="s">
        <v>82</v>
      </c>
      <c r="AW1408" s="14" t="s">
        <v>35</v>
      </c>
      <c r="AX1408" s="14" t="s">
        <v>73</v>
      </c>
      <c r="AY1408" s="219" t="s">
        <v>185</v>
      </c>
    </row>
    <row r="1409" spans="2:51" s="13" customFormat="1" ht="11.25">
      <c r="B1409" s="198"/>
      <c r="C1409" s="199"/>
      <c r="D1409" s="200" t="s">
        <v>195</v>
      </c>
      <c r="E1409" s="201" t="s">
        <v>19</v>
      </c>
      <c r="F1409" s="202" t="s">
        <v>1633</v>
      </c>
      <c r="G1409" s="199"/>
      <c r="H1409" s="201" t="s">
        <v>19</v>
      </c>
      <c r="I1409" s="203"/>
      <c r="J1409" s="199"/>
      <c r="K1409" s="199"/>
      <c r="L1409" s="204"/>
      <c r="M1409" s="205"/>
      <c r="N1409" s="206"/>
      <c r="O1409" s="206"/>
      <c r="P1409" s="206"/>
      <c r="Q1409" s="206"/>
      <c r="R1409" s="206"/>
      <c r="S1409" s="206"/>
      <c r="T1409" s="207"/>
      <c r="AT1409" s="208" t="s">
        <v>195</v>
      </c>
      <c r="AU1409" s="208" t="s">
        <v>82</v>
      </c>
      <c r="AV1409" s="13" t="s">
        <v>80</v>
      </c>
      <c r="AW1409" s="13" t="s">
        <v>35</v>
      </c>
      <c r="AX1409" s="13" t="s">
        <v>73</v>
      </c>
      <c r="AY1409" s="208" t="s">
        <v>185</v>
      </c>
    </row>
    <row r="1410" spans="2:51" s="14" customFormat="1" ht="11.25">
      <c r="B1410" s="209"/>
      <c r="C1410" s="210"/>
      <c r="D1410" s="200" t="s">
        <v>195</v>
      </c>
      <c r="E1410" s="211" t="s">
        <v>19</v>
      </c>
      <c r="F1410" s="212" t="s">
        <v>1681</v>
      </c>
      <c r="G1410" s="210"/>
      <c r="H1410" s="213">
        <v>15.52</v>
      </c>
      <c r="I1410" s="214"/>
      <c r="J1410" s="210"/>
      <c r="K1410" s="210"/>
      <c r="L1410" s="215"/>
      <c r="M1410" s="216"/>
      <c r="N1410" s="217"/>
      <c r="O1410" s="217"/>
      <c r="P1410" s="217"/>
      <c r="Q1410" s="217"/>
      <c r="R1410" s="217"/>
      <c r="S1410" s="217"/>
      <c r="T1410" s="218"/>
      <c r="AT1410" s="219" t="s">
        <v>195</v>
      </c>
      <c r="AU1410" s="219" t="s">
        <v>82</v>
      </c>
      <c r="AV1410" s="14" t="s">
        <v>82</v>
      </c>
      <c r="AW1410" s="14" t="s">
        <v>35</v>
      </c>
      <c r="AX1410" s="14" t="s">
        <v>73</v>
      </c>
      <c r="AY1410" s="219" t="s">
        <v>185</v>
      </c>
    </row>
    <row r="1411" spans="2:51" s="14" customFormat="1" ht="11.25">
      <c r="B1411" s="209"/>
      <c r="C1411" s="210"/>
      <c r="D1411" s="200" t="s">
        <v>195</v>
      </c>
      <c r="E1411" s="211" t="s">
        <v>19</v>
      </c>
      <c r="F1411" s="212" t="s">
        <v>2080</v>
      </c>
      <c r="G1411" s="210"/>
      <c r="H1411" s="213">
        <v>-2.15</v>
      </c>
      <c r="I1411" s="214"/>
      <c r="J1411" s="210"/>
      <c r="K1411" s="210"/>
      <c r="L1411" s="215"/>
      <c r="M1411" s="216"/>
      <c r="N1411" s="217"/>
      <c r="O1411" s="217"/>
      <c r="P1411" s="217"/>
      <c r="Q1411" s="217"/>
      <c r="R1411" s="217"/>
      <c r="S1411" s="217"/>
      <c r="T1411" s="218"/>
      <c r="AT1411" s="219" t="s">
        <v>195</v>
      </c>
      <c r="AU1411" s="219" t="s">
        <v>82</v>
      </c>
      <c r="AV1411" s="14" t="s">
        <v>82</v>
      </c>
      <c r="AW1411" s="14" t="s">
        <v>35</v>
      </c>
      <c r="AX1411" s="14" t="s">
        <v>73</v>
      </c>
      <c r="AY1411" s="219" t="s">
        <v>185</v>
      </c>
    </row>
    <row r="1412" spans="2:51" s="13" customFormat="1" ht="11.25">
      <c r="B1412" s="198"/>
      <c r="C1412" s="199"/>
      <c r="D1412" s="200" t="s">
        <v>195</v>
      </c>
      <c r="E1412" s="201" t="s">
        <v>19</v>
      </c>
      <c r="F1412" s="202" t="s">
        <v>1634</v>
      </c>
      <c r="G1412" s="199"/>
      <c r="H1412" s="201" t="s">
        <v>19</v>
      </c>
      <c r="I1412" s="203"/>
      <c r="J1412" s="199"/>
      <c r="K1412" s="199"/>
      <c r="L1412" s="204"/>
      <c r="M1412" s="205"/>
      <c r="N1412" s="206"/>
      <c r="O1412" s="206"/>
      <c r="P1412" s="206"/>
      <c r="Q1412" s="206"/>
      <c r="R1412" s="206"/>
      <c r="S1412" s="206"/>
      <c r="T1412" s="207"/>
      <c r="AT1412" s="208" t="s">
        <v>195</v>
      </c>
      <c r="AU1412" s="208" t="s">
        <v>82</v>
      </c>
      <c r="AV1412" s="13" t="s">
        <v>80</v>
      </c>
      <c r="AW1412" s="13" t="s">
        <v>35</v>
      </c>
      <c r="AX1412" s="13" t="s">
        <v>73</v>
      </c>
      <c r="AY1412" s="208" t="s">
        <v>185</v>
      </c>
    </row>
    <row r="1413" spans="2:51" s="14" customFormat="1" ht="11.25">
      <c r="B1413" s="209"/>
      <c r="C1413" s="210"/>
      <c r="D1413" s="200" t="s">
        <v>195</v>
      </c>
      <c r="E1413" s="211" t="s">
        <v>19</v>
      </c>
      <c r="F1413" s="212" t="s">
        <v>1683</v>
      </c>
      <c r="G1413" s="210"/>
      <c r="H1413" s="213">
        <v>22.34</v>
      </c>
      <c r="I1413" s="214"/>
      <c r="J1413" s="210"/>
      <c r="K1413" s="210"/>
      <c r="L1413" s="215"/>
      <c r="M1413" s="216"/>
      <c r="N1413" s="217"/>
      <c r="O1413" s="217"/>
      <c r="P1413" s="217"/>
      <c r="Q1413" s="217"/>
      <c r="R1413" s="217"/>
      <c r="S1413" s="217"/>
      <c r="T1413" s="218"/>
      <c r="AT1413" s="219" t="s">
        <v>195</v>
      </c>
      <c r="AU1413" s="219" t="s">
        <v>82</v>
      </c>
      <c r="AV1413" s="14" t="s">
        <v>82</v>
      </c>
      <c r="AW1413" s="14" t="s">
        <v>35</v>
      </c>
      <c r="AX1413" s="14" t="s">
        <v>73</v>
      </c>
      <c r="AY1413" s="219" t="s">
        <v>185</v>
      </c>
    </row>
    <row r="1414" spans="2:51" s="14" customFormat="1" ht="11.25">
      <c r="B1414" s="209"/>
      <c r="C1414" s="210"/>
      <c r="D1414" s="200" t="s">
        <v>195</v>
      </c>
      <c r="E1414" s="211" t="s">
        <v>19</v>
      </c>
      <c r="F1414" s="212" t="s">
        <v>2081</v>
      </c>
      <c r="G1414" s="210"/>
      <c r="H1414" s="213">
        <v>-7.4</v>
      </c>
      <c r="I1414" s="214"/>
      <c r="J1414" s="210"/>
      <c r="K1414" s="210"/>
      <c r="L1414" s="215"/>
      <c r="M1414" s="216"/>
      <c r="N1414" s="217"/>
      <c r="O1414" s="217"/>
      <c r="P1414" s="217"/>
      <c r="Q1414" s="217"/>
      <c r="R1414" s="217"/>
      <c r="S1414" s="217"/>
      <c r="T1414" s="218"/>
      <c r="AT1414" s="219" t="s">
        <v>195</v>
      </c>
      <c r="AU1414" s="219" t="s">
        <v>82</v>
      </c>
      <c r="AV1414" s="14" t="s">
        <v>82</v>
      </c>
      <c r="AW1414" s="14" t="s">
        <v>35</v>
      </c>
      <c r="AX1414" s="14" t="s">
        <v>73</v>
      </c>
      <c r="AY1414" s="219" t="s">
        <v>185</v>
      </c>
    </row>
    <row r="1415" spans="2:51" s="13" customFormat="1" ht="11.25">
      <c r="B1415" s="198"/>
      <c r="C1415" s="199"/>
      <c r="D1415" s="200" t="s">
        <v>195</v>
      </c>
      <c r="E1415" s="201" t="s">
        <v>19</v>
      </c>
      <c r="F1415" s="202" t="s">
        <v>1638</v>
      </c>
      <c r="G1415" s="199"/>
      <c r="H1415" s="201" t="s">
        <v>19</v>
      </c>
      <c r="I1415" s="203"/>
      <c r="J1415" s="199"/>
      <c r="K1415" s="199"/>
      <c r="L1415" s="204"/>
      <c r="M1415" s="205"/>
      <c r="N1415" s="206"/>
      <c r="O1415" s="206"/>
      <c r="P1415" s="206"/>
      <c r="Q1415" s="206"/>
      <c r="R1415" s="206"/>
      <c r="S1415" s="206"/>
      <c r="T1415" s="207"/>
      <c r="AT1415" s="208" t="s">
        <v>195</v>
      </c>
      <c r="AU1415" s="208" t="s">
        <v>82</v>
      </c>
      <c r="AV1415" s="13" t="s">
        <v>80</v>
      </c>
      <c r="AW1415" s="13" t="s">
        <v>35</v>
      </c>
      <c r="AX1415" s="13" t="s">
        <v>73</v>
      </c>
      <c r="AY1415" s="208" t="s">
        <v>185</v>
      </c>
    </row>
    <row r="1416" spans="2:51" s="14" customFormat="1" ht="11.25">
      <c r="B1416" s="209"/>
      <c r="C1416" s="210"/>
      <c r="D1416" s="200" t="s">
        <v>195</v>
      </c>
      <c r="E1416" s="211" t="s">
        <v>19</v>
      </c>
      <c r="F1416" s="212" t="s">
        <v>1684</v>
      </c>
      <c r="G1416" s="210"/>
      <c r="H1416" s="213">
        <v>21.83</v>
      </c>
      <c r="I1416" s="214"/>
      <c r="J1416" s="210"/>
      <c r="K1416" s="210"/>
      <c r="L1416" s="215"/>
      <c r="M1416" s="216"/>
      <c r="N1416" s="217"/>
      <c r="O1416" s="217"/>
      <c r="P1416" s="217"/>
      <c r="Q1416" s="217"/>
      <c r="R1416" s="217"/>
      <c r="S1416" s="217"/>
      <c r="T1416" s="218"/>
      <c r="AT1416" s="219" t="s">
        <v>195</v>
      </c>
      <c r="AU1416" s="219" t="s">
        <v>82</v>
      </c>
      <c r="AV1416" s="14" t="s">
        <v>82</v>
      </c>
      <c r="AW1416" s="14" t="s">
        <v>35</v>
      </c>
      <c r="AX1416" s="14" t="s">
        <v>73</v>
      </c>
      <c r="AY1416" s="219" t="s">
        <v>185</v>
      </c>
    </row>
    <row r="1417" spans="2:51" s="14" customFormat="1" ht="11.25">
      <c r="B1417" s="209"/>
      <c r="C1417" s="210"/>
      <c r="D1417" s="200" t="s">
        <v>195</v>
      </c>
      <c r="E1417" s="211" t="s">
        <v>19</v>
      </c>
      <c r="F1417" s="212" t="s">
        <v>2080</v>
      </c>
      <c r="G1417" s="210"/>
      <c r="H1417" s="213">
        <v>-2.15</v>
      </c>
      <c r="I1417" s="214"/>
      <c r="J1417" s="210"/>
      <c r="K1417" s="210"/>
      <c r="L1417" s="215"/>
      <c r="M1417" s="216"/>
      <c r="N1417" s="217"/>
      <c r="O1417" s="217"/>
      <c r="P1417" s="217"/>
      <c r="Q1417" s="217"/>
      <c r="R1417" s="217"/>
      <c r="S1417" s="217"/>
      <c r="T1417" s="218"/>
      <c r="AT1417" s="219" t="s">
        <v>195</v>
      </c>
      <c r="AU1417" s="219" t="s">
        <v>82</v>
      </c>
      <c r="AV1417" s="14" t="s">
        <v>82</v>
      </c>
      <c r="AW1417" s="14" t="s">
        <v>35</v>
      </c>
      <c r="AX1417" s="14" t="s">
        <v>73</v>
      </c>
      <c r="AY1417" s="219" t="s">
        <v>185</v>
      </c>
    </row>
    <row r="1418" spans="2:51" s="13" customFormat="1" ht="11.25">
      <c r="B1418" s="198"/>
      <c r="C1418" s="199"/>
      <c r="D1418" s="200" t="s">
        <v>195</v>
      </c>
      <c r="E1418" s="201" t="s">
        <v>19</v>
      </c>
      <c r="F1418" s="202" t="s">
        <v>1640</v>
      </c>
      <c r="G1418" s="199"/>
      <c r="H1418" s="201" t="s">
        <v>19</v>
      </c>
      <c r="I1418" s="203"/>
      <c r="J1418" s="199"/>
      <c r="K1418" s="199"/>
      <c r="L1418" s="204"/>
      <c r="M1418" s="205"/>
      <c r="N1418" s="206"/>
      <c r="O1418" s="206"/>
      <c r="P1418" s="206"/>
      <c r="Q1418" s="206"/>
      <c r="R1418" s="206"/>
      <c r="S1418" s="206"/>
      <c r="T1418" s="207"/>
      <c r="AT1418" s="208" t="s">
        <v>195</v>
      </c>
      <c r="AU1418" s="208" t="s">
        <v>82</v>
      </c>
      <c r="AV1418" s="13" t="s">
        <v>80</v>
      </c>
      <c r="AW1418" s="13" t="s">
        <v>35</v>
      </c>
      <c r="AX1418" s="13" t="s">
        <v>73</v>
      </c>
      <c r="AY1418" s="208" t="s">
        <v>185</v>
      </c>
    </row>
    <row r="1419" spans="2:51" s="14" customFormat="1" ht="11.25">
      <c r="B1419" s="209"/>
      <c r="C1419" s="210"/>
      <c r="D1419" s="200" t="s">
        <v>195</v>
      </c>
      <c r="E1419" s="211" t="s">
        <v>19</v>
      </c>
      <c r="F1419" s="212" t="s">
        <v>1685</v>
      </c>
      <c r="G1419" s="210"/>
      <c r="H1419" s="213">
        <v>16.510000000000002</v>
      </c>
      <c r="I1419" s="214"/>
      <c r="J1419" s="210"/>
      <c r="K1419" s="210"/>
      <c r="L1419" s="215"/>
      <c r="M1419" s="216"/>
      <c r="N1419" s="217"/>
      <c r="O1419" s="217"/>
      <c r="P1419" s="217"/>
      <c r="Q1419" s="217"/>
      <c r="R1419" s="217"/>
      <c r="S1419" s="217"/>
      <c r="T1419" s="218"/>
      <c r="AT1419" s="219" t="s">
        <v>195</v>
      </c>
      <c r="AU1419" s="219" t="s">
        <v>82</v>
      </c>
      <c r="AV1419" s="14" t="s">
        <v>82</v>
      </c>
      <c r="AW1419" s="14" t="s">
        <v>35</v>
      </c>
      <c r="AX1419" s="14" t="s">
        <v>73</v>
      </c>
      <c r="AY1419" s="219" t="s">
        <v>185</v>
      </c>
    </row>
    <row r="1420" spans="2:51" s="14" customFormat="1" ht="11.25">
      <c r="B1420" s="209"/>
      <c r="C1420" s="210"/>
      <c r="D1420" s="200" t="s">
        <v>195</v>
      </c>
      <c r="E1420" s="211" t="s">
        <v>19</v>
      </c>
      <c r="F1420" s="212" t="s">
        <v>2078</v>
      </c>
      <c r="G1420" s="210"/>
      <c r="H1420" s="213">
        <v>-1.25</v>
      </c>
      <c r="I1420" s="214"/>
      <c r="J1420" s="210"/>
      <c r="K1420" s="210"/>
      <c r="L1420" s="215"/>
      <c r="M1420" s="216"/>
      <c r="N1420" s="217"/>
      <c r="O1420" s="217"/>
      <c r="P1420" s="217"/>
      <c r="Q1420" s="217"/>
      <c r="R1420" s="217"/>
      <c r="S1420" s="217"/>
      <c r="T1420" s="218"/>
      <c r="AT1420" s="219" t="s">
        <v>195</v>
      </c>
      <c r="AU1420" s="219" t="s">
        <v>82</v>
      </c>
      <c r="AV1420" s="14" t="s">
        <v>82</v>
      </c>
      <c r="AW1420" s="14" t="s">
        <v>35</v>
      </c>
      <c r="AX1420" s="14" t="s">
        <v>73</v>
      </c>
      <c r="AY1420" s="219" t="s">
        <v>185</v>
      </c>
    </row>
    <row r="1421" spans="2:51" s="13" customFormat="1" ht="11.25">
      <c r="B1421" s="198"/>
      <c r="C1421" s="199"/>
      <c r="D1421" s="200" t="s">
        <v>195</v>
      </c>
      <c r="E1421" s="201" t="s">
        <v>19</v>
      </c>
      <c r="F1421" s="202" t="s">
        <v>1642</v>
      </c>
      <c r="G1421" s="199"/>
      <c r="H1421" s="201" t="s">
        <v>19</v>
      </c>
      <c r="I1421" s="203"/>
      <c r="J1421" s="199"/>
      <c r="K1421" s="199"/>
      <c r="L1421" s="204"/>
      <c r="M1421" s="205"/>
      <c r="N1421" s="206"/>
      <c r="O1421" s="206"/>
      <c r="P1421" s="206"/>
      <c r="Q1421" s="206"/>
      <c r="R1421" s="206"/>
      <c r="S1421" s="206"/>
      <c r="T1421" s="207"/>
      <c r="AT1421" s="208" t="s">
        <v>195</v>
      </c>
      <c r="AU1421" s="208" t="s">
        <v>82</v>
      </c>
      <c r="AV1421" s="13" t="s">
        <v>80</v>
      </c>
      <c r="AW1421" s="13" t="s">
        <v>35</v>
      </c>
      <c r="AX1421" s="13" t="s">
        <v>73</v>
      </c>
      <c r="AY1421" s="208" t="s">
        <v>185</v>
      </c>
    </row>
    <row r="1422" spans="2:51" s="14" customFormat="1" ht="11.25">
      <c r="B1422" s="209"/>
      <c r="C1422" s="210"/>
      <c r="D1422" s="200" t="s">
        <v>195</v>
      </c>
      <c r="E1422" s="211" t="s">
        <v>19</v>
      </c>
      <c r="F1422" s="212" t="s">
        <v>1686</v>
      </c>
      <c r="G1422" s="210"/>
      <c r="H1422" s="213">
        <v>19.07</v>
      </c>
      <c r="I1422" s="214"/>
      <c r="J1422" s="210"/>
      <c r="K1422" s="210"/>
      <c r="L1422" s="215"/>
      <c r="M1422" s="216"/>
      <c r="N1422" s="217"/>
      <c r="O1422" s="217"/>
      <c r="P1422" s="217"/>
      <c r="Q1422" s="217"/>
      <c r="R1422" s="217"/>
      <c r="S1422" s="217"/>
      <c r="T1422" s="218"/>
      <c r="AT1422" s="219" t="s">
        <v>195</v>
      </c>
      <c r="AU1422" s="219" t="s">
        <v>82</v>
      </c>
      <c r="AV1422" s="14" t="s">
        <v>82</v>
      </c>
      <c r="AW1422" s="14" t="s">
        <v>35</v>
      </c>
      <c r="AX1422" s="14" t="s">
        <v>73</v>
      </c>
      <c r="AY1422" s="219" t="s">
        <v>185</v>
      </c>
    </row>
    <row r="1423" spans="2:51" s="14" customFormat="1" ht="11.25">
      <c r="B1423" s="209"/>
      <c r="C1423" s="210"/>
      <c r="D1423" s="200" t="s">
        <v>195</v>
      </c>
      <c r="E1423" s="211" t="s">
        <v>19</v>
      </c>
      <c r="F1423" s="212" t="s">
        <v>2082</v>
      </c>
      <c r="G1423" s="210"/>
      <c r="H1423" s="213">
        <v>-0.9</v>
      </c>
      <c r="I1423" s="214"/>
      <c r="J1423" s="210"/>
      <c r="K1423" s="210"/>
      <c r="L1423" s="215"/>
      <c r="M1423" s="216"/>
      <c r="N1423" s="217"/>
      <c r="O1423" s="217"/>
      <c r="P1423" s="217"/>
      <c r="Q1423" s="217"/>
      <c r="R1423" s="217"/>
      <c r="S1423" s="217"/>
      <c r="T1423" s="218"/>
      <c r="AT1423" s="219" t="s">
        <v>195</v>
      </c>
      <c r="AU1423" s="219" t="s">
        <v>82</v>
      </c>
      <c r="AV1423" s="14" t="s">
        <v>82</v>
      </c>
      <c r="AW1423" s="14" t="s">
        <v>35</v>
      </c>
      <c r="AX1423" s="14" t="s">
        <v>73</v>
      </c>
      <c r="AY1423" s="219" t="s">
        <v>185</v>
      </c>
    </row>
    <row r="1424" spans="2:51" s="13" customFormat="1" ht="11.25">
      <c r="B1424" s="198"/>
      <c r="C1424" s="199"/>
      <c r="D1424" s="200" t="s">
        <v>195</v>
      </c>
      <c r="E1424" s="201" t="s">
        <v>19</v>
      </c>
      <c r="F1424" s="202" t="s">
        <v>1646</v>
      </c>
      <c r="G1424" s="199"/>
      <c r="H1424" s="201" t="s">
        <v>19</v>
      </c>
      <c r="I1424" s="203"/>
      <c r="J1424" s="199"/>
      <c r="K1424" s="199"/>
      <c r="L1424" s="204"/>
      <c r="M1424" s="205"/>
      <c r="N1424" s="206"/>
      <c r="O1424" s="206"/>
      <c r="P1424" s="206"/>
      <c r="Q1424" s="206"/>
      <c r="R1424" s="206"/>
      <c r="S1424" s="206"/>
      <c r="T1424" s="207"/>
      <c r="AT1424" s="208" t="s">
        <v>195</v>
      </c>
      <c r="AU1424" s="208" t="s">
        <v>82</v>
      </c>
      <c r="AV1424" s="13" t="s">
        <v>80</v>
      </c>
      <c r="AW1424" s="13" t="s">
        <v>35</v>
      </c>
      <c r="AX1424" s="13" t="s">
        <v>73</v>
      </c>
      <c r="AY1424" s="208" t="s">
        <v>185</v>
      </c>
    </row>
    <row r="1425" spans="1:65" s="14" customFormat="1" ht="11.25">
      <c r="B1425" s="209"/>
      <c r="C1425" s="210"/>
      <c r="D1425" s="200" t="s">
        <v>195</v>
      </c>
      <c r="E1425" s="211" t="s">
        <v>19</v>
      </c>
      <c r="F1425" s="212" t="s">
        <v>1687</v>
      </c>
      <c r="G1425" s="210"/>
      <c r="H1425" s="213">
        <v>19.07</v>
      </c>
      <c r="I1425" s="214"/>
      <c r="J1425" s="210"/>
      <c r="K1425" s="210"/>
      <c r="L1425" s="215"/>
      <c r="M1425" s="216"/>
      <c r="N1425" s="217"/>
      <c r="O1425" s="217"/>
      <c r="P1425" s="217"/>
      <c r="Q1425" s="217"/>
      <c r="R1425" s="217"/>
      <c r="S1425" s="217"/>
      <c r="T1425" s="218"/>
      <c r="AT1425" s="219" t="s">
        <v>195</v>
      </c>
      <c r="AU1425" s="219" t="s">
        <v>82</v>
      </c>
      <c r="AV1425" s="14" t="s">
        <v>82</v>
      </c>
      <c r="AW1425" s="14" t="s">
        <v>35</v>
      </c>
      <c r="AX1425" s="14" t="s">
        <v>73</v>
      </c>
      <c r="AY1425" s="219" t="s">
        <v>185</v>
      </c>
    </row>
    <row r="1426" spans="1:65" s="14" customFormat="1" ht="11.25">
      <c r="B1426" s="209"/>
      <c r="C1426" s="210"/>
      <c r="D1426" s="200" t="s">
        <v>195</v>
      </c>
      <c r="E1426" s="211" t="s">
        <v>19</v>
      </c>
      <c r="F1426" s="212" t="s">
        <v>2082</v>
      </c>
      <c r="G1426" s="210"/>
      <c r="H1426" s="213">
        <v>-0.9</v>
      </c>
      <c r="I1426" s="214"/>
      <c r="J1426" s="210"/>
      <c r="K1426" s="210"/>
      <c r="L1426" s="215"/>
      <c r="M1426" s="216"/>
      <c r="N1426" s="217"/>
      <c r="O1426" s="217"/>
      <c r="P1426" s="217"/>
      <c r="Q1426" s="217"/>
      <c r="R1426" s="217"/>
      <c r="S1426" s="217"/>
      <c r="T1426" s="218"/>
      <c r="AT1426" s="219" t="s">
        <v>195</v>
      </c>
      <c r="AU1426" s="219" t="s">
        <v>82</v>
      </c>
      <c r="AV1426" s="14" t="s">
        <v>82</v>
      </c>
      <c r="AW1426" s="14" t="s">
        <v>35</v>
      </c>
      <c r="AX1426" s="14" t="s">
        <v>73</v>
      </c>
      <c r="AY1426" s="219" t="s">
        <v>185</v>
      </c>
    </row>
    <row r="1427" spans="1:65" s="13" customFormat="1" ht="11.25">
      <c r="B1427" s="198"/>
      <c r="C1427" s="199"/>
      <c r="D1427" s="200" t="s">
        <v>195</v>
      </c>
      <c r="E1427" s="201" t="s">
        <v>19</v>
      </c>
      <c r="F1427" s="202" t="s">
        <v>1650</v>
      </c>
      <c r="G1427" s="199"/>
      <c r="H1427" s="201" t="s">
        <v>19</v>
      </c>
      <c r="I1427" s="203"/>
      <c r="J1427" s="199"/>
      <c r="K1427" s="199"/>
      <c r="L1427" s="204"/>
      <c r="M1427" s="205"/>
      <c r="N1427" s="206"/>
      <c r="O1427" s="206"/>
      <c r="P1427" s="206"/>
      <c r="Q1427" s="206"/>
      <c r="R1427" s="206"/>
      <c r="S1427" s="206"/>
      <c r="T1427" s="207"/>
      <c r="AT1427" s="208" t="s">
        <v>195</v>
      </c>
      <c r="AU1427" s="208" t="s">
        <v>82</v>
      </c>
      <c r="AV1427" s="13" t="s">
        <v>80</v>
      </c>
      <c r="AW1427" s="13" t="s">
        <v>35</v>
      </c>
      <c r="AX1427" s="13" t="s">
        <v>73</v>
      </c>
      <c r="AY1427" s="208" t="s">
        <v>185</v>
      </c>
    </row>
    <row r="1428" spans="1:65" s="14" customFormat="1" ht="11.25">
      <c r="B1428" s="209"/>
      <c r="C1428" s="210"/>
      <c r="D1428" s="200" t="s">
        <v>195</v>
      </c>
      <c r="E1428" s="211" t="s">
        <v>19</v>
      </c>
      <c r="F1428" s="212" t="s">
        <v>1688</v>
      </c>
      <c r="G1428" s="210"/>
      <c r="H1428" s="213">
        <v>16.62</v>
      </c>
      <c r="I1428" s="214"/>
      <c r="J1428" s="210"/>
      <c r="K1428" s="210"/>
      <c r="L1428" s="215"/>
      <c r="M1428" s="216"/>
      <c r="N1428" s="217"/>
      <c r="O1428" s="217"/>
      <c r="P1428" s="217"/>
      <c r="Q1428" s="217"/>
      <c r="R1428" s="217"/>
      <c r="S1428" s="217"/>
      <c r="T1428" s="218"/>
      <c r="AT1428" s="219" t="s">
        <v>195</v>
      </c>
      <c r="AU1428" s="219" t="s">
        <v>82</v>
      </c>
      <c r="AV1428" s="14" t="s">
        <v>82</v>
      </c>
      <c r="AW1428" s="14" t="s">
        <v>35</v>
      </c>
      <c r="AX1428" s="14" t="s">
        <v>73</v>
      </c>
      <c r="AY1428" s="219" t="s">
        <v>185</v>
      </c>
    </row>
    <row r="1429" spans="1:65" s="14" customFormat="1" ht="11.25">
      <c r="B1429" s="209"/>
      <c r="C1429" s="210"/>
      <c r="D1429" s="200" t="s">
        <v>195</v>
      </c>
      <c r="E1429" s="211" t="s">
        <v>19</v>
      </c>
      <c r="F1429" s="212" t="s">
        <v>2078</v>
      </c>
      <c r="G1429" s="210"/>
      <c r="H1429" s="213">
        <v>-1.25</v>
      </c>
      <c r="I1429" s="214"/>
      <c r="J1429" s="210"/>
      <c r="K1429" s="210"/>
      <c r="L1429" s="215"/>
      <c r="M1429" s="216"/>
      <c r="N1429" s="217"/>
      <c r="O1429" s="217"/>
      <c r="P1429" s="217"/>
      <c r="Q1429" s="217"/>
      <c r="R1429" s="217"/>
      <c r="S1429" s="217"/>
      <c r="T1429" s="218"/>
      <c r="AT1429" s="219" t="s">
        <v>195</v>
      </c>
      <c r="AU1429" s="219" t="s">
        <v>82</v>
      </c>
      <c r="AV1429" s="14" t="s">
        <v>82</v>
      </c>
      <c r="AW1429" s="14" t="s">
        <v>35</v>
      </c>
      <c r="AX1429" s="14" t="s">
        <v>73</v>
      </c>
      <c r="AY1429" s="219" t="s">
        <v>185</v>
      </c>
    </row>
    <row r="1430" spans="1:65" s="13" customFormat="1" ht="11.25">
      <c r="B1430" s="198"/>
      <c r="C1430" s="199"/>
      <c r="D1430" s="200" t="s">
        <v>195</v>
      </c>
      <c r="E1430" s="201" t="s">
        <v>19</v>
      </c>
      <c r="F1430" s="202" t="s">
        <v>1652</v>
      </c>
      <c r="G1430" s="199"/>
      <c r="H1430" s="201" t="s">
        <v>19</v>
      </c>
      <c r="I1430" s="203"/>
      <c r="J1430" s="199"/>
      <c r="K1430" s="199"/>
      <c r="L1430" s="204"/>
      <c r="M1430" s="205"/>
      <c r="N1430" s="206"/>
      <c r="O1430" s="206"/>
      <c r="P1430" s="206"/>
      <c r="Q1430" s="206"/>
      <c r="R1430" s="206"/>
      <c r="S1430" s="206"/>
      <c r="T1430" s="207"/>
      <c r="AT1430" s="208" t="s">
        <v>195</v>
      </c>
      <c r="AU1430" s="208" t="s">
        <v>82</v>
      </c>
      <c r="AV1430" s="13" t="s">
        <v>80</v>
      </c>
      <c r="AW1430" s="13" t="s">
        <v>35</v>
      </c>
      <c r="AX1430" s="13" t="s">
        <v>73</v>
      </c>
      <c r="AY1430" s="208" t="s">
        <v>185</v>
      </c>
    </row>
    <row r="1431" spans="1:65" s="14" customFormat="1" ht="11.25">
      <c r="B1431" s="209"/>
      <c r="C1431" s="210"/>
      <c r="D1431" s="200" t="s">
        <v>195</v>
      </c>
      <c r="E1431" s="211" t="s">
        <v>19</v>
      </c>
      <c r="F1431" s="212" t="s">
        <v>1689</v>
      </c>
      <c r="G1431" s="210"/>
      <c r="H1431" s="213">
        <v>16.239999999999998</v>
      </c>
      <c r="I1431" s="214"/>
      <c r="J1431" s="210"/>
      <c r="K1431" s="210"/>
      <c r="L1431" s="215"/>
      <c r="M1431" s="216"/>
      <c r="N1431" s="217"/>
      <c r="O1431" s="217"/>
      <c r="P1431" s="217"/>
      <c r="Q1431" s="217"/>
      <c r="R1431" s="217"/>
      <c r="S1431" s="217"/>
      <c r="T1431" s="218"/>
      <c r="AT1431" s="219" t="s">
        <v>195</v>
      </c>
      <c r="AU1431" s="219" t="s">
        <v>82</v>
      </c>
      <c r="AV1431" s="14" t="s">
        <v>82</v>
      </c>
      <c r="AW1431" s="14" t="s">
        <v>35</v>
      </c>
      <c r="AX1431" s="14" t="s">
        <v>73</v>
      </c>
      <c r="AY1431" s="219" t="s">
        <v>185</v>
      </c>
    </row>
    <row r="1432" spans="1:65" s="14" customFormat="1" ht="11.25">
      <c r="B1432" s="209"/>
      <c r="C1432" s="210"/>
      <c r="D1432" s="200" t="s">
        <v>195</v>
      </c>
      <c r="E1432" s="211" t="s">
        <v>19</v>
      </c>
      <c r="F1432" s="212" t="s">
        <v>2078</v>
      </c>
      <c r="G1432" s="210"/>
      <c r="H1432" s="213">
        <v>-1.25</v>
      </c>
      <c r="I1432" s="214"/>
      <c r="J1432" s="210"/>
      <c r="K1432" s="210"/>
      <c r="L1432" s="215"/>
      <c r="M1432" s="216"/>
      <c r="N1432" s="217"/>
      <c r="O1432" s="217"/>
      <c r="P1432" s="217"/>
      <c r="Q1432" s="217"/>
      <c r="R1432" s="217"/>
      <c r="S1432" s="217"/>
      <c r="T1432" s="218"/>
      <c r="AT1432" s="219" t="s">
        <v>195</v>
      </c>
      <c r="AU1432" s="219" t="s">
        <v>82</v>
      </c>
      <c r="AV1432" s="14" t="s">
        <v>82</v>
      </c>
      <c r="AW1432" s="14" t="s">
        <v>35</v>
      </c>
      <c r="AX1432" s="14" t="s">
        <v>73</v>
      </c>
      <c r="AY1432" s="219" t="s">
        <v>185</v>
      </c>
    </row>
    <row r="1433" spans="1:65" s="13" customFormat="1" ht="11.25">
      <c r="B1433" s="198"/>
      <c r="C1433" s="199"/>
      <c r="D1433" s="200" t="s">
        <v>195</v>
      </c>
      <c r="E1433" s="201" t="s">
        <v>19</v>
      </c>
      <c r="F1433" s="202" t="s">
        <v>1654</v>
      </c>
      <c r="G1433" s="199"/>
      <c r="H1433" s="201" t="s">
        <v>19</v>
      </c>
      <c r="I1433" s="203"/>
      <c r="J1433" s="199"/>
      <c r="K1433" s="199"/>
      <c r="L1433" s="204"/>
      <c r="M1433" s="205"/>
      <c r="N1433" s="206"/>
      <c r="O1433" s="206"/>
      <c r="P1433" s="206"/>
      <c r="Q1433" s="206"/>
      <c r="R1433" s="206"/>
      <c r="S1433" s="206"/>
      <c r="T1433" s="207"/>
      <c r="AT1433" s="208" t="s">
        <v>195</v>
      </c>
      <c r="AU1433" s="208" t="s">
        <v>82</v>
      </c>
      <c r="AV1433" s="13" t="s">
        <v>80</v>
      </c>
      <c r="AW1433" s="13" t="s">
        <v>35</v>
      </c>
      <c r="AX1433" s="13" t="s">
        <v>73</v>
      </c>
      <c r="AY1433" s="208" t="s">
        <v>185</v>
      </c>
    </row>
    <row r="1434" spans="1:65" s="14" customFormat="1" ht="11.25">
      <c r="B1434" s="209"/>
      <c r="C1434" s="210"/>
      <c r="D1434" s="200" t="s">
        <v>195</v>
      </c>
      <c r="E1434" s="211" t="s">
        <v>19</v>
      </c>
      <c r="F1434" s="212" t="s">
        <v>1690</v>
      </c>
      <c r="G1434" s="210"/>
      <c r="H1434" s="213">
        <v>16.440000000000001</v>
      </c>
      <c r="I1434" s="214"/>
      <c r="J1434" s="210"/>
      <c r="K1434" s="210"/>
      <c r="L1434" s="215"/>
      <c r="M1434" s="216"/>
      <c r="N1434" s="217"/>
      <c r="O1434" s="217"/>
      <c r="P1434" s="217"/>
      <c r="Q1434" s="217"/>
      <c r="R1434" s="217"/>
      <c r="S1434" s="217"/>
      <c r="T1434" s="218"/>
      <c r="AT1434" s="219" t="s">
        <v>195</v>
      </c>
      <c r="AU1434" s="219" t="s">
        <v>82</v>
      </c>
      <c r="AV1434" s="14" t="s">
        <v>82</v>
      </c>
      <c r="AW1434" s="14" t="s">
        <v>35</v>
      </c>
      <c r="AX1434" s="14" t="s">
        <v>73</v>
      </c>
      <c r="AY1434" s="219" t="s">
        <v>185</v>
      </c>
    </row>
    <row r="1435" spans="1:65" s="14" customFormat="1" ht="11.25">
      <c r="B1435" s="209"/>
      <c r="C1435" s="210"/>
      <c r="D1435" s="200" t="s">
        <v>195</v>
      </c>
      <c r="E1435" s="211" t="s">
        <v>19</v>
      </c>
      <c r="F1435" s="212" t="s">
        <v>2078</v>
      </c>
      <c r="G1435" s="210"/>
      <c r="H1435" s="213">
        <v>-1.25</v>
      </c>
      <c r="I1435" s="214"/>
      <c r="J1435" s="210"/>
      <c r="K1435" s="210"/>
      <c r="L1435" s="215"/>
      <c r="M1435" s="216"/>
      <c r="N1435" s="217"/>
      <c r="O1435" s="217"/>
      <c r="P1435" s="217"/>
      <c r="Q1435" s="217"/>
      <c r="R1435" s="217"/>
      <c r="S1435" s="217"/>
      <c r="T1435" s="218"/>
      <c r="AT1435" s="219" t="s">
        <v>195</v>
      </c>
      <c r="AU1435" s="219" t="s">
        <v>82</v>
      </c>
      <c r="AV1435" s="14" t="s">
        <v>82</v>
      </c>
      <c r="AW1435" s="14" t="s">
        <v>35</v>
      </c>
      <c r="AX1435" s="14" t="s">
        <v>73</v>
      </c>
      <c r="AY1435" s="219" t="s">
        <v>185</v>
      </c>
    </row>
    <row r="1436" spans="1:65" s="13" customFormat="1" ht="11.25">
      <c r="B1436" s="198"/>
      <c r="C1436" s="199"/>
      <c r="D1436" s="200" t="s">
        <v>195</v>
      </c>
      <c r="E1436" s="201" t="s">
        <v>19</v>
      </c>
      <c r="F1436" s="202" t="s">
        <v>1656</v>
      </c>
      <c r="G1436" s="199"/>
      <c r="H1436" s="201" t="s">
        <v>19</v>
      </c>
      <c r="I1436" s="203"/>
      <c r="J1436" s="199"/>
      <c r="K1436" s="199"/>
      <c r="L1436" s="204"/>
      <c r="M1436" s="205"/>
      <c r="N1436" s="206"/>
      <c r="O1436" s="206"/>
      <c r="P1436" s="206"/>
      <c r="Q1436" s="206"/>
      <c r="R1436" s="206"/>
      <c r="S1436" s="206"/>
      <c r="T1436" s="207"/>
      <c r="AT1436" s="208" t="s">
        <v>195</v>
      </c>
      <c r="AU1436" s="208" t="s">
        <v>82</v>
      </c>
      <c r="AV1436" s="13" t="s">
        <v>80</v>
      </c>
      <c r="AW1436" s="13" t="s">
        <v>35</v>
      </c>
      <c r="AX1436" s="13" t="s">
        <v>73</v>
      </c>
      <c r="AY1436" s="208" t="s">
        <v>185</v>
      </c>
    </row>
    <row r="1437" spans="1:65" s="14" customFormat="1" ht="11.25">
      <c r="B1437" s="209"/>
      <c r="C1437" s="210"/>
      <c r="D1437" s="200" t="s">
        <v>195</v>
      </c>
      <c r="E1437" s="211" t="s">
        <v>19</v>
      </c>
      <c r="F1437" s="212" t="s">
        <v>1691</v>
      </c>
      <c r="G1437" s="210"/>
      <c r="H1437" s="213">
        <v>18.14</v>
      </c>
      <c r="I1437" s="214"/>
      <c r="J1437" s="210"/>
      <c r="K1437" s="210"/>
      <c r="L1437" s="215"/>
      <c r="M1437" s="216"/>
      <c r="N1437" s="217"/>
      <c r="O1437" s="217"/>
      <c r="P1437" s="217"/>
      <c r="Q1437" s="217"/>
      <c r="R1437" s="217"/>
      <c r="S1437" s="217"/>
      <c r="T1437" s="218"/>
      <c r="AT1437" s="219" t="s">
        <v>195</v>
      </c>
      <c r="AU1437" s="219" t="s">
        <v>82</v>
      </c>
      <c r="AV1437" s="14" t="s">
        <v>82</v>
      </c>
      <c r="AW1437" s="14" t="s">
        <v>35</v>
      </c>
      <c r="AX1437" s="14" t="s">
        <v>73</v>
      </c>
      <c r="AY1437" s="219" t="s">
        <v>185</v>
      </c>
    </row>
    <row r="1438" spans="1:65" s="14" customFormat="1" ht="11.25">
      <c r="B1438" s="209"/>
      <c r="C1438" s="210"/>
      <c r="D1438" s="200" t="s">
        <v>195</v>
      </c>
      <c r="E1438" s="211" t="s">
        <v>19</v>
      </c>
      <c r="F1438" s="212" t="s">
        <v>2078</v>
      </c>
      <c r="G1438" s="210"/>
      <c r="H1438" s="213">
        <v>-1.25</v>
      </c>
      <c r="I1438" s="214"/>
      <c r="J1438" s="210"/>
      <c r="K1438" s="210"/>
      <c r="L1438" s="215"/>
      <c r="M1438" s="216"/>
      <c r="N1438" s="217"/>
      <c r="O1438" s="217"/>
      <c r="P1438" s="217"/>
      <c r="Q1438" s="217"/>
      <c r="R1438" s="217"/>
      <c r="S1438" s="217"/>
      <c r="T1438" s="218"/>
      <c r="AT1438" s="219" t="s">
        <v>195</v>
      </c>
      <c r="AU1438" s="219" t="s">
        <v>82</v>
      </c>
      <c r="AV1438" s="14" t="s">
        <v>82</v>
      </c>
      <c r="AW1438" s="14" t="s">
        <v>35</v>
      </c>
      <c r="AX1438" s="14" t="s">
        <v>73</v>
      </c>
      <c r="AY1438" s="219" t="s">
        <v>185</v>
      </c>
    </row>
    <row r="1439" spans="1:65" s="15" customFormat="1" ht="11.25">
      <c r="B1439" s="220"/>
      <c r="C1439" s="221"/>
      <c r="D1439" s="200" t="s">
        <v>195</v>
      </c>
      <c r="E1439" s="222" t="s">
        <v>19</v>
      </c>
      <c r="F1439" s="223" t="s">
        <v>226</v>
      </c>
      <c r="G1439" s="221"/>
      <c r="H1439" s="224">
        <v>291.05499999999995</v>
      </c>
      <c r="I1439" s="225"/>
      <c r="J1439" s="221"/>
      <c r="K1439" s="221"/>
      <c r="L1439" s="226"/>
      <c r="M1439" s="227"/>
      <c r="N1439" s="228"/>
      <c r="O1439" s="228"/>
      <c r="P1439" s="228"/>
      <c r="Q1439" s="228"/>
      <c r="R1439" s="228"/>
      <c r="S1439" s="228"/>
      <c r="T1439" s="229"/>
      <c r="AT1439" s="230" t="s">
        <v>195</v>
      </c>
      <c r="AU1439" s="230" t="s">
        <v>82</v>
      </c>
      <c r="AV1439" s="15" t="s">
        <v>135</v>
      </c>
      <c r="AW1439" s="15" t="s">
        <v>35</v>
      </c>
      <c r="AX1439" s="15" t="s">
        <v>80</v>
      </c>
      <c r="AY1439" s="230" t="s">
        <v>185</v>
      </c>
    </row>
    <row r="1440" spans="1:65" s="2" customFormat="1" ht="16.5" customHeight="1">
      <c r="A1440" s="36"/>
      <c r="B1440" s="37"/>
      <c r="C1440" s="237" t="s">
        <v>2083</v>
      </c>
      <c r="D1440" s="237" t="s">
        <v>520</v>
      </c>
      <c r="E1440" s="238" t="s">
        <v>2084</v>
      </c>
      <c r="F1440" s="239" t="s">
        <v>2085</v>
      </c>
      <c r="G1440" s="240" t="s">
        <v>499</v>
      </c>
      <c r="H1440" s="241">
        <v>46.210999999999999</v>
      </c>
      <c r="I1440" s="242"/>
      <c r="J1440" s="243">
        <f>ROUND(I1440*H1440,2)</f>
        <v>0</v>
      </c>
      <c r="K1440" s="239" t="s">
        <v>191</v>
      </c>
      <c r="L1440" s="244"/>
      <c r="M1440" s="245" t="s">
        <v>19</v>
      </c>
      <c r="N1440" s="246" t="s">
        <v>44</v>
      </c>
      <c r="O1440" s="66"/>
      <c r="P1440" s="189">
        <f>O1440*H1440</f>
        <v>0</v>
      </c>
      <c r="Q1440" s="189">
        <v>3.8000000000000002E-4</v>
      </c>
      <c r="R1440" s="189">
        <f>Q1440*H1440</f>
        <v>1.7560180000000002E-2</v>
      </c>
      <c r="S1440" s="189">
        <v>0</v>
      </c>
      <c r="T1440" s="190">
        <f>S1440*H1440</f>
        <v>0</v>
      </c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R1440" s="191" t="s">
        <v>627</v>
      </c>
      <c r="AT1440" s="191" t="s">
        <v>520</v>
      </c>
      <c r="AU1440" s="191" t="s">
        <v>82</v>
      </c>
      <c r="AY1440" s="19" t="s">
        <v>185</v>
      </c>
      <c r="BE1440" s="192">
        <f>IF(N1440="základní",J1440,0)</f>
        <v>0</v>
      </c>
      <c r="BF1440" s="192">
        <f>IF(N1440="snížená",J1440,0)</f>
        <v>0</v>
      </c>
      <c r="BG1440" s="192">
        <f>IF(N1440="zákl. přenesená",J1440,0)</f>
        <v>0</v>
      </c>
      <c r="BH1440" s="192">
        <f>IF(N1440="sníž. přenesená",J1440,0)</f>
        <v>0</v>
      </c>
      <c r="BI1440" s="192">
        <f>IF(N1440="nulová",J1440,0)</f>
        <v>0</v>
      </c>
      <c r="BJ1440" s="19" t="s">
        <v>80</v>
      </c>
      <c r="BK1440" s="192">
        <f>ROUND(I1440*H1440,2)</f>
        <v>0</v>
      </c>
      <c r="BL1440" s="19" t="s">
        <v>339</v>
      </c>
      <c r="BM1440" s="191" t="s">
        <v>2086</v>
      </c>
    </row>
    <row r="1441" spans="1:65" s="13" customFormat="1" ht="11.25">
      <c r="B1441" s="198"/>
      <c r="C1441" s="199"/>
      <c r="D1441" s="200" t="s">
        <v>195</v>
      </c>
      <c r="E1441" s="201" t="s">
        <v>19</v>
      </c>
      <c r="F1441" s="202" t="s">
        <v>1481</v>
      </c>
      <c r="G1441" s="199"/>
      <c r="H1441" s="201" t="s">
        <v>19</v>
      </c>
      <c r="I1441" s="203"/>
      <c r="J1441" s="199"/>
      <c r="K1441" s="199"/>
      <c r="L1441" s="204"/>
      <c r="M1441" s="205"/>
      <c r="N1441" s="206"/>
      <c r="O1441" s="206"/>
      <c r="P1441" s="206"/>
      <c r="Q1441" s="206"/>
      <c r="R1441" s="206"/>
      <c r="S1441" s="206"/>
      <c r="T1441" s="207"/>
      <c r="AT1441" s="208" t="s">
        <v>195</v>
      </c>
      <c r="AU1441" s="208" t="s">
        <v>82</v>
      </c>
      <c r="AV1441" s="13" t="s">
        <v>80</v>
      </c>
      <c r="AW1441" s="13" t="s">
        <v>35</v>
      </c>
      <c r="AX1441" s="13" t="s">
        <v>73</v>
      </c>
      <c r="AY1441" s="208" t="s">
        <v>185</v>
      </c>
    </row>
    <row r="1442" spans="1:65" s="13" customFormat="1" ht="11.25">
      <c r="B1442" s="198"/>
      <c r="C1442" s="199"/>
      <c r="D1442" s="200" t="s">
        <v>195</v>
      </c>
      <c r="E1442" s="201" t="s">
        <v>19</v>
      </c>
      <c r="F1442" s="202" t="s">
        <v>1606</v>
      </c>
      <c r="G1442" s="199"/>
      <c r="H1442" s="201" t="s">
        <v>19</v>
      </c>
      <c r="I1442" s="203"/>
      <c r="J1442" s="199"/>
      <c r="K1442" s="199"/>
      <c r="L1442" s="204"/>
      <c r="M1442" s="205"/>
      <c r="N1442" s="206"/>
      <c r="O1442" s="206"/>
      <c r="P1442" s="206"/>
      <c r="Q1442" s="206"/>
      <c r="R1442" s="206"/>
      <c r="S1442" s="206"/>
      <c r="T1442" s="207"/>
      <c r="AT1442" s="208" t="s">
        <v>195</v>
      </c>
      <c r="AU1442" s="208" t="s">
        <v>82</v>
      </c>
      <c r="AV1442" s="13" t="s">
        <v>80</v>
      </c>
      <c r="AW1442" s="13" t="s">
        <v>35</v>
      </c>
      <c r="AX1442" s="13" t="s">
        <v>73</v>
      </c>
      <c r="AY1442" s="208" t="s">
        <v>185</v>
      </c>
    </row>
    <row r="1443" spans="1:65" s="14" customFormat="1" ht="22.5">
      <c r="B1443" s="209"/>
      <c r="C1443" s="210"/>
      <c r="D1443" s="200" t="s">
        <v>195</v>
      </c>
      <c r="E1443" s="211" t="s">
        <v>19</v>
      </c>
      <c r="F1443" s="212" t="s">
        <v>1677</v>
      </c>
      <c r="G1443" s="210"/>
      <c r="H1443" s="213">
        <v>74.105000000000004</v>
      </c>
      <c r="I1443" s="214"/>
      <c r="J1443" s="210"/>
      <c r="K1443" s="210"/>
      <c r="L1443" s="215"/>
      <c r="M1443" s="216"/>
      <c r="N1443" s="217"/>
      <c r="O1443" s="217"/>
      <c r="P1443" s="217"/>
      <c r="Q1443" s="217"/>
      <c r="R1443" s="217"/>
      <c r="S1443" s="217"/>
      <c r="T1443" s="218"/>
      <c r="AT1443" s="219" t="s">
        <v>195</v>
      </c>
      <c r="AU1443" s="219" t="s">
        <v>82</v>
      </c>
      <c r="AV1443" s="14" t="s">
        <v>82</v>
      </c>
      <c r="AW1443" s="14" t="s">
        <v>35</v>
      </c>
      <c r="AX1443" s="14" t="s">
        <v>73</v>
      </c>
      <c r="AY1443" s="219" t="s">
        <v>185</v>
      </c>
    </row>
    <row r="1444" spans="1:65" s="14" customFormat="1" ht="11.25">
      <c r="B1444" s="209"/>
      <c r="C1444" s="210"/>
      <c r="D1444" s="200" t="s">
        <v>195</v>
      </c>
      <c r="E1444" s="211" t="s">
        <v>19</v>
      </c>
      <c r="F1444" s="212" t="s">
        <v>2074</v>
      </c>
      <c r="G1444" s="210"/>
      <c r="H1444" s="213">
        <v>-9.3000000000000007</v>
      </c>
      <c r="I1444" s="214"/>
      <c r="J1444" s="210"/>
      <c r="K1444" s="210"/>
      <c r="L1444" s="215"/>
      <c r="M1444" s="216"/>
      <c r="N1444" s="217"/>
      <c r="O1444" s="217"/>
      <c r="P1444" s="217"/>
      <c r="Q1444" s="217"/>
      <c r="R1444" s="217"/>
      <c r="S1444" s="217"/>
      <c r="T1444" s="218"/>
      <c r="AT1444" s="219" t="s">
        <v>195</v>
      </c>
      <c r="AU1444" s="219" t="s">
        <v>82</v>
      </c>
      <c r="AV1444" s="14" t="s">
        <v>82</v>
      </c>
      <c r="AW1444" s="14" t="s">
        <v>35</v>
      </c>
      <c r="AX1444" s="14" t="s">
        <v>73</v>
      </c>
      <c r="AY1444" s="219" t="s">
        <v>185</v>
      </c>
    </row>
    <row r="1445" spans="1:65" s="14" customFormat="1" ht="11.25">
      <c r="B1445" s="209"/>
      <c r="C1445" s="210"/>
      <c r="D1445" s="200" t="s">
        <v>195</v>
      </c>
      <c r="E1445" s="211" t="s">
        <v>19</v>
      </c>
      <c r="F1445" s="212" t="s">
        <v>2075</v>
      </c>
      <c r="G1445" s="210"/>
      <c r="H1445" s="213">
        <v>-15</v>
      </c>
      <c r="I1445" s="214"/>
      <c r="J1445" s="210"/>
      <c r="K1445" s="210"/>
      <c r="L1445" s="215"/>
      <c r="M1445" s="216"/>
      <c r="N1445" s="217"/>
      <c r="O1445" s="217"/>
      <c r="P1445" s="217"/>
      <c r="Q1445" s="217"/>
      <c r="R1445" s="217"/>
      <c r="S1445" s="217"/>
      <c r="T1445" s="218"/>
      <c r="AT1445" s="219" t="s">
        <v>195</v>
      </c>
      <c r="AU1445" s="219" t="s">
        <v>82</v>
      </c>
      <c r="AV1445" s="14" t="s">
        <v>82</v>
      </c>
      <c r="AW1445" s="14" t="s">
        <v>35</v>
      </c>
      <c r="AX1445" s="14" t="s">
        <v>73</v>
      </c>
      <c r="AY1445" s="219" t="s">
        <v>185</v>
      </c>
    </row>
    <row r="1446" spans="1:65" s="14" customFormat="1" ht="11.25">
      <c r="B1446" s="209"/>
      <c r="C1446" s="210"/>
      <c r="D1446" s="200" t="s">
        <v>195</v>
      </c>
      <c r="E1446" s="211" t="s">
        <v>19</v>
      </c>
      <c r="F1446" s="212" t="s">
        <v>2076</v>
      </c>
      <c r="G1446" s="210"/>
      <c r="H1446" s="213">
        <v>-1.8</v>
      </c>
      <c r="I1446" s="214"/>
      <c r="J1446" s="210"/>
      <c r="K1446" s="210"/>
      <c r="L1446" s="215"/>
      <c r="M1446" s="216"/>
      <c r="N1446" s="217"/>
      <c r="O1446" s="217"/>
      <c r="P1446" s="217"/>
      <c r="Q1446" s="217"/>
      <c r="R1446" s="217"/>
      <c r="S1446" s="217"/>
      <c r="T1446" s="218"/>
      <c r="AT1446" s="219" t="s">
        <v>195</v>
      </c>
      <c r="AU1446" s="219" t="s">
        <v>82</v>
      </c>
      <c r="AV1446" s="14" t="s">
        <v>82</v>
      </c>
      <c r="AW1446" s="14" t="s">
        <v>35</v>
      </c>
      <c r="AX1446" s="14" t="s">
        <v>73</v>
      </c>
      <c r="AY1446" s="219" t="s">
        <v>185</v>
      </c>
    </row>
    <row r="1447" spans="1:65" s="14" customFormat="1" ht="11.25">
      <c r="B1447" s="209"/>
      <c r="C1447" s="210"/>
      <c r="D1447" s="200" t="s">
        <v>195</v>
      </c>
      <c r="E1447" s="211" t="s">
        <v>19</v>
      </c>
      <c r="F1447" s="212" t="s">
        <v>2077</v>
      </c>
      <c r="G1447" s="210"/>
      <c r="H1447" s="213">
        <v>-2.7</v>
      </c>
      <c r="I1447" s="214"/>
      <c r="J1447" s="210"/>
      <c r="K1447" s="210"/>
      <c r="L1447" s="215"/>
      <c r="M1447" s="216"/>
      <c r="N1447" s="217"/>
      <c r="O1447" s="217"/>
      <c r="P1447" s="217"/>
      <c r="Q1447" s="217"/>
      <c r="R1447" s="217"/>
      <c r="S1447" s="217"/>
      <c r="T1447" s="218"/>
      <c r="AT1447" s="219" t="s">
        <v>195</v>
      </c>
      <c r="AU1447" s="219" t="s">
        <v>82</v>
      </c>
      <c r="AV1447" s="14" t="s">
        <v>82</v>
      </c>
      <c r="AW1447" s="14" t="s">
        <v>35</v>
      </c>
      <c r="AX1447" s="14" t="s">
        <v>73</v>
      </c>
      <c r="AY1447" s="219" t="s">
        <v>185</v>
      </c>
    </row>
    <row r="1448" spans="1:65" s="15" customFormat="1" ht="11.25">
      <c r="B1448" s="220"/>
      <c r="C1448" s="221"/>
      <c r="D1448" s="200" t="s">
        <v>195</v>
      </c>
      <c r="E1448" s="222" t="s">
        <v>19</v>
      </c>
      <c r="F1448" s="223" t="s">
        <v>226</v>
      </c>
      <c r="G1448" s="221"/>
      <c r="H1448" s="224">
        <v>45.305000000000007</v>
      </c>
      <c r="I1448" s="225"/>
      <c r="J1448" s="221"/>
      <c r="K1448" s="221"/>
      <c r="L1448" s="226"/>
      <c r="M1448" s="227"/>
      <c r="N1448" s="228"/>
      <c r="O1448" s="228"/>
      <c r="P1448" s="228"/>
      <c r="Q1448" s="228"/>
      <c r="R1448" s="228"/>
      <c r="S1448" s="228"/>
      <c r="T1448" s="229"/>
      <c r="AT1448" s="230" t="s">
        <v>195</v>
      </c>
      <c r="AU1448" s="230" t="s">
        <v>82</v>
      </c>
      <c r="AV1448" s="15" t="s">
        <v>135</v>
      </c>
      <c r="AW1448" s="15" t="s">
        <v>35</v>
      </c>
      <c r="AX1448" s="15" t="s">
        <v>80</v>
      </c>
      <c r="AY1448" s="230" t="s">
        <v>185</v>
      </c>
    </row>
    <row r="1449" spans="1:65" s="14" customFormat="1" ht="11.25">
      <c r="B1449" s="209"/>
      <c r="C1449" s="210"/>
      <c r="D1449" s="200" t="s">
        <v>195</v>
      </c>
      <c r="E1449" s="210"/>
      <c r="F1449" s="212" t="s">
        <v>2087</v>
      </c>
      <c r="G1449" s="210"/>
      <c r="H1449" s="213">
        <v>46.210999999999999</v>
      </c>
      <c r="I1449" s="214"/>
      <c r="J1449" s="210"/>
      <c r="K1449" s="210"/>
      <c r="L1449" s="215"/>
      <c r="M1449" s="216"/>
      <c r="N1449" s="217"/>
      <c r="O1449" s="217"/>
      <c r="P1449" s="217"/>
      <c r="Q1449" s="217"/>
      <c r="R1449" s="217"/>
      <c r="S1449" s="217"/>
      <c r="T1449" s="218"/>
      <c r="AT1449" s="219" t="s">
        <v>195</v>
      </c>
      <c r="AU1449" s="219" t="s">
        <v>82</v>
      </c>
      <c r="AV1449" s="14" t="s">
        <v>82</v>
      </c>
      <c r="AW1449" s="14" t="s">
        <v>4</v>
      </c>
      <c r="AX1449" s="14" t="s">
        <v>80</v>
      </c>
      <c r="AY1449" s="219" t="s">
        <v>185</v>
      </c>
    </row>
    <row r="1450" spans="1:65" s="2" customFormat="1" ht="16.5" customHeight="1">
      <c r="A1450" s="36"/>
      <c r="B1450" s="37"/>
      <c r="C1450" s="237" t="s">
        <v>2088</v>
      </c>
      <c r="D1450" s="237" t="s">
        <v>520</v>
      </c>
      <c r="E1450" s="238" t="s">
        <v>2089</v>
      </c>
      <c r="F1450" s="239" t="s">
        <v>2090</v>
      </c>
      <c r="G1450" s="240" t="s">
        <v>499</v>
      </c>
      <c r="H1450" s="241">
        <v>250.66499999999999</v>
      </c>
      <c r="I1450" s="242"/>
      <c r="J1450" s="243">
        <f>ROUND(I1450*H1450,2)</f>
        <v>0</v>
      </c>
      <c r="K1450" s="239" t="s">
        <v>191</v>
      </c>
      <c r="L1450" s="244"/>
      <c r="M1450" s="245" t="s">
        <v>19</v>
      </c>
      <c r="N1450" s="246" t="s">
        <v>44</v>
      </c>
      <c r="O1450" s="66"/>
      <c r="P1450" s="189">
        <f>O1450*H1450</f>
        <v>0</v>
      </c>
      <c r="Q1450" s="189">
        <v>2.9999999999999997E-4</v>
      </c>
      <c r="R1450" s="189">
        <f>Q1450*H1450</f>
        <v>7.5199499999999989E-2</v>
      </c>
      <c r="S1450" s="189">
        <v>0</v>
      </c>
      <c r="T1450" s="190">
        <f>S1450*H1450</f>
        <v>0</v>
      </c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R1450" s="191" t="s">
        <v>627</v>
      </c>
      <c r="AT1450" s="191" t="s">
        <v>520</v>
      </c>
      <c r="AU1450" s="191" t="s">
        <v>82</v>
      </c>
      <c r="AY1450" s="19" t="s">
        <v>185</v>
      </c>
      <c r="BE1450" s="192">
        <f>IF(N1450="základní",J1450,0)</f>
        <v>0</v>
      </c>
      <c r="BF1450" s="192">
        <f>IF(N1450="snížená",J1450,0)</f>
        <v>0</v>
      </c>
      <c r="BG1450" s="192">
        <f>IF(N1450="zákl. přenesená",J1450,0)</f>
        <v>0</v>
      </c>
      <c r="BH1450" s="192">
        <f>IF(N1450="sníž. přenesená",J1450,0)</f>
        <v>0</v>
      </c>
      <c r="BI1450" s="192">
        <f>IF(N1450="nulová",J1450,0)</f>
        <v>0</v>
      </c>
      <c r="BJ1450" s="19" t="s">
        <v>80</v>
      </c>
      <c r="BK1450" s="192">
        <f>ROUND(I1450*H1450,2)</f>
        <v>0</v>
      </c>
      <c r="BL1450" s="19" t="s">
        <v>339</v>
      </c>
      <c r="BM1450" s="191" t="s">
        <v>2091</v>
      </c>
    </row>
    <row r="1451" spans="1:65" s="13" customFormat="1" ht="11.25">
      <c r="B1451" s="198"/>
      <c r="C1451" s="199"/>
      <c r="D1451" s="200" t="s">
        <v>195</v>
      </c>
      <c r="E1451" s="201" t="s">
        <v>19</v>
      </c>
      <c r="F1451" s="202" t="s">
        <v>1481</v>
      </c>
      <c r="G1451" s="199"/>
      <c r="H1451" s="201" t="s">
        <v>19</v>
      </c>
      <c r="I1451" s="203"/>
      <c r="J1451" s="199"/>
      <c r="K1451" s="199"/>
      <c r="L1451" s="204"/>
      <c r="M1451" s="205"/>
      <c r="N1451" s="206"/>
      <c r="O1451" s="206"/>
      <c r="P1451" s="206"/>
      <c r="Q1451" s="206"/>
      <c r="R1451" s="206"/>
      <c r="S1451" s="206"/>
      <c r="T1451" s="207"/>
      <c r="AT1451" s="208" t="s">
        <v>195</v>
      </c>
      <c r="AU1451" s="208" t="s">
        <v>82</v>
      </c>
      <c r="AV1451" s="13" t="s">
        <v>80</v>
      </c>
      <c r="AW1451" s="13" t="s">
        <v>35</v>
      </c>
      <c r="AX1451" s="13" t="s">
        <v>73</v>
      </c>
      <c r="AY1451" s="208" t="s">
        <v>185</v>
      </c>
    </row>
    <row r="1452" spans="1:65" s="13" customFormat="1" ht="11.25">
      <c r="B1452" s="198"/>
      <c r="C1452" s="199"/>
      <c r="D1452" s="200" t="s">
        <v>195</v>
      </c>
      <c r="E1452" s="201" t="s">
        <v>19</v>
      </c>
      <c r="F1452" s="202" t="s">
        <v>1617</v>
      </c>
      <c r="G1452" s="199"/>
      <c r="H1452" s="201" t="s">
        <v>19</v>
      </c>
      <c r="I1452" s="203"/>
      <c r="J1452" s="199"/>
      <c r="K1452" s="199"/>
      <c r="L1452" s="204"/>
      <c r="M1452" s="205"/>
      <c r="N1452" s="206"/>
      <c r="O1452" s="206"/>
      <c r="P1452" s="206"/>
      <c r="Q1452" s="206"/>
      <c r="R1452" s="206"/>
      <c r="S1452" s="206"/>
      <c r="T1452" s="207"/>
      <c r="AT1452" s="208" t="s">
        <v>195</v>
      </c>
      <c r="AU1452" s="208" t="s">
        <v>82</v>
      </c>
      <c r="AV1452" s="13" t="s">
        <v>80</v>
      </c>
      <c r="AW1452" s="13" t="s">
        <v>35</v>
      </c>
      <c r="AX1452" s="13" t="s">
        <v>73</v>
      </c>
      <c r="AY1452" s="208" t="s">
        <v>185</v>
      </c>
    </row>
    <row r="1453" spans="1:65" s="14" customFormat="1" ht="11.25">
      <c r="B1453" s="209"/>
      <c r="C1453" s="210"/>
      <c r="D1453" s="200" t="s">
        <v>195</v>
      </c>
      <c r="E1453" s="211" t="s">
        <v>19</v>
      </c>
      <c r="F1453" s="212" t="s">
        <v>1678</v>
      </c>
      <c r="G1453" s="210"/>
      <c r="H1453" s="213">
        <v>19.555</v>
      </c>
      <c r="I1453" s="214"/>
      <c r="J1453" s="210"/>
      <c r="K1453" s="210"/>
      <c r="L1453" s="215"/>
      <c r="M1453" s="216"/>
      <c r="N1453" s="217"/>
      <c r="O1453" s="217"/>
      <c r="P1453" s="217"/>
      <c r="Q1453" s="217"/>
      <c r="R1453" s="217"/>
      <c r="S1453" s="217"/>
      <c r="T1453" s="218"/>
      <c r="AT1453" s="219" t="s">
        <v>195</v>
      </c>
      <c r="AU1453" s="219" t="s">
        <v>82</v>
      </c>
      <c r="AV1453" s="14" t="s">
        <v>82</v>
      </c>
      <c r="AW1453" s="14" t="s">
        <v>35</v>
      </c>
      <c r="AX1453" s="14" t="s">
        <v>73</v>
      </c>
      <c r="AY1453" s="219" t="s">
        <v>185</v>
      </c>
    </row>
    <row r="1454" spans="1:65" s="14" customFormat="1" ht="11.25">
      <c r="B1454" s="209"/>
      <c r="C1454" s="210"/>
      <c r="D1454" s="200" t="s">
        <v>195</v>
      </c>
      <c r="E1454" s="211" t="s">
        <v>19</v>
      </c>
      <c r="F1454" s="212" t="s">
        <v>2078</v>
      </c>
      <c r="G1454" s="210"/>
      <c r="H1454" s="213">
        <v>-1.25</v>
      </c>
      <c r="I1454" s="214"/>
      <c r="J1454" s="210"/>
      <c r="K1454" s="210"/>
      <c r="L1454" s="215"/>
      <c r="M1454" s="216"/>
      <c r="N1454" s="217"/>
      <c r="O1454" s="217"/>
      <c r="P1454" s="217"/>
      <c r="Q1454" s="217"/>
      <c r="R1454" s="217"/>
      <c r="S1454" s="217"/>
      <c r="T1454" s="218"/>
      <c r="AT1454" s="219" t="s">
        <v>195</v>
      </c>
      <c r="AU1454" s="219" t="s">
        <v>82</v>
      </c>
      <c r="AV1454" s="14" t="s">
        <v>82</v>
      </c>
      <c r="AW1454" s="14" t="s">
        <v>35</v>
      </c>
      <c r="AX1454" s="14" t="s">
        <v>73</v>
      </c>
      <c r="AY1454" s="219" t="s">
        <v>185</v>
      </c>
    </row>
    <row r="1455" spans="1:65" s="13" customFormat="1" ht="11.25">
      <c r="B1455" s="198"/>
      <c r="C1455" s="199"/>
      <c r="D1455" s="200" t="s">
        <v>195</v>
      </c>
      <c r="E1455" s="201" t="s">
        <v>19</v>
      </c>
      <c r="F1455" s="202" t="s">
        <v>1621</v>
      </c>
      <c r="G1455" s="199"/>
      <c r="H1455" s="201" t="s">
        <v>19</v>
      </c>
      <c r="I1455" s="203"/>
      <c r="J1455" s="199"/>
      <c r="K1455" s="199"/>
      <c r="L1455" s="204"/>
      <c r="M1455" s="205"/>
      <c r="N1455" s="206"/>
      <c r="O1455" s="206"/>
      <c r="P1455" s="206"/>
      <c r="Q1455" s="206"/>
      <c r="R1455" s="206"/>
      <c r="S1455" s="206"/>
      <c r="T1455" s="207"/>
      <c r="AT1455" s="208" t="s">
        <v>195</v>
      </c>
      <c r="AU1455" s="208" t="s">
        <v>82</v>
      </c>
      <c r="AV1455" s="13" t="s">
        <v>80</v>
      </c>
      <c r="AW1455" s="13" t="s">
        <v>35</v>
      </c>
      <c r="AX1455" s="13" t="s">
        <v>73</v>
      </c>
      <c r="AY1455" s="208" t="s">
        <v>185</v>
      </c>
    </row>
    <row r="1456" spans="1:65" s="14" customFormat="1" ht="11.25">
      <c r="B1456" s="209"/>
      <c r="C1456" s="210"/>
      <c r="D1456" s="200" t="s">
        <v>195</v>
      </c>
      <c r="E1456" s="211" t="s">
        <v>19</v>
      </c>
      <c r="F1456" s="212" t="s">
        <v>1679</v>
      </c>
      <c r="G1456" s="210"/>
      <c r="H1456" s="213">
        <v>20.024999999999999</v>
      </c>
      <c r="I1456" s="214"/>
      <c r="J1456" s="210"/>
      <c r="K1456" s="210"/>
      <c r="L1456" s="215"/>
      <c r="M1456" s="216"/>
      <c r="N1456" s="217"/>
      <c r="O1456" s="217"/>
      <c r="P1456" s="217"/>
      <c r="Q1456" s="217"/>
      <c r="R1456" s="217"/>
      <c r="S1456" s="217"/>
      <c r="T1456" s="218"/>
      <c r="AT1456" s="219" t="s">
        <v>195</v>
      </c>
      <c r="AU1456" s="219" t="s">
        <v>82</v>
      </c>
      <c r="AV1456" s="14" t="s">
        <v>82</v>
      </c>
      <c r="AW1456" s="14" t="s">
        <v>35</v>
      </c>
      <c r="AX1456" s="14" t="s">
        <v>73</v>
      </c>
      <c r="AY1456" s="219" t="s">
        <v>185</v>
      </c>
    </row>
    <row r="1457" spans="2:51" s="14" customFormat="1" ht="11.25">
      <c r="B1457" s="209"/>
      <c r="C1457" s="210"/>
      <c r="D1457" s="200" t="s">
        <v>195</v>
      </c>
      <c r="E1457" s="211" t="s">
        <v>19</v>
      </c>
      <c r="F1457" s="212" t="s">
        <v>2078</v>
      </c>
      <c r="G1457" s="210"/>
      <c r="H1457" s="213">
        <v>-1.25</v>
      </c>
      <c r="I1457" s="214"/>
      <c r="J1457" s="210"/>
      <c r="K1457" s="210"/>
      <c r="L1457" s="215"/>
      <c r="M1457" s="216"/>
      <c r="N1457" s="217"/>
      <c r="O1457" s="217"/>
      <c r="P1457" s="217"/>
      <c r="Q1457" s="217"/>
      <c r="R1457" s="217"/>
      <c r="S1457" s="217"/>
      <c r="T1457" s="218"/>
      <c r="AT1457" s="219" t="s">
        <v>195</v>
      </c>
      <c r="AU1457" s="219" t="s">
        <v>82</v>
      </c>
      <c r="AV1457" s="14" t="s">
        <v>82</v>
      </c>
      <c r="AW1457" s="14" t="s">
        <v>35</v>
      </c>
      <c r="AX1457" s="14" t="s">
        <v>73</v>
      </c>
      <c r="AY1457" s="219" t="s">
        <v>185</v>
      </c>
    </row>
    <row r="1458" spans="2:51" s="13" customFormat="1" ht="11.25">
      <c r="B1458" s="198"/>
      <c r="C1458" s="199"/>
      <c r="D1458" s="200" t="s">
        <v>195</v>
      </c>
      <c r="E1458" s="201" t="s">
        <v>19</v>
      </c>
      <c r="F1458" s="202" t="s">
        <v>1625</v>
      </c>
      <c r="G1458" s="199"/>
      <c r="H1458" s="201" t="s">
        <v>19</v>
      </c>
      <c r="I1458" s="203"/>
      <c r="J1458" s="199"/>
      <c r="K1458" s="199"/>
      <c r="L1458" s="204"/>
      <c r="M1458" s="205"/>
      <c r="N1458" s="206"/>
      <c r="O1458" s="206"/>
      <c r="P1458" s="206"/>
      <c r="Q1458" s="206"/>
      <c r="R1458" s="206"/>
      <c r="S1458" s="206"/>
      <c r="T1458" s="207"/>
      <c r="AT1458" s="208" t="s">
        <v>195</v>
      </c>
      <c r="AU1458" s="208" t="s">
        <v>82</v>
      </c>
      <c r="AV1458" s="13" t="s">
        <v>80</v>
      </c>
      <c r="AW1458" s="13" t="s">
        <v>35</v>
      </c>
      <c r="AX1458" s="13" t="s">
        <v>73</v>
      </c>
      <c r="AY1458" s="208" t="s">
        <v>185</v>
      </c>
    </row>
    <row r="1459" spans="2:51" s="14" customFormat="1" ht="11.25">
      <c r="B1459" s="209"/>
      <c r="C1459" s="210"/>
      <c r="D1459" s="200" t="s">
        <v>195</v>
      </c>
      <c r="E1459" s="211" t="s">
        <v>19</v>
      </c>
      <c r="F1459" s="212" t="s">
        <v>1680</v>
      </c>
      <c r="G1459" s="210"/>
      <c r="H1459" s="213">
        <v>20.010000000000002</v>
      </c>
      <c r="I1459" s="214"/>
      <c r="J1459" s="210"/>
      <c r="K1459" s="210"/>
      <c r="L1459" s="215"/>
      <c r="M1459" s="216"/>
      <c r="N1459" s="217"/>
      <c r="O1459" s="217"/>
      <c r="P1459" s="217"/>
      <c r="Q1459" s="217"/>
      <c r="R1459" s="217"/>
      <c r="S1459" s="217"/>
      <c r="T1459" s="218"/>
      <c r="AT1459" s="219" t="s">
        <v>195</v>
      </c>
      <c r="AU1459" s="219" t="s">
        <v>82</v>
      </c>
      <c r="AV1459" s="14" t="s">
        <v>82</v>
      </c>
      <c r="AW1459" s="14" t="s">
        <v>35</v>
      </c>
      <c r="AX1459" s="14" t="s">
        <v>73</v>
      </c>
      <c r="AY1459" s="219" t="s">
        <v>185</v>
      </c>
    </row>
    <row r="1460" spans="2:51" s="14" customFormat="1" ht="11.25">
      <c r="B1460" s="209"/>
      <c r="C1460" s="210"/>
      <c r="D1460" s="200" t="s">
        <v>195</v>
      </c>
      <c r="E1460" s="211" t="s">
        <v>19</v>
      </c>
      <c r="F1460" s="212" t="s">
        <v>2079</v>
      </c>
      <c r="G1460" s="210"/>
      <c r="H1460" s="213">
        <v>-1.25</v>
      </c>
      <c r="I1460" s="214"/>
      <c r="J1460" s="210"/>
      <c r="K1460" s="210"/>
      <c r="L1460" s="215"/>
      <c r="M1460" s="216"/>
      <c r="N1460" s="217"/>
      <c r="O1460" s="217"/>
      <c r="P1460" s="217"/>
      <c r="Q1460" s="217"/>
      <c r="R1460" s="217"/>
      <c r="S1460" s="217"/>
      <c r="T1460" s="218"/>
      <c r="AT1460" s="219" t="s">
        <v>195</v>
      </c>
      <c r="AU1460" s="219" t="s">
        <v>82</v>
      </c>
      <c r="AV1460" s="14" t="s">
        <v>82</v>
      </c>
      <c r="AW1460" s="14" t="s">
        <v>35</v>
      </c>
      <c r="AX1460" s="14" t="s">
        <v>73</v>
      </c>
      <c r="AY1460" s="219" t="s">
        <v>185</v>
      </c>
    </row>
    <row r="1461" spans="2:51" s="13" customFormat="1" ht="11.25">
      <c r="B1461" s="198"/>
      <c r="C1461" s="199"/>
      <c r="D1461" s="200" t="s">
        <v>195</v>
      </c>
      <c r="E1461" s="201" t="s">
        <v>19</v>
      </c>
      <c r="F1461" s="202" t="s">
        <v>1627</v>
      </c>
      <c r="G1461" s="199"/>
      <c r="H1461" s="201" t="s">
        <v>19</v>
      </c>
      <c r="I1461" s="203"/>
      <c r="J1461" s="199"/>
      <c r="K1461" s="199"/>
      <c r="L1461" s="204"/>
      <c r="M1461" s="205"/>
      <c r="N1461" s="206"/>
      <c r="O1461" s="206"/>
      <c r="P1461" s="206"/>
      <c r="Q1461" s="206"/>
      <c r="R1461" s="206"/>
      <c r="S1461" s="206"/>
      <c r="T1461" s="207"/>
      <c r="AT1461" s="208" t="s">
        <v>195</v>
      </c>
      <c r="AU1461" s="208" t="s">
        <v>82</v>
      </c>
      <c r="AV1461" s="13" t="s">
        <v>80</v>
      </c>
      <c r="AW1461" s="13" t="s">
        <v>35</v>
      </c>
      <c r="AX1461" s="13" t="s">
        <v>73</v>
      </c>
      <c r="AY1461" s="208" t="s">
        <v>185</v>
      </c>
    </row>
    <row r="1462" spans="2:51" s="14" customFormat="1" ht="11.25">
      <c r="B1462" s="209"/>
      <c r="C1462" s="210"/>
      <c r="D1462" s="200" t="s">
        <v>195</v>
      </c>
      <c r="E1462" s="211" t="s">
        <v>19</v>
      </c>
      <c r="F1462" s="212" t="s">
        <v>1681</v>
      </c>
      <c r="G1462" s="210"/>
      <c r="H1462" s="213">
        <v>15.52</v>
      </c>
      <c r="I1462" s="214"/>
      <c r="J1462" s="210"/>
      <c r="K1462" s="210"/>
      <c r="L1462" s="215"/>
      <c r="M1462" s="216"/>
      <c r="N1462" s="217"/>
      <c r="O1462" s="217"/>
      <c r="P1462" s="217"/>
      <c r="Q1462" s="217"/>
      <c r="R1462" s="217"/>
      <c r="S1462" s="217"/>
      <c r="T1462" s="218"/>
      <c r="AT1462" s="219" t="s">
        <v>195</v>
      </c>
      <c r="AU1462" s="219" t="s">
        <v>82</v>
      </c>
      <c r="AV1462" s="14" t="s">
        <v>82</v>
      </c>
      <c r="AW1462" s="14" t="s">
        <v>35</v>
      </c>
      <c r="AX1462" s="14" t="s">
        <v>73</v>
      </c>
      <c r="AY1462" s="219" t="s">
        <v>185</v>
      </c>
    </row>
    <row r="1463" spans="2:51" s="14" customFormat="1" ht="11.25">
      <c r="B1463" s="209"/>
      <c r="C1463" s="210"/>
      <c r="D1463" s="200" t="s">
        <v>195</v>
      </c>
      <c r="E1463" s="211" t="s">
        <v>19</v>
      </c>
      <c r="F1463" s="212" t="s">
        <v>2080</v>
      </c>
      <c r="G1463" s="210"/>
      <c r="H1463" s="213">
        <v>-2.15</v>
      </c>
      <c r="I1463" s="214"/>
      <c r="J1463" s="210"/>
      <c r="K1463" s="210"/>
      <c r="L1463" s="215"/>
      <c r="M1463" s="216"/>
      <c r="N1463" s="217"/>
      <c r="O1463" s="217"/>
      <c r="P1463" s="217"/>
      <c r="Q1463" s="217"/>
      <c r="R1463" s="217"/>
      <c r="S1463" s="217"/>
      <c r="T1463" s="218"/>
      <c r="AT1463" s="219" t="s">
        <v>195</v>
      </c>
      <c r="AU1463" s="219" t="s">
        <v>82</v>
      </c>
      <c r="AV1463" s="14" t="s">
        <v>82</v>
      </c>
      <c r="AW1463" s="14" t="s">
        <v>35</v>
      </c>
      <c r="AX1463" s="14" t="s">
        <v>73</v>
      </c>
      <c r="AY1463" s="219" t="s">
        <v>185</v>
      </c>
    </row>
    <row r="1464" spans="2:51" s="13" customFormat="1" ht="11.25">
      <c r="B1464" s="198"/>
      <c r="C1464" s="199"/>
      <c r="D1464" s="200" t="s">
        <v>195</v>
      </c>
      <c r="E1464" s="201" t="s">
        <v>19</v>
      </c>
      <c r="F1464" s="202" t="s">
        <v>1631</v>
      </c>
      <c r="G1464" s="199"/>
      <c r="H1464" s="201" t="s">
        <v>19</v>
      </c>
      <c r="I1464" s="203"/>
      <c r="J1464" s="199"/>
      <c r="K1464" s="199"/>
      <c r="L1464" s="204"/>
      <c r="M1464" s="205"/>
      <c r="N1464" s="206"/>
      <c r="O1464" s="206"/>
      <c r="P1464" s="206"/>
      <c r="Q1464" s="206"/>
      <c r="R1464" s="206"/>
      <c r="S1464" s="206"/>
      <c r="T1464" s="207"/>
      <c r="AT1464" s="208" t="s">
        <v>195</v>
      </c>
      <c r="AU1464" s="208" t="s">
        <v>82</v>
      </c>
      <c r="AV1464" s="13" t="s">
        <v>80</v>
      </c>
      <c r="AW1464" s="13" t="s">
        <v>35</v>
      </c>
      <c r="AX1464" s="13" t="s">
        <v>73</v>
      </c>
      <c r="AY1464" s="208" t="s">
        <v>185</v>
      </c>
    </row>
    <row r="1465" spans="2:51" s="14" customFormat="1" ht="11.25">
      <c r="B1465" s="209"/>
      <c r="C1465" s="210"/>
      <c r="D1465" s="200" t="s">
        <v>195</v>
      </c>
      <c r="E1465" s="211" t="s">
        <v>19</v>
      </c>
      <c r="F1465" s="212" t="s">
        <v>1682</v>
      </c>
      <c r="G1465" s="210"/>
      <c r="H1465" s="213">
        <v>15.76</v>
      </c>
      <c r="I1465" s="214"/>
      <c r="J1465" s="210"/>
      <c r="K1465" s="210"/>
      <c r="L1465" s="215"/>
      <c r="M1465" s="216"/>
      <c r="N1465" s="217"/>
      <c r="O1465" s="217"/>
      <c r="P1465" s="217"/>
      <c r="Q1465" s="217"/>
      <c r="R1465" s="217"/>
      <c r="S1465" s="217"/>
      <c r="T1465" s="218"/>
      <c r="AT1465" s="219" t="s">
        <v>195</v>
      </c>
      <c r="AU1465" s="219" t="s">
        <v>82</v>
      </c>
      <c r="AV1465" s="14" t="s">
        <v>82</v>
      </c>
      <c r="AW1465" s="14" t="s">
        <v>35</v>
      </c>
      <c r="AX1465" s="14" t="s">
        <v>73</v>
      </c>
      <c r="AY1465" s="219" t="s">
        <v>185</v>
      </c>
    </row>
    <row r="1466" spans="2:51" s="14" customFormat="1" ht="11.25">
      <c r="B1466" s="209"/>
      <c r="C1466" s="210"/>
      <c r="D1466" s="200" t="s">
        <v>195</v>
      </c>
      <c r="E1466" s="211" t="s">
        <v>19</v>
      </c>
      <c r="F1466" s="212" t="s">
        <v>2078</v>
      </c>
      <c r="G1466" s="210"/>
      <c r="H1466" s="213">
        <v>-1.25</v>
      </c>
      <c r="I1466" s="214"/>
      <c r="J1466" s="210"/>
      <c r="K1466" s="210"/>
      <c r="L1466" s="215"/>
      <c r="M1466" s="216"/>
      <c r="N1466" s="217"/>
      <c r="O1466" s="217"/>
      <c r="P1466" s="217"/>
      <c r="Q1466" s="217"/>
      <c r="R1466" s="217"/>
      <c r="S1466" s="217"/>
      <c r="T1466" s="218"/>
      <c r="AT1466" s="219" t="s">
        <v>195</v>
      </c>
      <c r="AU1466" s="219" t="s">
        <v>82</v>
      </c>
      <c r="AV1466" s="14" t="s">
        <v>82</v>
      </c>
      <c r="AW1466" s="14" t="s">
        <v>35</v>
      </c>
      <c r="AX1466" s="14" t="s">
        <v>73</v>
      </c>
      <c r="AY1466" s="219" t="s">
        <v>185</v>
      </c>
    </row>
    <row r="1467" spans="2:51" s="13" customFormat="1" ht="11.25">
      <c r="B1467" s="198"/>
      <c r="C1467" s="199"/>
      <c r="D1467" s="200" t="s">
        <v>195</v>
      </c>
      <c r="E1467" s="201" t="s">
        <v>19</v>
      </c>
      <c r="F1467" s="202" t="s">
        <v>1633</v>
      </c>
      <c r="G1467" s="199"/>
      <c r="H1467" s="201" t="s">
        <v>19</v>
      </c>
      <c r="I1467" s="203"/>
      <c r="J1467" s="199"/>
      <c r="K1467" s="199"/>
      <c r="L1467" s="204"/>
      <c r="M1467" s="205"/>
      <c r="N1467" s="206"/>
      <c r="O1467" s="206"/>
      <c r="P1467" s="206"/>
      <c r="Q1467" s="206"/>
      <c r="R1467" s="206"/>
      <c r="S1467" s="206"/>
      <c r="T1467" s="207"/>
      <c r="AT1467" s="208" t="s">
        <v>195</v>
      </c>
      <c r="AU1467" s="208" t="s">
        <v>82</v>
      </c>
      <c r="AV1467" s="13" t="s">
        <v>80</v>
      </c>
      <c r="AW1467" s="13" t="s">
        <v>35</v>
      </c>
      <c r="AX1467" s="13" t="s">
        <v>73</v>
      </c>
      <c r="AY1467" s="208" t="s">
        <v>185</v>
      </c>
    </row>
    <row r="1468" spans="2:51" s="14" customFormat="1" ht="11.25">
      <c r="B1468" s="209"/>
      <c r="C1468" s="210"/>
      <c r="D1468" s="200" t="s">
        <v>195</v>
      </c>
      <c r="E1468" s="211" t="s">
        <v>19</v>
      </c>
      <c r="F1468" s="212" t="s">
        <v>1681</v>
      </c>
      <c r="G1468" s="210"/>
      <c r="H1468" s="213">
        <v>15.52</v>
      </c>
      <c r="I1468" s="214"/>
      <c r="J1468" s="210"/>
      <c r="K1468" s="210"/>
      <c r="L1468" s="215"/>
      <c r="M1468" s="216"/>
      <c r="N1468" s="217"/>
      <c r="O1468" s="217"/>
      <c r="P1468" s="217"/>
      <c r="Q1468" s="217"/>
      <c r="R1468" s="217"/>
      <c r="S1468" s="217"/>
      <c r="T1468" s="218"/>
      <c r="AT1468" s="219" t="s">
        <v>195</v>
      </c>
      <c r="AU1468" s="219" t="s">
        <v>82</v>
      </c>
      <c r="AV1468" s="14" t="s">
        <v>82</v>
      </c>
      <c r="AW1468" s="14" t="s">
        <v>35</v>
      </c>
      <c r="AX1468" s="14" t="s">
        <v>73</v>
      </c>
      <c r="AY1468" s="219" t="s">
        <v>185</v>
      </c>
    </row>
    <row r="1469" spans="2:51" s="14" customFormat="1" ht="11.25">
      <c r="B1469" s="209"/>
      <c r="C1469" s="210"/>
      <c r="D1469" s="200" t="s">
        <v>195</v>
      </c>
      <c r="E1469" s="211" t="s">
        <v>19</v>
      </c>
      <c r="F1469" s="212" t="s">
        <v>2080</v>
      </c>
      <c r="G1469" s="210"/>
      <c r="H1469" s="213">
        <v>-2.15</v>
      </c>
      <c r="I1469" s="214"/>
      <c r="J1469" s="210"/>
      <c r="K1469" s="210"/>
      <c r="L1469" s="215"/>
      <c r="M1469" s="216"/>
      <c r="N1469" s="217"/>
      <c r="O1469" s="217"/>
      <c r="P1469" s="217"/>
      <c r="Q1469" s="217"/>
      <c r="R1469" s="217"/>
      <c r="S1469" s="217"/>
      <c r="T1469" s="218"/>
      <c r="AT1469" s="219" t="s">
        <v>195</v>
      </c>
      <c r="AU1469" s="219" t="s">
        <v>82</v>
      </c>
      <c r="AV1469" s="14" t="s">
        <v>82</v>
      </c>
      <c r="AW1469" s="14" t="s">
        <v>35</v>
      </c>
      <c r="AX1469" s="14" t="s">
        <v>73</v>
      </c>
      <c r="AY1469" s="219" t="s">
        <v>185</v>
      </c>
    </row>
    <row r="1470" spans="2:51" s="13" customFormat="1" ht="11.25">
      <c r="B1470" s="198"/>
      <c r="C1470" s="199"/>
      <c r="D1470" s="200" t="s">
        <v>195</v>
      </c>
      <c r="E1470" s="201" t="s">
        <v>19</v>
      </c>
      <c r="F1470" s="202" t="s">
        <v>1634</v>
      </c>
      <c r="G1470" s="199"/>
      <c r="H1470" s="201" t="s">
        <v>19</v>
      </c>
      <c r="I1470" s="203"/>
      <c r="J1470" s="199"/>
      <c r="K1470" s="199"/>
      <c r="L1470" s="204"/>
      <c r="M1470" s="205"/>
      <c r="N1470" s="206"/>
      <c r="O1470" s="206"/>
      <c r="P1470" s="206"/>
      <c r="Q1470" s="206"/>
      <c r="R1470" s="206"/>
      <c r="S1470" s="206"/>
      <c r="T1470" s="207"/>
      <c r="AT1470" s="208" t="s">
        <v>195</v>
      </c>
      <c r="AU1470" s="208" t="s">
        <v>82</v>
      </c>
      <c r="AV1470" s="13" t="s">
        <v>80</v>
      </c>
      <c r="AW1470" s="13" t="s">
        <v>35</v>
      </c>
      <c r="AX1470" s="13" t="s">
        <v>73</v>
      </c>
      <c r="AY1470" s="208" t="s">
        <v>185</v>
      </c>
    </row>
    <row r="1471" spans="2:51" s="14" customFormat="1" ht="11.25">
      <c r="B1471" s="209"/>
      <c r="C1471" s="210"/>
      <c r="D1471" s="200" t="s">
        <v>195</v>
      </c>
      <c r="E1471" s="211" t="s">
        <v>19</v>
      </c>
      <c r="F1471" s="212" t="s">
        <v>1683</v>
      </c>
      <c r="G1471" s="210"/>
      <c r="H1471" s="213">
        <v>22.34</v>
      </c>
      <c r="I1471" s="214"/>
      <c r="J1471" s="210"/>
      <c r="K1471" s="210"/>
      <c r="L1471" s="215"/>
      <c r="M1471" s="216"/>
      <c r="N1471" s="217"/>
      <c r="O1471" s="217"/>
      <c r="P1471" s="217"/>
      <c r="Q1471" s="217"/>
      <c r="R1471" s="217"/>
      <c r="S1471" s="217"/>
      <c r="T1471" s="218"/>
      <c r="AT1471" s="219" t="s">
        <v>195</v>
      </c>
      <c r="AU1471" s="219" t="s">
        <v>82</v>
      </c>
      <c r="AV1471" s="14" t="s">
        <v>82</v>
      </c>
      <c r="AW1471" s="14" t="s">
        <v>35</v>
      </c>
      <c r="AX1471" s="14" t="s">
        <v>73</v>
      </c>
      <c r="AY1471" s="219" t="s">
        <v>185</v>
      </c>
    </row>
    <row r="1472" spans="2:51" s="14" customFormat="1" ht="11.25">
      <c r="B1472" s="209"/>
      <c r="C1472" s="210"/>
      <c r="D1472" s="200" t="s">
        <v>195</v>
      </c>
      <c r="E1472" s="211" t="s">
        <v>19</v>
      </c>
      <c r="F1472" s="212" t="s">
        <v>2081</v>
      </c>
      <c r="G1472" s="210"/>
      <c r="H1472" s="213">
        <v>-7.4</v>
      </c>
      <c r="I1472" s="214"/>
      <c r="J1472" s="210"/>
      <c r="K1472" s="210"/>
      <c r="L1472" s="215"/>
      <c r="M1472" s="216"/>
      <c r="N1472" s="217"/>
      <c r="O1472" s="217"/>
      <c r="P1472" s="217"/>
      <c r="Q1472" s="217"/>
      <c r="R1472" s="217"/>
      <c r="S1472" s="217"/>
      <c r="T1472" s="218"/>
      <c r="AT1472" s="219" t="s">
        <v>195</v>
      </c>
      <c r="AU1472" s="219" t="s">
        <v>82</v>
      </c>
      <c r="AV1472" s="14" t="s">
        <v>82</v>
      </c>
      <c r="AW1472" s="14" t="s">
        <v>35</v>
      </c>
      <c r="AX1472" s="14" t="s">
        <v>73</v>
      </c>
      <c r="AY1472" s="219" t="s">
        <v>185</v>
      </c>
    </row>
    <row r="1473" spans="2:51" s="13" customFormat="1" ht="11.25">
      <c r="B1473" s="198"/>
      <c r="C1473" s="199"/>
      <c r="D1473" s="200" t="s">
        <v>195</v>
      </c>
      <c r="E1473" s="201" t="s">
        <v>19</v>
      </c>
      <c r="F1473" s="202" t="s">
        <v>1638</v>
      </c>
      <c r="G1473" s="199"/>
      <c r="H1473" s="201" t="s">
        <v>19</v>
      </c>
      <c r="I1473" s="203"/>
      <c r="J1473" s="199"/>
      <c r="K1473" s="199"/>
      <c r="L1473" s="204"/>
      <c r="M1473" s="205"/>
      <c r="N1473" s="206"/>
      <c r="O1473" s="206"/>
      <c r="P1473" s="206"/>
      <c r="Q1473" s="206"/>
      <c r="R1473" s="206"/>
      <c r="S1473" s="206"/>
      <c r="T1473" s="207"/>
      <c r="AT1473" s="208" t="s">
        <v>195</v>
      </c>
      <c r="AU1473" s="208" t="s">
        <v>82</v>
      </c>
      <c r="AV1473" s="13" t="s">
        <v>80</v>
      </c>
      <c r="AW1473" s="13" t="s">
        <v>35</v>
      </c>
      <c r="AX1473" s="13" t="s">
        <v>73</v>
      </c>
      <c r="AY1473" s="208" t="s">
        <v>185</v>
      </c>
    </row>
    <row r="1474" spans="2:51" s="14" customFormat="1" ht="11.25">
      <c r="B1474" s="209"/>
      <c r="C1474" s="210"/>
      <c r="D1474" s="200" t="s">
        <v>195</v>
      </c>
      <c r="E1474" s="211" t="s">
        <v>19</v>
      </c>
      <c r="F1474" s="212" t="s">
        <v>1684</v>
      </c>
      <c r="G1474" s="210"/>
      <c r="H1474" s="213">
        <v>21.83</v>
      </c>
      <c r="I1474" s="214"/>
      <c r="J1474" s="210"/>
      <c r="K1474" s="210"/>
      <c r="L1474" s="215"/>
      <c r="M1474" s="216"/>
      <c r="N1474" s="217"/>
      <c r="O1474" s="217"/>
      <c r="P1474" s="217"/>
      <c r="Q1474" s="217"/>
      <c r="R1474" s="217"/>
      <c r="S1474" s="217"/>
      <c r="T1474" s="218"/>
      <c r="AT1474" s="219" t="s">
        <v>195</v>
      </c>
      <c r="AU1474" s="219" t="s">
        <v>82</v>
      </c>
      <c r="AV1474" s="14" t="s">
        <v>82</v>
      </c>
      <c r="AW1474" s="14" t="s">
        <v>35</v>
      </c>
      <c r="AX1474" s="14" t="s">
        <v>73</v>
      </c>
      <c r="AY1474" s="219" t="s">
        <v>185</v>
      </c>
    </row>
    <row r="1475" spans="2:51" s="14" customFormat="1" ht="11.25">
      <c r="B1475" s="209"/>
      <c r="C1475" s="210"/>
      <c r="D1475" s="200" t="s">
        <v>195</v>
      </c>
      <c r="E1475" s="211" t="s">
        <v>19</v>
      </c>
      <c r="F1475" s="212" t="s">
        <v>2080</v>
      </c>
      <c r="G1475" s="210"/>
      <c r="H1475" s="213">
        <v>-2.15</v>
      </c>
      <c r="I1475" s="214"/>
      <c r="J1475" s="210"/>
      <c r="K1475" s="210"/>
      <c r="L1475" s="215"/>
      <c r="M1475" s="216"/>
      <c r="N1475" s="217"/>
      <c r="O1475" s="217"/>
      <c r="P1475" s="217"/>
      <c r="Q1475" s="217"/>
      <c r="R1475" s="217"/>
      <c r="S1475" s="217"/>
      <c r="T1475" s="218"/>
      <c r="AT1475" s="219" t="s">
        <v>195</v>
      </c>
      <c r="AU1475" s="219" t="s">
        <v>82</v>
      </c>
      <c r="AV1475" s="14" t="s">
        <v>82</v>
      </c>
      <c r="AW1475" s="14" t="s">
        <v>35</v>
      </c>
      <c r="AX1475" s="14" t="s">
        <v>73</v>
      </c>
      <c r="AY1475" s="219" t="s">
        <v>185</v>
      </c>
    </row>
    <row r="1476" spans="2:51" s="13" customFormat="1" ht="11.25">
      <c r="B1476" s="198"/>
      <c r="C1476" s="199"/>
      <c r="D1476" s="200" t="s">
        <v>195</v>
      </c>
      <c r="E1476" s="201" t="s">
        <v>19</v>
      </c>
      <c r="F1476" s="202" t="s">
        <v>1640</v>
      </c>
      <c r="G1476" s="199"/>
      <c r="H1476" s="201" t="s">
        <v>19</v>
      </c>
      <c r="I1476" s="203"/>
      <c r="J1476" s="199"/>
      <c r="K1476" s="199"/>
      <c r="L1476" s="204"/>
      <c r="M1476" s="205"/>
      <c r="N1476" s="206"/>
      <c r="O1476" s="206"/>
      <c r="P1476" s="206"/>
      <c r="Q1476" s="206"/>
      <c r="R1476" s="206"/>
      <c r="S1476" s="206"/>
      <c r="T1476" s="207"/>
      <c r="AT1476" s="208" t="s">
        <v>195</v>
      </c>
      <c r="AU1476" s="208" t="s">
        <v>82</v>
      </c>
      <c r="AV1476" s="13" t="s">
        <v>80</v>
      </c>
      <c r="AW1476" s="13" t="s">
        <v>35</v>
      </c>
      <c r="AX1476" s="13" t="s">
        <v>73</v>
      </c>
      <c r="AY1476" s="208" t="s">
        <v>185</v>
      </c>
    </row>
    <row r="1477" spans="2:51" s="14" customFormat="1" ht="11.25">
      <c r="B1477" s="209"/>
      <c r="C1477" s="210"/>
      <c r="D1477" s="200" t="s">
        <v>195</v>
      </c>
      <c r="E1477" s="211" t="s">
        <v>19</v>
      </c>
      <c r="F1477" s="212" t="s">
        <v>1685</v>
      </c>
      <c r="G1477" s="210"/>
      <c r="H1477" s="213">
        <v>16.510000000000002</v>
      </c>
      <c r="I1477" s="214"/>
      <c r="J1477" s="210"/>
      <c r="K1477" s="210"/>
      <c r="L1477" s="215"/>
      <c r="M1477" s="216"/>
      <c r="N1477" s="217"/>
      <c r="O1477" s="217"/>
      <c r="P1477" s="217"/>
      <c r="Q1477" s="217"/>
      <c r="R1477" s="217"/>
      <c r="S1477" s="217"/>
      <c r="T1477" s="218"/>
      <c r="AT1477" s="219" t="s">
        <v>195</v>
      </c>
      <c r="AU1477" s="219" t="s">
        <v>82</v>
      </c>
      <c r="AV1477" s="14" t="s">
        <v>82</v>
      </c>
      <c r="AW1477" s="14" t="s">
        <v>35</v>
      </c>
      <c r="AX1477" s="14" t="s">
        <v>73</v>
      </c>
      <c r="AY1477" s="219" t="s">
        <v>185</v>
      </c>
    </row>
    <row r="1478" spans="2:51" s="14" customFormat="1" ht="11.25">
      <c r="B1478" s="209"/>
      <c r="C1478" s="210"/>
      <c r="D1478" s="200" t="s">
        <v>195</v>
      </c>
      <c r="E1478" s="211" t="s">
        <v>19</v>
      </c>
      <c r="F1478" s="212" t="s">
        <v>2078</v>
      </c>
      <c r="G1478" s="210"/>
      <c r="H1478" s="213">
        <v>-1.25</v>
      </c>
      <c r="I1478" s="214"/>
      <c r="J1478" s="210"/>
      <c r="K1478" s="210"/>
      <c r="L1478" s="215"/>
      <c r="M1478" s="216"/>
      <c r="N1478" s="217"/>
      <c r="O1478" s="217"/>
      <c r="P1478" s="217"/>
      <c r="Q1478" s="217"/>
      <c r="R1478" s="217"/>
      <c r="S1478" s="217"/>
      <c r="T1478" s="218"/>
      <c r="AT1478" s="219" t="s">
        <v>195</v>
      </c>
      <c r="AU1478" s="219" t="s">
        <v>82</v>
      </c>
      <c r="AV1478" s="14" t="s">
        <v>82</v>
      </c>
      <c r="AW1478" s="14" t="s">
        <v>35</v>
      </c>
      <c r="AX1478" s="14" t="s">
        <v>73</v>
      </c>
      <c r="AY1478" s="219" t="s">
        <v>185</v>
      </c>
    </row>
    <row r="1479" spans="2:51" s="13" customFormat="1" ht="11.25">
      <c r="B1479" s="198"/>
      <c r="C1479" s="199"/>
      <c r="D1479" s="200" t="s">
        <v>195</v>
      </c>
      <c r="E1479" s="201" t="s">
        <v>19</v>
      </c>
      <c r="F1479" s="202" t="s">
        <v>1642</v>
      </c>
      <c r="G1479" s="199"/>
      <c r="H1479" s="201" t="s">
        <v>19</v>
      </c>
      <c r="I1479" s="203"/>
      <c r="J1479" s="199"/>
      <c r="K1479" s="199"/>
      <c r="L1479" s="204"/>
      <c r="M1479" s="205"/>
      <c r="N1479" s="206"/>
      <c r="O1479" s="206"/>
      <c r="P1479" s="206"/>
      <c r="Q1479" s="206"/>
      <c r="R1479" s="206"/>
      <c r="S1479" s="206"/>
      <c r="T1479" s="207"/>
      <c r="AT1479" s="208" t="s">
        <v>195</v>
      </c>
      <c r="AU1479" s="208" t="s">
        <v>82</v>
      </c>
      <c r="AV1479" s="13" t="s">
        <v>80</v>
      </c>
      <c r="AW1479" s="13" t="s">
        <v>35</v>
      </c>
      <c r="AX1479" s="13" t="s">
        <v>73</v>
      </c>
      <c r="AY1479" s="208" t="s">
        <v>185</v>
      </c>
    </row>
    <row r="1480" spans="2:51" s="14" customFormat="1" ht="11.25">
      <c r="B1480" s="209"/>
      <c r="C1480" s="210"/>
      <c r="D1480" s="200" t="s">
        <v>195</v>
      </c>
      <c r="E1480" s="211" t="s">
        <v>19</v>
      </c>
      <c r="F1480" s="212" t="s">
        <v>1686</v>
      </c>
      <c r="G1480" s="210"/>
      <c r="H1480" s="213">
        <v>19.07</v>
      </c>
      <c r="I1480" s="214"/>
      <c r="J1480" s="210"/>
      <c r="K1480" s="210"/>
      <c r="L1480" s="215"/>
      <c r="M1480" s="216"/>
      <c r="N1480" s="217"/>
      <c r="O1480" s="217"/>
      <c r="P1480" s="217"/>
      <c r="Q1480" s="217"/>
      <c r="R1480" s="217"/>
      <c r="S1480" s="217"/>
      <c r="T1480" s="218"/>
      <c r="AT1480" s="219" t="s">
        <v>195</v>
      </c>
      <c r="AU1480" s="219" t="s">
        <v>82</v>
      </c>
      <c r="AV1480" s="14" t="s">
        <v>82</v>
      </c>
      <c r="AW1480" s="14" t="s">
        <v>35</v>
      </c>
      <c r="AX1480" s="14" t="s">
        <v>73</v>
      </c>
      <c r="AY1480" s="219" t="s">
        <v>185</v>
      </c>
    </row>
    <row r="1481" spans="2:51" s="14" customFormat="1" ht="11.25">
      <c r="B1481" s="209"/>
      <c r="C1481" s="210"/>
      <c r="D1481" s="200" t="s">
        <v>195</v>
      </c>
      <c r="E1481" s="211" t="s">
        <v>19</v>
      </c>
      <c r="F1481" s="212" t="s">
        <v>2082</v>
      </c>
      <c r="G1481" s="210"/>
      <c r="H1481" s="213">
        <v>-0.9</v>
      </c>
      <c r="I1481" s="214"/>
      <c r="J1481" s="210"/>
      <c r="K1481" s="210"/>
      <c r="L1481" s="215"/>
      <c r="M1481" s="216"/>
      <c r="N1481" s="217"/>
      <c r="O1481" s="217"/>
      <c r="P1481" s="217"/>
      <c r="Q1481" s="217"/>
      <c r="R1481" s="217"/>
      <c r="S1481" s="217"/>
      <c r="T1481" s="218"/>
      <c r="AT1481" s="219" t="s">
        <v>195</v>
      </c>
      <c r="AU1481" s="219" t="s">
        <v>82</v>
      </c>
      <c r="AV1481" s="14" t="s">
        <v>82</v>
      </c>
      <c r="AW1481" s="14" t="s">
        <v>35</v>
      </c>
      <c r="AX1481" s="14" t="s">
        <v>73</v>
      </c>
      <c r="AY1481" s="219" t="s">
        <v>185</v>
      </c>
    </row>
    <row r="1482" spans="2:51" s="13" customFormat="1" ht="11.25">
      <c r="B1482" s="198"/>
      <c r="C1482" s="199"/>
      <c r="D1482" s="200" t="s">
        <v>195</v>
      </c>
      <c r="E1482" s="201" t="s">
        <v>19</v>
      </c>
      <c r="F1482" s="202" t="s">
        <v>1646</v>
      </c>
      <c r="G1482" s="199"/>
      <c r="H1482" s="201" t="s">
        <v>19</v>
      </c>
      <c r="I1482" s="203"/>
      <c r="J1482" s="199"/>
      <c r="K1482" s="199"/>
      <c r="L1482" s="204"/>
      <c r="M1482" s="205"/>
      <c r="N1482" s="206"/>
      <c r="O1482" s="206"/>
      <c r="P1482" s="206"/>
      <c r="Q1482" s="206"/>
      <c r="R1482" s="206"/>
      <c r="S1482" s="206"/>
      <c r="T1482" s="207"/>
      <c r="AT1482" s="208" t="s">
        <v>195</v>
      </c>
      <c r="AU1482" s="208" t="s">
        <v>82</v>
      </c>
      <c r="AV1482" s="13" t="s">
        <v>80</v>
      </c>
      <c r="AW1482" s="13" t="s">
        <v>35</v>
      </c>
      <c r="AX1482" s="13" t="s">
        <v>73</v>
      </c>
      <c r="AY1482" s="208" t="s">
        <v>185</v>
      </c>
    </row>
    <row r="1483" spans="2:51" s="14" customFormat="1" ht="11.25">
      <c r="B1483" s="209"/>
      <c r="C1483" s="210"/>
      <c r="D1483" s="200" t="s">
        <v>195</v>
      </c>
      <c r="E1483" s="211" t="s">
        <v>19</v>
      </c>
      <c r="F1483" s="212" t="s">
        <v>1687</v>
      </c>
      <c r="G1483" s="210"/>
      <c r="H1483" s="213">
        <v>19.07</v>
      </c>
      <c r="I1483" s="214"/>
      <c r="J1483" s="210"/>
      <c r="K1483" s="210"/>
      <c r="L1483" s="215"/>
      <c r="M1483" s="216"/>
      <c r="N1483" s="217"/>
      <c r="O1483" s="217"/>
      <c r="P1483" s="217"/>
      <c r="Q1483" s="217"/>
      <c r="R1483" s="217"/>
      <c r="S1483" s="217"/>
      <c r="T1483" s="218"/>
      <c r="AT1483" s="219" t="s">
        <v>195</v>
      </c>
      <c r="AU1483" s="219" t="s">
        <v>82</v>
      </c>
      <c r="AV1483" s="14" t="s">
        <v>82</v>
      </c>
      <c r="AW1483" s="14" t="s">
        <v>35</v>
      </c>
      <c r="AX1483" s="14" t="s">
        <v>73</v>
      </c>
      <c r="AY1483" s="219" t="s">
        <v>185</v>
      </c>
    </row>
    <row r="1484" spans="2:51" s="14" customFormat="1" ht="11.25">
      <c r="B1484" s="209"/>
      <c r="C1484" s="210"/>
      <c r="D1484" s="200" t="s">
        <v>195</v>
      </c>
      <c r="E1484" s="211" t="s">
        <v>19</v>
      </c>
      <c r="F1484" s="212" t="s">
        <v>2082</v>
      </c>
      <c r="G1484" s="210"/>
      <c r="H1484" s="213">
        <v>-0.9</v>
      </c>
      <c r="I1484" s="214"/>
      <c r="J1484" s="210"/>
      <c r="K1484" s="210"/>
      <c r="L1484" s="215"/>
      <c r="M1484" s="216"/>
      <c r="N1484" s="217"/>
      <c r="O1484" s="217"/>
      <c r="P1484" s="217"/>
      <c r="Q1484" s="217"/>
      <c r="R1484" s="217"/>
      <c r="S1484" s="217"/>
      <c r="T1484" s="218"/>
      <c r="AT1484" s="219" t="s">
        <v>195</v>
      </c>
      <c r="AU1484" s="219" t="s">
        <v>82</v>
      </c>
      <c r="AV1484" s="14" t="s">
        <v>82</v>
      </c>
      <c r="AW1484" s="14" t="s">
        <v>35</v>
      </c>
      <c r="AX1484" s="14" t="s">
        <v>73</v>
      </c>
      <c r="AY1484" s="219" t="s">
        <v>185</v>
      </c>
    </row>
    <row r="1485" spans="2:51" s="13" customFormat="1" ht="11.25">
      <c r="B1485" s="198"/>
      <c r="C1485" s="199"/>
      <c r="D1485" s="200" t="s">
        <v>195</v>
      </c>
      <c r="E1485" s="201" t="s">
        <v>19</v>
      </c>
      <c r="F1485" s="202" t="s">
        <v>1650</v>
      </c>
      <c r="G1485" s="199"/>
      <c r="H1485" s="201" t="s">
        <v>19</v>
      </c>
      <c r="I1485" s="203"/>
      <c r="J1485" s="199"/>
      <c r="K1485" s="199"/>
      <c r="L1485" s="204"/>
      <c r="M1485" s="205"/>
      <c r="N1485" s="206"/>
      <c r="O1485" s="206"/>
      <c r="P1485" s="206"/>
      <c r="Q1485" s="206"/>
      <c r="R1485" s="206"/>
      <c r="S1485" s="206"/>
      <c r="T1485" s="207"/>
      <c r="AT1485" s="208" t="s">
        <v>195</v>
      </c>
      <c r="AU1485" s="208" t="s">
        <v>82</v>
      </c>
      <c r="AV1485" s="13" t="s">
        <v>80</v>
      </c>
      <c r="AW1485" s="13" t="s">
        <v>35</v>
      </c>
      <c r="AX1485" s="13" t="s">
        <v>73</v>
      </c>
      <c r="AY1485" s="208" t="s">
        <v>185</v>
      </c>
    </row>
    <row r="1486" spans="2:51" s="14" customFormat="1" ht="11.25">
      <c r="B1486" s="209"/>
      <c r="C1486" s="210"/>
      <c r="D1486" s="200" t="s">
        <v>195</v>
      </c>
      <c r="E1486" s="211" t="s">
        <v>19</v>
      </c>
      <c r="F1486" s="212" t="s">
        <v>1688</v>
      </c>
      <c r="G1486" s="210"/>
      <c r="H1486" s="213">
        <v>16.62</v>
      </c>
      <c r="I1486" s="214"/>
      <c r="J1486" s="210"/>
      <c r="K1486" s="210"/>
      <c r="L1486" s="215"/>
      <c r="M1486" s="216"/>
      <c r="N1486" s="217"/>
      <c r="O1486" s="217"/>
      <c r="P1486" s="217"/>
      <c r="Q1486" s="217"/>
      <c r="R1486" s="217"/>
      <c r="S1486" s="217"/>
      <c r="T1486" s="218"/>
      <c r="AT1486" s="219" t="s">
        <v>195</v>
      </c>
      <c r="AU1486" s="219" t="s">
        <v>82</v>
      </c>
      <c r="AV1486" s="14" t="s">
        <v>82</v>
      </c>
      <c r="AW1486" s="14" t="s">
        <v>35</v>
      </c>
      <c r="AX1486" s="14" t="s">
        <v>73</v>
      </c>
      <c r="AY1486" s="219" t="s">
        <v>185</v>
      </c>
    </row>
    <row r="1487" spans="2:51" s="14" customFormat="1" ht="11.25">
      <c r="B1487" s="209"/>
      <c r="C1487" s="210"/>
      <c r="D1487" s="200" t="s">
        <v>195</v>
      </c>
      <c r="E1487" s="211" t="s">
        <v>19</v>
      </c>
      <c r="F1487" s="212" t="s">
        <v>2078</v>
      </c>
      <c r="G1487" s="210"/>
      <c r="H1487" s="213">
        <v>-1.25</v>
      </c>
      <c r="I1487" s="214"/>
      <c r="J1487" s="210"/>
      <c r="K1487" s="210"/>
      <c r="L1487" s="215"/>
      <c r="M1487" s="216"/>
      <c r="N1487" s="217"/>
      <c r="O1487" s="217"/>
      <c r="P1487" s="217"/>
      <c r="Q1487" s="217"/>
      <c r="R1487" s="217"/>
      <c r="S1487" s="217"/>
      <c r="T1487" s="218"/>
      <c r="AT1487" s="219" t="s">
        <v>195</v>
      </c>
      <c r="AU1487" s="219" t="s">
        <v>82</v>
      </c>
      <c r="AV1487" s="14" t="s">
        <v>82</v>
      </c>
      <c r="AW1487" s="14" t="s">
        <v>35</v>
      </c>
      <c r="AX1487" s="14" t="s">
        <v>73</v>
      </c>
      <c r="AY1487" s="219" t="s">
        <v>185</v>
      </c>
    </row>
    <row r="1488" spans="2:51" s="13" customFormat="1" ht="11.25">
      <c r="B1488" s="198"/>
      <c r="C1488" s="199"/>
      <c r="D1488" s="200" t="s">
        <v>195</v>
      </c>
      <c r="E1488" s="201" t="s">
        <v>19</v>
      </c>
      <c r="F1488" s="202" t="s">
        <v>1652</v>
      </c>
      <c r="G1488" s="199"/>
      <c r="H1488" s="201" t="s">
        <v>19</v>
      </c>
      <c r="I1488" s="203"/>
      <c r="J1488" s="199"/>
      <c r="K1488" s="199"/>
      <c r="L1488" s="204"/>
      <c r="M1488" s="205"/>
      <c r="N1488" s="206"/>
      <c r="O1488" s="206"/>
      <c r="P1488" s="206"/>
      <c r="Q1488" s="206"/>
      <c r="R1488" s="206"/>
      <c r="S1488" s="206"/>
      <c r="T1488" s="207"/>
      <c r="AT1488" s="208" t="s">
        <v>195</v>
      </c>
      <c r="AU1488" s="208" t="s">
        <v>82</v>
      </c>
      <c r="AV1488" s="13" t="s">
        <v>80</v>
      </c>
      <c r="AW1488" s="13" t="s">
        <v>35</v>
      </c>
      <c r="AX1488" s="13" t="s">
        <v>73</v>
      </c>
      <c r="AY1488" s="208" t="s">
        <v>185</v>
      </c>
    </row>
    <row r="1489" spans="1:65" s="14" customFormat="1" ht="11.25">
      <c r="B1489" s="209"/>
      <c r="C1489" s="210"/>
      <c r="D1489" s="200" t="s">
        <v>195</v>
      </c>
      <c r="E1489" s="211" t="s">
        <v>19</v>
      </c>
      <c r="F1489" s="212" t="s">
        <v>1689</v>
      </c>
      <c r="G1489" s="210"/>
      <c r="H1489" s="213">
        <v>16.239999999999998</v>
      </c>
      <c r="I1489" s="214"/>
      <c r="J1489" s="210"/>
      <c r="K1489" s="210"/>
      <c r="L1489" s="215"/>
      <c r="M1489" s="216"/>
      <c r="N1489" s="217"/>
      <c r="O1489" s="217"/>
      <c r="P1489" s="217"/>
      <c r="Q1489" s="217"/>
      <c r="R1489" s="217"/>
      <c r="S1489" s="217"/>
      <c r="T1489" s="218"/>
      <c r="AT1489" s="219" t="s">
        <v>195</v>
      </c>
      <c r="AU1489" s="219" t="s">
        <v>82</v>
      </c>
      <c r="AV1489" s="14" t="s">
        <v>82</v>
      </c>
      <c r="AW1489" s="14" t="s">
        <v>35</v>
      </c>
      <c r="AX1489" s="14" t="s">
        <v>73</v>
      </c>
      <c r="AY1489" s="219" t="s">
        <v>185</v>
      </c>
    </row>
    <row r="1490" spans="1:65" s="14" customFormat="1" ht="11.25">
      <c r="B1490" s="209"/>
      <c r="C1490" s="210"/>
      <c r="D1490" s="200" t="s">
        <v>195</v>
      </c>
      <c r="E1490" s="211" t="s">
        <v>19</v>
      </c>
      <c r="F1490" s="212" t="s">
        <v>2078</v>
      </c>
      <c r="G1490" s="210"/>
      <c r="H1490" s="213">
        <v>-1.25</v>
      </c>
      <c r="I1490" s="214"/>
      <c r="J1490" s="210"/>
      <c r="K1490" s="210"/>
      <c r="L1490" s="215"/>
      <c r="M1490" s="216"/>
      <c r="N1490" s="217"/>
      <c r="O1490" s="217"/>
      <c r="P1490" s="217"/>
      <c r="Q1490" s="217"/>
      <c r="R1490" s="217"/>
      <c r="S1490" s="217"/>
      <c r="T1490" s="218"/>
      <c r="AT1490" s="219" t="s">
        <v>195</v>
      </c>
      <c r="AU1490" s="219" t="s">
        <v>82</v>
      </c>
      <c r="AV1490" s="14" t="s">
        <v>82</v>
      </c>
      <c r="AW1490" s="14" t="s">
        <v>35</v>
      </c>
      <c r="AX1490" s="14" t="s">
        <v>73</v>
      </c>
      <c r="AY1490" s="219" t="s">
        <v>185</v>
      </c>
    </row>
    <row r="1491" spans="1:65" s="13" customFormat="1" ht="11.25">
      <c r="B1491" s="198"/>
      <c r="C1491" s="199"/>
      <c r="D1491" s="200" t="s">
        <v>195</v>
      </c>
      <c r="E1491" s="201" t="s">
        <v>19</v>
      </c>
      <c r="F1491" s="202" t="s">
        <v>1654</v>
      </c>
      <c r="G1491" s="199"/>
      <c r="H1491" s="201" t="s">
        <v>19</v>
      </c>
      <c r="I1491" s="203"/>
      <c r="J1491" s="199"/>
      <c r="K1491" s="199"/>
      <c r="L1491" s="204"/>
      <c r="M1491" s="205"/>
      <c r="N1491" s="206"/>
      <c r="O1491" s="206"/>
      <c r="P1491" s="206"/>
      <c r="Q1491" s="206"/>
      <c r="R1491" s="206"/>
      <c r="S1491" s="206"/>
      <c r="T1491" s="207"/>
      <c r="AT1491" s="208" t="s">
        <v>195</v>
      </c>
      <c r="AU1491" s="208" t="s">
        <v>82</v>
      </c>
      <c r="AV1491" s="13" t="s">
        <v>80</v>
      </c>
      <c r="AW1491" s="13" t="s">
        <v>35</v>
      </c>
      <c r="AX1491" s="13" t="s">
        <v>73</v>
      </c>
      <c r="AY1491" s="208" t="s">
        <v>185</v>
      </c>
    </row>
    <row r="1492" spans="1:65" s="14" customFormat="1" ht="11.25">
      <c r="B1492" s="209"/>
      <c r="C1492" s="210"/>
      <c r="D1492" s="200" t="s">
        <v>195</v>
      </c>
      <c r="E1492" s="211" t="s">
        <v>19</v>
      </c>
      <c r="F1492" s="212" t="s">
        <v>1690</v>
      </c>
      <c r="G1492" s="210"/>
      <c r="H1492" s="213">
        <v>16.440000000000001</v>
      </c>
      <c r="I1492" s="214"/>
      <c r="J1492" s="210"/>
      <c r="K1492" s="210"/>
      <c r="L1492" s="215"/>
      <c r="M1492" s="216"/>
      <c r="N1492" s="217"/>
      <c r="O1492" s="217"/>
      <c r="P1492" s="217"/>
      <c r="Q1492" s="217"/>
      <c r="R1492" s="217"/>
      <c r="S1492" s="217"/>
      <c r="T1492" s="218"/>
      <c r="AT1492" s="219" t="s">
        <v>195</v>
      </c>
      <c r="AU1492" s="219" t="s">
        <v>82</v>
      </c>
      <c r="AV1492" s="14" t="s">
        <v>82</v>
      </c>
      <c r="AW1492" s="14" t="s">
        <v>35</v>
      </c>
      <c r="AX1492" s="14" t="s">
        <v>73</v>
      </c>
      <c r="AY1492" s="219" t="s">
        <v>185</v>
      </c>
    </row>
    <row r="1493" spans="1:65" s="14" customFormat="1" ht="11.25">
      <c r="B1493" s="209"/>
      <c r="C1493" s="210"/>
      <c r="D1493" s="200" t="s">
        <v>195</v>
      </c>
      <c r="E1493" s="211" t="s">
        <v>19</v>
      </c>
      <c r="F1493" s="212" t="s">
        <v>2078</v>
      </c>
      <c r="G1493" s="210"/>
      <c r="H1493" s="213">
        <v>-1.25</v>
      </c>
      <c r="I1493" s="214"/>
      <c r="J1493" s="210"/>
      <c r="K1493" s="210"/>
      <c r="L1493" s="215"/>
      <c r="M1493" s="216"/>
      <c r="N1493" s="217"/>
      <c r="O1493" s="217"/>
      <c r="P1493" s="217"/>
      <c r="Q1493" s="217"/>
      <c r="R1493" s="217"/>
      <c r="S1493" s="217"/>
      <c r="T1493" s="218"/>
      <c r="AT1493" s="219" t="s">
        <v>195</v>
      </c>
      <c r="AU1493" s="219" t="s">
        <v>82</v>
      </c>
      <c r="AV1493" s="14" t="s">
        <v>82</v>
      </c>
      <c r="AW1493" s="14" t="s">
        <v>35</v>
      </c>
      <c r="AX1493" s="14" t="s">
        <v>73</v>
      </c>
      <c r="AY1493" s="219" t="s">
        <v>185</v>
      </c>
    </row>
    <row r="1494" spans="1:65" s="13" customFormat="1" ht="11.25">
      <c r="B1494" s="198"/>
      <c r="C1494" s="199"/>
      <c r="D1494" s="200" t="s">
        <v>195</v>
      </c>
      <c r="E1494" s="201" t="s">
        <v>19</v>
      </c>
      <c r="F1494" s="202" t="s">
        <v>1656</v>
      </c>
      <c r="G1494" s="199"/>
      <c r="H1494" s="201" t="s">
        <v>19</v>
      </c>
      <c r="I1494" s="203"/>
      <c r="J1494" s="199"/>
      <c r="K1494" s="199"/>
      <c r="L1494" s="204"/>
      <c r="M1494" s="205"/>
      <c r="N1494" s="206"/>
      <c r="O1494" s="206"/>
      <c r="P1494" s="206"/>
      <c r="Q1494" s="206"/>
      <c r="R1494" s="206"/>
      <c r="S1494" s="206"/>
      <c r="T1494" s="207"/>
      <c r="AT1494" s="208" t="s">
        <v>195</v>
      </c>
      <c r="AU1494" s="208" t="s">
        <v>82</v>
      </c>
      <c r="AV1494" s="13" t="s">
        <v>80</v>
      </c>
      <c r="AW1494" s="13" t="s">
        <v>35</v>
      </c>
      <c r="AX1494" s="13" t="s">
        <v>73</v>
      </c>
      <c r="AY1494" s="208" t="s">
        <v>185</v>
      </c>
    </row>
    <row r="1495" spans="1:65" s="14" customFormat="1" ht="11.25">
      <c r="B1495" s="209"/>
      <c r="C1495" s="210"/>
      <c r="D1495" s="200" t="s">
        <v>195</v>
      </c>
      <c r="E1495" s="211" t="s">
        <v>19</v>
      </c>
      <c r="F1495" s="212" t="s">
        <v>1691</v>
      </c>
      <c r="G1495" s="210"/>
      <c r="H1495" s="213">
        <v>18.14</v>
      </c>
      <c r="I1495" s="214"/>
      <c r="J1495" s="210"/>
      <c r="K1495" s="210"/>
      <c r="L1495" s="215"/>
      <c r="M1495" s="216"/>
      <c r="N1495" s="217"/>
      <c r="O1495" s="217"/>
      <c r="P1495" s="217"/>
      <c r="Q1495" s="217"/>
      <c r="R1495" s="217"/>
      <c r="S1495" s="217"/>
      <c r="T1495" s="218"/>
      <c r="AT1495" s="219" t="s">
        <v>195</v>
      </c>
      <c r="AU1495" s="219" t="s">
        <v>82</v>
      </c>
      <c r="AV1495" s="14" t="s">
        <v>82</v>
      </c>
      <c r="AW1495" s="14" t="s">
        <v>35</v>
      </c>
      <c r="AX1495" s="14" t="s">
        <v>73</v>
      </c>
      <c r="AY1495" s="219" t="s">
        <v>185</v>
      </c>
    </row>
    <row r="1496" spans="1:65" s="14" customFormat="1" ht="11.25">
      <c r="B1496" s="209"/>
      <c r="C1496" s="210"/>
      <c r="D1496" s="200" t="s">
        <v>195</v>
      </c>
      <c r="E1496" s="211" t="s">
        <v>19</v>
      </c>
      <c r="F1496" s="212" t="s">
        <v>2078</v>
      </c>
      <c r="G1496" s="210"/>
      <c r="H1496" s="213">
        <v>-1.25</v>
      </c>
      <c r="I1496" s="214"/>
      <c r="J1496" s="210"/>
      <c r="K1496" s="210"/>
      <c r="L1496" s="215"/>
      <c r="M1496" s="216"/>
      <c r="N1496" s="217"/>
      <c r="O1496" s="217"/>
      <c r="P1496" s="217"/>
      <c r="Q1496" s="217"/>
      <c r="R1496" s="217"/>
      <c r="S1496" s="217"/>
      <c r="T1496" s="218"/>
      <c r="AT1496" s="219" t="s">
        <v>195</v>
      </c>
      <c r="AU1496" s="219" t="s">
        <v>82</v>
      </c>
      <c r="AV1496" s="14" t="s">
        <v>82</v>
      </c>
      <c r="AW1496" s="14" t="s">
        <v>35</v>
      </c>
      <c r="AX1496" s="14" t="s">
        <v>73</v>
      </c>
      <c r="AY1496" s="219" t="s">
        <v>185</v>
      </c>
    </row>
    <row r="1497" spans="1:65" s="15" customFormat="1" ht="11.25">
      <c r="B1497" s="220"/>
      <c r="C1497" s="221"/>
      <c r="D1497" s="200" t="s">
        <v>195</v>
      </c>
      <c r="E1497" s="222" t="s">
        <v>19</v>
      </c>
      <c r="F1497" s="223" t="s">
        <v>226</v>
      </c>
      <c r="G1497" s="221"/>
      <c r="H1497" s="224">
        <v>245.74999999999994</v>
      </c>
      <c r="I1497" s="225"/>
      <c r="J1497" s="221"/>
      <c r="K1497" s="221"/>
      <c r="L1497" s="226"/>
      <c r="M1497" s="227"/>
      <c r="N1497" s="228"/>
      <c r="O1497" s="228"/>
      <c r="P1497" s="228"/>
      <c r="Q1497" s="228"/>
      <c r="R1497" s="228"/>
      <c r="S1497" s="228"/>
      <c r="T1497" s="229"/>
      <c r="AT1497" s="230" t="s">
        <v>195</v>
      </c>
      <c r="AU1497" s="230" t="s">
        <v>82</v>
      </c>
      <c r="AV1497" s="15" t="s">
        <v>135</v>
      </c>
      <c r="AW1497" s="15" t="s">
        <v>35</v>
      </c>
      <c r="AX1497" s="15" t="s">
        <v>80</v>
      </c>
      <c r="AY1497" s="230" t="s">
        <v>185</v>
      </c>
    </row>
    <row r="1498" spans="1:65" s="14" customFormat="1" ht="11.25">
      <c r="B1498" s="209"/>
      <c r="C1498" s="210"/>
      <c r="D1498" s="200" t="s">
        <v>195</v>
      </c>
      <c r="E1498" s="210"/>
      <c r="F1498" s="212" t="s">
        <v>2092</v>
      </c>
      <c r="G1498" s="210"/>
      <c r="H1498" s="213">
        <v>250.66499999999999</v>
      </c>
      <c r="I1498" s="214"/>
      <c r="J1498" s="210"/>
      <c r="K1498" s="210"/>
      <c r="L1498" s="215"/>
      <c r="M1498" s="216"/>
      <c r="N1498" s="217"/>
      <c r="O1498" s="217"/>
      <c r="P1498" s="217"/>
      <c r="Q1498" s="217"/>
      <c r="R1498" s="217"/>
      <c r="S1498" s="217"/>
      <c r="T1498" s="218"/>
      <c r="AT1498" s="219" t="s">
        <v>195</v>
      </c>
      <c r="AU1498" s="219" t="s">
        <v>82</v>
      </c>
      <c r="AV1498" s="14" t="s">
        <v>82</v>
      </c>
      <c r="AW1498" s="14" t="s">
        <v>4</v>
      </c>
      <c r="AX1498" s="14" t="s">
        <v>80</v>
      </c>
      <c r="AY1498" s="219" t="s">
        <v>185</v>
      </c>
    </row>
    <row r="1499" spans="1:65" s="2" customFormat="1" ht="16.5" customHeight="1">
      <c r="A1499" s="36"/>
      <c r="B1499" s="37"/>
      <c r="C1499" s="180" t="s">
        <v>2093</v>
      </c>
      <c r="D1499" s="180" t="s">
        <v>187</v>
      </c>
      <c r="E1499" s="181" t="s">
        <v>2094</v>
      </c>
      <c r="F1499" s="182" t="s">
        <v>2095</v>
      </c>
      <c r="G1499" s="183" t="s">
        <v>240</v>
      </c>
      <c r="H1499" s="184">
        <v>73.5</v>
      </c>
      <c r="I1499" s="185"/>
      <c r="J1499" s="186">
        <f>ROUND(I1499*H1499,2)</f>
        <v>0</v>
      </c>
      <c r="K1499" s="182" t="s">
        <v>191</v>
      </c>
      <c r="L1499" s="41"/>
      <c r="M1499" s="187" t="s">
        <v>19</v>
      </c>
      <c r="N1499" s="188" t="s">
        <v>44</v>
      </c>
      <c r="O1499" s="66"/>
      <c r="P1499" s="189">
        <f>O1499*H1499</f>
        <v>0</v>
      </c>
      <c r="Q1499" s="189">
        <v>3.0000000000000001E-5</v>
      </c>
      <c r="R1499" s="189">
        <f>Q1499*H1499</f>
        <v>2.2049999999999999E-3</v>
      </c>
      <c r="S1499" s="189">
        <v>0</v>
      </c>
      <c r="T1499" s="190">
        <f>S1499*H1499</f>
        <v>0</v>
      </c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R1499" s="191" t="s">
        <v>339</v>
      </c>
      <c r="AT1499" s="191" t="s">
        <v>187</v>
      </c>
      <c r="AU1499" s="191" t="s">
        <v>82</v>
      </c>
      <c r="AY1499" s="19" t="s">
        <v>185</v>
      </c>
      <c r="BE1499" s="192">
        <f>IF(N1499="základní",J1499,0)</f>
        <v>0</v>
      </c>
      <c r="BF1499" s="192">
        <f>IF(N1499="snížená",J1499,0)</f>
        <v>0</v>
      </c>
      <c r="BG1499" s="192">
        <f>IF(N1499="zákl. přenesená",J1499,0)</f>
        <v>0</v>
      </c>
      <c r="BH1499" s="192">
        <f>IF(N1499="sníž. přenesená",J1499,0)</f>
        <v>0</v>
      </c>
      <c r="BI1499" s="192">
        <f>IF(N1499="nulová",J1499,0)</f>
        <v>0</v>
      </c>
      <c r="BJ1499" s="19" t="s">
        <v>80</v>
      </c>
      <c r="BK1499" s="192">
        <f>ROUND(I1499*H1499,2)</f>
        <v>0</v>
      </c>
      <c r="BL1499" s="19" t="s">
        <v>339</v>
      </c>
      <c r="BM1499" s="191" t="s">
        <v>2096</v>
      </c>
    </row>
    <row r="1500" spans="1:65" s="2" customFormat="1" ht="11.25">
      <c r="A1500" s="36"/>
      <c r="B1500" s="37"/>
      <c r="C1500" s="38"/>
      <c r="D1500" s="193" t="s">
        <v>193</v>
      </c>
      <c r="E1500" s="38"/>
      <c r="F1500" s="194" t="s">
        <v>2097</v>
      </c>
      <c r="G1500" s="38"/>
      <c r="H1500" s="38"/>
      <c r="I1500" s="195"/>
      <c r="J1500" s="38"/>
      <c r="K1500" s="38"/>
      <c r="L1500" s="41"/>
      <c r="M1500" s="196"/>
      <c r="N1500" s="197"/>
      <c r="O1500" s="66"/>
      <c r="P1500" s="66"/>
      <c r="Q1500" s="66"/>
      <c r="R1500" s="66"/>
      <c r="S1500" s="66"/>
      <c r="T1500" s="67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T1500" s="19" t="s">
        <v>193</v>
      </c>
      <c r="AU1500" s="19" t="s">
        <v>82</v>
      </c>
    </row>
    <row r="1501" spans="1:65" s="13" customFormat="1" ht="11.25">
      <c r="B1501" s="198"/>
      <c r="C1501" s="199"/>
      <c r="D1501" s="200" t="s">
        <v>195</v>
      </c>
      <c r="E1501" s="201" t="s">
        <v>19</v>
      </c>
      <c r="F1501" s="202" t="s">
        <v>1481</v>
      </c>
      <c r="G1501" s="199"/>
      <c r="H1501" s="201" t="s">
        <v>19</v>
      </c>
      <c r="I1501" s="203"/>
      <c r="J1501" s="199"/>
      <c r="K1501" s="199"/>
      <c r="L1501" s="204"/>
      <c r="M1501" s="205"/>
      <c r="N1501" s="206"/>
      <c r="O1501" s="206"/>
      <c r="P1501" s="206"/>
      <c r="Q1501" s="206"/>
      <c r="R1501" s="206"/>
      <c r="S1501" s="206"/>
      <c r="T1501" s="207"/>
      <c r="AT1501" s="208" t="s">
        <v>195</v>
      </c>
      <c r="AU1501" s="208" t="s">
        <v>82</v>
      </c>
      <c r="AV1501" s="13" t="s">
        <v>80</v>
      </c>
      <c r="AW1501" s="13" t="s">
        <v>35</v>
      </c>
      <c r="AX1501" s="13" t="s">
        <v>73</v>
      </c>
      <c r="AY1501" s="208" t="s">
        <v>185</v>
      </c>
    </row>
    <row r="1502" spans="1:65" s="14" customFormat="1" ht="11.25">
      <c r="B1502" s="209"/>
      <c r="C1502" s="210"/>
      <c r="D1502" s="200" t="s">
        <v>195</v>
      </c>
      <c r="E1502" s="211" t="s">
        <v>19</v>
      </c>
      <c r="F1502" s="212" t="s">
        <v>2063</v>
      </c>
      <c r="G1502" s="210"/>
      <c r="H1502" s="213">
        <v>73.5</v>
      </c>
      <c r="I1502" s="214"/>
      <c r="J1502" s="210"/>
      <c r="K1502" s="210"/>
      <c r="L1502" s="215"/>
      <c r="M1502" s="216"/>
      <c r="N1502" s="217"/>
      <c r="O1502" s="217"/>
      <c r="P1502" s="217"/>
      <c r="Q1502" s="217"/>
      <c r="R1502" s="217"/>
      <c r="S1502" s="217"/>
      <c r="T1502" s="218"/>
      <c r="AT1502" s="219" t="s">
        <v>195</v>
      </c>
      <c r="AU1502" s="219" t="s">
        <v>82</v>
      </c>
      <c r="AV1502" s="14" t="s">
        <v>82</v>
      </c>
      <c r="AW1502" s="14" t="s">
        <v>35</v>
      </c>
      <c r="AX1502" s="14" t="s">
        <v>73</v>
      </c>
      <c r="AY1502" s="219" t="s">
        <v>185</v>
      </c>
    </row>
    <row r="1503" spans="1:65" s="15" customFormat="1" ht="11.25">
      <c r="B1503" s="220"/>
      <c r="C1503" s="221"/>
      <c r="D1503" s="200" t="s">
        <v>195</v>
      </c>
      <c r="E1503" s="222" t="s">
        <v>19</v>
      </c>
      <c r="F1503" s="223" t="s">
        <v>226</v>
      </c>
      <c r="G1503" s="221"/>
      <c r="H1503" s="224">
        <v>73.5</v>
      </c>
      <c r="I1503" s="225"/>
      <c r="J1503" s="221"/>
      <c r="K1503" s="221"/>
      <c r="L1503" s="226"/>
      <c r="M1503" s="227"/>
      <c r="N1503" s="228"/>
      <c r="O1503" s="228"/>
      <c r="P1503" s="228"/>
      <c r="Q1503" s="228"/>
      <c r="R1503" s="228"/>
      <c r="S1503" s="228"/>
      <c r="T1503" s="229"/>
      <c r="AT1503" s="230" t="s">
        <v>195</v>
      </c>
      <c r="AU1503" s="230" t="s">
        <v>82</v>
      </c>
      <c r="AV1503" s="15" t="s">
        <v>135</v>
      </c>
      <c r="AW1503" s="15" t="s">
        <v>35</v>
      </c>
      <c r="AX1503" s="15" t="s">
        <v>80</v>
      </c>
      <c r="AY1503" s="230" t="s">
        <v>185</v>
      </c>
    </row>
    <row r="1504" spans="1:65" s="2" customFormat="1" ht="24.2" customHeight="1">
      <c r="A1504" s="36"/>
      <c r="B1504" s="37"/>
      <c r="C1504" s="180" t="s">
        <v>2098</v>
      </c>
      <c r="D1504" s="180" t="s">
        <v>187</v>
      </c>
      <c r="E1504" s="181" t="s">
        <v>2099</v>
      </c>
      <c r="F1504" s="182" t="s">
        <v>2100</v>
      </c>
      <c r="G1504" s="183" t="s">
        <v>457</v>
      </c>
      <c r="H1504" s="231"/>
      <c r="I1504" s="185"/>
      <c r="J1504" s="186">
        <f>ROUND(I1504*H1504,2)</f>
        <v>0</v>
      </c>
      <c r="K1504" s="182" t="s">
        <v>191</v>
      </c>
      <c r="L1504" s="41"/>
      <c r="M1504" s="187" t="s">
        <v>19</v>
      </c>
      <c r="N1504" s="188" t="s">
        <v>44</v>
      </c>
      <c r="O1504" s="66"/>
      <c r="P1504" s="189">
        <f>O1504*H1504</f>
        <v>0</v>
      </c>
      <c r="Q1504" s="189">
        <v>0</v>
      </c>
      <c r="R1504" s="189">
        <f>Q1504*H1504</f>
        <v>0</v>
      </c>
      <c r="S1504" s="189">
        <v>0</v>
      </c>
      <c r="T1504" s="190">
        <f>S1504*H1504</f>
        <v>0</v>
      </c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R1504" s="191" t="s">
        <v>339</v>
      </c>
      <c r="AT1504" s="191" t="s">
        <v>187</v>
      </c>
      <c r="AU1504" s="191" t="s">
        <v>82</v>
      </c>
      <c r="AY1504" s="19" t="s">
        <v>185</v>
      </c>
      <c r="BE1504" s="192">
        <f>IF(N1504="základní",J1504,0)</f>
        <v>0</v>
      </c>
      <c r="BF1504" s="192">
        <f>IF(N1504="snížená",J1504,0)</f>
        <v>0</v>
      </c>
      <c r="BG1504" s="192">
        <f>IF(N1504="zákl. přenesená",J1504,0)</f>
        <v>0</v>
      </c>
      <c r="BH1504" s="192">
        <f>IF(N1504="sníž. přenesená",J1504,0)</f>
        <v>0</v>
      </c>
      <c r="BI1504" s="192">
        <f>IF(N1504="nulová",J1504,0)</f>
        <v>0</v>
      </c>
      <c r="BJ1504" s="19" t="s">
        <v>80</v>
      </c>
      <c r="BK1504" s="192">
        <f>ROUND(I1504*H1504,2)</f>
        <v>0</v>
      </c>
      <c r="BL1504" s="19" t="s">
        <v>339</v>
      </c>
      <c r="BM1504" s="191" t="s">
        <v>2101</v>
      </c>
    </row>
    <row r="1505" spans="1:65" s="2" customFormat="1" ht="11.25">
      <c r="A1505" s="36"/>
      <c r="B1505" s="37"/>
      <c r="C1505" s="38"/>
      <c r="D1505" s="193" t="s">
        <v>193</v>
      </c>
      <c r="E1505" s="38"/>
      <c r="F1505" s="194" t="s">
        <v>2102</v>
      </c>
      <c r="G1505" s="38"/>
      <c r="H1505" s="38"/>
      <c r="I1505" s="195"/>
      <c r="J1505" s="38"/>
      <c r="K1505" s="38"/>
      <c r="L1505" s="41"/>
      <c r="M1505" s="196"/>
      <c r="N1505" s="197"/>
      <c r="O1505" s="66"/>
      <c r="P1505" s="66"/>
      <c r="Q1505" s="66"/>
      <c r="R1505" s="66"/>
      <c r="S1505" s="66"/>
      <c r="T1505" s="67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T1505" s="19" t="s">
        <v>193</v>
      </c>
      <c r="AU1505" s="19" t="s">
        <v>82</v>
      </c>
    </row>
    <row r="1506" spans="1:65" s="12" customFormat="1" ht="22.9" customHeight="1">
      <c r="B1506" s="164"/>
      <c r="C1506" s="165"/>
      <c r="D1506" s="166" t="s">
        <v>72</v>
      </c>
      <c r="E1506" s="178" t="s">
        <v>1408</v>
      </c>
      <c r="F1506" s="178" t="s">
        <v>1409</v>
      </c>
      <c r="G1506" s="165"/>
      <c r="H1506" s="165"/>
      <c r="I1506" s="168"/>
      <c r="J1506" s="179">
        <f>BK1506</f>
        <v>0</v>
      </c>
      <c r="K1506" s="165"/>
      <c r="L1506" s="170"/>
      <c r="M1506" s="171"/>
      <c r="N1506" s="172"/>
      <c r="O1506" s="172"/>
      <c r="P1506" s="173">
        <f>SUM(P1507:P1551)</f>
        <v>0</v>
      </c>
      <c r="Q1506" s="172"/>
      <c r="R1506" s="173">
        <f>SUM(R1507:R1551)</f>
        <v>1.6280179999999998E-2</v>
      </c>
      <c r="S1506" s="172"/>
      <c r="T1506" s="174">
        <f>SUM(T1507:T1551)</f>
        <v>0</v>
      </c>
      <c r="AR1506" s="175" t="s">
        <v>82</v>
      </c>
      <c r="AT1506" s="176" t="s">
        <v>72</v>
      </c>
      <c r="AU1506" s="176" t="s">
        <v>80</v>
      </c>
      <c r="AY1506" s="175" t="s">
        <v>185</v>
      </c>
      <c r="BK1506" s="177">
        <f>SUM(BK1507:BK1551)</f>
        <v>0</v>
      </c>
    </row>
    <row r="1507" spans="1:65" s="2" customFormat="1" ht="16.5" customHeight="1">
      <c r="A1507" s="36"/>
      <c r="B1507" s="37"/>
      <c r="C1507" s="180" t="s">
        <v>2103</v>
      </c>
      <c r="D1507" s="180" t="s">
        <v>187</v>
      </c>
      <c r="E1507" s="181" t="s">
        <v>1411</v>
      </c>
      <c r="F1507" s="182" t="s">
        <v>1412</v>
      </c>
      <c r="G1507" s="183" t="s">
        <v>240</v>
      </c>
      <c r="H1507" s="184">
        <v>18.802</v>
      </c>
      <c r="I1507" s="185"/>
      <c r="J1507" s="186">
        <f>ROUND(I1507*H1507,2)</f>
        <v>0</v>
      </c>
      <c r="K1507" s="182" t="s">
        <v>191</v>
      </c>
      <c r="L1507" s="41"/>
      <c r="M1507" s="187" t="s">
        <v>19</v>
      </c>
      <c r="N1507" s="188" t="s">
        <v>44</v>
      </c>
      <c r="O1507" s="66"/>
      <c r="P1507" s="189">
        <f>O1507*H1507</f>
        <v>0</v>
      </c>
      <c r="Q1507" s="189">
        <v>4.0000000000000003E-5</v>
      </c>
      <c r="R1507" s="189">
        <f>Q1507*H1507</f>
        <v>7.5208000000000002E-4</v>
      </c>
      <c r="S1507" s="189">
        <v>0</v>
      </c>
      <c r="T1507" s="190">
        <f>S1507*H1507</f>
        <v>0</v>
      </c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R1507" s="191" t="s">
        <v>339</v>
      </c>
      <c r="AT1507" s="191" t="s">
        <v>187</v>
      </c>
      <c r="AU1507" s="191" t="s">
        <v>82</v>
      </c>
      <c r="AY1507" s="19" t="s">
        <v>185</v>
      </c>
      <c r="BE1507" s="192">
        <f>IF(N1507="základní",J1507,0)</f>
        <v>0</v>
      </c>
      <c r="BF1507" s="192">
        <f>IF(N1507="snížená",J1507,0)</f>
        <v>0</v>
      </c>
      <c r="BG1507" s="192">
        <f>IF(N1507="zákl. přenesená",J1507,0)</f>
        <v>0</v>
      </c>
      <c r="BH1507" s="192">
        <f>IF(N1507="sníž. přenesená",J1507,0)</f>
        <v>0</v>
      </c>
      <c r="BI1507" s="192">
        <f>IF(N1507="nulová",J1507,0)</f>
        <v>0</v>
      </c>
      <c r="BJ1507" s="19" t="s">
        <v>80</v>
      </c>
      <c r="BK1507" s="192">
        <f>ROUND(I1507*H1507,2)</f>
        <v>0</v>
      </c>
      <c r="BL1507" s="19" t="s">
        <v>339</v>
      </c>
      <c r="BM1507" s="191" t="s">
        <v>2104</v>
      </c>
    </row>
    <row r="1508" spans="1:65" s="2" customFormat="1" ht="11.25">
      <c r="A1508" s="36"/>
      <c r="B1508" s="37"/>
      <c r="C1508" s="38"/>
      <c r="D1508" s="193" t="s">
        <v>193</v>
      </c>
      <c r="E1508" s="38"/>
      <c r="F1508" s="194" t="s">
        <v>1414</v>
      </c>
      <c r="G1508" s="38"/>
      <c r="H1508" s="38"/>
      <c r="I1508" s="195"/>
      <c r="J1508" s="38"/>
      <c r="K1508" s="38"/>
      <c r="L1508" s="41"/>
      <c r="M1508" s="196"/>
      <c r="N1508" s="197"/>
      <c r="O1508" s="66"/>
      <c r="P1508" s="66"/>
      <c r="Q1508" s="66"/>
      <c r="R1508" s="66"/>
      <c r="S1508" s="66"/>
      <c r="T1508" s="67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T1508" s="19" t="s">
        <v>193</v>
      </c>
      <c r="AU1508" s="19" t="s">
        <v>82</v>
      </c>
    </row>
    <row r="1509" spans="1:65" s="13" customFormat="1" ht="11.25">
      <c r="B1509" s="198"/>
      <c r="C1509" s="199"/>
      <c r="D1509" s="200" t="s">
        <v>195</v>
      </c>
      <c r="E1509" s="201" t="s">
        <v>19</v>
      </c>
      <c r="F1509" s="202" t="s">
        <v>1710</v>
      </c>
      <c r="G1509" s="199"/>
      <c r="H1509" s="201" t="s">
        <v>19</v>
      </c>
      <c r="I1509" s="203"/>
      <c r="J1509" s="199"/>
      <c r="K1509" s="199"/>
      <c r="L1509" s="204"/>
      <c r="M1509" s="205"/>
      <c r="N1509" s="206"/>
      <c r="O1509" s="206"/>
      <c r="P1509" s="206"/>
      <c r="Q1509" s="206"/>
      <c r="R1509" s="206"/>
      <c r="S1509" s="206"/>
      <c r="T1509" s="207"/>
      <c r="AT1509" s="208" t="s">
        <v>195</v>
      </c>
      <c r="AU1509" s="208" t="s">
        <v>82</v>
      </c>
      <c r="AV1509" s="13" t="s">
        <v>80</v>
      </c>
      <c r="AW1509" s="13" t="s">
        <v>35</v>
      </c>
      <c r="AX1509" s="13" t="s">
        <v>73</v>
      </c>
      <c r="AY1509" s="208" t="s">
        <v>185</v>
      </c>
    </row>
    <row r="1510" spans="1:65" s="13" customFormat="1" ht="11.25">
      <c r="B1510" s="198"/>
      <c r="C1510" s="199"/>
      <c r="D1510" s="200" t="s">
        <v>195</v>
      </c>
      <c r="E1510" s="201" t="s">
        <v>19</v>
      </c>
      <c r="F1510" s="202" t="s">
        <v>1591</v>
      </c>
      <c r="G1510" s="199"/>
      <c r="H1510" s="201" t="s">
        <v>19</v>
      </c>
      <c r="I1510" s="203"/>
      <c r="J1510" s="199"/>
      <c r="K1510" s="199"/>
      <c r="L1510" s="204"/>
      <c r="M1510" s="205"/>
      <c r="N1510" s="206"/>
      <c r="O1510" s="206"/>
      <c r="P1510" s="206"/>
      <c r="Q1510" s="206"/>
      <c r="R1510" s="206"/>
      <c r="S1510" s="206"/>
      <c r="T1510" s="207"/>
      <c r="AT1510" s="208" t="s">
        <v>195</v>
      </c>
      <c r="AU1510" s="208" t="s">
        <v>82</v>
      </c>
      <c r="AV1510" s="13" t="s">
        <v>80</v>
      </c>
      <c r="AW1510" s="13" t="s">
        <v>35</v>
      </c>
      <c r="AX1510" s="13" t="s">
        <v>73</v>
      </c>
      <c r="AY1510" s="208" t="s">
        <v>185</v>
      </c>
    </row>
    <row r="1511" spans="1:65" s="14" customFormat="1" ht="11.25">
      <c r="B1511" s="209"/>
      <c r="C1511" s="210"/>
      <c r="D1511" s="200" t="s">
        <v>195</v>
      </c>
      <c r="E1511" s="211" t="s">
        <v>19</v>
      </c>
      <c r="F1511" s="212" t="s">
        <v>2105</v>
      </c>
      <c r="G1511" s="210"/>
      <c r="H1511" s="213">
        <v>2.88</v>
      </c>
      <c r="I1511" s="214"/>
      <c r="J1511" s="210"/>
      <c r="K1511" s="210"/>
      <c r="L1511" s="215"/>
      <c r="M1511" s="216"/>
      <c r="N1511" s="217"/>
      <c r="O1511" s="217"/>
      <c r="P1511" s="217"/>
      <c r="Q1511" s="217"/>
      <c r="R1511" s="217"/>
      <c r="S1511" s="217"/>
      <c r="T1511" s="218"/>
      <c r="AT1511" s="219" t="s">
        <v>195</v>
      </c>
      <c r="AU1511" s="219" t="s">
        <v>82</v>
      </c>
      <c r="AV1511" s="14" t="s">
        <v>82</v>
      </c>
      <c r="AW1511" s="14" t="s">
        <v>35</v>
      </c>
      <c r="AX1511" s="14" t="s">
        <v>73</v>
      </c>
      <c r="AY1511" s="219" t="s">
        <v>185</v>
      </c>
    </row>
    <row r="1512" spans="1:65" s="14" customFormat="1" ht="11.25">
      <c r="B1512" s="209"/>
      <c r="C1512" s="210"/>
      <c r="D1512" s="200" t="s">
        <v>195</v>
      </c>
      <c r="E1512" s="211" t="s">
        <v>19</v>
      </c>
      <c r="F1512" s="212" t="s">
        <v>2106</v>
      </c>
      <c r="G1512" s="210"/>
      <c r="H1512" s="213">
        <v>3.7120000000000002</v>
      </c>
      <c r="I1512" s="214"/>
      <c r="J1512" s="210"/>
      <c r="K1512" s="210"/>
      <c r="L1512" s="215"/>
      <c r="M1512" s="216"/>
      <c r="N1512" s="217"/>
      <c r="O1512" s="217"/>
      <c r="P1512" s="217"/>
      <c r="Q1512" s="217"/>
      <c r="R1512" s="217"/>
      <c r="S1512" s="217"/>
      <c r="T1512" s="218"/>
      <c r="AT1512" s="219" t="s">
        <v>195</v>
      </c>
      <c r="AU1512" s="219" t="s">
        <v>82</v>
      </c>
      <c r="AV1512" s="14" t="s">
        <v>82</v>
      </c>
      <c r="AW1512" s="14" t="s">
        <v>35</v>
      </c>
      <c r="AX1512" s="14" t="s">
        <v>73</v>
      </c>
      <c r="AY1512" s="219" t="s">
        <v>185</v>
      </c>
    </row>
    <row r="1513" spans="1:65" s="14" customFormat="1" ht="11.25">
      <c r="B1513" s="209"/>
      <c r="C1513" s="210"/>
      <c r="D1513" s="200" t="s">
        <v>195</v>
      </c>
      <c r="E1513" s="211" t="s">
        <v>19</v>
      </c>
      <c r="F1513" s="212" t="s">
        <v>1580</v>
      </c>
      <c r="G1513" s="210"/>
      <c r="H1513" s="213">
        <v>2.181</v>
      </c>
      <c r="I1513" s="214"/>
      <c r="J1513" s="210"/>
      <c r="K1513" s="210"/>
      <c r="L1513" s="215"/>
      <c r="M1513" s="216"/>
      <c r="N1513" s="217"/>
      <c r="O1513" s="217"/>
      <c r="P1513" s="217"/>
      <c r="Q1513" s="217"/>
      <c r="R1513" s="217"/>
      <c r="S1513" s="217"/>
      <c r="T1513" s="218"/>
      <c r="AT1513" s="219" t="s">
        <v>195</v>
      </c>
      <c r="AU1513" s="219" t="s">
        <v>82</v>
      </c>
      <c r="AV1513" s="14" t="s">
        <v>82</v>
      </c>
      <c r="AW1513" s="14" t="s">
        <v>35</v>
      </c>
      <c r="AX1513" s="14" t="s">
        <v>73</v>
      </c>
      <c r="AY1513" s="219" t="s">
        <v>185</v>
      </c>
    </row>
    <row r="1514" spans="1:65" s="14" customFormat="1" ht="11.25">
      <c r="B1514" s="209"/>
      <c r="C1514" s="210"/>
      <c r="D1514" s="200" t="s">
        <v>195</v>
      </c>
      <c r="E1514" s="211" t="s">
        <v>19</v>
      </c>
      <c r="F1514" s="212" t="s">
        <v>2107</v>
      </c>
      <c r="G1514" s="210"/>
      <c r="H1514" s="213">
        <v>4.05</v>
      </c>
      <c r="I1514" s="214"/>
      <c r="J1514" s="210"/>
      <c r="K1514" s="210"/>
      <c r="L1514" s="215"/>
      <c r="M1514" s="216"/>
      <c r="N1514" s="217"/>
      <c r="O1514" s="217"/>
      <c r="P1514" s="217"/>
      <c r="Q1514" s="217"/>
      <c r="R1514" s="217"/>
      <c r="S1514" s="217"/>
      <c r="T1514" s="218"/>
      <c r="AT1514" s="219" t="s">
        <v>195</v>
      </c>
      <c r="AU1514" s="219" t="s">
        <v>82</v>
      </c>
      <c r="AV1514" s="14" t="s">
        <v>82</v>
      </c>
      <c r="AW1514" s="14" t="s">
        <v>35</v>
      </c>
      <c r="AX1514" s="14" t="s">
        <v>73</v>
      </c>
      <c r="AY1514" s="219" t="s">
        <v>185</v>
      </c>
    </row>
    <row r="1515" spans="1:65" s="14" customFormat="1" ht="11.25">
      <c r="B1515" s="209"/>
      <c r="C1515" s="210"/>
      <c r="D1515" s="200" t="s">
        <v>195</v>
      </c>
      <c r="E1515" s="211" t="s">
        <v>19</v>
      </c>
      <c r="F1515" s="212" t="s">
        <v>2108</v>
      </c>
      <c r="G1515" s="210"/>
      <c r="H1515" s="213">
        <v>2.379</v>
      </c>
      <c r="I1515" s="214"/>
      <c r="J1515" s="210"/>
      <c r="K1515" s="210"/>
      <c r="L1515" s="215"/>
      <c r="M1515" s="216"/>
      <c r="N1515" s="217"/>
      <c r="O1515" s="217"/>
      <c r="P1515" s="217"/>
      <c r="Q1515" s="217"/>
      <c r="R1515" s="217"/>
      <c r="S1515" s="217"/>
      <c r="T1515" s="218"/>
      <c r="AT1515" s="219" t="s">
        <v>195</v>
      </c>
      <c r="AU1515" s="219" t="s">
        <v>82</v>
      </c>
      <c r="AV1515" s="14" t="s">
        <v>82</v>
      </c>
      <c r="AW1515" s="14" t="s">
        <v>35</v>
      </c>
      <c r="AX1515" s="14" t="s">
        <v>73</v>
      </c>
      <c r="AY1515" s="219" t="s">
        <v>185</v>
      </c>
    </row>
    <row r="1516" spans="1:65" s="14" customFormat="1" ht="11.25">
      <c r="B1516" s="209"/>
      <c r="C1516" s="210"/>
      <c r="D1516" s="200" t="s">
        <v>195</v>
      </c>
      <c r="E1516" s="211" t="s">
        <v>19</v>
      </c>
      <c r="F1516" s="212" t="s">
        <v>2109</v>
      </c>
      <c r="G1516" s="210"/>
      <c r="H1516" s="213">
        <v>3.6</v>
      </c>
      <c r="I1516" s="214"/>
      <c r="J1516" s="210"/>
      <c r="K1516" s="210"/>
      <c r="L1516" s="215"/>
      <c r="M1516" s="216"/>
      <c r="N1516" s="217"/>
      <c r="O1516" s="217"/>
      <c r="P1516" s="217"/>
      <c r="Q1516" s="217"/>
      <c r="R1516" s="217"/>
      <c r="S1516" s="217"/>
      <c r="T1516" s="218"/>
      <c r="AT1516" s="219" t="s">
        <v>195</v>
      </c>
      <c r="AU1516" s="219" t="s">
        <v>82</v>
      </c>
      <c r="AV1516" s="14" t="s">
        <v>82</v>
      </c>
      <c r="AW1516" s="14" t="s">
        <v>35</v>
      </c>
      <c r="AX1516" s="14" t="s">
        <v>73</v>
      </c>
      <c r="AY1516" s="219" t="s">
        <v>185</v>
      </c>
    </row>
    <row r="1517" spans="1:65" s="15" customFormat="1" ht="11.25">
      <c r="B1517" s="220"/>
      <c r="C1517" s="221"/>
      <c r="D1517" s="200" t="s">
        <v>195</v>
      </c>
      <c r="E1517" s="222" t="s">
        <v>19</v>
      </c>
      <c r="F1517" s="223" t="s">
        <v>226</v>
      </c>
      <c r="G1517" s="221"/>
      <c r="H1517" s="224">
        <v>18.802</v>
      </c>
      <c r="I1517" s="225"/>
      <c r="J1517" s="221"/>
      <c r="K1517" s="221"/>
      <c r="L1517" s="226"/>
      <c r="M1517" s="227"/>
      <c r="N1517" s="228"/>
      <c r="O1517" s="228"/>
      <c r="P1517" s="228"/>
      <c r="Q1517" s="228"/>
      <c r="R1517" s="228"/>
      <c r="S1517" s="228"/>
      <c r="T1517" s="229"/>
      <c r="AT1517" s="230" t="s">
        <v>195</v>
      </c>
      <c r="AU1517" s="230" t="s">
        <v>82</v>
      </c>
      <c r="AV1517" s="15" t="s">
        <v>135</v>
      </c>
      <c r="AW1517" s="15" t="s">
        <v>35</v>
      </c>
      <c r="AX1517" s="15" t="s">
        <v>80</v>
      </c>
      <c r="AY1517" s="230" t="s">
        <v>185</v>
      </c>
    </row>
    <row r="1518" spans="1:65" s="2" customFormat="1" ht="16.5" customHeight="1">
      <c r="A1518" s="36"/>
      <c r="B1518" s="37"/>
      <c r="C1518" s="180" t="s">
        <v>2110</v>
      </c>
      <c r="D1518" s="180" t="s">
        <v>187</v>
      </c>
      <c r="E1518" s="181" t="s">
        <v>1420</v>
      </c>
      <c r="F1518" s="182" t="s">
        <v>1421</v>
      </c>
      <c r="G1518" s="183" t="s">
        <v>240</v>
      </c>
      <c r="H1518" s="184">
        <v>6.48</v>
      </c>
      <c r="I1518" s="185"/>
      <c r="J1518" s="186">
        <f>ROUND(I1518*H1518,2)</f>
        <v>0</v>
      </c>
      <c r="K1518" s="182" t="s">
        <v>191</v>
      </c>
      <c r="L1518" s="41"/>
      <c r="M1518" s="187" t="s">
        <v>19</v>
      </c>
      <c r="N1518" s="188" t="s">
        <v>44</v>
      </c>
      <c r="O1518" s="66"/>
      <c r="P1518" s="189">
        <f>O1518*H1518</f>
        <v>0</v>
      </c>
      <c r="Q1518" s="189">
        <v>5.4000000000000001E-4</v>
      </c>
      <c r="R1518" s="189">
        <f>Q1518*H1518</f>
        <v>3.4992000000000005E-3</v>
      </c>
      <c r="S1518" s="189">
        <v>0</v>
      </c>
      <c r="T1518" s="190">
        <f>S1518*H1518</f>
        <v>0</v>
      </c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R1518" s="191" t="s">
        <v>339</v>
      </c>
      <c r="AT1518" s="191" t="s">
        <v>187</v>
      </c>
      <c r="AU1518" s="191" t="s">
        <v>82</v>
      </c>
      <c r="AY1518" s="19" t="s">
        <v>185</v>
      </c>
      <c r="BE1518" s="192">
        <f>IF(N1518="základní",J1518,0)</f>
        <v>0</v>
      </c>
      <c r="BF1518" s="192">
        <f>IF(N1518="snížená",J1518,0)</f>
        <v>0</v>
      </c>
      <c r="BG1518" s="192">
        <f>IF(N1518="zákl. přenesená",J1518,0)</f>
        <v>0</v>
      </c>
      <c r="BH1518" s="192">
        <f>IF(N1518="sníž. přenesená",J1518,0)</f>
        <v>0</v>
      </c>
      <c r="BI1518" s="192">
        <f>IF(N1518="nulová",J1518,0)</f>
        <v>0</v>
      </c>
      <c r="BJ1518" s="19" t="s">
        <v>80</v>
      </c>
      <c r="BK1518" s="192">
        <f>ROUND(I1518*H1518,2)</f>
        <v>0</v>
      </c>
      <c r="BL1518" s="19" t="s">
        <v>339</v>
      </c>
      <c r="BM1518" s="191" t="s">
        <v>2111</v>
      </c>
    </row>
    <row r="1519" spans="1:65" s="2" customFormat="1" ht="11.25">
      <c r="A1519" s="36"/>
      <c r="B1519" s="37"/>
      <c r="C1519" s="38"/>
      <c r="D1519" s="193" t="s">
        <v>193</v>
      </c>
      <c r="E1519" s="38"/>
      <c r="F1519" s="194" t="s">
        <v>1423</v>
      </c>
      <c r="G1519" s="38"/>
      <c r="H1519" s="38"/>
      <c r="I1519" s="195"/>
      <c r="J1519" s="38"/>
      <c r="K1519" s="38"/>
      <c r="L1519" s="41"/>
      <c r="M1519" s="196"/>
      <c r="N1519" s="197"/>
      <c r="O1519" s="66"/>
      <c r="P1519" s="66"/>
      <c r="Q1519" s="66"/>
      <c r="R1519" s="66"/>
      <c r="S1519" s="66"/>
      <c r="T1519" s="67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T1519" s="19" t="s">
        <v>193</v>
      </c>
      <c r="AU1519" s="19" t="s">
        <v>82</v>
      </c>
    </row>
    <row r="1520" spans="1:65" s="13" customFormat="1" ht="11.25">
      <c r="B1520" s="198"/>
      <c r="C1520" s="199"/>
      <c r="D1520" s="200" t="s">
        <v>195</v>
      </c>
      <c r="E1520" s="201" t="s">
        <v>19</v>
      </c>
      <c r="F1520" s="202" t="s">
        <v>1710</v>
      </c>
      <c r="G1520" s="199"/>
      <c r="H1520" s="201" t="s">
        <v>19</v>
      </c>
      <c r="I1520" s="203"/>
      <c r="J1520" s="199"/>
      <c r="K1520" s="199"/>
      <c r="L1520" s="204"/>
      <c r="M1520" s="205"/>
      <c r="N1520" s="206"/>
      <c r="O1520" s="206"/>
      <c r="P1520" s="206"/>
      <c r="Q1520" s="206"/>
      <c r="R1520" s="206"/>
      <c r="S1520" s="206"/>
      <c r="T1520" s="207"/>
      <c r="AT1520" s="208" t="s">
        <v>195</v>
      </c>
      <c r="AU1520" s="208" t="s">
        <v>82</v>
      </c>
      <c r="AV1520" s="13" t="s">
        <v>80</v>
      </c>
      <c r="AW1520" s="13" t="s">
        <v>35</v>
      </c>
      <c r="AX1520" s="13" t="s">
        <v>73</v>
      </c>
      <c r="AY1520" s="208" t="s">
        <v>185</v>
      </c>
    </row>
    <row r="1521" spans="1:65" s="13" customFormat="1" ht="11.25">
      <c r="B1521" s="198"/>
      <c r="C1521" s="199"/>
      <c r="D1521" s="200" t="s">
        <v>195</v>
      </c>
      <c r="E1521" s="201" t="s">
        <v>19</v>
      </c>
      <c r="F1521" s="202" t="s">
        <v>1591</v>
      </c>
      <c r="G1521" s="199"/>
      <c r="H1521" s="201" t="s">
        <v>19</v>
      </c>
      <c r="I1521" s="203"/>
      <c r="J1521" s="199"/>
      <c r="K1521" s="199"/>
      <c r="L1521" s="204"/>
      <c r="M1521" s="205"/>
      <c r="N1521" s="206"/>
      <c r="O1521" s="206"/>
      <c r="P1521" s="206"/>
      <c r="Q1521" s="206"/>
      <c r="R1521" s="206"/>
      <c r="S1521" s="206"/>
      <c r="T1521" s="207"/>
      <c r="AT1521" s="208" t="s">
        <v>195</v>
      </c>
      <c r="AU1521" s="208" t="s">
        <v>82</v>
      </c>
      <c r="AV1521" s="13" t="s">
        <v>80</v>
      </c>
      <c r="AW1521" s="13" t="s">
        <v>35</v>
      </c>
      <c r="AX1521" s="13" t="s">
        <v>73</v>
      </c>
      <c r="AY1521" s="208" t="s">
        <v>185</v>
      </c>
    </row>
    <row r="1522" spans="1:65" s="14" customFormat="1" ht="11.25">
      <c r="B1522" s="209"/>
      <c r="C1522" s="210"/>
      <c r="D1522" s="200" t="s">
        <v>195</v>
      </c>
      <c r="E1522" s="211" t="s">
        <v>19</v>
      </c>
      <c r="F1522" s="212" t="s">
        <v>2105</v>
      </c>
      <c r="G1522" s="210"/>
      <c r="H1522" s="213">
        <v>2.88</v>
      </c>
      <c r="I1522" s="214"/>
      <c r="J1522" s="210"/>
      <c r="K1522" s="210"/>
      <c r="L1522" s="215"/>
      <c r="M1522" s="216"/>
      <c r="N1522" s="217"/>
      <c r="O1522" s="217"/>
      <c r="P1522" s="217"/>
      <c r="Q1522" s="217"/>
      <c r="R1522" s="217"/>
      <c r="S1522" s="217"/>
      <c r="T1522" s="218"/>
      <c r="AT1522" s="219" t="s">
        <v>195</v>
      </c>
      <c r="AU1522" s="219" t="s">
        <v>82</v>
      </c>
      <c r="AV1522" s="14" t="s">
        <v>82</v>
      </c>
      <c r="AW1522" s="14" t="s">
        <v>35</v>
      </c>
      <c r="AX1522" s="14" t="s">
        <v>73</v>
      </c>
      <c r="AY1522" s="219" t="s">
        <v>185</v>
      </c>
    </row>
    <row r="1523" spans="1:65" s="14" customFormat="1" ht="11.25">
      <c r="B1523" s="209"/>
      <c r="C1523" s="210"/>
      <c r="D1523" s="200" t="s">
        <v>195</v>
      </c>
      <c r="E1523" s="211" t="s">
        <v>19</v>
      </c>
      <c r="F1523" s="212" t="s">
        <v>2109</v>
      </c>
      <c r="G1523" s="210"/>
      <c r="H1523" s="213">
        <v>3.6</v>
      </c>
      <c r="I1523" s="214"/>
      <c r="J1523" s="210"/>
      <c r="K1523" s="210"/>
      <c r="L1523" s="215"/>
      <c r="M1523" s="216"/>
      <c r="N1523" s="217"/>
      <c r="O1523" s="217"/>
      <c r="P1523" s="217"/>
      <c r="Q1523" s="217"/>
      <c r="R1523" s="217"/>
      <c r="S1523" s="217"/>
      <c r="T1523" s="218"/>
      <c r="AT1523" s="219" t="s">
        <v>195</v>
      </c>
      <c r="AU1523" s="219" t="s">
        <v>82</v>
      </c>
      <c r="AV1523" s="14" t="s">
        <v>82</v>
      </c>
      <c r="AW1523" s="14" t="s">
        <v>35</v>
      </c>
      <c r="AX1523" s="14" t="s">
        <v>73</v>
      </c>
      <c r="AY1523" s="219" t="s">
        <v>185</v>
      </c>
    </row>
    <row r="1524" spans="1:65" s="15" customFormat="1" ht="11.25">
      <c r="B1524" s="220"/>
      <c r="C1524" s="221"/>
      <c r="D1524" s="200" t="s">
        <v>195</v>
      </c>
      <c r="E1524" s="222" t="s">
        <v>19</v>
      </c>
      <c r="F1524" s="223" t="s">
        <v>226</v>
      </c>
      <c r="G1524" s="221"/>
      <c r="H1524" s="224">
        <v>6.48</v>
      </c>
      <c r="I1524" s="225"/>
      <c r="J1524" s="221"/>
      <c r="K1524" s="221"/>
      <c r="L1524" s="226"/>
      <c r="M1524" s="227"/>
      <c r="N1524" s="228"/>
      <c r="O1524" s="228"/>
      <c r="P1524" s="228"/>
      <c r="Q1524" s="228"/>
      <c r="R1524" s="228"/>
      <c r="S1524" s="228"/>
      <c r="T1524" s="229"/>
      <c r="AT1524" s="230" t="s">
        <v>195</v>
      </c>
      <c r="AU1524" s="230" t="s">
        <v>82</v>
      </c>
      <c r="AV1524" s="15" t="s">
        <v>135</v>
      </c>
      <c r="AW1524" s="15" t="s">
        <v>35</v>
      </c>
      <c r="AX1524" s="15" t="s">
        <v>80</v>
      </c>
      <c r="AY1524" s="230" t="s">
        <v>185</v>
      </c>
    </row>
    <row r="1525" spans="1:65" s="2" customFormat="1" ht="16.5" customHeight="1">
      <c r="A1525" s="36"/>
      <c r="B1525" s="37"/>
      <c r="C1525" s="180" t="s">
        <v>2112</v>
      </c>
      <c r="D1525" s="180" t="s">
        <v>187</v>
      </c>
      <c r="E1525" s="181" t="s">
        <v>1425</v>
      </c>
      <c r="F1525" s="182" t="s">
        <v>1426</v>
      </c>
      <c r="G1525" s="183" t="s">
        <v>240</v>
      </c>
      <c r="H1525" s="184">
        <v>12.321999999999999</v>
      </c>
      <c r="I1525" s="185"/>
      <c r="J1525" s="186">
        <f>ROUND(I1525*H1525,2)</f>
        <v>0</v>
      </c>
      <c r="K1525" s="182" t="s">
        <v>191</v>
      </c>
      <c r="L1525" s="41"/>
      <c r="M1525" s="187" t="s">
        <v>19</v>
      </c>
      <c r="N1525" s="188" t="s">
        <v>44</v>
      </c>
      <c r="O1525" s="66"/>
      <c r="P1525" s="189">
        <f>O1525*H1525</f>
        <v>0</v>
      </c>
      <c r="Q1525" s="189">
        <v>5.9000000000000003E-4</v>
      </c>
      <c r="R1525" s="189">
        <f>Q1525*H1525</f>
        <v>7.2699799999999997E-3</v>
      </c>
      <c r="S1525" s="189">
        <v>0</v>
      </c>
      <c r="T1525" s="190">
        <f>S1525*H1525</f>
        <v>0</v>
      </c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R1525" s="191" t="s">
        <v>339</v>
      </c>
      <c r="AT1525" s="191" t="s">
        <v>187</v>
      </c>
      <c r="AU1525" s="191" t="s">
        <v>82</v>
      </c>
      <c r="AY1525" s="19" t="s">
        <v>185</v>
      </c>
      <c r="BE1525" s="192">
        <f>IF(N1525="základní",J1525,0)</f>
        <v>0</v>
      </c>
      <c r="BF1525" s="192">
        <f>IF(N1525="snížená",J1525,0)</f>
        <v>0</v>
      </c>
      <c r="BG1525" s="192">
        <f>IF(N1525="zákl. přenesená",J1525,0)</f>
        <v>0</v>
      </c>
      <c r="BH1525" s="192">
        <f>IF(N1525="sníž. přenesená",J1525,0)</f>
        <v>0</v>
      </c>
      <c r="BI1525" s="192">
        <f>IF(N1525="nulová",J1525,0)</f>
        <v>0</v>
      </c>
      <c r="BJ1525" s="19" t="s">
        <v>80</v>
      </c>
      <c r="BK1525" s="192">
        <f>ROUND(I1525*H1525,2)</f>
        <v>0</v>
      </c>
      <c r="BL1525" s="19" t="s">
        <v>339</v>
      </c>
      <c r="BM1525" s="191" t="s">
        <v>2113</v>
      </c>
    </row>
    <row r="1526" spans="1:65" s="2" customFormat="1" ht="11.25">
      <c r="A1526" s="36"/>
      <c r="B1526" s="37"/>
      <c r="C1526" s="38"/>
      <c r="D1526" s="193" t="s">
        <v>193</v>
      </c>
      <c r="E1526" s="38"/>
      <c r="F1526" s="194" t="s">
        <v>1428</v>
      </c>
      <c r="G1526" s="38"/>
      <c r="H1526" s="38"/>
      <c r="I1526" s="195"/>
      <c r="J1526" s="38"/>
      <c r="K1526" s="38"/>
      <c r="L1526" s="41"/>
      <c r="M1526" s="196"/>
      <c r="N1526" s="197"/>
      <c r="O1526" s="66"/>
      <c r="P1526" s="66"/>
      <c r="Q1526" s="66"/>
      <c r="R1526" s="66"/>
      <c r="S1526" s="66"/>
      <c r="T1526" s="67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T1526" s="19" t="s">
        <v>193</v>
      </c>
      <c r="AU1526" s="19" t="s">
        <v>82</v>
      </c>
    </row>
    <row r="1527" spans="1:65" s="13" customFormat="1" ht="11.25">
      <c r="B1527" s="198"/>
      <c r="C1527" s="199"/>
      <c r="D1527" s="200" t="s">
        <v>195</v>
      </c>
      <c r="E1527" s="201" t="s">
        <v>19</v>
      </c>
      <c r="F1527" s="202" t="s">
        <v>1710</v>
      </c>
      <c r="G1527" s="199"/>
      <c r="H1527" s="201" t="s">
        <v>19</v>
      </c>
      <c r="I1527" s="203"/>
      <c r="J1527" s="199"/>
      <c r="K1527" s="199"/>
      <c r="L1527" s="204"/>
      <c r="M1527" s="205"/>
      <c r="N1527" s="206"/>
      <c r="O1527" s="206"/>
      <c r="P1527" s="206"/>
      <c r="Q1527" s="206"/>
      <c r="R1527" s="206"/>
      <c r="S1527" s="206"/>
      <c r="T1527" s="207"/>
      <c r="AT1527" s="208" t="s">
        <v>195</v>
      </c>
      <c r="AU1527" s="208" t="s">
        <v>82</v>
      </c>
      <c r="AV1527" s="13" t="s">
        <v>80</v>
      </c>
      <c r="AW1527" s="13" t="s">
        <v>35</v>
      </c>
      <c r="AX1527" s="13" t="s">
        <v>73</v>
      </c>
      <c r="AY1527" s="208" t="s">
        <v>185</v>
      </c>
    </row>
    <row r="1528" spans="1:65" s="13" customFormat="1" ht="11.25">
      <c r="B1528" s="198"/>
      <c r="C1528" s="199"/>
      <c r="D1528" s="200" t="s">
        <v>195</v>
      </c>
      <c r="E1528" s="201" t="s">
        <v>19</v>
      </c>
      <c r="F1528" s="202" t="s">
        <v>1591</v>
      </c>
      <c r="G1528" s="199"/>
      <c r="H1528" s="201" t="s">
        <v>19</v>
      </c>
      <c r="I1528" s="203"/>
      <c r="J1528" s="199"/>
      <c r="K1528" s="199"/>
      <c r="L1528" s="204"/>
      <c r="M1528" s="205"/>
      <c r="N1528" s="206"/>
      <c r="O1528" s="206"/>
      <c r="P1528" s="206"/>
      <c r="Q1528" s="206"/>
      <c r="R1528" s="206"/>
      <c r="S1528" s="206"/>
      <c r="T1528" s="207"/>
      <c r="AT1528" s="208" t="s">
        <v>195</v>
      </c>
      <c r="AU1528" s="208" t="s">
        <v>82</v>
      </c>
      <c r="AV1528" s="13" t="s">
        <v>80</v>
      </c>
      <c r="AW1528" s="13" t="s">
        <v>35</v>
      </c>
      <c r="AX1528" s="13" t="s">
        <v>73</v>
      </c>
      <c r="AY1528" s="208" t="s">
        <v>185</v>
      </c>
    </row>
    <row r="1529" spans="1:65" s="14" customFormat="1" ht="11.25">
      <c r="B1529" s="209"/>
      <c r="C1529" s="210"/>
      <c r="D1529" s="200" t="s">
        <v>195</v>
      </c>
      <c r="E1529" s="211" t="s">
        <v>19</v>
      </c>
      <c r="F1529" s="212" t="s">
        <v>2106</v>
      </c>
      <c r="G1529" s="210"/>
      <c r="H1529" s="213">
        <v>3.7120000000000002</v>
      </c>
      <c r="I1529" s="214"/>
      <c r="J1529" s="210"/>
      <c r="K1529" s="210"/>
      <c r="L1529" s="215"/>
      <c r="M1529" s="216"/>
      <c r="N1529" s="217"/>
      <c r="O1529" s="217"/>
      <c r="P1529" s="217"/>
      <c r="Q1529" s="217"/>
      <c r="R1529" s="217"/>
      <c r="S1529" s="217"/>
      <c r="T1529" s="218"/>
      <c r="AT1529" s="219" t="s">
        <v>195</v>
      </c>
      <c r="AU1529" s="219" t="s">
        <v>82</v>
      </c>
      <c r="AV1529" s="14" t="s">
        <v>82</v>
      </c>
      <c r="AW1529" s="14" t="s">
        <v>35</v>
      </c>
      <c r="AX1529" s="14" t="s">
        <v>73</v>
      </c>
      <c r="AY1529" s="219" t="s">
        <v>185</v>
      </c>
    </row>
    <row r="1530" spans="1:65" s="14" customFormat="1" ht="11.25">
      <c r="B1530" s="209"/>
      <c r="C1530" s="210"/>
      <c r="D1530" s="200" t="s">
        <v>195</v>
      </c>
      <c r="E1530" s="211" t="s">
        <v>19</v>
      </c>
      <c r="F1530" s="212" t="s">
        <v>1580</v>
      </c>
      <c r="G1530" s="210"/>
      <c r="H1530" s="213">
        <v>2.181</v>
      </c>
      <c r="I1530" s="214"/>
      <c r="J1530" s="210"/>
      <c r="K1530" s="210"/>
      <c r="L1530" s="215"/>
      <c r="M1530" s="216"/>
      <c r="N1530" s="217"/>
      <c r="O1530" s="217"/>
      <c r="P1530" s="217"/>
      <c r="Q1530" s="217"/>
      <c r="R1530" s="217"/>
      <c r="S1530" s="217"/>
      <c r="T1530" s="218"/>
      <c r="AT1530" s="219" t="s">
        <v>195</v>
      </c>
      <c r="AU1530" s="219" t="s">
        <v>82</v>
      </c>
      <c r="AV1530" s="14" t="s">
        <v>82</v>
      </c>
      <c r="AW1530" s="14" t="s">
        <v>35</v>
      </c>
      <c r="AX1530" s="14" t="s">
        <v>73</v>
      </c>
      <c r="AY1530" s="219" t="s">
        <v>185</v>
      </c>
    </row>
    <row r="1531" spans="1:65" s="14" customFormat="1" ht="11.25">
      <c r="B1531" s="209"/>
      <c r="C1531" s="210"/>
      <c r="D1531" s="200" t="s">
        <v>195</v>
      </c>
      <c r="E1531" s="211" t="s">
        <v>19</v>
      </c>
      <c r="F1531" s="212" t="s">
        <v>2107</v>
      </c>
      <c r="G1531" s="210"/>
      <c r="H1531" s="213">
        <v>4.05</v>
      </c>
      <c r="I1531" s="214"/>
      <c r="J1531" s="210"/>
      <c r="K1531" s="210"/>
      <c r="L1531" s="215"/>
      <c r="M1531" s="216"/>
      <c r="N1531" s="217"/>
      <c r="O1531" s="217"/>
      <c r="P1531" s="217"/>
      <c r="Q1531" s="217"/>
      <c r="R1531" s="217"/>
      <c r="S1531" s="217"/>
      <c r="T1531" s="218"/>
      <c r="AT1531" s="219" t="s">
        <v>195</v>
      </c>
      <c r="AU1531" s="219" t="s">
        <v>82</v>
      </c>
      <c r="AV1531" s="14" t="s">
        <v>82</v>
      </c>
      <c r="AW1531" s="14" t="s">
        <v>35</v>
      </c>
      <c r="AX1531" s="14" t="s">
        <v>73</v>
      </c>
      <c r="AY1531" s="219" t="s">
        <v>185</v>
      </c>
    </row>
    <row r="1532" spans="1:65" s="14" customFormat="1" ht="11.25">
      <c r="B1532" s="209"/>
      <c r="C1532" s="210"/>
      <c r="D1532" s="200" t="s">
        <v>195</v>
      </c>
      <c r="E1532" s="211" t="s">
        <v>19</v>
      </c>
      <c r="F1532" s="212" t="s">
        <v>2108</v>
      </c>
      <c r="G1532" s="210"/>
      <c r="H1532" s="213">
        <v>2.379</v>
      </c>
      <c r="I1532" s="214"/>
      <c r="J1532" s="210"/>
      <c r="K1532" s="210"/>
      <c r="L1532" s="215"/>
      <c r="M1532" s="216"/>
      <c r="N1532" s="217"/>
      <c r="O1532" s="217"/>
      <c r="P1532" s="217"/>
      <c r="Q1532" s="217"/>
      <c r="R1532" s="217"/>
      <c r="S1532" s="217"/>
      <c r="T1532" s="218"/>
      <c r="AT1532" s="219" t="s">
        <v>195</v>
      </c>
      <c r="AU1532" s="219" t="s">
        <v>82</v>
      </c>
      <c r="AV1532" s="14" t="s">
        <v>82</v>
      </c>
      <c r="AW1532" s="14" t="s">
        <v>35</v>
      </c>
      <c r="AX1532" s="14" t="s">
        <v>73</v>
      </c>
      <c r="AY1532" s="219" t="s">
        <v>185</v>
      </c>
    </row>
    <row r="1533" spans="1:65" s="15" customFormat="1" ht="11.25">
      <c r="B1533" s="220"/>
      <c r="C1533" s="221"/>
      <c r="D1533" s="200" t="s">
        <v>195</v>
      </c>
      <c r="E1533" s="222" t="s">
        <v>19</v>
      </c>
      <c r="F1533" s="223" t="s">
        <v>226</v>
      </c>
      <c r="G1533" s="221"/>
      <c r="H1533" s="224">
        <v>12.322000000000001</v>
      </c>
      <c r="I1533" s="225"/>
      <c r="J1533" s="221"/>
      <c r="K1533" s="221"/>
      <c r="L1533" s="226"/>
      <c r="M1533" s="227"/>
      <c r="N1533" s="228"/>
      <c r="O1533" s="228"/>
      <c r="P1533" s="228"/>
      <c r="Q1533" s="228"/>
      <c r="R1533" s="228"/>
      <c r="S1533" s="228"/>
      <c r="T1533" s="229"/>
      <c r="AT1533" s="230" t="s">
        <v>195</v>
      </c>
      <c r="AU1533" s="230" t="s">
        <v>82</v>
      </c>
      <c r="AV1533" s="15" t="s">
        <v>135</v>
      </c>
      <c r="AW1533" s="15" t="s">
        <v>35</v>
      </c>
      <c r="AX1533" s="15" t="s">
        <v>80</v>
      </c>
      <c r="AY1533" s="230" t="s">
        <v>185</v>
      </c>
    </row>
    <row r="1534" spans="1:65" s="2" customFormat="1" ht="16.5" customHeight="1">
      <c r="A1534" s="36"/>
      <c r="B1534" s="37"/>
      <c r="C1534" s="180" t="s">
        <v>2114</v>
      </c>
      <c r="D1534" s="180" t="s">
        <v>187</v>
      </c>
      <c r="E1534" s="181" t="s">
        <v>1436</v>
      </c>
      <c r="F1534" s="182" t="s">
        <v>1437</v>
      </c>
      <c r="G1534" s="183" t="s">
        <v>240</v>
      </c>
      <c r="H1534" s="184">
        <v>6.48</v>
      </c>
      <c r="I1534" s="185"/>
      <c r="J1534" s="186">
        <f>ROUND(I1534*H1534,2)</f>
        <v>0</v>
      </c>
      <c r="K1534" s="182" t="s">
        <v>191</v>
      </c>
      <c r="L1534" s="41"/>
      <c r="M1534" s="187" t="s">
        <v>19</v>
      </c>
      <c r="N1534" s="188" t="s">
        <v>44</v>
      </c>
      <c r="O1534" s="66"/>
      <c r="P1534" s="189">
        <f>O1534*H1534</f>
        <v>0</v>
      </c>
      <c r="Q1534" s="189">
        <v>2.4000000000000001E-4</v>
      </c>
      <c r="R1534" s="189">
        <f>Q1534*H1534</f>
        <v>1.5552000000000001E-3</v>
      </c>
      <c r="S1534" s="189">
        <v>0</v>
      </c>
      <c r="T1534" s="190">
        <f>S1534*H1534</f>
        <v>0</v>
      </c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R1534" s="191" t="s">
        <v>339</v>
      </c>
      <c r="AT1534" s="191" t="s">
        <v>187</v>
      </c>
      <c r="AU1534" s="191" t="s">
        <v>82</v>
      </c>
      <c r="AY1534" s="19" t="s">
        <v>185</v>
      </c>
      <c r="BE1534" s="192">
        <f>IF(N1534="základní",J1534,0)</f>
        <v>0</v>
      </c>
      <c r="BF1534" s="192">
        <f>IF(N1534="snížená",J1534,0)</f>
        <v>0</v>
      </c>
      <c r="BG1534" s="192">
        <f>IF(N1534="zákl. přenesená",J1534,0)</f>
        <v>0</v>
      </c>
      <c r="BH1534" s="192">
        <f>IF(N1534="sníž. přenesená",J1534,0)</f>
        <v>0</v>
      </c>
      <c r="BI1534" s="192">
        <f>IF(N1534="nulová",J1534,0)</f>
        <v>0</v>
      </c>
      <c r="BJ1534" s="19" t="s">
        <v>80</v>
      </c>
      <c r="BK1534" s="192">
        <f>ROUND(I1534*H1534,2)</f>
        <v>0</v>
      </c>
      <c r="BL1534" s="19" t="s">
        <v>339</v>
      </c>
      <c r="BM1534" s="191" t="s">
        <v>2115</v>
      </c>
    </row>
    <row r="1535" spans="1:65" s="2" customFormat="1" ht="11.25">
      <c r="A1535" s="36"/>
      <c r="B1535" s="37"/>
      <c r="C1535" s="38"/>
      <c r="D1535" s="193" t="s">
        <v>193</v>
      </c>
      <c r="E1535" s="38"/>
      <c r="F1535" s="194" t="s">
        <v>1439</v>
      </c>
      <c r="G1535" s="38"/>
      <c r="H1535" s="38"/>
      <c r="I1535" s="195"/>
      <c r="J1535" s="38"/>
      <c r="K1535" s="38"/>
      <c r="L1535" s="41"/>
      <c r="M1535" s="196"/>
      <c r="N1535" s="197"/>
      <c r="O1535" s="66"/>
      <c r="P1535" s="66"/>
      <c r="Q1535" s="66"/>
      <c r="R1535" s="66"/>
      <c r="S1535" s="66"/>
      <c r="T1535" s="67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T1535" s="19" t="s">
        <v>193</v>
      </c>
      <c r="AU1535" s="19" t="s">
        <v>82</v>
      </c>
    </row>
    <row r="1536" spans="1:65" s="13" customFormat="1" ht="11.25">
      <c r="B1536" s="198"/>
      <c r="C1536" s="199"/>
      <c r="D1536" s="200" t="s">
        <v>195</v>
      </c>
      <c r="E1536" s="201" t="s">
        <v>19</v>
      </c>
      <c r="F1536" s="202" t="s">
        <v>1710</v>
      </c>
      <c r="G1536" s="199"/>
      <c r="H1536" s="201" t="s">
        <v>19</v>
      </c>
      <c r="I1536" s="203"/>
      <c r="J1536" s="199"/>
      <c r="K1536" s="199"/>
      <c r="L1536" s="204"/>
      <c r="M1536" s="205"/>
      <c r="N1536" s="206"/>
      <c r="O1536" s="206"/>
      <c r="P1536" s="206"/>
      <c r="Q1536" s="206"/>
      <c r="R1536" s="206"/>
      <c r="S1536" s="206"/>
      <c r="T1536" s="207"/>
      <c r="AT1536" s="208" t="s">
        <v>195</v>
      </c>
      <c r="AU1536" s="208" t="s">
        <v>82</v>
      </c>
      <c r="AV1536" s="13" t="s">
        <v>80</v>
      </c>
      <c r="AW1536" s="13" t="s">
        <v>35</v>
      </c>
      <c r="AX1536" s="13" t="s">
        <v>73</v>
      </c>
      <c r="AY1536" s="208" t="s">
        <v>185</v>
      </c>
    </row>
    <row r="1537" spans="1:65" s="13" customFormat="1" ht="11.25">
      <c r="B1537" s="198"/>
      <c r="C1537" s="199"/>
      <c r="D1537" s="200" t="s">
        <v>195</v>
      </c>
      <c r="E1537" s="201" t="s">
        <v>19</v>
      </c>
      <c r="F1537" s="202" t="s">
        <v>1591</v>
      </c>
      <c r="G1537" s="199"/>
      <c r="H1537" s="201" t="s">
        <v>19</v>
      </c>
      <c r="I1537" s="203"/>
      <c r="J1537" s="199"/>
      <c r="K1537" s="199"/>
      <c r="L1537" s="204"/>
      <c r="M1537" s="205"/>
      <c r="N1537" s="206"/>
      <c r="O1537" s="206"/>
      <c r="P1537" s="206"/>
      <c r="Q1537" s="206"/>
      <c r="R1537" s="206"/>
      <c r="S1537" s="206"/>
      <c r="T1537" s="207"/>
      <c r="AT1537" s="208" t="s">
        <v>195</v>
      </c>
      <c r="AU1537" s="208" t="s">
        <v>82</v>
      </c>
      <c r="AV1537" s="13" t="s">
        <v>80</v>
      </c>
      <c r="AW1537" s="13" t="s">
        <v>35</v>
      </c>
      <c r="AX1537" s="13" t="s">
        <v>73</v>
      </c>
      <c r="AY1537" s="208" t="s">
        <v>185</v>
      </c>
    </row>
    <row r="1538" spans="1:65" s="14" customFormat="1" ht="11.25">
      <c r="B1538" s="209"/>
      <c r="C1538" s="210"/>
      <c r="D1538" s="200" t="s">
        <v>195</v>
      </c>
      <c r="E1538" s="211" t="s">
        <v>19</v>
      </c>
      <c r="F1538" s="212" t="s">
        <v>2105</v>
      </c>
      <c r="G1538" s="210"/>
      <c r="H1538" s="213">
        <v>2.88</v>
      </c>
      <c r="I1538" s="214"/>
      <c r="J1538" s="210"/>
      <c r="K1538" s="210"/>
      <c r="L1538" s="215"/>
      <c r="M1538" s="216"/>
      <c r="N1538" s="217"/>
      <c r="O1538" s="217"/>
      <c r="P1538" s="217"/>
      <c r="Q1538" s="217"/>
      <c r="R1538" s="217"/>
      <c r="S1538" s="217"/>
      <c r="T1538" s="218"/>
      <c r="AT1538" s="219" t="s">
        <v>195</v>
      </c>
      <c r="AU1538" s="219" t="s">
        <v>82</v>
      </c>
      <c r="AV1538" s="14" t="s">
        <v>82</v>
      </c>
      <c r="AW1538" s="14" t="s">
        <v>35</v>
      </c>
      <c r="AX1538" s="14" t="s">
        <v>73</v>
      </c>
      <c r="AY1538" s="219" t="s">
        <v>185</v>
      </c>
    </row>
    <row r="1539" spans="1:65" s="14" customFormat="1" ht="11.25">
      <c r="B1539" s="209"/>
      <c r="C1539" s="210"/>
      <c r="D1539" s="200" t="s">
        <v>195</v>
      </c>
      <c r="E1539" s="211" t="s">
        <v>19</v>
      </c>
      <c r="F1539" s="212" t="s">
        <v>2109</v>
      </c>
      <c r="G1539" s="210"/>
      <c r="H1539" s="213">
        <v>3.6</v>
      </c>
      <c r="I1539" s="214"/>
      <c r="J1539" s="210"/>
      <c r="K1539" s="210"/>
      <c r="L1539" s="215"/>
      <c r="M1539" s="216"/>
      <c r="N1539" s="217"/>
      <c r="O1539" s="217"/>
      <c r="P1539" s="217"/>
      <c r="Q1539" s="217"/>
      <c r="R1539" s="217"/>
      <c r="S1539" s="217"/>
      <c r="T1539" s="218"/>
      <c r="AT1539" s="219" t="s">
        <v>195</v>
      </c>
      <c r="AU1539" s="219" t="s">
        <v>82</v>
      </c>
      <c r="AV1539" s="14" t="s">
        <v>82</v>
      </c>
      <c r="AW1539" s="14" t="s">
        <v>35</v>
      </c>
      <c r="AX1539" s="14" t="s">
        <v>73</v>
      </c>
      <c r="AY1539" s="219" t="s">
        <v>185</v>
      </c>
    </row>
    <row r="1540" spans="1:65" s="15" customFormat="1" ht="11.25">
      <c r="B1540" s="220"/>
      <c r="C1540" s="221"/>
      <c r="D1540" s="200" t="s">
        <v>195</v>
      </c>
      <c r="E1540" s="222" t="s">
        <v>19</v>
      </c>
      <c r="F1540" s="223" t="s">
        <v>226</v>
      </c>
      <c r="G1540" s="221"/>
      <c r="H1540" s="224">
        <v>6.48</v>
      </c>
      <c r="I1540" s="225"/>
      <c r="J1540" s="221"/>
      <c r="K1540" s="221"/>
      <c r="L1540" s="226"/>
      <c r="M1540" s="227"/>
      <c r="N1540" s="228"/>
      <c r="O1540" s="228"/>
      <c r="P1540" s="228"/>
      <c r="Q1540" s="228"/>
      <c r="R1540" s="228"/>
      <c r="S1540" s="228"/>
      <c r="T1540" s="229"/>
      <c r="AT1540" s="230" t="s">
        <v>195</v>
      </c>
      <c r="AU1540" s="230" t="s">
        <v>82</v>
      </c>
      <c r="AV1540" s="15" t="s">
        <v>135</v>
      </c>
      <c r="AW1540" s="15" t="s">
        <v>35</v>
      </c>
      <c r="AX1540" s="15" t="s">
        <v>80</v>
      </c>
      <c r="AY1540" s="230" t="s">
        <v>185</v>
      </c>
    </row>
    <row r="1541" spans="1:65" s="2" customFormat="1" ht="16.5" customHeight="1">
      <c r="A1541" s="36"/>
      <c r="B1541" s="37"/>
      <c r="C1541" s="180" t="s">
        <v>2116</v>
      </c>
      <c r="D1541" s="180" t="s">
        <v>187</v>
      </c>
      <c r="E1541" s="181" t="s">
        <v>1442</v>
      </c>
      <c r="F1541" s="182" t="s">
        <v>1443</v>
      </c>
      <c r="G1541" s="183" t="s">
        <v>240</v>
      </c>
      <c r="H1541" s="184">
        <v>12.321999999999999</v>
      </c>
      <c r="I1541" s="185"/>
      <c r="J1541" s="186">
        <f>ROUND(I1541*H1541,2)</f>
        <v>0</v>
      </c>
      <c r="K1541" s="182" t="s">
        <v>191</v>
      </c>
      <c r="L1541" s="41"/>
      <c r="M1541" s="187" t="s">
        <v>19</v>
      </c>
      <c r="N1541" s="188" t="s">
        <v>44</v>
      </c>
      <c r="O1541" s="66"/>
      <c r="P1541" s="189">
        <f>O1541*H1541</f>
        <v>0</v>
      </c>
      <c r="Q1541" s="189">
        <v>2.5999999999999998E-4</v>
      </c>
      <c r="R1541" s="189">
        <f>Q1541*H1541</f>
        <v>3.2037199999999993E-3</v>
      </c>
      <c r="S1541" s="189">
        <v>0</v>
      </c>
      <c r="T1541" s="190">
        <f>S1541*H1541</f>
        <v>0</v>
      </c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R1541" s="191" t="s">
        <v>339</v>
      </c>
      <c r="AT1541" s="191" t="s">
        <v>187</v>
      </c>
      <c r="AU1541" s="191" t="s">
        <v>82</v>
      </c>
      <c r="AY1541" s="19" t="s">
        <v>185</v>
      </c>
      <c r="BE1541" s="192">
        <f>IF(N1541="základní",J1541,0)</f>
        <v>0</v>
      </c>
      <c r="BF1541" s="192">
        <f>IF(N1541="snížená",J1541,0)</f>
        <v>0</v>
      </c>
      <c r="BG1541" s="192">
        <f>IF(N1541="zákl. přenesená",J1541,0)</f>
        <v>0</v>
      </c>
      <c r="BH1541" s="192">
        <f>IF(N1541="sníž. přenesená",J1541,0)</f>
        <v>0</v>
      </c>
      <c r="BI1541" s="192">
        <f>IF(N1541="nulová",J1541,0)</f>
        <v>0</v>
      </c>
      <c r="BJ1541" s="19" t="s">
        <v>80</v>
      </c>
      <c r="BK1541" s="192">
        <f>ROUND(I1541*H1541,2)</f>
        <v>0</v>
      </c>
      <c r="BL1541" s="19" t="s">
        <v>339</v>
      </c>
      <c r="BM1541" s="191" t="s">
        <v>2117</v>
      </c>
    </row>
    <row r="1542" spans="1:65" s="2" customFormat="1" ht="11.25">
      <c r="A1542" s="36"/>
      <c r="B1542" s="37"/>
      <c r="C1542" s="38"/>
      <c r="D1542" s="193" t="s">
        <v>193</v>
      </c>
      <c r="E1542" s="38"/>
      <c r="F1542" s="194" t="s">
        <v>1445</v>
      </c>
      <c r="G1542" s="38"/>
      <c r="H1542" s="38"/>
      <c r="I1542" s="195"/>
      <c r="J1542" s="38"/>
      <c r="K1542" s="38"/>
      <c r="L1542" s="41"/>
      <c r="M1542" s="196"/>
      <c r="N1542" s="197"/>
      <c r="O1542" s="66"/>
      <c r="P1542" s="66"/>
      <c r="Q1542" s="66"/>
      <c r="R1542" s="66"/>
      <c r="S1542" s="66"/>
      <c r="T1542" s="67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T1542" s="19" t="s">
        <v>193</v>
      </c>
      <c r="AU1542" s="19" t="s">
        <v>82</v>
      </c>
    </row>
    <row r="1543" spans="1:65" s="13" customFormat="1" ht="11.25">
      <c r="B1543" s="198"/>
      <c r="C1543" s="199"/>
      <c r="D1543" s="200" t="s">
        <v>195</v>
      </c>
      <c r="E1543" s="201" t="s">
        <v>19</v>
      </c>
      <c r="F1543" s="202" t="s">
        <v>1710</v>
      </c>
      <c r="G1543" s="199"/>
      <c r="H1543" s="201" t="s">
        <v>19</v>
      </c>
      <c r="I1543" s="203"/>
      <c r="J1543" s="199"/>
      <c r="K1543" s="199"/>
      <c r="L1543" s="204"/>
      <c r="M1543" s="205"/>
      <c r="N1543" s="206"/>
      <c r="O1543" s="206"/>
      <c r="P1543" s="206"/>
      <c r="Q1543" s="206"/>
      <c r="R1543" s="206"/>
      <c r="S1543" s="206"/>
      <c r="T1543" s="207"/>
      <c r="AT1543" s="208" t="s">
        <v>195</v>
      </c>
      <c r="AU1543" s="208" t="s">
        <v>82</v>
      </c>
      <c r="AV1543" s="13" t="s">
        <v>80</v>
      </c>
      <c r="AW1543" s="13" t="s">
        <v>35</v>
      </c>
      <c r="AX1543" s="13" t="s">
        <v>73</v>
      </c>
      <c r="AY1543" s="208" t="s">
        <v>185</v>
      </c>
    </row>
    <row r="1544" spans="1:65" s="13" customFormat="1" ht="11.25">
      <c r="B1544" s="198"/>
      <c r="C1544" s="199"/>
      <c r="D1544" s="200" t="s">
        <v>195</v>
      </c>
      <c r="E1544" s="201" t="s">
        <v>19</v>
      </c>
      <c r="F1544" s="202" t="s">
        <v>1591</v>
      </c>
      <c r="G1544" s="199"/>
      <c r="H1544" s="201" t="s">
        <v>19</v>
      </c>
      <c r="I1544" s="203"/>
      <c r="J1544" s="199"/>
      <c r="K1544" s="199"/>
      <c r="L1544" s="204"/>
      <c r="M1544" s="205"/>
      <c r="N1544" s="206"/>
      <c r="O1544" s="206"/>
      <c r="P1544" s="206"/>
      <c r="Q1544" s="206"/>
      <c r="R1544" s="206"/>
      <c r="S1544" s="206"/>
      <c r="T1544" s="207"/>
      <c r="AT1544" s="208" t="s">
        <v>195</v>
      </c>
      <c r="AU1544" s="208" t="s">
        <v>82</v>
      </c>
      <c r="AV1544" s="13" t="s">
        <v>80</v>
      </c>
      <c r="AW1544" s="13" t="s">
        <v>35</v>
      </c>
      <c r="AX1544" s="13" t="s">
        <v>73</v>
      </c>
      <c r="AY1544" s="208" t="s">
        <v>185</v>
      </c>
    </row>
    <row r="1545" spans="1:65" s="14" customFormat="1" ht="11.25">
      <c r="B1545" s="209"/>
      <c r="C1545" s="210"/>
      <c r="D1545" s="200" t="s">
        <v>195</v>
      </c>
      <c r="E1545" s="211" t="s">
        <v>19</v>
      </c>
      <c r="F1545" s="212" t="s">
        <v>2106</v>
      </c>
      <c r="G1545" s="210"/>
      <c r="H1545" s="213">
        <v>3.7120000000000002</v>
      </c>
      <c r="I1545" s="214"/>
      <c r="J1545" s="210"/>
      <c r="K1545" s="210"/>
      <c r="L1545" s="215"/>
      <c r="M1545" s="216"/>
      <c r="N1545" s="217"/>
      <c r="O1545" s="217"/>
      <c r="P1545" s="217"/>
      <c r="Q1545" s="217"/>
      <c r="R1545" s="217"/>
      <c r="S1545" s="217"/>
      <c r="T1545" s="218"/>
      <c r="AT1545" s="219" t="s">
        <v>195</v>
      </c>
      <c r="AU1545" s="219" t="s">
        <v>82</v>
      </c>
      <c r="AV1545" s="14" t="s">
        <v>82</v>
      </c>
      <c r="AW1545" s="14" t="s">
        <v>35</v>
      </c>
      <c r="AX1545" s="14" t="s">
        <v>73</v>
      </c>
      <c r="AY1545" s="219" t="s">
        <v>185</v>
      </c>
    </row>
    <row r="1546" spans="1:65" s="14" customFormat="1" ht="11.25">
      <c r="B1546" s="209"/>
      <c r="C1546" s="210"/>
      <c r="D1546" s="200" t="s">
        <v>195</v>
      </c>
      <c r="E1546" s="211" t="s">
        <v>19</v>
      </c>
      <c r="F1546" s="212" t="s">
        <v>1580</v>
      </c>
      <c r="G1546" s="210"/>
      <c r="H1546" s="213">
        <v>2.181</v>
      </c>
      <c r="I1546" s="214"/>
      <c r="J1546" s="210"/>
      <c r="K1546" s="210"/>
      <c r="L1546" s="215"/>
      <c r="M1546" s="216"/>
      <c r="N1546" s="217"/>
      <c r="O1546" s="217"/>
      <c r="P1546" s="217"/>
      <c r="Q1546" s="217"/>
      <c r="R1546" s="217"/>
      <c r="S1546" s="217"/>
      <c r="T1546" s="218"/>
      <c r="AT1546" s="219" t="s">
        <v>195</v>
      </c>
      <c r="AU1546" s="219" t="s">
        <v>82</v>
      </c>
      <c r="AV1546" s="14" t="s">
        <v>82</v>
      </c>
      <c r="AW1546" s="14" t="s">
        <v>35</v>
      </c>
      <c r="AX1546" s="14" t="s">
        <v>73</v>
      </c>
      <c r="AY1546" s="219" t="s">
        <v>185</v>
      </c>
    </row>
    <row r="1547" spans="1:65" s="14" customFormat="1" ht="11.25">
      <c r="B1547" s="209"/>
      <c r="C1547" s="210"/>
      <c r="D1547" s="200" t="s">
        <v>195</v>
      </c>
      <c r="E1547" s="211" t="s">
        <v>19</v>
      </c>
      <c r="F1547" s="212" t="s">
        <v>2107</v>
      </c>
      <c r="G1547" s="210"/>
      <c r="H1547" s="213">
        <v>4.05</v>
      </c>
      <c r="I1547" s="214"/>
      <c r="J1547" s="210"/>
      <c r="K1547" s="210"/>
      <c r="L1547" s="215"/>
      <c r="M1547" s="216"/>
      <c r="N1547" s="217"/>
      <c r="O1547" s="217"/>
      <c r="P1547" s="217"/>
      <c r="Q1547" s="217"/>
      <c r="R1547" s="217"/>
      <c r="S1547" s="217"/>
      <c r="T1547" s="218"/>
      <c r="AT1547" s="219" t="s">
        <v>195</v>
      </c>
      <c r="AU1547" s="219" t="s">
        <v>82</v>
      </c>
      <c r="AV1547" s="14" t="s">
        <v>82</v>
      </c>
      <c r="AW1547" s="14" t="s">
        <v>35</v>
      </c>
      <c r="AX1547" s="14" t="s">
        <v>73</v>
      </c>
      <c r="AY1547" s="219" t="s">
        <v>185</v>
      </c>
    </row>
    <row r="1548" spans="1:65" s="14" customFormat="1" ht="11.25">
      <c r="B1548" s="209"/>
      <c r="C1548" s="210"/>
      <c r="D1548" s="200" t="s">
        <v>195</v>
      </c>
      <c r="E1548" s="211" t="s">
        <v>19</v>
      </c>
      <c r="F1548" s="212" t="s">
        <v>2108</v>
      </c>
      <c r="G1548" s="210"/>
      <c r="H1548" s="213">
        <v>2.379</v>
      </c>
      <c r="I1548" s="214"/>
      <c r="J1548" s="210"/>
      <c r="K1548" s="210"/>
      <c r="L1548" s="215"/>
      <c r="M1548" s="216"/>
      <c r="N1548" s="217"/>
      <c r="O1548" s="217"/>
      <c r="P1548" s="217"/>
      <c r="Q1548" s="217"/>
      <c r="R1548" s="217"/>
      <c r="S1548" s="217"/>
      <c r="T1548" s="218"/>
      <c r="AT1548" s="219" t="s">
        <v>195</v>
      </c>
      <c r="AU1548" s="219" t="s">
        <v>82</v>
      </c>
      <c r="AV1548" s="14" t="s">
        <v>82</v>
      </c>
      <c r="AW1548" s="14" t="s">
        <v>35</v>
      </c>
      <c r="AX1548" s="14" t="s">
        <v>73</v>
      </c>
      <c r="AY1548" s="219" t="s">
        <v>185</v>
      </c>
    </row>
    <row r="1549" spans="1:65" s="15" customFormat="1" ht="11.25">
      <c r="B1549" s="220"/>
      <c r="C1549" s="221"/>
      <c r="D1549" s="200" t="s">
        <v>195</v>
      </c>
      <c r="E1549" s="222" t="s">
        <v>19</v>
      </c>
      <c r="F1549" s="223" t="s">
        <v>226</v>
      </c>
      <c r="G1549" s="221"/>
      <c r="H1549" s="224">
        <v>12.322000000000001</v>
      </c>
      <c r="I1549" s="225"/>
      <c r="J1549" s="221"/>
      <c r="K1549" s="221"/>
      <c r="L1549" s="226"/>
      <c r="M1549" s="227"/>
      <c r="N1549" s="228"/>
      <c r="O1549" s="228"/>
      <c r="P1549" s="228"/>
      <c r="Q1549" s="228"/>
      <c r="R1549" s="228"/>
      <c r="S1549" s="228"/>
      <c r="T1549" s="229"/>
      <c r="AT1549" s="230" t="s">
        <v>195</v>
      </c>
      <c r="AU1549" s="230" t="s">
        <v>82</v>
      </c>
      <c r="AV1549" s="15" t="s">
        <v>135</v>
      </c>
      <c r="AW1549" s="15" t="s">
        <v>35</v>
      </c>
      <c r="AX1549" s="15" t="s">
        <v>80</v>
      </c>
      <c r="AY1549" s="230" t="s">
        <v>185</v>
      </c>
    </row>
    <row r="1550" spans="1:65" s="2" customFormat="1" ht="24.2" customHeight="1">
      <c r="A1550" s="36"/>
      <c r="B1550" s="37"/>
      <c r="C1550" s="180" t="s">
        <v>2118</v>
      </c>
      <c r="D1550" s="180" t="s">
        <v>187</v>
      </c>
      <c r="E1550" s="181" t="s">
        <v>1447</v>
      </c>
      <c r="F1550" s="182" t="s">
        <v>1448</v>
      </c>
      <c r="G1550" s="183" t="s">
        <v>457</v>
      </c>
      <c r="H1550" s="231"/>
      <c r="I1550" s="185"/>
      <c r="J1550" s="186">
        <f>ROUND(I1550*H1550,2)</f>
        <v>0</v>
      </c>
      <c r="K1550" s="182" t="s">
        <v>191</v>
      </c>
      <c r="L1550" s="41"/>
      <c r="M1550" s="187" t="s">
        <v>19</v>
      </c>
      <c r="N1550" s="188" t="s">
        <v>44</v>
      </c>
      <c r="O1550" s="66"/>
      <c r="P1550" s="189">
        <f>O1550*H1550</f>
        <v>0</v>
      </c>
      <c r="Q1550" s="189">
        <v>0</v>
      </c>
      <c r="R1550" s="189">
        <f>Q1550*H1550</f>
        <v>0</v>
      </c>
      <c r="S1550" s="189">
        <v>0</v>
      </c>
      <c r="T1550" s="190">
        <f>S1550*H1550</f>
        <v>0</v>
      </c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R1550" s="191" t="s">
        <v>339</v>
      </c>
      <c r="AT1550" s="191" t="s">
        <v>187</v>
      </c>
      <c r="AU1550" s="191" t="s">
        <v>82</v>
      </c>
      <c r="AY1550" s="19" t="s">
        <v>185</v>
      </c>
      <c r="BE1550" s="192">
        <f>IF(N1550="základní",J1550,0)</f>
        <v>0</v>
      </c>
      <c r="BF1550" s="192">
        <f>IF(N1550="snížená",J1550,0)</f>
        <v>0</v>
      </c>
      <c r="BG1550" s="192">
        <f>IF(N1550="zákl. přenesená",J1550,0)</f>
        <v>0</v>
      </c>
      <c r="BH1550" s="192">
        <f>IF(N1550="sníž. přenesená",J1550,0)</f>
        <v>0</v>
      </c>
      <c r="BI1550" s="192">
        <f>IF(N1550="nulová",J1550,0)</f>
        <v>0</v>
      </c>
      <c r="BJ1550" s="19" t="s">
        <v>80</v>
      </c>
      <c r="BK1550" s="192">
        <f>ROUND(I1550*H1550,2)</f>
        <v>0</v>
      </c>
      <c r="BL1550" s="19" t="s">
        <v>339</v>
      </c>
      <c r="BM1550" s="191" t="s">
        <v>2119</v>
      </c>
    </row>
    <row r="1551" spans="1:65" s="2" customFormat="1" ht="11.25">
      <c r="A1551" s="36"/>
      <c r="B1551" s="37"/>
      <c r="C1551" s="38"/>
      <c r="D1551" s="193" t="s">
        <v>193</v>
      </c>
      <c r="E1551" s="38"/>
      <c r="F1551" s="194" t="s">
        <v>1450</v>
      </c>
      <c r="G1551" s="38"/>
      <c r="H1551" s="38"/>
      <c r="I1551" s="195"/>
      <c r="J1551" s="38"/>
      <c r="K1551" s="38"/>
      <c r="L1551" s="41"/>
      <c r="M1551" s="196"/>
      <c r="N1551" s="197"/>
      <c r="O1551" s="66"/>
      <c r="P1551" s="66"/>
      <c r="Q1551" s="66"/>
      <c r="R1551" s="66"/>
      <c r="S1551" s="66"/>
      <c r="T1551" s="67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T1551" s="19" t="s">
        <v>193</v>
      </c>
      <c r="AU1551" s="19" t="s">
        <v>82</v>
      </c>
    </row>
    <row r="1552" spans="1:65" s="12" customFormat="1" ht="22.9" customHeight="1">
      <c r="B1552" s="164"/>
      <c r="C1552" s="165"/>
      <c r="D1552" s="166" t="s">
        <v>72</v>
      </c>
      <c r="E1552" s="178" t="s">
        <v>2120</v>
      </c>
      <c r="F1552" s="178" t="s">
        <v>2121</v>
      </c>
      <c r="G1552" s="165"/>
      <c r="H1552" s="165"/>
      <c r="I1552" s="168"/>
      <c r="J1552" s="179">
        <f>BK1552</f>
        <v>0</v>
      </c>
      <c r="K1552" s="165"/>
      <c r="L1552" s="170"/>
      <c r="M1552" s="171"/>
      <c r="N1552" s="172"/>
      <c r="O1552" s="172"/>
      <c r="P1552" s="173">
        <f>SUM(P1553:P1625)</f>
        <v>0</v>
      </c>
      <c r="Q1552" s="172"/>
      <c r="R1552" s="173">
        <f>SUM(R1553:R1625)</f>
        <v>1.1948983</v>
      </c>
      <c r="S1552" s="172"/>
      <c r="T1552" s="174">
        <f>SUM(T1553:T1625)</f>
        <v>0</v>
      </c>
      <c r="AR1552" s="175" t="s">
        <v>82</v>
      </c>
      <c r="AT1552" s="176" t="s">
        <v>72</v>
      </c>
      <c r="AU1552" s="176" t="s">
        <v>80</v>
      </c>
      <c r="AY1552" s="175" t="s">
        <v>185</v>
      </c>
      <c r="BK1552" s="177">
        <f>SUM(BK1553:BK1625)</f>
        <v>0</v>
      </c>
    </row>
    <row r="1553" spans="1:65" s="2" customFormat="1" ht="24.2" customHeight="1">
      <c r="A1553" s="36"/>
      <c r="B1553" s="37"/>
      <c r="C1553" s="180" t="s">
        <v>2122</v>
      </c>
      <c r="D1553" s="180" t="s">
        <v>187</v>
      </c>
      <c r="E1553" s="181" t="s">
        <v>2123</v>
      </c>
      <c r="F1553" s="182" t="s">
        <v>2124</v>
      </c>
      <c r="G1553" s="183" t="s">
        <v>240</v>
      </c>
      <c r="H1553" s="184">
        <v>60.851999999999997</v>
      </c>
      <c r="I1553" s="185"/>
      <c r="J1553" s="186">
        <f>ROUND(I1553*H1553,2)</f>
        <v>0</v>
      </c>
      <c r="K1553" s="182" t="s">
        <v>191</v>
      </c>
      <c r="L1553" s="41"/>
      <c r="M1553" s="187" t="s">
        <v>19</v>
      </c>
      <c r="N1553" s="188" t="s">
        <v>44</v>
      </c>
      <c r="O1553" s="66"/>
      <c r="P1553" s="189">
        <f>O1553*H1553</f>
        <v>0</v>
      </c>
      <c r="Q1553" s="189">
        <v>5.3E-3</v>
      </c>
      <c r="R1553" s="189">
        <f>Q1553*H1553</f>
        <v>0.32251559999999996</v>
      </c>
      <c r="S1553" s="189">
        <v>0</v>
      </c>
      <c r="T1553" s="190">
        <f>S1553*H1553</f>
        <v>0</v>
      </c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R1553" s="191" t="s">
        <v>339</v>
      </c>
      <c r="AT1553" s="191" t="s">
        <v>187</v>
      </c>
      <c r="AU1553" s="191" t="s">
        <v>82</v>
      </c>
      <c r="AY1553" s="19" t="s">
        <v>185</v>
      </c>
      <c r="BE1553" s="192">
        <f>IF(N1553="základní",J1553,0)</f>
        <v>0</v>
      </c>
      <c r="BF1553" s="192">
        <f>IF(N1553="snížená",J1553,0)</f>
        <v>0</v>
      </c>
      <c r="BG1553" s="192">
        <f>IF(N1553="zákl. přenesená",J1553,0)</f>
        <v>0</v>
      </c>
      <c r="BH1553" s="192">
        <f>IF(N1553="sníž. přenesená",J1553,0)</f>
        <v>0</v>
      </c>
      <c r="BI1553" s="192">
        <f>IF(N1553="nulová",J1553,0)</f>
        <v>0</v>
      </c>
      <c r="BJ1553" s="19" t="s">
        <v>80</v>
      </c>
      <c r="BK1553" s="192">
        <f>ROUND(I1553*H1553,2)</f>
        <v>0</v>
      </c>
      <c r="BL1553" s="19" t="s">
        <v>339</v>
      </c>
      <c r="BM1553" s="191" t="s">
        <v>2125</v>
      </c>
    </row>
    <row r="1554" spans="1:65" s="2" customFormat="1" ht="11.25">
      <c r="A1554" s="36"/>
      <c r="B1554" s="37"/>
      <c r="C1554" s="38"/>
      <c r="D1554" s="193" t="s">
        <v>193</v>
      </c>
      <c r="E1554" s="38"/>
      <c r="F1554" s="194" t="s">
        <v>2126</v>
      </c>
      <c r="G1554" s="38"/>
      <c r="H1554" s="38"/>
      <c r="I1554" s="195"/>
      <c r="J1554" s="38"/>
      <c r="K1554" s="38"/>
      <c r="L1554" s="41"/>
      <c r="M1554" s="196"/>
      <c r="N1554" s="197"/>
      <c r="O1554" s="66"/>
      <c r="P1554" s="66"/>
      <c r="Q1554" s="66"/>
      <c r="R1554" s="66"/>
      <c r="S1554" s="66"/>
      <c r="T1554" s="67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T1554" s="19" t="s">
        <v>193</v>
      </c>
      <c r="AU1554" s="19" t="s">
        <v>82</v>
      </c>
    </row>
    <row r="1555" spans="1:65" s="13" customFormat="1" ht="11.25">
      <c r="B1555" s="198"/>
      <c r="C1555" s="199"/>
      <c r="D1555" s="200" t="s">
        <v>195</v>
      </c>
      <c r="E1555" s="201" t="s">
        <v>19</v>
      </c>
      <c r="F1555" s="202" t="s">
        <v>1481</v>
      </c>
      <c r="G1555" s="199"/>
      <c r="H1555" s="201" t="s">
        <v>19</v>
      </c>
      <c r="I1555" s="203"/>
      <c r="J1555" s="199"/>
      <c r="K1555" s="199"/>
      <c r="L1555" s="204"/>
      <c r="M1555" s="205"/>
      <c r="N1555" s="206"/>
      <c r="O1555" s="206"/>
      <c r="P1555" s="206"/>
      <c r="Q1555" s="206"/>
      <c r="R1555" s="206"/>
      <c r="S1555" s="206"/>
      <c r="T1555" s="207"/>
      <c r="AT1555" s="208" t="s">
        <v>195</v>
      </c>
      <c r="AU1555" s="208" t="s">
        <v>82</v>
      </c>
      <c r="AV1555" s="13" t="s">
        <v>80</v>
      </c>
      <c r="AW1555" s="13" t="s">
        <v>35</v>
      </c>
      <c r="AX1555" s="13" t="s">
        <v>73</v>
      </c>
      <c r="AY1555" s="208" t="s">
        <v>185</v>
      </c>
    </row>
    <row r="1556" spans="1:65" s="13" customFormat="1" ht="11.25">
      <c r="B1556" s="198"/>
      <c r="C1556" s="199"/>
      <c r="D1556" s="200" t="s">
        <v>195</v>
      </c>
      <c r="E1556" s="201" t="s">
        <v>19</v>
      </c>
      <c r="F1556" s="202" t="s">
        <v>1611</v>
      </c>
      <c r="G1556" s="199"/>
      <c r="H1556" s="201" t="s">
        <v>19</v>
      </c>
      <c r="I1556" s="203"/>
      <c r="J1556" s="199"/>
      <c r="K1556" s="199"/>
      <c r="L1556" s="204"/>
      <c r="M1556" s="205"/>
      <c r="N1556" s="206"/>
      <c r="O1556" s="206"/>
      <c r="P1556" s="206"/>
      <c r="Q1556" s="206"/>
      <c r="R1556" s="206"/>
      <c r="S1556" s="206"/>
      <c r="T1556" s="207"/>
      <c r="AT1556" s="208" t="s">
        <v>195</v>
      </c>
      <c r="AU1556" s="208" t="s">
        <v>82</v>
      </c>
      <c r="AV1556" s="13" t="s">
        <v>80</v>
      </c>
      <c r="AW1556" s="13" t="s">
        <v>35</v>
      </c>
      <c r="AX1556" s="13" t="s">
        <v>73</v>
      </c>
      <c r="AY1556" s="208" t="s">
        <v>185</v>
      </c>
    </row>
    <row r="1557" spans="1:65" s="14" customFormat="1" ht="11.25">
      <c r="B1557" s="209"/>
      <c r="C1557" s="210"/>
      <c r="D1557" s="200" t="s">
        <v>195</v>
      </c>
      <c r="E1557" s="211" t="s">
        <v>19</v>
      </c>
      <c r="F1557" s="212" t="s">
        <v>1732</v>
      </c>
      <c r="G1557" s="210"/>
      <c r="H1557" s="213">
        <v>16.308</v>
      </c>
      <c r="I1557" s="214"/>
      <c r="J1557" s="210"/>
      <c r="K1557" s="210"/>
      <c r="L1557" s="215"/>
      <c r="M1557" s="216"/>
      <c r="N1557" s="217"/>
      <c r="O1557" s="217"/>
      <c r="P1557" s="217"/>
      <c r="Q1557" s="217"/>
      <c r="R1557" s="217"/>
      <c r="S1557" s="217"/>
      <c r="T1557" s="218"/>
      <c r="AT1557" s="219" t="s">
        <v>195</v>
      </c>
      <c r="AU1557" s="219" t="s">
        <v>82</v>
      </c>
      <c r="AV1557" s="14" t="s">
        <v>82</v>
      </c>
      <c r="AW1557" s="14" t="s">
        <v>35</v>
      </c>
      <c r="AX1557" s="14" t="s">
        <v>73</v>
      </c>
      <c r="AY1557" s="219" t="s">
        <v>185</v>
      </c>
    </row>
    <row r="1558" spans="1:65" s="14" customFormat="1" ht="11.25">
      <c r="B1558" s="209"/>
      <c r="C1558" s="210"/>
      <c r="D1558" s="200" t="s">
        <v>195</v>
      </c>
      <c r="E1558" s="211" t="s">
        <v>19</v>
      </c>
      <c r="F1558" s="212" t="s">
        <v>1733</v>
      </c>
      <c r="G1558" s="210"/>
      <c r="H1558" s="213">
        <v>-3.24</v>
      </c>
      <c r="I1558" s="214"/>
      <c r="J1558" s="210"/>
      <c r="K1558" s="210"/>
      <c r="L1558" s="215"/>
      <c r="M1558" s="216"/>
      <c r="N1558" s="217"/>
      <c r="O1558" s="217"/>
      <c r="P1558" s="217"/>
      <c r="Q1558" s="217"/>
      <c r="R1558" s="217"/>
      <c r="S1558" s="217"/>
      <c r="T1558" s="218"/>
      <c r="AT1558" s="219" t="s">
        <v>195</v>
      </c>
      <c r="AU1558" s="219" t="s">
        <v>82</v>
      </c>
      <c r="AV1558" s="14" t="s">
        <v>82</v>
      </c>
      <c r="AW1558" s="14" t="s">
        <v>35</v>
      </c>
      <c r="AX1558" s="14" t="s">
        <v>73</v>
      </c>
      <c r="AY1558" s="219" t="s">
        <v>185</v>
      </c>
    </row>
    <row r="1559" spans="1:65" s="13" customFormat="1" ht="11.25">
      <c r="B1559" s="198"/>
      <c r="C1559" s="199"/>
      <c r="D1559" s="200" t="s">
        <v>195</v>
      </c>
      <c r="E1559" s="201" t="s">
        <v>19</v>
      </c>
      <c r="F1559" s="202" t="s">
        <v>1613</v>
      </c>
      <c r="G1559" s="199"/>
      <c r="H1559" s="201" t="s">
        <v>19</v>
      </c>
      <c r="I1559" s="203"/>
      <c r="J1559" s="199"/>
      <c r="K1559" s="199"/>
      <c r="L1559" s="204"/>
      <c r="M1559" s="205"/>
      <c r="N1559" s="206"/>
      <c r="O1559" s="206"/>
      <c r="P1559" s="206"/>
      <c r="Q1559" s="206"/>
      <c r="R1559" s="206"/>
      <c r="S1559" s="206"/>
      <c r="T1559" s="207"/>
      <c r="AT1559" s="208" t="s">
        <v>195</v>
      </c>
      <c r="AU1559" s="208" t="s">
        <v>82</v>
      </c>
      <c r="AV1559" s="13" t="s">
        <v>80</v>
      </c>
      <c r="AW1559" s="13" t="s">
        <v>35</v>
      </c>
      <c r="AX1559" s="13" t="s">
        <v>73</v>
      </c>
      <c r="AY1559" s="208" t="s">
        <v>185</v>
      </c>
    </row>
    <row r="1560" spans="1:65" s="14" customFormat="1" ht="11.25">
      <c r="B1560" s="209"/>
      <c r="C1560" s="210"/>
      <c r="D1560" s="200" t="s">
        <v>195</v>
      </c>
      <c r="E1560" s="211" t="s">
        <v>19</v>
      </c>
      <c r="F1560" s="212" t="s">
        <v>1734</v>
      </c>
      <c r="G1560" s="210"/>
      <c r="H1560" s="213">
        <v>16.2</v>
      </c>
      <c r="I1560" s="214"/>
      <c r="J1560" s="210"/>
      <c r="K1560" s="210"/>
      <c r="L1560" s="215"/>
      <c r="M1560" s="216"/>
      <c r="N1560" s="217"/>
      <c r="O1560" s="217"/>
      <c r="P1560" s="217"/>
      <c r="Q1560" s="217"/>
      <c r="R1560" s="217"/>
      <c r="S1560" s="217"/>
      <c r="T1560" s="218"/>
      <c r="AT1560" s="219" t="s">
        <v>195</v>
      </c>
      <c r="AU1560" s="219" t="s">
        <v>82</v>
      </c>
      <c r="AV1560" s="14" t="s">
        <v>82</v>
      </c>
      <c r="AW1560" s="14" t="s">
        <v>35</v>
      </c>
      <c r="AX1560" s="14" t="s">
        <v>73</v>
      </c>
      <c r="AY1560" s="219" t="s">
        <v>185</v>
      </c>
    </row>
    <row r="1561" spans="1:65" s="14" customFormat="1" ht="11.25">
      <c r="B1561" s="209"/>
      <c r="C1561" s="210"/>
      <c r="D1561" s="200" t="s">
        <v>195</v>
      </c>
      <c r="E1561" s="211" t="s">
        <v>19</v>
      </c>
      <c r="F1561" s="212" t="s">
        <v>1735</v>
      </c>
      <c r="G1561" s="210"/>
      <c r="H1561" s="213">
        <v>-1.62</v>
      </c>
      <c r="I1561" s="214"/>
      <c r="J1561" s="210"/>
      <c r="K1561" s="210"/>
      <c r="L1561" s="215"/>
      <c r="M1561" s="216"/>
      <c r="N1561" s="217"/>
      <c r="O1561" s="217"/>
      <c r="P1561" s="217"/>
      <c r="Q1561" s="217"/>
      <c r="R1561" s="217"/>
      <c r="S1561" s="217"/>
      <c r="T1561" s="218"/>
      <c r="AT1561" s="219" t="s">
        <v>195</v>
      </c>
      <c r="AU1561" s="219" t="s">
        <v>82</v>
      </c>
      <c r="AV1561" s="14" t="s">
        <v>82</v>
      </c>
      <c r="AW1561" s="14" t="s">
        <v>35</v>
      </c>
      <c r="AX1561" s="14" t="s">
        <v>73</v>
      </c>
      <c r="AY1561" s="219" t="s">
        <v>185</v>
      </c>
    </row>
    <row r="1562" spans="1:65" s="13" customFormat="1" ht="11.25">
      <c r="B1562" s="198"/>
      <c r="C1562" s="199"/>
      <c r="D1562" s="200" t="s">
        <v>195</v>
      </c>
      <c r="E1562" s="201" t="s">
        <v>19</v>
      </c>
      <c r="F1562" s="202" t="s">
        <v>1736</v>
      </c>
      <c r="G1562" s="199"/>
      <c r="H1562" s="201" t="s">
        <v>19</v>
      </c>
      <c r="I1562" s="203"/>
      <c r="J1562" s="199"/>
      <c r="K1562" s="199"/>
      <c r="L1562" s="204"/>
      <c r="M1562" s="205"/>
      <c r="N1562" s="206"/>
      <c r="O1562" s="206"/>
      <c r="P1562" s="206"/>
      <c r="Q1562" s="206"/>
      <c r="R1562" s="206"/>
      <c r="S1562" s="206"/>
      <c r="T1562" s="207"/>
      <c r="AT1562" s="208" t="s">
        <v>195</v>
      </c>
      <c r="AU1562" s="208" t="s">
        <v>82</v>
      </c>
      <c r="AV1562" s="13" t="s">
        <v>80</v>
      </c>
      <c r="AW1562" s="13" t="s">
        <v>35</v>
      </c>
      <c r="AX1562" s="13" t="s">
        <v>73</v>
      </c>
      <c r="AY1562" s="208" t="s">
        <v>185</v>
      </c>
    </row>
    <row r="1563" spans="1:65" s="14" customFormat="1" ht="11.25">
      <c r="B1563" s="209"/>
      <c r="C1563" s="210"/>
      <c r="D1563" s="200" t="s">
        <v>195</v>
      </c>
      <c r="E1563" s="211" t="s">
        <v>19</v>
      </c>
      <c r="F1563" s="212" t="s">
        <v>1737</v>
      </c>
      <c r="G1563" s="210"/>
      <c r="H1563" s="213">
        <v>9</v>
      </c>
      <c r="I1563" s="214"/>
      <c r="J1563" s="210"/>
      <c r="K1563" s="210"/>
      <c r="L1563" s="215"/>
      <c r="M1563" s="216"/>
      <c r="N1563" s="217"/>
      <c r="O1563" s="217"/>
      <c r="P1563" s="217"/>
      <c r="Q1563" s="217"/>
      <c r="R1563" s="217"/>
      <c r="S1563" s="217"/>
      <c r="T1563" s="218"/>
      <c r="AT1563" s="219" t="s">
        <v>195</v>
      </c>
      <c r="AU1563" s="219" t="s">
        <v>82</v>
      </c>
      <c r="AV1563" s="14" t="s">
        <v>82</v>
      </c>
      <c r="AW1563" s="14" t="s">
        <v>35</v>
      </c>
      <c r="AX1563" s="14" t="s">
        <v>73</v>
      </c>
      <c r="AY1563" s="219" t="s">
        <v>185</v>
      </c>
    </row>
    <row r="1564" spans="1:65" s="14" customFormat="1" ht="11.25">
      <c r="B1564" s="209"/>
      <c r="C1564" s="210"/>
      <c r="D1564" s="200" t="s">
        <v>195</v>
      </c>
      <c r="E1564" s="211" t="s">
        <v>19</v>
      </c>
      <c r="F1564" s="212" t="s">
        <v>1738</v>
      </c>
      <c r="G1564" s="210"/>
      <c r="H1564" s="213">
        <v>-1.35</v>
      </c>
      <c r="I1564" s="214"/>
      <c r="J1564" s="210"/>
      <c r="K1564" s="210"/>
      <c r="L1564" s="215"/>
      <c r="M1564" s="216"/>
      <c r="N1564" s="217"/>
      <c r="O1564" s="217"/>
      <c r="P1564" s="217"/>
      <c r="Q1564" s="217"/>
      <c r="R1564" s="217"/>
      <c r="S1564" s="217"/>
      <c r="T1564" s="218"/>
      <c r="AT1564" s="219" t="s">
        <v>195</v>
      </c>
      <c r="AU1564" s="219" t="s">
        <v>82</v>
      </c>
      <c r="AV1564" s="14" t="s">
        <v>82</v>
      </c>
      <c r="AW1564" s="14" t="s">
        <v>35</v>
      </c>
      <c r="AX1564" s="14" t="s">
        <v>73</v>
      </c>
      <c r="AY1564" s="219" t="s">
        <v>185</v>
      </c>
    </row>
    <row r="1565" spans="1:65" s="13" customFormat="1" ht="11.25">
      <c r="B1565" s="198"/>
      <c r="C1565" s="199"/>
      <c r="D1565" s="200" t="s">
        <v>195</v>
      </c>
      <c r="E1565" s="201" t="s">
        <v>19</v>
      </c>
      <c r="F1565" s="202" t="s">
        <v>1586</v>
      </c>
      <c r="G1565" s="199"/>
      <c r="H1565" s="201" t="s">
        <v>19</v>
      </c>
      <c r="I1565" s="203"/>
      <c r="J1565" s="199"/>
      <c r="K1565" s="199"/>
      <c r="L1565" s="204"/>
      <c r="M1565" s="205"/>
      <c r="N1565" s="206"/>
      <c r="O1565" s="206"/>
      <c r="P1565" s="206"/>
      <c r="Q1565" s="206"/>
      <c r="R1565" s="206"/>
      <c r="S1565" s="206"/>
      <c r="T1565" s="207"/>
      <c r="AT1565" s="208" t="s">
        <v>195</v>
      </c>
      <c r="AU1565" s="208" t="s">
        <v>82</v>
      </c>
      <c r="AV1565" s="13" t="s">
        <v>80</v>
      </c>
      <c r="AW1565" s="13" t="s">
        <v>35</v>
      </c>
      <c r="AX1565" s="13" t="s">
        <v>73</v>
      </c>
      <c r="AY1565" s="208" t="s">
        <v>185</v>
      </c>
    </row>
    <row r="1566" spans="1:65" s="14" customFormat="1" ht="11.25">
      <c r="B1566" s="209"/>
      <c r="C1566" s="210"/>
      <c r="D1566" s="200" t="s">
        <v>195</v>
      </c>
      <c r="E1566" s="211" t="s">
        <v>19</v>
      </c>
      <c r="F1566" s="212" t="s">
        <v>1739</v>
      </c>
      <c r="G1566" s="210"/>
      <c r="H1566" s="213">
        <v>12.15</v>
      </c>
      <c r="I1566" s="214"/>
      <c r="J1566" s="210"/>
      <c r="K1566" s="210"/>
      <c r="L1566" s="215"/>
      <c r="M1566" s="216"/>
      <c r="N1566" s="217"/>
      <c r="O1566" s="217"/>
      <c r="P1566" s="217"/>
      <c r="Q1566" s="217"/>
      <c r="R1566" s="217"/>
      <c r="S1566" s="217"/>
      <c r="T1566" s="218"/>
      <c r="AT1566" s="219" t="s">
        <v>195</v>
      </c>
      <c r="AU1566" s="219" t="s">
        <v>82</v>
      </c>
      <c r="AV1566" s="14" t="s">
        <v>82</v>
      </c>
      <c r="AW1566" s="14" t="s">
        <v>35</v>
      </c>
      <c r="AX1566" s="14" t="s">
        <v>73</v>
      </c>
      <c r="AY1566" s="219" t="s">
        <v>185</v>
      </c>
    </row>
    <row r="1567" spans="1:65" s="14" customFormat="1" ht="11.25">
      <c r="B1567" s="209"/>
      <c r="C1567" s="210"/>
      <c r="D1567" s="200" t="s">
        <v>195</v>
      </c>
      <c r="E1567" s="211" t="s">
        <v>19</v>
      </c>
      <c r="F1567" s="212" t="s">
        <v>1733</v>
      </c>
      <c r="G1567" s="210"/>
      <c r="H1567" s="213">
        <v>-3.24</v>
      </c>
      <c r="I1567" s="214"/>
      <c r="J1567" s="210"/>
      <c r="K1567" s="210"/>
      <c r="L1567" s="215"/>
      <c r="M1567" s="216"/>
      <c r="N1567" s="217"/>
      <c r="O1567" s="217"/>
      <c r="P1567" s="217"/>
      <c r="Q1567" s="217"/>
      <c r="R1567" s="217"/>
      <c r="S1567" s="217"/>
      <c r="T1567" s="218"/>
      <c r="AT1567" s="219" t="s">
        <v>195</v>
      </c>
      <c r="AU1567" s="219" t="s">
        <v>82</v>
      </c>
      <c r="AV1567" s="14" t="s">
        <v>82</v>
      </c>
      <c r="AW1567" s="14" t="s">
        <v>35</v>
      </c>
      <c r="AX1567" s="14" t="s">
        <v>73</v>
      </c>
      <c r="AY1567" s="219" t="s">
        <v>185</v>
      </c>
    </row>
    <row r="1568" spans="1:65" s="13" customFormat="1" ht="11.25">
      <c r="B1568" s="198"/>
      <c r="C1568" s="199"/>
      <c r="D1568" s="200" t="s">
        <v>195</v>
      </c>
      <c r="E1568" s="201" t="s">
        <v>19</v>
      </c>
      <c r="F1568" s="202" t="s">
        <v>1740</v>
      </c>
      <c r="G1568" s="199"/>
      <c r="H1568" s="201" t="s">
        <v>19</v>
      </c>
      <c r="I1568" s="203"/>
      <c r="J1568" s="199"/>
      <c r="K1568" s="199"/>
      <c r="L1568" s="204"/>
      <c r="M1568" s="205"/>
      <c r="N1568" s="206"/>
      <c r="O1568" s="206"/>
      <c r="P1568" s="206"/>
      <c r="Q1568" s="206"/>
      <c r="R1568" s="206"/>
      <c r="S1568" s="206"/>
      <c r="T1568" s="207"/>
      <c r="AT1568" s="208" t="s">
        <v>195</v>
      </c>
      <c r="AU1568" s="208" t="s">
        <v>82</v>
      </c>
      <c r="AV1568" s="13" t="s">
        <v>80</v>
      </c>
      <c r="AW1568" s="13" t="s">
        <v>35</v>
      </c>
      <c r="AX1568" s="13" t="s">
        <v>73</v>
      </c>
      <c r="AY1568" s="208" t="s">
        <v>185</v>
      </c>
    </row>
    <row r="1569" spans="1:65" s="14" customFormat="1" ht="11.25">
      <c r="B1569" s="209"/>
      <c r="C1569" s="210"/>
      <c r="D1569" s="200" t="s">
        <v>195</v>
      </c>
      <c r="E1569" s="211" t="s">
        <v>19</v>
      </c>
      <c r="F1569" s="212" t="s">
        <v>1741</v>
      </c>
      <c r="G1569" s="210"/>
      <c r="H1569" s="213">
        <v>2.028</v>
      </c>
      <c r="I1569" s="214"/>
      <c r="J1569" s="210"/>
      <c r="K1569" s="210"/>
      <c r="L1569" s="215"/>
      <c r="M1569" s="216"/>
      <c r="N1569" s="217"/>
      <c r="O1569" s="217"/>
      <c r="P1569" s="217"/>
      <c r="Q1569" s="217"/>
      <c r="R1569" s="217"/>
      <c r="S1569" s="217"/>
      <c r="T1569" s="218"/>
      <c r="AT1569" s="219" t="s">
        <v>195</v>
      </c>
      <c r="AU1569" s="219" t="s">
        <v>82</v>
      </c>
      <c r="AV1569" s="14" t="s">
        <v>82</v>
      </c>
      <c r="AW1569" s="14" t="s">
        <v>35</v>
      </c>
      <c r="AX1569" s="14" t="s">
        <v>73</v>
      </c>
      <c r="AY1569" s="219" t="s">
        <v>185</v>
      </c>
    </row>
    <row r="1570" spans="1:65" s="13" customFormat="1" ht="11.25">
      <c r="B1570" s="198"/>
      <c r="C1570" s="199"/>
      <c r="D1570" s="200" t="s">
        <v>195</v>
      </c>
      <c r="E1570" s="201" t="s">
        <v>19</v>
      </c>
      <c r="F1570" s="202" t="s">
        <v>1588</v>
      </c>
      <c r="G1570" s="199"/>
      <c r="H1570" s="201" t="s">
        <v>19</v>
      </c>
      <c r="I1570" s="203"/>
      <c r="J1570" s="199"/>
      <c r="K1570" s="199"/>
      <c r="L1570" s="204"/>
      <c r="M1570" s="205"/>
      <c r="N1570" s="206"/>
      <c r="O1570" s="206"/>
      <c r="P1570" s="206"/>
      <c r="Q1570" s="206"/>
      <c r="R1570" s="206"/>
      <c r="S1570" s="206"/>
      <c r="T1570" s="207"/>
      <c r="AT1570" s="208" t="s">
        <v>195</v>
      </c>
      <c r="AU1570" s="208" t="s">
        <v>82</v>
      </c>
      <c r="AV1570" s="13" t="s">
        <v>80</v>
      </c>
      <c r="AW1570" s="13" t="s">
        <v>35</v>
      </c>
      <c r="AX1570" s="13" t="s">
        <v>73</v>
      </c>
      <c r="AY1570" s="208" t="s">
        <v>185</v>
      </c>
    </row>
    <row r="1571" spans="1:65" s="14" customFormat="1" ht="11.25">
      <c r="B1571" s="209"/>
      <c r="C1571" s="210"/>
      <c r="D1571" s="200" t="s">
        <v>195</v>
      </c>
      <c r="E1571" s="211" t="s">
        <v>19</v>
      </c>
      <c r="F1571" s="212" t="s">
        <v>1742</v>
      </c>
      <c r="G1571" s="210"/>
      <c r="H1571" s="213">
        <v>16.236000000000001</v>
      </c>
      <c r="I1571" s="214"/>
      <c r="J1571" s="210"/>
      <c r="K1571" s="210"/>
      <c r="L1571" s="215"/>
      <c r="M1571" s="216"/>
      <c r="N1571" s="217"/>
      <c r="O1571" s="217"/>
      <c r="P1571" s="217"/>
      <c r="Q1571" s="217"/>
      <c r="R1571" s="217"/>
      <c r="S1571" s="217"/>
      <c r="T1571" s="218"/>
      <c r="AT1571" s="219" t="s">
        <v>195</v>
      </c>
      <c r="AU1571" s="219" t="s">
        <v>82</v>
      </c>
      <c r="AV1571" s="14" t="s">
        <v>82</v>
      </c>
      <c r="AW1571" s="14" t="s">
        <v>35</v>
      </c>
      <c r="AX1571" s="14" t="s">
        <v>73</v>
      </c>
      <c r="AY1571" s="219" t="s">
        <v>185</v>
      </c>
    </row>
    <row r="1572" spans="1:65" s="14" customFormat="1" ht="11.25">
      <c r="B1572" s="209"/>
      <c r="C1572" s="210"/>
      <c r="D1572" s="200" t="s">
        <v>195</v>
      </c>
      <c r="E1572" s="211" t="s">
        <v>19</v>
      </c>
      <c r="F1572" s="212" t="s">
        <v>1735</v>
      </c>
      <c r="G1572" s="210"/>
      <c r="H1572" s="213">
        <v>-1.62</v>
      </c>
      <c r="I1572" s="214"/>
      <c r="J1572" s="210"/>
      <c r="K1572" s="210"/>
      <c r="L1572" s="215"/>
      <c r="M1572" s="216"/>
      <c r="N1572" s="217"/>
      <c r="O1572" s="217"/>
      <c r="P1572" s="217"/>
      <c r="Q1572" s="217"/>
      <c r="R1572" s="217"/>
      <c r="S1572" s="217"/>
      <c r="T1572" s="218"/>
      <c r="AT1572" s="219" t="s">
        <v>195</v>
      </c>
      <c r="AU1572" s="219" t="s">
        <v>82</v>
      </c>
      <c r="AV1572" s="14" t="s">
        <v>82</v>
      </c>
      <c r="AW1572" s="14" t="s">
        <v>35</v>
      </c>
      <c r="AX1572" s="14" t="s">
        <v>73</v>
      </c>
      <c r="AY1572" s="219" t="s">
        <v>185</v>
      </c>
    </row>
    <row r="1573" spans="1:65" s="15" customFormat="1" ht="11.25">
      <c r="B1573" s="220"/>
      <c r="C1573" s="221"/>
      <c r="D1573" s="200" t="s">
        <v>195</v>
      </c>
      <c r="E1573" s="222" t="s">
        <v>19</v>
      </c>
      <c r="F1573" s="223" t="s">
        <v>226</v>
      </c>
      <c r="G1573" s="221"/>
      <c r="H1573" s="224">
        <v>60.851999999999997</v>
      </c>
      <c r="I1573" s="225"/>
      <c r="J1573" s="221"/>
      <c r="K1573" s="221"/>
      <c r="L1573" s="226"/>
      <c r="M1573" s="227"/>
      <c r="N1573" s="228"/>
      <c r="O1573" s="228"/>
      <c r="P1573" s="228"/>
      <c r="Q1573" s="228"/>
      <c r="R1573" s="228"/>
      <c r="S1573" s="228"/>
      <c r="T1573" s="229"/>
      <c r="AT1573" s="230" t="s">
        <v>195</v>
      </c>
      <c r="AU1573" s="230" t="s">
        <v>82</v>
      </c>
      <c r="AV1573" s="15" t="s">
        <v>135</v>
      </c>
      <c r="AW1573" s="15" t="s">
        <v>35</v>
      </c>
      <c r="AX1573" s="15" t="s">
        <v>80</v>
      </c>
      <c r="AY1573" s="230" t="s">
        <v>185</v>
      </c>
    </row>
    <row r="1574" spans="1:65" s="2" customFormat="1" ht="16.5" customHeight="1">
      <c r="A1574" s="36"/>
      <c r="B1574" s="37"/>
      <c r="C1574" s="237" t="s">
        <v>2127</v>
      </c>
      <c r="D1574" s="237" t="s">
        <v>520</v>
      </c>
      <c r="E1574" s="238" t="s">
        <v>2128</v>
      </c>
      <c r="F1574" s="239" t="s">
        <v>2129</v>
      </c>
      <c r="G1574" s="240" t="s">
        <v>240</v>
      </c>
      <c r="H1574" s="241">
        <v>66.936999999999998</v>
      </c>
      <c r="I1574" s="242"/>
      <c r="J1574" s="243">
        <f>ROUND(I1574*H1574,2)</f>
        <v>0</v>
      </c>
      <c r="K1574" s="239" t="s">
        <v>191</v>
      </c>
      <c r="L1574" s="244"/>
      <c r="M1574" s="245" t="s">
        <v>19</v>
      </c>
      <c r="N1574" s="246" t="s">
        <v>44</v>
      </c>
      <c r="O1574" s="66"/>
      <c r="P1574" s="189">
        <f>O1574*H1574</f>
        <v>0</v>
      </c>
      <c r="Q1574" s="189">
        <v>1.26E-2</v>
      </c>
      <c r="R1574" s="189">
        <f>Q1574*H1574</f>
        <v>0.84340619999999999</v>
      </c>
      <c r="S1574" s="189">
        <v>0</v>
      </c>
      <c r="T1574" s="190">
        <f>S1574*H1574</f>
        <v>0</v>
      </c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R1574" s="191" t="s">
        <v>627</v>
      </c>
      <c r="AT1574" s="191" t="s">
        <v>520</v>
      </c>
      <c r="AU1574" s="191" t="s">
        <v>82</v>
      </c>
      <c r="AY1574" s="19" t="s">
        <v>185</v>
      </c>
      <c r="BE1574" s="192">
        <f>IF(N1574="základní",J1574,0)</f>
        <v>0</v>
      </c>
      <c r="BF1574" s="192">
        <f>IF(N1574="snížená",J1574,0)</f>
        <v>0</v>
      </c>
      <c r="BG1574" s="192">
        <f>IF(N1574="zákl. přenesená",J1574,0)</f>
        <v>0</v>
      </c>
      <c r="BH1574" s="192">
        <f>IF(N1574="sníž. přenesená",J1574,0)</f>
        <v>0</v>
      </c>
      <c r="BI1574" s="192">
        <f>IF(N1574="nulová",J1574,0)</f>
        <v>0</v>
      </c>
      <c r="BJ1574" s="19" t="s">
        <v>80</v>
      </c>
      <c r="BK1574" s="192">
        <f>ROUND(I1574*H1574,2)</f>
        <v>0</v>
      </c>
      <c r="BL1574" s="19" t="s">
        <v>339</v>
      </c>
      <c r="BM1574" s="191" t="s">
        <v>2130</v>
      </c>
    </row>
    <row r="1575" spans="1:65" s="13" customFormat="1" ht="11.25">
      <c r="B1575" s="198"/>
      <c r="C1575" s="199"/>
      <c r="D1575" s="200" t="s">
        <v>195</v>
      </c>
      <c r="E1575" s="201" t="s">
        <v>19</v>
      </c>
      <c r="F1575" s="202" t="s">
        <v>1481</v>
      </c>
      <c r="G1575" s="199"/>
      <c r="H1575" s="201" t="s">
        <v>19</v>
      </c>
      <c r="I1575" s="203"/>
      <c r="J1575" s="199"/>
      <c r="K1575" s="199"/>
      <c r="L1575" s="204"/>
      <c r="M1575" s="205"/>
      <c r="N1575" s="206"/>
      <c r="O1575" s="206"/>
      <c r="P1575" s="206"/>
      <c r="Q1575" s="206"/>
      <c r="R1575" s="206"/>
      <c r="S1575" s="206"/>
      <c r="T1575" s="207"/>
      <c r="AT1575" s="208" t="s">
        <v>195</v>
      </c>
      <c r="AU1575" s="208" t="s">
        <v>82</v>
      </c>
      <c r="AV1575" s="13" t="s">
        <v>80</v>
      </c>
      <c r="AW1575" s="13" t="s">
        <v>35</v>
      </c>
      <c r="AX1575" s="13" t="s">
        <v>73</v>
      </c>
      <c r="AY1575" s="208" t="s">
        <v>185</v>
      </c>
    </row>
    <row r="1576" spans="1:65" s="13" customFormat="1" ht="11.25">
      <c r="B1576" s="198"/>
      <c r="C1576" s="199"/>
      <c r="D1576" s="200" t="s">
        <v>195</v>
      </c>
      <c r="E1576" s="201" t="s">
        <v>19</v>
      </c>
      <c r="F1576" s="202" t="s">
        <v>1611</v>
      </c>
      <c r="G1576" s="199"/>
      <c r="H1576" s="201" t="s">
        <v>19</v>
      </c>
      <c r="I1576" s="203"/>
      <c r="J1576" s="199"/>
      <c r="K1576" s="199"/>
      <c r="L1576" s="204"/>
      <c r="M1576" s="205"/>
      <c r="N1576" s="206"/>
      <c r="O1576" s="206"/>
      <c r="P1576" s="206"/>
      <c r="Q1576" s="206"/>
      <c r="R1576" s="206"/>
      <c r="S1576" s="206"/>
      <c r="T1576" s="207"/>
      <c r="AT1576" s="208" t="s">
        <v>195</v>
      </c>
      <c r="AU1576" s="208" t="s">
        <v>82</v>
      </c>
      <c r="AV1576" s="13" t="s">
        <v>80</v>
      </c>
      <c r="AW1576" s="13" t="s">
        <v>35</v>
      </c>
      <c r="AX1576" s="13" t="s">
        <v>73</v>
      </c>
      <c r="AY1576" s="208" t="s">
        <v>185</v>
      </c>
    </row>
    <row r="1577" spans="1:65" s="14" customFormat="1" ht="11.25">
      <c r="B1577" s="209"/>
      <c r="C1577" s="210"/>
      <c r="D1577" s="200" t="s">
        <v>195</v>
      </c>
      <c r="E1577" s="211" t="s">
        <v>19</v>
      </c>
      <c r="F1577" s="212" t="s">
        <v>1732</v>
      </c>
      <c r="G1577" s="210"/>
      <c r="H1577" s="213">
        <v>16.308</v>
      </c>
      <c r="I1577" s="214"/>
      <c r="J1577" s="210"/>
      <c r="K1577" s="210"/>
      <c r="L1577" s="215"/>
      <c r="M1577" s="216"/>
      <c r="N1577" s="217"/>
      <c r="O1577" s="217"/>
      <c r="P1577" s="217"/>
      <c r="Q1577" s="217"/>
      <c r="R1577" s="217"/>
      <c r="S1577" s="217"/>
      <c r="T1577" s="218"/>
      <c r="AT1577" s="219" t="s">
        <v>195</v>
      </c>
      <c r="AU1577" s="219" t="s">
        <v>82</v>
      </c>
      <c r="AV1577" s="14" t="s">
        <v>82</v>
      </c>
      <c r="AW1577" s="14" t="s">
        <v>35</v>
      </c>
      <c r="AX1577" s="14" t="s">
        <v>73</v>
      </c>
      <c r="AY1577" s="219" t="s">
        <v>185</v>
      </c>
    </row>
    <row r="1578" spans="1:65" s="14" customFormat="1" ht="11.25">
      <c r="B1578" s="209"/>
      <c r="C1578" s="210"/>
      <c r="D1578" s="200" t="s">
        <v>195</v>
      </c>
      <c r="E1578" s="211" t="s">
        <v>19</v>
      </c>
      <c r="F1578" s="212" t="s">
        <v>1733</v>
      </c>
      <c r="G1578" s="210"/>
      <c r="H1578" s="213">
        <v>-3.24</v>
      </c>
      <c r="I1578" s="214"/>
      <c r="J1578" s="210"/>
      <c r="K1578" s="210"/>
      <c r="L1578" s="215"/>
      <c r="M1578" s="216"/>
      <c r="N1578" s="217"/>
      <c r="O1578" s="217"/>
      <c r="P1578" s="217"/>
      <c r="Q1578" s="217"/>
      <c r="R1578" s="217"/>
      <c r="S1578" s="217"/>
      <c r="T1578" s="218"/>
      <c r="AT1578" s="219" t="s">
        <v>195</v>
      </c>
      <c r="AU1578" s="219" t="s">
        <v>82</v>
      </c>
      <c r="AV1578" s="14" t="s">
        <v>82</v>
      </c>
      <c r="AW1578" s="14" t="s">
        <v>35</v>
      </c>
      <c r="AX1578" s="14" t="s">
        <v>73</v>
      </c>
      <c r="AY1578" s="219" t="s">
        <v>185</v>
      </c>
    </row>
    <row r="1579" spans="1:65" s="13" customFormat="1" ht="11.25">
      <c r="B1579" s="198"/>
      <c r="C1579" s="199"/>
      <c r="D1579" s="200" t="s">
        <v>195</v>
      </c>
      <c r="E1579" s="201" t="s">
        <v>19</v>
      </c>
      <c r="F1579" s="202" t="s">
        <v>1613</v>
      </c>
      <c r="G1579" s="199"/>
      <c r="H1579" s="201" t="s">
        <v>19</v>
      </c>
      <c r="I1579" s="203"/>
      <c r="J1579" s="199"/>
      <c r="K1579" s="199"/>
      <c r="L1579" s="204"/>
      <c r="M1579" s="205"/>
      <c r="N1579" s="206"/>
      <c r="O1579" s="206"/>
      <c r="P1579" s="206"/>
      <c r="Q1579" s="206"/>
      <c r="R1579" s="206"/>
      <c r="S1579" s="206"/>
      <c r="T1579" s="207"/>
      <c r="AT1579" s="208" t="s">
        <v>195</v>
      </c>
      <c r="AU1579" s="208" t="s">
        <v>82</v>
      </c>
      <c r="AV1579" s="13" t="s">
        <v>80</v>
      </c>
      <c r="AW1579" s="13" t="s">
        <v>35</v>
      </c>
      <c r="AX1579" s="13" t="s">
        <v>73</v>
      </c>
      <c r="AY1579" s="208" t="s">
        <v>185</v>
      </c>
    </row>
    <row r="1580" spans="1:65" s="14" customFormat="1" ht="11.25">
      <c r="B1580" s="209"/>
      <c r="C1580" s="210"/>
      <c r="D1580" s="200" t="s">
        <v>195</v>
      </c>
      <c r="E1580" s="211" t="s">
        <v>19</v>
      </c>
      <c r="F1580" s="212" t="s">
        <v>1734</v>
      </c>
      <c r="G1580" s="210"/>
      <c r="H1580" s="213">
        <v>16.2</v>
      </c>
      <c r="I1580" s="214"/>
      <c r="J1580" s="210"/>
      <c r="K1580" s="210"/>
      <c r="L1580" s="215"/>
      <c r="M1580" s="216"/>
      <c r="N1580" s="217"/>
      <c r="O1580" s="217"/>
      <c r="P1580" s="217"/>
      <c r="Q1580" s="217"/>
      <c r="R1580" s="217"/>
      <c r="S1580" s="217"/>
      <c r="T1580" s="218"/>
      <c r="AT1580" s="219" t="s">
        <v>195</v>
      </c>
      <c r="AU1580" s="219" t="s">
        <v>82</v>
      </c>
      <c r="AV1580" s="14" t="s">
        <v>82</v>
      </c>
      <c r="AW1580" s="14" t="s">
        <v>35</v>
      </c>
      <c r="AX1580" s="14" t="s">
        <v>73</v>
      </c>
      <c r="AY1580" s="219" t="s">
        <v>185</v>
      </c>
    </row>
    <row r="1581" spans="1:65" s="14" customFormat="1" ht="11.25">
      <c r="B1581" s="209"/>
      <c r="C1581" s="210"/>
      <c r="D1581" s="200" t="s">
        <v>195</v>
      </c>
      <c r="E1581" s="211" t="s">
        <v>19</v>
      </c>
      <c r="F1581" s="212" t="s">
        <v>1735</v>
      </c>
      <c r="G1581" s="210"/>
      <c r="H1581" s="213">
        <v>-1.62</v>
      </c>
      <c r="I1581" s="214"/>
      <c r="J1581" s="210"/>
      <c r="K1581" s="210"/>
      <c r="L1581" s="215"/>
      <c r="M1581" s="216"/>
      <c r="N1581" s="217"/>
      <c r="O1581" s="217"/>
      <c r="P1581" s="217"/>
      <c r="Q1581" s="217"/>
      <c r="R1581" s="217"/>
      <c r="S1581" s="217"/>
      <c r="T1581" s="218"/>
      <c r="AT1581" s="219" t="s">
        <v>195</v>
      </c>
      <c r="AU1581" s="219" t="s">
        <v>82</v>
      </c>
      <c r="AV1581" s="14" t="s">
        <v>82</v>
      </c>
      <c r="AW1581" s="14" t="s">
        <v>35</v>
      </c>
      <c r="AX1581" s="14" t="s">
        <v>73</v>
      </c>
      <c r="AY1581" s="219" t="s">
        <v>185</v>
      </c>
    </row>
    <row r="1582" spans="1:65" s="13" customFormat="1" ht="11.25">
      <c r="B1582" s="198"/>
      <c r="C1582" s="199"/>
      <c r="D1582" s="200" t="s">
        <v>195</v>
      </c>
      <c r="E1582" s="201" t="s">
        <v>19</v>
      </c>
      <c r="F1582" s="202" t="s">
        <v>1736</v>
      </c>
      <c r="G1582" s="199"/>
      <c r="H1582" s="201" t="s">
        <v>19</v>
      </c>
      <c r="I1582" s="203"/>
      <c r="J1582" s="199"/>
      <c r="K1582" s="199"/>
      <c r="L1582" s="204"/>
      <c r="M1582" s="205"/>
      <c r="N1582" s="206"/>
      <c r="O1582" s="206"/>
      <c r="P1582" s="206"/>
      <c r="Q1582" s="206"/>
      <c r="R1582" s="206"/>
      <c r="S1582" s="206"/>
      <c r="T1582" s="207"/>
      <c r="AT1582" s="208" t="s">
        <v>195</v>
      </c>
      <c r="AU1582" s="208" t="s">
        <v>82</v>
      </c>
      <c r="AV1582" s="13" t="s">
        <v>80</v>
      </c>
      <c r="AW1582" s="13" t="s">
        <v>35</v>
      </c>
      <c r="AX1582" s="13" t="s">
        <v>73</v>
      </c>
      <c r="AY1582" s="208" t="s">
        <v>185</v>
      </c>
    </row>
    <row r="1583" spans="1:65" s="14" customFormat="1" ht="11.25">
      <c r="B1583" s="209"/>
      <c r="C1583" s="210"/>
      <c r="D1583" s="200" t="s">
        <v>195</v>
      </c>
      <c r="E1583" s="211" t="s">
        <v>19</v>
      </c>
      <c r="F1583" s="212" t="s">
        <v>1737</v>
      </c>
      <c r="G1583" s="210"/>
      <c r="H1583" s="213">
        <v>9</v>
      </c>
      <c r="I1583" s="214"/>
      <c r="J1583" s="210"/>
      <c r="K1583" s="210"/>
      <c r="L1583" s="215"/>
      <c r="M1583" s="216"/>
      <c r="N1583" s="217"/>
      <c r="O1583" s="217"/>
      <c r="P1583" s="217"/>
      <c r="Q1583" s="217"/>
      <c r="R1583" s="217"/>
      <c r="S1583" s="217"/>
      <c r="T1583" s="218"/>
      <c r="AT1583" s="219" t="s">
        <v>195</v>
      </c>
      <c r="AU1583" s="219" t="s">
        <v>82</v>
      </c>
      <c r="AV1583" s="14" t="s">
        <v>82</v>
      </c>
      <c r="AW1583" s="14" t="s">
        <v>35</v>
      </c>
      <c r="AX1583" s="14" t="s">
        <v>73</v>
      </c>
      <c r="AY1583" s="219" t="s">
        <v>185</v>
      </c>
    </row>
    <row r="1584" spans="1:65" s="14" customFormat="1" ht="11.25">
      <c r="B1584" s="209"/>
      <c r="C1584" s="210"/>
      <c r="D1584" s="200" t="s">
        <v>195</v>
      </c>
      <c r="E1584" s="211" t="s">
        <v>19</v>
      </c>
      <c r="F1584" s="212" t="s">
        <v>1738</v>
      </c>
      <c r="G1584" s="210"/>
      <c r="H1584" s="213">
        <v>-1.35</v>
      </c>
      <c r="I1584" s="214"/>
      <c r="J1584" s="210"/>
      <c r="K1584" s="210"/>
      <c r="L1584" s="215"/>
      <c r="M1584" s="216"/>
      <c r="N1584" s="217"/>
      <c r="O1584" s="217"/>
      <c r="P1584" s="217"/>
      <c r="Q1584" s="217"/>
      <c r="R1584" s="217"/>
      <c r="S1584" s="217"/>
      <c r="T1584" s="218"/>
      <c r="AT1584" s="219" t="s">
        <v>195</v>
      </c>
      <c r="AU1584" s="219" t="s">
        <v>82</v>
      </c>
      <c r="AV1584" s="14" t="s">
        <v>82</v>
      </c>
      <c r="AW1584" s="14" t="s">
        <v>35</v>
      </c>
      <c r="AX1584" s="14" t="s">
        <v>73</v>
      </c>
      <c r="AY1584" s="219" t="s">
        <v>185</v>
      </c>
    </row>
    <row r="1585" spans="1:65" s="13" customFormat="1" ht="11.25">
      <c r="B1585" s="198"/>
      <c r="C1585" s="199"/>
      <c r="D1585" s="200" t="s">
        <v>195</v>
      </c>
      <c r="E1585" s="201" t="s">
        <v>19</v>
      </c>
      <c r="F1585" s="202" t="s">
        <v>1586</v>
      </c>
      <c r="G1585" s="199"/>
      <c r="H1585" s="201" t="s">
        <v>19</v>
      </c>
      <c r="I1585" s="203"/>
      <c r="J1585" s="199"/>
      <c r="K1585" s="199"/>
      <c r="L1585" s="204"/>
      <c r="M1585" s="205"/>
      <c r="N1585" s="206"/>
      <c r="O1585" s="206"/>
      <c r="P1585" s="206"/>
      <c r="Q1585" s="206"/>
      <c r="R1585" s="206"/>
      <c r="S1585" s="206"/>
      <c r="T1585" s="207"/>
      <c r="AT1585" s="208" t="s">
        <v>195</v>
      </c>
      <c r="AU1585" s="208" t="s">
        <v>82</v>
      </c>
      <c r="AV1585" s="13" t="s">
        <v>80</v>
      </c>
      <c r="AW1585" s="13" t="s">
        <v>35</v>
      </c>
      <c r="AX1585" s="13" t="s">
        <v>73</v>
      </c>
      <c r="AY1585" s="208" t="s">
        <v>185</v>
      </c>
    </row>
    <row r="1586" spans="1:65" s="14" customFormat="1" ht="11.25">
      <c r="B1586" s="209"/>
      <c r="C1586" s="210"/>
      <c r="D1586" s="200" t="s">
        <v>195</v>
      </c>
      <c r="E1586" s="211" t="s">
        <v>19</v>
      </c>
      <c r="F1586" s="212" t="s">
        <v>1739</v>
      </c>
      <c r="G1586" s="210"/>
      <c r="H1586" s="213">
        <v>12.15</v>
      </c>
      <c r="I1586" s="214"/>
      <c r="J1586" s="210"/>
      <c r="K1586" s="210"/>
      <c r="L1586" s="215"/>
      <c r="M1586" s="216"/>
      <c r="N1586" s="217"/>
      <c r="O1586" s="217"/>
      <c r="P1586" s="217"/>
      <c r="Q1586" s="217"/>
      <c r="R1586" s="217"/>
      <c r="S1586" s="217"/>
      <c r="T1586" s="218"/>
      <c r="AT1586" s="219" t="s">
        <v>195</v>
      </c>
      <c r="AU1586" s="219" t="s">
        <v>82</v>
      </c>
      <c r="AV1586" s="14" t="s">
        <v>82</v>
      </c>
      <c r="AW1586" s="14" t="s">
        <v>35</v>
      </c>
      <c r="AX1586" s="14" t="s">
        <v>73</v>
      </c>
      <c r="AY1586" s="219" t="s">
        <v>185</v>
      </c>
    </row>
    <row r="1587" spans="1:65" s="14" customFormat="1" ht="11.25">
      <c r="B1587" s="209"/>
      <c r="C1587" s="210"/>
      <c r="D1587" s="200" t="s">
        <v>195</v>
      </c>
      <c r="E1587" s="211" t="s">
        <v>19</v>
      </c>
      <c r="F1587" s="212" t="s">
        <v>1733</v>
      </c>
      <c r="G1587" s="210"/>
      <c r="H1587" s="213">
        <v>-3.24</v>
      </c>
      <c r="I1587" s="214"/>
      <c r="J1587" s="210"/>
      <c r="K1587" s="210"/>
      <c r="L1587" s="215"/>
      <c r="M1587" s="216"/>
      <c r="N1587" s="217"/>
      <c r="O1587" s="217"/>
      <c r="P1587" s="217"/>
      <c r="Q1587" s="217"/>
      <c r="R1587" s="217"/>
      <c r="S1587" s="217"/>
      <c r="T1587" s="218"/>
      <c r="AT1587" s="219" t="s">
        <v>195</v>
      </c>
      <c r="AU1587" s="219" t="s">
        <v>82</v>
      </c>
      <c r="AV1587" s="14" t="s">
        <v>82</v>
      </c>
      <c r="AW1587" s="14" t="s">
        <v>35</v>
      </c>
      <c r="AX1587" s="14" t="s">
        <v>73</v>
      </c>
      <c r="AY1587" s="219" t="s">
        <v>185</v>
      </c>
    </row>
    <row r="1588" spans="1:65" s="13" customFormat="1" ht="11.25">
      <c r="B1588" s="198"/>
      <c r="C1588" s="199"/>
      <c r="D1588" s="200" t="s">
        <v>195</v>
      </c>
      <c r="E1588" s="201" t="s">
        <v>19</v>
      </c>
      <c r="F1588" s="202" t="s">
        <v>1740</v>
      </c>
      <c r="G1588" s="199"/>
      <c r="H1588" s="201" t="s">
        <v>19</v>
      </c>
      <c r="I1588" s="203"/>
      <c r="J1588" s="199"/>
      <c r="K1588" s="199"/>
      <c r="L1588" s="204"/>
      <c r="M1588" s="205"/>
      <c r="N1588" s="206"/>
      <c r="O1588" s="206"/>
      <c r="P1588" s="206"/>
      <c r="Q1588" s="206"/>
      <c r="R1588" s="206"/>
      <c r="S1588" s="206"/>
      <c r="T1588" s="207"/>
      <c r="AT1588" s="208" t="s">
        <v>195</v>
      </c>
      <c r="AU1588" s="208" t="s">
        <v>82</v>
      </c>
      <c r="AV1588" s="13" t="s">
        <v>80</v>
      </c>
      <c r="AW1588" s="13" t="s">
        <v>35</v>
      </c>
      <c r="AX1588" s="13" t="s">
        <v>73</v>
      </c>
      <c r="AY1588" s="208" t="s">
        <v>185</v>
      </c>
    </row>
    <row r="1589" spans="1:65" s="14" customFormat="1" ht="11.25">
      <c r="B1589" s="209"/>
      <c r="C1589" s="210"/>
      <c r="D1589" s="200" t="s">
        <v>195</v>
      </c>
      <c r="E1589" s="211" t="s">
        <v>19</v>
      </c>
      <c r="F1589" s="212" t="s">
        <v>1741</v>
      </c>
      <c r="G1589" s="210"/>
      <c r="H1589" s="213">
        <v>2.028</v>
      </c>
      <c r="I1589" s="214"/>
      <c r="J1589" s="210"/>
      <c r="K1589" s="210"/>
      <c r="L1589" s="215"/>
      <c r="M1589" s="216"/>
      <c r="N1589" s="217"/>
      <c r="O1589" s="217"/>
      <c r="P1589" s="217"/>
      <c r="Q1589" s="217"/>
      <c r="R1589" s="217"/>
      <c r="S1589" s="217"/>
      <c r="T1589" s="218"/>
      <c r="AT1589" s="219" t="s">
        <v>195</v>
      </c>
      <c r="AU1589" s="219" t="s">
        <v>82</v>
      </c>
      <c r="AV1589" s="14" t="s">
        <v>82</v>
      </c>
      <c r="AW1589" s="14" t="s">
        <v>35</v>
      </c>
      <c r="AX1589" s="14" t="s">
        <v>73</v>
      </c>
      <c r="AY1589" s="219" t="s">
        <v>185</v>
      </c>
    </row>
    <row r="1590" spans="1:65" s="13" customFormat="1" ht="11.25">
      <c r="B1590" s="198"/>
      <c r="C1590" s="199"/>
      <c r="D1590" s="200" t="s">
        <v>195</v>
      </c>
      <c r="E1590" s="201" t="s">
        <v>19</v>
      </c>
      <c r="F1590" s="202" t="s">
        <v>1588</v>
      </c>
      <c r="G1590" s="199"/>
      <c r="H1590" s="201" t="s">
        <v>19</v>
      </c>
      <c r="I1590" s="203"/>
      <c r="J1590" s="199"/>
      <c r="K1590" s="199"/>
      <c r="L1590" s="204"/>
      <c r="M1590" s="205"/>
      <c r="N1590" s="206"/>
      <c r="O1590" s="206"/>
      <c r="P1590" s="206"/>
      <c r="Q1590" s="206"/>
      <c r="R1590" s="206"/>
      <c r="S1590" s="206"/>
      <c r="T1590" s="207"/>
      <c r="AT1590" s="208" t="s">
        <v>195</v>
      </c>
      <c r="AU1590" s="208" t="s">
        <v>82</v>
      </c>
      <c r="AV1590" s="13" t="s">
        <v>80</v>
      </c>
      <c r="AW1590" s="13" t="s">
        <v>35</v>
      </c>
      <c r="AX1590" s="13" t="s">
        <v>73</v>
      </c>
      <c r="AY1590" s="208" t="s">
        <v>185</v>
      </c>
    </row>
    <row r="1591" spans="1:65" s="14" customFormat="1" ht="11.25">
      <c r="B1591" s="209"/>
      <c r="C1591" s="210"/>
      <c r="D1591" s="200" t="s">
        <v>195</v>
      </c>
      <c r="E1591" s="211" t="s">
        <v>19</v>
      </c>
      <c r="F1591" s="212" t="s">
        <v>1742</v>
      </c>
      <c r="G1591" s="210"/>
      <c r="H1591" s="213">
        <v>16.236000000000001</v>
      </c>
      <c r="I1591" s="214"/>
      <c r="J1591" s="210"/>
      <c r="K1591" s="210"/>
      <c r="L1591" s="215"/>
      <c r="M1591" s="216"/>
      <c r="N1591" s="217"/>
      <c r="O1591" s="217"/>
      <c r="P1591" s="217"/>
      <c r="Q1591" s="217"/>
      <c r="R1591" s="217"/>
      <c r="S1591" s="217"/>
      <c r="T1591" s="218"/>
      <c r="AT1591" s="219" t="s">
        <v>195</v>
      </c>
      <c r="AU1591" s="219" t="s">
        <v>82</v>
      </c>
      <c r="AV1591" s="14" t="s">
        <v>82</v>
      </c>
      <c r="AW1591" s="14" t="s">
        <v>35</v>
      </c>
      <c r="AX1591" s="14" t="s">
        <v>73</v>
      </c>
      <c r="AY1591" s="219" t="s">
        <v>185</v>
      </c>
    </row>
    <row r="1592" spans="1:65" s="14" customFormat="1" ht="11.25">
      <c r="B1592" s="209"/>
      <c r="C1592" s="210"/>
      <c r="D1592" s="200" t="s">
        <v>195</v>
      </c>
      <c r="E1592" s="211" t="s">
        <v>19</v>
      </c>
      <c r="F1592" s="212" t="s">
        <v>1735</v>
      </c>
      <c r="G1592" s="210"/>
      <c r="H1592" s="213">
        <v>-1.62</v>
      </c>
      <c r="I1592" s="214"/>
      <c r="J1592" s="210"/>
      <c r="K1592" s="210"/>
      <c r="L1592" s="215"/>
      <c r="M1592" s="216"/>
      <c r="N1592" s="217"/>
      <c r="O1592" s="217"/>
      <c r="P1592" s="217"/>
      <c r="Q1592" s="217"/>
      <c r="R1592" s="217"/>
      <c r="S1592" s="217"/>
      <c r="T1592" s="218"/>
      <c r="AT1592" s="219" t="s">
        <v>195</v>
      </c>
      <c r="AU1592" s="219" t="s">
        <v>82</v>
      </c>
      <c r="AV1592" s="14" t="s">
        <v>82</v>
      </c>
      <c r="AW1592" s="14" t="s">
        <v>35</v>
      </c>
      <c r="AX1592" s="14" t="s">
        <v>73</v>
      </c>
      <c r="AY1592" s="219" t="s">
        <v>185</v>
      </c>
    </row>
    <row r="1593" spans="1:65" s="15" customFormat="1" ht="11.25">
      <c r="B1593" s="220"/>
      <c r="C1593" s="221"/>
      <c r="D1593" s="200" t="s">
        <v>195</v>
      </c>
      <c r="E1593" s="222" t="s">
        <v>19</v>
      </c>
      <c r="F1593" s="223" t="s">
        <v>226</v>
      </c>
      <c r="G1593" s="221"/>
      <c r="H1593" s="224">
        <v>60.851999999999997</v>
      </c>
      <c r="I1593" s="225"/>
      <c r="J1593" s="221"/>
      <c r="K1593" s="221"/>
      <c r="L1593" s="226"/>
      <c r="M1593" s="227"/>
      <c r="N1593" s="228"/>
      <c r="O1593" s="228"/>
      <c r="P1593" s="228"/>
      <c r="Q1593" s="228"/>
      <c r="R1593" s="228"/>
      <c r="S1593" s="228"/>
      <c r="T1593" s="229"/>
      <c r="AT1593" s="230" t="s">
        <v>195</v>
      </c>
      <c r="AU1593" s="230" t="s">
        <v>82</v>
      </c>
      <c r="AV1593" s="15" t="s">
        <v>135</v>
      </c>
      <c r="AW1593" s="15" t="s">
        <v>35</v>
      </c>
      <c r="AX1593" s="15" t="s">
        <v>80</v>
      </c>
      <c r="AY1593" s="230" t="s">
        <v>185</v>
      </c>
    </row>
    <row r="1594" spans="1:65" s="14" customFormat="1" ht="11.25">
      <c r="B1594" s="209"/>
      <c r="C1594" s="210"/>
      <c r="D1594" s="200" t="s">
        <v>195</v>
      </c>
      <c r="E1594" s="210"/>
      <c r="F1594" s="212" t="s">
        <v>2131</v>
      </c>
      <c r="G1594" s="210"/>
      <c r="H1594" s="213">
        <v>66.936999999999998</v>
      </c>
      <c r="I1594" s="214"/>
      <c r="J1594" s="210"/>
      <c r="K1594" s="210"/>
      <c r="L1594" s="215"/>
      <c r="M1594" s="216"/>
      <c r="N1594" s="217"/>
      <c r="O1594" s="217"/>
      <c r="P1594" s="217"/>
      <c r="Q1594" s="217"/>
      <c r="R1594" s="217"/>
      <c r="S1594" s="217"/>
      <c r="T1594" s="218"/>
      <c r="AT1594" s="219" t="s">
        <v>195</v>
      </c>
      <c r="AU1594" s="219" t="s">
        <v>82</v>
      </c>
      <c r="AV1594" s="14" t="s">
        <v>82</v>
      </c>
      <c r="AW1594" s="14" t="s">
        <v>4</v>
      </c>
      <c r="AX1594" s="14" t="s">
        <v>80</v>
      </c>
      <c r="AY1594" s="219" t="s">
        <v>185</v>
      </c>
    </row>
    <row r="1595" spans="1:65" s="2" customFormat="1" ht="16.5" customHeight="1">
      <c r="A1595" s="36"/>
      <c r="B1595" s="37"/>
      <c r="C1595" s="180" t="s">
        <v>2132</v>
      </c>
      <c r="D1595" s="180" t="s">
        <v>187</v>
      </c>
      <c r="E1595" s="181" t="s">
        <v>2133</v>
      </c>
      <c r="F1595" s="182" t="s">
        <v>2134</v>
      </c>
      <c r="G1595" s="183" t="s">
        <v>240</v>
      </c>
      <c r="H1595" s="184">
        <v>1.05</v>
      </c>
      <c r="I1595" s="185"/>
      <c r="J1595" s="186">
        <f>ROUND(I1595*H1595,2)</f>
        <v>0</v>
      </c>
      <c r="K1595" s="182" t="s">
        <v>191</v>
      </c>
      <c r="L1595" s="41"/>
      <c r="M1595" s="187" t="s">
        <v>19</v>
      </c>
      <c r="N1595" s="188" t="s">
        <v>44</v>
      </c>
      <c r="O1595" s="66"/>
      <c r="P1595" s="189">
        <f>O1595*H1595</f>
        <v>0</v>
      </c>
      <c r="Q1595" s="189">
        <v>6.3000000000000003E-4</v>
      </c>
      <c r="R1595" s="189">
        <f>Q1595*H1595</f>
        <v>6.6150000000000009E-4</v>
      </c>
      <c r="S1595" s="189">
        <v>0</v>
      </c>
      <c r="T1595" s="190">
        <f>S1595*H1595</f>
        <v>0</v>
      </c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R1595" s="191" t="s">
        <v>339</v>
      </c>
      <c r="AT1595" s="191" t="s">
        <v>187</v>
      </c>
      <c r="AU1595" s="191" t="s">
        <v>82</v>
      </c>
      <c r="AY1595" s="19" t="s">
        <v>185</v>
      </c>
      <c r="BE1595" s="192">
        <f>IF(N1595="základní",J1595,0)</f>
        <v>0</v>
      </c>
      <c r="BF1595" s="192">
        <f>IF(N1595="snížená",J1595,0)</f>
        <v>0</v>
      </c>
      <c r="BG1595" s="192">
        <f>IF(N1595="zákl. přenesená",J1595,0)</f>
        <v>0</v>
      </c>
      <c r="BH1595" s="192">
        <f>IF(N1595="sníž. přenesená",J1595,0)</f>
        <v>0</v>
      </c>
      <c r="BI1595" s="192">
        <f>IF(N1595="nulová",J1595,0)</f>
        <v>0</v>
      </c>
      <c r="BJ1595" s="19" t="s">
        <v>80</v>
      </c>
      <c r="BK1595" s="192">
        <f>ROUND(I1595*H1595,2)</f>
        <v>0</v>
      </c>
      <c r="BL1595" s="19" t="s">
        <v>339</v>
      </c>
      <c r="BM1595" s="191" t="s">
        <v>2135</v>
      </c>
    </row>
    <row r="1596" spans="1:65" s="2" customFormat="1" ht="11.25">
      <c r="A1596" s="36"/>
      <c r="B1596" s="37"/>
      <c r="C1596" s="38"/>
      <c r="D1596" s="193" t="s">
        <v>193</v>
      </c>
      <c r="E1596" s="38"/>
      <c r="F1596" s="194" t="s">
        <v>2136</v>
      </c>
      <c r="G1596" s="38"/>
      <c r="H1596" s="38"/>
      <c r="I1596" s="195"/>
      <c r="J1596" s="38"/>
      <c r="K1596" s="38"/>
      <c r="L1596" s="41"/>
      <c r="M1596" s="196"/>
      <c r="N1596" s="197"/>
      <c r="O1596" s="66"/>
      <c r="P1596" s="66"/>
      <c r="Q1596" s="66"/>
      <c r="R1596" s="66"/>
      <c r="S1596" s="66"/>
      <c r="T1596" s="67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T1596" s="19" t="s">
        <v>193</v>
      </c>
      <c r="AU1596" s="19" t="s">
        <v>82</v>
      </c>
    </row>
    <row r="1597" spans="1:65" s="13" customFormat="1" ht="11.25">
      <c r="B1597" s="198"/>
      <c r="C1597" s="199"/>
      <c r="D1597" s="200" t="s">
        <v>195</v>
      </c>
      <c r="E1597" s="201" t="s">
        <v>19</v>
      </c>
      <c r="F1597" s="202" t="s">
        <v>1763</v>
      </c>
      <c r="G1597" s="199"/>
      <c r="H1597" s="201" t="s">
        <v>19</v>
      </c>
      <c r="I1597" s="203"/>
      <c r="J1597" s="199"/>
      <c r="K1597" s="199"/>
      <c r="L1597" s="204"/>
      <c r="M1597" s="205"/>
      <c r="N1597" s="206"/>
      <c r="O1597" s="206"/>
      <c r="P1597" s="206"/>
      <c r="Q1597" s="206"/>
      <c r="R1597" s="206"/>
      <c r="S1597" s="206"/>
      <c r="T1597" s="207"/>
      <c r="AT1597" s="208" t="s">
        <v>195</v>
      </c>
      <c r="AU1597" s="208" t="s">
        <v>82</v>
      </c>
      <c r="AV1597" s="13" t="s">
        <v>80</v>
      </c>
      <c r="AW1597" s="13" t="s">
        <v>35</v>
      </c>
      <c r="AX1597" s="13" t="s">
        <v>73</v>
      </c>
      <c r="AY1597" s="208" t="s">
        <v>185</v>
      </c>
    </row>
    <row r="1598" spans="1:65" s="14" customFormat="1" ht="11.25">
      <c r="B1598" s="209"/>
      <c r="C1598" s="210"/>
      <c r="D1598" s="200" t="s">
        <v>195</v>
      </c>
      <c r="E1598" s="211" t="s">
        <v>19</v>
      </c>
      <c r="F1598" s="212" t="s">
        <v>2137</v>
      </c>
      <c r="G1598" s="210"/>
      <c r="H1598" s="213">
        <v>1.05</v>
      </c>
      <c r="I1598" s="214"/>
      <c r="J1598" s="210"/>
      <c r="K1598" s="210"/>
      <c r="L1598" s="215"/>
      <c r="M1598" s="216"/>
      <c r="N1598" s="217"/>
      <c r="O1598" s="217"/>
      <c r="P1598" s="217"/>
      <c r="Q1598" s="217"/>
      <c r="R1598" s="217"/>
      <c r="S1598" s="217"/>
      <c r="T1598" s="218"/>
      <c r="AT1598" s="219" t="s">
        <v>195</v>
      </c>
      <c r="AU1598" s="219" t="s">
        <v>82</v>
      </c>
      <c r="AV1598" s="14" t="s">
        <v>82</v>
      </c>
      <c r="AW1598" s="14" t="s">
        <v>35</v>
      </c>
      <c r="AX1598" s="14" t="s">
        <v>73</v>
      </c>
      <c r="AY1598" s="219" t="s">
        <v>185</v>
      </c>
    </row>
    <row r="1599" spans="1:65" s="15" customFormat="1" ht="11.25">
      <c r="B1599" s="220"/>
      <c r="C1599" s="221"/>
      <c r="D1599" s="200" t="s">
        <v>195</v>
      </c>
      <c r="E1599" s="222" t="s">
        <v>19</v>
      </c>
      <c r="F1599" s="223" t="s">
        <v>226</v>
      </c>
      <c r="G1599" s="221"/>
      <c r="H1599" s="224">
        <v>1.05</v>
      </c>
      <c r="I1599" s="225"/>
      <c r="J1599" s="221"/>
      <c r="K1599" s="221"/>
      <c r="L1599" s="226"/>
      <c r="M1599" s="227"/>
      <c r="N1599" s="228"/>
      <c r="O1599" s="228"/>
      <c r="P1599" s="228"/>
      <c r="Q1599" s="228"/>
      <c r="R1599" s="228"/>
      <c r="S1599" s="228"/>
      <c r="T1599" s="229"/>
      <c r="AT1599" s="230" t="s">
        <v>195</v>
      </c>
      <c r="AU1599" s="230" t="s">
        <v>82</v>
      </c>
      <c r="AV1599" s="15" t="s">
        <v>135</v>
      </c>
      <c r="AW1599" s="15" t="s">
        <v>35</v>
      </c>
      <c r="AX1599" s="15" t="s">
        <v>80</v>
      </c>
      <c r="AY1599" s="230" t="s">
        <v>185</v>
      </c>
    </row>
    <row r="1600" spans="1:65" s="2" customFormat="1" ht="16.5" customHeight="1">
      <c r="A1600" s="36"/>
      <c r="B1600" s="37"/>
      <c r="C1600" s="237" t="s">
        <v>2138</v>
      </c>
      <c r="D1600" s="237" t="s">
        <v>520</v>
      </c>
      <c r="E1600" s="238" t="s">
        <v>2139</v>
      </c>
      <c r="F1600" s="239" t="s">
        <v>2140</v>
      </c>
      <c r="G1600" s="240" t="s">
        <v>240</v>
      </c>
      <c r="H1600" s="241">
        <v>1.155</v>
      </c>
      <c r="I1600" s="242"/>
      <c r="J1600" s="243">
        <f>ROUND(I1600*H1600,2)</f>
        <v>0</v>
      </c>
      <c r="K1600" s="239" t="s">
        <v>191</v>
      </c>
      <c r="L1600" s="244"/>
      <c r="M1600" s="245" t="s">
        <v>19</v>
      </c>
      <c r="N1600" s="246" t="s">
        <v>44</v>
      </c>
      <c r="O1600" s="66"/>
      <c r="P1600" s="189">
        <f>O1600*H1600</f>
        <v>0</v>
      </c>
      <c r="Q1600" s="189">
        <v>0.01</v>
      </c>
      <c r="R1600" s="189">
        <f>Q1600*H1600</f>
        <v>1.1550000000000001E-2</v>
      </c>
      <c r="S1600" s="189">
        <v>0</v>
      </c>
      <c r="T1600" s="190">
        <f>S1600*H1600</f>
        <v>0</v>
      </c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R1600" s="191" t="s">
        <v>627</v>
      </c>
      <c r="AT1600" s="191" t="s">
        <v>520</v>
      </c>
      <c r="AU1600" s="191" t="s">
        <v>82</v>
      </c>
      <c r="AY1600" s="19" t="s">
        <v>185</v>
      </c>
      <c r="BE1600" s="192">
        <f>IF(N1600="základní",J1600,0)</f>
        <v>0</v>
      </c>
      <c r="BF1600" s="192">
        <f>IF(N1600="snížená",J1600,0)</f>
        <v>0</v>
      </c>
      <c r="BG1600" s="192">
        <f>IF(N1600="zákl. přenesená",J1600,0)</f>
        <v>0</v>
      </c>
      <c r="BH1600" s="192">
        <f>IF(N1600="sníž. přenesená",J1600,0)</f>
        <v>0</v>
      </c>
      <c r="BI1600" s="192">
        <f>IF(N1600="nulová",J1600,0)</f>
        <v>0</v>
      </c>
      <c r="BJ1600" s="19" t="s">
        <v>80</v>
      </c>
      <c r="BK1600" s="192">
        <f>ROUND(I1600*H1600,2)</f>
        <v>0</v>
      </c>
      <c r="BL1600" s="19" t="s">
        <v>339</v>
      </c>
      <c r="BM1600" s="191" t="s">
        <v>2141</v>
      </c>
    </row>
    <row r="1601" spans="1:65" s="13" customFormat="1" ht="11.25">
      <c r="B1601" s="198"/>
      <c r="C1601" s="199"/>
      <c r="D1601" s="200" t="s">
        <v>195</v>
      </c>
      <c r="E1601" s="201" t="s">
        <v>19</v>
      </c>
      <c r="F1601" s="202" t="s">
        <v>1763</v>
      </c>
      <c r="G1601" s="199"/>
      <c r="H1601" s="201" t="s">
        <v>19</v>
      </c>
      <c r="I1601" s="203"/>
      <c r="J1601" s="199"/>
      <c r="K1601" s="199"/>
      <c r="L1601" s="204"/>
      <c r="M1601" s="205"/>
      <c r="N1601" s="206"/>
      <c r="O1601" s="206"/>
      <c r="P1601" s="206"/>
      <c r="Q1601" s="206"/>
      <c r="R1601" s="206"/>
      <c r="S1601" s="206"/>
      <c r="T1601" s="207"/>
      <c r="AT1601" s="208" t="s">
        <v>195</v>
      </c>
      <c r="AU1601" s="208" t="s">
        <v>82</v>
      </c>
      <c r="AV1601" s="13" t="s">
        <v>80</v>
      </c>
      <c r="AW1601" s="13" t="s">
        <v>35</v>
      </c>
      <c r="AX1601" s="13" t="s">
        <v>73</v>
      </c>
      <c r="AY1601" s="208" t="s">
        <v>185</v>
      </c>
    </row>
    <row r="1602" spans="1:65" s="14" customFormat="1" ht="11.25">
      <c r="B1602" s="209"/>
      <c r="C1602" s="210"/>
      <c r="D1602" s="200" t="s">
        <v>195</v>
      </c>
      <c r="E1602" s="211" t="s">
        <v>19</v>
      </c>
      <c r="F1602" s="212" t="s">
        <v>2137</v>
      </c>
      <c r="G1602" s="210"/>
      <c r="H1602" s="213">
        <v>1.05</v>
      </c>
      <c r="I1602" s="214"/>
      <c r="J1602" s="210"/>
      <c r="K1602" s="210"/>
      <c r="L1602" s="215"/>
      <c r="M1602" s="216"/>
      <c r="N1602" s="217"/>
      <c r="O1602" s="217"/>
      <c r="P1602" s="217"/>
      <c r="Q1602" s="217"/>
      <c r="R1602" s="217"/>
      <c r="S1602" s="217"/>
      <c r="T1602" s="218"/>
      <c r="AT1602" s="219" t="s">
        <v>195</v>
      </c>
      <c r="AU1602" s="219" t="s">
        <v>82</v>
      </c>
      <c r="AV1602" s="14" t="s">
        <v>82</v>
      </c>
      <c r="AW1602" s="14" t="s">
        <v>35</v>
      </c>
      <c r="AX1602" s="14" t="s">
        <v>73</v>
      </c>
      <c r="AY1602" s="219" t="s">
        <v>185</v>
      </c>
    </row>
    <row r="1603" spans="1:65" s="15" customFormat="1" ht="11.25">
      <c r="B1603" s="220"/>
      <c r="C1603" s="221"/>
      <c r="D1603" s="200" t="s">
        <v>195</v>
      </c>
      <c r="E1603" s="222" t="s">
        <v>19</v>
      </c>
      <c r="F1603" s="223" t="s">
        <v>226</v>
      </c>
      <c r="G1603" s="221"/>
      <c r="H1603" s="224">
        <v>1.05</v>
      </c>
      <c r="I1603" s="225"/>
      <c r="J1603" s="221"/>
      <c r="K1603" s="221"/>
      <c r="L1603" s="226"/>
      <c r="M1603" s="227"/>
      <c r="N1603" s="228"/>
      <c r="O1603" s="228"/>
      <c r="P1603" s="228"/>
      <c r="Q1603" s="228"/>
      <c r="R1603" s="228"/>
      <c r="S1603" s="228"/>
      <c r="T1603" s="229"/>
      <c r="AT1603" s="230" t="s">
        <v>195</v>
      </c>
      <c r="AU1603" s="230" t="s">
        <v>82</v>
      </c>
      <c r="AV1603" s="15" t="s">
        <v>135</v>
      </c>
      <c r="AW1603" s="15" t="s">
        <v>35</v>
      </c>
      <c r="AX1603" s="15" t="s">
        <v>80</v>
      </c>
      <c r="AY1603" s="230" t="s">
        <v>185</v>
      </c>
    </row>
    <row r="1604" spans="1:65" s="14" customFormat="1" ht="11.25">
      <c r="B1604" s="209"/>
      <c r="C1604" s="210"/>
      <c r="D1604" s="200" t="s">
        <v>195</v>
      </c>
      <c r="E1604" s="210"/>
      <c r="F1604" s="212" t="s">
        <v>2142</v>
      </c>
      <c r="G1604" s="210"/>
      <c r="H1604" s="213">
        <v>1.155</v>
      </c>
      <c r="I1604" s="214"/>
      <c r="J1604" s="210"/>
      <c r="K1604" s="210"/>
      <c r="L1604" s="215"/>
      <c r="M1604" s="216"/>
      <c r="N1604" s="217"/>
      <c r="O1604" s="217"/>
      <c r="P1604" s="217"/>
      <c r="Q1604" s="217"/>
      <c r="R1604" s="217"/>
      <c r="S1604" s="217"/>
      <c r="T1604" s="218"/>
      <c r="AT1604" s="219" t="s">
        <v>195</v>
      </c>
      <c r="AU1604" s="219" t="s">
        <v>82</v>
      </c>
      <c r="AV1604" s="14" t="s">
        <v>82</v>
      </c>
      <c r="AW1604" s="14" t="s">
        <v>4</v>
      </c>
      <c r="AX1604" s="14" t="s">
        <v>80</v>
      </c>
      <c r="AY1604" s="219" t="s">
        <v>185</v>
      </c>
    </row>
    <row r="1605" spans="1:65" s="2" customFormat="1" ht="16.5" customHeight="1">
      <c r="A1605" s="36"/>
      <c r="B1605" s="37"/>
      <c r="C1605" s="180" t="s">
        <v>2143</v>
      </c>
      <c r="D1605" s="180" t="s">
        <v>187</v>
      </c>
      <c r="E1605" s="181" t="s">
        <v>2144</v>
      </c>
      <c r="F1605" s="182" t="s">
        <v>2145</v>
      </c>
      <c r="G1605" s="183" t="s">
        <v>499</v>
      </c>
      <c r="H1605" s="184">
        <v>33.53</v>
      </c>
      <c r="I1605" s="185"/>
      <c r="J1605" s="186">
        <f>ROUND(I1605*H1605,2)</f>
        <v>0</v>
      </c>
      <c r="K1605" s="182" t="s">
        <v>191</v>
      </c>
      <c r="L1605" s="41"/>
      <c r="M1605" s="187" t="s">
        <v>19</v>
      </c>
      <c r="N1605" s="188" t="s">
        <v>44</v>
      </c>
      <c r="O1605" s="66"/>
      <c r="P1605" s="189">
        <f>O1605*H1605</f>
        <v>0</v>
      </c>
      <c r="Q1605" s="189">
        <v>5.0000000000000001E-4</v>
      </c>
      <c r="R1605" s="189">
        <f>Q1605*H1605</f>
        <v>1.6765000000000002E-2</v>
      </c>
      <c r="S1605" s="189">
        <v>0</v>
      </c>
      <c r="T1605" s="190">
        <f>S1605*H1605</f>
        <v>0</v>
      </c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R1605" s="191" t="s">
        <v>339</v>
      </c>
      <c r="AT1605" s="191" t="s">
        <v>187</v>
      </c>
      <c r="AU1605" s="191" t="s">
        <v>82</v>
      </c>
      <c r="AY1605" s="19" t="s">
        <v>185</v>
      </c>
      <c r="BE1605" s="192">
        <f>IF(N1605="základní",J1605,0)</f>
        <v>0</v>
      </c>
      <c r="BF1605" s="192">
        <f>IF(N1605="snížená",J1605,0)</f>
        <v>0</v>
      </c>
      <c r="BG1605" s="192">
        <f>IF(N1605="zákl. přenesená",J1605,0)</f>
        <v>0</v>
      </c>
      <c r="BH1605" s="192">
        <f>IF(N1605="sníž. přenesená",J1605,0)</f>
        <v>0</v>
      </c>
      <c r="BI1605" s="192">
        <f>IF(N1605="nulová",J1605,0)</f>
        <v>0</v>
      </c>
      <c r="BJ1605" s="19" t="s">
        <v>80</v>
      </c>
      <c r="BK1605" s="192">
        <f>ROUND(I1605*H1605,2)</f>
        <v>0</v>
      </c>
      <c r="BL1605" s="19" t="s">
        <v>339</v>
      </c>
      <c r="BM1605" s="191" t="s">
        <v>2146</v>
      </c>
    </row>
    <row r="1606" spans="1:65" s="2" customFormat="1" ht="11.25">
      <c r="A1606" s="36"/>
      <c r="B1606" s="37"/>
      <c r="C1606" s="38"/>
      <c r="D1606" s="193" t="s">
        <v>193</v>
      </c>
      <c r="E1606" s="38"/>
      <c r="F1606" s="194" t="s">
        <v>2147</v>
      </c>
      <c r="G1606" s="38"/>
      <c r="H1606" s="38"/>
      <c r="I1606" s="195"/>
      <c r="J1606" s="38"/>
      <c r="K1606" s="38"/>
      <c r="L1606" s="41"/>
      <c r="M1606" s="196"/>
      <c r="N1606" s="197"/>
      <c r="O1606" s="66"/>
      <c r="P1606" s="66"/>
      <c r="Q1606" s="66"/>
      <c r="R1606" s="66"/>
      <c r="S1606" s="66"/>
      <c r="T1606" s="67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T1606" s="19" t="s">
        <v>193</v>
      </c>
      <c r="AU1606" s="19" t="s">
        <v>82</v>
      </c>
    </row>
    <row r="1607" spans="1:65" s="13" customFormat="1" ht="11.25">
      <c r="B1607" s="198"/>
      <c r="C1607" s="199"/>
      <c r="D1607" s="200" t="s">
        <v>195</v>
      </c>
      <c r="E1607" s="201" t="s">
        <v>19</v>
      </c>
      <c r="F1607" s="202" t="s">
        <v>1481</v>
      </c>
      <c r="G1607" s="199"/>
      <c r="H1607" s="201" t="s">
        <v>19</v>
      </c>
      <c r="I1607" s="203"/>
      <c r="J1607" s="199"/>
      <c r="K1607" s="199"/>
      <c r="L1607" s="204"/>
      <c r="M1607" s="205"/>
      <c r="N1607" s="206"/>
      <c r="O1607" s="206"/>
      <c r="P1607" s="206"/>
      <c r="Q1607" s="206"/>
      <c r="R1607" s="206"/>
      <c r="S1607" s="206"/>
      <c r="T1607" s="207"/>
      <c r="AT1607" s="208" t="s">
        <v>195</v>
      </c>
      <c r="AU1607" s="208" t="s">
        <v>82</v>
      </c>
      <c r="AV1607" s="13" t="s">
        <v>80</v>
      </c>
      <c r="AW1607" s="13" t="s">
        <v>35</v>
      </c>
      <c r="AX1607" s="13" t="s">
        <v>73</v>
      </c>
      <c r="AY1607" s="208" t="s">
        <v>185</v>
      </c>
    </row>
    <row r="1608" spans="1:65" s="13" customFormat="1" ht="11.25">
      <c r="B1608" s="198"/>
      <c r="C1608" s="199"/>
      <c r="D1608" s="200" t="s">
        <v>195</v>
      </c>
      <c r="E1608" s="201" t="s">
        <v>19</v>
      </c>
      <c r="F1608" s="202" t="s">
        <v>1611</v>
      </c>
      <c r="G1608" s="199"/>
      <c r="H1608" s="201" t="s">
        <v>19</v>
      </c>
      <c r="I1608" s="203"/>
      <c r="J1608" s="199"/>
      <c r="K1608" s="199"/>
      <c r="L1608" s="204"/>
      <c r="M1608" s="205"/>
      <c r="N1608" s="206"/>
      <c r="O1608" s="206"/>
      <c r="P1608" s="206"/>
      <c r="Q1608" s="206"/>
      <c r="R1608" s="206"/>
      <c r="S1608" s="206"/>
      <c r="T1608" s="207"/>
      <c r="AT1608" s="208" t="s">
        <v>195</v>
      </c>
      <c r="AU1608" s="208" t="s">
        <v>82</v>
      </c>
      <c r="AV1608" s="13" t="s">
        <v>80</v>
      </c>
      <c r="AW1608" s="13" t="s">
        <v>35</v>
      </c>
      <c r="AX1608" s="13" t="s">
        <v>73</v>
      </c>
      <c r="AY1608" s="208" t="s">
        <v>185</v>
      </c>
    </row>
    <row r="1609" spans="1:65" s="14" customFormat="1" ht="11.25">
      <c r="B1609" s="209"/>
      <c r="C1609" s="210"/>
      <c r="D1609" s="200" t="s">
        <v>195</v>
      </c>
      <c r="E1609" s="211" t="s">
        <v>19</v>
      </c>
      <c r="F1609" s="212" t="s">
        <v>2148</v>
      </c>
      <c r="G1609" s="210"/>
      <c r="H1609" s="213">
        <v>9.06</v>
      </c>
      <c r="I1609" s="214"/>
      <c r="J1609" s="210"/>
      <c r="K1609" s="210"/>
      <c r="L1609" s="215"/>
      <c r="M1609" s="216"/>
      <c r="N1609" s="217"/>
      <c r="O1609" s="217"/>
      <c r="P1609" s="217"/>
      <c r="Q1609" s="217"/>
      <c r="R1609" s="217"/>
      <c r="S1609" s="217"/>
      <c r="T1609" s="218"/>
      <c r="AT1609" s="219" t="s">
        <v>195</v>
      </c>
      <c r="AU1609" s="219" t="s">
        <v>82</v>
      </c>
      <c r="AV1609" s="14" t="s">
        <v>82</v>
      </c>
      <c r="AW1609" s="14" t="s">
        <v>35</v>
      </c>
      <c r="AX1609" s="14" t="s">
        <v>73</v>
      </c>
      <c r="AY1609" s="219" t="s">
        <v>185</v>
      </c>
    </row>
    <row r="1610" spans="1:65" s="14" customFormat="1" ht="11.25">
      <c r="B1610" s="209"/>
      <c r="C1610" s="210"/>
      <c r="D1610" s="200" t="s">
        <v>195</v>
      </c>
      <c r="E1610" s="211" t="s">
        <v>19</v>
      </c>
      <c r="F1610" s="212" t="s">
        <v>2076</v>
      </c>
      <c r="G1610" s="210"/>
      <c r="H1610" s="213">
        <v>-1.8</v>
      </c>
      <c r="I1610" s="214"/>
      <c r="J1610" s="210"/>
      <c r="K1610" s="210"/>
      <c r="L1610" s="215"/>
      <c r="M1610" s="216"/>
      <c r="N1610" s="217"/>
      <c r="O1610" s="217"/>
      <c r="P1610" s="217"/>
      <c r="Q1610" s="217"/>
      <c r="R1610" s="217"/>
      <c r="S1610" s="217"/>
      <c r="T1610" s="218"/>
      <c r="AT1610" s="219" t="s">
        <v>195</v>
      </c>
      <c r="AU1610" s="219" t="s">
        <v>82</v>
      </c>
      <c r="AV1610" s="14" t="s">
        <v>82</v>
      </c>
      <c r="AW1610" s="14" t="s">
        <v>35</v>
      </c>
      <c r="AX1610" s="14" t="s">
        <v>73</v>
      </c>
      <c r="AY1610" s="219" t="s">
        <v>185</v>
      </c>
    </row>
    <row r="1611" spans="1:65" s="13" customFormat="1" ht="11.25">
      <c r="B1611" s="198"/>
      <c r="C1611" s="199"/>
      <c r="D1611" s="200" t="s">
        <v>195</v>
      </c>
      <c r="E1611" s="201" t="s">
        <v>19</v>
      </c>
      <c r="F1611" s="202" t="s">
        <v>1613</v>
      </c>
      <c r="G1611" s="199"/>
      <c r="H1611" s="201" t="s">
        <v>19</v>
      </c>
      <c r="I1611" s="203"/>
      <c r="J1611" s="199"/>
      <c r="K1611" s="199"/>
      <c r="L1611" s="204"/>
      <c r="M1611" s="205"/>
      <c r="N1611" s="206"/>
      <c r="O1611" s="206"/>
      <c r="P1611" s="206"/>
      <c r="Q1611" s="206"/>
      <c r="R1611" s="206"/>
      <c r="S1611" s="206"/>
      <c r="T1611" s="207"/>
      <c r="AT1611" s="208" t="s">
        <v>195</v>
      </c>
      <c r="AU1611" s="208" t="s">
        <v>82</v>
      </c>
      <c r="AV1611" s="13" t="s">
        <v>80</v>
      </c>
      <c r="AW1611" s="13" t="s">
        <v>35</v>
      </c>
      <c r="AX1611" s="13" t="s">
        <v>73</v>
      </c>
      <c r="AY1611" s="208" t="s">
        <v>185</v>
      </c>
    </row>
    <row r="1612" spans="1:65" s="14" customFormat="1" ht="11.25">
      <c r="B1612" s="209"/>
      <c r="C1612" s="210"/>
      <c r="D1612" s="200" t="s">
        <v>195</v>
      </c>
      <c r="E1612" s="211" t="s">
        <v>19</v>
      </c>
      <c r="F1612" s="212" t="s">
        <v>2149</v>
      </c>
      <c r="G1612" s="210"/>
      <c r="H1612" s="213">
        <v>9</v>
      </c>
      <c r="I1612" s="214"/>
      <c r="J1612" s="210"/>
      <c r="K1612" s="210"/>
      <c r="L1612" s="215"/>
      <c r="M1612" s="216"/>
      <c r="N1612" s="217"/>
      <c r="O1612" s="217"/>
      <c r="P1612" s="217"/>
      <c r="Q1612" s="217"/>
      <c r="R1612" s="217"/>
      <c r="S1612" s="217"/>
      <c r="T1612" s="218"/>
      <c r="AT1612" s="219" t="s">
        <v>195</v>
      </c>
      <c r="AU1612" s="219" t="s">
        <v>82</v>
      </c>
      <c r="AV1612" s="14" t="s">
        <v>82</v>
      </c>
      <c r="AW1612" s="14" t="s">
        <v>35</v>
      </c>
      <c r="AX1612" s="14" t="s">
        <v>73</v>
      </c>
      <c r="AY1612" s="219" t="s">
        <v>185</v>
      </c>
    </row>
    <row r="1613" spans="1:65" s="14" customFormat="1" ht="11.25">
      <c r="B1613" s="209"/>
      <c r="C1613" s="210"/>
      <c r="D1613" s="200" t="s">
        <v>195</v>
      </c>
      <c r="E1613" s="211" t="s">
        <v>19</v>
      </c>
      <c r="F1613" s="212" t="s">
        <v>2082</v>
      </c>
      <c r="G1613" s="210"/>
      <c r="H1613" s="213">
        <v>-0.9</v>
      </c>
      <c r="I1613" s="214"/>
      <c r="J1613" s="210"/>
      <c r="K1613" s="210"/>
      <c r="L1613" s="215"/>
      <c r="M1613" s="216"/>
      <c r="N1613" s="217"/>
      <c r="O1613" s="217"/>
      <c r="P1613" s="217"/>
      <c r="Q1613" s="217"/>
      <c r="R1613" s="217"/>
      <c r="S1613" s="217"/>
      <c r="T1613" s="218"/>
      <c r="AT1613" s="219" t="s">
        <v>195</v>
      </c>
      <c r="AU1613" s="219" t="s">
        <v>82</v>
      </c>
      <c r="AV1613" s="14" t="s">
        <v>82</v>
      </c>
      <c r="AW1613" s="14" t="s">
        <v>35</v>
      </c>
      <c r="AX1613" s="14" t="s">
        <v>73</v>
      </c>
      <c r="AY1613" s="219" t="s">
        <v>185</v>
      </c>
    </row>
    <row r="1614" spans="1:65" s="13" customFormat="1" ht="11.25">
      <c r="B1614" s="198"/>
      <c r="C1614" s="199"/>
      <c r="D1614" s="200" t="s">
        <v>195</v>
      </c>
      <c r="E1614" s="201" t="s">
        <v>19</v>
      </c>
      <c r="F1614" s="202" t="s">
        <v>1736</v>
      </c>
      <c r="G1614" s="199"/>
      <c r="H1614" s="201" t="s">
        <v>19</v>
      </c>
      <c r="I1614" s="203"/>
      <c r="J1614" s="199"/>
      <c r="K1614" s="199"/>
      <c r="L1614" s="204"/>
      <c r="M1614" s="205"/>
      <c r="N1614" s="206"/>
      <c r="O1614" s="206"/>
      <c r="P1614" s="206"/>
      <c r="Q1614" s="206"/>
      <c r="R1614" s="206"/>
      <c r="S1614" s="206"/>
      <c r="T1614" s="207"/>
      <c r="AT1614" s="208" t="s">
        <v>195</v>
      </c>
      <c r="AU1614" s="208" t="s">
        <v>82</v>
      </c>
      <c r="AV1614" s="13" t="s">
        <v>80</v>
      </c>
      <c r="AW1614" s="13" t="s">
        <v>35</v>
      </c>
      <c r="AX1614" s="13" t="s">
        <v>73</v>
      </c>
      <c r="AY1614" s="208" t="s">
        <v>185</v>
      </c>
    </row>
    <row r="1615" spans="1:65" s="14" customFormat="1" ht="11.25">
      <c r="B1615" s="209"/>
      <c r="C1615" s="210"/>
      <c r="D1615" s="200" t="s">
        <v>195</v>
      </c>
      <c r="E1615" s="211" t="s">
        <v>19</v>
      </c>
      <c r="F1615" s="212" t="s">
        <v>2150</v>
      </c>
      <c r="G1615" s="210"/>
      <c r="H1615" s="213">
        <v>6</v>
      </c>
      <c r="I1615" s="214"/>
      <c r="J1615" s="210"/>
      <c r="K1615" s="210"/>
      <c r="L1615" s="215"/>
      <c r="M1615" s="216"/>
      <c r="N1615" s="217"/>
      <c r="O1615" s="217"/>
      <c r="P1615" s="217"/>
      <c r="Q1615" s="217"/>
      <c r="R1615" s="217"/>
      <c r="S1615" s="217"/>
      <c r="T1615" s="218"/>
      <c r="AT1615" s="219" t="s">
        <v>195</v>
      </c>
      <c r="AU1615" s="219" t="s">
        <v>82</v>
      </c>
      <c r="AV1615" s="14" t="s">
        <v>82</v>
      </c>
      <c r="AW1615" s="14" t="s">
        <v>35</v>
      </c>
      <c r="AX1615" s="14" t="s">
        <v>73</v>
      </c>
      <c r="AY1615" s="219" t="s">
        <v>185</v>
      </c>
    </row>
    <row r="1616" spans="1:65" s="14" customFormat="1" ht="11.25">
      <c r="B1616" s="209"/>
      <c r="C1616" s="210"/>
      <c r="D1616" s="200" t="s">
        <v>195</v>
      </c>
      <c r="E1616" s="211" t="s">
        <v>19</v>
      </c>
      <c r="F1616" s="212" t="s">
        <v>2082</v>
      </c>
      <c r="G1616" s="210"/>
      <c r="H1616" s="213">
        <v>-0.9</v>
      </c>
      <c r="I1616" s="214"/>
      <c r="J1616" s="210"/>
      <c r="K1616" s="210"/>
      <c r="L1616" s="215"/>
      <c r="M1616" s="216"/>
      <c r="N1616" s="217"/>
      <c r="O1616" s="217"/>
      <c r="P1616" s="217"/>
      <c r="Q1616" s="217"/>
      <c r="R1616" s="217"/>
      <c r="S1616" s="217"/>
      <c r="T1616" s="218"/>
      <c r="AT1616" s="219" t="s">
        <v>195</v>
      </c>
      <c r="AU1616" s="219" t="s">
        <v>82</v>
      </c>
      <c r="AV1616" s="14" t="s">
        <v>82</v>
      </c>
      <c r="AW1616" s="14" t="s">
        <v>35</v>
      </c>
      <c r="AX1616" s="14" t="s">
        <v>73</v>
      </c>
      <c r="AY1616" s="219" t="s">
        <v>185</v>
      </c>
    </row>
    <row r="1617" spans="1:65" s="13" customFormat="1" ht="11.25">
      <c r="B1617" s="198"/>
      <c r="C1617" s="199"/>
      <c r="D1617" s="200" t="s">
        <v>195</v>
      </c>
      <c r="E1617" s="201" t="s">
        <v>19</v>
      </c>
      <c r="F1617" s="202" t="s">
        <v>1586</v>
      </c>
      <c r="G1617" s="199"/>
      <c r="H1617" s="201" t="s">
        <v>19</v>
      </c>
      <c r="I1617" s="203"/>
      <c r="J1617" s="199"/>
      <c r="K1617" s="199"/>
      <c r="L1617" s="204"/>
      <c r="M1617" s="205"/>
      <c r="N1617" s="206"/>
      <c r="O1617" s="206"/>
      <c r="P1617" s="206"/>
      <c r="Q1617" s="206"/>
      <c r="R1617" s="206"/>
      <c r="S1617" s="206"/>
      <c r="T1617" s="207"/>
      <c r="AT1617" s="208" t="s">
        <v>195</v>
      </c>
      <c r="AU1617" s="208" t="s">
        <v>82</v>
      </c>
      <c r="AV1617" s="13" t="s">
        <v>80</v>
      </c>
      <c r="AW1617" s="13" t="s">
        <v>35</v>
      </c>
      <c r="AX1617" s="13" t="s">
        <v>73</v>
      </c>
      <c r="AY1617" s="208" t="s">
        <v>185</v>
      </c>
    </row>
    <row r="1618" spans="1:65" s="14" customFormat="1" ht="11.25">
      <c r="B1618" s="209"/>
      <c r="C1618" s="210"/>
      <c r="D1618" s="200" t="s">
        <v>195</v>
      </c>
      <c r="E1618" s="211" t="s">
        <v>19</v>
      </c>
      <c r="F1618" s="212" t="s">
        <v>2151</v>
      </c>
      <c r="G1618" s="210"/>
      <c r="H1618" s="213">
        <v>6.75</v>
      </c>
      <c r="I1618" s="214"/>
      <c r="J1618" s="210"/>
      <c r="K1618" s="210"/>
      <c r="L1618" s="215"/>
      <c r="M1618" s="216"/>
      <c r="N1618" s="217"/>
      <c r="O1618" s="217"/>
      <c r="P1618" s="217"/>
      <c r="Q1618" s="217"/>
      <c r="R1618" s="217"/>
      <c r="S1618" s="217"/>
      <c r="T1618" s="218"/>
      <c r="AT1618" s="219" t="s">
        <v>195</v>
      </c>
      <c r="AU1618" s="219" t="s">
        <v>82</v>
      </c>
      <c r="AV1618" s="14" t="s">
        <v>82</v>
      </c>
      <c r="AW1618" s="14" t="s">
        <v>35</v>
      </c>
      <c r="AX1618" s="14" t="s">
        <v>73</v>
      </c>
      <c r="AY1618" s="219" t="s">
        <v>185</v>
      </c>
    </row>
    <row r="1619" spans="1:65" s="14" customFormat="1" ht="11.25">
      <c r="B1619" s="209"/>
      <c r="C1619" s="210"/>
      <c r="D1619" s="200" t="s">
        <v>195</v>
      </c>
      <c r="E1619" s="211" t="s">
        <v>19</v>
      </c>
      <c r="F1619" s="212" t="s">
        <v>2076</v>
      </c>
      <c r="G1619" s="210"/>
      <c r="H1619" s="213">
        <v>-1.8</v>
      </c>
      <c r="I1619" s="214"/>
      <c r="J1619" s="210"/>
      <c r="K1619" s="210"/>
      <c r="L1619" s="215"/>
      <c r="M1619" s="216"/>
      <c r="N1619" s="217"/>
      <c r="O1619" s="217"/>
      <c r="P1619" s="217"/>
      <c r="Q1619" s="217"/>
      <c r="R1619" s="217"/>
      <c r="S1619" s="217"/>
      <c r="T1619" s="218"/>
      <c r="AT1619" s="219" t="s">
        <v>195</v>
      </c>
      <c r="AU1619" s="219" t="s">
        <v>82</v>
      </c>
      <c r="AV1619" s="14" t="s">
        <v>82</v>
      </c>
      <c r="AW1619" s="14" t="s">
        <v>35</v>
      </c>
      <c r="AX1619" s="14" t="s">
        <v>73</v>
      </c>
      <c r="AY1619" s="219" t="s">
        <v>185</v>
      </c>
    </row>
    <row r="1620" spans="1:65" s="13" customFormat="1" ht="11.25">
      <c r="B1620" s="198"/>
      <c r="C1620" s="199"/>
      <c r="D1620" s="200" t="s">
        <v>195</v>
      </c>
      <c r="E1620" s="201" t="s">
        <v>19</v>
      </c>
      <c r="F1620" s="202" t="s">
        <v>1588</v>
      </c>
      <c r="G1620" s="199"/>
      <c r="H1620" s="201" t="s">
        <v>19</v>
      </c>
      <c r="I1620" s="203"/>
      <c r="J1620" s="199"/>
      <c r="K1620" s="199"/>
      <c r="L1620" s="204"/>
      <c r="M1620" s="205"/>
      <c r="N1620" s="206"/>
      <c r="O1620" s="206"/>
      <c r="P1620" s="206"/>
      <c r="Q1620" s="206"/>
      <c r="R1620" s="206"/>
      <c r="S1620" s="206"/>
      <c r="T1620" s="207"/>
      <c r="AT1620" s="208" t="s">
        <v>195</v>
      </c>
      <c r="AU1620" s="208" t="s">
        <v>82</v>
      </c>
      <c r="AV1620" s="13" t="s">
        <v>80</v>
      </c>
      <c r="AW1620" s="13" t="s">
        <v>35</v>
      </c>
      <c r="AX1620" s="13" t="s">
        <v>73</v>
      </c>
      <c r="AY1620" s="208" t="s">
        <v>185</v>
      </c>
    </row>
    <row r="1621" spans="1:65" s="14" customFormat="1" ht="11.25">
      <c r="B1621" s="209"/>
      <c r="C1621" s="210"/>
      <c r="D1621" s="200" t="s">
        <v>195</v>
      </c>
      <c r="E1621" s="211" t="s">
        <v>19</v>
      </c>
      <c r="F1621" s="212" t="s">
        <v>2152</v>
      </c>
      <c r="G1621" s="210"/>
      <c r="H1621" s="213">
        <v>9.02</v>
      </c>
      <c r="I1621" s="214"/>
      <c r="J1621" s="210"/>
      <c r="K1621" s="210"/>
      <c r="L1621" s="215"/>
      <c r="M1621" s="216"/>
      <c r="N1621" s="217"/>
      <c r="O1621" s="217"/>
      <c r="P1621" s="217"/>
      <c r="Q1621" s="217"/>
      <c r="R1621" s="217"/>
      <c r="S1621" s="217"/>
      <c r="T1621" s="218"/>
      <c r="AT1621" s="219" t="s">
        <v>195</v>
      </c>
      <c r="AU1621" s="219" t="s">
        <v>82</v>
      </c>
      <c r="AV1621" s="14" t="s">
        <v>82</v>
      </c>
      <c r="AW1621" s="14" t="s">
        <v>35</v>
      </c>
      <c r="AX1621" s="14" t="s">
        <v>73</v>
      </c>
      <c r="AY1621" s="219" t="s">
        <v>185</v>
      </c>
    </row>
    <row r="1622" spans="1:65" s="14" customFormat="1" ht="11.25">
      <c r="B1622" s="209"/>
      <c r="C1622" s="210"/>
      <c r="D1622" s="200" t="s">
        <v>195</v>
      </c>
      <c r="E1622" s="211" t="s">
        <v>19</v>
      </c>
      <c r="F1622" s="212" t="s">
        <v>2082</v>
      </c>
      <c r="G1622" s="210"/>
      <c r="H1622" s="213">
        <v>-0.9</v>
      </c>
      <c r="I1622" s="214"/>
      <c r="J1622" s="210"/>
      <c r="K1622" s="210"/>
      <c r="L1622" s="215"/>
      <c r="M1622" s="216"/>
      <c r="N1622" s="217"/>
      <c r="O1622" s="217"/>
      <c r="P1622" s="217"/>
      <c r="Q1622" s="217"/>
      <c r="R1622" s="217"/>
      <c r="S1622" s="217"/>
      <c r="T1622" s="218"/>
      <c r="AT1622" s="219" t="s">
        <v>195</v>
      </c>
      <c r="AU1622" s="219" t="s">
        <v>82</v>
      </c>
      <c r="AV1622" s="14" t="s">
        <v>82</v>
      </c>
      <c r="AW1622" s="14" t="s">
        <v>35</v>
      </c>
      <c r="AX1622" s="14" t="s">
        <v>73</v>
      </c>
      <c r="AY1622" s="219" t="s">
        <v>185</v>
      </c>
    </row>
    <row r="1623" spans="1:65" s="15" customFormat="1" ht="11.25">
      <c r="B1623" s="220"/>
      <c r="C1623" s="221"/>
      <c r="D1623" s="200" t="s">
        <v>195</v>
      </c>
      <c r="E1623" s="222" t="s">
        <v>19</v>
      </c>
      <c r="F1623" s="223" t="s">
        <v>226</v>
      </c>
      <c r="G1623" s="221"/>
      <c r="H1623" s="224">
        <v>33.53</v>
      </c>
      <c r="I1623" s="225"/>
      <c r="J1623" s="221"/>
      <c r="K1623" s="221"/>
      <c r="L1623" s="226"/>
      <c r="M1623" s="227"/>
      <c r="N1623" s="228"/>
      <c r="O1623" s="228"/>
      <c r="P1623" s="228"/>
      <c r="Q1623" s="228"/>
      <c r="R1623" s="228"/>
      <c r="S1623" s="228"/>
      <c r="T1623" s="229"/>
      <c r="AT1623" s="230" t="s">
        <v>195</v>
      </c>
      <c r="AU1623" s="230" t="s">
        <v>82</v>
      </c>
      <c r="AV1623" s="15" t="s">
        <v>135</v>
      </c>
      <c r="AW1623" s="15" t="s">
        <v>35</v>
      </c>
      <c r="AX1623" s="15" t="s">
        <v>80</v>
      </c>
      <c r="AY1623" s="230" t="s">
        <v>185</v>
      </c>
    </row>
    <row r="1624" spans="1:65" s="2" customFormat="1" ht="24.2" customHeight="1">
      <c r="A1624" s="36"/>
      <c r="B1624" s="37"/>
      <c r="C1624" s="180" t="s">
        <v>2153</v>
      </c>
      <c r="D1624" s="180" t="s">
        <v>187</v>
      </c>
      <c r="E1624" s="181" t="s">
        <v>2154</v>
      </c>
      <c r="F1624" s="182" t="s">
        <v>2155</v>
      </c>
      <c r="G1624" s="183" t="s">
        <v>457</v>
      </c>
      <c r="H1624" s="231"/>
      <c r="I1624" s="185"/>
      <c r="J1624" s="186">
        <f>ROUND(I1624*H1624,2)</f>
        <v>0</v>
      </c>
      <c r="K1624" s="182" t="s">
        <v>191</v>
      </c>
      <c r="L1624" s="41"/>
      <c r="M1624" s="187" t="s">
        <v>19</v>
      </c>
      <c r="N1624" s="188" t="s">
        <v>44</v>
      </c>
      <c r="O1624" s="66"/>
      <c r="P1624" s="189">
        <f>O1624*H1624</f>
        <v>0</v>
      </c>
      <c r="Q1624" s="189">
        <v>0</v>
      </c>
      <c r="R1624" s="189">
        <f>Q1624*H1624</f>
        <v>0</v>
      </c>
      <c r="S1624" s="189">
        <v>0</v>
      </c>
      <c r="T1624" s="190">
        <f>S1624*H1624</f>
        <v>0</v>
      </c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R1624" s="191" t="s">
        <v>339</v>
      </c>
      <c r="AT1624" s="191" t="s">
        <v>187</v>
      </c>
      <c r="AU1624" s="191" t="s">
        <v>82</v>
      </c>
      <c r="AY1624" s="19" t="s">
        <v>185</v>
      </c>
      <c r="BE1624" s="192">
        <f>IF(N1624="základní",J1624,0)</f>
        <v>0</v>
      </c>
      <c r="BF1624" s="192">
        <f>IF(N1624="snížená",J1624,0)</f>
        <v>0</v>
      </c>
      <c r="BG1624" s="192">
        <f>IF(N1624="zákl. přenesená",J1624,0)</f>
        <v>0</v>
      </c>
      <c r="BH1624" s="192">
        <f>IF(N1624="sníž. přenesená",J1624,0)</f>
        <v>0</v>
      </c>
      <c r="BI1624" s="192">
        <f>IF(N1624="nulová",J1624,0)</f>
        <v>0</v>
      </c>
      <c r="BJ1624" s="19" t="s">
        <v>80</v>
      </c>
      <c r="BK1624" s="192">
        <f>ROUND(I1624*H1624,2)</f>
        <v>0</v>
      </c>
      <c r="BL1624" s="19" t="s">
        <v>339</v>
      </c>
      <c r="BM1624" s="191" t="s">
        <v>2156</v>
      </c>
    </row>
    <row r="1625" spans="1:65" s="2" customFormat="1" ht="11.25">
      <c r="A1625" s="36"/>
      <c r="B1625" s="37"/>
      <c r="C1625" s="38"/>
      <c r="D1625" s="193" t="s">
        <v>193</v>
      </c>
      <c r="E1625" s="38"/>
      <c r="F1625" s="194" t="s">
        <v>2157</v>
      </c>
      <c r="G1625" s="38"/>
      <c r="H1625" s="38"/>
      <c r="I1625" s="195"/>
      <c r="J1625" s="38"/>
      <c r="K1625" s="38"/>
      <c r="L1625" s="41"/>
      <c r="M1625" s="196"/>
      <c r="N1625" s="197"/>
      <c r="O1625" s="66"/>
      <c r="P1625" s="66"/>
      <c r="Q1625" s="66"/>
      <c r="R1625" s="66"/>
      <c r="S1625" s="66"/>
      <c r="T1625" s="67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T1625" s="19" t="s">
        <v>193</v>
      </c>
      <c r="AU1625" s="19" t="s">
        <v>82</v>
      </c>
    </row>
    <row r="1626" spans="1:65" s="12" customFormat="1" ht="22.9" customHeight="1">
      <c r="B1626" s="164"/>
      <c r="C1626" s="165"/>
      <c r="D1626" s="166" t="s">
        <v>72</v>
      </c>
      <c r="E1626" s="178" t="s">
        <v>1451</v>
      </c>
      <c r="F1626" s="178" t="s">
        <v>1452</v>
      </c>
      <c r="G1626" s="165"/>
      <c r="H1626" s="165"/>
      <c r="I1626" s="168"/>
      <c r="J1626" s="179">
        <f>BK1626</f>
        <v>0</v>
      </c>
      <c r="K1626" s="165"/>
      <c r="L1626" s="170"/>
      <c r="M1626" s="171"/>
      <c r="N1626" s="172"/>
      <c r="O1626" s="172"/>
      <c r="P1626" s="173">
        <f>SUM(P1627:P1734)</f>
        <v>0</v>
      </c>
      <c r="Q1626" s="172"/>
      <c r="R1626" s="173">
        <f>SUM(R1627:R1734)</f>
        <v>0.25270049999999999</v>
      </c>
      <c r="S1626" s="172"/>
      <c r="T1626" s="174">
        <f>SUM(T1627:T1734)</f>
        <v>0</v>
      </c>
      <c r="AR1626" s="175" t="s">
        <v>82</v>
      </c>
      <c r="AT1626" s="176" t="s">
        <v>72</v>
      </c>
      <c r="AU1626" s="176" t="s">
        <v>80</v>
      </c>
      <c r="AY1626" s="175" t="s">
        <v>185</v>
      </c>
      <c r="BK1626" s="177">
        <f>SUM(BK1627:BK1734)</f>
        <v>0</v>
      </c>
    </row>
    <row r="1627" spans="1:65" s="2" customFormat="1" ht="24.2" customHeight="1">
      <c r="A1627" s="36"/>
      <c r="B1627" s="37"/>
      <c r="C1627" s="180" t="s">
        <v>2158</v>
      </c>
      <c r="D1627" s="180" t="s">
        <v>187</v>
      </c>
      <c r="E1627" s="181" t="s">
        <v>1454</v>
      </c>
      <c r="F1627" s="182" t="s">
        <v>1455</v>
      </c>
      <c r="G1627" s="183" t="s">
        <v>240</v>
      </c>
      <c r="H1627" s="184">
        <v>915.93600000000004</v>
      </c>
      <c r="I1627" s="185"/>
      <c r="J1627" s="186">
        <f>ROUND(I1627*H1627,2)</f>
        <v>0</v>
      </c>
      <c r="K1627" s="182" t="s">
        <v>191</v>
      </c>
      <c r="L1627" s="41"/>
      <c r="M1627" s="187" t="s">
        <v>19</v>
      </c>
      <c r="N1627" s="188" t="s">
        <v>44</v>
      </c>
      <c r="O1627" s="66"/>
      <c r="P1627" s="189">
        <f>O1627*H1627</f>
        <v>0</v>
      </c>
      <c r="Q1627" s="189">
        <v>2.5999999999999998E-4</v>
      </c>
      <c r="R1627" s="189">
        <f>Q1627*H1627</f>
        <v>0.23814336</v>
      </c>
      <c r="S1627" s="189">
        <v>0</v>
      </c>
      <c r="T1627" s="190">
        <f>S1627*H1627</f>
        <v>0</v>
      </c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R1627" s="191" t="s">
        <v>339</v>
      </c>
      <c r="AT1627" s="191" t="s">
        <v>187</v>
      </c>
      <c r="AU1627" s="191" t="s">
        <v>82</v>
      </c>
      <c r="AY1627" s="19" t="s">
        <v>185</v>
      </c>
      <c r="BE1627" s="192">
        <f>IF(N1627="základní",J1627,0)</f>
        <v>0</v>
      </c>
      <c r="BF1627" s="192">
        <f>IF(N1627="snížená",J1627,0)</f>
        <v>0</v>
      </c>
      <c r="BG1627" s="192">
        <f>IF(N1627="zákl. přenesená",J1627,0)</f>
        <v>0</v>
      </c>
      <c r="BH1627" s="192">
        <f>IF(N1627="sníž. přenesená",J1627,0)</f>
        <v>0</v>
      </c>
      <c r="BI1627" s="192">
        <f>IF(N1627="nulová",J1627,0)</f>
        <v>0</v>
      </c>
      <c r="BJ1627" s="19" t="s">
        <v>80</v>
      </c>
      <c r="BK1627" s="192">
        <f>ROUND(I1627*H1627,2)</f>
        <v>0</v>
      </c>
      <c r="BL1627" s="19" t="s">
        <v>339</v>
      </c>
      <c r="BM1627" s="191" t="s">
        <v>2159</v>
      </c>
    </row>
    <row r="1628" spans="1:65" s="2" customFormat="1" ht="11.25">
      <c r="A1628" s="36"/>
      <c r="B1628" s="37"/>
      <c r="C1628" s="38"/>
      <c r="D1628" s="193" t="s">
        <v>193</v>
      </c>
      <c r="E1628" s="38"/>
      <c r="F1628" s="194" t="s">
        <v>1457</v>
      </c>
      <c r="G1628" s="38"/>
      <c r="H1628" s="38"/>
      <c r="I1628" s="195"/>
      <c r="J1628" s="38"/>
      <c r="K1628" s="38"/>
      <c r="L1628" s="41"/>
      <c r="M1628" s="196"/>
      <c r="N1628" s="197"/>
      <c r="O1628" s="66"/>
      <c r="P1628" s="66"/>
      <c r="Q1628" s="66"/>
      <c r="R1628" s="66"/>
      <c r="S1628" s="66"/>
      <c r="T1628" s="67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T1628" s="19" t="s">
        <v>193</v>
      </c>
      <c r="AU1628" s="19" t="s">
        <v>82</v>
      </c>
    </row>
    <row r="1629" spans="1:65" s="13" customFormat="1" ht="11.25">
      <c r="B1629" s="198"/>
      <c r="C1629" s="199"/>
      <c r="D1629" s="200" t="s">
        <v>195</v>
      </c>
      <c r="E1629" s="201" t="s">
        <v>19</v>
      </c>
      <c r="F1629" s="202" t="s">
        <v>1481</v>
      </c>
      <c r="G1629" s="199"/>
      <c r="H1629" s="201" t="s">
        <v>19</v>
      </c>
      <c r="I1629" s="203"/>
      <c r="J1629" s="199"/>
      <c r="K1629" s="199"/>
      <c r="L1629" s="204"/>
      <c r="M1629" s="205"/>
      <c r="N1629" s="206"/>
      <c r="O1629" s="206"/>
      <c r="P1629" s="206"/>
      <c r="Q1629" s="206"/>
      <c r="R1629" s="206"/>
      <c r="S1629" s="206"/>
      <c r="T1629" s="207"/>
      <c r="AT1629" s="208" t="s">
        <v>195</v>
      </c>
      <c r="AU1629" s="208" t="s">
        <v>82</v>
      </c>
      <c r="AV1629" s="13" t="s">
        <v>80</v>
      </c>
      <c r="AW1629" s="13" t="s">
        <v>35</v>
      </c>
      <c r="AX1629" s="13" t="s">
        <v>73</v>
      </c>
      <c r="AY1629" s="208" t="s">
        <v>185</v>
      </c>
    </row>
    <row r="1630" spans="1:65" s="13" customFormat="1" ht="11.25">
      <c r="B1630" s="198"/>
      <c r="C1630" s="199"/>
      <c r="D1630" s="200" t="s">
        <v>195</v>
      </c>
      <c r="E1630" s="201" t="s">
        <v>19</v>
      </c>
      <c r="F1630" s="202" t="s">
        <v>1606</v>
      </c>
      <c r="G1630" s="199"/>
      <c r="H1630" s="201" t="s">
        <v>19</v>
      </c>
      <c r="I1630" s="203"/>
      <c r="J1630" s="199"/>
      <c r="K1630" s="199"/>
      <c r="L1630" s="204"/>
      <c r="M1630" s="205"/>
      <c r="N1630" s="206"/>
      <c r="O1630" s="206"/>
      <c r="P1630" s="206"/>
      <c r="Q1630" s="206"/>
      <c r="R1630" s="206"/>
      <c r="S1630" s="206"/>
      <c r="T1630" s="207"/>
      <c r="AT1630" s="208" t="s">
        <v>195</v>
      </c>
      <c r="AU1630" s="208" t="s">
        <v>82</v>
      </c>
      <c r="AV1630" s="13" t="s">
        <v>80</v>
      </c>
      <c r="AW1630" s="13" t="s">
        <v>35</v>
      </c>
      <c r="AX1630" s="13" t="s">
        <v>73</v>
      </c>
      <c r="AY1630" s="208" t="s">
        <v>185</v>
      </c>
    </row>
    <row r="1631" spans="1:65" s="14" customFormat="1" ht="22.5">
      <c r="B1631" s="209"/>
      <c r="C1631" s="210"/>
      <c r="D1631" s="200" t="s">
        <v>195</v>
      </c>
      <c r="E1631" s="211" t="s">
        <v>19</v>
      </c>
      <c r="F1631" s="212" t="s">
        <v>2160</v>
      </c>
      <c r="G1631" s="210"/>
      <c r="H1631" s="213">
        <v>229.726</v>
      </c>
      <c r="I1631" s="214"/>
      <c r="J1631" s="210"/>
      <c r="K1631" s="210"/>
      <c r="L1631" s="215"/>
      <c r="M1631" s="216"/>
      <c r="N1631" s="217"/>
      <c r="O1631" s="217"/>
      <c r="P1631" s="217"/>
      <c r="Q1631" s="217"/>
      <c r="R1631" s="217"/>
      <c r="S1631" s="217"/>
      <c r="T1631" s="218"/>
      <c r="AT1631" s="219" t="s">
        <v>195</v>
      </c>
      <c r="AU1631" s="219" t="s">
        <v>82</v>
      </c>
      <c r="AV1631" s="14" t="s">
        <v>82</v>
      </c>
      <c r="AW1631" s="14" t="s">
        <v>35</v>
      </c>
      <c r="AX1631" s="14" t="s">
        <v>73</v>
      </c>
      <c r="AY1631" s="219" t="s">
        <v>185</v>
      </c>
    </row>
    <row r="1632" spans="1:65" s="14" customFormat="1" ht="11.25">
      <c r="B1632" s="209"/>
      <c r="C1632" s="210"/>
      <c r="D1632" s="200" t="s">
        <v>195</v>
      </c>
      <c r="E1632" s="211" t="s">
        <v>19</v>
      </c>
      <c r="F1632" s="212" t="s">
        <v>2161</v>
      </c>
      <c r="G1632" s="210"/>
      <c r="H1632" s="213">
        <v>-27.9</v>
      </c>
      <c r="I1632" s="214"/>
      <c r="J1632" s="210"/>
      <c r="K1632" s="210"/>
      <c r="L1632" s="215"/>
      <c r="M1632" s="216"/>
      <c r="N1632" s="217"/>
      <c r="O1632" s="217"/>
      <c r="P1632" s="217"/>
      <c r="Q1632" s="217"/>
      <c r="R1632" s="217"/>
      <c r="S1632" s="217"/>
      <c r="T1632" s="218"/>
      <c r="AT1632" s="219" t="s">
        <v>195</v>
      </c>
      <c r="AU1632" s="219" t="s">
        <v>82</v>
      </c>
      <c r="AV1632" s="14" t="s">
        <v>82</v>
      </c>
      <c r="AW1632" s="14" t="s">
        <v>35</v>
      </c>
      <c r="AX1632" s="14" t="s">
        <v>73</v>
      </c>
      <c r="AY1632" s="219" t="s">
        <v>185</v>
      </c>
    </row>
    <row r="1633" spans="2:51" s="14" customFormat="1" ht="11.25">
      <c r="B1633" s="209"/>
      <c r="C1633" s="210"/>
      <c r="D1633" s="200" t="s">
        <v>195</v>
      </c>
      <c r="E1633" s="211" t="s">
        <v>19</v>
      </c>
      <c r="F1633" s="212" t="s">
        <v>2162</v>
      </c>
      <c r="G1633" s="210"/>
      <c r="H1633" s="213">
        <v>-45</v>
      </c>
      <c r="I1633" s="214"/>
      <c r="J1633" s="210"/>
      <c r="K1633" s="210"/>
      <c r="L1633" s="215"/>
      <c r="M1633" s="216"/>
      <c r="N1633" s="217"/>
      <c r="O1633" s="217"/>
      <c r="P1633" s="217"/>
      <c r="Q1633" s="217"/>
      <c r="R1633" s="217"/>
      <c r="S1633" s="217"/>
      <c r="T1633" s="218"/>
      <c r="AT1633" s="219" t="s">
        <v>195</v>
      </c>
      <c r="AU1633" s="219" t="s">
        <v>82</v>
      </c>
      <c r="AV1633" s="14" t="s">
        <v>82</v>
      </c>
      <c r="AW1633" s="14" t="s">
        <v>35</v>
      </c>
      <c r="AX1633" s="14" t="s">
        <v>73</v>
      </c>
      <c r="AY1633" s="219" t="s">
        <v>185</v>
      </c>
    </row>
    <row r="1634" spans="2:51" s="14" customFormat="1" ht="11.25">
      <c r="B1634" s="209"/>
      <c r="C1634" s="210"/>
      <c r="D1634" s="200" t="s">
        <v>195</v>
      </c>
      <c r="E1634" s="211" t="s">
        <v>19</v>
      </c>
      <c r="F1634" s="212" t="s">
        <v>2163</v>
      </c>
      <c r="G1634" s="210"/>
      <c r="H1634" s="213">
        <v>-5.4</v>
      </c>
      <c r="I1634" s="214"/>
      <c r="J1634" s="210"/>
      <c r="K1634" s="210"/>
      <c r="L1634" s="215"/>
      <c r="M1634" s="216"/>
      <c r="N1634" s="217"/>
      <c r="O1634" s="217"/>
      <c r="P1634" s="217"/>
      <c r="Q1634" s="217"/>
      <c r="R1634" s="217"/>
      <c r="S1634" s="217"/>
      <c r="T1634" s="218"/>
      <c r="AT1634" s="219" t="s">
        <v>195</v>
      </c>
      <c r="AU1634" s="219" t="s">
        <v>82</v>
      </c>
      <c r="AV1634" s="14" t="s">
        <v>82</v>
      </c>
      <c r="AW1634" s="14" t="s">
        <v>35</v>
      </c>
      <c r="AX1634" s="14" t="s">
        <v>73</v>
      </c>
      <c r="AY1634" s="219" t="s">
        <v>185</v>
      </c>
    </row>
    <row r="1635" spans="2:51" s="14" customFormat="1" ht="11.25">
      <c r="B1635" s="209"/>
      <c r="C1635" s="210"/>
      <c r="D1635" s="200" t="s">
        <v>195</v>
      </c>
      <c r="E1635" s="211" t="s">
        <v>19</v>
      </c>
      <c r="F1635" s="212" t="s">
        <v>2164</v>
      </c>
      <c r="G1635" s="210"/>
      <c r="H1635" s="213">
        <v>-5.4539999999999997</v>
      </c>
      <c r="I1635" s="214"/>
      <c r="J1635" s="210"/>
      <c r="K1635" s="210"/>
      <c r="L1635" s="215"/>
      <c r="M1635" s="216"/>
      <c r="N1635" s="217"/>
      <c r="O1635" s="217"/>
      <c r="P1635" s="217"/>
      <c r="Q1635" s="217"/>
      <c r="R1635" s="217"/>
      <c r="S1635" s="217"/>
      <c r="T1635" s="218"/>
      <c r="AT1635" s="219" t="s">
        <v>195</v>
      </c>
      <c r="AU1635" s="219" t="s">
        <v>82</v>
      </c>
      <c r="AV1635" s="14" t="s">
        <v>82</v>
      </c>
      <c r="AW1635" s="14" t="s">
        <v>35</v>
      </c>
      <c r="AX1635" s="14" t="s">
        <v>73</v>
      </c>
      <c r="AY1635" s="219" t="s">
        <v>185</v>
      </c>
    </row>
    <row r="1636" spans="2:51" s="13" customFormat="1" ht="11.25">
      <c r="B1636" s="198"/>
      <c r="C1636" s="199"/>
      <c r="D1636" s="200" t="s">
        <v>195</v>
      </c>
      <c r="E1636" s="201" t="s">
        <v>19</v>
      </c>
      <c r="F1636" s="202" t="s">
        <v>1611</v>
      </c>
      <c r="G1636" s="199"/>
      <c r="H1636" s="201" t="s">
        <v>19</v>
      </c>
      <c r="I1636" s="203"/>
      <c r="J1636" s="199"/>
      <c r="K1636" s="199"/>
      <c r="L1636" s="204"/>
      <c r="M1636" s="205"/>
      <c r="N1636" s="206"/>
      <c r="O1636" s="206"/>
      <c r="P1636" s="206"/>
      <c r="Q1636" s="206"/>
      <c r="R1636" s="206"/>
      <c r="S1636" s="206"/>
      <c r="T1636" s="207"/>
      <c r="AT1636" s="208" t="s">
        <v>195</v>
      </c>
      <c r="AU1636" s="208" t="s">
        <v>82</v>
      </c>
      <c r="AV1636" s="13" t="s">
        <v>80</v>
      </c>
      <c r="AW1636" s="13" t="s">
        <v>35</v>
      </c>
      <c r="AX1636" s="13" t="s">
        <v>73</v>
      </c>
      <c r="AY1636" s="208" t="s">
        <v>185</v>
      </c>
    </row>
    <row r="1637" spans="2:51" s="14" customFormat="1" ht="11.25">
      <c r="B1637" s="209"/>
      <c r="C1637" s="210"/>
      <c r="D1637" s="200" t="s">
        <v>195</v>
      </c>
      <c r="E1637" s="211" t="s">
        <v>19</v>
      </c>
      <c r="F1637" s="212" t="s">
        <v>2165</v>
      </c>
      <c r="G1637" s="210"/>
      <c r="H1637" s="213">
        <v>11.778</v>
      </c>
      <c r="I1637" s="214"/>
      <c r="J1637" s="210"/>
      <c r="K1637" s="210"/>
      <c r="L1637" s="215"/>
      <c r="M1637" s="216"/>
      <c r="N1637" s="217"/>
      <c r="O1637" s="217"/>
      <c r="P1637" s="217"/>
      <c r="Q1637" s="217"/>
      <c r="R1637" s="217"/>
      <c r="S1637" s="217"/>
      <c r="T1637" s="218"/>
      <c r="AT1637" s="219" t="s">
        <v>195</v>
      </c>
      <c r="AU1637" s="219" t="s">
        <v>82</v>
      </c>
      <c r="AV1637" s="14" t="s">
        <v>82</v>
      </c>
      <c r="AW1637" s="14" t="s">
        <v>35</v>
      </c>
      <c r="AX1637" s="14" t="s">
        <v>73</v>
      </c>
      <c r="AY1637" s="219" t="s">
        <v>185</v>
      </c>
    </row>
    <row r="1638" spans="2:51" s="14" customFormat="1" ht="11.25">
      <c r="B1638" s="209"/>
      <c r="C1638" s="210"/>
      <c r="D1638" s="200" t="s">
        <v>195</v>
      </c>
      <c r="E1638" s="211" t="s">
        <v>19</v>
      </c>
      <c r="F1638" s="212" t="s">
        <v>2166</v>
      </c>
      <c r="G1638" s="210"/>
      <c r="H1638" s="213">
        <v>-0.39600000000000002</v>
      </c>
      <c r="I1638" s="214"/>
      <c r="J1638" s="210"/>
      <c r="K1638" s="210"/>
      <c r="L1638" s="215"/>
      <c r="M1638" s="216"/>
      <c r="N1638" s="217"/>
      <c r="O1638" s="217"/>
      <c r="P1638" s="217"/>
      <c r="Q1638" s="217"/>
      <c r="R1638" s="217"/>
      <c r="S1638" s="217"/>
      <c r="T1638" s="218"/>
      <c r="AT1638" s="219" t="s">
        <v>195</v>
      </c>
      <c r="AU1638" s="219" t="s">
        <v>82</v>
      </c>
      <c r="AV1638" s="14" t="s">
        <v>82</v>
      </c>
      <c r="AW1638" s="14" t="s">
        <v>35</v>
      </c>
      <c r="AX1638" s="14" t="s">
        <v>73</v>
      </c>
      <c r="AY1638" s="219" t="s">
        <v>185</v>
      </c>
    </row>
    <row r="1639" spans="2:51" s="13" customFormat="1" ht="11.25">
      <c r="B1639" s="198"/>
      <c r="C1639" s="199"/>
      <c r="D1639" s="200" t="s">
        <v>195</v>
      </c>
      <c r="E1639" s="201" t="s">
        <v>19</v>
      </c>
      <c r="F1639" s="202" t="s">
        <v>1613</v>
      </c>
      <c r="G1639" s="199"/>
      <c r="H1639" s="201" t="s">
        <v>19</v>
      </c>
      <c r="I1639" s="203"/>
      <c r="J1639" s="199"/>
      <c r="K1639" s="199"/>
      <c r="L1639" s="204"/>
      <c r="M1639" s="205"/>
      <c r="N1639" s="206"/>
      <c r="O1639" s="206"/>
      <c r="P1639" s="206"/>
      <c r="Q1639" s="206"/>
      <c r="R1639" s="206"/>
      <c r="S1639" s="206"/>
      <c r="T1639" s="207"/>
      <c r="AT1639" s="208" t="s">
        <v>195</v>
      </c>
      <c r="AU1639" s="208" t="s">
        <v>82</v>
      </c>
      <c r="AV1639" s="13" t="s">
        <v>80</v>
      </c>
      <c r="AW1639" s="13" t="s">
        <v>35</v>
      </c>
      <c r="AX1639" s="13" t="s">
        <v>73</v>
      </c>
      <c r="AY1639" s="208" t="s">
        <v>185</v>
      </c>
    </row>
    <row r="1640" spans="2:51" s="14" customFormat="1" ht="11.25">
      <c r="B1640" s="209"/>
      <c r="C1640" s="210"/>
      <c r="D1640" s="200" t="s">
        <v>195</v>
      </c>
      <c r="E1640" s="211" t="s">
        <v>19</v>
      </c>
      <c r="F1640" s="212" t="s">
        <v>2167</v>
      </c>
      <c r="G1640" s="210"/>
      <c r="H1640" s="213">
        <v>11.7</v>
      </c>
      <c r="I1640" s="214"/>
      <c r="J1640" s="210"/>
      <c r="K1640" s="210"/>
      <c r="L1640" s="215"/>
      <c r="M1640" s="216"/>
      <c r="N1640" s="217"/>
      <c r="O1640" s="217"/>
      <c r="P1640" s="217"/>
      <c r="Q1640" s="217"/>
      <c r="R1640" s="217"/>
      <c r="S1640" s="217"/>
      <c r="T1640" s="218"/>
      <c r="AT1640" s="219" t="s">
        <v>195</v>
      </c>
      <c r="AU1640" s="219" t="s">
        <v>82</v>
      </c>
      <c r="AV1640" s="14" t="s">
        <v>82</v>
      </c>
      <c r="AW1640" s="14" t="s">
        <v>35</v>
      </c>
      <c r="AX1640" s="14" t="s">
        <v>73</v>
      </c>
      <c r="AY1640" s="219" t="s">
        <v>185</v>
      </c>
    </row>
    <row r="1641" spans="2:51" s="14" customFormat="1" ht="11.25">
      <c r="B1641" s="209"/>
      <c r="C1641" s="210"/>
      <c r="D1641" s="200" t="s">
        <v>195</v>
      </c>
      <c r="E1641" s="211" t="s">
        <v>19</v>
      </c>
      <c r="F1641" s="212" t="s">
        <v>2168</v>
      </c>
      <c r="G1641" s="210"/>
      <c r="H1641" s="213">
        <v>-0.19800000000000001</v>
      </c>
      <c r="I1641" s="214"/>
      <c r="J1641" s="210"/>
      <c r="K1641" s="210"/>
      <c r="L1641" s="215"/>
      <c r="M1641" s="216"/>
      <c r="N1641" s="217"/>
      <c r="O1641" s="217"/>
      <c r="P1641" s="217"/>
      <c r="Q1641" s="217"/>
      <c r="R1641" s="217"/>
      <c r="S1641" s="217"/>
      <c r="T1641" s="218"/>
      <c r="AT1641" s="219" t="s">
        <v>195</v>
      </c>
      <c r="AU1641" s="219" t="s">
        <v>82</v>
      </c>
      <c r="AV1641" s="14" t="s">
        <v>82</v>
      </c>
      <c r="AW1641" s="14" t="s">
        <v>35</v>
      </c>
      <c r="AX1641" s="14" t="s">
        <v>73</v>
      </c>
      <c r="AY1641" s="219" t="s">
        <v>185</v>
      </c>
    </row>
    <row r="1642" spans="2:51" s="13" customFormat="1" ht="11.25">
      <c r="B1642" s="198"/>
      <c r="C1642" s="199"/>
      <c r="D1642" s="200" t="s">
        <v>195</v>
      </c>
      <c r="E1642" s="201" t="s">
        <v>19</v>
      </c>
      <c r="F1642" s="202" t="s">
        <v>1736</v>
      </c>
      <c r="G1642" s="199"/>
      <c r="H1642" s="201" t="s">
        <v>19</v>
      </c>
      <c r="I1642" s="203"/>
      <c r="J1642" s="199"/>
      <c r="K1642" s="199"/>
      <c r="L1642" s="204"/>
      <c r="M1642" s="205"/>
      <c r="N1642" s="206"/>
      <c r="O1642" s="206"/>
      <c r="P1642" s="206"/>
      <c r="Q1642" s="206"/>
      <c r="R1642" s="206"/>
      <c r="S1642" s="206"/>
      <c r="T1642" s="207"/>
      <c r="AT1642" s="208" t="s">
        <v>195</v>
      </c>
      <c r="AU1642" s="208" t="s">
        <v>82</v>
      </c>
      <c r="AV1642" s="13" t="s">
        <v>80</v>
      </c>
      <c r="AW1642" s="13" t="s">
        <v>35</v>
      </c>
      <c r="AX1642" s="13" t="s">
        <v>73</v>
      </c>
      <c r="AY1642" s="208" t="s">
        <v>185</v>
      </c>
    </row>
    <row r="1643" spans="2:51" s="14" customFormat="1" ht="11.25">
      <c r="B1643" s="209"/>
      <c r="C1643" s="210"/>
      <c r="D1643" s="200" t="s">
        <v>195</v>
      </c>
      <c r="E1643" s="211" t="s">
        <v>19</v>
      </c>
      <c r="F1643" s="212" t="s">
        <v>2169</v>
      </c>
      <c r="G1643" s="210"/>
      <c r="H1643" s="213">
        <v>6.6349999999999998</v>
      </c>
      <c r="I1643" s="214"/>
      <c r="J1643" s="210"/>
      <c r="K1643" s="210"/>
      <c r="L1643" s="215"/>
      <c r="M1643" s="216"/>
      <c r="N1643" s="217"/>
      <c r="O1643" s="217"/>
      <c r="P1643" s="217"/>
      <c r="Q1643" s="217"/>
      <c r="R1643" s="217"/>
      <c r="S1643" s="217"/>
      <c r="T1643" s="218"/>
      <c r="AT1643" s="219" t="s">
        <v>195</v>
      </c>
      <c r="AU1643" s="219" t="s">
        <v>82</v>
      </c>
      <c r="AV1643" s="14" t="s">
        <v>82</v>
      </c>
      <c r="AW1643" s="14" t="s">
        <v>35</v>
      </c>
      <c r="AX1643" s="14" t="s">
        <v>73</v>
      </c>
      <c r="AY1643" s="219" t="s">
        <v>185</v>
      </c>
    </row>
    <row r="1644" spans="2:51" s="14" customFormat="1" ht="11.25">
      <c r="B1644" s="209"/>
      <c r="C1644" s="210"/>
      <c r="D1644" s="200" t="s">
        <v>195</v>
      </c>
      <c r="E1644" s="211" t="s">
        <v>19</v>
      </c>
      <c r="F1644" s="212" t="s">
        <v>2170</v>
      </c>
      <c r="G1644" s="210"/>
      <c r="H1644" s="213">
        <v>-0.46800000000000003</v>
      </c>
      <c r="I1644" s="214"/>
      <c r="J1644" s="210"/>
      <c r="K1644" s="210"/>
      <c r="L1644" s="215"/>
      <c r="M1644" s="216"/>
      <c r="N1644" s="217"/>
      <c r="O1644" s="217"/>
      <c r="P1644" s="217"/>
      <c r="Q1644" s="217"/>
      <c r="R1644" s="217"/>
      <c r="S1644" s="217"/>
      <c r="T1644" s="218"/>
      <c r="AT1644" s="219" t="s">
        <v>195</v>
      </c>
      <c r="AU1644" s="219" t="s">
        <v>82</v>
      </c>
      <c r="AV1644" s="14" t="s">
        <v>82</v>
      </c>
      <c r="AW1644" s="14" t="s">
        <v>35</v>
      </c>
      <c r="AX1644" s="14" t="s">
        <v>73</v>
      </c>
      <c r="AY1644" s="219" t="s">
        <v>185</v>
      </c>
    </row>
    <row r="1645" spans="2:51" s="13" customFormat="1" ht="11.25">
      <c r="B1645" s="198"/>
      <c r="C1645" s="199"/>
      <c r="D1645" s="200" t="s">
        <v>195</v>
      </c>
      <c r="E1645" s="201" t="s">
        <v>19</v>
      </c>
      <c r="F1645" s="202" t="s">
        <v>1586</v>
      </c>
      <c r="G1645" s="199"/>
      <c r="H1645" s="201" t="s">
        <v>19</v>
      </c>
      <c r="I1645" s="203"/>
      <c r="J1645" s="199"/>
      <c r="K1645" s="199"/>
      <c r="L1645" s="204"/>
      <c r="M1645" s="205"/>
      <c r="N1645" s="206"/>
      <c r="O1645" s="206"/>
      <c r="P1645" s="206"/>
      <c r="Q1645" s="206"/>
      <c r="R1645" s="206"/>
      <c r="S1645" s="206"/>
      <c r="T1645" s="207"/>
      <c r="AT1645" s="208" t="s">
        <v>195</v>
      </c>
      <c r="AU1645" s="208" t="s">
        <v>82</v>
      </c>
      <c r="AV1645" s="13" t="s">
        <v>80</v>
      </c>
      <c r="AW1645" s="13" t="s">
        <v>35</v>
      </c>
      <c r="AX1645" s="13" t="s">
        <v>73</v>
      </c>
      <c r="AY1645" s="208" t="s">
        <v>185</v>
      </c>
    </row>
    <row r="1646" spans="2:51" s="14" customFormat="1" ht="11.25">
      <c r="B1646" s="209"/>
      <c r="C1646" s="210"/>
      <c r="D1646" s="200" t="s">
        <v>195</v>
      </c>
      <c r="E1646" s="211" t="s">
        <v>19</v>
      </c>
      <c r="F1646" s="212" t="s">
        <v>2171</v>
      </c>
      <c r="G1646" s="210"/>
      <c r="H1646" s="213">
        <v>8.8989999999999991</v>
      </c>
      <c r="I1646" s="214"/>
      <c r="J1646" s="210"/>
      <c r="K1646" s="210"/>
      <c r="L1646" s="215"/>
      <c r="M1646" s="216"/>
      <c r="N1646" s="217"/>
      <c r="O1646" s="217"/>
      <c r="P1646" s="217"/>
      <c r="Q1646" s="217"/>
      <c r="R1646" s="217"/>
      <c r="S1646" s="217"/>
      <c r="T1646" s="218"/>
      <c r="AT1646" s="219" t="s">
        <v>195</v>
      </c>
      <c r="AU1646" s="219" t="s">
        <v>82</v>
      </c>
      <c r="AV1646" s="14" t="s">
        <v>82</v>
      </c>
      <c r="AW1646" s="14" t="s">
        <v>35</v>
      </c>
      <c r="AX1646" s="14" t="s">
        <v>73</v>
      </c>
      <c r="AY1646" s="219" t="s">
        <v>185</v>
      </c>
    </row>
    <row r="1647" spans="2:51" s="14" customFormat="1" ht="11.25">
      <c r="B1647" s="209"/>
      <c r="C1647" s="210"/>
      <c r="D1647" s="200" t="s">
        <v>195</v>
      </c>
      <c r="E1647" s="211" t="s">
        <v>19</v>
      </c>
      <c r="F1647" s="212" t="s">
        <v>2166</v>
      </c>
      <c r="G1647" s="210"/>
      <c r="H1647" s="213">
        <v>-0.39600000000000002</v>
      </c>
      <c r="I1647" s="214"/>
      <c r="J1647" s="210"/>
      <c r="K1647" s="210"/>
      <c r="L1647" s="215"/>
      <c r="M1647" s="216"/>
      <c r="N1647" s="217"/>
      <c r="O1647" s="217"/>
      <c r="P1647" s="217"/>
      <c r="Q1647" s="217"/>
      <c r="R1647" s="217"/>
      <c r="S1647" s="217"/>
      <c r="T1647" s="218"/>
      <c r="AT1647" s="219" t="s">
        <v>195</v>
      </c>
      <c r="AU1647" s="219" t="s">
        <v>82</v>
      </c>
      <c r="AV1647" s="14" t="s">
        <v>82</v>
      </c>
      <c r="AW1647" s="14" t="s">
        <v>35</v>
      </c>
      <c r="AX1647" s="14" t="s">
        <v>73</v>
      </c>
      <c r="AY1647" s="219" t="s">
        <v>185</v>
      </c>
    </row>
    <row r="1648" spans="2:51" s="13" customFormat="1" ht="11.25">
      <c r="B1648" s="198"/>
      <c r="C1648" s="199"/>
      <c r="D1648" s="200" t="s">
        <v>195</v>
      </c>
      <c r="E1648" s="201" t="s">
        <v>19</v>
      </c>
      <c r="F1648" s="202" t="s">
        <v>1588</v>
      </c>
      <c r="G1648" s="199"/>
      <c r="H1648" s="201" t="s">
        <v>19</v>
      </c>
      <c r="I1648" s="203"/>
      <c r="J1648" s="199"/>
      <c r="K1648" s="199"/>
      <c r="L1648" s="204"/>
      <c r="M1648" s="205"/>
      <c r="N1648" s="206"/>
      <c r="O1648" s="206"/>
      <c r="P1648" s="206"/>
      <c r="Q1648" s="206"/>
      <c r="R1648" s="206"/>
      <c r="S1648" s="206"/>
      <c r="T1648" s="207"/>
      <c r="AT1648" s="208" t="s">
        <v>195</v>
      </c>
      <c r="AU1648" s="208" t="s">
        <v>82</v>
      </c>
      <c r="AV1648" s="13" t="s">
        <v>80</v>
      </c>
      <c r="AW1648" s="13" t="s">
        <v>35</v>
      </c>
      <c r="AX1648" s="13" t="s">
        <v>73</v>
      </c>
      <c r="AY1648" s="208" t="s">
        <v>185</v>
      </c>
    </row>
    <row r="1649" spans="2:51" s="14" customFormat="1" ht="11.25">
      <c r="B1649" s="209"/>
      <c r="C1649" s="210"/>
      <c r="D1649" s="200" t="s">
        <v>195</v>
      </c>
      <c r="E1649" s="211" t="s">
        <v>19</v>
      </c>
      <c r="F1649" s="212" t="s">
        <v>2172</v>
      </c>
      <c r="G1649" s="210"/>
      <c r="H1649" s="213">
        <v>11.154</v>
      </c>
      <c r="I1649" s="214"/>
      <c r="J1649" s="210"/>
      <c r="K1649" s="210"/>
      <c r="L1649" s="215"/>
      <c r="M1649" s="216"/>
      <c r="N1649" s="217"/>
      <c r="O1649" s="217"/>
      <c r="P1649" s="217"/>
      <c r="Q1649" s="217"/>
      <c r="R1649" s="217"/>
      <c r="S1649" s="217"/>
      <c r="T1649" s="218"/>
      <c r="AT1649" s="219" t="s">
        <v>195</v>
      </c>
      <c r="AU1649" s="219" t="s">
        <v>82</v>
      </c>
      <c r="AV1649" s="14" t="s">
        <v>82</v>
      </c>
      <c r="AW1649" s="14" t="s">
        <v>35</v>
      </c>
      <c r="AX1649" s="14" t="s">
        <v>73</v>
      </c>
      <c r="AY1649" s="219" t="s">
        <v>185</v>
      </c>
    </row>
    <row r="1650" spans="2:51" s="14" customFormat="1" ht="11.25">
      <c r="B1650" s="209"/>
      <c r="C1650" s="210"/>
      <c r="D1650" s="200" t="s">
        <v>195</v>
      </c>
      <c r="E1650" s="211" t="s">
        <v>19</v>
      </c>
      <c r="F1650" s="212" t="s">
        <v>2168</v>
      </c>
      <c r="G1650" s="210"/>
      <c r="H1650" s="213">
        <v>-0.19800000000000001</v>
      </c>
      <c r="I1650" s="214"/>
      <c r="J1650" s="210"/>
      <c r="K1650" s="210"/>
      <c r="L1650" s="215"/>
      <c r="M1650" s="216"/>
      <c r="N1650" s="217"/>
      <c r="O1650" s="217"/>
      <c r="P1650" s="217"/>
      <c r="Q1650" s="217"/>
      <c r="R1650" s="217"/>
      <c r="S1650" s="217"/>
      <c r="T1650" s="218"/>
      <c r="AT1650" s="219" t="s">
        <v>195</v>
      </c>
      <c r="AU1650" s="219" t="s">
        <v>82</v>
      </c>
      <c r="AV1650" s="14" t="s">
        <v>82</v>
      </c>
      <c r="AW1650" s="14" t="s">
        <v>35</v>
      </c>
      <c r="AX1650" s="14" t="s">
        <v>73</v>
      </c>
      <c r="AY1650" s="219" t="s">
        <v>185</v>
      </c>
    </row>
    <row r="1651" spans="2:51" s="13" customFormat="1" ht="11.25">
      <c r="B1651" s="198"/>
      <c r="C1651" s="199"/>
      <c r="D1651" s="200" t="s">
        <v>195</v>
      </c>
      <c r="E1651" s="201" t="s">
        <v>19</v>
      </c>
      <c r="F1651" s="202" t="s">
        <v>1617</v>
      </c>
      <c r="G1651" s="199"/>
      <c r="H1651" s="201" t="s">
        <v>19</v>
      </c>
      <c r="I1651" s="203"/>
      <c r="J1651" s="199"/>
      <c r="K1651" s="199"/>
      <c r="L1651" s="204"/>
      <c r="M1651" s="205"/>
      <c r="N1651" s="206"/>
      <c r="O1651" s="206"/>
      <c r="P1651" s="206"/>
      <c r="Q1651" s="206"/>
      <c r="R1651" s="206"/>
      <c r="S1651" s="206"/>
      <c r="T1651" s="207"/>
      <c r="AT1651" s="208" t="s">
        <v>195</v>
      </c>
      <c r="AU1651" s="208" t="s">
        <v>82</v>
      </c>
      <c r="AV1651" s="13" t="s">
        <v>80</v>
      </c>
      <c r="AW1651" s="13" t="s">
        <v>35</v>
      </c>
      <c r="AX1651" s="13" t="s">
        <v>73</v>
      </c>
      <c r="AY1651" s="208" t="s">
        <v>185</v>
      </c>
    </row>
    <row r="1652" spans="2:51" s="14" customFormat="1" ht="11.25">
      <c r="B1652" s="209"/>
      <c r="C1652" s="210"/>
      <c r="D1652" s="200" t="s">
        <v>195</v>
      </c>
      <c r="E1652" s="211" t="s">
        <v>19</v>
      </c>
      <c r="F1652" s="212" t="s">
        <v>2173</v>
      </c>
      <c r="G1652" s="210"/>
      <c r="H1652" s="213">
        <v>60.621000000000002</v>
      </c>
      <c r="I1652" s="214"/>
      <c r="J1652" s="210"/>
      <c r="K1652" s="210"/>
      <c r="L1652" s="215"/>
      <c r="M1652" s="216"/>
      <c r="N1652" s="217"/>
      <c r="O1652" s="217"/>
      <c r="P1652" s="217"/>
      <c r="Q1652" s="217"/>
      <c r="R1652" s="217"/>
      <c r="S1652" s="217"/>
      <c r="T1652" s="218"/>
      <c r="AT1652" s="219" t="s">
        <v>195</v>
      </c>
      <c r="AU1652" s="219" t="s">
        <v>82</v>
      </c>
      <c r="AV1652" s="14" t="s">
        <v>82</v>
      </c>
      <c r="AW1652" s="14" t="s">
        <v>35</v>
      </c>
      <c r="AX1652" s="14" t="s">
        <v>73</v>
      </c>
      <c r="AY1652" s="219" t="s">
        <v>185</v>
      </c>
    </row>
    <row r="1653" spans="2:51" s="14" customFormat="1" ht="11.25">
      <c r="B1653" s="209"/>
      <c r="C1653" s="210"/>
      <c r="D1653" s="200" t="s">
        <v>195</v>
      </c>
      <c r="E1653" s="211" t="s">
        <v>19</v>
      </c>
      <c r="F1653" s="212" t="s">
        <v>1619</v>
      </c>
      <c r="G1653" s="210"/>
      <c r="H1653" s="213">
        <v>2.4</v>
      </c>
      <c r="I1653" s="214"/>
      <c r="J1653" s="210"/>
      <c r="K1653" s="210"/>
      <c r="L1653" s="215"/>
      <c r="M1653" s="216"/>
      <c r="N1653" s="217"/>
      <c r="O1653" s="217"/>
      <c r="P1653" s="217"/>
      <c r="Q1653" s="217"/>
      <c r="R1653" s="217"/>
      <c r="S1653" s="217"/>
      <c r="T1653" s="218"/>
      <c r="AT1653" s="219" t="s">
        <v>195</v>
      </c>
      <c r="AU1653" s="219" t="s">
        <v>82</v>
      </c>
      <c r="AV1653" s="14" t="s">
        <v>82</v>
      </c>
      <c r="AW1653" s="14" t="s">
        <v>35</v>
      </c>
      <c r="AX1653" s="14" t="s">
        <v>73</v>
      </c>
      <c r="AY1653" s="219" t="s">
        <v>185</v>
      </c>
    </row>
    <row r="1654" spans="2:51" s="14" customFormat="1" ht="11.25">
      <c r="B1654" s="209"/>
      <c r="C1654" s="210"/>
      <c r="D1654" s="200" t="s">
        <v>195</v>
      </c>
      <c r="E1654" s="211" t="s">
        <v>19</v>
      </c>
      <c r="F1654" s="212" t="s">
        <v>2174</v>
      </c>
      <c r="G1654" s="210"/>
      <c r="H1654" s="213">
        <v>-9.75</v>
      </c>
      <c r="I1654" s="214"/>
      <c r="J1654" s="210"/>
      <c r="K1654" s="210"/>
      <c r="L1654" s="215"/>
      <c r="M1654" s="216"/>
      <c r="N1654" s="217"/>
      <c r="O1654" s="217"/>
      <c r="P1654" s="217"/>
      <c r="Q1654" s="217"/>
      <c r="R1654" s="217"/>
      <c r="S1654" s="217"/>
      <c r="T1654" s="218"/>
      <c r="AT1654" s="219" t="s">
        <v>195</v>
      </c>
      <c r="AU1654" s="219" t="s">
        <v>82</v>
      </c>
      <c r="AV1654" s="14" t="s">
        <v>82</v>
      </c>
      <c r="AW1654" s="14" t="s">
        <v>35</v>
      </c>
      <c r="AX1654" s="14" t="s">
        <v>73</v>
      </c>
      <c r="AY1654" s="219" t="s">
        <v>185</v>
      </c>
    </row>
    <row r="1655" spans="2:51" s="13" customFormat="1" ht="11.25">
      <c r="B1655" s="198"/>
      <c r="C1655" s="199"/>
      <c r="D1655" s="200" t="s">
        <v>195</v>
      </c>
      <c r="E1655" s="201" t="s">
        <v>19</v>
      </c>
      <c r="F1655" s="202" t="s">
        <v>1621</v>
      </c>
      <c r="G1655" s="199"/>
      <c r="H1655" s="201" t="s">
        <v>19</v>
      </c>
      <c r="I1655" s="203"/>
      <c r="J1655" s="199"/>
      <c r="K1655" s="199"/>
      <c r="L1655" s="204"/>
      <c r="M1655" s="205"/>
      <c r="N1655" s="206"/>
      <c r="O1655" s="206"/>
      <c r="P1655" s="206"/>
      <c r="Q1655" s="206"/>
      <c r="R1655" s="206"/>
      <c r="S1655" s="206"/>
      <c r="T1655" s="207"/>
      <c r="AT1655" s="208" t="s">
        <v>195</v>
      </c>
      <c r="AU1655" s="208" t="s">
        <v>82</v>
      </c>
      <c r="AV1655" s="13" t="s">
        <v>80</v>
      </c>
      <c r="AW1655" s="13" t="s">
        <v>35</v>
      </c>
      <c r="AX1655" s="13" t="s">
        <v>73</v>
      </c>
      <c r="AY1655" s="208" t="s">
        <v>185</v>
      </c>
    </row>
    <row r="1656" spans="2:51" s="14" customFormat="1" ht="11.25">
      <c r="B1656" s="209"/>
      <c r="C1656" s="210"/>
      <c r="D1656" s="200" t="s">
        <v>195</v>
      </c>
      <c r="E1656" s="211" t="s">
        <v>19</v>
      </c>
      <c r="F1656" s="212" t="s">
        <v>2175</v>
      </c>
      <c r="G1656" s="210"/>
      <c r="H1656" s="213">
        <v>62.078000000000003</v>
      </c>
      <c r="I1656" s="214"/>
      <c r="J1656" s="210"/>
      <c r="K1656" s="210"/>
      <c r="L1656" s="215"/>
      <c r="M1656" s="216"/>
      <c r="N1656" s="217"/>
      <c r="O1656" s="217"/>
      <c r="P1656" s="217"/>
      <c r="Q1656" s="217"/>
      <c r="R1656" s="217"/>
      <c r="S1656" s="217"/>
      <c r="T1656" s="218"/>
      <c r="AT1656" s="219" t="s">
        <v>195</v>
      </c>
      <c r="AU1656" s="219" t="s">
        <v>82</v>
      </c>
      <c r="AV1656" s="14" t="s">
        <v>82</v>
      </c>
      <c r="AW1656" s="14" t="s">
        <v>35</v>
      </c>
      <c r="AX1656" s="14" t="s">
        <v>73</v>
      </c>
      <c r="AY1656" s="219" t="s">
        <v>185</v>
      </c>
    </row>
    <row r="1657" spans="2:51" s="14" customFormat="1" ht="11.25">
      <c r="B1657" s="209"/>
      <c r="C1657" s="210"/>
      <c r="D1657" s="200" t="s">
        <v>195</v>
      </c>
      <c r="E1657" s="211" t="s">
        <v>19</v>
      </c>
      <c r="F1657" s="212" t="s">
        <v>1623</v>
      </c>
      <c r="G1657" s="210"/>
      <c r="H1657" s="213">
        <v>3.78</v>
      </c>
      <c r="I1657" s="214"/>
      <c r="J1657" s="210"/>
      <c r="K1657" s="210"/>
      <c r="L1657" s="215"/>
      <c r="M1657" s="216"/>
      <c r="N1657" s="217"/>
      <c r="O1657" s="217"/>
      <c r="P1657" s="217"/>
      <c r="Q1657" s="217"/>
      <c r="R1657" s="217"/>
      <c r="S1657" s="217"/>
      <c r="T1657" s="218"/>
      <c r="AT1657" s="219" t="s">
        <v>195</v>
      </c>
      <c r="AU1657" s="219" t="s">
        <v>82</v>
      </c>
      <c r="AV1657" s="14" t="s">
        <v>82</v>
      </c>
      <c r="AW1657" s="14" t="s">
        <v>35</v>
      </c>
      <c r="AX1657" s="14" t="s">
        <v>73</v>
      </c>
      <c r="AY1657" s="219" t="s">
        <v>185</v>
      </c>
    </row>
    <row r="1658" spans="2:51" s="14" customFormat="1" ht="11.25">
      <c r="B1658" s="209"/>
      <c r="C1658" s="210"/>
      <c r="D1658" s="200" t="s">
        <v>195</v>
      </c>
      <c r="E1658" s="211" t="s">
        <v>19</v>
      </c>
      <c r="F1658" s="212" t="s">
        <v>2176</v>
      </c>
      <c r="G1658" s="210"/>
      <c r="H1658" s="213">
        <v>-12.15</v>
      </c>
      <c r="I1658" s="214"/>
      <c r="J1658" s="210"/>
      <c r="K1658" s="210"/>
      <c r="L1658" s="215"/>
      <c r="M1658" s="216"/>
      <c r="N1658" s="217"/>
      <c r="O1658" s="217"/>
      <c r="P1658" s="217"/>
      <c r="Q1658" s="217"/>
      <c r="R1658" s="217"/>
      <c r="S1658" s="217"/>
      <c r="T1658" s="218"/>
      <c r="AT1658" s="219" t="s">
        <v>195</v>
      </c>
      <c r="AU1658" s="219" t="s">
        <v>82</v>
      </c>
      <c r="AV1658" s="14" t="s">
        <v>82</v>
      </c>
      <c r="AW1658" s="14" t="s">
        <v>35</v>
      </c>
      <c r="AX1658" s="14" t="s">
        <v>73</v>
      </c>
      <c r="AY1658" s="219" t="s">
        <v>185</v>
      </c>
    </row>
    <row r="1659" spans="2:51" s="14" customFormat="1" ht="11.25">
      <c r="B1659" s="209"/>
      <c r="C1659" s="210"/>
      <c r="D1659" s="200" t="s">
        <v>195</v>
      </c>
      <c r="E1659" s="211" t="s">
        <v>19</v>
      </c>
      <c r="F1659" s="212" t="s">
        <v>2177</v>
      </c>
      <c r="G1659" s="210"/>
      <c r="H1659" s="213">
        <v>-1.68</v>
      </c>
      <c r="I1659" s="214"/>
      <c r="J1659" s="210"/>
      <c r="K1659" s="210"/>
      <c r="L1659" s="215"/>
      <c r="M1659" s="216"/>
      <c r="N1659" s="217"/>
      <c r="O1659" s="217"/>
      <c r="P1659" s="217"/>
      <c r="Q1659" s="217"/>
      <c r="R1659" s="217"/>
      <c r="S1659" s="217"/>
      <c r="T1659" s="218"/>
      <c r="AT1659" s="219" t="s">
        <v>195</v>
      </c>
      <c r="AU1659" s="219" t="s">
        <v>82</v>
      </c>
      <c r="AV1659" s="14" t="s">
        <v>82</v>
      </c>
      <c r="AW1659" s="14" t="s">
        <v>35</v>
      </c>
      <c r="AX1659" s="14" t="s">
        <v>73</v>
      </c>
      <c r="AY1659" s="219" t="s">
        <v>185</v>
      </c>
    </row>
    <row r="1660" spans="2:51" s="13" customFormat="1" ht="11.25">
      <c r="B1660" s="198"/>
      <c r="C1660" s="199"/>
      <c r="D1660" s="200" t="s">
        <v>195</v>
      </c>
      <c r="E1660" s="201" t="s">
        <v>19</v>
      </c>
      <c r="F1660" s="202" t="s">
        <v>1625</v>
      </c>
      <c r="G1660" s="199"/>
      <c r="H1660" s="201" t="s">
        <v>19</v>
      </c>
      <c r="I1660" s="203"/>
      <c r="J1660" s="199"/>
      <c r="K1660" s="199"/>
      <c r="L1660" s="204"/>
      <c r="M1660" s="205"/>
      <c r="N1660" s="206"/>
      <c r="O1660" s="206"/>
      <c r="P1660" s="206"/>
      <c r="Q1660" s="206"/>
      <c r="R1660" s="206"/>
      <c r="S1660" s="206"/>
      <c r="T1660" s="207"/>
      <c r="AT1660" s="208" t="s">
        <v>195</v>
      </c>
      <c r="AU1660" s="208" t="s">
        <v>82</v>
      </c>
      <c r="AV1660" s="13" t="s">
        <v>80</v>
      </c>
      <c r="AW1660" s="13" t="s">
        <v>35</v>
      </c>
      <c r="AX1660" s="13" t="s">
        <v>73</v>
      </c>
      <c r="AY1660" s="208" t="s">
        <v>185</v>
      </c>
    </row>
    <row r="1661" spans="2:51" s="14" customFormat="1" ht="11.25">
      <c r="B1661" s="209"/>
      <c r="C1661" s="210"/>
      <c r="D1661" s="200" t="s">
        <v>195</v>
      </c>
      <c r="E1661" s="211" t="s">
        <v>19</v>
      </c>
      <c r="F1661" s="212" t="s">
        <v>2178</v>
      </c>
      <c r="G1661" s="210"/>
      <c r="H1661" s="213">
        <v>62.030999999999999</v>
      </c>
      <c r="I1661" s="214"/>
      <c r="J1661" s="210"/>
      <c r="K1661" s="210"/>
      <c r="L1661" s="215"/>
      <c r="M1661" s="216"/>
      <c r="N1661" s="217"/>
      <c r="O1661" s="217"/>
      <c r="P1661" s="217"/>
      <c r="Q1661" s="217"/>
      <c r="R1661" s="217"/>
      <c r="S1661" s="217"/>
      <c r="T1661" s="218"/>
      <c r="AT1661" s="219" t="s">
        <v>195</v>
      </c>
      <c r="AU1661" s="219" t="s">
        <v>82</v>
      </c>
      <c r="AV1661" s="14" t="s">
        <v>82</v>
      </c>
      <c r="AW1661" s="14" t="s">
        <v>35</v>
      </c>
      <c r="AX1661" s="14" t="s">
        <v>73</v>
      </c>
      <c r="AY1661" s="219" t="s">
        <v>185</v>
      </c>
    </row>
    <row r="1662" spans="2:51" s="14" customFormat="1" ht="11.25">
      <c r="B1662" s="209"/>
      <c r="C1662" s="210"/>
      <c r="D1662" s="200" t="s">
        <v>195</v>
      </c>
      <c r="E1662" s="211" t="s">
        <v>19</v>
      </c>
      <c r="F1662" s="212" t="s">
        <v>1623</v>
      </c>
      <c r="G1662" s="210"/>
      <c r="H1662" s="213">
        <v>3.78</v>
      </c>
      <c r="I1662" s="214"/>
      <c r="J1662" s="210"/>
      <c r="K1662" s="210"/>
      <c r="L1662" s="215"/>
      <c r="M1662" s="216"/>
      <c r="N1662" s="217"/>
      <c r="O1662" s="217"/>
      <c r="P1662" s="217"/>
      <c r="Q1662" s="217"/>
      <c r="R1662" s="217"/>
      <c r="S1662" s="217"/>
      <c r="T1662" s="218"/>
      <c r="AT1662" s="219" t="s">
        <v>195</v>
      </c>
      <c r="AU1662" s="219" t="s">
        <v>82</v>
      </c>
      <c r="AV1662" s="14" t="s">
        <v>82</v>
      </c>
      <c r="AW1662" s="14" t="s">
        <v>35</v>
      </c>
      <c r="AX1662" s="14" t="s">
        <v>73</v>
      </c>
      <c r="AY1662" s="219" t="s">
        <v>185</v>
      </c>
    </row>
    <row r="1663" spans="2:51" s="14" customFormat="1" ht="11.25">
      <c r="B1663" s="209"/>
      <c r="C1663" s="210"/>
      <c r="D1663" s="200" t="s">
        <v>195</v>
      </c>
      <c r="E1663" s="211" t="s">
        <v>19</v>
      </c>
      <c r="F1663" s="212" t="s">
        <v>2176</v>
      </c>
      <c r="G1663" s="210"/>
      <c r="H1663" s="213">
        <v>-12.15</v>
      </c>
      <c r="I1663" s="214"/>
      <c r="J1663" s="210"/>
      <c r="K1663" s="210"/>
      <c r="L1663" s="215"/>
      <c r="M1663" s="216"/>
      <c r="N1663" s="217"/>
      <c r="O1663" s="217"/>
      <c r="P1663" s="217"/>
      <c r="Q1663" s="217"/>
      <c r="R1663" s="217"/>
      <c r="S1663" s="217"/>
      <c r="T1663" s="218"/>
      <c r="AT1663" s="219" t="s">
        <v>195</v>
      </c>
      <c r="AU1663" s="219" t="s">
        <v>82</v>
      </c>
      <c r="AV1663" s="14" t="s">
        <v>82</v>
      </c>
      <c r="AW1663" s="14" t="s">
        <v>35</v>
      </c>
      <c r="AX1663" s="14" t="s">
        <v>73</v>
      </c>
      <c r="AY1663" s="219" t="s">
        <v>185</v>
      </c>
    </row>
    <row r="1664" spans="2:51" s="14" customFormat="1" ht="11.25">
      <c r="B1664" s="209"/>
      <c r="C1664" s="210"/>
      <c r="D1664" s="200" t="s">
        <v>195</v>
      </c>
      <c r="E1664" s="211" t="s">
        <v>19</v>
      </c>
      <c r="F1664" s="212" t="s">
        <v>2177</v>
      </c>
      <c r="G1664" s="210"/>
      <c r="H1664" s="213">
        <v>-1.68</v>
      </c>
      <c r="I1664" s="214"/>
      <c r="J1664" s="210"/>
      <c r="K1664" s="210"/>
      <c r="L1664" s="215"/>
      <c r="M1664" s="216"/>
      <c r="N1664" s="217"/>
      <c r="O1664" s="217"/>
      <c r="P1664" s="217"/>
      <c r="Q1664" s="217"/>
      <c r="R1664" s="217"/>
      <c r="S1664" s="217"/>
      <c r="T1664" s="218"/>
      <c r="AT1664" s="219" t="s">
        <v>195</v>
      </c>
      <c r="AU1664" s="219" t="s">
        <v>82</v>
      </c>
      <c r="AV1664" s="14" t="s">
        <v>82</v>
      </c>
      <c r="AW1664" s="14" t="s">
        <v>35</v>
      </c>
      <c r="AX1664" s="14" t="s">
        <v>73</v>
      </c>
      <c r="AY1664" s="219" t="s">
        <v>185</v>
      </c>
    </row>
    <row r="1665" spans="2:51" s="13" customFormat="1" ht="11.25">
      <c r="B1665" s="198"/>
      <c r="C1665" s="199"/>
      <c r="D1665" s="200" t="s">
        <v>195</v>
      </c>
      <c r="E1665" s="201" t="s">
        <v>19</v>
      </c>
      <c r="F1665" s="202" t="s">
        <v>1627</v>
      </c>
      <c r="G1665" s="199"/>
      <c r="H1665" s="201" t="s">
        <v>19</v>
      </c>
      <c r="I1665" s="203"/>
      <c r="J1665" s="199"/>
      <c r="K1665" s="199"/>
      <c r="L1665" s="204"/>
      <c r="M1665" s="205"/>
      <c r="N1665" s="206"/>
      <c r="O1665" s="206"/>
      <c r="P1665" s="206"/>
      <c r="Q1665" s="206"/>
      <c r="R1665" s="206"/>
      <c r="S1665" s="206"/>
      <c r="T1665" s="207"/>
      <c r="AT1665" s="208" t="s">
        <v>195</v>
      </c>
      <c r="AU1665" s="208" t="s">
        <v>82</v>
      </c>
      <c r="AV1665" s="13" t="s">
        <v>80</v>
      </c>
      <c r="AW1665" s="13" t="s">
        <v>35</v>
      </c>
      <c r="AX1665" s="13" t="s">
        <v>73</v>
      </c>
      <c r="AY1665" s="208" t="s">
        <v>185</v>
      </c>
    </row>
    <row r="1666" spans="2:51" s="14" customFormat="1" ht="11.25">
      <c r="B1666" s="209"/>
      <c r="C1666" s="210"/>
      <c r="D1666" s="200" t="s">
        <v>195</v>
      </c>
      <c r="E1666" s="211" t="s">
        <v>19</v>
      </c>
      <c r="F1666" s="212" t="s">
        <v>2179</v>
      </c>
      <c r="G1666" s="210"/>
      <c r="H1666" s="213">
        <v>48.112000000000002</v>
      </c>
      <c r="I1666" s="214"/>
      <c r="J1666" s="210"/>
      <c r="K1666" s="210"/>
      <c r="L1666" s="215"/>
      <c r="M1666" s="216"/>
      <c r="N1666" s="217"/>
      <c r="O1666" s="217"/>
      <c r="P1666" s="217"/>
      <c r="Q1666" s="217"/>
      <c r="R1666" s="217"/>
      <c r="S1666" s="217"/>
      <c r="T1666" s="218"/>
      <c r="AT1666" s="219" t="s">
        <v>195</v>
      </c>
      <c r="AU1666" s="219" t="s">
        <v>82</v>
      </c>
      <c r="AV1666" s="14" t="s">
        <v>82</v>
      </c>
      <c r="AW1666" s="14" t="s">
        <v>35</v>
      </c>
      <c r="AX1666" s="14" t="s">
        <v>73</v>
      </c>
      <c r="AY1666" s="219" t="s">
        <v>185</v>
      </c>
    </row>
    <row r="1667" spans="2:51" s="14" customFormat="1" ht="11.25">
      <c r="B1667" s="209"/>
      <c r="C1667" s="210"/>
      <c r="D1667" s="200" t="s">
        <v>195</v>
      </c>
      <c r="E1667" s="211" t="s">
        <v>19</v>
      </c>
      <c r="F1667" s="212" t="s">
        <v>1629</v>
      </c>
      <c r="G1667" s="210"/>
      <c r="H1667" s="213">
        <v>2.1</v>
      </c>
      <c r="I1667" s="214"/>
      <c r="J1667" s="210"/>
      <c r="K1667" s="210"/>
      <c r="L1667" s="215"/>
      <c r="M1667" s="216"/>
      <c r="N1667" s="217"/>
      <c r="O1667" s="217"/>
      <c r="P1667" s="217"/>
      <c r="Q1667" s="217"/>
      <c r="R1667" s="217"/>
      <c r="S1667" s="217"/>
      <c r="T1667" s="218"/>
      <c r="AT1667" s="219" t="s">
        <v>195</v>
      </c>
      <c r="AU1667" s="219" t="s">
        <v>82</v>
      </c>
      <c r="AV1667" s="14" t="s">
        <v>82</v>
      </c>
      <c r="AW1667" s="14" t="s">
        <v>35</v>
      </c>
      <c r="AX1667" s="14" t="s">
        <v>73</v>
      </c>
      <c r="AY1667" s="219" t="s">
        <v>185</v>
      </c>
    </row>
    <row r="1668" spans="2:51" s="14" customFormat="1" ht="11.25">
      <c r="B1668" s="209"/>
      <c r="C1668" s="210"/>
      <c r="D1668" s="200" t="s">
        <v>195</v>
      </c>
      <c r="E1668" s="211" t="s">
        <v>19</v>
      </c>
      <c r="F1668" s="212" t="s">
        <v>2180</v>
      </c>
      <c r="G1668" s="210"/>
      <c r="H1668" s="213">
        <v>-8.5679999999999996</v>
      </c>
      <c r="I1668" s="214"/>
      <c r="J1668" s="210"/>
      <c r="K1668" s="210"/>
      <c r="L1668" s="215"/>
      <c r="M1668" s="216"/>
      <c r="N1668" s="217"/>
      <c r="O1668" s="217"/>
      <c r="P1668" s="217"/>
      <c r="Q1668" s="217"/>
      <c r="R1668" s="217"/>
      <c r="S1668" s="217"/>
      <c r="T1668" s="218"/>
      <c r="AT1668" s="219" t="s">
        <v>195</v>
      </c>
      <c r="AU1668" s="219" t="s">
        <v>82</v>
      </c>
      <c r="AV1668" s="14" t="s">
        <v>82</v>
      </c>
      <c r="AW1668" s="14" t="s">
        <v>35</v>
      </c>
      <c r="AX1668" s="14" t="s">
        <v>73</v>
      </c>
      <c r="AY1668" s="219" t="s">
        <v>185</v>
      </c>
    </row>
    <row r="1669" spans="2:51" s="13" customFormat="1" ht="11.25">
      <c r="B1669" s="198"/>
      <c r="C1669" s="199"/>
      <c r="D1669" s="200" t="s">
        <v>195</v>
      </c>
      <c r="E1669" s="201" t="s">
        <v>19</v>
      </c>
      <c r="F1669" s="202" t="s">
        <v>1631</v>
      </c>
      <c r="G1669" s="199"/>
      <c r="H1669" s="201" t="s">
        <v>19</v>
      </c>
      <c r="I1669" s="203"/>
      <c r="J1669" s="199"/>
      <c r="K1669" s="199"/>
      <c r="L1669" s="204"/>
      <c r="M1669" s="205"/>
      <c r="N1669" s="206"/>
      <c r="O1669" s="206"/>
      <c r="P1669" s="206"/>
      <c r="Q1669" s="206"/>
      <c r="R1669" s="206"/>
      <c r="S1669" s="206"/>
      <c r="T1669" s="207"/>
      <c r="AT1669" s="208" t="s">
        <v>195</v>
      </c>
      <c r="AU1669" s="208" t="s">
        <v>82</v>
      </c>
      <c r="AV1669" s="13" t="s">
        <v>80</v>
      </c>
      <c r="AW1669" s="13" t="s">
        <v>35</v>
      </c>
      <c r="AX1669" s="13" t="s">
        <v>73</v>
      </c>
      <c r="AY1669" s="208" t="s">
        <v>185</v>
      </c>
    </row>
    <row r="1670" spans="2:51" s="14" customFormat="1" ht="11.25">
      <c r="B1670" s="209"/>
      <c r="C1670" s="210"/>
      <c r="D1670" s="200" t="s">
        <v>195</v>
      </c>
      <c r="E1670" s="211" t="s">
        <v>19</v>
      </c>
      <c r="F1670" s="212" t="s">
        <v>2181</v>
      </c>
      <c r="G1670" s="210"/>
      <c r="H1670" s="213">
        <v>48.856000000000002</v>
      </c>
      <c r="I1670" s="214"/>
      <c r="J1670" s="210"/>
      <c r="K1670" s="210"/>
      <c r="L1670" s="215"/>
      <c r="M1670" s="216"/>
      <c r="N1670" s="217"/>
      <c r="O1670" s="217"/>
      <c r="P1670" s="217"/>
      <c r="Q1670" s="217"/>
      <c r="R1670" s="217"/>
      <c r="S1670" s="217"/>
      <c r="T1670" s="218"/>
      <c r="AT1670" s="219" t="s">
        <v>195</v>
      </c>
      <c r="AU1670" s="219" t="s">
        <v>82</v>
      </c>
      <c r="AV1670" s="14" t="s">
        <v>82</v>
      </c>
      <c r="AW1670" s="14" t="s">
        <v>35</v>
      </c>
      <c r="AX1670" s="14" t="s">
        <v>73</v>
      </c>
      <c r="AY1670" s="219" t="s">
        <v>185</v>
      </c>
    </row>
    <row r="1671" spans="2:51" s="14" customFormat="1" ht="11.25">
      <c r="B1671" s="209"/>
      <c r="C1671" s="210"/>
      <c r="D1671" s="200" t="s">
        <v>195</v>
      </c>
      <c r="E1671" s="211" t="s">
        <v>19</v>
      </c>
      <c r="F1671" s="212" t="s">
        <v>1629</v>
      </c>
      <c r="G1671" s="210"/>
      <c r="H1671" s="213">
        <v>2.1</v>
      </c>
      <c r="I1671" s="214"/>
      <c r="J1671" s="210"/>
      <c r="K1671" s="210"/>
      <c r="L1671" s="215"/>
      <c r="M1671" s="216"/>
      <c r="N1671" s="217"/>
      <c r="O1671" s="217"/>
      <c r="P1671" s="217"/>
      <c r="Q1671" s="217"/>
      <c r="R1671" s="217"/>
      <c r="S1671" s="217"/>
      <c r="T1671" s="218"/>
      <c r="AT1671" s="219" t="s">
        <v>195</v>
      </c>
      <c r="AU1671" s="219" t="s">
        <v>82</v>
      </c>
      <c r="AV1671" s="14" t="s">
        <v>82</v>
      </c>
      <c r="AW1671" s="14" t="s">
        <v>35</v>
      </c>
      <c r="AX1671" s="14" t="s">
        <v>73</v>
      </c>
      <c r="AY1671" s="219" t="s">
        <v>185</v>
      </c>
    </row>
    <row r="1672" spans="2:51" s="14" customFormat="1" ht="11.25">
      <c r="B1672" s="209"/>
      <c r="C1672" s="210"/>
      <c r="D1672" s="200" t="s">
        <v>195</v>
      </c>
      <c r="E1672" s="211" t="s">
        <v>19</v>
      </c>
      <c r="F1672" s="212" t="s">
        <v>2182</v>
      </c>
      <c r="G1672" s="210"/>
      <c r="H1672" s="213">
        <v>-6.75</v>
      </c>
      <c r="I1672" s="214"/>
      <c r="J1672" s="210"/>
      <c r="K1672" s="210"/>
      <c r="L1672" s="215"/>
      <c r="M1672" s="216"/>
      <c r="N1672" s="217"/>
      <c r="O1672" s="217"/>
      <c r="P1672" s="217"/>
      <c r="Q1672" s="217"/>
      <c r="R1672" s="217"/>
      <c r="S1672" s="217"/>
      <c r="T1672" s="218"/>
      <c r="AT1672" s="219" t="s">
        <v>195</v>
      </c>
      <c r="AU1672" s="219" t="s">
        <v>82</v>
      </c>
      <c r="AV1672" s="14" t="s">
        <v>82</v>
      </c>
      <c r="AW1672" s="14" t="s">
        <v>35</v>
      </c>
      <c r="AX1672" s="14" t="s">
        <v>73</v>
      </c>
      <c r="AY1672" s="219" t="s">
        <v>185</v>
      </c>
    </row>
    <row r="1673" spans="2:51" s="14" customFormat="1" ht="11.25">
      <c r="B1673" s="209"/>
      <c r="C1673" s="210"/>
      <c r="D1673" s="200" t="s">
        <v>195</v>
      </c>
      <c r="E1673" s="211" t="s">
        <v>19</v>
      </c>
      <c r="F1673" s="212" t="s">
        <v>2183</v>
      </c>
      <c r="G1673" s="210"/>
      <c r="H1673" s="213">
        <v>-0.9</v>
      </c>
      <c r="I1673" s="214"/>
      <c r="J1673" s="210"/>
      <c r="K1673" s="210"/>
      <c r="L1673" s="215"/>
      <c r="M1673" s="216"/>
      <c r="N1673" s="217"/>
      <c r="O1673" s="217"/>
      <c r="P1673" s="217"/>
      <c r="Q1673" s="217"/>
      <c r="R1673" s="217"/>
      <c r="S1673" s="217"/>
      <c r="T1673" s="218"/>
      <c r="AT1673" s="219" t="s">
        <v>195</v>
      </c>
      <c r="AU1673" s="219" t="s">
        <v>82</v>
      </c>
      <c r="AV1673" s="14" t="s">
        <v>82</v>
      </c>
      <c r="AW1673" s="14" t="s">
        <v>35</v>
      </c>
      <c r="AX1673" s="14" t="s">
        <v>73</v>
      </c>
      <c r="AY1673" s="219" t="s">
        <v>185</v>
      </c>
    </row>
    <row r="1674" spans="2:51" s="13" customFormat="1" ht="11.25">
      <c r="B1674" s="198"/>
      <c r="C1674" s="199"/>
      <c r="D1674" s="200" t="s">
        <v>195</v>
      </c>
      <c r="E1674" s="201" t="s">
        <v>19</v>
      </c>
      <c r="F1674" s="202" t="s">
        <v>1633</v>
      </c>
      <c r="G1674" s="199"/>
      <c r="H1674" s="201" t="s">
        <v>19</v>
      </c>
      <c r="I1674" s="203"/>
      <c r="J1674" s="199"/>
      <c r="K1674" s="199"/>
      <c r="L1674" s="204"/>
      <c r="M1674" s="205"/>
      <c r="N1674" s="206"/>
      <c r="O1674" s="206"/>
      <c r="P1674" s="206"/>
      <c r="Q1674" s="206"/>
      <c r="R1674" s="206"/>
      <c r="S1674" s="206"/>
      <c r="T1674" s="207"/>
      <c r="AT1674" s="208" t="s">
        <v>195</v>
      </c>
      <c r="AU1674" s="208" t="s">
        <v>82</v>
      </c>
      <c r="AV1674" s="13" t="s">
        <v>80</v>
      </c>
      <c r="AW1674" s="13" t="s">
        <v>35</v>
      </c>
      <c r="AX1674" s="13" t="s">
        <v>73</v>
      </c>
      <c r="AY1674" s="208" t="s">
        <v>185</v>
      </c>
    </row>
    <row r="1675" spans="2:51" s="14" customFormat="1" ht="11.25">
      <c r="B1675" s="209"/>
      <c r="C1675" s="210"/>
      <c r="D1675" s="200" t="s">
        <v>195</v>
      </c>
      <c r="E1675" s="211" t="s">
        <v>19</v>
      </c>
      <c r="F1675" s="212" t="s">
        <v>2179</v>
      </c>
      <c r="G1675" s="210"/>
      <c r="H1675" s="213">
        <v>48.112000000000002</v>
      </c>
      <c r="I1675" s="214"/>
      <c r="J1675" s="210"/>
      <c r="K1675" s="210"/>
      <c r="L1675" s="215"/>
      <c r="M1675" s="216"/>
      <c r="N1675" s="217"/>
      <c r="O1675" s="217"/>
      <c r="P1675" s="217"/>
      <c r="Q1675" s="217"/>
      <c r="R1675" s="217"/>
      <c r="S1675" s="217"/>
      <c r="T1675" s="218"/>
      <c r="AT1675" s="219" t="s">
        <v>195</v>
      </c>
      <c r="AU1675" s="219" t="s">
        <v>82</v>
      </c>
      <c r="AV1675" s="14" t="s">
        <v>82</v>
      </c>
      <c r="AW1675" s="14" t="s">
        <v>35</v>
      </c>
      <c r="AX1675" s="14" t="s">
        <v>73</v>
      </c>
      <c r="AY1675" s="219" t="s">
        <v>185</v>
      </c>
    </row>
    <row r="1676" spans="2:51" s="14" customFormat="1" ht="11.25">
      <c r="B1676" s="209"/>
      <c r="C1676" s="210"/>
      <c r="D1676" s="200" t="s">
        <v>195</v>
      </c>
      <c r="E1676" s="211" t="s">
        <v>19</v>
      </c>
      <c r="F1676" s="212" t="s">
        <v>1629</v>
      </c>
      <c r="G1676" s="210"/>
      <c r="H1676" s="213">
        <v>2.1</v>
      </c>
      <c r="I1676" s="214"/>
      <c r="J1676" s="210"/>
      <c r="K1676" s="210"/>
      <c r="L1676" s="215"/>
      <c r="M1676" s="216"/>
      <c r="N1676" s="217"/>
      <c r="O1676" s="217"/>
      <c r="P1676" s="217"/>
      <c r="Q1676" s="217"/>
      <c r="R1676" s="217"/>
      <c r="S1676" s="217"/>
      <c r="T1676" s="218"/>
      <c r="AT1676" s="219" t="s">
        <v>195</v>
      </c>
      <c r="AU1676" s="219" t="s">
        <v>82</v>
      </c>
      <c r="AV1676" s="14" t="s">
        <v>82</v>
      </c>
      <c r="AW1676" s="14" t="s">
        <v>35</v>
      </c>
      <c r="AX1676" s="14" t="s">
        <v>73</v>
      </c>
      <c r="AY1676" s="219" t="s">
        <v>185</v>
      </c>
    </row>
    <row r="1677" spans="2:51" s="14" customFormat="1" ht="11.25">
      <c r="B1677" s="209"/>
      <c r="C1677" s="210"/>
      <c r="D1677" s="200" t="s">
        <v>195</v>
      </c>
      <c r="E1677" s="211" t="s">
        <v>19</v>
      </c>
      <c r="F1677" s="212" t="s">
        <v>2180</v>
      </c>
      <c r="G1677" s="210"/>
      <c r="H1677" s="213">
        <v>-8.5679999999999996</v>
      </c>
      <c r="I1677" s="214"/>
      <c r="J1677" s="210"/>
      <c r="K1677" s="210"/>
      <c r="L1677" s="215"/>
      <c r="M1677" s="216"/>
      <c r="N1677" s="217"/>
      <c r="O1677" s="217"/>
      <c r="P1677" s="217"/>
      <c r="Q1677" s="217"/>
      <c r="R1677" s="217"/>
      <c r="S1677" s="217"/>
      <c r="T1677" s="218"/>
      <c r="AT1677" s="219" t="s">
        <v>195</v>
      </c>
      <c r="AU1677" s="219" t="s">
        <v>82</v>
      </c>
      <c r="AV1677" s="14" t="s">
        <v>82</v>
      </c>
      <c r="AW1677" s="14" t="s">
        <v>35</v>
      </c>
      <c r="AX1677" s="14" t="s">
        <v>73</v>
      </c>
      <c r="AY1677" s="219" t="s">
        <v>185</v>
      </c>
    </row>
    <row r="1678" spans="2:51" s="14" customFormat="1" ht="11.25">
      <c r="B1678" s="209"/>
      <c r="C1678" s="210"/>
      <c r="D1678" s="200" t="s">
        <v>195</v>
      </c>
      <c r="E1678" s="211" t="s">
        <v>19</v>
      </c>
      <c r="F1678" s="212" t="s">
        <v>2183</v>
      </c>
      <c r="G1678" s="210"/>
      <c r="H1678" s="213">
        <v>-0.9</v>
      </c>
      <c r="I1678" s="214"/>
      <c r="J1678" s="210"/>
      <c r="K1678" s="210"/>
      <c r="L1678" s="215"/>
      <c r="M1678" s="216"/>
      <c r="N1678" s="217"/>
      <c r="O1678" s="217"/>
      <c r="P1678" s="217"/>
      <c r="Q1678" s="217"/>
      <c r="R1678" s="217"/>
      <c r="S1678" s="217"/>
      <c r="T1678" s="218"/>
      <c r="AT1678" s="219" t="s">
        <v>195</v>
      </c>
      <c r="AU1678" s="219" t="s">
        <v>82</v>
      </c>
      <c r="AV1678" s="14" t="s">
        <v>82</v>
      </c>
      <c r="AW1678" s="14" t="s">
        <v>35</v>
      </c>
      <c r="AX1678" s="14" t="s">
        <v>73</v>
      </c>
      <c r="AY1678" s="219" t="s">
        <v>185</v>
      </c>
    </row>
    <row r="1679" spans="2:51" s="13" customFormat="1" ht="11.25">
      <c r="B1679" s="198"/>
      <c r="C1679" s="199"/>
      <c r="D1679" s="200" t="s">
        <v>195</v>
      </c>
      <c r="E1679" s="201" t="s">
        <v>19</v>
      </c>
      <c r="F1679" s="202" t="s">
        <v>1634</v>
      </c>
      <c r="G1679" s="199"/>
      <c r="H1679" s="201" t="s">
        <v>19</v>
      </c>
      <c r="I1679" s="203"/>
      <c r="J1679" s="199"/>
      <c r="K1679" s="199"/>
      <c r="L1679" s="204"/>
      <c r="M1679" s="205"/>
      <c r="N1679" s="206"/>
      <c r="O1679" s="206"/>
      <c r="P1679" s="206"/>
      <c r="Q1679" s="206"/>
      <c r="R1679" s="206"/>
      <c r="S1679" s="206"/>
      <c r="T1679" s="207"/>
      <c r="AT1679" s="208" t="s">
        <v>195</v>
      </c>
      <c r="AU1679" s="208" t="s">
        <v>82</v>
      </c>
      <c r="AV1679" s="13" t="s">
        <v>80</v>
      </c>
      <c r="AW1679" s="13" t="s">
        <v>35</v>
      </c>
      <c r="AX1679" s="13" t="s">
        <v>73</v>
      </c>
      <c r="AY1679" s="208" t="s">
        <v>185</v>
      </c>
    </row>
    <row r="1680" spans="2:51" s="14" customFormat="1" ht="11.25">
      <c r="B1680" s="209"/>
      <c r="C1680" s="210"/>
      <c r="D1680" s="200" t="s">
        <v>195</v>
      </c>
      <c r="E1680" s="211" t="s">
        <v>19</v>
      </c>
      <c r="F1680" s="212" t="s">
        <v>2184</v>
      </c>
      <c r="G1680" s="210"/>
      <c r="H1680" s="213">
        <v>69.254000000000005</v>
      </c>
      <c r="I1680" s="214"/>
      <c r="J1680" s="210"/>
      <c r="K1680" s="210"/>
      <c r="L1680" s="215"/>
      <c r="M1680" s="216"/>
      <c r="N1680" s="217"/>
      <c r="O1680" s="217"/>
      <c r="P1680" s="217"/>
      <c r="Q1680" s="217"/>
      <c r="R1680" s="217"/>
      <c r="S1680" s="217"/>
      <c r="T1680" s="218"/>
      <c r="AT1680" s="219" t="s">
        <v>195</v>
      </c>
      <c r="AU1680" s="219" t="s">
        <v>82</v>
      </c>
      <c r="AV1680" s="14" t="s">
        <v>82</v>
      </c>
      <c r="AW1680" s="14" t="s">
        <v>35</v>
      </c>
      <c r="AX1680" s="14" t="s">
        <v>73</v>
      </c>
      <c r="AY1680" s="219" t="s">
        <v>185</v>
      </c>
    </row>
    <row r="1681" spans="2:51" s="14" customFormat="1" ht="11.25">
      <c r="B1681" s="209"/>
      <c r="C1681" s="210"/>
      <c r="D1681" s="200" t="s">
        <v>195</v>
      </c>
      <c r="E1681" s="211" t="s">
        <v>19</v>
      </c>
      <c r="F1681" s="212" t="s">
        <v>1636</v>
      </c>
      <c r="G1681" s="210"/>
      <c r="H1681" s="213">
        <v>3</v>
      </c>
      <c r="I1681" s="214"/>
      <c r="J1681" s="210"/>
      <c r="K1681" s="210"/>
      <c r="L1681" s="215"/>
      <c r="M1681" s="216"/>
      <c r="N1681" s="217"/>
      <c r="O1681" s="217"/>
      <c r="P1681" s="217"/>
      <c r="Q1681" s="217"/>
      <c r="R1681" s="217"/>
      <c r="S1681" s="217"/>
      <c r="T1681" s="218"/>
      <c r="AT1681" s="219" t="s">
        <v>195</v>
      </c>
      <c r="AU1681" s="219" t="s">
        <v>82</v>
      </c>
      <c r="AV1681" s="14" t="s">
        <v>82</v>
      </c>
      <c r="AW1681" s="14" t="s">
        <v>35</v>
      </c>
      <c r="AX1681" s="14" t="s">
        <v>73</v>
      </c>
      <c r="AY1681" s="219" t="s">
        <v>185</v>
      </c>
    </row>
    <row r="1682" spans="2:51" s="14" customFormat="1" ht="11.25">
      <c r="B1682" s="209"/>
      <c r="C1682" s="210"/>
      <c r="D1682" s="200" t="s">
        <v>195</v>
      </c>
      <c r="E1682" s="211" t="s">
        <v>19</v>
      </c>
      <c r="F1682" s="212" t="s">
        <v>2185</v>
      </c>
      <c r="G1682" s="210"/>
      <c r="H1682" s="213">
        <v>-33.317999999999998</v>
      </c>
      <c r="I1682" s="214"/>
      <c r="J1682" s="210"/>
      <c r="K1682" s="210"/>
      <c r="L1682" s="215"/>
      <c r="M1682" s="216"/>
      <c r="N1682" s="217"/>
      <c r="O1682" s="217"/>
      <c r="P1682" s="217"/>
      <c r="Q1682" s="217"/>
      <c r="R1682" s="217"/>
      <c r="S1682" s="217"/>
      <c r="T1682" s="218"/>
      <c r="AT1682" s="219" t="s">
        <v>195</v>
      </c>
      <c r="AU1682" s="219" t="s">
        <v>82</v>
      </c>
      <c r="AV1682" s="14" t="s">
        <v>82</v>
      </c>
      <c r="AW1682" s="14" t="s">
        <v>35</v>
      </c>
      <c r="AX1682" s="14" t="s">
        <v>73</v>
      </c>
      <c r="AY1682" s="219" t="s">
        <v>185</v>
      </c>
    </row>
    <row r="1683" spans="2:51" s="13" customFormat="1" ht="11.25">
      <c r="B1683" s="198"/>
      <c r="C1683" s="199"/>
      <c r="D1683" s="200" t="s">
        <v>195</v>
      </c>
      <c r="E1683" s="201" t="s">
        <v>19</v>
      </c>
      <c r="F1683" s="202" t="s">
        <v>1638</v>
      </c>
      <c r="G1683" s="199"/>
      <c r="H1683" s="201" t="s">
        <v>19</v>
      </c>
      <c r="I1683" s="203"/>
      <c r="J1683" s="199"/>
      <c r="K1683" s="199"/>
      <c r="L1683" s="204"/>
      <c r="M1683" s="205"/>
      <c r="N1683" s="206"/>
      <c r="O1683" s="206"/>
      <c r="P1683" s="206"/>
      <c r="Q1683" s="206"/>
      <c r="R1683" s="206"/>
      <c r="S1683" s="206"/>
      <c r="T1683" s="207"/>
      <c r="AT1683" s="208" t="s">
        <v>195</v>
      </c>
      <c r="AU1683" s="208" t="s">
        <v>82</v>
      </c>
      <c r="AV1683" s="13" t="s">
        <v>80</v>
      </c>
      <c r="AW1683" s="13" t="s">
        <v>35</v>
      </c>
      <c r="AX1683" s="13" t="s">
        <v>73</v>
      </c>
      <c r="AY1683" s="208" t="s">
        <v>185</v>
      </c>
    </row>
    <row r="1684" spans="2:51" s="14" customFormat="1" ht="11.25">
      <c r="B1684" s="209"/>
      <c r="C1684" s="210"/>
      <c r="D1684" s="200" t="s">
        <v>195</v>
      </c>
      <c r="E1684" s="211" t="s">
        <v>19</v>
      </c>
      <c r="F1684" s="212" t="s">
        <v>2186</v>
      </c>
      <c r="G1684" s="210"/>
      <c r="H1684" s="213">
        <v>67.673000000000002</v>
      </c>
      <c r="I1684" s="214"/>
      <c r="J1684" s="210"/>
      <c r="K1684" s="210"/>
      <c r="L1684" s="215"/>
      <c r="M1684" s="216"/>
      <c r="N1684" s="217"/>
      <c r="O1684" s="217"/>
      <c r="P1684" s="217"/>
      <c r="Q1684" s="217"/>
      <c r="R1684" s="217"/>
      <c r="S1684" s="217"/>
      <c r="T1684" s="218"/>
      <c r="AT1684" s="219" t="s">
        <v>195</v>
      </c>
      <c r="AU1684" s="219" t="s">
        <v>82</v>
      </c>
      <c r="AV1684" s="14" t="s">
        <v>82</v>
      </c>
      <c r="AW1684" s="14" t="s">
        <v>35</v>
      </c>
      <c r="AX1684" s="14" t="s">
        <v>73</v>
      </c>
      <c r="AY1684" s="219" t="s">
        <v>185</v>
      </c>
    </row>
    <row r="1685" spans="2:51" s="14" customFormat="1" ht="11.25">
      <c r="B1685" s="209"/>
      <c r="C1685" s="210"/>
      <c r="D1685" s="200" t="s">
        <v>195</v>
      </c>
      <c r="E1685" s="211" t="s">
        <v>19</v>
      </c>
      <c r="F1685" s="212" t="s">
        <v>1636</v>
      </c>
      <c r="G1685" s="210"/>
      <c r="H1685" s="213">
        <v>3</v>
      </c>
      <c r="I1685" s="214"/>
      <c r="J1685" s="210"/>
      <c r="K1685" s="210"/>
      <c r="L1685" s="215"/>
      <c r="M1685" s="216"/>
      <c r="N1685" s="217"/>
      <c r="O1685" s="217"/>
      <c r="P1685" s="217"/>
      <c r="Q1685" s="217"/>
      <c r="R1685" s="217"/>
      <c r="S1685" s="217"/>
      <c r="T1685" s="218"/>
      <c r="AT1685" s="219" t="s">
        <v>195</v>
      </c>
      <c r="AU1685" s="219" t="s">
        <v>82</v>
      </c>
      <c r="AV1685" s="14" t="s">
        <v>82</v>
      </c>
      <c r="AW1685" s="14" t="s">
        <v>35</v>
      </c>
      <c r="AX1685" s="14" t="s">
        <v>73</v>
      </c>
      <c r="AY1685" s="219" t="s">
        <v>185</v>
      </c>
    </row>
    <row r="1686" spans="2:51" s="14" customFormat="1" ht="11.25">
      <c r="B1686" s="209"/>
      <c r="C1686" s="210"/>
      <c r="D1686" s="200" t="s">
        <v>195</v>
      </c>
      <c r="E1686" s="211" t="s">
        <v>19</v>
      </c>
      <c r="F1686" s="212" t="s">
        <v>2187</v>
      </c>
      <c r="G1686" s="210"/>
      <c r="H1686" s="213">
        <v>-17.568000000000001</v>
      </c>
      <c r="I1686" s="214"/>
      <c r="J1686" s="210"/>
      <c r="K1686" s="210"/>
      <c r="L1686" s="215"/>
      <c r="M1686" s="216"/>
      <c r="N1686" s="217"/>
      <c r="O1686" s="217"/>
      <c r="P1686" s="217"/>
      <c r="Q1686" s="217"/>
      <c r="R1686" s="217"/>
      <c r="S1686" s="217"/>
      <c r="T1686" s="218"/>
      <c r="AT1686" s="219" t="s">
        <v>195</v>
      </c>
      <c r="AU1686" s="219" t="s">
        <v>82</v>
      </c>
      <c r="AV1686" s="14" t="s">
        <v>82</v>
      </c>
      <c r="AW1686" s="14" t="s">
        <v>35</v>
      </c>
      <c r="AX1686" s="14" t="s">
        <v>73</v>
      </c>
      <c r="AY1686" s="219" t="s">
        <v>185</v>
      </c>
    </row>
    <row r="1687" spans="2:51" s="13" customFormat="1" ht="11.25">
      <c r="B1687" s="198"/>
      <c r="C1687" s="199"/>
      <c r="D1687" s="200" t="s">
        <v>195</v>
      </c>
      <c r="E1687" s="201" t="s">
        <v>19</v>
      </c>
      <c r="F1687" s="202" t="s">
        <v>1640</v>
      </c>
      <c r="G1687" s="199"/>
      <c r="H1687" s="201" t="s">
        <v>19</v>
      </c>
      <c r="I1687" s="203"/>
      <c r="J1687" s="199"/>
      <c r="K1687" s="199"/>
      <c r="L1687" s="204"/>
      <c r="M1687" s="205"/>
      <c r="N1687" s="206"/>
      <c r="O1687" s="206"/>
      <c r="P1687" s="206"/>
      <c r="Q1687" s="206"/>
      <c r="R1687" s="206"/>
      <c r="S1687" s="206"/>
      <c r="T1687" s="207"/>
      <c r="AT1687" s="208" t="s">
        <v>195</v>
      </c>
      <c r="AU1687" s="208" t="s">
        <v>82</v>
      </c>
      <c r="AV1687" s="13" t="s">
        <v>80</v>
      </c>
      <c r="AW1687" s="13" t="s">
        <v>35</v>
      </c>
      <c r="AX1687" s="13" t="s">
        <v>73</v>
      </c>
      <c r="AY1687" s="208" t="s">
        <v>185</v>
      </c>
    </row>
    <row r="1688" spans="2:51" s="14" customFormat="1" ht="11.25">
      <c r="B1688" s="209"/>
      <c r="C1688" s="210"/>
      <c r="D1688" s="200" t="s">
        <v>195</v>
      </c>
      <c r="E1688" s="211" t="s">
        <v>19</v>
      </c>
      <c r="F1688" s="212" t="s">
        <v>2188</v>
      </c>
      <c r="G1688" s="210"/>
      <c r="H1688" s="213">
        <v>51.180999999999997</v>
      </c>
      <c r="I1688" s="214"/>
      <c r="J1688" s="210"/>
      <c r="K1688" s="210"/>
      <c r="L1688" s="215"/>
      <c r="M1688" s="216"/>
      <c r="N1688" s="217"/>
      <c r="O1688" s="217"/>
      <c r="P1688" s="217"/>
      <c r="Q1688" s="217"/>
      <c r="R1688" s="217"/>
      <c r="S1688" s="217"/>
      <c r="T1688" s="218"/>
      <c r="AT1688" s="219" t="s">
        <v>195</v>
      </c>
      <c r="AU1688" s="219" t="s">
        <v>82</v>
      </c>
      <c r="AV1688" s="14" t="s">
        <v>82</v>
      </c>
      <c r="AW1688" s="14" t="s">
        <v>35</v>
      </c>
      <c r="AX1688" s="14" t="s">
        <v>73</v>
      </c>
      <c r="AY1688" s="219" t="s">
        <v>185</v>
      </c>
    </row>
    <row r="1689" spans="2:51" s="14" customFormat="1" ht="11.25">
      <c r="B1689" s="209"/>
      <c r="C1689" s="210"/>
      <c r="D1689" s="200" t="s">
        <v>195</v>
      </c>
      <c r="E1689" s="211" t="s">
        <v>19</v>
      </c>
      <c r="F1689" s="212" t="s">
        <v>1629</v>
      </c>
      <c r="G1689" s="210"/>
      <c r="H1689" s="213">
        <v>2.1</v>
      </c>
      <c r="I1689" s="214"/>
      <c r="J1689" s="210"/>
      <c r="K1689" s="210"/>
      <c r="L1689" s="215"/>
      <c r="M1689" s="216"/>
      <c r="N1689" s="217"/>
      <c r="O1689" s="217"/>
      <c r="P1689" s="217"/>
      <c r="Q1689" s="217"/>
      <c r="R1689" s="217"/>
      <c r="S1689" s="217"/>
      <c r="T1689" s="218"/>
      <c r="AT1689" s="219" t="s">
        <v>195</v>
      </c>
      <c r="AU1689" s="219" t="s">
        <v>82</v>
      </c>
      <c r="AV1689" s="14" t="s">
        <v>82</v>
      </c>
      <c r="AW1689" s="14" t="s">
        <v>35</v>
      </c>
      <c r="AX1689" s="14" t="s">
        <v>73</v>
      </c>
      <c r="AY1689" s="219" t="s">
        <v>185</v>
      </c>
    </row>
    <row r="1690" spans="2:51" s="14" customFormat="1" ht="11.25">
      <c r="B1690" s="209"/>
      <c r="C1690" s="210"/>
      <c r="D1690" s="200" t="s">
        <v>195</v>
      </c>
      <c r="E1690" s="211" t="s">
        <v>19</v>
      </c>
      <c r="F1690" s="212" t="s">
        <v>2182</v>
      </c>
      <c r="G1690" s="210"/>
      <c r="H1690" s="213">
        <v>-6.75</v>
      </c>
      <c r="I1690" s="214"/>
      <c r="J1690" s="210"/>
      <c r="K1690" s="210"/>
      <c r="L1690" s="215"/>
      <c r="M1690" s="216"/>
      <c r="N1690" s="217"/>
      <c r="O1690" s="217"/>
      <c r="P1690" s="217"/>
      <c r="Q1690" s="217"/>
      <c r="R1690" s="217"/>
      <c r="S1690" s="217"/>
      <c r="T1690" s="218"/>
      <c r="AT1690" s="219" t="s">
        <v>195</v>
      </c>
      <c r="AU1690" s="219" t="s">
        <v>82</v>
      </c>
      <c r="AV1690" s="14" t="s">
        <v>82</v>
      </c>
      <c r="AW1690" s="14" t="s">
        <v>35</v>
      </c>
      <c r="AX1690" s="14" t="s">
        <v>73</v>
      </c>
      <c r="AY1690" s="219" t="s">
        <v>185</v>
      </c>
    </row>
    <row r="1691" spans="2:51" s="13" customFormat="1" ht="11.25">
      <c r="B1691" s="198"/>
      <c r="C1691" s="199"/>
      <c r="D1691" s="200" t="s">
        <v>195</v>
      </c>
      <c r="E1691" s="201" t="s">
        <v>19</v>
      </c>
      <c r="F1691" s="202" t="s">
        <v>1642</v>
      </c>
      <c r="G1691" s="199"/>
      <c r="H1691" s="201" t="s">
        <v>19</v>
      </c>
      <c r="I1691" s="203"/>
      <c r="J1691" s="199"/>
      <c r="K1691" s="199"/>
      <c r="L1691" s="204"/>
      <c r="M1691" s="205"/>
      <c r="N1691" s="206"/>
      <c r="O1691" s="206"/>
      <c r="P1691" s="206"/>
      <c r="Q1691" s="206"/>
      <c r="R1691" s="206"/>
      <c r="S1691" s="206"/>
      <c r="T1691" s="207"/>
      <c r="AT1691" s="208" t="s">
        <v>195</v>
      </c>
      <c r="AU1691" s="208" t="s">
        <v>82</v>
      </c>
      <c r="AV1691" s="13" t="s">
        <v>80</v>
      </c>
      <c r="AW1691" s="13" t="s">
        <v>35</v>
      </c>
      <c r="AX1691" s="13" t="s">
        <v>73</v>
      </c>
      <c r="AY1691" s="208" t="s">
        <v>185</v>
      </c>
    </row>
    <row r="1692" spans="2:51" s="14" customFormat="1" ht="11.25">
      <c r="B1692" s="209"/>
      <c r="C1692" s="210"/>
      <c r="D1692" s="200" t="s">
        <v>195</v>
      </c>
      <c r="E1692" s="211" t="s">
        <v>19</v>
      </c>
      <c r="F1692" s="212" t="s">
        <v>2189</v>
      </c>
      <c r="G1692" s="210"/>
      <c r="H1692" s="213">
        <v>59.116999999999997</v>
      </c>
      <c r="I1692" s="214"/>
      <c r="J1692" s="210"/>
      <c r="K1692" s="210"/>
      <c r="L1692" s="215"/>
      <c r="M1692" s="216"/>
      <c r="N1692" s="217"/>
      <c r="O1692" s="217"/>
      <c r="P1692" s="217"/>
      <c r="Q1692" s="217"/>
      <c r="R1692" s="217"/>
      <c r="S1692" s="217"/>
      <c r="T1692" s="218"/>
      <c r="AT1692" s="219" t="s">
        <v>195</v>
      </c>
      <c r="AU1692" s="219" t="s">
        <v>82</v>
      </c>
      <c r="AV1692" s="14" t="s">
        <v>82</v>
      </c>
      <c r="AW1692" s="14" t="s">
        <v>35</v>
      </c>
      <c r="AX1692" s="14" t="s">
        <v>73</v>
      </c>
      <c r="AY1692" s="219" t="s">
        <v>185</v>
      </c>
    </row>
    <row r="1693" spans="2:51" s="14" customFormat="1" ht="11.25">
      <c r="B1693" s="209"/>
      <c r="C1693" s="210"/>
      <c r="D1693" s="200" t="s">
        <v>195</v>
      </c>
      <c r="E1693" s="211" t="s">
        <v>19</v>
      </c>
      <c r="F1693" s="212" t="s">
        <v>1644</v>
      </c>
      <c r="G1693" s="210"/>
      <c r="H1693" s="213">
        <v>3.48</v>
      </c>
      <c r="I1693" s="214"/>
      <c r="J1693" s="210"/>
      <c r="K1693" s="210"/>
      <c r="L1693" s="215"/>
      <c r="M1693" s="216"/>
      <c r="N1693" s="217"/>
      <c r="O1693" s="217"/>
      <c r="P1693" s="217"/>
      <c r="Q1693" s="217"/>
      <c r="R1693" s="217"/>
      <c r="S1693" s="217"/>
      <c r="T1693" s="218"/>
      <c r="AT1693" s="219" t="s">
        <v>195</v>
      </c>
      <c r="AU1693" s="219" t="s">
        <v>82</v>
      </c>
      <c r="AV1693" s="14" t="s">
        <v>82</v>
      </c>
      <c r="AW1693" s="14" t="s">
        <v>35</v>
      </c>
      <c r="AX1693" s="14" t="s">
        <v>73</v>
      </c>
      <c r="AY1693" s="219" t="s">
        <v>185</v>
      </c>
    </row>
    <row r="1694" spans="2:51" s="14" customFormat="1" ht="11.25">
      <c r="B1694" s="209"/>
      <c r="C1694" s="210"/>
      <c r="D1694" s="200" t="s">
        <v>195</v>
      </c>
      <c r="E1694" s="211" t="s">
        <v>19</v>
      </c>
      <c r="F1694" s="212" t="s">
        <v>2190</v>
      </c>
      <c r="G1694" s="210"/>
      <c r="H1694" s="213">
        <v>-8.1</v>
      </c>
      <c r="I1694" s="214"/>
      <c r="J1694" s="210"/>
      <c r="K1694" s="210"/>
      <c r="L1694" s="215"/>
      <c r="M1694" s="216"/>
      <c r="N1694" s="217"/>
      <c r="O1694" s="217"/>
      <c r="P1694" s="217"/>
      <c r="Q1694" s="217"/>
      <c r="R1694" s="217"/>
      <c r="S1694" s="217"/>
      <c r="T1694" s="218"/>
      <c r="AT1694" s="219" t="s">
        <v>195</v>
      </c>
      <c r="AU1694" s="219" t="s">
        <v>82</v>
      </c>
      <c r="AV1694" s="14" t="s">
        <v>82</v>
      </c>
      <c r="AW1694" s="14" t="s">
        <v>35</v>
      </c>
      <c r="AX1694" s="14" t="s">
        <v>73</v>
      </c>
      <c r="AY1694" s="219" t="s">
        <v>185</v>
      </c>
    </row>
    <row r="1695" spans="2:51" s="13" customFormat="1" ht="11.25">
      <c r="B1695" s="198"/>
      <c r="C1695" s="199"/>
      <c r="D1695" s="200" t="s">
        <v>195</v>
      </c>
      <c r="E1695" s="201" t="s">
        <v>19</v>
      </c>
      <c r="F1695" s="202" t="s">
        <v>1646</v>
      </c>
      <c r="G1695" s="199"/>
      <c r="H1695" s="201" t="s">
        <v>19</v>
      </c>
      <c r="I1695" s="203"/>
      <c r="J1695" s="199"/>
      <c r="K1695" s="199"/>
      <c r="L1695" s="204"/>
      <c r="M1695" s="205"/>
      <c r="N1695" s="206"/>
      <c r="O1695" s="206"/>
      <c r="P1695" s="206"/>
      <c r="Q1695" s="206"/>
      <c r="R1695" s="206"/>
      <c r="S1695" s="206"/>
      <c r="T1695" s="207"/>
      <c r="AT1695" s="208" t="s">
        <v>195</v>
      </c>
      <c r="AU1695" s="208" t="s">
        <v>82</v>
      </c>
      <c r="AV1695" s="13" t="s">
        <v>80</v>
      </c>
      <c r="AW1695" s="13" t="s">
        <v>35</v>
      </c>
      <c r="AX1695" s="13" t="s">
        <v>73</v>
      </c>
      <c r="AY1695" s="208" t="s">
        <v>185</v>
      </c>
    </row>
    <row r="1696" spans="2:51" s="14" customFormat="1" ht="11.25">
      <c r="B1696" s="209"/>
      <c r="C1696" s="210"/>
      <c r="D1696" s="200" t="s">
        <v>195</v>
      </c>
      <c r="E1696" s="211" t="s">
        <v>19</v>
      </c>
      <c r="F1696" s="212" t="s">
        <v>2191</v>
      </c>
      <c r="G1696" s="210"/>
      <c r="H1696" s="213">
        <v>59.116999999999997</v>
      </c>
      <c r="I1696" s="214"/>
      <c r="J1696" s="210"/>
      <c r="K1696" s="210"/>
      <c r="L1696" s="215"/>
      <c r="M1696" s="216"/>
      <c r="N1696" s="217"/>
      <c r="O1696" s="217"/>
      <c r="P1696" s="217"/>
      <c r="Q1696" s="217"/>
      <c r="R1696" s="217"/>
      <c r="S1696" s="217"/>
      <c r="T1696" s="218"/>
      <c r="AT1696" s="219" t="s">
        <v>195</v>
      </c>
      <c r="AU1696" s="219" t="s">
        <v>82</v>
      </c>
      <c r="AV1696" s="14" t="s">
        <v>82</v>
      </c>
      <c r="AW1696" s="14" t="s">
        <v>35</v>
      </c>
      <c r="AX1696" s="14" t="s">
        <v>73</v>
      </c>
      <c r="AY1696" s="219" t="s">
        <v>185</v>
      </c>
    </row>
    <row r="1697" spans="2:51" s="14" customFormat="1" ht="11.25">
      <c r="B1697" s="209"/>
      <c r="C1697" s="210"/>
      <c r="D1697" s="200" t="s">
        <v>195</v>
      </c>
      <c r="E1697" s="211" t="s">
        <v>19</v>
      </c>
      <c r="F1697" s="212" t="s">
        <v>1648</v>
      </c>
      <c r="G1697" s="210"/>
      <c r="H1697" s="213">
        <v>3.48</v>
      </c>
      <c r="I1697" s="214"/>
      <c r="J1697" s="210"/>
      <c r="K1697" s="210"/>
      <c r="L1697" s="215"/>
      <c r="M1697" s="216"/>
      <c r="N1697" s="217"/>
      <c r="O1697" s="217"/>
      <c r="P1697" s="217"/>
      <c r="Q1697" s="217"/>
      <c r="R1697" s="217"/>
      <c r="S1697" s="217"/>
      <c r="T1697" s="218"/>
      <c r="AT1697" s="219" t="s">
        <v>195</v>
      </c>
      <c r="AU1697" s="219" t="s">
        <v>82</v>
      </c>
      <c r="AV1697" s="14" t="s">
        <v>82</v>
      </c>
      <c r="AW1697" s="14" t="s">
        <v>35</v>
      </c>
      <c r="AX1697" s="14" t="s">
        <v>73</v>
      </c>
      <c r="AY1697" s="219" t="s">
        <v>185</v>
      </c>
    </row>
    <row r="1698" spans="2:51" s="14" customFormat="1" ht="11.25">
      <c r="B1698" s="209"/>
      <c r="C1698" s="210"/>
      <c r="D1698" s="200" t="s">
        <v>195</v>
      </c>
      <c r="E1698" s="211" t="s">
        <v>19</v>
      </c>
      <c r="F1698" s="212" t="s">
        <v>2192</v>
      </c>
      <c r="G1698" s="210"/>
      <c r="H1698" s="213">
        <v>-8.1</v>
      </c>
      <c r="I1698" s="214"/>
      <c r="J1698" s="210"/>
      <c r="K1698" s="210"/>
      <c r="L1698" s="215"/>
      <c r="M1698" s="216"/>
      <c r="N1698" s="217"/>
      <c r="O1698" s="217"/>
      <c r="P1698" s="217"/>
      <c r="Q1698" s="217"/>
      <c r="R1698" s="217"/>
      <c r="S1698" s="217"/>
      <c r="T1698" s="218"/>
      <c r="AT1698" s="219" t="s">
        <v>195</v>
      </c>
      <c r="AU1698" s="219" t="s">
        <v>82</v>
      </c>
      <c r="AV1698" s="14" t="s">
        <v>82</v>
      </c>
      <c r="AW1698" s="14" t="s">
        <v>35</v>
      </c>
      <c r="AX1698" s="14" t="s">
        <v>73</v>
      </c>
      <c r="AY1698" s="219" t="s">
        <v>185</v>
      </c>
    </row>
    <row r="1699" spans="2:51" s="13" customFormat="1" ht="11.25">
      <c r="B1699" s="198"/>
      <c r="C1699" s="199"/>
      <c r="D1699" s="200" t="s">
        <v>195</v>
      </c>
      <c r="E1699" s="201" t="s">
        <v>19</v>
      </c>
      <c r="F1699" s="202" t="s">
        <v>1650</v>
      </c>
      <c r="G1699" s="199"/>
      <c r="H1699" s="201" t="s">
        <v>19</v>
      </c>
      <c r="I1699" s="203"/>
      <c r="J1699" s="199"/>
      <c r="K1699" s="199"/>
      <c r="L1699" s="204"/>
      <c r="M1699" s="205"/>
      <c r="N1699" s="206"/>
      <c r="O1699" s="206"/>
      <c r="P1699" s="206"/>
      <c r="Q1699" s="206"/>
      <c r="R1699" s="206"/>
      <c r="S1699" s="206"/>
      <c r="T1699" s="207"/>
      <c r="AT1699" s="208" t="s">
        <v>195</v>
      </c>
      <c r="AU1699" s="208" t="s">
        <v>82</v>
      </c>
      <c r="AV1699" s="13" t="s">
        <v>80</v>
      </c>
      <c r="AW1699" s="13" t="s">
        <v>35</v>
      </c>
      <c r="AX1699" s="13" t="s">
        <v>73</v>
      </c>
      <c r="AY1699" s="208" t="s">
        <v>185</v>
      </c>
    </row>
    <row r="1700" spans="2:51" s="14" customFormat="1" ht="11.25">
      <c r="B1700" s="209"/>
      <c r="C1700" s="210"/>
      <c r="D1700" s="200" t="s">
        <v>195</v>
      </c>
      <c r="E1700" s="211" t="s">
        <v>19</v>
      </c>
      <c r="F1700" s="212" t="s">
        <v>2193</v>
      </c>
      <c r="G1700" s="210"/>
      <c r="H1700" s="213">
        <v>51.521999999999998</v>
      </c>
      <c r="I1700" s="214"/>
      <c r="J1700" s="210"/>
      <c r="K1700" s="210"/>
      <c r="L1700" s="215"/>
      <c r="M1700" s="216"/>
      <c r="N1700" s="217"/>
      <c r="O1700" s="217"/>
      <c r="P1700" s="217"/>
      <c r="Q1700" s="217"/>
      <c r="R1700" s="217"/>
      <c r="S1700" s="217"/>
      <c r="T1700" s="218"/>
      <c r="AT1700" s="219" t="s">
        <v>195</v>
      </c>
      <c r="AU1700" s="219" t="s">
        <v>82</v>
      </c>
      <c r="AV1700" s="14" t="s">
        <v>82</v>
      </c>
      <c r="AW1700" s="14" t="s">
        <v>35</v>
      </c>
      <c r="AX1700" s="14" t="s">
        <v>73</v>
      </c>
      <c r="AY1700" s="219" t="s">
        <v>185</v>
      </c>
    </row>
    <row r="1701" spans="2:51" s="14" customFormat="1" ht="11.25">
      <c r="B1701" s="209"/>
      <c r="C1701" s="210"/>
      <c r="D1701" s="200" t="s">
        <v>195</v>
      </c>
      <c r="E1701" s="211" t="s">
        <v>19</v>
      </c>
      <c r="F1701" s="212" t="s">
        <v>1629</v>
      </c>
      <c r="G1701" s="210"/>
      <c r="H1701" s="213">
        <v>2.1</v>
      </c>
      <c r="I1701" s="214"/>
      <c r="J1701" s="210"/>
      <c r="K1701" s="210"/>
      <c r="L1701" s="215"/>
      <c r="M1701" s="216"/>
      <c r="N1701" s="217"/>
      <c r="O1701" s="217"/>
      <c r="P1701" s="217"/>
      <c r="Q1701" s="217"/>
      <c r="R1701" s="217"/>
      <c r="S1701" s="217"/>
      <c r="T1701" s="218"/>
      <c r="AT1701" s="219" t="s">
        <v>195</v>
      </c>
      <c r="AU1701" s="219" t="s">
        <v>82</v>
      </c>
      <c r="AV1701" s="14" t="s">
        <v>82</v>
      </c>
      <c r="AW1701" s="14" t="s">
        <v>35</v>
      </c>
      <c r="AX1701" s="14" t="s">
        <v>73</v>
      </c>
      <c r="AY1701" s="219" t="s">
        <v>185</v>
      </c>
    </row>
    <row r="1702" spans="2:51" s="14" customFormat="1" ht="11.25">
      <c r="B1702" s="209"/>
      <c r="C1702" s="210"/>
      <c r="D1702" s="200" t="s">
        <v>195</v>
      </c>
      <c r="E1702" s="211" t="s">
        <v>19</v>
      </c>
      <c r="F1702" s="212" t="s">
        <v>2182</v>
      </c>
      <c r="G1702" s="210"/>
      <c r="H1702" s="213">
        <v>-6.75</v>
      </c>
      <c r="I1702" s="214"/>
      <c r="J1702" s="210"/>
      <c r="K1702" s="210"/>
      <c r="L1702" s="215"/>
      <c r="M1702" s="216"/>
      <c r="N1702" s="217"/>
      <c r="O1702" s="217"/>
      <c r="P1702" s="217"/>
      <c r="Q1702" s="217"/>
      <c r="R1702" s="217"/>
      <c r="S1702" s="217"/>
      <c r="T1702" s="218"/>
      <c r="AT1702" s="219" t="s">
        <v>195</v>
      </c>
      <c r="AU1702" s="219" t="s">
        <v>82</v>
      </c>
      <c r="AV1702" s="14" t="s">
        <v>82</v>
      </c>
      <c r="AW1702" s="14" t="s">
        <v>35</v>
      </c>
      <c r="AX1702" s="14" t="s">
        <v>73</v>
      </c>
      <c r="AY1702" s="219" t="s">
        <v>185</v>
      </c>
    </row>
    <row r="1703" spans="2:51" s="13" customFormat="1" ht="11.25">
      <c r="B1703" s="198"/>
      <c r="C1703" s="199"/>
      <c r="D1703" s="200" t="s">
        <v>195</v>
      </c>
      <c r="E1703" s="201" t="s">
        <v>19</v>
      </c>
      <c r="F1703" s="202" t="s">
        <v>1652</v>
      </c>
      <c r="G1703" s="199"/>
      <c r="H1703" s="201" t="s">
        <v>19</v>
      </c>
      <c r="I1703" s="203"/>
      <c r="J1703" s="199"/>
      <c r="K1703" s="199"/>
      <c r="L1703" s="204"/>
      <c r="M1703" s="205"/>
      <c r="N1703" s="206"/>
      <c r="O1703" s="206"/>
      <c r="P1703" s="206"/>
      <c r="Q1703" s="206"/>
      <c r="R1703" s="206"/>
      <c r="S1703" s="206"/>
      <c r="T1703" s="207"/>
      <c r="AT1703" s="208" t="s">
        <v>195</v>
      </c>
      <c r="AU1703" s="208" t="s">
        <v>82</v>
      </c>
      <c r="AV1703" s="13" t="s">
        <v>80</v>
      </c>
      <c r="AW1703" s="13" t="s">
        <v>35</v>
      </c>
      <c r="AX1703" s="13" t="s">
        <v>73</v>
      </c>
      <c r="AY1703" s="208" t="s">
        <v>185</v>
      </c>
    </row>
    <row r="1704" spans="2:51" s="14" customFormat="1" ht="11.25">
      <c r="B1704" s="209"/>
      <c r="C1704" s="210"/>
      <c r="D1704" s="200" t="s">
        <v>195</v>
      </c>
      <c r="E1704" s="211" t="s">
        <v>19</v>
      </c>
      <c r="F1704" s="212" t="s">
        <v>2194</v>
      </c>
      <c r="G1704" s="210"/>
      <c r="H1704" s="213">
        <v>50.344000000000001</v>
      </c>
      <c r="I1704" s="214"/>
      <c r="J1704" s="210"/>
      <c r="K1704" s="210"/>
      <c r="L1704" s="215"/>
      <c r="M1704" s="216"/>
      <c r="N1704" s="217"/>
      <c r="O1704" s="217"/>
      <c r="P1704" s="217"/>
      <c r="Q1704" s="217"/>
      <c r="R1704" s="217"/>
      <c r="S1704" s="217"/>
      <c r="T1704" s="218"/>
      <c r="AT1704" s="219" t="s">
        <v>195</v>
      </c>
      <c r="AU1704" s="219" t="s">
        <v>82</v>
      </c>
      <c r="AV1704" s="14" t="s">
        <v>82</v>
      </c>
      <c r="AW1704" s="14" t="s">
        <v>35</v>
      </c>
      <c r="AX1704" s="14" t="s">
        <v>73</v>
      </c>
      <c r="AY1704" s="219" t="s">
        <v>185</v>
      </c>
    </row>
    <row r="1705" spans="2:51" s="14" customFormat="1" ht="11.25">
      <c r="B1705" s="209"/>
      <c r="C1705" s="210"/>
      <c r="D1705" s="200" t="s">
        <v>195</v>
      </c>
      <c r="E1705" s="211" t="s">
        <v>19</v>
      </c>
      <c r="F1705" s="212" t="s">
        <v>1629</v>
      </c>
      <c r="G1705" s="210"/>
      <c r="H1705" s="213">
        <v>2.1</v>
      </c>
      <c r="I1705" s="214"/>
      <c r="J1705" s="210"/>
      <c r="K1705" s="210"/>
      <c r="L1705" s="215"/>
      <c r="M1705" s="216"/>
      <c r="N1705" s="217"/>
      <c r="O1705" s="217"/>
      <c r="P1705" s="217"/>
      <c r="Q1705" s="217"/>
      <c r="R1705" s="217"/>
      <c r="S1705" s="217"/>
      <c r="T1705" s="218"/>
      <c r="AT1705" s="219" t="s">
        <v>195</v>
      </c>
      <c r="AU1705" s="219" t="s">
        <v>82</v>
      </c>
      <c r="AV1705" s="14" t="s">
        <v>82</v>
      </c>
      <c r="AW1705" s="14" t="s">
        <v>35</v>
      </c>
      <c r="AX1705" s="14" t="s">
        <v>73</v>
      </c>
      <c r="AY1705" s="219" t="s">
        <v>185</v>
      </c>
    </row>
    <row r="1706" spans="2:51" s="14" customFormat="1" ht="11.25">
      <c r="B1706" s="209"/>
      <c r="C1706" s="210"/>
      <c r="D1706" s="200" t="s">
        <v>195</v>
      </c>
      <c r="E1706" s="211" t="s">
        <v>19</v>
      </c>
      <c r="F1706" s="212" t="s">
        <v>2182</v>
      </c>
      <c r="G1706" s="210"/>
      <c r="H1706" s="213">
        <v>-6.75</v>
      </c>
      <c r="I1706" s="214"/>
      <c r="J1706" s="210"/>
      <c r="K1706" s="210"/>
      <c r="L1706" s="215"/>
      <c r="M1706" s="216"/>
      <c r="N1706" s="217"/>
      <c r="O1706" s="217"/>
      <c r="P1706" s="217"/>
      <c r="Q1706" s="217"/>
      <c r="R1706" s="217"/>
      <c r="S1706" s="217"/>
      <c r="T1706" s="218"/>
      <c r="AT1706" s="219" t="s">
        <v>195</v>
      </c>
      <c r="AU1706" s="219" t="s">
        <v>82</v>
      </c>
      <c r="AV1706" s="14" t="s">
        <v>82</v>
      </c>
      <c r="AW1706" s="14" t="s">
        <v>35</v>
      </c>
      <c r="AX1706" s="14" t="s">
        <v>73</v>
      </c>
      <c r="AY1706" s="219" t="s">
        <v>185</v>
      </c>
    </row>
    <row r="1707" spans="2:51" s="13" customFormat="1" ht="11.25">
      <c r="B1707" s="198"/>
      <c r="C1707" s="199"/>
      <c r="D1707" s="200" t="s">
        <v>195</v>
      </c>
      <c r="E1707" s="201" t="s">
        <v>19</v>
      </c>
      <c r="F1707" s="202" t="s">
        <v>1654</v>
      </c>
      <c r="G1707" s="199"/>
      <c r="H1707" s="201" t="s">
        <v>19</v>
      </c>
      <c r="I1707" s="203"/>
      <c r="J1707" s="199"/>
      <c r="K1707" s="199"/>
      <c r="L1707" s="204"/>
      <c r="M1707" s="205"/>
      <c r="N1707" s="206"/>
      <c r="O1707" s="206"/>
      <c r="P1707" s="206"/>
      <c r="Q1707" s="206"/>
      <c r="R1707" s="206"/>
      <c r="S1707" s="206"/>
      <c r="T1707" s="207"/>
      <c r="AT1707" s="208" t="s">
        <v>195</v>
      </c>
      <c r="AU1707" s="208" t="s">
        <v>82</v>
      </c>
      <c r="AV1707" s="13" t="s">
        <v>80</v>
      </c>
      <c r="AW1707" s="13" t="s">
        <v>35</v>
      </c>
      <c r="AX1707" s="13" t="s">
        <v>73</v>
      </c>
      <c r="AY1707" s="208" t="s">
        <v>185</v>
      </c>
    </row>
    <row r="1708" spans="2:51" s="14" customFormat="1" ht="11.25">
      <c r="B1708" s="209"/>
      <c r="C1708" s="210"/>
      <c r="D1708" s="200" t="s">
        <v>195</v>
      </c>
      <c r="E1708" s="211" t="s">
        <v>19</v>
      </c>
      <c r="F1708" s="212" t="s">
        <v>2195</v>
      </c>
      <c r="G1708" s="210"/>
      <c r="H1708" s="213">
        <v>50.963999999999999</v>
      </c>
      <c r="I1708" s="214"/>
      <c r="J1708" s="210"/>
      <c r="K1708" s="210"/>
      <c r="L1708" s="215"/>
      <c r="M1708" s="216"/>
      <c r="N1708" s="217"/>
      <c r="O1708" s="217"/>
      <c r="P1708" s="217"/>
      <c r="Q1708" s="217"/>
      <c r="R1708" s="217"/>
      <c r="S1708" s="217"/>
      <c r="T1708" s="218"/>
      <c r="AT1708" s="219" t="s">
        <v>195</v>
      </c>
      <c r="AU1708" s="219" t="s">
        <v>82</v>
      </c>
      <c r="AV1708" s="14" t="s">
        <v>82</v>
      </c>
      <c r="AW1708" s="14" t="s">
        <v>35</v>
      </c>
      <c r="AX1708" s="14" t="s">
        <v>73</v>
      </c>
      <c r="AY1708" s="219" t="s">
        <v>185</v>
      </c>
    </row>
    <row r="1709" spans="2:51" s="14" customFormat="1" ht="11.25">
      <c r="B1709" s="209"/>
      <c r="C1709" s="210"/>
      <c r="D1709" s="200" t="s">
        <v>195</v>
      </c>
      <c r="E1709" s="211" t="s">
        <v>19</v>
      </c>
      <c r="F1709" s="212" t="s">
        <v>1629</v>
      </c>
      <c r="G1709" s="210"/>
      <c r="H1709" s="213">
        <v>2.1</v>
      </c>
      <c r="I1709" s="214"/>
      <c r="J1709" s="210"/>
      <c r="K1709" s="210"/>
      <c r="L1709" s="215"/>
      <c r="M1709" s="216"/>
      <c r="N1709" s="217"/>
      <c r="O1709" s="217"/>
      <c r="P1709" s="217"/>
      <c r="Q1709" s="217"/>
      <c r="R1709" s="217"/>
      <c r="S1709" s="217"/>
      <c r="T1709" s="218"/>
      <c r="AT1709" s="219" t="s">
        <v>195</v>
      </c>
      <c r="AU1709" s="219" t="s">
        <v>82</v>
      </c>
      <c r="AV1709" s="14" t="s">
        <v>82</v>
      </c>
      <c r="AW1709" s="14" t="s">
        <v>35</v>
      </c>
      <c r="AX1709" s="14" t="s">
        <v>73</v>
      </c>
      <c r="AY1709" s="219" t="s">
        <v>185</v>
      </c>
    </row>
    <row r="1710" spans="2:51" s="14" customFormat="1" ht="11.25">
      <c r="B1710" s="209"/>
      <c r="C1710" s="210"/>
      <c r="D1710" s="200" t="s">
        <v>195</v>
      </c>
      <c r="E1710" s="211" t="s">
        <v>19</v>
      </c>
      <c r="F1710" s="212" t="s">
        <v>2182</v>
      </c>
      <c r="G1710" s="210"/>
      <c r="H1710" s="213">
        <v>-6.75</v>
      </c>
      <c r="I1710" s="214"/>
      <c r="J1710" s="210"/>
      <c r="K1710" s="210"/>
      <c r="L1710" s="215"/>
      <c r="M1710" s="216"/>
      <c r="N1710" s="217"/>
      <c r="O1710" s="217"/>
      <c r="P1710" s="217"/>
      <c r="Q1710" s="217"/>
      <c r="R1710" s="217"/>
      <c r="S1710" s="217"/>
      <c r="T1710" s="218"/>
      <c r="AT1710" s="219" t="s">
        <v>195</v>
      </c>
      <c r="AU1710" s="219" t="s">
        <v>82</v>
      </c>
      <c r="AV1710" s="14" t="s">
        <v>82</v>
      </c>
      <c r="AW1710" s="14" t="s">
        <v>35</v>
      </c>
      <c r="AX1710" s="14" t="s">
        <v>73</v>
      </c>
      <c r="AY1710" s="219" t="s">
        <v>185</v>
      </c>
    </row>
    <row r="1711" spans="2:51" s="13" customFormat="1" ht="11.25">
      <c r="B1711" s="198"/>
      <c r="C1711" s="199"/>
      <c r="D1711" s="200" t="s">
        <v>195</v>
      </c>
      <c r="E1711" s="201" t="s">
        <v>19</v>
      </c>
      <c r="F1711" s="202" t="s">
        <v>1656</v>
      </c>
      <c r="G1711" s="199"/>
      <c r="H1711" s="201" t="s">
        <v>19</v>
      </c>
      <c r="I1711" s="203"/>
      <c r="J1711" s="199"/>
      <c r="K1711" s="199"/>
      <c r="L1711" s="204"/>
      <c r="M1711" s="205"/>
      <c r="N1711" s="206"/>
      <c r="O1711" s="206"/>
      <c r="P1711" s="206"/>
      <c r="Q1711" s="206"/>
      <c r="R1711" s="206"/>
      <c r="S1711" s="206"/>
      <c r="T1711" s="207"/>
      <c r="AT1711" s="208" t="s">
        <v>195</v>
      </c>
      <c r="AU1711" s="208" t="s">
        <v>82</v>
      </c>
      <c r="AV1711" s="13" t="s">
        <v>80</v>
      </c>
      <c r="AW1711" s="13" t="s">
        <v>35</v>
      </c>
      <c r="AX1711" s="13" t="s">
        <v>73</v>
      </c>
      <c r="AY1711" s="208" t="s">
        <v>185</v>
      </c>
    </row>
    <row r="1712" spans="2:51" s="14" customFormat="1" ht="11.25">
      <c r="B1712" s="209"/>
      <c r="C1712" s="210"/>
      <c r="D1712" s="200" t="s">
        <v>195</v>
      </c>
      <c r="E1712" s="211" t="s">
        <v>19</v>
      </c>
      <c r="F1712" s="212" t="s">
        <v>2196</v>
      </c>
      <c r="G1712" s="210"/>
      <c r="H1712" s="213">
        <v>56.234000000000002</v>
      </c>
      <c r="I1712" s="214"/>
      <c r="J1712" s="210"/>
      <c r="K1712" s="210"/>
      <c r="L1712" s="215"/>
      <c r="M1712" s="216"/>
      <c r="N1712" s="217"/>
      <c r="O1712" s="217"/>
      <c r="P1712" s="217"/>
      <c r="Q1712" s="217"/>
      <c r="R1712" s="217"/>
      <c r="S1712" s="217"/>
      <c r="T1712" s="218"/>
      <c r="AT1712" s="219" t="s">
        <v>195</v>
      </c>
      <c r="AU1712" s="219" t="s">
        <v>82</v>
      </c>
      <c r="AV1712" s="14" t="s">
        <v>82</v>
      </c>
      <c r="AW1712" s="14" t="s">
        <v>35</v>
      </c>
      <c r="AX1712" s="14" t="s">
        <v>73</v>
      </c>
      <c r="AY1712" s="219" t="s">
        <v>185</v>
      </c>
    </row>
    <row r="1713" spans="1:65" s="14" customFormat="1" ht="11.25">
      <c r="B1713" s="209"/>
      <c r="C1713" s="210"/>
      <c r="D1713" s="200" t="s">
        <v>195</v>
      </c>
      <c r="E1713" s="211" t="s">
        <v>19</v>
      </c>
      <c r="F1713" s="212" t="s">
        <v>1629</v>
      </c>
      <c r="G1713" s="210"/>
      <c r="H1713" s="213">
        <v>2.1</v>
      </c>
      <c r="I1713" s="214"/>
      <c r="J1713" s="210"/>
      <c r="K1713" s="210"/>
      <c r="L1713" s="215"/>
      <c r="M1713" s="216"/>
      <c r="N1713" s="217"/>
      <c r="O1713" s="217"/>
      <c r="P1713" s="217"/>
      <c r="Q1713" s="217"/>
      <c r="R1713" s="217"/>
      <c r="S1713" s="217"/>
      <c r="T1713" s="218"/>
      <c r="AT1713" s="219" t="s">
        <v>195</v>
      </c>
      <c r="AU1713" s="219" t="s">
        <v>82</v>
      </c>
      <c r="AV1713" s="14" t="s">
        <v>82</v>
      </c>
      <c r="AW1713" s="14" t="s">
        <v>35</v>
      </c>
      <c r="AX1713" s="14" t="s">
        <v>73</v>
      </c>
      <c r="AY1713" s="219" t="s">
        <v>185</v>
      </c>
    </row>
    <row r="1714" spans="1:65" s="14" customFormat="1" ht="11.25">
      <c r="B1714" s="209"/>
      <c r="C1714" s="210"/>
      <c r="D1714" s="200" t="s">
        <v>195</v>
      </c>
      <c r="E1714" s="211" t="s">
        <v>19</v>
      </c>
      <c r="F1714" s="212" t="s">
        <v>2182</v>
      </c>
      <c r="G1714" s="210"/>
      <c r="H1714" s="213">
        <v>-6.75</v>
      </c>
      <c r="I1714" s="214"/>
      <c r="J1714" s="210"/>
      <c r="K1714" s="210"/>
      <c r="L1714" s="215"/>
      <c r="M1714" s="216"/>
      <c r="N1714" s="217"/>
      <c r="O1714" s="217"/>
      <c r="P1714" s="217"/>
      <c r="Q1714" s="217"/>
      <c r="R1714" s="217"/>
      <c r="S1714" s="217"/>
      <c r="T1714" s="218"/>
      <c r="AT1714" s="219" t="s">
        <v>195</v>
      </c>
      <c r="AU1714" s="219" t="s">
        <v>82</v>
      </c>
      <c r="AV1714" s="14" t="s">
        <v>82</v>
      </c>
      <c r="AW1714" s="14" t="s">
        <v>35</v>
      </c>
      <c r="AX1714" s="14" t="s">
        <v>73</v>
      </c>
      <c r="AY1714" s="219" t="s">
        <v>185</v>
      </c>
    </row>
    <row r="1715" spans="1:65" s="16" customFormat="1" ht="11.25">
      <c r="B1715" s="247"/>
      <c r="C1715" s="248"/>
      <c r="D1715" s="200" t="s">
        <v>195</v>
      </c>
      <c r="E1715" s="249" t="s">
        <v>19</v>
      </c>
      <c r="F1715" s="250" t="s">
        <v>727</v>
      </c>
      <c r="G1715" s="248"/>
      <c r="H1715" s="251">
        <v>915.48600000000044</v>
      </c>
      <c r="I1715" s="252"/>
      <c r="J1715" s="248"/>
      <c r="K1715" s="248"/>
      <c r="L1715" s="253"/>
      <c r="M1715" s="254"/>
      <c r="N1715" s="255"/>
      <c r="O1715" s="255"/>
      <c r="P1715" s="255"/>
      <c r="Q1715" s="255"/>
      <c r="R1715" s="255"/>
      <c r="S1715" s="255"/>
      <c r="T1715" s="256"/>
      <c r="AT1715" s="257" t="s">
        <v>195</v>
      </c>
      <c r="AU1715" s="257" t="s">
        <v>82</v>
      </c>
      <c r="AV1715" s="16" t="s">
        <v>129</v>
      </c>
      <c r="AW1715" s="16" t="s">
        <v>35</v>
      </c>
      <c r="AX1715" s="16" t="s">
        <v>73</v>
      </c>
      <c r="AY1715" s="257" t="s">
        <v>185</v>
      </c>
    </row>
    <row r="1716" spans="1:65" s="13" customFormat="1" ht="11.25">
      <c r="B1716" s="198"/>
      <c r="C1716" s="199"/>
      <c r="D1716" s="200" t="s">
        <v>195</v>
      </c>
      <c r="E1716" s="201" t="s">
        <v>19</v>
      </c>
      <c r="F1716" s="202" t="s">
        <v>2197</v>
      </c>
      <c r="G1716" s="199"/>
      <c r="H1716" s="201" t="s">
        <v>19</v>
      </c>
      <c r="I1716" s="203"/>
      <c r="J1716" s="199"/>
      <c r="K1716" s="199"/>
      <c r="L1716" s="204"/>
      <c r="M1716" s="205"/>
      <c r="N1716" s="206"/>
      <c r="O1716" s="206"/>
      <c r="P1716" s="206"/>
      <c r="Q1716" s="206"/>
      <c r="R1716" s="206"/>
      <c r="S1716" s="206"/>
      <c r="T1716" s="207"/>
      <c r="AT1716" s="208" t="s">
        <v>195</v>
      </c>
      <c r="AU1716" s="208" t="s">
        <v>82</v>
      </c>
      <c r="AV1716" s="13" t="s">
        <v>80</v>
      </c>
      <c r="AW1716" s="13" t="s">
        <v>35</v>
      </c>
      <c r="AX1716" s="13" t="s">
        <v>73</v>
      </c>
      <c r="AY1716" s="208" t="s">
        <v>185</v>
      </c>
    </row>
    <row r="1717" spans="1:65" s="13" customFormat="1" ht="11.25">
      <c r="B1717" s="198"/>
      <c r="C1717" s="199"/>
      <c r="D1717" s="200" t="s">
        <v>195</v>
      </c>
      <c r="E1717" s="201" t="s">
        <v>19</v>
      </c>
      <c r="F1717" s="202" t="s">
        <v>1586</v>
      </c>
      <c r="G1717" s="199"/>
      <c r="H1717" s="201" t="s">
        <v>19</v>
      </c>
      <c r="I1717" s="203"/>
      <c r="J1717" s="199"/>
      <c r="K1717" s="199"/>
      <c r="L1717" s="204"/>
      <c r="M1717" s="205"/>
      <c r="N1717" s="206"/>
      <c r="O1717" s="206"/>
      <c r="P1717" s="206"/>
      <c r="Q1717" s="206"/>
      <c r="R1717" s="206"/>
      <c r="S1717" s="206"/>
      <c r="T1717" s="207"/>
      <c r="AT1717" s="208" t="s">
        <v>195</v>
      </c>
      <c r="AU1717" s="208" t="s">
        <v>82</v>
      </c>
      <c r="AV1717" s="13" t="s">
        <v>80</v>
      </c>
      <c r="AW1717" s="13" t="s">
        <v>35</v>
      </c>
      <c r="AX1717" s="13" t="s">
        <v>73</v>
      </c>
      <c r="AY1717" s="208" t="s">
        <v>185</v>
      </c>
    </row>
    <row r="1718" spans="1:65" s="14" customFormat="1" ht="11.25">
      <c r="B1718" s="209"/>
      <c r="C1718" s="210"/>
      <c r="D1718" s="200" t="s">
        <v>195</v>
      </c>
      <c r="E1718" s="211" t="s">
        <v>19</v>
      </c>
      <c r="F1718" s="212" t="s">
        <v>1587</v>
      </c>
      <c r="G1718" s="210"/>
      <c r="H1718" s="213">
        <v>0.17</v>
      </c>
      <c r="I1718" s="214"/>
      <c r="J1718" s="210"/>
      <c r="K1718" s="210"/>
      <c r="L1718" s="215"/>
      <c r="M1718" s="216"/>
      <c r="N1718" s="217"/>
      <c r="O1718" s="217"/>
      <c r="P1718" s="217"/>
      <c r="Q1718" s="217"/>
      <c r="R1718" s="217"/>
      <c r="S1718" s="217"/>
      <c r="T1718" s="218"/>
      <c r="AT1718" s="219" t="s">
        <v>195</v>
      </c>
      <c r="AU1718" s="219" t="s">
        <v>82</v>
      </c>
      <c r="AV1718" s="14" t="s">
        <v>82</v>
      </c>
      <c r="AW1718" s="14" t="s">
        <v>35</v>
      </c>
      <c r="AX1718" s="14" t="s">
        <v>73</v>
      </c>
      <c r="AY1718" s="219" t="s">
        <v>185</v>
      </c>
    </row>
    <row r="1719" spans="1:65" s="13" customFormat="1" ht="11.25">
      <c r="B1719" s="198"/>
      <c r="C1719" s="199"/>
      <c r="D1719" s="200" t="s">
        <v>195</v>
      </c>
      <c r="E1719" s="201" t="s">
        <v>19</v>
      </c>
      <c r="F1719" s="202" t="s">
        <v>1588</v>
      </c>
      <c r="G1719" s="199"/>
      <c r="H1719" s="201" t="s">
        <v>19</v>
      </c>
      <c r="I1719" s="203"/>
      <c r="J1719" s="199"/>
      <c r="K1719" s="199"/>
      <c r="L1719" s="204"/>
      <c r="M1719" s="205"/>
      <c r="N1719" s="206"/>
      <c r="O1719" s="206"/>
      <c r="P1719" s="206"/>
      <c r="Q1719" s="206"/>
      <c r="R1719" s="206"/>
      <c r="S1719" s="206"/>
      <c r="T1719" s="207"/>
      <c r="AT1719" s="208" t="s">
        <v>195</v>
      </c>
      <c r="AU1719" s="208" t="s">
        <v>82</v>
      </c>
      <c r="AV1719" s="13" t="s">
        <v>80</v>
      </c>
      <c r="AW1719" s="13" t="s">
        <v>35</v>
      </c>
      <c r="AX1719" s="13" t="s">
        <v>73</v>
      </c>
      <c r="AY1719" s="208" t="s">
        <v>185</v>
      </c>
    </row>
    <row r="1720" spans="1:65" s="14" customFormat="1" ht="11.25">
      <c r="B1720" s="209"/>
      <c r="C1720" s="210"/>
      <c r="D1720" s="200" t="s">
        <v>195</v>
      </c>
      <c r="E1720" s="211" t="s">
        <v>19</v>
      </c>
      <c r="F1720" s="212" t="s">
        <v>1589</v>
      </c>
      <c r="G1720" s="210"/>
      <c r="H1720" s="213">
        <v>0.28000000000000003</v>
      </c>
      <c r="I1720" s="214"/>
      <c r="J1720" s="210"/>
      <c r="K1720" s="210"/>
      <c r="L1720" s="215"/>
      <c r="M1720" s="216"/>
      <c r="N1720" s="217"/>
      <c r="O1720" s="217"/>
      <c r="P1720" s="217"/>
      <c r="Q1720" s="217"/>
      <c r="R1720" s="217"/>
      <c r="S1720" s="217"/>
      <c r="T1720" s="218"/>
      <c r="AT1720" s="219" t="s">
        <v>195</v>
      </c>
      <c r="AU1720" s="219" t="s">
        <v>82</v>
      </c>
      <c r="AV1720" s="14" t="s">
        <v>82</v>
      </c>
      <c r="AW1720" s="14" t="s">
        <v>35</v>
      </c>
      <c r="AX1720" s="14" t="s">
        <v>73</v>
      </c>
      <c r="AY1720" s="219" t="s">
        <v>185</v>
      </c>
    </row>
    <row r="1721" spans="1:65" s="15" customFormat="1" ht="11.25">
      <c r="B1721" s="220"/>
      <c r="C1721" s="221"/>
      <c r="D1721" s="200" t="s">
        <v>195</v>
      </c>
      <c r="E1721" s="222" t="s">
        <v>19</v>
      </c>
      <c r="F1721" s="223" t="s">
        <v>226</v>
      </c>
      <c r="G1721" s="221"/>
      <c r="H1721" s="224">
        <v>915.93600000000038</v>
      </c>
      <c r="I1721" s="225"/>
      <c r="J1721" s="221"/>
      <c r="K1721" s="221"/>
      <c r="L1721" s="226"/>
      <c r="M1721" s="227"/>
      <c r="N1721" s="228"/>
      <c r="O1721" s="228"/>
      <c r="P1721" s="228"/>
      <c r="Q1721" s="228"/>
      <c r="R1721" s="228"/>
      <c r="S1721" s="228"/>
      <c r="T1721" s="229"/>
      <c r="AT1721" s="230" t="s">
        <v>195</v>
      </c>
      <c r="AU1721" s="230" t="s">
        <v>82</v>
      </c>
      <c r="AV1721" s="15" t="s">
        <v>135</v>
      </c>
      <c r="AW1721" s="15" t="s">
        <v>35</v>
      </c>
      <c r="AX1721" s="15" t="s">
        <v>80</v>
      </c>
      <c r="AY1721" s="230" t="s">
        <v>185</v>
      </c>
    </row>
    <row r="1722" spans="1:65" s="2" customFormat="1" ht="24.2" customHeight="1">
      <c r="A1722" s="36"/>
      <c r="B1722" s="37"/>
      <c r="C1722" s="180" t="s">
        <v>2198</v>
      </c>
      <c r="D1722" s="180" t="s">
        <v>187</v>
      </c>
      <c r="E1722" s="181" t="s">
        <v>2199</v>
      </c>
      <c r="F1722" s="182" t="s">
        <v>2200</v>
      </c>
      <c r="G1722" s="183" t="s">
        <v>240</v>
      </c>
      <c r="H1722" s="184">
        <v>55.988999999999997</v>
      </c>
      <c r="I1722" s="185"/>
      <c r="J1722" s="186">
        <f>ROUND(I1722*H1722,2)</f>
        <v>0</v>
      </c>
      <c r="K1722" s="182" t="s">
        <v>191</v>
      </c>
      <c r="L1722" s="41"/>
      <c r="M1722" s="187" t="s">
        <v>19</v>
      </c>
      <c r="N1722" s="188" t="s">
        <v>44</v>
      </c>
      <c r="O1722" s="66"/>
      <c r="P1722" s="189">
        <f>O1722*H1722</f>
        <v>0</v>
      </c>
      <c r="Q1722" s="189">
        <v>2.5999999999999998E-4</v>
      </c>
      <c r="R1722" s="189">
        <f>Q1722*H1722</f>
        <v>1.4557139999999998E-2</v>
      </c>
      <c r="S1722" s="189">
        <v>0</v>
      </c>
      <c r="T1722" s="190">
        <f>S1722*H1722</f>
        <v>0</v>
      </c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R1722" s="191" t="s">
        <v>339</v>
      </c>
      <c r="AT1722" s="191" t="s">
        <v>187</v>
      </c>
      <c r="AU1722" s="191" t="s">
        <v>82</v>
      </c>
      <c r="AY1722" s="19" t="s">
        <v>185</v>
      </c>
      <c r="BE1722" s="192">
        <f>IF(N1722="základní",J1722,0)</f>
        <v>0</v>
      </c>
      <c r="BF1722" s="192">
        <f>IF(N1722="snížená",J1722,0)</f>
        <v>0</v>
      </c>
      <c r="BG1722" s="192">
        <f>IF(N1722="zákl. přenesená",J1722,0)</f>
        <v>0</v>
      </c>
      <c r="BH1722" s="192">
        <f>IF(N1722="sníž. přenesená",J1722,0)</f>
        <v>0</v>
      </c>
      <c r="BI1722" s="192">
        <f>IF(N1722="nulová",J1722,0)</f>
        <v>0</v>
      </c>
      <c r="BJ1722" s="19" t="s">
        <v>80</v>
      </c>
      <c r="BK1722" s="192">
        <f>ROUND(I1722*H1722,2)</f>
        <v>0</v>
      </c>
      <c r="BL1722" s="19" t="s">
        <v>339</v>
      </c>
      <c r="BM1722" s="191" t="s">
        <v>2201</v>
      </c>
    </row>
    <row r="1723" spans="1:65" s="2" customFormat="1" ht="11.25">
      <c r="A1723" s="36"/>
      <c r="B1723" s="37"/>
      <c r="C1723" s="38"/>
      <c r="D1723" s="193" t="s">
        <v>193</v>
      </c>
      <c r="E1723" s="38"/>
      <c r="F1723" s="194" t="s">
        <v>2202</v>
      </c>
      <c r="G1723" s="38"/>
      <c r="H1723" s="38"/>
      <c r="I1723" s="195"/>
      <c r="J1723" s="38"/>
      <c r="K1723" s="38"/>
      <c r="L1723" s="41"/>
      <c r="M1723" s="196"/>
      <c r="N1723" s="197"/>
      <c r="O1723" s="66"/>
      <c r="P1723" s="66"/>
      <c r="Q1723" s="66"/>
      <c r="R1723" s="66"/>
      <c r="S1723" s="66"/>
      <c r="T1723" s="67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T1723" s="19" t="s">
        <v>193</v>
      </c>
      <c r="AU1723" s="19" t="s">
        <v>82</v>
      </c>
    </row>
    <row r="1724" spans="1:65" s="13" customFormat="1" ht="11.25">
      <c r="B1724" s="198"/>
      <c r="C1724" s="199"/>
      <c r="D1724" s="200" t="s">
        <v>195</v>
      </c>
      <c r="E1724" s="201" t="s">
        <v>19</v>
      </c>
      <c r="F1724" s="202" t="s">
        <v>1591</v>
      </c>
      <c r="G1724" s="199"/>
      <c r="H1724" s="201" t="s">
        <v>19</v>
      </c>
      <c r="I1724" s="203"/>
      <c r="J1724" s="199"/>
      <c r="K1724" s="199"/>
      <c r="L1724" s="204"/>
      <c r="M1724" s="205"/>
      <c r="N1724" s="206"/>
      <c r="O1724" s="206"/>
      <c r="P1724" s="206"/>
      <c r="Q1724" s="206"/>
      <c r="R1724" s="206"/>
      <c r="S1724" s="206"/>
      <c r="T1724" s="207"/>
      <c r="AT1724" s="208" t="s">
        <v>195</v>
      </c>
      <c r="AU1724" s="208" t="s">
        <v>82</v>
      </c>
      <c r="AV1724" s="13" t="s">
        <v>80</v>
      </c>
      <c r="AW1724" s="13" t="s">
        <v>35</v>
      </c>
      <c r="AX1724" s="13" t="s">
        <v>73</v>
      </c>
      <c r="AY1724" s="208" t="s">
        <v>185</v>
      </c>
    </row>
    <row r="1725" spans="1:65" s="14" customFormat="1" ht="11.25">
      <c r="B1725" s="209"/>
      <c r="C1725" s="210"/>
      <c r="D1725" s="200" t="s">
        <v>195</v>
      </c>
      <c r="E1725" s="211" t="s">
        <v>19</v>
      </c>
      <c r="F1725" s="212" t="s">
        <v>2203</v>
      </c>
      <c r="G1725" s="210"/>
      <c r="H1725" s="213">
        <v>44.975000000000001</v>
      </c>
      <c r="I1725" s="214"/>
      <c r="J1725" s="210"/>
      <c r="K1725" s="210"/>
      <c r="L1725" s="215"/>
      <c r="M1725" s="216"/>
      <c r="N1725" s="217"/>
      <c r="O1725" s="217"/>
      <c r="P1725" s="217"/>
      <c r="Q1725" s="217"/>
      <c r="R1725" s="217"/>
      <c r="S1725" s="217"/>
      <c r="T1725" s="218"/>
      <c r="AT1725" s="219" t="s">
        <v>195</v>
      </c>
      <c r="AU1725" s="219" t="s">
        <v>82</v>
      </c>
      <c r="AV1725" s="14" t="s">
        <v>82</v>
      </c>
      <c r="AW1725" s="14" t="s">
        <v>35</v>
      </c>
      <c r="AX1725" s="14" t="s">
        <v>73</v>
      </c>
      <c r="AY1725" s="219" t="s">
        <v>185</v>
      </c>
    </row>
    <row r="1726" spans="1:65" s="14" customFormat="1" ht="11.25">
      <c r="B1726" s="209"/>
      <c r="C1726" s="210"/>
      <c r="D1726" s="200" t="s">
        <v>195</v>
      </c>
      <c r="E1726" s="211" t="s">
        <v>19</v>
      </c>
      <c r="F1726" s="212" t="s">
        <v>1515</v>
      </c>
      <c r="G1726" s="210"/>
      <c r="H1726" s="213">
        <v>1.05</v>
      </c>
      <c r="I1726" s="214"/>
      <c r="J1726" s="210"/>
      <c r="K1726" s="210"/>
      <c r="L1726" s="215"/>
      <c r="M1726" s="216"/>
      <c r="N1726" s="217"/>
      <c r="O1726" s="217"/>
      <c r="P1726" s="217"/>
      <c r="Q1726" s="217"/>
      <c r="R1726" s="217"/>
      <c r="S1726" s="217"/>
      <c r="T1726" s="218"/>
      <c r="AT1726" s="219" t="s">
        <v>195</v>
      </c>
      <c r="AU1726" s="219" t="s">
        <v>82</v>
      </c>
      <c r="AV1726" s="14" t="s">
        <v>82</v>
      </c>
      <c r="AW1726" s="14" t="s">
        <v>35</v>
      </c>
      <c r="AX1726" s="14" t="s">
        <v>73</v>
      </c>
      <c r="AY1726" s="219" t="s">
        <v>185</v>
      </c>
    </row>
    <row r="1727" spans="1:65" s="14" customFormat="1" ht="11.25">
      <c r="B1727" s="209"/>
      <c r="C1727" s="210"/>
      <c r="D1727" s="200" t="s">
        <v>195</v>
      </c>
      <c r="E1727" s="211" t="s">
        <v>19</v>
      </c>
      <c r="F1727" s="212" t="s">
        <v>744</v>
      </c>
      <c r="G1727" s="210"/>
      <c r="H1727" s="213">
        <v>1.1479999999999999</v>
      </c>
      <c r="I1727" s="214"/>
      <c r="J1727" s="210"/>
      <c r="K1727" s="210"/>
      <c r="L1727" s="215"/>
      <c r="M1727" s="216"/>
      <c r="N1727" s="217"/>
      <c r="O1727" s="217"/>
      <c r="P1727" s="217"/>
      <c r="Q1727" s="217"/>
      <c r="R1727" s="217"/>
      <c r="S1727" s="217"/>
      <c r="T1727" s="218"/>
      <c r="AT1727" s="219" t="s">
        <v>195</v>
      </c>
      <c r="AU1727" s="219" t="s">
        <v>82</v>
      </c>
      <c r="AV1727" s="14" t="s">
        <v>82</v>
      </c>
      <c r="AW1727" s="14" t="s">
        <v>35</v>
      </c>
      <c r="AX1727" s="14" t="s">
        <v>73</v>
      </c>
      <c r="AY1727" s="219" t="s">
        <v>185</v>
      </c>
    </row>
    <row r="1728" spans="1:65" s="14" customFormat="1" ht="11.25">
      <c r="B1728" s="209"/>
      <c r="C1728" s="210"/>
      <c r="D1728" s="200" t="s">
        <v>195</v>
      </c>
      <c r="E1728" s="211" t="s">
        <v>19</v>
      </c>
      <c r="F1728" s="212" t="s">
        <v>1593</v>
      </c>
      <c r="G1728" s="210"/>
      <c r="H1728" s="213">
        <v>-5.79</v>
      </c>
      <c r="I1728" s="214"/>
      <c r="J1728" s="210"/>
      <c r="K1728" s="210"/>
      <c r="L1728" s="215"/>
      <c r="M1728" s="216"/>
      <c r="N1728" s="217"/>
      <c r="O1728" s="217"/>
      <c r="P1728" s="217"/>
      <c r="Q1728" s="217"/>
      <c r="R1728" s="217"/>
      <c r="S1728" s="217"/>
      <c r="T1728" s="218"/>
      <c r="AT1728" s="219" t="s">
        <v>195</v>
      </c>
      <c r="AU1728" s="219" t="s">
        <v>82</v>
      </c>
      <c r="AV1728" s="14" t="s">
        <v>82</v>
      </c>
      <c r="AW1728" s="14" t="s">
        <v>35</v>
      </c>
      <c r="AX1728" s="14" t="s">
        <v>73</v>
      </c>
      <c r="AY1728" s="219" t="s">
        <v>185</v>
      </c>
    </row>
    <row r="1729" spans="1:65" s="13" customFormat="1" ht="11.25">
      <c r="B1729" s="198"/>
      <c r="C1729" s="199"/>
      <c r="D1729" s="200" t="s">
        <v>195</v>
      </c>
      <c r="E1729" s="201" t="s">
        <v>19</v>
      </c>
      <c r="F1729" s="202" t="s">
        <v>1594</v>
      </c>
      <c r="G1729" s="199"/>
      <c r="H1729" s="201" t="s">
        <v>19</v>
      </c>
      <c r="I1729" s="203"/>
      <c r="J1729" s="199"/>
      <c r="K1729" s="199"/>
      <c r="L1729" s="204"/>
      <c r="M1729" s="205"/>
      <c r="N1729" s="206"/>
      <c r="O1729" s="206"/>
      <c r="P1729" s="206"/>
      <c r="Q1729" s="206"/>
      <c r="R1729" s="206"/>
      <c r="S1729" s="206"/>
      <c r="T1729" s="207"/>
      <c r="AT1729" s="208" t="s">
        <v>195</v>
      </c>
      <c r="AU1729" s="208" t="s">
        <v>82</v>
      </c>
      <c r="AV1729" s="13" t="s">
        <v>80</v>
      </c>
      <c r="AW1729" s="13" t="s">
        <v>35</v>
      </c>
      <c r="AX1729" s="13" t="s">
        <v>73</v>
      </c>
      <c r="AY1729" s="208" t="s">
        <v>185</v>
      </c>
    </row>
    <row r="1730" spans="1:65" s="14" customFormat="1" ht="11.25">
      <c r="B1730" s="209"/>
      <c r="C1730" s="210"/>
      <c r="D1730" s="200" t="s">
        <v>195</v>
      </c>
      <c r="E1730" s="211" t="s">
        <v>19</v>
      </c>
      <c r="F1730" s="212" t="s">
        <v>1595</v>
      </c>
      <c r="G1730" s="210"/>
      <c r="H1730" s="213">
        <v>2.585</v>
      </c>
      <c r="I1730" s="214"/>
      <c r="J1730" s="210"/>
      <c r="K1730" s="210"/>
      <c r="L1730" s="215"/>
      <c r="M1730" s="216"/>
      <c r="N1730" s="217"/>
      <c r="O1730" s="217"/>
      <c r="P1730" s="217"/>
      <c r="Q1730" s="217"/>
      <c r="R1730" s="217"/>
      <c r="S1730" s="217"/>
      <c r="T1730" s="218"/>
      <c r="AT1730" s="219" t="s">
        <v>195</v>
      </c>
      <c r="AU1730" s="219" t="s">
        <v>82</v>
      </c>
      <c r="AV1730" s="14" t="s">
        <v>82</v>
      </c>
      <c r="AW1730" s="14" t="s">
        <v>35</v>
      </c>
      <c r="AX1730" s="14" t="s">
        <v>73</v>
      </c>
      <c r="AY1730" s="219" t="s">
        <v>185</v>
      </c>
    </row>
    <row r="1731" spans="1:65" s="14" customFormat="1" ht="11.25">
      <c r="B1731" s="209"/>
      <c r="C1731" s="210"/>
      <c r="D1731" s="200" t="s">
        <v>195</v>
      </c>
      <c r="E1731" s="211" t="s">
        <v>19</v>
      </c>
      <c r="F1731" s="212" t="s">
        <v>1596</v>
      </c>
      <c r="G1731" s="210"/>
      <c r="H1731" s="213">
        <v>3.5249999999999999</v>
      </c>
      <c r="I1731" s="214"/>
      <c r="J1731" s="210"/>
      <c r="K1731" s="210"/>
      <c r="L1731" s="215"/>
      <c r="M1731" s="216"/>
      <c r="N1731" s="217"/>
      <c r="O1731" s="217"/>
      <c r="P1731" s="217"/>
      <c r="Q1731" s="217"/>
      <c r="R1731" s="217"/>
      <c r="S1731" s="217"/>
      <c r="T1731" s="218"/>
      <c r="AT1731" s="219" t="s">
        <v>195</v>
      </c>
      <c r="AU1731" s="219" t="s">
        <v>82</v>
      </c>
      <c r="AV1731" s="14" t="s">
        <v>82</v>
      </c>
      <c r="AW1731" s="14" t="s">
        <v>35</v>
      </c>
      <c r="AX1731" s="14" t="s">
        <v>73</v>
      </c>
      <c r="AY1731" s="219" t="s">
        <v>185</v>
      </c>
    </row>
    <row r="1732" spans="1:65" s="14" customFormat="1" ht="11.25">
      <c r="B1732" s="209"/>
      <c r="C1732" s="210"/>
      <c r="D1732" s="200" t="s">
        <v>195</v>
      </c>
      <c r="E1732" s="211" t="s">
        <v>19</v>
      </c>
      <c r="F1732" s="212" t="s">
        <v>1574</v>
      </c>
      <c r="G1732" s="210"/>
      <c r="H1732" s="213">
        <v>4.2480000000000002</v>
      </c>
      <c r="I1732" s="214"/>
      <c r="J1732" s="210"/>
      <c r="K1732" s="210"/>
      <c r="L1732" s="215"/>
      <c r="M1732" s="216"/>
      <c r="N1732" s="217"/>
      <c r="O1732" s="217"/>
      <c r="P1732" s="217"/>
      <c r="Q1732" s="217"/>
      <c r="R1732" s="217"/>
      <c r="S1732" s="217"/>
      <c r="T1732" s="218"/>
      <c r="AT1732" s="219" t="s">
        <v>195</v>
      </c>
      <c r="AU1732" s="219" t="s">
        <v>82</v>
      </c>
      <c r="AV1732" s="14" t="s">
        <v>82</v>
      </c>
      <c r="AW1732" s="14" t="s">
        <v>35</v>
      </c>
      <c r="AX1732" s="14" t="s">
        <v>73</v>
      </c>
      <c r="AY1732" s="219" t="s">
        <v>185</v>
      </c>
    </row>
    <row r="1733" spans="1:65" s="14" customFormat="1" ht="11.25">
      <c r="B1733" s="209"/>
      <c r="C1733" s="210"/>
      <c r="D1733" s="200" t="s">
        <v>195</v>
      </c>
      <c r="E1733" s="211" t="s">
        <v>19</v>
      </c>
      <c r="F1733" s="212" t="s">
        <v>1574</v>
      </c>
      <c r="G1733" s="210"/>
      <c r="H1733" s="213">
        <v>4.2480000000000002</v>
      </c>
      <c r="I1733" s="214"/>
      <c r="J1733" s="210"/>
      <c r="K1733" s="210"/>
      <c r="L1733" s="215"/>
      <c r="M1733" s="216"/>
      <c r="N1733" s="217"/>
      <c r="O1733" s="217"/>
      <c r="P1733" s="217"/>
      <c r="Q1733" s="217"/>
      <c r="R1733" s="217"/>
      <c r="S1733" s="217"/>
      <c r="T1733" s="218"/>
      <c r="AT1733" s="219" t="s">
        <v>195</v>
      </c>
      <c r="AU1733" s="219" t="s">
        <v>82</v>
      </c>
      <c r="AV1733" s="14" t="s">
        <v>82</v>
      </c>
      <c r="AW1733" s="14" t="s">
        <v>35</v>
      </c>
      <c r="AX1733" s="14" t="s">
        <v>73</v>
      </c>
      <c r="AY1733" s="219" t="s">
        <v>185</v>
      </c>
    </row>
    <row r="1734" spans="1:65" s="15" customFormat="1" ht="11.25">
      <c r="B1734" s="220"/>
      <c r="C1734" s="221"/>
      <c r="D1734" s="200" t="s">
        <v>195</v>
      </c>
      <c r="E1734" s="222" t="s">
        <v>19</v>
      </c>
      <c r="F1734" s="223" t="s">
        <v>226</v>
      </c>
      <c r="G1734" s="221"/>
      <c r="H1734" s="224">
        <v>55.988999999999997</v>
      </c>
      <c r="I1734" s="225"/>
      <c r="J1734" s="221"/>
      <c r="K1734" s="221"/>
      <c r="L1734" s="226"/>
      <c r="M1734" s="227"/>
      <c r="N1734" s="228"/>
      <c r="O1734" s="228"/>
      <c r="P1734" s="228"/>
      <c r="Q1734" s="228"/>
      <c r="R1734" s="228"/>
      <c r="S1734" s="228"/>
      <c r="T1734" s="229"/>
      <c r="AT1734" s="230" t="s">
        <v>195</v>
      </c>
      <c r="AU1734" s="230" t="s">
        <v>82</v>
      </c>
      <c r="AV1734" s="15" t="s">
        <v>135</v>
      </c>
      <c r="AW1734" s="15" t="s">
        <v>35</v>
      </c>
      <c r="AX1734" s="15" t="s">
        <v>80</v>
      </c>
      <c r="AY1734" s="230" t="s">
        <v>185</v>
      </c>
    </row>
    <row r="1735" spans="1:65" s="12" customFormat="1" ht="25.9" customHeight="1">
      <c r="B1735" s="164"/>
      <c r="C1735" s="165"/>
      <c r="D1735" s="166" t="s">
        <v>72</v>
      </c>
      <c r="E1735" s="167" t="s">
        <v>452</v>
      </c>
      <c r="F1735" s="167" t="s">
        <v>453</v>
      </c>
      <c r="G1735" s="165"/>
      <c r="H1735" s="165"/>
      <c r="I1735" s="168"/>
      <c r="J1735" s="169">
        <f>BK1735</f>
        <v>0</v>
      </c>
      <c r="K1735" s="165"/>
      <c r="L1735" s="170"/>
      <c r="M1735" s="171"/>
      <c r="N1735" s="172"/>
      <c r="O1735" s="172"/>
      <c r="P1735" s="173">
        <f>P1736</f>
        <v>0</v>
      </c>
      <c r="Q1735" s="172"/>
      <c r="R1735" s="173">
        <f>R1736</f>
        <v>0</v>
      </c>
      <c r="S1735" s="172"/>
      <c r="T1735" s="174">
        <f>T1736</f>
        <v>0</v>
      </c>
      <c r="AR1735" s="175" t="s">
        <v>250</v>
      </c>
      <c r="AT1735" s="176" t="s">
        <v>72</v>
      </c>
      <c r="AU1735" s="176" t="s">
        <v>73</v>
      </c>
      <c r="AY1735" s="175" t="s">
        <v>185</v>
      </c>
      <c r="BK1735" s="177">
        <f>BK1736</f>
        <v>0</v>
      </c>
    </row>
    <row r="1736" spans="1:65" s="2" customFormat="1" ht="16.5" customHeight="1">
      <c r="A1736" s="36"/>
      <c r="B1736" s="37"/>
      <c r="C1736" s="180" t="s">
        <v>2204</v>
      </c>
      <c r="D1736" s="180" t="s">
        <v>187</v>
      </c>
      <c r="E1736" s="181" t="s">
        <v>2205</v>
      </c>
      <c r="F1736" s="182" t="s">
        <v>456</v>
      </c>
      <c r="G1736" s="183" t="s">
        <v>457</v>
      </c>
      <c r="H1736" s="231"/>
      <c r="I1736" s="185"/>
      <c r="J1736" s="186">
        <f>ROUND(I1736*H1736,2)</f>
        <v>0</v>
      </c>
      <c r="K1736" s="182" t="s">
        <v>19</v>
      </c>
      <c r="L1736" s="41"/>
      <c r="M1736" s="232" t="s">
        <v>19</v>
      </c>
      <c r="N1736" s="233" t="s">
        <v>44</v>
      </c>
      <c r="O1736" s="234"/>
      <c r="P1736" s="235">
        <f>O1736*H1736</f>
        <v>0</v>
      </c>
      <c r="Q1736" s="235">
        <v>0</v>
      </c>
      <c r="R1736" s="235">
        <f>Q1736*H1736</f>
        <v>0</v>
      </c>
      <c r="S1736" s="235">
        <v>0</v>
      </c>
      <c r="T1736" s="236">
        <f>S1736*H1736</f>
        <v>0</v>
      </c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R1736" s="191" t="s">
        <v>135</v>
      </c>
      <c r="AT1736" s="191" t="s">
        <v>187</v>
      </c>
      <c r="AU1736" s="191" t="s">
        <v>80</v>
      </c>
      <c r="AY1736" s="19" t="s">
        <v>185</v>
      </c>
      <c r="BE1736" s="192">
        <f>IF(N1736="základní",J1736,0)</f>
        <v>0</v>
      </c>
      <c r="BF1736" s="192">
        <f>IF(N1736="snížená",J1736,0)</f>
        <v>0</v>
      </c>
      <c r="BG1736" s="192">
        <f>IF(N1736="zákl. přenesená",J1736,0)</f>
        <v>0</v>
      </c>
      <c r="BH1736" s="192">
        <f>IF(N1736="sníž. přenesená",J1736,0)</f>
        <v>0</v>
      </c>
      <c r="BI1736" s="192">
        <f>IF(N1736="nulová",J1736,0)</f>
        <v>0</v>
      </c>
      <c r="BJ1736" s="19" t="s">
        <v>80</v>
      </c>
      <c r="BK1736" s="192">
        <f>ROUND(I1736*H1736,2)</f>
        <v>0</v>
      </c>
      <c r="BL1736" s="19" t="s">
        <v>135</v>
      </c>
      <c r="BM1736" s="191" t="s">
        <v>2206</v>
      </c>
    </row>
    <row r="1737" spans="1:65" s="2" customFormat="1" ht="6.95" customHeight="1">
      <c r="A1737" s="36"/>
      <c r="B1737" s="49"/>
      <c r="C1737" s="50"/>
      <c r="D1737" s="50"/>
      <c r="E1737" s="50"/>
      <c r="F1737" s="50"/>
      <c r="G1737" s="50"/>
      <c r="H1737" s="50"/>
      <c r="I1737" s="50"/>
      <c r="J1737" s="50"/>
      <c r="K1737" s="50"/>
      <c r="L1737" s="41"/>
      <c r="M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</row>
  </sheetData>
  <sheetProtection algorithmName="SHA-512" hashValue="DWraiGUh/HVP29jlC3y1paB6gRdu968+iZ+ZEWBh1BdBYkWgsdH237ORH06a23D1fEg77xWufhAb8CwFSecgrw==" saltValue="iQp9sWjI2JDGLC8Ha1Ypp6+0egdRtuPXyVJcIaIkP+OJQmMIyqPt8mWaamTv3mN2RXYuYwFZKIyrCrXQxa9G+g==" spinCount="100000" sheet="1" objects="1" scenarios="1" formatColumns="0" formatRows="0" autoFilter="0"/>
  <autoFilter ref="C104:K1736"/>
  <mergeCells count="12">
    <mergeCell ref="E97:H97"/>
    <mergeCell ref="L2:V2"/>
    <mergeCell ref="E50:H50"/>
    <mergeCell ref="E52:H52"/>
    <mergeCell ref="E54:H54"/>
    <mergeCell ref="E93:H93"/>
    <mergeCell ref="E95:H95"/>
    <mergeCell ref="E7:H7"/>
    <mergeCell ref="E9:H9"/>
    <mergeCell ref="E11:H11"/>
    <mergeCell ref="E20:H20"/>
    <mergeCell ref="E29:H29"/>
  </mergeCells>
  <hyperlinks>
    <hyperlink ref="F109" r:id="rId1"/>
    <hyperlink ref="F122" r:id="rId2"/>
    <hyperlink ref="F128" r:id="rId3"/>
    <hyperlink ref="F133" r:id="rId4"/>
    <hyperlink ref="F138" r:id="rId5"/>
    <hyperlink ref="F143" r:id="rId6"/>
    <hyperlink ref="F148" r:id="rId7"/>
    <hyperlink ref="F152" r:id="rId8"/>
    <hyperlink ref="F160" r:id="rId9"/>
    <hyperlink ref="F170" r:id="rId10"/>
    <hyperlink ref="F180" r:id="rId11"/>
    <hyperlink ref="F185" r:id="rId12"/>
    <hyperlink ref="F199" r:id="rId13"/>
    <hyperlink ref="F215" r:id="rId14"/>
    <hyperlink ref="F231" r:id="rId15"/>
    <hyperlink ref="F242" r:id="rId16"/>
    <hyperlink ref="F253" r:id="rId17"/>
    <hyperlink ref="F257" r:id="rId18"/>
    <hyperlink ref="F270" r:id="rId19"/>
    <hyperlink ref="F285" r:id="rId20"/>
    <hyperlink ref="F300" r:id="rId21"/>
    <hyperlink ref="F307" r:id="rId22"/>
    <hyperlink ref="F314" r:id="rId23"/>
    <hyperlink ref="F318" r:id="rId24"/>
    <hyperlink ref="F326" r:id="rId25"/>
    <hyperlink ref="F330" r:id="rId26"/>
    <hyperlink ref="F338" r:id="rId27"/>
    <hyperlink ref="F346" r:id="rId28"/>
    <hyperlink ref="F352" r:id="rId29"/>
    <hyperlink ref="F358" r:id="rId30"/>
    <hyperlink ref="F364" r:id="rId31"/>
    <hyperlink ref="F371" r:id="rId32"/>
    <hyperlink ref="F378" r:id="rId33"/>
    <hyperlink ref="F390" r:id="rId34"/>
    <hyperlink ref="F397" r:id="rId35"/>
    <hyperlink ref="F404" r:id="rId36"/>
    <hyperlink ref="F416" r:id="rId37"/>
    <hyperlink ref="F493" r:id="rId38"/>
    <hyperlink ref="F578" r:id="rId39"/>
    <hyperlink ref="F659" r:id="rId40"/>
    <hyperlink ref="F664" r:id="rId41"/>
    <hyperlink ref="F669" r:id="rId42"/>
    <hyperlink ref="F705" r:id="rId43"/>
    <hyperlink ref="F731" r:id="rId44"/>
    <hyperlink ref="F735" r:id="rId45"/>
    <hyperlink ref="F739" r:id="rId46"/>
    <hyperlink ref="F743" r:id="rId47"/>
    <hyperlink ref="F749" r:id="rId48"/>
    <hyperlink ref="F755" r:id="rId49"/>
    <hyperlink ref="F761" r:id="rId50"/>
    <hyperlink ref="F765" r:id="rId51"/>
    <hyperlink ref="F769" r:id="rId52"/>
    <hyperlink ref="F773" r:id="rId53"/>
    <hyperlink ref="F791" r:id="rId54"/>
    <hyperlink ref="F795" r:id="rId55"/>
    <hyperlink ref="F800" r:id="rId56"/>
    <hyperlink ref="F821" r:id="rId57"/>
    <hyperlink ref="F824" r:id="rId58"/>
    <hyperlink ref="F834" r:id="rId59"/>
    <hyperlink ref="F845" r:id="rId60"/>
    <hyperlink ref="F850" r:id="rId61"/>
    <hyperlink ref="F855" r:id="rId62"/>
    <hyperlink ref="F860" r:id="rId63"/>
    <hyperlink ref="F863" r:id="rId64"/>
    <hyperlink ref="F882" r:id="rId65"/>
    <hyperlink ref="F935" r:id="rId66"/>
    <hyperlink ref="F988" r:id="rId67"/>
    <hyperlink ref="F1041" r:id="rId68"/>
    <hyperlink ref="F1050" r:id="rId69"/>
    <hyperlink ref="F1059" r:id="rId70"/>
    <hyperlink ref="F1070" r:id="rId71"/>
    <hyperlink ref="F1078" r:id="rId72"/>
    <hyperlink ref="F1088" r:id="rId73"/>
    <hyperlink ref="F1096" r:id="rId74"/>
    <hyperlink ref="F1108" r:id="rId75"/>
    <hyperlink ref="F1133" r:id="rId76"/>
    <hyperlink ref="F1137" r:id="rId77"/>
    <hyperlink ref="F1148" r:id="rId78"/>
    <hyperlink ref="F1164" r:id="rId79"/>
    <hyperlink ref="F1183" r:id="rId80"/>
    <hyperlink ref="F1194" r:id="rId81"/>
    <hyperlink ref="F1205" r:id="rId82"/>
    <hyperlink ref="F1216" r:id="rId83"/>
    <hyperlink ref="F1248" r:id="rId84"/>
    <hyperlink ref="F1263" r:id="rId85"/>
    <hyperlink ref="F1300" r:id="rId86"/>
    <hyperlink ref="F1313" r:id="rId87"/>
    <hyperlink ref="F1325" r:id="rId88"/>
    <hyperlink ref="F1328" r:id="rId89"/>
    <hyperlink ref="F1333" r:id="rId90"/>
    <hyperlink ref="F1343" r:id="rId91"/>
    <hyperlink ref="F1353" r:id="rId92"/>
    <hyperlink ref="F1358" r:id="rId93"/>
    <hyperlink ref="F1361" r:id="rId94"/>
    <hyperlink ref="F1366" r:id="rId95"/>
    <hyperlink ref="F1376" r:id="rId96"/>
    <hyperlink ref="F1386" r:id="rId97"/>
    <hyperlink ref="F1500" r:id="rId98"/>
    <hyperlink ref="F1505" r:id="rId99"/>
    <hyperlink ref="F1508" r:id="rId100"/>
    <hyperlink ref="F1519" r:id="rId101"/>
    <hyperlink ref="F1526" r:id="rId102"/>
    <hyperlink ref="F1535" r:id="rId103"/>
    <hyperlink ref="F1542" r:id="rId104"/>
    <hyperlink ref="F1551" r:id="rId105"/>
    <hyperlink ref="F1554" r:id="rId106"/>
    <hyperlink ref="F1596" r:id="rId107"/>
    <hyperlink ref="F1606" r:id="rId108"/>
    <hyperlink ref="F1625" r:id="rId109"/>
    <hyperlink ref="F1628" r:id="rId110"/>
    <hyperlink ref="F1723" r:id="rId111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102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2207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ROUND(J106,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ROUND((SUM(BE106:BE1849)),  2)</f>
        <v>0</v>
      </c>
      <c r="G35" s="36"/>
      <c r="H35" s="36"/>
      <c r="I35" s="126">
        <v>0.21</v>
      </c>
      <c r="J35" s="125">
        <f>ROUND(((SUM(BE106:BE1849))*I35),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ROUND((SUM(BF106:BF1849)),  2)</f>
        <v>0</v>
      </c>
      <c r="G36" s="36"/>
      <c r="H36" s="36"/>
      <c r="I36" s="126">
        <v>0.15</v>
      </c>
      <c r="J36" s="125">
        <f>ROUND(((SUM(BF106:BF1849))*I36),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ROUND((SUM(BG106:BG1849)),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ROUND((SUM(BH106:BH1849)),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ROUND((SUM(BI106:BI1849)),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06 - Architektonicko - stavební řešení 4. 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J106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J107</f>
        <v>0</v>
      </c>
      <c r="K64" s="143"/>
      <c r="L64" s="147"/>
    </row>
    <row r="65" spans="2:12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J108</f>
        <v>0</v>
      </c>
      <c r="K65" s="99"/>
      <c r="L65" s="152"/>
    </row>
    <row r="66" spans="2:12" s="10" customFormat="1" ht="19.899999999999999" customHeight="1">
      <c r="B66" s="148"/>
      <c r="C66" s="99"/>
      <c r="D66" s="149" t="s">
        <v>647</v>
      </c>
      <c r="E66" s="150"/>
      <c r="F66" s="150"/>
      <c r="G66" s="150"/>
      <c r="H66" s="150"/>
      <c r="I66" s="150"/>
      <c r="J66" s="151">
        <f>J186</f>
        <v>0</v>
      </c>
      <c r="K66" s="99"/>
      <c r="L66" s="152"/>
    </row>
    <row r="67" spans="2:12" s="10" customFormat="1" ht="19.899999999999999" customHeight="1">
      <c r="B67" s="148"/>
      <c r="C67" s="99"/>
      <c r="D67" s="149" t="s">
        <v>461</v>
      </c>
      <c r="E67" s="150"/>
      <c r="F67" s="150"/>
      <c r="G67" s="150"/>
      <c r="H67" s="150"/>
      <c r="I67" s="150"/>
      <c r="J67" s="151">
        <f>J391</f>
        <v>0</v>
      </c>
      <c r="K67" s="99"/>
      <c r="L67" s="152"/>
    </row>
    <row r="68" spans="2:12" s="10" customFormat="1" ht="19.899999999999999" customHeight="1">
      <c r="B68" s="148"/>
      <c r="C68" s="99"/>
      <c r="D68" s="149" t="s">
        <v>161</v>
      </c>
      <c r="E68" s="150"/>
      <c r="F68" s="150"/>
      <c r="G68" s="150"/>
      <c r="H68" s="150"/>
      <c r="I68" s="150"/>
      <c r="J68" s="151">
        <f>J734</f>
        <v>0</v>
      </c>
      <c r="K68" s="99"/>
      <c r="L68" s="152"/>
    </row>
    <row r="69" spans="2:12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J790</f>
        <v>0</v>
      </c>
      <c r="K69" s="99"/>
      <c r="L69" s="152"/>
    </row>
    <row r="70" spans="2:12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J793</f>
        <v>0</v>
      </c>
      <c r="K70" s="143"/>
      <c r="L70" s="147"/>
    </row>
    <row r="71" spans="2:12" s="10" customFormat="1" ht="19.899999999999999" customHeight="1">
      <c r="B71" s="148"/>
      <c r="C71" s="99"/>
      <c r="D71" s="149" t="s">
        <v>462</v>
      </c>
      <c r="E71" s="150"/>
      <c r="F71" s="150"/>
      <c r="G71" s="150"/>
      <c r="H71" s="150"/>
      <c r="I71" s="150"/>
      <c r="J71" s="151">
        <f>J794</f>
        <v>0</v>
      </c>
      <c r="K71" s="99"/>
      <c r="L71" s="152"/>
    </row>
    <row r="72" spans="2:12" s="10" customFormat="1" ht="19.899999999999999" customHeight="1">
      <c r="B72" s="148"/>
      <c r="C72" s="99"/>
      <c r="D72" s="149" t="s">
        <v>165</v>
      </c>
      <c r="E72" s="150"/>
      <c r="F72" s="150"/>
      <c r="G72" s="150"/>
      <c r="H72" s="150"/>
      <c r="I72" s="150"/>
      <c r="J72" s="151">
        <f>J821</f>
        <v>0</v>
      </c>
      <c r="K72" s="99"/>
      <c r="L72" s="152"/>
    </row>
    <row r="73" spans="2:12" s="10" customFormat="1" ht="19.899999999999999" customHeight="1">
      <c r="B73" s="148"/>
      <c r="C73" s="99"/>
      <c r="D73" s="149" t="s">
        <v>166</v>
      </c>
      <c r="E73" s="150"/>
      <c r="F73" s="150"/>
      <c r="G73" s="150"/>
      <c r="H73" s="150"/>
      <c r="I73" s="150"/>
      <c r="J73" s="151">
        <f>J938</f>
        <v>0</v>
      </c>
      <c r="K73" s="99"/>
      <c r="L73" s="152"/>
    </row>
    <row r="74" spans="2:12" s="10" customFormat="1" ht="19.899999999999999" customHeight="1">
      <c r="B74" s="148"/>
      <c r="C74" s="99"/>
      <c r="D74" s="149" t="s">
        <v>1476</v>
      </c>
      <c r="E74" s="150"/>
      <c r="F74" s="150"/>
      <c r="G74" s="150"/>
      <c r="H74" s="150"/>
      <c r="I74" s="150"/>
      <c r="J74" s="151">
        <f>J963</f>
        <v>0</v>
      </c>
      <c r="K74" s="99"/>
      <c r="L74" s="152"/>
    </row>
    <row r="75" spans="2:12" s="10" customFormat="1" ht="19.899999999999999" customHeight="1">
      <c r="B75" s="148"/>
      <c r="C75" s="99"/>
      <c r="D75" s="149" t="s">
        <v>1036</v>
      </c>
      <c r="E75" s="150"/>
      <c r="F75" s="150"/>
      <c r="G75" s="150"/>
      <c r="H75" s="150"/>
      <c r="I75" s="150"/>
      <c r="J75" s="151">
        <f>J1001</f>
        <v>0</v>
      </c>
      <c r="K75" s="99"/>
      <c r="L75" s="152"/>
    </row>
    <row r="76" spans="2:12" s="10" customFormat="1" ht="19.899999999999999" customHeight="1">
      <c r="B76" s="148"/>
      <c r="C76" s="99"/>
      <c r="D76" s="149" t="s">
        <v>1037</v>
      </c>
      <c r="E76" s="150"/>
      <c r="F76" s="150"/>
      <c r="G76" s="150"/>
      <c r="H76" s="150"/>
      <c r="I76" s="150"/>
      <c r="J76" s="151">
        <f>J1121</f>
        <v>0</v>
      </c>
      <c r="K76" s="99"/>
      <c r="L76" s="152"/>
    </row>
    <row r="77" spans="2:12" s="10" customFormat="1" ht="19.899999999999999" customHeight="1">
      <c r="B77" s="148"/>
      <c r="C77" s="99"/>
      <c r="D77" s="149" t="s">
        <v>167</v>
      </c>
      <c r="E77" s="150"/>
      <c r="F77" s="150"/>
      <c r="G77" s="150"/>
      <c r="H77" s="150"/>
      <c r="I77" s="150"/>
      <c r="J77" s="151">
        <f>J1179</f>
        <v>0</v>
      </c>
      <c r="K77" s="99"/>
      <c r="L77" s="152"/>
    </row>
    <row r="78" spans="2:12" s="10" customFormat="1" ht="19.899999999999999" customHeight="1">
      <c r="B78" s="148"/>
      <c r="C78" s="99"/>
      <c r="D78" s="149" t="s">
        <v>1038</v>
      </c>
      <c r="E78" s="150"/>
      <c r="F78" s="150"/>
      <c r="G78" s="150"/>
      <c r="H78" s="150"/>
      <c r="I78" s="150"/>
      <c r="J78" s="151">
        <f>J1296</f>
        <v>0</v>
      </c>
      <c r="K78" s="99"/>
      <c r="L78" s="152"/>
    </row>
    <row r="79" spans="2:12" s="10" customFormat="1" ht="19.899999999999999" customHeight="1">
      <c r="B79" s="148"/>
      <c r="C79" s="99"/>
      <c r="D79" s="149" t="s">
        <v>1477</v>
      </c>
      <c r="E79" s="150"/>
      <c r="F79" s="150"/>
      <c r="G79" s="150"/>
      <c r="H79" s="150"/>
      <c r="I79" s="150"/>
      <c r="J79" s="151">
        <f>J1425</f>
        <v>0</v>
      </c>
      <c r="K79" s="99"/>
      <c r="L79" s="152"/>
    </row>
    <row r="80" spans="2:12" s="10" customFormat="1" ht="19.899999999999999" customHeight="1">
      <c r="B80" s="148"/>
      <c r="C80" s="99"/>
      <c r="D80" s="149" t="s">
        <v>1478</v>
      </c>
      <c r="E80" s="150"/>
      <c r="F80" s="150"/>
      <c r="G80" s="150"/>
      <c r="H80" s="150"/>
      <c r="I80" s="150"/>
      <c r="J80" s="151">
        <f>J1458</f>
        <v>0</v>
      </c>
      <c r="K80" s="99"/>
      <c r="L80" s="152"/>
    </row>
    <row r="81" spans="1:31" s="10" customFormat="1" ht="19.899999999999999" customHeight="1">
      <c r="B81" s="148"/>
      <c r="C81" s="99"/>
      <c r="D81" s="149" t="s">
        <v>1039</v>
      </c>
      <c r="E81" s="150"/>
      <c r="F81" s="150"/>
      <c r="G81" s="150"/>
      <c r="H81" s="150"/>
      <c r="I81" s="150"/>
      <c r="J81" s="151">
        <f>J1615</f>
        <v>0</v>
      </c>
      <c r="K81" s="99"/>
      <c r="L81" s="152"/>
    </row>
    <row r="82" spans="1:31" s="10" customFormat="1" ht="19.899999999999999" customHeight="1">
      <c r="B82" s="148"/>
      <c r="C82" s="99"/>
      <c r="D82" s="149" t="s">
        <v>1479</v>
      </c>
      <c r="E82" s="150"/>
      <c r="F82" s="150"/>
      <c r="G82" s="150"/>
      <c r="H82" s="150"/>
      <c r="I82" s="150"/>
      <c r="J82" s="151">
        <f>J1663</f>
        <v>0</v>
      </c>
      <c r="K82" s="99"/>
      <c r="L82" s="152"/>
    </row>
    <row r="83" spans="1:31" s="10" customFormat="1" ht="19.899999999999999" customHeight="1">
      <c r="B83" s="148"/>
      <c r="C83" s="99"/>
      <c r="D83" s="149" t="s">
        <v>1040</v>
      </c>
      <c r="E83" s="150"/>
      <c r="F83" s="150"/>
      <c r="G83" s="150"/>
      <c r="H83" s="150"/>
      <c r="I83" s="150"/>
      <c r="J83" s="151">
        <f>J1738</f>
        <v>0</v>
      </c>
      <c r="K83" s="99"/>
      <c r="L83" s="152"/>
    </row>
    <row r="84" spans="1:31" s="9" customFormat="1" ht="24.95" customHeight="1">
      <c r="B84" s="142"/>
      <c r="C84" s="143"/>
      <c r="D84" s="144" t="s">
        <v>169</v>
      </c>
      <c r="E84" s="145"/>
      <c r="F84" s="145"/>
      <c r="G84" s="145"/>
      <c r="H84" s="145"/>
      <c r="I84" s="145"/>
      <c r="J84" s="146">
        <f>J1848</f>
        <v>0</v>
      </c>
      <c r="K84" s="143"/>
      <c r="L84" s="147"/>
    </row>
    <row r="85" spans="1:31" s="2" customFormat="1" ht="21.7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6.95" customHeight="1">
      <c r="A86" s="36"/>
      <c r="B86" s="49"/>
      <c r="C86" s="50"/>
      <c r="D86" s="50"/>
      <c r="E86" s="50"/>
      <c r="F86" s="50"/>
      <c r="G86" s="50"/>
      <c r="H86" s="50"/>
      <c r="I86" s="50"/>
      <c r="J86" s="50"/>
      <c r="K86" s="50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90" spans="1:31" s="2" customFormat="1" ht="6.95" customHeight="1">
      <c r="A90" s="36"/>
      <c r="B90" s="51"/>
      <c r="C90" s="52"/>
      <c r="D90" s="52"/>
      <c r="E90" s="52"/>
      <c r="F90" s="52"/>
      <c r="G90" s="52"/>
      <c r="H90" s="52"/>
      <c r="I90" s="52"/>
      <c r="J90" s="52"/>
      <c r="K90" s="52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24.95" customHeight="1">
      <c r="A91" s="36"/>
      <c r="B91" s="37"/>
      <c r="C91" s="25" t="s">
        <v>170</v>
      </c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6.9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12" customHeight="1">
      <c r="A93" s="36"/>
      <c r="B93" s="37"/>
      <c r="C93" s="31" t="s">
        <v>16</v>
      </c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6.5" customHeight="1">
      <c r="A94" s="36"/>
      <c r="B94" s="37"/>
      <c r="C94" s="38"/>
      <c r="D94" s="38"/>
      <c r="E94" s="392" t="str">
        <f>E7</f>
        <v>OU - stavební úpravy objektu ZW - děkanát Lékařské fakulty</v>
      </c>
      <c r="F94" s="393"/>
      <c r="G94" s="393"/>
      <c r="H94" s="393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1" customFormat="1" ht="12" customHeight="1">
      <c r="B95" s="23"/>
      <c r="C95" s="31" t="s">
        <v>150</v>
      </c>
      <c r="D95" s="24"/>
      <c r="E95" s="24"/>
      <c r="F95" s="24"/>
      <c r="G95" s="24"/>
      <c r="H95" s="24"/>
      <c r="I95" s="24"/>
      <c r="J95" s="24"/>
      <c r="K95" s="24"/>
      <c r="L95" s="22"/>
    </row>
    <row r="96" spans="1:31" s="2" customFormat="1" ht="16.5" customHeight="1">
      <c r="A96" s="36"/>
      <c r="B96" s="37"/>
      <c r="C96" s="38"/>
      <c r="D96" s="38"/>
      <c r="E96" s="392" t="s">
        <v>151</v>
      </c>
      <c r="F96" s="394"/>
      <c r="G96" s="394"/>
      <c r="H96" s="394"/>
      <c r="I96" s="38"/>
      <c r="J96" s="38"/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2" customHeight="1">
      <c r="A97" s="36"/>
      <c r="B97" s="37"/>
      <c r="C97" s="31" t="s">
        <v>152</v>
      </c>
      <c r="D97" s="38"/>
      <c r="E97" s="38"/>
      <c r="F97" s="38"/>
      <c r="G97" s="38"/>
      <c r="H97" s="38"/>
      <c r="I97" s="38"/>
      <c r="J97" s="38"/>
      <c r="K97" s="38"/>
      <c r="L97" s="115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16.5" customHeight="1">
      <c r="A98" s="36"/>
      <c r="B98" s="37"/>
      <c r="C98" s="38"/>
      <c r="D98" s="38"/>
      <c r="E98" s="340" t="str">
        <f>E11</f>
        <v>06 - Architektonicko - stavební řešení 4. NP</v>
      </c>
      <c r="F98" s="394"/>
      <c r="G98" s="394"/>
      <c r="H98" s="394"/>
      <c r="I98" s="38"/>
      <c r="J98" s="38"/>
      <c r="K98" s="38"/>
      <c r="L98" s="115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6.95" customHeight="1">
      <c r="A99" s="36"/>
      <c r="B99" s="37"/>
      <c r="C99" s="38"/>
      <c r="D99" s="38"/>
      <c r="E99" s="38"/>
      <c r="F99" s="38"/>
      <c r="G99" s="38"/>
      <c r="H99" s="38"/>
      <c r="I99" s="38"/>
      <c r="J99" s="38"/>
      <c r="K99" s="38"/>
      <c r="L99" s="115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2" customFormat="1" ht="12" customHeight="1">
      <c r="A100" s="36"/>
      <c r="B100" s="37"/>
      <c r="C100" s="31" t="s">
        <v>21</v>
      </c>
      <c r="D100" s="38"/>
      <c r="E100" s="38"/>
      <c r="F100" s="29" t="str">
        <f>F14</f>
        <v xml:space="preserve"> </v>
      </c>
      <c r="G100" s="38"/>
      <c r="H100" s="38"/>
      <c r="I100" s="31" t="s">
        <v>23</v>
      </c>
      <c r="J100" s="61" t="str">
        <f>IF(J14="","",J14)</f>
        <v>16. 9. 2021</v>
      </c>
      <c r="K100" s="38"/>
      <c r="L100" s="115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5" s="2" customFormat="1" ht="6.95" customHeight="1">
      <c r="A101" s="36"/>
      <c r="B101" s="37"/>
      <c r="C101" s="38"/>
      <c r="D101" s="38"/>
      <c r="E101" s="38"/>
      <c r="F101" s="38"/>
      <c r="G101" s="38"/>
      <c r="H101" s="38"/>
      <c r="I101" s="38"/>
      <c r="J101" s="38"/>
      <c r="K101" s="38"/>
      <c r="L101" s="115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5" s="2" customFormat="1" ht="40.15" customHeight="1">
      <c r="A102" s="36"/>
      <c r="B102" s="37"/>
      <c r="C102" s="31" t="s">
        <v>25</v>
      </c>
      <c r="D102" s="38"/>
      <c r="E102" s="38"/>
      <c r="F102" s="29" t="str">
        <f>E17</f>
        <v>Ostravská univerzita, Dvořákova 138/7, Ostrava</v>
      </c>
      <c r="G102" s="38"/>
      <c r="H102" s="38"/>
      <c r="I102" s="31" t="s">
        <v>32</v>
      </c>
      <c r="J102" s="34" t="str">
        <f>E23</f>
        <v>Ing.arch.Martin Janda,Lomná 1895, Frenštát p.R.</v>
      </c>
      <c r="K102" s="38"/>
      <c r="L102" s="115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5" s="2" customFormat="1" ht="15.2" customHeight="1">
      <c r="A103" s="36"/>
      <c r="B103" s="37"/>
      <c r="C103" s="31" t="s">
        <v>30</v>
      </c>
      <c r="D103" s="38"/>
      <c r="E103" s="38"/>
      <c r="F103" s="29" t="str">
        <f>IF(E20="","",E20)</f>
        <v>Vyplň údaj</v>
      </c>
      <c r="G103" s="38"/>
      <c r="H103" s="38"/>
      <c r="I103" s="31" t="s">
        <v>36</v>
      </c>
      <c r="J103" s="34" t="str">
        <f>E26</f>
        <v xml:space="preserve"> </v>
      </c>
      <c r="K103" s="38"/>
      <c r="L103" s="115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spans="1:65" s="2" customFormat="1" ht="10.35" customHeight="1">
      <c r="A104" s="36"/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115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spans="1:65" s="11" customFormat="1" ht="29.25" customHeight="1">
      <c r="A105" s="153"/>
      <c r="B105" s="154"/>
      <c r="C105" s="155" t="s">
        <v>171</v>
      </c>
      <c r="D105" s="156" t="s">
        <v>58</v>
      </c>
      <c r="E105" s="156" t="s">
        <v>54</v>
      </c>
      <c r="F105" s="156" t="s">
        <v>55</v>
      </c>
      <c r="G105" s="156" t="s">
        <v>172</v>
      </c>
      <c r="H105" s="156" t="s">
        <v>173</v>
      </c>
      <c r="I105" s="156" t="s">
        <v>174</v>
      </c>
      <c r="J105" s="156" t="s">
        <v>156</v>
      </c>
      <c r="K105" s="157" t="s">
        <v>175</v>
      </c>
      <c r="L105" s="158"/>
      <c r="M105" s="70" t="s">
        <v>19</v>
      </c>
      <c r="N105" s="71" t="s">
        <v>43</v>
      </c>
      <c r="O105" s="71" t="s">
        <v>176</v>
      </c>
      <c r="P105" s="71" t="s">
        <v>177</v>
      </c>
      <c r="Q105" s="71" t="s">
        <v>178</v>
      </c>
      <c r="R105" s="71" t="s">
        <v>179</v>
      </c>
      <c r="S105" s="71" t="s">
        <v>180</v>
      </c>
      <c r="T105" s="72" t="s">
        <v>181</v>
      </c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</row>
    <row r="106" spans="1:65" s="2" customFormat="1" ht="22.9" customHeight="1">
      <c r="A106" s="36"/>
      <c r="B106" s="37"/>
      <c r="C106" s="77" t="s">
        <v>182</v>
      </c>
      <c r="D106" s="38"/>
      <c r="E106" s="38"/>
      <c r="F106" s="38"/>
      <c r="G106" s="38"/>
      <c r="H106" s="38"/>
      <c r="I106" s="38"/>
      <c r="J106" s="159">
        <f>BK106</f>
        <v>0</v>
      </c>
      <c r="K106" s="38"/>
      <c r="L106" s="41"/>
      <c r="M106" s="73"/>
      <c r="N106" s="160"/>
      <c r="O106" s="74"/>
      <c r="P106" s="161">
        <f>P107+P793+P1848</f>
        <v>0</v>
      </c>
      <c r="Q106" s="74"/>
      <c r="R106" s="161">
        <f>R107+R793+R1848</f>
        <v>523.69833316999996</v>
      </c>
      <c r="S106" s="74"/>
      <c r="T106" s="162">
        <f>T107+T793+T1848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72</v>
      </c>
      <c r="AU106" s="19" t="s">
        <v>157</v>
      </c>
      <c r="BK106" s="163">
        <f>BK107+BK793+BK1848</f>
        <v>0</v>
      </c>
    </row>
    <row r="107" spans="1:65" s="12" customFormat="1" ht="25.9" customHeight="1">
      <c r="B107" s="164"/>
      <c r="C107" s="165"/>
      <c r="D107" s="166" t="s">
        <v>72</v>
      </c>
      <c r="E107" s="167" t="s">
        <v>183</v>
      </c>
      <c r="F107" s="167" t="s">
        <v>184</v>
      </c>
      <c r="G107" s="165"/>
      <c r="H107" s="165"/>
      <c r="I107" s="168"/>
      <c r="J107" s="169">
        <f>BK107</f>
        <v>0</v>
      </c>
      <c r="K107" s="165"/>
      <c r="L107" s="170"/>
      <c r="M107" s="171"/>
      <c r="N107" s="172"/>
      <c r="O107" s="172"/>
      <c r="P107" s="173">
        <f>P108+P186+P391+P734+P790</f>
        <v>0</v>
      </c>
      <c r="Q107" s="172"/>
      <c r="R107" s="173">
        <f>R108+R186+R391+R734+R790</f>
        <v>494.36464856999993</v>
      </c>
      <c r="S107" s="172"/>
      <c r="T107" s="174">
        <f>T108+T186+T391+T734+T790</f>
        <v>0</v>
      </c>
      <c r="AR107" s="175" t="s">
        <v>80</v>
      </c>
      <c r="AT107" s="176" t="s">
        <v>72</v>
      </c>
      <c r="AU107" s="176" t="s">
        <v>73</v>
      </c>
      <c r="AY107" s="175" t="s">
        <v>185</v>
      </c>
      <c r="BK107" s="177">
        <f>BK108+BK186+BK391+BK734+BK790</f>
        <v>0</v>
      </c>
    </row>
    <row r="108" spans="1:65" s="12" customFormat="1" ht="22.9" customHeight="1">
      <c r="B108" s="164"/>
      <c r="C108" s="165"/>
      <c r="D108" s="166" t="s">
        <v>72</v>
      </c>
      <c r="E108" s="178" t="s">
        <v>129</v>
      </c>
      <c r="F108" s="178" t="s">
        <v>227</v>
      </c>
      <c r="G108" s="165"/>
      <c r="H108" s="165"/>
      <c r="I108" s="168"/>
      <c r="J108" s="179">
        <f>BK108</f>
        <v>0</v>
      </c>
      <c r="K108" s="165"/>
      <c r="L108" s="170"/>
      <c r="M108" s="171"/>
      <c r="N108" s="172"/>
      <c r="O108" s="172"/>
      <c r="P108" s="173">
        <f>SUM(P109:P185)</f>
        <v>0</v>
      </c>
      <c r="Q108" s="172"/>
      <c r="R108" s="173">
        <f>SUM(R109:R185)</f>
        <v>114.31958313</v>
      </c>
      <c r="S108" s="172"/>
      <c r="T108" s="174">
        <f>SUM(T109:T185)</f>
        <v>0</v>
      </c>
      <c r="AR108" s="175" t="s">
        <v>80</v>
      </c>
      <c r="AT108" s="176" t="s">
        <v>72</v>
      </c>
      <c r="AU108" s="176" t="s">
        <v>80</v>
      </c>
      <c r="AY108" s="175" t="s">
        <v>185</v>
      </c>
      <c r="BK108" s="177">
        <f>SUM(BK109:BK185)</f>
        <v>0</v>
      </c>
    </row>
    <row r="109" spans="1:65" s="2" customFormat="1" ht="24.2" customHeight="1">
      <c r="A109" s="36"/>
      <c r="B109" s="37"/>
      <c r="C109" s="180" t="s">
        <v>80</v>
      </c>
      <c r="D109" s="180" t="s">
        <v>187</v>
      </c>
      <c r="E109" s="181" t="s">
        <v>648</v>
      </c>
      <c r="F109" s="182" t="s">
        <v>649</v>
      </c>
      <c r="G109" s="183" t="s">
        <v>240</v>
      </c>
      <c r="H109" s="184">
        <v>191.09800000000001</v>
      </c>
      <c r="I109" s="185"/>
      <c r="J109" s="186">
        <f>ROUND(I109*H109,2)</f>
        <v>0</v>
      </c>
      <c r="K109" s="182" t="s">
        <v>191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0.20712</v>
      </c>
      <c r="R109" s="189">
        <f>Q109*H109</f>
        <v>39.580217760000004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135</v>
      </c>
      <c r="AT109" s="191" t="s">
        <v>187</v>
      </c>
      <c r="AU109" s="191" t="s">
        <v>82</v>
      </c>
      <c r="AY109" s="19" t="s">
        <v>185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80</v>
      </c>
      <c r="BK109" s="192">
        <f>ROUND(I109*H109,2)</f>
        <v>0</v>
      </c>
      <c r="BL109" s="19" t="s">
        <v>135</v>
      </c>
      <c r="BM109" s="191" t="s">
        <v>2208</v>
      </c>
    </row>
    <row r="110" spans="1:65" s="2" customFormat="1" ht="11.25">
      <c r="A110" s="36"/>
      <c r="B110" s="37"/>
      <c r="C110" s="38"/>
      <c r="D110" s="193" t="s">
        <v>193</v>
      </c>
      <c r="E110" s="38"/>
      <c r="F110" s="194" t="s">
        <v>651</v>
      </c>
      <c r="G110" s="38"/>
      <c r="H110" s="38"/>
      <c r="I110" s="195"/>
      <c r="J110" s="38"/>
      <c r="K110" s="38"/>
      <c r="L110" s="41"/>
      <c r="M110" s="196"/>
      <c r="N110" s="197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193</v>
      </c>
      <c r="AU110" s="19" t="s">
        <v>82</v>
      </c>
    </row>
    <row r="111" spans="1:65" s="13" customFormat="1" ht="11.25">
      <c r="B111" s="198"/>
      <c r="C111" s="199"/>
      <c r="D111" s="200" t="s">
        <v>195</v>
      </c>
      <c r="E111" s="201" t="s">
        <v>19</v>
      </c>
      <c r="F111" s="202" t="s">
        <v>2209</v>
      </c>
      <c r="G111" s="199"/>
      <c r="H111" s="201" t="s">
        <v>19</v>
      </c>
      <c r="I111" s="203"/>
      <c r="J111" s="199"/>
      <c r="K111" s="199"/>
      <c r="L111" s="204"/>
      <c r="M111" s="205"/>
      <c r="N111" s="206"/>
      <c r="O111" s="206"/>
      <c r="P111" s="206"/>
      <c r="Q111" s="206"/>
      <c r="R111" s="206"/>
      <c r="S111" s="206"/>
      <c r="T111" s="207"/>
      <c r="AT111" s="208" t="s">
        <v>195</v>
      </c>
      <c r="AU111" s="208" t="s">
        <v>82</v>
      </c>
      <c r="AV111" s="13" t="s">
        <v>80</v>
      </c>
      <c r="AW111" s="13" t="s">
        <v>35</v>
      </c>
      <c r="AX111" s="13" t="s">
        <v>73</v>
      </c>
      <c r="AY111" s="208" t="s">
        <v>185</v>
      </c>
    </row>
    <row r="112" spans="1:65" s="14" customFormat="1" ht="11.25">
      <c r="B112" s="209"/>
      <c r="C112" s="210"/>
      <c r="D112" s="200" t="s">
        <v>195</v>
      </c>
      <c r="E112" s="211" t="s">
        <v>19</v>
      </c>
      <c r="F112" s="212" t="s">
        <v>1482</v>
      </c>
      <c r="G112" s="210"/>
      <c r="H112" s="213">
        <v>37.799999999999997</v>
      </c>
      <c r="I112" s="214"/>
      <c r="J112" s="210"/>
      <c r="K112" s="210"/>
      <c r="L112" s="215"/>
      <c r="M112" s="216"/>
      <c r="N112" s="217"/>
      <c r="O112" s="217"/>
      <c r="P112" s="217"/>
      <c r="Q112" s="217"/>
      <c r="R112" s="217"/>
      <c r="S112" s="217"/>
      <c r="T112" s="218"/>
      <c r="AT112" s="219" t="s">
        <v>195</v>
      </c>
      <c r="AU112" s="219" t="s">
        <v>82</v>
      </c>
      <c r="AV112" s="14" t="s">
        <v>82</v>
      </c>
      <c r="AW112" s="14" t="s">
        <v>35</v>
      </c>
      <c r="AX112" s="14" t="s">
        <v>73</v>
      </c>
      <c r="AY112" s="219" t="s">
        <v>185</v>
      </c>
    </row>
    <row r="113" spans="1:65" s="14" customFormat="1" ht="11.25">
      <c r="B113" s="209"/>
      <c r="C113" s="210"/>
      <c r="D113" s="200" t="s">
        <v>195</v>
      </c>
      <c r="E113" s="211" t="s">
        <v>19</v>
      </c>
      <c r="F113" s="212" t="s">
        <v>2210</v>
      </c>
      <c r="G113" s="210"/>
      <c r="H113" s="213">
        <v>-6.4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1:65" s="14" customFormat="1" ht="11.25">
      <c r="B114" s="209"/>
      <c r="C114" s="210"/>
      <c r="D114" s="200" t="s">
        <v>195</v>
      </c>
      <c r="E114" s="211" t="s">
        <v>19</v>
      </c>
      <c r="F114" s="212" t="s">
        <v>1484</v>
      </c>
      <c r="G114" s="210"/>
      <c r="H114" s="213">
        <v>86.641000000000005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2211</v>
      </c>
      <c r="G115" s="210"/>
      <c r="H115" s="213">
        <v>-33.311999999999998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1486</v>
      </c>
      <c r="G116" s="210"/>
      <c r="H116" s="213">
        <v>8.5050000000000008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2212</v>
      </c>
      <c r="G117" s="210"/>
      <c r="H117" s="213">
        <v>37.17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4" customFormat="1" ht="11.25">
      <c r="B118" s="209"/>
      <c r="C118" s="210"/>
      <c r="D118" s="200" t="s">
        <v>195</v>
      </c>
      <c r="E118" s="211" t="s">
        <v>19</v>
      </c>
      <c r="F118" s="212" t="s">
        <v>1488</v>
      </c>
      <c r="G118" s="210"/>
      <c r="H118" s="213">
        <v>98.296000000000006</v>
      </c>
      <c r="I118" s="214"/>
      <c r="J118" s="210"/>
      <c r="K118" s="210"/>
      <c r="L118" s="215"/>
      <c r="M118" s="216"/>
      <c r="N118" s="217"/>
      <c r="O118" s="217"/>
      <c r="P118" s="217"/>
      <c r="Q118" s="217"/>
      <c r="R118" s="217"/>
      <c r="S118" s="217"/>
      <c r="T118" s="218"/>
      <c r="AT118" s="219" t="s">
        <v>195</v>
      </c>
      <c r="AU118" s="219" t="s">
        <v>82</v>
      </c>
      <c r="AV118" s="14" t="s">
        <v>82</v>
      </c>
      <c r="AW118" s="14" t="s">
        <v>35</v>
      </c>
      <c r="AX118" s="14" t="s">
        <v>73</v>
      </c>
      <c r="AY118" s="219" t="s">
        <v>185</v>
      </c>
    </row>
    <row r="119" spans="1:65" s="14" customFormat="1" ht="11.25">
      <c r="B119" s="209"/>
      <c r="C119" s="210"/>
      <c r="D119" s="200" t="s">
        <v>195</v>
      </c>
      <c r="E119" s="211" t="s">
        <v>19</v>
      </c>
      <c r="F119" s="212" t="s">
        <v>2213</v>
      </c>
      <c r="G119" s="210"/>
      <c r="H119" s="213">
        <v>-40.909999999999997</v>
      </c>
      <c r="I119" s="214"/>
      <c r="J119" s="210"/>
      <c r="K119" s="210"/>
      <c r="L119" s="215"/>
      <c r="M119" s="216"/>
      <c r="N119" s="217"/>
      <c r="O119" s="217"/>
      <c r="P119" s="217"/>
      <c r="Q119" s="217"/>
      <c r="R119" s="217"/>
      <c r="S119" s="217"/>
      <c r="T119" s="218"/>
      <c r="AT119" s="219" t="s">
        <v>195</v>
      </c>
      <c r="AU119" s="219" t="s">
        <v>82</v>
      </c>
      <c r="AV119" s="14" t="s">
        <v>82</v>
      </c>
      <c r="AW119" s="14" t="s">
        <v>35</v>
      </c>
      <c r="AX119" s="14" t="s">
        <v>73</v>
      </c>
      <c r="AY119" s="219" t="s">
        <v>185</v>
      </c>
    </row>
    <row r="120" spans="1:65" s="14" customFormat="1" ht="11.25">
      <c r="B120" s="209"/>
      <c r="C120" s="210"/>
      <c r="D120" s="200" t="s">
        <v>195</v>
      </c>
      <c r="E120" s="211" t="s">
        <v>19</v>
      </c>
      <c r="F120" s="212" t="s">
        <v>2214</v>
      </c>
      <c r="G120" s="210"/>
      <c r="H120" s="213">
        <v>1.575</v>
      </c>
      <c r="I120" s="214"/>
      <c r="J120" s="210"/>
      <c r="K120" s="210"/>
      <c r="L120" s="215"/>
      <c r="M120" s="216"/>
      <c r="N120" s="217"/>
      <c r="O120" s="217"/>
      <c r="P120" s="217"/>
      <c r="Q120" s="217"/>
      <c r="R120" s="217"/>
      <c r="S120" s="217"/>
      <c r="T120" s="218"/>
      <c r="AT120" s="219" t="s">
        <v>195</v>
      </c>
      <c r="AU120" s="219" t="s">
        <v>82</v>
      </c>
      <c r="AV120" s="14" t="s">
        <v>82</v>
      </c>
      <c r="AW120" s="14" t="s">
        <v>35</v>
      </c>
      <c r="AX120" s="14" t="s">
        <v>73</v>
      </c>
      <c r="AY120" s="219" t="s">
        <v>185</v>
      </c>
    </row>
    <row r="121" spans="1:65" s="14" customFormat="1" ht="11.25">
      <c r="B121" s="209"/>
      <c r="C121" s="210"/>
      <c r="D121" s="200" t="s">
        <v>195</v>
      </c>
      <c r="E121" s="211" t="s">
        <v>19</v>
      </c>
      <c r="F121" s="212" t="s">
        <v>2215</v>
      </c>
      <c r="G121" s="210"/>
      <c r="H121" s="213">
        <v>0.94499999999999995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1:65" s="14" customFormat="1" ht="11.25">
      <c r="B122" s="209"/>
      <c r="C122" s="210"/>
      <c r="D122" s="200" t="s">
        <v>195</v>
      </c>
      <c r="E122" s="211" t="s">
        <v>19</v>
      </c>
      <c r="F122" s="212" t="s">
        <v>2216</v>
      </c>
      <c r="G122" s="210"/>
      <c r="H122" s="213">
        <v>0.78800000000000003</v>
      </c>
      <c r="I122" s="214"/>
      <c r="J122" s="210"/>
      <c r="K122" s="210"/>
      <c r="L122" s="215"/>
      <c r="M122" s="216"/>
      <c r="N122" s="217"/>
      <c r="O122" s="217"/>
      <c r="P122" s="217"/>
      <c r="Q122" s="217"/>
      <c r="R122" s="217"/>
      <c r="S122" s="217"/>
      <c r="T122" s="218"/>
      <c r="AT122" s="219" t="s">
        <v>195</v>
      </c>
      <c r="AU122" s="219" t="s">
        <v>82</v>
      </c>
      <c r="AV122" s="14" t="s">
        <v>82</v>
      </c>
      <c r="AW122" s="14" t="s">
        <v>35</v>
      </c>
      <c r="AX122" s="14" t="s">
        <v>73</v>
      </c>
      <c r="AY122" s="219" t="s">
        <v>185</v>
      </c>
    </row>
    <row r="123" spans="1:65" s="15" customFormat="1" ht="11.25">
      <c r="B123" s="220"/>
      <c r="C123" s="221"/>
      <c r="D123" s="200" t="s">
        <v>195</v>
      </c>
      <c r="E123" s="222" t="s">
        <v>19</v>
      </c>
      <c r="F123" s="223" t="s">
        <v>226</v>
      </c>
      <c r="G123" s="221"/>
      <c r="H123" s="224">
        <v>191.09799999999998</v>
      </c>
      <c r="I123" s="225"/>
      <c r="J123" s="221"/>
      <c r="K123" s="221"/>
      <c r="L123" s="226"/>
      <c r="M123" s="227"/>
      <c r="N123" s="228"/>
      <c r="O123" s="228"/>
      <c r="P123" s="228"/>
      <c r="Q123" s="228"/>
      <c r="R123" s="228"/>
      <c r="S123" s="228"/>
      <c r="T123" s="229"/>
      <c r="AT123" s="230" t="s">
        <v>195</v>
      </c>
      <c r="AU123" s="230" t="s">
        <v>82</v>
      </c>
      <c r="AV123" s="15" t="s">
        <v>135</v>
      </c>
      <c r="AW123" s="15" t="s">
        <v>35</v>
      </c>
      <c r="AX123" s="15" t="s">
        <v>80</v>
      </c>
      <c r="AY123" s="230" t="s">
        <v>185</v>
      </c>
    </row>
    <row r="124" spans="1:65" s="2" customFormat="1" ht="24.2" customHeight="1">
      <c r="A124" s="36"/>
      <c r="B124" s="37"/>
      <c r="C124" s="180" t="s">
        <v>82</v>
      </c>
      <c r="D124" s="180" t="s">
        <v>187</v>
      </c>
      <c r="E124" s="181" t="s">
        <v>678</v>
      </c>
      <c r="F124" s="182" t="s">
        <v>679</v>
      </c>
      <c r="G124" s="183" t="s">
        <v>190</v>
      </c>
      <c r="H124" s="184">
        <v>12.632</v>
      </c>
      <c r="I124" s="185"/>
      <c r="J124" s="186">
        <f>ROUND(I124*H124,2)</f>
        <v>0</v>
      </c>
      <c r="K124" s="182" t="s">
        <v>191</v>
      </c>
      <c r="L124" s="41"/>
      <c r="M124" s="187" t="s">
        <v>19</v>
      </c>
      <c r="N124" s="188" t="s">
        <v>44</v>
      </c>
      <c r="O124" s="66"/>
      <c r="P124" s="189">
        <f>O124*H124</f>
        <v>0</v>
      </c>
      <c r="Q124" s="189">
        <v>2.45329</v>
      </c>
      <c r="R124" s="189">
        <f>Q124*H124</f>
        <v>30.989959279999997</v>
      </c>
      <c r="S124" s="189">
        <v>0</v>
      </c>
      <c r="T124" s="190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82</v>
      </c>
      <c r="AY124" s="19" t="s">
        <v>185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19" t="s">
        <v>80</v>
      </c>
      <c r="BK124" s="192">
        <f>ROUND(I124*H124,2)</f>
        <v>0</v>
      </c>
      <c r="BL124" s="19" t="s">
        <v>135</v>
      </c>
      <c r="BM124" s="191" t="s">
        <v>2217</v>
      </c>
    </row>
    <row r="125" spans="1:65" s="2" customFormat="1" ht="11.25">
      <c r="A125" s="36"/>
      <c r="B125" s="37"/>
      <c r="C125" s="38"/>
      <c r="D125" s="193" t="s">
        <v>193</v>
      </c>
      <c r="E125" s="38"/>
      <c r="F125" s="194" t="s">
        <v>681</v>
      </c>
      <c r="G125" s="38"/>
      <c r="H125" s="38"/>
      <c r="I125" s="195"/>
      <c r="J125" s="38"/>
      <c r="K125" s="38"/>
      <c r="L125" s="41"/>
      <c r="M125" s="196"/>
      <c r="N125" s="197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193</v>
      </c>
      <c r="AU125" s="19" t="s">
        <v>82</v>
      </c>
    </row>
    <row r="126" spans="1:65" s="13" customFormat="1" ht="11.25">
      <c r="B126" s="198"/>
      <c r="C126" s="199"/>
      <c r="D126" s="200" t="s">
        <v>195</v>
      </c>
      <c r="E126" s="201" t="s">
        <v>19</v>
      </c>
      <c r="F126" s="202" t="s">
        <v>2209</v>
      </c>
      <c r="G126" s="199"/>
      <c r="H126" s="201" t="s">
        <v>19</v>
      </c>
      <c r="I126" s="203"/>
      <c r="J126" s="199"/>
      <c r="K126" s="199"/>
      <c r="L126" s="204"/>
      <c r="M126" s="205"/>
      <c r="N126" s="206"/>
      <c r="O126" s="206"/>
      <c r="P126" s="206"/>
      <c r="Q126" s="206"/>
      <c r="R126" s="206"/>
      <c r="S126" s="206"/>
      <c r="T126" s="207"/>
      <c r="AT126" s="208" t="s">
        <v>195</v>
      </c>
      <c r="AU126" s="208" t="s">
        <v>82</v>
      </c>
      <c r="AV126" s="13" t="s">
        <v>80</v>
      </c>
      <c r="AW126" s="13" t="s">
        <v>35</v>
      </c>
      <c r="AX126" s="13" t="s">
        <v>73</v>
      </c>
      <c r="AY126" s="208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1491</v>
      </c>
      <c r="G127" s="210"/>
      <c r="H127" s="213">
        <v>5.5439999999999996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2218</v>
      </c>
      <c r="G128" s="210"/>
      <c r="H128" s="213">
        <v>7.0880000000000001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5" customFormat="1" ht="11.25">
      <c r="B129" s="220"/>
      <c r="C129" s="221"/>
      <c r="D129" s="200" t="s">
        <v>195</v>
      </c>
      <c r="E129" s="222" t="s">
        <v>19</v>
      </c>
      <c r="F129" s="223" t="s">
        <v>226</v>
      </c>
      <c r="G129" s="221"/>
      <c r="H129" s="224">
        <v>12.632</v>
      </c>
      <c r="I129" s="225"/>
      <c r="J129" s="221"/>
      <c r="K129" s="221"/>
      <c r="L129" s="226"/>
      <c r="M129" s="227"/>
      <c r="N129" s="228"/>
      <c r="O129" s="228"/>
      <c r="P129" s="228"/>
      <c r="Q129" s="228"/>
      <c r="R129" s="228"/>
      <c r="S129" s="228"/>
      <c r="T129" s="229"/>
      <c r="AT129" s="230" t="s">
        <v>195</v>
      </c>
      <c r="AU129" s="230" t="s">
        <v>82</v>
      </c>
      <c r="AV129" s="15" t="s">
        <v>135</v>
      </c>
      <c r="AW129" s="15" t="s">
        <v>35</v>
      </c>
      <c r="AX129" s="15" t="s">
        <v>80</v>
      </c>
      <c r="AY129" s="230" t="s">
        <v>185</v>
      </c>
    </row>
    <row r="130" spans="1:65" s="2" customFormat="1" ht="24.2" customHeight="1">
      <c r="A130" s="36"/>
      <c r="B130" s="37"/>
      <c r="C130" s="180" t="s">
        <v>129</v>
      </c>
      <c r="D130" s="180" t="s">
        <v>187</v>
      </c>
      <c r="E130" s="181" t="s">
        <v>685</v>
      </c>
      <c r="F130" s="182" t="s">
        <v>686</v>
      </c>
      <c r="G130" s="183" t="s">
        <v>240</v>
      </c>
      <c r="H130" s="184">
        <v>55.44</v>
      </c>
      <c r="I130" s="185"/>
      <c r="J130" s="186">
        <f>ROUND(I130*H130,2)</f>
        <v>0</v>
      </c>
      <c r="K130" s="182" t="s">
        <v>191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2.4399999999999999E-3</v>
      </c>
      <c r="R130" s="189">
        <f>Q130*H130</f>
        <v>0.13527359999999999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82</v>
      </c>
      <c r="AY130" s="19" t="s">
        <v>185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80</v>
      </c>
      <c r="BK130" s="192">
        <f>ROUND(I130*H130,2)</f>
        <v>0</v>
      </c>
      <c r="BL130" s="19" t="s">
        <v>135</v>
      </c>
      <c r="BM130" s="191" t="s">
        <v>2219</v>
      </c>
    </row>
    <row r="131" spans="1:65" s="2" customFormat="1" ht="11.25">
      <c r="A131" s="36"/>
      <c r="B131" s="37"/>
      <c r="C131" s="38"/>
      <c r="D131" s="193" t="s">
        <v>193</v>
      </c>
      <c r="E131" s="38"/>
      <c r="F131" s="194" t="s">
        <v>688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193</v>
      </c>
      <c r="AU131" s="19" t="s">
        <v>82</v>
      </c>
    </row>
    <row r="132" spans="1:65" s="13" customFormat="1" ht="11.25">
      <c r="B132" s="198"/>
      <c r="C132" s="199"/>
      <c r="D132" s="200" t="s">
        <v>195</v>
      </c>
      <c r="E132" s="201" t="s">
        <v>19</v>
      </c>
      <c r="F132" s="202" t="s">
        <v>2220</v>
      </c>
      <c r="G132" s="199"/>
      <c r="H132" s="201" t="s">
        <v>19</v>
      </c>
      <c r="I132" s="203"/>
      <c r="J132" s="199"/>
      <c r="K132" s="199"/>
      <c r="L132" s="204"/>
      <c r="M132" s="205"/>
      <c r="N132" s="206"/>
      <c r="O132" s="206"/>
      <c r="P132" s="206"/>
      <c r="Q132" s="206"/>
      <c r="R132" s="206"/>
      <c r="S132" s="206"/>
      <c r="T132" s="207"/>
      <c r="AT132" s="208" t="s">
        <v>195</v>
      </c>
      <c r="AU132" s="208" t="s">
        <v>82</v>
      </c>
      <c r="AV132" s="13" t="s">
        <v>80</v>
      </c>
      <c r="AW132" s="13" t="s">
        <v>35</v>
      </c>
      <c r="AX132" s="13" t="s">
        <v>73</v>
      </c>
      <c r="AY132" s="208" t="s">
        <v>185</v>
      </c>
    </row>
    <row r="133" spans="1:65" s="14" customFormat="1" ht="11.25">
      <c r="B133" s="209"/>
      <c r="C133" s="210"/>
      <c r="D133" s="200" t="s">
        <v>195</v>
      </c>
      <c r="E133" s="211" t="s">
        <v>19</v>
      </c>
      <c r="F133" s="212" t="s">
        <v>1494</v>
      </c>
      <c r="G133" s="210"/>
      <c r="H133" s="213">
        <v>55.44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1:65" s="15" customFormat="1" ht="11.25">
      <c r="B134" s="220"/>
      <c r="C134" s="221"/>
      <c r="D134" s="200" t="s">
        <v>195</v>
      </c>
      <c r="E134" s="222" t="s">
        <v>19</v>
      </c>
      <c r="F134" s="223" t="s">
        <v>226</v>
      </c>
      <c r="G134" s="221"/>
      <c r="H134" s="224">
        <v>55.44</v>
      </c>
      <c r="I134" s="225"/>
      <c r="J134" s="221"/>
      <c r="K134" s="221"/>
      <c r="L134" s="226"/>
      <c r="M134" s="227"/>
      <c r="N134" s="228"/>
      <c r="O134" s="228"/>
      <c r="P134" s="228"/>
      <c r="Q134" s="228"/>
      <c r="R134" s="228"/>
      <c r="S134" s="228"/>
      <c r="T134" s="229"/>
      <c r="AT134" s="230" t="s">
        <v>195</v>
      </c>
      <c r="AU134" s="230" t="s">
        <v>82</v>
      </c>
      <c r="AV134" s="15" t="s">
        <v>135</v>
      </c>
      <c r="AW134" s="15" t="s">
        <v>35</v>
      </c>
      <c r="AX134" s="15" t="s">
        <v>80</v>
      </c>
      <c r="AY134" s="230" t="s">
        <v>185</v>
      </c>
    </row>
    <row r="135" spans="1:65" s="2" customFormat="1" ht="24.2" customHeight="1">
      <c r="A135" s="36"/>
      <c r="B135" s="37"/>
      <c r="C135" s="180" t="s">
        <v>135</v>
      </c>
      <c r="D135" s="180" t="s">
        <v>187</v>
      </c>
      <c r="E135" s="181" t="s">
        <v>690</v>
      </c>
      <c r="F135" s="182" t="s">
        <v>691</v>
      </c>
      <c r="G135" s="183" t="s">
        <v>240</v>
      </c>
      <c r="H135" s="184">
        <v>55.44</v>
      </c>
      <c r="I135" s="185"/>
      <c r="J135" s="186">
        <f>ROUND(I135*H135,2)</f>
        <v>0</v>
      </c>
      <c r="K135" s="182" t="s">
        <v>191</v>
      </c>
      <c r="L135" s="41"/>
      <c r="M135" s="187" t="s">
        <v>19</v>
      </c>
      <c r="N135" s="188" t="s">
        <v>44</v>
      </c>
      <c r="O135" s="66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135</v>
      </c>
      <c r="AT135" s="191" t="s">
        <v>187</v>
      </c>
      <c r="AU135" s="191" t="s">
        <v>82</v>
      </c>
      <c r="AY135" s="19" t="s">
        <v>185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80</v>
      </c>
      <c r="BK135" s="192">
        <f>ROUND(I135*H135,2)</f>
        <v>0</v>
      </c>
      <c r="BL135" s="19" t="s">
        <v>135</v>
      </c>
      <c r="BM135" s="191" t="s">
        <v>2221</v>
      </c>
    </row>
    <row r="136" spans="1:65" s="2" customFormat="1" ht="11.25">
      <c r="A136" s="36"/>
      <c r="B136" s="37"/>
      <c r="C136" s="38"/>
      <c r="D136" s="193" t="s">
        <v>193</v>
      </c>
      <c r="E136" s="38"/>
      <c r="F136" s="194" t="s">
        <v>693</v>
      </c>
      <c r="G136" s="38"/>
      <c r="H136" s="38"/>
      <c r="I136" s="195"/>
      <c r="J136" s="38"/>
      <c r="K136" s="38"/>
      <c r="L136" s="41"/>
      <c r="M136" s="196"/>
      <c r="N136" s="197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193</v>
      </c>
      <c r="AU136" s="19" t="s">
        <v>82</v>
      </c>
    </row>
    <row r="137" spans="1:65" s="13" customFormat="1" ht="11.25">
      <c r="B137" s="198"/>
      <c r="C137" s="199"/>
      <c r="D137" s="200" t="s">
        <v>195</v>
      </c>
      <c r="E137" s="201" t="s">
        <v>19</v>
      </c>
      <c r="F137" s="202" t="s">
        <v>2209</v>
      </c>
      <c r="G137" s="199"/>
      <c r="H137" s="201" t="s">
        <v>19</v>
      </c>
      <c r="I137" s="203"/>
      <c r="J137" s="199"/>
      <c r="K137" s="199"/>
      <c r="L137" s="204"/>
      <c r="M137" s="205"/>
      <c r="N137" s="206"/>
      <c r="O137" s="206"/>
      <c r="P137" s="206"/>
      <c r="Q137" s="206"/>
      <c r="R137" s="206"/>
      <c r="S137" s="206"/>
      <c r="T137" s="207"/>
      <c r="AT137" s="208" t="s">
        <v>195</v>
      </c>
      <c r="AU137" s="208" t="s">
        <v>82</v>
      </c>
      <c r="AV137" s="13" t="s">
        <v>80</v>
      </c>
      <c r="AW137" s="13" t="s">
        <v>35</v>
      </c>
      <c r="AX137" s="13" t="s">
        <v>73</v>
      </c>
      <c r="AY137" s="208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1494</v>
      </c>
      <c r="G138" s="210"/>
      <c r="H138" s="213">
        <v>55.44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5" customFormat="1" ht="11.25">
      <c r="B139" s="220"/>
      <c r="C139" s="221"/>
      <c r="D139" s="200" t="s">
        <v>195</v>
      </c>
      <c r="E139" s="222" t="s">
        <v>19</v>
      </c>
      <c r="F139" s="223" t="s">
        <v>226</v>
      </c>
      <c r="G139" s="221"/>
      <c r="H139" s="224">
        <v>55.44</v>
      </c>
      <c r="I139" s="225"/>
      <c r="J139" s="221"/>
      <c r="K139" s="221"/>
      <c r="L139" s="226"/>
      <c r="M139" s="227"/>
      <c r="N139" s="228"/>
      <c r="O139" s="228"/>
      <c r="P139" s="228"/>
      <c r="Q139" s="228"/>
      <c r="R139" s="228"/>
      <c r="S139" s="228"/>
      <c r="T139" s="229"/>
      <c r="AT139" s="230" t="s">
        <v>195</v>
      </c>
      <c r="AU139" s="230" t="s">
        <v>82</v>
      </c>
      <c r="AV139" s="15" t="s">
        <v>135</v>
      </c>
      <c r="AW139" s="15" t="s">
        <v>35</v>
      </c>
      <c r="AX139" s="15" t="s">
        <v>80</v>
      </c>
      <c r="AY139" s="230" t="s">
        <v>185</v>
      </c>
    </row>
    <row r="140" spans="1:65" s="2" customFormat="1" ht="24.2" customHeight="1">
      <c r="A140" s="36"/>
      <c r="B140" s="37"/>
      <c r="C140" s="180" t="s">
        <v>250</v>
      </c>
      <c r="D140" s="180" t="s">
        <v>187</v>
      </c>
      <c r="E140" s="181" t="s">
        <v>1496</v>
      </c>
      <c r="F140" s="182" t="s">
        <v>1497</v>
      </c>
      <c r="G140" s="183" t="s">
        <v>240</v>
      </c>
      <c r="H140" s="184">
        <v>50.4</v>
      </c>
      <c r="I140" s="185"/>
      <c r="J140" s="186">
        <f>ROUND(I140*H140,2)</f>
        <v>0</v>
      </c>
      <c r="K140" s="182" t="s">
        <v>191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2.2000000000000001E-3</v>
      </c>
      <c r="R140" s="189">
        <f>Q140*H140</f>
        <v>0.11088000000000001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135</v>
      </c>
      <c r="AT140" s="191" t="s">
        <v>187</v>
      </c>
      <c r="AU140" s="191" t="s">
        <v>82</v>
      </c>
      <c r="AY140" s="19" t="s">
        <v>185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80</v>
      </c>
      <c r="BK140" s="192">
        <f>ROUND(I140*H140,2)</f>
        <v>0</v>
      </c>
      <c r="BL140" s="19" t="s">
        <v>135</v>
      </c>
      <c r="BM140" s="191" t="s">
        <v>2222</v>
      </c>
    </row>
    <row r="141" spans="1:65" s="2" customFormat="1" ht="11.25">
      <c r="A141" s="36"/>
      <c r="B141" s="37"/>
      <c r="C141" s="38"/>
      <c r="D141" s="193" t="s">
        <v>193</v>
      </c>
      <c r="E141" s="38"/>
      <c r="F141" s="194" t="s">
        <v>1499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193</v>
      </c>
      <c r="AU141" s="19" t="s">
        <v>82</v>
      </c>
    </row>
    <row r="142" spans="1:65" s="13" customFormat="1" ht="11.25">
      <c r="B142" s="198"/>
      <c r="C142" s="199"/>
      <c r="D142" s="200" t="s">
        <v>195</v>
      </c>
      <c r="E142" s="201" t="s">
        <v>19</v>
      </c>
      <c r="F142" s="202" t="s">
        <v>2209</v>
      </c>
      <c r="G142" s="199"/>
      <c r="H142" s="201" t="s">
        <v>19</v>
      </c>
      <c r="I142" s="203"/>
      <c r="J142" s="199"/>
      <c r="K142" s="199"/>
      <c r="L142" s="204"/>
      <c r="M142" s="205"/>
      <c r="N142" s="206"/>
      <c r="O142" s="206"/>
      <c r="P142" s="206"/>
      <c r="Q142" s="206"/>
      <c r="R142" s="206"/>
      <c r="S142" s="206"/>
      <c r="T142" s="207"/>
      <c r="AT142" s="208" t="s">
        <v>195</v>
      </c>
      <c r="AU142" s="208" t="s">
        <v>82</v>
      </c>
      <c r="AV142" s="13" t="s">
        <v>80</v>
      </c>
      <c r="AW142" s="13" t="s">
        <v>35</v>
      </c>
      <c r="AX142" s="13" t="s">
        <v>73</v>
      </c>
      <c r="AY142" s="208" t="s">
        <v>185</v>
      </c>
    </row>
    <row r="143" spans="1:65" s="14" customFormat="1" ht="11.25">
      <c r="B143" s="209"/>
      <c r="C143" s="210"/>
      <c r="D143" s="200" t="s">
        <v>195</v>
      </c>
      <c r="E143" s="211" t="s">
        <v>19</v>
      </c>
      <c r="F143" s="212" t="s">
        <v>1500</v>
      </c>
      <c r="G143" s="210"/>
      <c r="H143" s="213">
        <v>50.4</v>
      </c>
      <c r="I143" s="214"/>
      <c r="J143" s="210"/>
      <c r="K143" s="210"/>
      <c r="L143" s="215"/>
      <c r="M143" s="216"/>
      <c r="N143" s="217"/>
      <c r="O143" s="217"/>
      <c r="P143" s="217"/>
      <c r="Q143" s="217"/>
      <c r="R143" s="217"/>
      <c r="S143" s="217"/>
      <c r="T143" s="218"/>
      <c r="AT143" s="219" t="s">
        <v>195</v>
      </c>
      <c r="AU143" s="219" t="s">
        <v>82</v>
      </c>
      <c r="AV143" s="14" t="s">
        <v>82</v>
      </c>
      <c r="AW143" s="14" t="s">
        <v>35</v>
      </c>
      <c r="AX143" s="14" t="s">
        <v>73</v>
      </c>
      <c r="AY143" s="219" t="s">
        <v>185</v>
      </c>
    </row>
    <row r="144" spans="1:65" s="15" customFormat="1" ht="11.25">
      <c r="B144" s="220"/>
      <c r="C144" s="221"/>
      <c r="D144" s="200" t="s">
        <v>195</v>
      </c>
      <c r="E144" s="222" t="s">
        <v>19</v>
      </c>
      <c r="F144" s="223" t="s">
        <v>226</v>
      </c>
      <c r="G144" s="221"/>
      <c r="H144" s="224">
        <v>50.4</v>
      </c>
      <c r="I144" s="225"/>
      <c r="J144" s="221"/>
      <c r="K144" s="221"/>
      <c r="L144" s="226"/>
      <c r="M144" s="227"/>
      <c r="N144" s="228"/>
      <c r="O144" s="228"/>
      <c r="P144" s="228"/>
      <c r="Q144" s="228"/>
      <c r="R144" s="228"/>
      <c r="S144" s="228"/>
      <c r="T144" s="229"/>
      <c r="AT144" s="230" t="s">
        <v>195</v>
      </c>
      <c r="AU144" s="230" t="s">
        <v>82</v>
      </c>
      <c r="AV144" s="15" t="s">
        <v>135</v>
      </c>
      <c r="AW144" s="15" t="s">
        <v>35</v>
      </c>
      <c r="AX144" s="15" t="s">
        <v>80</v>
      </c>
      <c r="AY144" s="230" t="s">
        <v>185</v>
      </c>
    </row>
    <row r="145" spans="1:65" s="2" customFormat="1" ht="24.2" customHeight="1">
      <c r="A145" s="36"/>
      <c r="B145" s="37"/>
      <c r="C145" s="180" t="s">
        <v>255</v>
      </c>
      <c r="D145" s="180" t="s">
        <v>187</v>
      </c>
      <c r="E145" s="181" t="s">
        <v>1501</v>
      </c>
      <c r="F145" s="182" t="s">
        <v>1502</v>
      </c>
      <c r="G145" s="183" t="s">
        <v>240</v>
      </c>
      <c r="H145" s="184">
        <v>50.4</v>
      </c>
      <c r="I145" s="185"/>
      <c r="J145" s="186">
        <f>ROUND(I145*H145,2)</f>
        <v>0</v>
      </c>
      <c r="K145" s="182" t="s">
        <v>191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135</v>
      </c>
      <c r="AT145" s="191" t="s">
        <v>187</v>
      </c>
      <c r="AU145" s="191" t="s">
        <v>82</v>
      </c>
      <c r="AY145" s="19" t="s">
        <v>185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80</v>
      </c>
      <c r="BK145" s="192">
        <f>ROUND(I145*H145,2)</f>
        <v>0</v>
      </c>
      <c r="BL145" s="19" t="s">
        <v>135</v>
      </c>
      <c r="BM145" s="191" t="s">
        <v>2223</v>
      </c>
    </row>
    <row r="146" spans="1:65" s="2" customFormat="1" ht="11.25">
      <c r="A146" s="36"/>
      <c r="B146" s="37"/>
      <c r="C146" s="38"/>
      <c r="D146" s="193" t="s">
        <v>193</v>
      </c>
      <c r="E146" s="38"/>
      <c r="F146" s="194" t="s">
        <v>1504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193</v>
      </c>
      <c r="AU146" s="19" t="s">
        <v>82</v>
      </c>
    </row>
    <row r="147" spans="1:65" s="13" customFormat="1" ht="11.25">
      <c r="B147" s="198"/>
      <c r="C147" s="199"/>
      <c r="D147" s="200" t="s">
        <v>195</v>
      </c>
      <c r="E147" s="201" t="s">
        <v>19</v>
      </c>
      <c r="F147" s="202" t="s">
        <v>2209</v>
      </c>
      <c r="G147" s="199"/>
      <c r="H147" s="201" t="s">
        <v>19</v>
      </c>
      <c r="I147" s="203"/>
      <c r="J147" s="199"/>
      <c r="K147" s="199"/>
      <c r="L147" s="204"/>
      <c r="M147" s="205"/>
      <c r="N147" s="206"/>
      <c r="O147" s="206"/>
      <c r="P147" s="206"/>
      <c r="Q147" s="206"/>
      <c r="R147" s="206"/>
      <c r="S147" s="206"/>
      <c r="T147" s="207"/>
      <c r="AT147" s="208" t="s">
        <v>195</v>
      </c>
      <c r="AU147" s="208" t="s">
        <v>82</v>
      </c>
      <c r="AV147" s="13" t="s">
        <v>80</v>
      </c>
      <c r="AW147" s="13" t="s">
        <v>35</v>
      </c>
      <c r="AX147" s="13" t="s">
        <v>73</v>
      </c>
      <c r="AY147" s="208" t="s">
        <v>185</v>
      </c>
    </row>
    <row r="148" spans="1:65" s="14" customFormat="1" ht="11.25">
      <c r="B148" s="209"/>
      <c r="C148" s="210"/>
      <c r="D148" s="200" t="s">
        <v>195</v>
      </c>
      <c r="E148" s="211" t="s">
        <v>19</v>
      </c>
      <c r="F148" s="212" t="s">
        <v>1500</v>
      </c>
      <c r="G148" s="210"/>
      <c r="H148" s="213">
        <v>50.4</v>
      </c>
      <c r="I148" s="214"/>
      <c r="J148" s="210"/>
      <c r="K148" s="210"/>
      <c r="L148" s="215"/>
      <c r="M148" s="216"/>
      <c r="N148" s="217"/>
      <c r="O148" s="217"/>
      <c r="P148" s="217"/>
      <c r="Q148" s="217"/>
      <c r="R148" s="217"/>
      <c r="S148" s="217"/>
      <c r="T148" s="218"/>
      <c r="AT148" s="219" t="s">
        <v>195</v>
      </c>
      <c r="AU148" s="219" t="s">
        <v>82</v>
      </c>
      <c r="AV148" s="14" t="s">
        <v>82</v>
      </c>
      <c r="AW148" s="14" t="s">
        <v>35</v>
      </c>
      <c r="AX148" s="14" t="s">
        <v>73</v>
      </c>
      <c r="AY148" s="219" t="s">
        <v>185</v>
      </c>
    </row>
    <row r="149" spans="1:65" s="15" customFormat="1" ht="11.25">
      <c r="B149" s="220"/>
      <c r="C149" s="221"/>
      <c r="D149" s="200" t="s">
        <v>195</v>
      </c>
      <c r="E149" s="222" t="s">
        <v>19</v>
      </c>
      <c r="F149" s="223" t="s">
        <v>226</v>
      </c>
      <c r="G149" s="221"/>
      <c r="H149" s="224">
        <v>50.4</v>
      </c>
      <c r="I149" s="225"/>
      <c r="J149" s="221"/>
      <c r="K149" s="221"/>
      <c r="L149" s="226"/>
      <c r="M149" s="227"/>
      <c r="N149" s="228"/>
      <c r="O149" s="228"/>
      <c r="P149" s="228"/>
      <c r="Q149" s="228"/>
      <c r="R149" s="228"/>
      <c r="S149" s="228"/>
      <c r="T149" s="229"/>
      <c r="AT149" s="230" t="s">
        <v>195</v>
      </c>
      <c r="AU149" s="230" t="s">
        <v>82</v>
      </c>
      <c r="AV149" s="15" t="s">
        <v>135</v>
      </c>
      <c r="AW149" s="15" t="s">
        <v>35</v>
      </c>
      <c r="AX149" s="15" t="s">
        <v>80</v>
      </c>
      <c r="AY149" s="230" t="s">
        <v>185</v>
      </c>
    </row>
    <row r="150" spans="1:65" s="2" customFormat="1" ht="24.2" customHeight="1">
      <c r="A150" s="36"/>
      <c r="B150" s="37"/>
      <c r="C150" s="180" t="s">
        <v>260</v>
      </c>
      <c r="D150" s="180" t="s">
        <v>187</v>
      </c>
      <c r="E150" s="181" t="s">
        <v>712</v>
      </c>
      <c r="F150" s="182" t="s">
        <v>713</v>
      </c>
      <c r="G150" s="183" t="s">
        <v>342</v>
      </c>
      <c r="H150" s="184">
        <v>3.79</v>
      </c>
      <c r="I150" s="185"/>
      <c r="J150" s="186">
        <f>ROUND(I150*H150,2)</f>
        <v>0</v>
      </c>
      <c r="K150" s="182" t="s">
        <v>191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1.05237</v>
      </c>
      <c r="R150" s="189">
        <f>Q150*H150</f>
        <v>3.9884823000000003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135</v>
      </c>
      <c r="AT150" s="191" t="s">
        <v>187</v>
      </c>
      <c r="AU150" s="191" t="s">
        <v>82</v>
      </c>
      <c r="AY150" s="19" t="s">
        <v>185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80</v>
      </c>
      <c r="BK150" s="192">
        <f>ROUND(I150*H150,2)</f>
        <v>0</v>
      </c>
      <c r="BL150" s="19" t="s">
        <v>135</v>
      </c>
      <c r="BM150" s="191" t="s">
        <v>2224</v>
      </c>
    </row>
    <row r="151" spans="1:65" s="2" customFormat="1" ht="11.25">
      <c r="A151" s="36"/>
      <c r="B151" s="37"/>
      <c r="C151" s="38"/>
      <c r="D151" s="193" t="s">
        <v>193</v>
      </c>
      <c r="E151" s="38"/>
      <c r="F151" s="194" t="s">
        <v>715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193</v>
      </c>
      <c r="AU151" s="19" t="s">
        <v>82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2225</v>
      </c>
      <c r="G152" s="210"/>
      <c r="H152" s="213">
        <v>3.79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5" customFormat="1" ht="11.25">
      <c r="B153" s="220"/>
      <c r="C153" s="221"/>
      <c r="D153" s="200" t="s">
        <v>195</v>
      </c>
      <c r="E153" s="222" t="s">
        <v>19</v>
      </c>
      <c r="F153" s="223" t="s">
        <v>226</v>
      </c>
      <c r="G153" s="221"/>
      <c r="H153" s="224">
        <v>3.79</v>
      </c>
      <c r="I153" s="225"/>
      <c r="J153" s="221"/>
      <c r="K153" s="221"/>
      <c r="L153" s="226"/>
      <c r="M153" s="227"/>
      <c r="N153" s="228"/>
      <c r="O153" s="228"/>
      <c r="P153" s="228"/>
      <c r="Q153" s="228"/>
      <c r="R153" s="228"/>
      <c r="S153" s="228"/>
      <c r="T153" s="229"/>
      <c r="AT153" s="230" t="s">
        <v>195</v>
      </c>
      <c r="AU153" s="230" t="s">
        <v>82</v>
      </c>
      <c r="AV153" s="15" t="s">
        <v>135</v>
      </c>
      <c r="AW153" s="15" t="s">
        <v>35</v>
      </c>
      <c r="AX153" s="15" t="s">
        <v>80</v>
      </c>
      <c r="AY153" s="230" t="s">
        <v>185</v>
      </c>
    </row>
    <row r="154" spans="1:65" s="2" customFormat="1" ht="16.5" customHeight="1">
      <c r="A154" s="36"/>
      <c r="B154" s="37"/>
      <c r="C154" s="180" t="s">
        <v>265</v>
      </c>
      <c r="D154" s="180" t="s">
        <v>187</v>
      </c>
      <c r="E154" s="181" t="s">
        <v>717</v>
      </c>
      <c r="F154" s="182" t="s">
        <v>718</v>
      </c>
      <c r="G154" s="183" t="s">
        <v>190</v>
      </c>
      <c r="H154" s="184">
        <v>15.145</v>
      </c>
      <c r="I154" s="185"/>
      <c r="J154" s="186">
        <f>ROUND(I154*H154,2)</f>
        <v>0</v>
      </c>
      <c r="K154" s="182" t="s">
        <v>191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2.4533</v>
      </c>
      <c r="R154" s="189">
        <f>Q154*H154</f>
        <v>37.1552285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82</v>
      </c>
      <c r="AY154" s="19" t="s">
        <v>185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80</v>
      </c>
      <c r="BK154" s="192">
        <f>ROUND(I154*H154,2)</f>
        <v>0</v>
      </c>
      <c r="BL154" s="19" t="s">
        <v>135</v>
      </c>
      <c r="BM154" s="191" t="s">
        <v>2226</v>
      </c>
    </row>
    <row r="155" spans="1:65" s="2" customFormat="1" ht="11.25">
      <c r="A155" s="36"/>
      <c r="B155" s="37"/>
      <c r="C155" s="38"/>
      <c r="D155" s="193" t="s">
        <v>193</v>
      </c>
      <c r="E155" s="38"/>
      <c r="F155" s="194" t="s">
        <v>720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193</v>
      </c>
      <c r="AU155" s="19" t="s">
        <v>82</v>
      </c>
    </row>
    <row r="156" spans="1:65" s="13" customFormat="1" ht="11.25">
      <c r="B156" s="198"/>
      <c r="C156" s="199"/>
      <c r="D156" s="200" t="s">
        <v>195</v>
      </c>
      <c r="E156" s="201" t="s">
        <v>19</v>
      </c>
      <c r="F156" s="202" t="s">
        <v>2227</v>
      </c>
      <c r="G156" s="199"/>
      <c r="H156" s="201" t="s">
        <v>19</v>
      </c>
      <c r="I156" s="203"/>
      <c r="J156" s="199"/>
      <c r="K156" s="199"/>
      <c r="L156" s="204"/>
      <c r="M156" s="205"/>
      <c r="N156" s="206"/>
      <c r="O156" s="206"/>
      <c r="P156" s="206"/>
      <c r="Q156" s="206"/>
      <c r="R156" s="206"/>
      <c r="S156" s="206"/>
      <c r="T156" s="207"/>
      <c r="AT156" s="208" t="s">
        <v>195</v>
      </c>
      <c r="AU156" s="208" t="s">
        <v>82</v>
      </c>
      <c r="AV156" s="13" t="s">
        <v>80</v>
      </c>
      <c r="AW156" s="13" t="s">
        <v>35</v>
      </c>
      <c r="AX156" s="13" t="s">
        <v>73</v>
      </c>
      <c r="AY156" s="208" t="s">
        <v>185</v>
      </c>
    </row>
    <row r="157" spans="1:65" s="14" customFormat="1" ht="11.25">
      <c r="B157" s="209"/>
      <c r="C157" s="210"/>
      <c r="D157" s="200" t="s">
        <v>195</v>
      </c>
      <c r="E157" s="211" t="s">
        <v>19</v>
      </c>
      <c r="F157" s="212" t="s">
        <v>2228</v>
      </c>
      <c r="G157" s="210"/>
      <c r="H157" s="213">
        <v>13.265000000000001</v>
      </c>
      <c r="I157" s="214"/>
      <c r="J157" s="210"/>
      <c r="K157" s="210"/>
      <c r="L157" s="215"/>
      <c r="M157" s="216"/>
      <c r="N157" s="217"/>
      <c r="O157" s="217"/>
      <c r="P157" s="217"/>
      <c r="Q157" s="217"/>
      <c r="R157" s="217"/>
      <c r="S157" s="217"/>
      <c r="T157" s="218"/>
      <c r="AT157" s="219" t="s">
        <v>195</v>
      </c>
      <c r="AU157" s="219" t="s">
        <v>82</v>
      </c>
      <c r="AV157" s="14" t="s">
        <v>82</v>
      </c>
      <c r="AW157" s="14" t="s">
        <v>35</v>
      </c>
      <c r="AX157" s="14" t="s">
        <v>73</v>
      </c>
      <c r="AY157" s="219" t="s">
        <v>185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1510</v>
      </c>
      <c r="G158" s="210"/>
      <c r="H158" s="213">
        <v>2.8879999999999999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4" customFormat="1" ht="11.25">
      <c r="B159" s="209"/>
      <c r="C159" s="210"/>
      <c r="D159" s="200" t="s">
        <v>195</v>
      </c>
      <c r="E159" s="211" t="s">
        <v>19</v>
      </c>
      <c r="F159" s="212" t="s">
        <v>1064</v>
      </c>
      <c r="G159" s="210"/>
      <c r="H159" s="213">
        <v>-0.55800000000000005</v>
      </c>
      <c r="I159" s="214"/>
      <c r="J159" s="210"/>
      <c r="K159" s="210"/>
      <c r="L159" s="215"/>
      <c r="M159" s="216"/>
      <c r="N159" s="217"/>
      <c r="O159" s="217"/>
      <c r="P159" s="217"/>
      <c r="Q159" s="217"/>
      <c r="R159" s="217"/>
      <c r="S159" s="217"/>
      <c r="T159" s="218"/>
      <c r="AT159" s="219" t="s">
        <v>195</v>
      </c>
      <c r="AU159" s="219" t="s">
        <v>82</v>
      </c>
      <c r="AV159" s="14" t="s">
        <v>82</v>
      </c>
      <c r="AW159" s="14" t="s">
        <v>35</v>
      </c>
      <c r="AX159" s="14" t="s">
        <v>73</v>
      </c>
      <c r="AY159" s="219" t="s">
        <v>185</v>
      </c>
    </row>
    <row r="160" spans="1:65" s="14" customFormat="1" ht="11.25">
      <c r="B160" s="209"/>
      <c r="C160" s="210"/>
      <c r="D160" s="200" t="s">
        <v>195</v>
      </c>
      <c r="E160" s="211" t="s">
        <v>19</v>
      </c>
      <c r="F160" s="212" t="s">
        <v>1511</v>
      </c>
      <c r="G160" s="210"/>
      <c r="H160" s="213">
        <v>-0.45</v>
      </c>
      <c r="I160" s="214"/>
      <c r="J160" s="210"/>
      <c r="K160" s="210"/>
      <c r="L160" s="215"/>
      <c r="M160" s="216"/>
      <c r="N160" s="217"/>
      <c r="O160" s="217"/>
      <c r="P160" s="217"/>
      <c r="Q160" s="217"/>
      <c r="R160" s="217"/>
      <c r="S160" s="217"/>
      <c r="T160" s="218"/>
      <c r="AT160" s="219" t="s">
        <v>195</v>
      </c>
      <c r="AU160" s="219" t="s">
        <v>82</v>
      </c>
      <c r="AV160" s="14" t="s">
        <v>82</v>
      </c>
      <c r="AW160" s="14" t="s">
        <v>35</v>
      </c>
      <c r="AX160" s="14" t="s">
        <v>73</v>
      </c>
      <c r="AY160" s="219" t="s">
        <v>185</v>
      </c>
    </row>
    <row r="161" spans="1:65" s="15" customFormat="1" ht="11.25">
      <c r="B161" s="220"/>
      <c r="C161" s="221"/>
      <c r="D161" s="200" t="s">
        <v>195</v>
      </c>
      <c r="E161" s="222" t="s">
        <v>19</v>
      </c>
      <c r="F161" s="223" t="s">
        <v>226</v>
      </c>
      <c r="G161" s="221"/>
      <c r="H161" s="224">
        <v>15.145</v>
      </c>
      <c r="I161" s="225"/>
      <c r="J161" s="221"/>
      <c r="K161" s="221"/>
      <c r="L161" s="226"/>
      <c r="M161" s="227"/>
      <c r="N161" s="228"/>
      <c r="O161" s="228"/>
      <c r="P161" s="228"/>
      <c r="Q161" s="228"/>
      <c r="R161" s="228"/>
      <c r="S161" s="228"/>
      <c r="T161" s="229"/>
      <c r="AT161" s="230" t="s">
        <v>195</v>
      </c>
      <c r="AU161" s="230" t="s">
        <v>82</v>
      </c>
      <c r="AV161" s="15" t="s">
        <v>135</v>
      </c>
      <c r="AW161" s="15" t="s">
        <v>35</v>
      </c>
      <c r="AX161" s="15" t="s">
        <v>80</v>
      </c>
      <c r="AY161" s="230" t="s">
        <v>185</v>
      </c>
    </row>
    <row r="162" spans="1:65" s="2" customFormat="1" ht="16.5" customHeight="1">
      <c r="A162" s="36"/>
      <c r="B162" s="37"/>
      <c r="C162" s="180" t="s">
        <v>236</v>
      </c>
      <c r="D162" s="180" t="s">
        <v>187</v>
      </c>
      <c r="E162" s="181" t="s">
        <v>739</v>
      </c>
      <c r="F162" s="182" t="s">
        <v>740</v>
      </c>
      <c r="G162" s="183" t="s">
        <v>240</v>
      </c>
      <c r="H162" s="184">
        <v>166.68299999999999</v>
      </c>
      <c r="I162" s="185"/>
      <c r="J162" s="186">
        <f>ROUND(I162*H162,2)</f>
        <v>0</v>
      </c>
      <c r="K162" s="182" t="s">
        <v>191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2.7499999999999998E-3</v>
      </c>
      <c r="R162" s="189">
        <f>Q162*H162</f>
        <v>0.45837824999999993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135</v>
      </c>
      <c r="AT162" s="191" t="s">
        <v>187</v>
      </c>
      <c r="AU162" s="191" t="s">
        <v>82</v>
      </c>
      <c r="AY162" s="19" t="s">
        <v>185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80</v>
      </c>
      <c r="BK162" s="192">
        <f>ROUND(I162*H162,2)</f>
        <v>0</v>
      </c>
      <c r="BL162" s="19" t="s">
        <v>135</v>
      </c>
      <c r="BM162" s="191" t="s">
        <v>2229</v>
      </c>
    </row>
    <row r="163" spans="1:65" s="2" customFormat="1" ht="11.25">
      <c r="A163" s="36"/>
      <c r="B163" s="37"/>
      <c r="C163" s="38"/>
      <c r="D163" s="193" t="s">
        <v>193</v>
      </c>
      <c r="E163" s="38"/>
      <c r="F163" s="194" t="s">
        <v>742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193</v>
      </c>
      <c r="AU163" s="19" t="s">
        <v>82</v>
      </c>
    </row>
    <row r="164" spans="1:65" s="13" customFormat="1" ht="11.25">
      <c r="B164" s="198"/>
      <c r="C164" s="199"/>
      <c r="D164" s="200" t="s">
        <v>195</v>
      </c>
      <c r="E164" s="201" t="s">
        <v>19</v>
      </c>
      <c r="F164" s="202" t="s">
        <v>2227</v>
      </c>
      <c r="G164" s="199"/>
      <c r="H164" s="201" t="s">
        <v>19</v>
      </c>
      <c r="I164" s="203"/>
      <c r="J164" s="199"/>
      <c r="K164" s="199"/>
      <c r="L164" s="204"/>
      <c r="M164" s="205"/>
      <c r="N164" s="206"/>
      <c r="O164" s="206"/>
      <c r="P164" s="206"/>
      <c r="Q164" s="206"/>
      <c r="R164" s="206"/>
      <c r="S164" s="206"/>
      <c r="T164" s="207"/>
      <c r="AT164" s="208" t="s">
        <v>195</v>
      </c>
      <c r="AU164" s="208" t="s">
        <v>82</v>
      </c>
      <c r="AV164" s="13" t="s">
        <v>80</v>
      </c>
      <c r="AW164" s="13" t="s">
        <v>35</v>
      </c>
      <c r="AX164" s="13" t="s">
        <v>73</v>
      </c>
      <c r="AY164" s="208" t="s">
        <v>185</v>
      </c>
    </row>
    <row r="165" spans="1:65" s="14" customFormat="1" ht="11.25">
      <c r="B165" s="209"/>
      <c r="C165" s="210"/>
      <c r="D165" s="200" t="s">
        <v>195</v>
      </c>
      <c r="E165" s="211" t="s">
        <v>19</v>
      </c>
      <c r="F165" s="212" t="s">
        <v>1513</v>
      </c>
      <c r="G165" s="210"/>
      <c r="H165" s="213">
        <v>82.424999999999997</v>
      </c>
      <c r="I165" s="214"/>
      <c r="J165" s="210"/>
      <c r="K165" s="210"/>
      <c r="L165" s="215"/>
      <c r="M165" s="216"/>
      <c r="N165" s="217"/>
      <c r="O165" s="217"/>
      <c r="P165" s="217"/>
      <c r="Q165" s="217"/>
      <c r="R165" s="217"/>
      <c r="S165" s="217"/>
      <c r="T165" s="218"/>
      <c r="AT165" s="219" t="s">
        <v>195</v>
      </c>
      <c r="AU165" s="219" t="s">
        <v>82</v>
      </c>
      <c r="AV165" s="14" t="s">
        <v>82</v>
      </c>
      <c r="AW165" s="14" t="s">
        <v>35</v>
      </c>
      <c r="AX165" s="14" t="s">
        <v>73</v>
      </c>
      <c r="AY165" s="219" t="s">
        <v>185</v>
      </c>
    </row>
    <row r="166" spans="1:65" s="14" customFormat="1" ht="11.25">
      <c r="B166" s="209"/>
      <c r="C166" s="210"/>
      <c r="D166" s="200" t="s">
        <v>195</v>
      </c>
      <c r="E166" s="211" t="s">
        <v>19</v>
      </c>
      <c r="F166" s="212" t="s">
        <v>1514</v>
      </c>
      <c r="G166" s="210"/>
      <c r="H166" s="213">
        <v>55.3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744</v>
      </c>
      <c r="G167" s="210"/>
      <c r="H167" s="213">
        <v>1.1479999999999999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4" customFormat="1" ht="11.25">
      <c r="B168" s="209"/>
      <c r="C168" s="210"/>
      <c r="D168" s="200" t="s">
        <v>195</v>
      </c>
      <c r="E168" s="211" t="s">
        <v>19</v>
      </c>
      <c r="F168" s="212" t="s">
        <v>1515</v>
      </c>
      <c r="G168" s="210"/>
      <c r="H168" s="213">
        <v>1.05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35</v>
      </c>
      <c r="AX168" s="14" t="s">
        <v>73</v>
      </c>
      <c r="AY168" s="219" t="s">
        <v>185</v>
      </c>
    </row>
    <row r="169" spans="1:65" s="14" customFormat="1" ht="11.25">
      <c r="B169" s="209"/>
      <c r="C169" s="210"/>
      <c r="D169" s="200" t="s">
        <v>195</v>
      </c>
      <c r="E169" s="211" t="s">
        <v>19</v>
      </c>
      <c r="F169" s="212" t="s">
        <v>1516</v>
      </c>
      <c r="G169" s="210"/>
      <c r="H169" s="213">
        <v>-5.79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1517</v>
      </c>
      <c r="G170" s="210"/>
      <c r="H170" s="213">
        <v>32.549999999999997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5" customFormat="1" ht="11.25">
      <c r="B171" s="220"/>
      <c r="C171" s="221"/>
      <c r="D171" s="200" t="s">
        <v>195</v>
      </c>
      <c r="E171" s="222" t="s">
        <v>19</v>
      </c>
      <c r="F171" s="223" t="s">
        <v>226</v>
      </c>
      <c r="G171" s="221"/>
      <c r="H171" s="224">
        <v>166.68299999999999</v>
      </c>
      <c r="I171" s="225"/>
      <c r="J171" s="221"/>
      <c r="K171" s="221"/>
      <c r="L171" s="226"/>
      <c r="M171" s="227"/>
      <c r="N171" s="228"/>
      <c r="O171" s="228"/>
      <c r="P171" s="228"/>
      <c r="Q171" s="228"/>
      <c r="R171" s="228"/>
      <c r="S171" s="228"/>
      <c r="T171" s="229"/>
      <c r="AT171" s="230" t="s">
        <v>195</v>
      </c>
      <c r="AU171" s="230" t="s">
        <v>82</v>
      </c>
      <c r="AV171" s="15" t="s">
        <v>135</v>
      </c>
      <c r="AW171" s="15" t="s">
        <v>35</v>
      </c>
      <c r="AX171" s="15" t="s">
        <v>80</v>
      </c>
      <c r="AY171" s="230" t="s">
        <v>185</v>
      </c>
    </row>
    <row r="172" spans="1:65" s="2" customFormat="1" ht="16.5" customHeight="1">
      <c r="A172" s="36"/>
      <c r="B172" s="37"/>
      <c r="C172" s="180" t="s">
        <v>283</v>
      </c>
      <c r="D172" s="180" t="s">
        <v>187</v>
      </c>
      <c r="E172" s="181" t="s">
        <v>754</v>
      </c>
      <c r="F172" s="182" t="s">
        <v>755</v>
      </c>
      <c r="G172" s="183" t="s">
        <v>240</v>
      </c>
      <c r="H172" s="184">
        <v>166.68299999999999</v>
      </c>
      <c r="I172" s="185"/>
      <c r="J172" s="186">
        <f>ROUND(I172*H172,2)</f>
        <v>0</v>
      </c>
      <c r="K172" s="182" t="s">
        <v>191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135</v>
      </c>
      <c r="AT172" s="191" t="s">
        <v>187</v>
      </c>
      <c r="AU172" s="191" t="s">
        <v>82</v>
      </c>
      <c r="AY172" s="19" t="s">
        <v>185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80</v>
      </c>
      <c r="BK172" s="192">
        <f>ROUND(I172*H172,2)</f>
        <v>0</v>
      </c>
      <c r="BL172" s="19" t="s">
        <v>135</v>
      </c>
      <c r="BM172" s="191" t="s">
        <v>2230</v>
      </c>
    </row>
    <row r="173" spans="1:65" s="2" customFormat="1" ht="11.25">
      <c r="A173" s="36"/>
      <c r="B173" s="37"/>
      <c r="C173" s="38"/>
      <c r="D173" s="193" t="s">
        <v>193</v>
      </c>
      <c r="E173" s="38"/>
      <c r="F173" s="194" t="s">
        <v>757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193</v>
      </c>
      <c r="AU173" s="19" t="s">
        <v>82</v>
      </c>
    </row>
    <row r="174" spans="1:65" s="13" customFormat="1" ht="11.25">
      <c r="B174" s="198"/>
      <c r="C174" s="199"/>
      <c r="D174" s="200" t="s">
        <v>195</v>
      </c>
      <c r="E174" s="201" t="s">
        <v>19</v>
      </c>
      <c r="F174" s="202" t="s">
        <v>2227</v>
      </c>
      <c r="G174" s="199"/>
      <c r="H174" s="201" t="s">
        <v>19</v>
      </c>
      <c r="I174" s="203"/>
      <c r="J174" s="199"/>
      <c r="K174" s="199"/>
      <c r="L174" s="204"/>
      <c r="M174" s="205"/>
      <c r="N174" s="206"/>
      <c r="O174" s="206"/>
      <c r="P174" s="206"/>
      <c r="Q174" s="206"/>
      <c r="R174" s="206"/>
      <c r="S174" s="206"/>
      <c r="T174" s="207"/>
      <c r="AT174" s="208" t="s">
        <v>195</v>
      </c>
      <c r="AU174" s="208" t="s">
        <v>82</v>
      </c>
      <c r="AV174" s="13" t="s">
        <v>80</v>
      </c>
      <c r="AW174" s="13" t="s">
        <v>35</v>
      </c>
      <c r="AX174" s="13" t="s">
        <v>73</v>
      </c>
      <c r="AY174" s="208" t="s">
        <v>185</v>
      </c>
    </row>
    <row r="175" spans="1:65" s="14" customFormat="1" ht="11.25">
      <c r="B175" s="209"/>
      <c r="C175" s="210"/>
      <c r="D175" s="200" t="s">
        <v>195</v>
      </c>
      <c r="E175" s="211" t="s">
        <v>19</v>
      </c>
      <c r="F175" s="212" t="s">
        <v>1513</v>
      </c>
      <c r="G175" s="210"/>
      <c r="H175" s="213">
        <v>82.424999999999997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1514</v>
      </c>
      <c r="G176" s="210"/>
      <c r="H176" s="213">
        <v>55.3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4" customFormat="1" ht="11.25">
      <c r="B177" s="209"/>
      <c r="C177" s="210"/>
      <c r="D177" s="200" t="s">
        <v>195</v>
      </c>
      <c r="E177" s="211" t="s">
        <v>19</v>
      </c>
      <c r="F177" s="212" t="s">
        <v>744</v>
      </c>
      <c r="G177" s="210"/>
      <c r="H177" s="213">
        <v>1.1479999999999999</v>
      </c>
      <c r="I177" s="214"/>
      <c r="J177" s="210"/>
      <c r="K177" s="210"/>
      <c r="L177" s="215"/>
      <c r="M177" s="216"/>
      <c r="N177" s="217"/>
      <c r="O177" s="217"/>
      <c r="P177" s="217"/>
      <c r="Q177" s="217"/>
      <c r="R177" s="217"/>
      <c r="S177" s="217"/>
      <c r="T177" s="218"/>
      <c r="AT177" s="219" t="s">
        <v>195</v>
      </c>
      <c r="AU177" s="219" t="s">
        <v>82</v>
      </c>
      <c r="AV177" s="14" t="s">
        <v>82</v>
      </c>
      <c r="AW177" s="14" t="s">
        <v>35</v>
      </c>
      <c r="AX177" s="14" t="s">
        <v>73</v>
      </c>
      <c r="AY177" s="219" t="s">
        <v>185</v>
      </c>
    </row>
    <row r="178" spans="1:65" s="14" customFormat="1" ht="11.25">
      <c r="B178" s="209"/>
      <c r="C178" s="210"/>
      <c r="D178" s="200" t="s">
        <v>195</v>
      </c>
      <c r="E178" s="211" t="s">
        <v>19</v>
      </c>
      <c r="F178" s="212" t="s">
        <v>1515</v>
      </c>
      <c r="G178" s="210"/>
      <c r="H178" s="213">
        <v>1.05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35</v>
      </c>
      <c r="AX178" s="14" t="s">
        <v>73</v>
      </c>
      <c r="AY178" s="219" t="s">
        <v>185</v>
      </c>
    </row>
    <row r="179" spans="1:65" s="14" customFormat="1" ht="11.25">
      <c r="B179" s="209"/>
      <c r="C179" s="210"/>
      <c r="D179" s="200" t="s">
        <v>195</v>
      </c>
      <c r="E179" s="211" t="s">
        <v>19</v>
      </c>
      <c r="F179" s="212" t="s">
        <v>1516</v>
      </c>
      <c r="G179" s="210"/>
      <c r="H179" s="213">
        <v>-5.79</v>
      </c>
      <c r="I179" s="214"/>
      <c r="J179" s="210"/>
      <c r="K179" s="210"/>
      <c r="L179" s="215"/>
      <c r="M179" s="216"/>
      <c r="N179" s="217"/>
      <c r="O179" s="217"/>
      <c r="P179" s="217"/>
      <c r="Q179" s="217"/>
      <c r="R179" s="217"/>
      <c r="S179" s="217"/>
      <c r="T179" s="218"/>
      <c r="AT179" s="219" t="s">
        <v>195</v>
      </c>
      <c r="AU179" s="219" t="s">
        <v>82</v>
      </c>
      <c r="AV179" s="14" t="s">
        <v>82</v>
      </c>
      <c r="AW179" s="14" t="s">
        <v>35</v>
      </c>
      <c r="AX179" s="14" t="s">
        <v>73</v>
      </c>
      <c r="AY179" s="219" t="s">
        <v>185</v>
      </c>
    </row>
    <row r="180" spans="1:65" s="14" customFormat="1" ht="11.25">
      <c r="B180" s="209"/>
      <c r="C180" s="210"/>
      <c r="D180" s="200" t="s">
        <v>195</v>
      </c>
      <c r="E180" s="211" t="s">
        <v>19</v>
      </c>
      <c r="F180" s="212" t="s">
        <v>1517</v>
      </c>
      <c r="G180" s="210"/>
      <c r="H180" s="213">
        <v>32.549999999999997</v>
      </c>
      <c r="I180" s="214"/>
      <c r="J180" s="210"/>
      <c r="K180" s="210"/>
      <c r="L180" s="215"/>
      <c r="M180" s="216"/>
      <c r="N180" s="217"/>
      <c r="O180" s="217"/>
      <c r="P180" s="217"/>
      <c r="Q180" s="217"/>
      <c r="R180" s="217"/>
      <c r="S180" s="217"/>
      <c r="T180" s="218"/>
      <c r="AT180" s="219" t="s">
        <v>195</v>
      </c>
      <c r="AU180" s="219" t="s">
        <v>82</v>
      </c>
      <c r="AV180" s="14" t="s">
        <v>82</v>
      </c>
      <c r="AW180" s="14" t="s">
        <v>35</v>
      </c>
      <c r="AX180" s="14" t="s">
        <v>73</v>
      </c>
      <c r="AY180" s="219" t="s">
        <v>185</v>
      </c>
    </row>
    <row r="181" spans="1:65" s="15" customFormat="1" ht="11.25">
      <c r="B181" s="220"/>
      <c r="C181" s="221"/>
      <c r="D181" s="200" t="s">
        <v>195</v>
      </c>
      <c r="E181" s="222" t="s">
        <v>19</v>
      </c>
      <c r="F181" s="223" t="s">
        <v>226</v>
      </c>
      <c r="G181" s="221"/>
      <c r="H181" s="224">
        <v>166.68299999999999</v>
      </c>
      <c r="I181" s="225"/>
      <c r="J181" s="221"/>
      <c r="K181" s="221"/>
      <c r="L181" s="226"/>
      <c r="M181" s="227"/>
      <c r="N181" s="228"/>
      <c r="O181" s="228"/>
      <c r="P181" s="228"/>
      <c r="Q181" s="228"/>
      <c r="R181" s="228"/>
      <c r="S181" s="228"/>
      <c r="T181" s="229"/>
      <c r="AT181" s="230" t="s">
        <v>195</v>
      </c>
      <c r="AU181" s="230" t="s">
        <v>82</v>
      </c>
      <c r="AV181" s="15" t="s">
        <v>135</v>
      </c>
      <c r="AW181" s="15" t="s">
        <v>35</v>
      </c>
      <c r="AX181" s="15" t="s">
        <v>80</v>
      </c>
      <c r="AY181" s="230" t="s">
        <v>185</v>
      </c>
    </row>
    <row r="182" spans="1:65" s="2" customFormat="1" ht="24.2" customHeight="1">
      <c r="A182" s="36"/>
      <c r="B182" s="37"/>
      <c r="C182" s="180" t="s">
        <v>293</v>
      </c>
      <c r="D182" s="180" t="s">
        <v>187</v>
      </c>
      <c r="E182" s="181" t="s">
        <v>758</v>
      </c>
      <c r="F182" s="182" t="s">
        <v>759</v>
      </c>
      <c r="G182" s="183" t="s">
        <v>342</v>
      </c>
      <c r="H182" s="184">
        <v>1.8169999999999999</v>
      </c>
      <c r="I182" s="185"/>
      <c r="J182" s="186">
        <f>ROUND(I182*H182,2)</f>
        <v>0</v>
      </c>
      <c r="K182" s="182" t="s">
        <v>191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1.0463199999999999</v>
      </c>
      <c r="R182" s="189">
        <f>Q182*H182</f>
        <v>1.9011634399999997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135</v>
      </c>
      <c r="AT182" s="191" t="s">
        <v>187</v>
      </c>
      <c r="AU182" s="191" t="s">
        <v>82</v>
      </c>
      <c r="AY182" s="19" t="s">
        <v>185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80</v>
      </c>
      <c r="BK182" s="192">
        <f>ROUND(I182*H182,2)</f>
        <v>0</v>
      </c>
      <c r="BL182" s="19" t="s">
        <v>135</v>
      </c>
      <c r="BM182" s="191" t="s">
        <v>2231</v>
      </c>
    </row>
    <row r="183" spans="1:65" s="2" customFormat="1" ht="11.25">
      <c r="A183" s="36"/>
      <c r="B183" s="37"/>
      <c r="C183" s="38"/>
      <c r="D183" s="193" t="s">
        <v>193</v>
      </c>
      <c r="E183" s="38"/>
      <c r="F183" s="194" t="s">
        <v>761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193</v>
      </c>
      <c r="AU183" s="19" t="s">
        <v>82</v>
      </c>
    </row>
    <row r="184" spans="1:65" s="14" customFormat="1" ht="11.25">
      <c r="B184" s="209"/>
      <c r="C184" s="210"/>
      <c r="D184" s="200" t="s">
        <v>195</v>
      </c>
      <c r="E184" s="211" t="s">
        <v>19</v>
      </c>
      <c r="F184" s="212" t="s">
        <v>2232</v>
      </c>
      <c r="G184" s="210"/>
      <c r="H184" s="213">
        <v>1.8169999999999999</v>
      </c>
      <c r="I184" s="214"/>
      <c r="J184" s="210"/>
      <c r="K184" s="210"/>
      <c r="L184" s="215"/>
      <c r="M184" s="216"/>
      <c r="N184" s="217"/>
      <c r="O184" s="217"/>
      <c r="P184" s="217"/>
      <c r="Q184" s="217"/>
      <c r="R184" s="217"/>
      <c r="S184" s="217"/>
      <c r="T184" s="218"/>
      <c r="AT184" s="219" t="s">
        <v>195</v>
      </c>
      <c r="AU184" s="219" t="s">
        <v>82</v>
      </c>
      <c r="AV184" s="14" t="s">
        <v>82</v>
      </c>
      <c r="AW184" s="14" t="s">
        <v>35</v>
      </c>
      <c r="AX184" s="14" t="s">
        <v>73</v>
      </c>
      <c r="AY184" s="219" t="s">
        <v>185</v>
      </c>
    </row>
    <row r="185" spans="1:65" s="15" customFormat="1" ht="11.25">
      <c r="B185" s="220"/>
      <c r="C185" s="221"/>
      <c r="D185" s="200" t="s">
        <v>195</v>
      </c>
      <c r="E185" s="222" t="s">
        <v>19</v>
      </c>
      <c r="F185" s="223" t="s">
        <v>226</v>
      </c>
      <c r="G185" s="221"/>
      <c r="H185" s="224">
        <v>1.8169999999999999</v>
      </c>
      <c r="I185" s="225"/>
      <c r="J185" s="221"/>
      <c r="K185" s="221"/>
      <c r="L185" s="226"/>
      <c r="M185" s="227"/>
      <c r="N185" s="228"/>
      <c r="O185" s="228"/>
      <c r="P185" s="228"/>
      <c r="Q185" s="228"/>
      <c r="R185" s="228"/>
      <c r="S185" s="228"/>
      <c r="T185" s="229"/>
      <c r="AT185" s="230" t="s">
        <v>195</v>
      </c>
      <c r="AU185" s="230" t="s">
        <v>82</v>
      </c>
      <c r="AV185" s="15" t="s">
        <v>135</v>
      </c>
      <c r="AW185" s="15" t="s">
        <v>35</v>
      </c>
      <c r="AX185" s="15" t="s">
        <v>80</v>
      </c>
      <c r="AY185" s="230" t="s">
        <v>185</v>
      </c>
    </row>
    <row r="186" spans="1:65" s="12" customFormat="1" ht="22.9" customHeight="1">
      <c r="B186" s="164"/>
      <c r="C186" s="165"/>
      <c r="D186" s="166" t="s">
        <v>72</v>
      </c>
      <c r="E186" s="178" t="s">
        <v>135</v>
      </c>
      <c r="F186" s="178" t="s">
        <v>785</v>
      </c>
      <c r="G186" s="165"/>
      <c r="H186" s="165"/>
      <c r="I186" s="168"/>
      <c r="J186" s="179">
        <f>BK186</f>
        <v>0</v>
      </c>
      <c r="K186" s="165"/>
      <c r="L186" s="170"/>
      <c r="M186" s="171"/>
      <c r="N186" s="172"/>
      <c r="O186" s="172"/>
      <c r="P186" s="173">
        <f>SUM(P187:P390)</f>
        <v>0</v>
      </c>
      <c r="Q186" s="172"/>
      <c r="R186" s="173">
        <f>SUM(R187:R390)</f>
        <v>331.56795863999992</v>
      </c>
      <c r="S186" s="172"/>
      <c r="T186" s="174">
        <f>SUM(T187:T390)</f>
        <v>0</v>
      </c>
      <c r="AR186" s="175" t="s">
        <v>80</v>
      </c>
      <c r="AT186" s="176" t="s">
        <v>72</v>
      </c>
      <c r="AU186" s="176" t="s">
        <v>80</v>
      </c>
      <c r="AY186" s="175" t="s">
        <v>185</v>
      </c>
      <c r="BK186" s="177">
        <f>SUM(BK187:BK390)</f>
        <v>0</v>
      </c>
    </row>
    <row r="187" spans="1:65" s="2" customFormat="1" ht="24.2" customHeight="1">
      <c r="A187" s="36"/>
      <c r="B187" s="37"/>
      <c r="C187" s="180" t="s">
        <v>302</v>
      </c>
      <c r="D187" s="180" t="s">
        <v>187</v>
      </c>
      <c r="E187" s="181" t="s">
        <v>786</v>
      </c>
      <c r="F187" s="182" t="s">
        <v>787</v>
      </c>
      <c r="G187" s="183" t="s">
        <v>190</v>
      </c>
      <c r="H187" s="184">
        <v>99.019000000000005</v>
      </c>
      <c r="I187" s="185"/>
      <c r="J187" s="186">
        <f>ROUND(I187*H187,2)</f>
        <v>0</v>
      </c>
      <c r="K187" s="182" t="s">
        <v>191</v>
      </c>
      <c r="L187" s="41"/>
      <c r="M187" s="187" t="s">
        <v>19</v>
      </c>
      <c r="N187" s="188" t="s">
        <v>44</v>
      </c>
      <c r="O187" s="66"/>
      <c r="P187" s="189">
        <f>O187*H187</f>
        <v>0</v>
      </c>
      <c r="Q187" s="189">
        <v>2.45343</v>
      </c>
      <c r="R187" s="189">
        <f>Q187*H187</f>
        <v>242.93618517000002</v>
      </c>
      <c r="S187" s="189">
        <v>0</v>
      </c>
      <c r="T187" s="190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135</v>
      </c>
      <c r="AT187" s="191" t="s">
        <v>187</v>
      </c>
      <c r="AU187" s="191" t="s">
        <v>82</v>
      </c>
      <c r="AY187" s="19" t="s">
        <v>185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19" t="s">
        <v>80</v>
      </c>
      <c r="BK187" s="192">
        <f>ROUND(I187*H187,2)</f>
        <v>0</v>
      </c>
      <c r="BL187" s="19" t="s">
        <v>135</v>
      </c>
      <c r="BM187" s="191" t="s">
        <v>2233</v>
      </c>
    </row>
    <row r="188" spans="1:65" s="2" customFormat="1" ht="11.25">
      <c r="A188" s="36"/>
      <c r="B188" s="37"/>
      <c r="C188" s="38"/>
      <c r="D188" s="193" t="s">
        <v>193</v>
      </c>
      <c r="E188" s="38"/>
      <c r="F188" s="194" t="s">
        <v>789</v>
      </c>
      <c r="G188" s="38"/>
      <c r="H188" s="38"/>
      <c r="I188" s="195"/>
      <c r="J188" s="38"/>
      <c r="K188" s="38"/>
      <c r="L188" s="41"/>
      <c r="M188" s="196"/>
      <c r="N188" s="197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193</v>
      </c>
      <c r="AU188" s="19" t="s">
        <v>82</v>
      </c>
    </row>
    <row r="189" spans="1:65" s="13" customFormat="1" ht="11.25">
      <c r="B189" s="198"/>
      <c r="C189" s="199"/>
      <c r="D189" s="200" t="s">
        <v>195</v>
      </c>
      <c r="E189" s="201" t="s">
        <v>19</v>
      </c>
      <c r="F189" s="202" t="s">
        <v>2209</v>
      </c>
      <c r="G189" s="199"/>
      <c r="H189" s="201" t="s">
        <v>19</v>
      </c>
      <c r="I189" s="203"/>
      <c r="J189" s="199"/>
      <c r="K189" s="199"/>
      <c r="L189" s="204"/>
      <c r="M189" s="205"/>
      <c r="N189" s="206"/>
      <c r="O189" s="206"/>
      <c r="P189" s="206"/>
      <c r="Q189" s="206"/>
      <c r="R189" s="206"/>
      <c r="S189" s="206"/>
      <c r="T189" s="207"/>
      <c r="AT189" s="208" t="s">
        <v>195</v>
      </c>
      <c r="AU189" s="208" t="s">
        <v>82</v>
      </c>
      <c r="AV189" s="13" t="s">
        <v>80</v>
      </c>
      <c r="AW189" s="13" t="s">
        <v>35</v>
      </c>
      <c r="AX189" s="13" t="s">
        <v>73</v>
      </c>
      <c r="AY189" s="208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1522</v>
      </c>
      <c r="G190" s="210"/>
      <c r="H190" s="213">
        <v>71.569999999999993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4" customFormat="1" ht="11.25">
      <c r="B191" s="209"/>
      <c r="C191" s="210"/>
      <c r="D191" s="200" t="s">
        <v>195</v>
      </c>
      <c r="E191" s="211" t="s">
        <v>19</v>
      </c>
      <c r="F191" s="212" t="s">
        <v>797</v>
      </c>
      <c r="G191" s="210"/>
      <c r="H191" s="213">
        <v>33.32</v>
      </c>
      <c r="I191" s="214"/>
      <c r="J191" s="210"/>
      <c r="K191" s="210"/>
      <c r="L191" s="215"/>
      <c r="M191" s="216"/>
      <c r="N191" s="217"/>
      <c r="O191" s="217"/>
      <c r="P191" s="217"/>
      <c r="Q191" s="217"/>
      <c r="R191" s="217"/>
      <c r="S191" s="217"/>
      <c r="T191" s="218"/>
      <c r="AT191" s="219" t="s">
        <v>195</v>
      </c>
      <c r="AU191" s="219" t="s">
        <v>82</v>
      </c>
      <c r="AV191" s="14" t="s">
        <v>82</v>
      </c>
      <c r="AW191" s="14" t="s">
        <v>35</v>
      </c>
      <c r="AX191" s="14" t="s">
        <v>73</v>
      </c>
      <c r="AY191" s="219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1523</v>
      </c>
      <c r="G192" s="210"/>
      <c r="H192" s="213">
        <v>-4.625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1524</v>
      </c>
      <c r="G193" s="210"/>
      <c r="H193" s="213">
        <v>-0.2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2234</v>
      </c>
      <c r="G194" s="210"/>
      <c r="H194" s="213">
        <v>-5.2320000000000002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6" customFormat="1" ht="11.25">
      <c r="B195" s="247"/>
      <c r="C195" s="248"/>
      <c r="D195" s="200" t="s">
        <v>195</v>
      </c>
      <c r="E195" s="249" t="s">
        <v>19</v>
      </c>
      <c r="F195" s="250" t="s">
        <v>727</v>
      </c>
      <c r="G195" s="248"/>
      <c r="H195" s="251">
        <v>94.832999999999984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AT195" s="257" t="s">
        <v>195</v>
      </c>
      <c r="AU195" s="257" t="s">
        <v>82</v>
      </c>
      <c r="AV195" s="16" t="s">
        <v>129</v>
      </c>
      <c r="AW195" s="16" t="s">
        <v>35</v>
      </c>
      <c r="AX195" s="16" t="s">
        <v>73</v>
      </c>
      <c r="AY195" s="257" t="s">
        <v>185</v>
      </c>
    </row>
    <row r="196" spans="1:65" s="14" customFormat="1" ht="11.25">
      <c r="B196" s="209"/>
      <c r="C196" s="210"/>
      <c r="D196" s="200" t="s">
        <v>195</v>
      </c>
      <c r="E196" s="211" t="s">
        <v>19</v>
      </c>
      <c r="F196" s="212" t="s">
        <v>1525</v>
      </c>
      <c r="G196" s="210"/>
      <c r="H196" s="213">
        <v>0.76600000000000001</v>
      </c>
      <c r="I196" s="214"/>
      <c r="J196" s="210"/>
      <c r="K196" s="210"/>
      <c r="L196" s="215"/>
      <c r="M196" s="216"/>
      <c r="N196" s="217"/>
      <c r="O196" s="217"/>
      <c r="P196" s="217"/>
      <c r="Q196" s="217"/>
      <c r="R196" s="217"/>
      <c r="S196" s="217"/>
      <c r="T196" s="218"/>
      <c r="AT196" s="219" t="s">
        <v>195</v>
      </c>
      <c r="AU196" s="219" t="s">
        <v>82</v>
      </c>
      <c r="AV196" s="14" t="s">
        <v>82</v>
      </c>
      <c r="AW196" s="14" t="s">
        <v>35</v>
      </c>
      <c r="AX196" s="14" t="s">
        <v>73</v>
      </c>
      <c r="AY196" s="219" t="s">
        <v>185</v>
      </c>
    </row>
    <row r="197" spans="1:65" s="14" customFormat="1" ht="11.25">
      <c r="B197" s="209"/>
      <c r="C197" s="210"/>
      <c r="D197" s="200" t="s">
        <v>195</v>
      </c>
      <c r="E197" s="211" t="s">
        <v>19</v>
      </c>
      <c r="F197" s="212" t="s">
        <v>2235</v>
      </c>
      <c r="G197" s="210"/>
      <c r="H197" s="213">
        <v>0.97399999999999998</v>
      </c>
      <c r="I197" s="214"/>
      <c r="J197" s="210"/>
      <c r="K197" s="210"/>
      <c r="L197" s="215"/>
      <c r="M197" s="216"/>
      <c r="N197" s="217"/>
      <c r="O197" s="217"/>
      <c r="P197" s="217"/>
      <c r="Q197" s="217"/>
      <c r="R197" s="217"/>
      <c r="S197" s="217"/>
      <c r="T197" s="218"/>
      <c r="AT197" s="219" t="s">
        <v>195</v>
      </c>
      <c r="AU197" s="219" t="s">
        <v>82</v>
      </c>
      <c r="AV197" s="14" t="s">
        <v>82</v>
      </c>
      <c r="AW197" s="14" t="s">
        <v>35</v>
      </c>
      <c r="AX197" s="14" t="s">
        <v>73</v>
      </c>
      <c r="AY197" s="219" t="s">
        <v>185</v>
      </c>
    </row>
    <row r="198" spans="1:65" s="14" customFormat="1" ht="11.25">
      <c r="B198" s="209"/>
      <c r="C198" s="210"/>
      <c r="D198" s="200" t="s">
        <v>195</v>
      </c>
      <c r="E198" s="211" t="s">
        <v>19</v>
      </c>
      <c r="F198" s="212" t="s">
        <v>1526</v>
      </c>
      <c r="G198" s="210"/>
      <c r="H198" s="213">
        <v>0.32300000000000001</v>
      </c>
      <c r="I198" s="214"/>
      <c r="J198" s="210"/>
      <c r="K198" s="210"/>
      <c r="L198" s="215"/>
      <c r="M198" s="216"/>
      <c r="N198" s="217"/>
      <c r="O198" s="217"/>
      <c r="P198" s="217"/>
      <c r="Q198" s="217"/>
      <c r="R198" s="217"/>
      <c r="S198" s="217"/>
      <c r="T198" s="218"/>
      <c r="AT198" s="219" t="s">
        <v>195</v>
      </c>
      <c r="AU198" s="219" t="s">
        <v>82</v>
      </c>
      <c r="AV198" s="14" t="s">
        <v>82</v>
      </c>
      <c r="AW198" s="14" t="s">
        <v>35</v>
      </c>
      <c r="AX198" s="14" t="s">
        <v>73</v>
      </c>
      <c r="AY198" s="219" t="s">
        <v>185</v>
      </c>
    </row>
    <row r="199" spans="1:65" s="14" customFormat="1" ht="11.25">
      <c r="B199" s="209"/>
      <c r="C199" s="210"/>
      <c r="D199" s="200" t="s">
        <v>195</v>
      </c>
      <c r="E199" s="211" t="s">
        <v>19</v>
      </c>
      <c r="F199" s="212" t="s">
        <v>1526</v>
      </c>
      <c r="G199" s="210"/>
      <c r="H199" s="213">
        <v>0.32300000000000001</v>
      </c>
      <c r="I199" s="214"/>
      <c r="J199" s="210"/>
      <c r="K199" s="210"/>
      <c r="L199" s="215"/>
      <c r="M199" s="216"/>
      <c r="N199" s="217"/>
      <c r="O199" s="217"/>
      <c r="P199" s="217"/>
      <c r="Q199" s="217"/>
      <c r="R199" s="217"/>
      <c r="S199" s="217"/>
      <c r="T199" s="218"/>
      <c r="AT199" s="219" t="s">
        <v>195</v>
      </c>
      <c r="AU199" s="219" t="s">
        <v>82</v>
      </c>
      <c r="AV199" s="14" t="s">
        <v>82</v>
      </c>
      <c r="AW199" s="14" t="s">
        <v>35</v>
      </c>
      <c r="AX199" s="14" t="s">
        <v>73</v>
      </c>
      <c r="AY199" s="219" t="s">
        <v>185</v>
      </c>
    </row>
    <row r="200" spans="1:65" s="16" customFormat="1" ht="11.25">
      <c r="B200" s="247"/>
      <c r="C200" s="248"/>
      <c r="D200" s="200" t="s">
        <v>195</v>
      </c>
      <c r="E200" s="249" t="s">
        <v>19</v>
      </c>
      <c r="F200" s="250" t="s">
        <v>727</v>
      </c>
      <c r="G200" s="248"/>
      <c r="H200" s="251">
        <v>2.3860000000000001</v>
      </c>
      <c r="I200" s="252"/>
      <c r="J200" s="248"/>
      <c r="K200" s="248"/>
      <c r="L200" s="253"/>
      <c r="M200" s="254"/>
      <c r="N200" s="255"/>
      <c r="O200" s="255"/>
      <c r="P200" s="255"/>
      <c r="Q200" s="255"/>
      <c r="R200" s="255"/>
      <c r="S200" s="255"/>
      <c r="T200" s="256"/>
      <c r="AT200" s="257" t="s">
        <v>195</v>
      </c>
      <c r="AU200" s="257" t="s">
        <v>82</v>
      </c>
      <c r="AV200" s="16" t="s">
        <v>129</v>
      </c>
      <c r="AW200" s="16" t="s">
        <v>35</v>
      </c>
      <c r="AX200" s="16" t="s">
        <v>73</v>
      </c>
      <c r="AY200" s="257" t="s">
        <v>185</v>
      </c>
    </row>
    <row r="201" spans="1:65" s="13" customFormat="1" ht="11.25">
      <c r="B201" s="198"/>
      <c r="C201" s="199"/>
      <c r="D201" s="200" t="s">
        <v>195</v>
      </c>
      <c r="E201" s="201" t="s">
        <v>19</v>
      </c>
      <c r="F201" s="202" t="s">
        <v>994</v>
      </c>
      <c r="G201" s="199"/>
      <c r="H201" s="201" t="s">
        <v>19</v>
      </c>
      <c r="I201" s="203"/>
      <c r="J201" s="199"/>
      <c r="K201" s="199"/>
      <c r="L201" s="204"/>
      <c r="M201" s="205"/>
      <c r="N201" s="206"/>
      <c r="O201" s="206"/>
      <c r="P201" s="206"/>
      <c r="Q201" s="206"/>
      <c r="R201" s="206"/>
      <c r="S201" s="206"/>
      <c r="T201" s="207"/>
      <c r="AT201" s="208" t="s">
        <v>195</v>
      </c>
      <c r="AU201" s="208" t="s">
        <v>82</v>
      </c>
      <c r="AV201" s="13" t="s">
        <v>80</v>
      </c>
      <c r="AW201" s="13" t="s">
        <v>35</v>
      </c>
      <c r="AX201" s="13" t="s">
        <v>73</v>
      </c>
      <c r="AY201" s="208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2236</v>
      </c>
      <c r="G202" s="210"/>
      <c r="H202" s="213">
        <v>1.8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5" customFormat="1" ht="11.25">
      <c r="B203" s="220"/>
      <c r="C203" s="221"/>
      <c r="D203" s="200" t="s">
        <v>195</v>
      </c>
      <c r="E203" s="222" t="s">
        <v>19</v>
      </c>
      <c r="F203" s="223" t="s">
        <v>226</v>
      </c>
      <c r="G203" s="221"/>
      <c r="H203" s="224">
        <v>99.018999999999977</v>
      </c>
      <c r="I203" s="225"/>
      <c r="J203" s="221"/>
      <c r="K203" s="221"/>
      <c r="L203" s="226"/>
      <c r="M203" s="227"/>
      <c r="N203" s="228"/>
      <c r="O203" s="228"/>
      <c r="P203" s="228"/>
      <c r="Q203" s="228"/>
      <c r="R203" s="228"/>
      <c r="S203" s="228"/>
      <c r="T203" s="229"/>
      <c r="AT203" s="230" t="s">
        <v>195</v>
      </c>
      <c r="AU203" s="230" t="s">
        <v>82</v>
      </c>
      <c r="AV203" s="15" t="s">
        <v>135</v>
      </c>
      <c r="AW203" s="15" t="s">
        <v>35</v>
      </c>
      <c r="AX203" s="15" t="s">
        <v>80</v>
      </c>
      <c r="AY203" s="230" t="s">
        <v>185</v>
      </c>
    </row>
    <row r="204" spans="1:65" s="2" customFormat="1" ht="21.75" customHeight="1">
      <c r="A204" s="36"/>
      <c r="B204" s="37"/>
      <c r="C204" s="180" t="s">
        <v>309</v>
      </c>
      <c r="D204" s="180" t="s">
        <v>187</v>
      </c>
      <c r="E204" s="181" t="s">
        <v>799</v>
      </c>
      <c r="F204" s="182" t="s">
        <v>800</v>
      </c>
      <c r="G204" s="183" t="s">
        <v>240</v>
      </c>
      <c r="H204" s="184">
        <v>398.14800000000002</v>
      </c>
      <c r="I204" s="185"/>
      <c r="J204" s="186">
        <f>ROUND(I204*H204,2)</f>
        <v>0</v>
      </c>
      <c r="K204" s="182" t="s">
        <v>191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5.3299999999999997E-3</v>
      </c>
      <c r="R204" s="189">
        <f>Q204*H204</f>
        <v>2.1221288399999998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135</v>
      </c>
      <c r="AT204" s="191" t="s">
        <v>187</v>
      </c>
      <c r="AU204" s="191" t="s">
        <v>82</v>
      </c>
      <c r="AY204" s="19" t="s">
        <v>185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80</v>
      </c>
      <c r="BK204" s="192">
        <f>ROUND(I204*H204,2)</f>
        <v>0</v>
      </c>
      <c r="BL204" s="19" t="s">
        <v>135</v>
      </c>
      <c r="BM204" s="191" t="s">
        <v>2237</v>
      </c>
    </row>
    <row r="205" spans="1:65" s="2" customFormat="1" ht="11.25">
      <c r="A205" s="36"/>
      <c r="B205" s="37"/>
      <c r="C205" s="38"/>
      <c r="D205" s="193" t="s">
        <v>193</v>
      </c>
      <c r="E205" s="38"/>
      <c r="F205" s="194" t="s">
        <v>802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193</v>
      </c>
      <c r="AU205" s="19" t="s">
        <v>82</v>
      </c>
    </row>
    <row r="206" spans="1:65" s="13" customFormat="1" ht="11.25">
      <c r="B206" s="198"/>
      <c r="C206" s="199"/>
      <c r="D206" s="200" t="s">
        <v>195</v>
      </c>
      <c r="E206" s="201" t="s">
        <v>19</v>
      </c>
      <c r="F206" s="202" t="s">
        <v>2209</v>
      </c>
      <c r="G206" s="199"/>
      <c r="H206" s="201" t="s">
        <v>19</v>
      </c>
      <c r="I206" s="203"/>
      <c r="J206" s="199"/>
      <c r="K206" s="199"/>
      <c r="L206" s="204"/>
      <c r="M206" s="205"/>
      <c r="N206" s="206"/>
      <c r="O206" s="206"/>
      <c r="P206" s="206"/>
      <c r="Q206" s="206"/>
      <c r="R206" s="206"/>
      <c r="S206" s="206"/>
      <c r="T206" s="207"/>
      <c r="AT206" s="208" t="s">
        <v>195</v>
      </c>
      <c r="AU206" s="208" t="s">
        <v>82</v>
      </c>
      <c r="AV206" s="13" t="s">
        <v>80</v>
      </c>
      <c r="AW206" s="13" t="s">
        <v>35</v>
      </c>
      <c r="AX206" s="13" t="s">
        <v>73</v>
      </c>
      <c r="AY206" s="208" t="s">
        <v>185</v>
      </c>
    </row>
    <row r="207" spans="1:65" s="14" customFormat="1" ht="11.25">
      <c r="B207" s="209"/>
      <c r="C207" s="210"/>
      <c r="D207" s="200" t="s">
        <v>195</v>
      </c>
      <c r="E207" s="211" t="s">
        <v>19</v>
      </c>
      <c r="F207" s="212" t="s">
        <v>1528</v>
      </c>
      <c r="G207" s="210"/>
      <c r="H207" s="213">
        <v>258.56</v>
      </c>
      <c r="I207" s="214"/>
      <c r="J207" s="210"/>
      <c r="K207" s="210"/>
      <c r="L207" s="215"/>
      <c r="M207" s="216"/>
      <c r="N207" s="217"/>
      <c r="O207" s="217"/>
      <c r="P207" s="217"/>
      <c r="Q207" s="217"/>
      <c r="R207" s="217"/>
      <c r="S207" s="217"/>
      <c r="T207" s="218"/>
      <c r="AT207" s="219" t="s">
        <v>195</v>
      </c>
      <c r="AU207" s="219" t="s">
        <v>82</v>
      </c>
      <c r="AV207" s="14" t="s">
        <v>82</v>
      </c>
      <c r="AW207" s="14" t="s">
        <v>35</v>
      </c>
      <c r="AX207" s="14" t="s">
        <v>73</v>
      </c>
      <c r="AY207" s="219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806</v>
      </c>
      <c r="G208" s="210"/>
      <c r="H208" s="213">
        <v>-23.76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1089</v>
      </c>
      <c r="G209" s="210"/>
      <c r="H209" s="213">
        <v>0.79500000000000004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4" customFormat="1" ht="11.25">
      <c r="B210" s="209"/>
      <c r="C210" s="210"/>
      <c r="D210" s="200" t="s">
        <v>195</v>
      </c>
      <c r="E210" s="211" t="s">
        <v>19</v>
      </c>
      <c r="F210" s="212" t="s">
        <v>808</v>
      </c>
      <c r="G210" s="210"/>
      <c r="H210" s="213">
        <v>0.89500000000000002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1:65" s="14" customFormat="1" ht="11.25">
      <c r="B211" s="209"/>
      <c r="C211" s="210"/>
      <c r="D211" s="200" t="s">
        <v>195</v>
      </c>
      <c r="E211" s="211" t="s">
        <v>19</v>
      </c>
      <c r="F211" s="212" t="s">
        <v>809</v>
      </c>
      <c r="G211" s="210"/>
      <c r="H211" s="213">
        <v>-1.6739999999999999</v>
      </c>
      <c r="I211" s="214"/>
      <c r="J211" s="210"/>
      <c r="K211" s="210"/>
      <c r="L211" s="215"/>
      <c r="M211" s="216"/>
      <c r="N211" s="217"/>
      <c r="O211" s="217"/>
      <c r="P211" s="217"/>
      <c r="Q211" s="217"/>
      <c r="R211" s="217"/>
      <c r="S211" s="217"/>
      <c r="T211" s="218"/>
      <c r="AT211" s="219" t="s">
        <v>195</v>
      </c>
      <c r="AU211" s="219" t="s">
        <v>82</v>
      </c>
      <c r="AV211" s="14" t="s">
        <v>82</v>
      </c>
      <c r="AW211" s="14" t="s">
        <v>35</v>
      </c>
      <c r="AX211" s="14" t="s">
        <v>73</v>
      </c>
      <c r="AY211" s="219" t="s">
        <v>185</v>
      </c>
    </row>
    <row r="212" spans="1:65" s="14" customFormat="1" ht="11.25">
      <c r="B212" s="209"/>
      <c r="C212" s="210"/>
      <c r="D212" s="200" t="s">
        <v>195</v>
      </c>
      <c r="E212" s="211" t="s">
        <v>19</v>
      </c>
      <c r="F212" s="212" t="s">
        <v>1529</v>
      </c>
      <c r="G212" s="210"/>
      <c r="H212" s="213">
        <v>27.178000000000001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1:65" s="14" customFormat="1" ht="11.25">
      <c r="B213" s="209"/>
      <c r="C213" s="210"/>
      <c r="D213" s="200" t="s">
        <v>195</v>
      </c>
      <c r="E213" s="211" t="s">
        <v>19</v>
      </c>
      <c r="F213" s="212" t="s">
        <v>1088</v>
      </c>
      <c r="G213" s="210"/>
      <c r="H213" s="213">
        <v>3.95</v>
      </c>
      <c r="I213" s="214"/>
      <c r="J213" s="210"/>
      <c r="K213" s="210"/>
      <c r="L213" s="215"/>
      <c r="M213" s="216"/>
      <c r="N213" s="217"/>
      <c r="O213" s="217"/>
      <c r="P213" s="217"/>
      <c r="Q213" s="217"/>
      <c r="R213" s="217"/>
      <c r="S213" s="217"/>
      <c r="T213" s="218"/>
      <c r="AT213" s="219" t="s">
        <v>195</v>
      </c>
      <c r="AU213" s="219" t="s">
        <v>82</v>
      </c>
      <c r="AV213" s="14" t="s">
        <v>82</v>
      </c>
      <c r="AW213" s="14" t="s">
        <v>35</v>
      </c>
      <c r="AX213" s="14" t="s">
        <v>73</v>
      </c>
      <c r="AY213" s="219" t="s">
        <v>185</v>
      </c>
    </row>
    <row r="214" spans="1:65" s="14" customFormat="1" ht="11.25">
      <c r="B214" s="209"/>
      <c r="C214" s="210"/>
      <c r="D214" s="200" t="s">
        <v>195</v>
      </c>
      <c r="E214" s="211" t="s">
        <v>19</v>
      </c>
      <c r="F214" s="212" t="s">
        <v>1530</v>
      </c>
      <c r="G214" s="210"/>
      <c r="H214" s="213">
        <v>2.3250000000000002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1:65" s="14" customFormat="1" ht="11.25">
      <c r="B215" s="209"/>
      <c r="C215" s="210"/>
      <c r="D215" s="200" t="s">
        <v>195</v>
      </c>
      <c r="E215" s="211" t="s">
        <v>19</v>
      </c>
      <c r="F215" s="212" t="s">
        <v>2238</v>
      </c>
      <c r="G215" s="210"/>
      <c r="H215" s="213">
        <v>20.864999999999998</v>
      </c>
      <c r="I215" s="214"/>
      <c r="J215" s="210"/>
      <c r="K215" s="210"/>
      <c r="L215" s="215"/>
      <c r="M215" s="216"/>
      <c r="N215" s="217"/>
      <c r="O215" s="217"/>
      <c r="P215" s="217"/>
      <c r="Q215" s="217"/>
      <c r="R215" s="217"/>
      <c r="S215" s="217"/>
      <c r="T215" s="218"/>
      <c r="AT215" s="219" t="s">
        <v>195</v>
      </c>
      <c r="AU215" s="219" t="s">
        <v>82</v>
      </c>
      <c r="AV215" s="14" t="s">
        <v>82</v>
      </c>
      <c r="AW215" s="14" t="s">
        <v>35</v>
      </c>
      <c r="AX215" s="14" t="s">
        <v>73</v>
      </c>
      <c r="AY215" s="219" t="s">
        <v>185</v>
      </c>
    </row>
    <row r="216" spans="1:65" s="14" customFormat="1" ht="11.25">
      <c r="B216" s="209"/>
      <c r="C216" s="210"/>
      <c r="D216" s="200" t="s">
        <v>195</v>
      </c>
      <c r="E216" s="211" t="s">
        <v>19</v>
      </c>
      <c r="F216" s="212" t="s">
        <v>1532</v>
      </c>
      <c r="G216" s="210"/>
      <c r="H216" s="213">
        <v>43.7</v>
      </c>
      <c r="I216" s="214"/>
      <c r="J216" s="210"/>
      <c r="K216" s="210"/>
      <c r="L216" s="215"/>
      <c r="M216" s="216"/>
      <c r="N216" s="217"/>
      <c r="O216" s="217"/>
      <c r="P216" s="217"/>
      <c r="Q216" s="217"/>
      <c r="R216" s="217"/>
      <c r="S216" s="217"/>
      <c r="T216" s="218"/>
      <c r="AT216" s="219" t="s">
        <v>195</v>
      </c>
      <c r="AU216" s="219" t="s">
        <v>82</v>
      </c>
      <c r="AV216" s="14" t="s">
        <v>82</v>
      </c>
      <c r="AW216" s="14" t="s">
        <v>35</v>
      </c>
      <c r="AX216" s="14" t="s">
        <v>73</v>
      </c>
      <c r="AY216" s="219" t="s">
        <v>185</v>
      </c>
    </row>
    <row r="217" spans="1:65" s="14" customFormat="1" ht="11.25">
      <c r="B217" s="209"/>
      <c r="C217" s="210"/>
      <c r="D217" s="200" t="s">
        <v>195</v>
      </c>
      <c r="E217" s="211" t="s">
        <v>19</v>
      </c>
      <c r="F217" s="212" t="s">
        <v>1531</v>
      </c>
      <c r="G217" s="210"/>
      <c r="H217" s="213">
        <v>44.85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1:65" s="14" customFormat="1" ht="11.25">
      <c r="B218" s="209"/>
      <c r="C218" s="210"/>
      <c r="D218" s="200" t="s">
        <v>195</v>
      </c>
      <c r="E218" s="211" t="s">
        <v>19</v>
      </c>
      <c r="F218" s="212" t="s">
        <v>2239</v>
      </c>
      <c r="G218" s="210"/>
      <c r="H218" s="213">
        <v>11.412000000000001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65" s="14" customFormat="1" ht="11.25">
      <c r="B219" s="209"/>
      <c r="C219" s="210"/>
      <c r="D219" s="200" t="s">
        <v>195</v>
      </c>
      <c r="E219" s="211" t="s">
        <v>19</v>
      </c>
      <c r="F219" s="212" t="s">
        <v>2240</v>
      </c>
      <c r="G219" s="210"/>
      <c r="H219" s="213">
        <v>9.0519999999999996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1:65" s="15" customFormat="1" ht="11.25">
      <c r="B220" s="220"/>
      <c r="C220" s="221"/>
      <c r="D220" s="200" t="s">
        <v>195</v>
      </c>
      <c r="E220" s="222" t="s">
        <v>19</v>
      </c>
      <c r="F220" s="223" t="s">
        <v>226</v>
      </c>
      <c r="G220" s="221"/>
      <c r="H220" s="224">
        <v>398.14800000000002</v>
      </c>
      <c r="I220" s="225"/>
      <c r="J220" s="221"/>
      <c r="K220" s="221"/>
      <c r="L220" s="226"/>
      <c r="M220" s="227"/>
      <c r="N220" s="228"/>
      <c r="O220" s="228"/>
      <c r="P220" s="228"/>
      <c r="Q220" s="228"/>
      <c r="R220" s="228"/>
      <c r="S220" s="228"/>
      <c r="T220" s="229"/>
      <c r="AT220" s="230" t="s">
        <v>195</v>
      </c>
      <c r="AU220" s="230" t="s">
        <v>82</v>
      </c>
      <c r="AV220" s="15" t="s">
        <v>135</v>
      </c>
      <c r="AW220" s="15" t="s">
        <v>35</v>
      </c>
      <c r="AX220" s="15" t="s">
        <v>80</v>
      </c>
      <c r="AY220" s="230" t="s">
        <v>185</v>
      </c>
    </row>
    <row r="221" spans="1:65" s="2" customFormat="1" ht="24.2" customHeight="1">
      <c r="A221" s="36"/>
      <c r="B221" s="37"/>
      <c r="C221" s="180" t="s">
        <v>318</v>
      </c>
      <c r="D221" s="180" t="s">
        <v>187</v>
      </c>
      <c r="E221" s="181" t="s">
        <v>816</v>
      </c>
      <c r="F221" s="182" t="s">
        <v>817</v>
      </c>
      <c r="G221" s="183" t="s">
        <v>240</v>
      </c>
      <c r="H221" s="184">
        <v>398.14800000000002</v>
      </c>
      <c r="I221" s="185"/>
      <c r="J221" s="186">
        <f>ROUND(I221*H221,2)</f>
        <v>0</v>
      </c>
      <c r="K221" s="182" t="s">
        <v>191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82</v>
      </c>
      <c r="AY221" s="19" t="s">
        <v>185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80</v>
      </c>
      <c r="BK221" s="192">
        <f>ROUND(I221*H221,2)</f>
        <v>0</v>
      </c>
      <c r="BL221" s="19" t="s">
        <v>135</v>
      </c>
      <c r="BM221" s="191" t="s">
        <v>2241</v>
      </c>
    </row>
    <row r="222" spans="1:65" s="2" customFormat="1" ht="11.25">
      <c r="A222" s="36"/>
      <c r="B222" s="37"/>
      <c r="C222" s="38"/>
      <c r="D222" s="193" t="s">
        <v>193</v>
      </c>
      <c r="E222" s="38"/>
      <c r="F222" s="194" t="s">
        <v>819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193</v>
      </c>
      <c r="AU222" s="19" t="s">
        <v>82</v>
      </c>
    </row>
    <row r="223" spans="1:65" s="13" customFormat="1" ht="11.25">
      <c r="B223" s="198"/>
      <c r="C223" s="199"/>
      <c r="D223" s="200" t="s">
        <v>195</v>
      </c>
      <c r="E223" s="201" t="s">
        <v>19</v>
      </c>
      <c r="F223" s="202" t="s">
        <v>2209</v>
      </c>
      <c r="G223" s="199"/>
      <c r="H223" s="201" t="s">
        <v>19</v>
      </c>
      <c r="I223" s="203"/>
      <c r="J223" s="199"/>
      <c r="K223" s="199"/>
      <c r="L223" s="204"/>
      <c r="M223" s="205"/>
      <c r="N223" s="206"/>
      <c r="O223" s="206"/>
      <c r="P223" s="206"/>
      <c r="Q223" s="206"/>
      <c r="R223" s="206"/>
      <c r="S223" s="206"/>
      <c r="T223" s="207"/>
      <c r="AT223" s="208" t="s">
        <v>195</v>
      </c>
      <c r="AU223" s="208" t="s">
        <v>82</v>
      </c>
      <c r="AV223" s="13" t="s">
        <v>80</v>
      </c>
      <c r="AW223" s="13" t="s">
        <v>35</v>
      </c>
      <c r="AX223" s="13" t="s">
        <v>73</v>
      </c>
      <c r="AY223" s="208" t="s">
        <v>185</v>
      </c>
    </row>
    <row r="224" spans="1:65" s="14" customFormat="1" ht="11.25">
      <c r="B224" s="209"/>
      <c r="C224" s="210"/>
      <c r="D224" s="200" t="s">
        <v>195</v>
      </c>
      <c r="E224" s="211" t="s">
        <v>19</v>
      </c>
      <c r="F224" s="212" t="s">
        <v>1528</v>
      </c>
      <c r="G224" s="210"/>
      <c r="H224" s="213">
        <v>258.56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806</v>
      </c>
      <c r="G225" s="210"/>
      <c r="H225" s="213">
        <v>-23.76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4" customFormat="1" ht="11.25">
      <c r="B226" s="209"/>
      <c r="C226" s="210"/>
      <c r="D226" s="200" t="s">
        <v>195</v>
      </c>
      <c r="E226" s="211" t="s">
        <v>19</v>
      </c>
      <c r="F226" s="212" t="s">
        <v>1089</v>
      </c>
      <c r="G226" s="210"/>
      <c r="H226" s="213">
        <v>0.79500000000000004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808</v>
      </c>
      <c r="G227" s="210"/>
      <c r="H227" s="213">
        <v>0.89500000000000002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4" customFormat="1" ht="11.25">
      <c r="B228" s="209"/>
      <c r="C228" s="210"/>
      <c r="D228" s="200" t="s">
        <v>195</v>
      </c>
      <c r="E228" s="211" t="s">
        <v>19</v>
      </c>
      <c r="F228" s="212" t="s">
        <v>809</v>
      </c>
      <c r="G228" s="210"/>
      <c r="H228" s="213">
        <v>-1.6739999999999999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1:65" s="14" customFormat="1" ht="11.25">
      <c r="B229" s="209"/>
      <c r="C229" s="210"/>
      <c r="D229" s="200" t="s">
        <v>195</v>
      </c>
      <c r="E229" s="211" t="s">
        <v>19</v>
      </c>
      <c r="F229" s="212" t="s">
        <v>1529</v>
      </c>
      <c r="G229" s="210"/>
      <c r="H229" s="213">
        <v>27.178000000000001</v>
      </c>
      <c r="I229" s="214"/>
      <c r="J229" s="210"/>
      <c r="K229" s="210"/>
      <c r="L229" s="215"/>
      <c r="M229" s="216"/>
      <c r="N229" s="217"/>
      <c r="O229" s="217"/>
      <c r="P229" s="217"/>
      <c r="Q229" s="217"/>
      <c r="R229" s="217"/>
      <c r="S229" s="217"/>
      <c r="T229" s="218"/>
      <c r="AT229" s="219" t="s">
        <v>195</v>
      </c>
      <c r="AU229" s="219" t="s">
        <v>82</v>
      </c>
      <c r="AV229" s="14" t="s">
        <v>82</v>
      </c>
      <c r="AW229" s="14" t="s">
        <v>35</v>
      </c>
      <c r="AX229" s="14" t="s">
        <v>73</v>
      </c>
      <c r="AY229" s="219" t="s">
        <v>185</v>
      </c>
    </row>
    <row r="230" spans="1:65" s="14" customFormat="1" ht="11.25">
      <c r="B230" s="209"/>
      <c r="C230" s="210"/>
      <c r="D230" s="200" t="s">
        <v>195</v>
      </c>
      <c r="E230" s="211" t="s">
        <v>19</v>
      </c>
      <c r="F230" s="212" t="s">
        <v>1088</v>
      </c>
      <c r="G230" s="210"/>
      <c r="H230" s="213">
        <v>3.95</v>
      </c>
      <c r="I230" s="214"/>
      <c r="J230" s="210"/>
      <c r="K230" s="210"/>
      <c r="L230" s="215"/>
      <c r="M230" s="216"/>
      <c r="N230" s="217"/>
      <c r="O230" s="217"/>
      <c r="P230" s="217"/>
      <c r="Q230" s="217"/>
      <c r="R230" s="217"/>
      <c r="S230" s="217"/>
      <c r="T230" s="218"/>
      <c r="AT230" s="219" t="s">
        <v>195</v>
      </c>
      <c r="AU230" s="219" t="s">
        <v>82</v>
      </c>
      <c r="AV230" s="14" t="s">
        <v>82</v>
      </c>
      <c r="AW230" s="14" t="s">
        <v>35</v>
      </c>
      <c r="AX230" s="14" t="s">
        <v>73</v>
      </c>
      <c r="AY230" s="219" t="s">
        <v>185</v>
      </c>
    </row>
    <row r="231" spans="1:65" s="14" customFormat="1" ht="11.25">
      <c r="B231" s="209"/>
      <c r="C231" s="210"/>
      <c r="D231" s="200" t="s">
        <v>195</v>
      </c>
      <c r="E231" s="211" t="s">
        <v>19</v>
      </c>
      <c r="F231" s="212" t="s">
        <v>1530</v>
      </c>
      <c r="G231" s="210"/>
      <c r="H231" s="213">
        <v>2.3250000000000002</v>
      </c>
      <c r="I231" s="214"/>
      <c r="J231" s="210"/>
      <c r="K231" s="210"/>
      <c r="L231" s="215"/>
      <c r="M231" s="216"/>
      <c r="N231" s="217"/>
      <c r="O231" s="217"/>
      <c r="P231" s="217"/>
      <c r="Q231" s="217"/>
      <c r="R231" s="217"/>
      <c r="S231" s="217"/>
      <c r="T231" s="218"/>
      <c r="AT231" s="219" t="s">
        <v>195</v>
      </c>
      <c r="AU231" s="219" t="s">
        <v>82</v>
      </c>
      <c r="AV231" s="14" t="s">
        <v>82</v>
      </c>
      <c r="AW231" s="14" t="s">
        <v>35</v>
      </c>
      <c r="AX231" s="14" t="s">
        <v>73</v>
      </c>
      <c r="AY231" s="219" t="s">
        <v>185</v>
      </c>
    </row>
    <row r="232" spans="1:65" s="14" customFormat="1" ht="11.25">
      <c r="B232" s="209"/>
      <c r="C232" s="210"/>
      <c r="D232" s="200" t="s">
        <v>195</v>
      </c>
      <c r="E232" s="211" t="s">
        <v>19</v>
      </c>
      <c r="F232" s="212" t="s">
        <v>2238</v>
      </c>
      <c r="G232" s="210"/>
      <c r="H232" s="213">
        <v>20.864999999999998</v>
      </c>
      <c r="I232" s="214"/>
      <c r="J232" s="210"/>
      <c r="K232" s="210"/>
      <c r="L232" s="215"/>
      <c r="M232" s="216"/>
      <c r="N232" s="217"/>
      <c r="O232" s="217"/>
      <c r="P232" s="217"/>
      <c r="Q232" s="217"/>
      <c r="R232" s="217"/>
      <c r="S232" s="217"/>
      <c r="T232" s="218"/>
      <c r="AT232" s="219" t="s">
        <v>195</v>
      </c>
      <c r="AU232" s="219" t="s">
        <v>82</v>
      </c>
      <c r="AV232" s="14" t="s">
        <v>82</v>
      </c>
      <c r="AW232" s="14" t="s">
        <v>35</v>
      </c>
      <c r="AX232" s="14" t="s">
        <v>73</v>
      </c>
      <c r="AY232" s="219" t="s">
        <v>185</v>
      </c>
    </row>
    <row r="233" spans="1:65" s="14" customFormat="1" ht="11.25">
      <c r="B233" s="209"/>
      <c r="C233" s="210"/>
      <c r="D233" s="200" t="s">
        <v>195</v>
      </c>
      <c r="E233" s="211" t="s">
        <v>19</v>
      </c>
      <c r="F233" s="212" t="s">
        <v>1532</v>
      </c>
      <c r="G233" s="210"/>
      <c r="H233" s="213">
        <v>43.7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1:65" s="14" customFormat="1" ht="11.25">
      <c r="B234" s="209"/>
      <c r="C234" s="210"/>
      <c r="D234" s="200" t="s">
        <v>195</v>
      </c>
      <c r="E234" s="211" t="s">
        <v>19</v>
      </c>
      <c r="F234" s="212" t="s">
        <v>1531</v>
      </c>
      <c r="G234" s="210"/>
      <c r="H234" s="213">
        <v>44.85</v>
      </c>
      <c r="I234" s="214"/>
      <c r="J234" s="210"/>
      <c r="K234" s="210"/>
      <c r="L234" s="215"/>
      <c r="M234" s="216"/>
      <c r="N234" s="217"/>
      <c r="O234" s="217"/>
      <c r="P234" s="217"/>
      <c r="Q234" s="217"/>
      <c r="R234" s="217"/>
      <c r="S234" s="217"/>
      <c r="T234" s="218"/>
      <c r="AT234" s="219" t="s">
        <v>195</v>
      </c>
      <c r="AU234" s="219" t="s">
        <v>82</v>
      </c>
      <c r="AV234" s="14" t="s">
        <v>82</v>
      </c>
      <c r="AW234" s="14" t="s">
        <v>35</v>
      </c>
      <c r="AX234" s="14" t="s">
        <v>73</v>
      </c>
      <c r="AY234" s="219" t="s">
        <v>185</v>
      </c>
    </row>
    <row r="235" spans="1:65" s="14" customFormat="1" ht="11.25">
      <c r="B235" s="209"/>
      <c r="C235" s="210"/>
      <c r="D235" s="200" t="s">
        <v>195</v>
      </c>
      <c r="E235" s="211" t="s">
        <v>19</v>
      </c>
      <c r="F235" s="212" t="s">
        <v>2239</v>
      </c>
      <c r="G235" s="210"/>
      <c r="H235" s="213">
        <v>11.412000000000001</v>
      </c>
      <c r="I235" s="214"/>
      <c r="J235" s="210"/>
      <c r="K235" s="210"/>
      <c r="L235" s="215"/>
      <c r="M235" s="216"/>
      <c r="N235" s="217"/>
      <c r="O235" s="217"/>
      <c r="P235" s="217"/>
      <c r="Q235" s="217"/>
      <c r="R235" s="217"/>
      <c r="S235" s="217"/>
      <c r="T235" s="218"/>
      <c r="AT235" s="219" t="s">
        <v>195</v>
      </c>
      <c r="AU235" s="219" t="s">
        <v>82</v>
      </c>
      <c r="AV235" s="14" t="s">
        <v>82</v>
      </c>
      <c r="AW235" s="14" t="s">
        <v>35</v>
      </c>
      <c r="AX235" s="14" t="s">
        <v>73</v>
      </c>
      <c r="AY235" s="219" t="s">
        <v>185</v>
      </c>
    </row>
    <row r="236" spans="1:65" s="14" customFormat="1" ht="11.25">
      <c r="B236" s="209"/>
      <c r="C236" s="210"/>
      <c r="D236" s="200" t="s">
        <v>195</v>
      </c>
      <c r="E236" s="211" t="s">
        <v>19</v>
      </c>
      <c r="F236" s="212" t="s">
        <v>2240</v>
      </c>
      <c r="G236" s="210"/>
      <c r="H236" s="213">
        <v>9.0519999999999996</v>
      </c>
      <c r="I236" s="214"/>
      <c r="J236" s="210"/>
      <c r="K236" s="210"/>
      <c r="L236" s="215"/>
      <c r="M236" s="216"/>
      <c r="N236" s="217"/>
      <c r="O236" s="217"/>
      <c r="P236" s="217"/>
      <c r="Q236" s="217"/>
      <c r="R236" s="217"/>
      <c r="S236" s="217"/>
      <c r="T236" s="218"/>
      <c r="AT236" s="219" t="s">
        <v>195</v>
      </c>
      <c r="AU236" s="219" t="s">
        <v>82</v>
      </c>
      <c r="AV236" s="14" t="s">
        <v>82</v>
      </c>
      <c r="AW236" s="14" t="s">
        <v>35</v>
      </c>
      <c r="AX236" s="14" t="s">
        <v>73</v>
      </c>
      <c r="AY236" s="219" t="s">
        <v>185</v>
      </c>
    </row>
    <row r="237" spans="1:65" s="15" customFormat="1" ht="11.25">
      <c r="B237" s="220"/>
      <c r="C237" s="221"/>
      <c r="D237" s="200" t="s">
        <v>195</v>
      </c>
      <c r="E237" s="222" t="s">
        <v>19</v>
      </c>
      <c r="F237" s="223" t="s">
        <v>226</v>
      </c>
      <c r="G237" s="221"/>
      <c r="H237" s="224">
        <v>398.14800000000002</v>
      </c>
      <c r="I237" s="225"/>
      <c r="J237" s="221"/>
      <c r="K237" s="221"/>
      <c r="L237" s="226"/>
      <c r="M237" s="227"/>
      <c r="N237" s="228"/>
      <c r="O237" s="228"/>
      <c r="P237" s="228"/>
      <c r="Q237" s="228"/>
      <c r="R237" s="228"/>
      <c r="S237" s="228"/>
      <c r="T237" s="229"/>
      <c r="AT237" s="230" t="s">
        <v>195</v>
      </c>
      <c r="AU237" s="230" t="s">
        <v>82</v>
      </c>
      <c r="AV237" s="15" t="s">
        <v>135</v>
      </c>
      <c r="AW237" s="15" t="s">
        <v>35</v>
      </c>
      <c r="AX237" s="15" t="s">
        <v>80</v>
      </c>
      <c r="AY237" s="230" t="s">
        <v>185</v>
      </c>
    </row>
    <row r="238" spans="1:65" s="2" customFormat="1" ht="24.2" customHeight="1">
      <c r="A238" s="36"/>
      <c r="B238" s="37"/>
      <c r="C238" s="180" t="s">
        <v>8</v>
      </c>
      <c r="D238" s="180" t="s">
        <v>187</v>
      </c>
      <c r="E238" s="181" t="s">
        <v>820</v>
      </c>
      <c r="F238" s="182" t="s">
        <v>821</v>
      </c>
      <c r="G238" s="183" t="s">
        <v>240</v>
      </c>
      <c r="H238" s="184">
        <v>397.42899999999997</v>
      </c>
      <c r="I238" s="185"/>
      <c r="J238" s="186">
        <f>ROUND(I238*H238,2)</f>
        <v>0</v>
      </c>
      <c r="K238" s="182" t="s">
        <v>191</v>
      </c>
      <c r="L238" s="41"/>
      <c r="M238" s="187" t="s">
        <v>19</v>
      </c>
      <c r="N238" s="188" t="s">
        <v>44</v>
      </c>
      <c r="O238" s="66"/>
      <c r="P238" s="189">
        <f>O238*H238</f>
        <v>0</v>
      </c>
      <c r="Q238" s="189">
        <v>8.8000000000000003E-4</v>
      </c>
      <c r="R238" s="189">
        <f>Q238*H238</f>
        <v>0.34973751999999997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135</v>
      </c>
      <c r="AT238" s="191" t="s">
        <v>187</v>
      </c>
      <c r="AU238" s="191" t="s">
        <v>82</v>
      </c>
      <c r="AY238" s="19" t="s">
        <v>185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80</v>
      </c>
      <c r="BK238" s="192">
        <f>ROUND(I238*H238,2)</f>
        <v>0</v>
      </c>
      <c r="BL238" s="19" t="s">
        <v>135</v>
      </c>
      <c r="BM238" s="191" t="s">
        <v>2242</v>
      </c>
    </row>
    <row r="239" spans="1:65" s="2" customFormat="1" ht="11.25">
      <c r="A239" s="36"/>
      <c r="B239" s="37"/>
      <c r="C239" s="38"/>
      <c r="D239" s="193" t="s">
        <v>193</v>
      </c>
      <c r="E239" s="38"/>
      <c r="F239" s="194" t="s">
        <v>823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193</v>
      </c>
      <c r="AU239" s="19" t="s">
        <v>82</v>
      </c>
    </row>
    <row r="240" spans="1:65" s="13" customFormat="1" ht="11.25">
      <c r="B240" s="198"/>
      <c r="C240" s="199"/>
      <c r="D240" s="200" t="s">
        <v>195</v>
      </c>
      <c r="E240" s="201" t="s">
        <v>19</v>
      </c>
      <c r="F240" s="202" t="s">
        <v>2209</v>
      </c>
      <c r="G240" s="199"/>
      <c r="H240" s="201" t="s">
        <v>19</v>
      </c>
      <c r="I240" s="203"/>
      <c r="J240" s="199"/>
      <c r="K240" s="199"/>
      <c r="L240" s="204"/>
      <c r="M240" s="205"/>
      <c r="N240" s="206"/>
      <c r="O240" s="206"/>
      <c r="P240" s="206"/>
      <c r="Q240" s="206"/>
      <c r="R240" s="206"/>
      <c r="S240" s="206"/>
      <c r="T240" s="207"/>
      <c r="AT240" s="208" t="s">
        <v>195</v>
      </c>
      <c r="AU240" s="208" t="s">
        <v>82</v>
      </c>
      <c r="AV240" s="13" t="s">
        <v>80</v>
      </c>
      <c r="AW240" s="13" t="s">
        <v>35</v>
      </c>
      <c r="AX240" s="13" t="s">
        <v>73</v>
      </c>
      <c r="AY240" s="208" t="s">
        <v>185</v>
      </c>
    </row>
    <row r="241" spans="1:65" s="14" customFormat="1" ht="11.25">
      <c r="B241" s="209"/>
      <c r="C241" s="210"/>
      <c r="D241" s="200" t="s">
        <v>195</v>
      </c>
      <c r="E241" s="211" t="s">
        <v>19</v>
      </c>
      <c r="F241" s="212" t="s">
        <v>1528</v>
      </c>
      <c r="G241" s="210"/>
      <c r="H241" s="213">
        <v>258.56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1:65" s="14" customFormat="1" ht="11.25">
      <c r="B242" s="209"/>
      <c r="C242" s="210"/>
      <c r="D242" s="200" t="s">
        <v>195</v>
      </c>
      <c r="E242" s="211" t="s">
        <v>19</v>
      </c>
      <c r="F242" s="212" t="s">
        <v>1536</v>
      </c>
      <c r="G242" s="210"/>
      <c r="H242" s="213">
        <v>-18.5</v>
      </c>
      <c r="I242" s="214"/>
      <c r="J242" s="210"/>
      <c r="K242" s="210"/>
      <c r="L242" s="215"/>
      <c r="M242" s="216"/>
      <c r="N242" s="217"/>
      <c r="O242" s="217"/>
      <c r="P242" s="217"/>
      <c r="Q242" s="217"/>
      <c r="R242" s="217"/>
      <c r="S242" s="217"/>
      <c r="T242" s="218"/>
      <c r="AT242" s="219" t="s">
        <v>195</v>
      </c>
      <c r="AU242" s="219" t="s">
        <v>82</v>
      </c>
      <c r="AV242" s="14" t="s">
        <v>82</v>
      </c>
      <c r="AW242" s="14" t="s">
        <v>35</v>
      </c>
      <c r="AX242" s="14" t="s">
        <v>73</v>
      </c>
      <c r="AY242" s="219" t="s">
        <v>185</v>
      </c>
    </row>
    <row r="243" spans="1:65" s="14" customFormat="1" ht="11.25">
      <c r="B243" s="209"/>
      <c r="C243" s="210"/>
      <c r="D243" s="200" t="s">
        <v>195</v>
      </c>
      <c r="E243" s="211" t="s">
        <v>19</v>
      </c>
      <c r="F243" s="212" t="s">
        <v>1537</v>
      </c>
      <c r="G243" s="210"/>
      <c r="H243" s="213">
        <v>13.023</v>
      </c>
      <c r="I243" s="214"/>
      <c r="J243" s="210"/>
      <c r="K243" s="210"/>
      <c r="L243" s="215"/>
      <c r="M243" s="216"/>
      <c r="N243" s="217"/>
      <c r="O243" s="217"/>
      <c r="P243" s="217"/>
      <c r="Q243" s="217"/>
      <c r="R243" s="217"/>
      <c r="S243" s="217"/>
      <c r="T243" s="218"/>
      <c r="AT243" s="219" t="s">
        <v>195</v>
      </c>
      <c r="AU243" s="219" t="s">
        <v>82</v>
      </c>
      <c r="AV243" s="14" t="s">
        <v>82</v>
      </c>
      <c r="AW243" s="14" t="s">
        <v>35</v>
      </c>
      <c r="AX243" s="14" t="s">
        <v>73</v>
      </c>
      <c r="AY243" s="219" t="s">
        <v>185</v>
      </c>
    </row>
    <row r="244" spans="1:65" s="14" customFormat="1" ht="11.25">
      <c r="B244" s="209"/>
      <c r="C244" s="210"/>
      <c r="D244" s="200" t="s">
        <v>195</v>
      </c>
      <c r="E244" s="211" t="s">
        <v>19</v>
      </c>
      <c r="F244" s="212" t="s">
        <v>1531</v>
      </c>
      <c r="G244" s="210"/>
      <c r="H244" s="213">
        <v>44.85</v>
      </c>
      <c r="I244" s="214"/>
      <c r="J244" s="210"/>
      <c r="K244" s="210"/>
      <c r="L244" s="215"/>
      <c r="M244" s="216"/>
      <c r="N244" s="217"/>
      <c r="O244" s="217"/>
      <c r="P244" s="217"/>
      <c r="Q244" s="217"/>
      <c r="R244" s="217"/>
      <c r="S244" s="217"/>
      <c r="T244" s="218"/>
      <c r="AT244" s="219" t="s">
        <v>195</v>
      </c>
      <c r="AU244" s="219" t="s">
        <v>82</v>
      </c>
      <c r="AV244" s="14" t="s">
        <v>82</v>
      </c>
      <c r="AW244" s="14" t="s">
        <v>35</v>
      </c>
      <c r="AX244" s="14" t="s">
        <v>73</v>
      </c>
      <c r="AY244" s="219" t="s">
        <v>185</v>
      </c>
    </row>
    <row r="245" spans="1:65" s="14" customFormat="1" ht="11.25">
      <c r="B245" s="209"/>
      <c r="C245" s="210"/>
      <c r="D245" s="200" t="s">
        <v>195</v>
      </c>
      <c r="E245" s="211" t="s">
        <v>19</v>
      </c>
      <c r="F245" s="212" t="s">
        <v>1532</v>
      </c>
      <c r="G245" s="210"/>
      <c r="H245" s="213">
        <v>43.7</v>
      </c>
      <c r="I245" s="214"/>
      <c r="J245" s="210"/>
      <c r="K245" s="210"/>
      <c r="L245" s="215"/>
      <c r="M245" s="216"/>
      <c r="N245" s="217"/>
      <c r="O245" s="217"/>
      <c r="P245" s="217"/>
      <c r="Q245" s="217"/>
      <c r="R245" s="217"/>
      <c r="S245" s="217"/>
      <c r="T245" s="218"/>
      <c r="AT245" s="219" t="s">
        <v>195</v>
      </c>
      <c r="AU245" s="219" t="s">
        <v>82</v>
      </c>
      <c r="AV245" s="14" t="s">
        <v>82</v>
      </c>
      <c r="AW245" s="14" t="s">
        <v>35</v>
      </c>
      <c r="AX245" s="14" t="s">
        <v>73</v>
      </c>
      <c r="AY245" s="219" t="s">
        <v>185</v>
      </c>
    </row>
    <row r="246" spans="1:65" s="14" customFormat="1" ht="11.25">
      <c r="B246" s="209"/>
      <c r="C246" s="210"/>
      <c r="D246" s="200" t="s">
        <v>195</v>
      </c>
      <c r="E246" s="211" t="s">
        <v>19</v>
      </c>
      <c r="F246" s="212" t="s">
        <v>1531</v>
      </c>
      <c r="G246" s="210"/>
      <c r="H246" s="213">
        <v>44.85</v>
      </c>
      <c r="I246" s="214"/>
      <c r="J246" s="210"/>
      <c r="K246" s="210"/>
      <c r="L246" s="215"/>
      <c r="M246" s="216"/>
      <c r="N246" s="217"/>
      <c r="O246" s="217"/>
      <c r="P246" s="217"/>
      <c r="Q246" s="217"/>
      <c r="R246" s="217"/>
      <c r="S246" s="217"/>
      <c r="T246" s="218"/>
      <c r="AT246" s="219" t="s">
        <v>195</v>
      </c>
      <c r="AU246" s="219" t="s">
        <v>82</v>
      </c>
      <c r="AV246" s="14" t="s">
        <v>82</v>
      </c>
      <c r="AW246" s="14" t="s">
        <v>35</v>
      </c>
      <c r="AX246" s="14" t="s">
        <v>73</v>
      </c>
      <c r="AY246" s="219" t="s">
        <v>185</v>
      </c>
    </row>
    <row r="247" spans="1:65" s="14" customFormat="1" ht="11.25">
      <c r="B247" s="209"/>
      <c r="C247" s="210"/>
      <c r="D247" s="200" t="s">
        <v>195</v>
      </c>
      <c r="E247" s="211" t="s">
        <v>19</v>
      </c>
      <c r="F247" s="212" t="s">
        <v>2243</v>
      </c>
      <c r="G247" s="210"/>
      <c r="H247" s="213">
        <v>6.1040000000000001</v>
      </c>
      <c r="I247" s="214"/>
      <c r="J247" s="210"/>
      <c r="K247" s="210"/>
      <c r="L247" s="215"/>
      <c r="M247" s="216"/>
      <c r="N247" s="217"/>
      <c r="O247" s="217"/>
      <c r="P247" s="217"/>
      <c r="Q247" s="217"/>
      <c r="R247" s="217"/>
      <c r="S247" s="217"/>
      <c r="T247" s="218"/>
      <c r="AT247" s="219" t="s">
        <v>195</v>
      </c>
      <c r="AU247" s="219" t="s">
        <v>82</v>
      </c>
      <c r="AV247" s="14" t="s">
        <v>82</v>
      </c>
      <c r="AW247" s="14" t="s">
        <v>35</v>
      </c>
      <c r="AX247" s="14" t="s">
        <v>73</v>
      </c>
      <c r="AY247" s="219" t="s">
        <v>185</v>
      </c>
    </row>
    <row r="248" spans="1:65" s="14" customFormat="1" ht="11.25">
      <c r="B248" s="209"/>
      <c r="C248" s="210"/>
      <c r="D248" s="200" t="s">
        <v>195</v>
      </c>
      <c r="E248" s="211" t="s">
        <v>19</v>
      </c>
      <c r="F248" s="212" t="s">
        <v>2244</v>
      </c>
      <c r="G248" s="210"/>
      <c r="H248" s="213">
        <v>4.8419999999999996</v>
      </c>
      <c r="I248" s="214"/>
      <c r="J248" s="210"/>
      <c r="K248" s="210"/>
      <c r="L248" s="215"/>
      <c r="M248" s="216"/>
      <c r="N248" s="217"/>
      <c r="O248" s="217"/>
      <c r="P248" s="217"/>
      <c r="Q248" s="217"/>
      <c r="R248" s="217"/>
      <c r="S248" s="217"/>
      <c r="T248" s="218"/>
      <c r="AT248" s="219" t="s">
        <v>195</v>
      </c>
      <c r="AU248" s="219" t="s">
        <v>82</v>
      </c>
      <c r="AV248" s="14" t="s">
        <v>82</v>
      </c>
      <c r="AW248" s="14" t="s">
        <v>35</v>
      </c>
      <c r="AX248" s="14" t="s">
        <v>73</v>
      </c>
      <c r="AY248" s="219" t="s">
        <v>185</v>
      </c>
    </row>
    <row r="249" spans="1:65" s="15" customFormat="1" ht="11.25">
      <c r="B249" s="220"/>
      <c r="C249" s="221"/>
      <c r="D249" s="200" t="s">
        <v>195</v>
      </c>
      <c r="E249" s="222" t="s">
        <v>19</v>
      </c>
      <c r="F249" s="223" t="s">
        <v>226</v>
      </c>
      <c r="G249" s="221"/>
      <c r="H249" s="224">
        <v>397.42899999999997</v>
      </c>
      <c r="I249" s="225"/>
      <c r="J249" s="221"/>
      <c r="K249" s="221"/>
      <c r="L249" s="226"/>
      <c r="M249" s="227"/>
      <c r="N249" s="228"/>
      <c r="O249" s="228"/>
      <c r="P249" s="228"/>
      <c r="Q249" s="228"/>
      <c r="R249" s="228"/>
      <c r="S249" s="228"/>
      <c r="T249" s="229"/>
      <c r="AT249" s="230" t="s">
        <v>195</v>
      </c>
      <c r="AU249" s="230" t="s">
        <v>82</v>
      </c>
      <c r="AV249" s="15" t="s">
        <v>135</v>
      </c>
      <c r="AW249" s="15" t="s">
        <v>35</v>
      </c>
      <c r="AX249" s="15" t="s">
        <v>80</v>
      </c>
      <c r="AY249" s="230" t="s">
        <v>185</v>
      </c>
    </row>
    <row r="250" spans="1:65" s="2" customFormat="1" ht="24.2" customHeight="1">
      <c r="A250" s="36"/>
      <c r="B250" s="37"/>
      <c r="C250" s="180" t="s">
        <v>339</v>
      </c>
      <c r="D250" s="180" t="s">
        <v>187</v>
      </c>
      <c r="E250" s="181" t="s">
        <v>827</v>
      </c>
      <c r="F250" s="182" t="s">
        <v>828</v>
      </c>
      <c r="G250" s="183" t="s">
        <v>240</v>
      </c>
      <c r="H250" s="184">
        <v>397.42899999999997</v>
      </c>
      <c r="I250" s="185"/>
      <c r="J250" s="186">
        <f>ROUND(I250*H250,2)</f>
        <v>0</v>
      </c>
      <c r="K250" s="182" t="s">
        <v>191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0</v>
      </c>
      <c r="R250" s="189">
        <f>Q250*H250</f>
        <v>0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135</v>
      </c>
      <c r="AT250" s="191" t="s">
        <v>187</v>
      </c>
      <c r="AU250" s="191" t="s">
        <v>82</v>
      </c>
      <c r="AY250" s="19" t="s">
        <v>185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80</v>
      </c>
      <c r="BK250" s="192">
        <f>ROUND(I250*H250,2)</f>
        <v>0</v>
      </c>
      <c r="BL250" s="19" t="s">
        <v>135</v>
      </c>
      <c r="BM250" s="191" t="s">
        <v>2245</v>
      </c>
    </row>
    <row r="251" spans="1:65" s="2" customFormat="1" ht="11.25">
      <c r="A251" s="36"/>
      <c r="B251" s="37"/>
      <c r="C251" s="38"/>
      <c r="D251" s="193" t="s">
        <v>193</v>
      </c>
      <c r="E251" s="38"/>
      <c r="F251" s="194" t="s">
        <v>830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193</v>
      </c>
      <c r="AU251" s="19" t="s">
        <v>82</v>
      </c>
    </row>
    <row r="252" spans="1:65" s="13" customFormat="1" ht="11.25">
      <c r="B252" s="198"/>
      <c r="C252" s="199"/>
      <c r="D252" s="200" t="s">
        <v>195</v>
      </c>
      <c r="E252" s="201" t="s">
        <v>19</v>
      </c>
      <c r="F252" s="202" t="s">
        <v>2209</v>
      </c>
      <c r="G252" s="199"/>
      <c r="H252" s="201" t="s">
        <v>19</v>
      </c>
      <c r="I252" s="203"/>
      <c r="J252" s="199"/>
      <c r="K252" s="199"/>
      <c r="L252" s="204"/>
      <c r="M252" s="205"/>
      <c r="N252" s="206"/>
      <c r="O252" s="206"/>
      <c r="P252" s="206"/>
      <c r="Q252" s="206"/>
      <c r="R252" s="206"/>
      <c r="S252" s="206"/>
      <c r="T252" s="207"/>
      <c r="AT252" s="208" t="s">
        <v>195</v>
      </c>
      <c r="AU252" s="208" t="s">
        <v>82</v>
      </c>
      <c r="AV252" s="13" t="s">
        <v>80</v>
      </c>
      <c r="AW252" s="13" t="s">
        <v>35</v>
      </c>
      <c r="AX252" s="13" t="s">
        <v>73</v>
      </c>
      <c r="AY252" s="208" t="s">
        <v>185</v>
      </c>
    </row>
    <row r="253" spans="1:65" s="14" customFormat="1" ht="11.25">
      <c r="B253" s="209"/>
      <c r="C253" s="210"/>
      <c r="D253" s="200" t="s">
        <v>195</v>
      </c>
      <c r="E253" s="211" t="s">
        <v>19</v>
      </c>
      <c r="F253" s="212" t="s">
        <v>1528</v>
      </c>
      <c r="G253" s="210"/>
      <c r="H253" s="213">
        <v>258.56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1536</v>
      </c>
      <c r="G254" s="210"/>
      <c r="H254" s="213">
        <v>-18.5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4" customFormat="1" ht="11.25">
      <c r="B255" s="209"/>
      <c r="C255" s="210"/>
      <c r="D255" s="200" t="s">
        <v>195</v>
      </c>
      <c r="E255" s="211" t="s">
        <v>19</v>
      </c>
      <c r="F255" s="212" t="s">
        <v>1537</v>
      </c>
      <c r="G255" s="210"/>
      <c r="H255" s="213">
        <v>13.023</v>
      </c>
      <c r="I255" s="214"/>
      <c r="J255" s="210"/>
      <c r="K255" s="210"/>
      <c r="L255" s="215"/>
      <c r="M255" s="216"/>
      <c r="N255" s="217"/>
      <c r="O255" s="217"/>
      <c r="P255" s="217"/>
      <c r="Q255" s="217"/>
      <c r="R255" s="217"/>
      <c r="S255" s="217"/>
      <c r="T255" s="218"/>
      <c r="AT255" s="219" t="s">
        <v>195</v>
      </c>
      <c r="AU255" s="219" t="s">
        <v>82</v>
      </c>
      <c r="AV255" s="14" t="s">
        <v>82</v>
      </c>
      <c r="AW255" s="14" t="s">
        <v>35</v>
      </c>
      <c r="AX255" s="14" t="s">
        <v>73</v>
      </c>
      <c r="AY255" s="219" t="s">
        <v>185</v>
      </c>
    </row>
    <row r="256" spans="1:65" s="14" customFormat="1" ht="11.25">
      <c r="B256" s="209"/>
      <c r="C256" s="210"/>
      <c r="D256" s="200" t="s">
        <v>195</v>
      </c>
      <c r="E256" s="211" t="s">
        <v>19</v>
      </c>
      <c r="F256" s="212" t="s">
        <v>1531</v>
      </c>
      <c r="G256" s="210"/>
      <c r="H256" s="213">
        <v>44.85</v>
      </c>
      <c r="I256" s="214"/>
      <c r="J256" s="210"/>
      <c r="K256" s="210"/>
      <c r="L256" s="215"/>
      <c r="M256" s="216"/>
      <c r="N256" s="217"/>
      <c r="O256" s="217"/>
      <c r="P256" s="217"/>
      <c r="Q256" s="217"/>
      <c r="R256" s="217"/>
      <c r="S256" s="217"/>
      <c r="T256" s="218"/>
      <c r="AT256" s="219" t="s">
        <v>195</v>
      </c>
      <c r="AU256" s="219" t="s">
        <v>82</v>
      </c>
      <c r="AV256" s="14" t="s">
        <v>82</v>
      </c>
      <c r="AW256" s="14" t="s">
        <v>35</v>
      </c>
      <c r="AX256" s="14" t="s">
        <v>73</v>
      </c>
      <c r="AY256" s="219" t="s">
        <v>185</v>
      </c>
    </row>
    <row r="257" spans="1:65" s="14" customFormat="1" ht="11.25">
      <c r="B257" s="209"/>
      <c r="C257" s="210"/>
      <c r="D257" s="200" t="s">
        <v>195</v>
      </c>
      <c r="E257" s="211" t="s">
        <v>19</v>
      </c>
      <c r="F257" s="212" t="s">
        <v>1532</v>
      </c>
      <c r="G257" s="210"/>
      <c r="H257" s="213">
        <v>43.7</v>
      </c>
      <c r="I257" s="214"/>
      <c r="J257" s="210"/>
      <c r="K257" s="210"/>
      <c r="L257" s="215"/>
      <c r="M257" s="216"/>
      <c r="N257" s="217"/>
      <c r="O257" s="217"/>
      <c r="P257" s="217"/>
      <c r="Q257" s="217"/>
      <c r="R257" s="217"/>
      <c r="S257" s="217"/>
      <c r="T257" s="218"/>
      <c r="AT257" s="219" t="s">
        <v>195</v>
      </c>
      <c r="AU257" s="219" t="s">
        <v>82</v>
      </c>
      <c r="AV257" s="14" t="s">
        <v>82</v>
      </c>
      <c r="AW257" s="14" t="s">
        <v>35</v>
      </c>
      <c r="AX257" s="14" t="s">
        <v>73</v>
      </c>
      <c r="AY257" s="219" t="s">
        <v>185</v>
      </c>
    </row>
    <row r="258" spans="1:65" s="14" customFormat="1" ht="11.25">
      <c r="B258" s="209"/>
      <c r="C258" s="210"/>
      <c r="D258" s="200" t="s">
        <v>195</v>
      </c>
      <c r="E258" s="211" t="s">
        <v>19</v>
      </c>
      <c r="F258" s="212" t="s">
        <v>1531</v>
      </c>
      <c r="G258" s="210"/>
      <c r="H258" s="213">
        <v>44.85</v>
      </c>
      <c r="I258" s="214"/>
      <c r="J258" s="210"/>
      <c r="K258" s="210"/>
      <c r="L258" s="215"/>
      <c r="M258" s="216"/>
      <c r="N258" s="217"/>
      <c r="O258" s="217"/>
      <c r="P258" s="217"/>
      <c r="Q258" s="217"/>
      <c r="R258" s="217"/>
      <c r="S258" s="217"/>
      <c r="T258" s="218"/>
      <c r="AT258" s="219" t="s">
        <v>195</v>
      </c>
      <c r="AU258" s="219" t="s">
        <v>82</v>
      </c>
      <c r="AV258" s="14" t="s">
        <v>82</v>
      </c>
      <c r="AW258" s="14" t="s">
        <v>35</v>
      </c>
      <c r="AX258" s="14" t="s">
        <v>73</v>
      </c>
      <c r="AY258" s="219" t="s">
        <v>185</v>
      </c>
    </row>
    <row r="259" spans="1:65" s="14" customFormat="1" ht="11.25">
      <c r="B259" s="209"/>
      <c r="C259" s="210"/>
      <c r="D259" s="200" t="s">
        <v>195</v>
      </c>
      <c r="E259" s="211" t="s">
        <v>19</v>
      </c>
      <c r="F259" s="212" t="s">
        <v>2243</v>
      </c>
      <c r="G259" s="210"/>
      <c r="H259" s="213">
        <v>6.1040000000000001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2244</v>
      </c>
      <c r="G260" s="210"/>
      <c r="H260" s="213">
        <v>4.8419999999999996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5" customFormat="1" ht="11.25">
      <c r="B261" s="220"/>
      <c r="C261" s="221"/>
      <c r="D261" s="200" t="s">
        <v>195</v>
      </c>
      <c r="E261" s="222" t="s">
        <v>19</v>
      </c>
      <c r="F261" s="223" t="s">
        <v>226</v>
      </c>
      <c r="G261" s="221"/>
      <c r="H261" s="224">
        <v>397.42899999999997</v>
      </c>
      <c r="I261" s="225"/>
      <c r="J261" s="221"/>
      <c r="K261" s="221"/>
      <c r="L261" s="226"/>
      <c r="M261" s="227"/>
      <c r="N261" s="228"/>
      <c r="O261" s="228"/>
      <c r="P261" s="228"/>
      <c r="Q261" s="228"/>
      <c r="R261" s="228"/>
      <c r="S261" s="228"/>
      <c r="T261" s="229"/>
      <c r="AT261" s="230" t="s">
        <v>195</v>
      </c>
      <c r="AU261" s="230" t="s">
        <v>82</v>
      </c>
      <c r="AV261" s="15" t="s">
        <v>135</v>
      </c>
      <c r="AW261" s="15" t="s">
        <v>35</v>
      </c>
      <c r="AX261" s="15" t="s">
        <v>80</v>
      </c>
      <c r="AY261" s="230" t="s">
        <v>185</v>
      </c>
    </row>
    <row r="262" spans="1:65" s="2" customFormat="1" ht="44.25" customHeight="1">
      <c r="A262" s="36"/>
      <c r="B262" s="37"/>
      <c r="C262" s="180" t="s">
        <v>345</v>
      </c>
      <c r="D262" s="180" t="s">
        <v>187</v>
      </c>
      <c r="E262" s="181" t="s">
        <v>840</v>
      </c>
      <c r="F262" s="182" t="s">
        <v>841</v>
      </c>
      <c r="G262" s="183" t="s">
        <v>342</v>
      </c>
      <c r="H262" s="184">
        <v>12.872</v>
      </c>
      <c r="I262" s="185"/>
      <c r="J262" s="186">
        <f>ROUND(I262*H262,2)</f>
        <v>0</v>
      </c>
      <c r="K262" s="182" t="s">
        <v>191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1.05555</v>
      </c>
      <c r="R262" s="189">
        <f>Q262*H262</f>
        <v>13.587039599999999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135</v>
      </c>
      <c r="AT262" s="191" t="s">
        <v>187</v>
      </c>
      <c r="AU262" s="191" t="s">
        <v>82</v>
      </c>
      <c r="AY262" s="19" t="s">
        <v>185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80</v>
      </c>
      <c r="BK262" s="192">
        <f>ROUND(I262*H262,2)</f>
        <v>0</v>
      </c>
      <c r="BL262" s="19" t="s">
        <v>135</v>
      </c>
      <c r="BM262" s="191" t="s">
        <v>2246</v>
      </c>
    </row>
    <row r="263" spans="1:65" s="2" customFormat="1" ht="11.25">
      <c r="A263" s="36"/>
      <c r="B263" s="37"/>
      <c r="C263" s="38"/>
      <c r="D263" s="193" t="s">
        <v>193</v>
      </c>
      <c r="E263" s="38"/>
      <c r="F263" s="194" t="s">
        <v>843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193</v>
      </c>
      <c r="AU263" s="19" t="s">
        <v>82</v>
      </c>
    </row>
    <row r="264" spans="1:65" s="14" customFormat="1" ht="11.25">
      <c r="B264" s="209"/>
      <c r="C264" s="210"/>
      <c r="D264" s="200" t="s">
        <v>195</v>
      </c>
      <c r="E264" s="211" t="s">
        <v>19</v>
      </c>
      <c r="F264" s="212" t="s">
        <v>2247</v>
      </c>
      <c r="G264" s="210"/>
      <c r="H264" s="213">
        <v>12.872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35</v>
      </c>
      <c r="AX264" s="14" t="s">
        <v>73</v>
      </c>
      <c r="AY264" s="219" t="s">
        <v>185</v>
      </c>
    </row>
    <row r="265" spans="1:65" s="15" customFormat="1" ht="11.25">
      <c r="B265" s="220"/>
      <c r="C265" s="221"/>
      <c r="D265" s="200" t="s">
        <v>195</v>
      </c>
      <c r="E265" s="222" t="s">
        <v>19</v>
      </c>
      <c r="F265" s="223" t="s">
        <v>226</v>
      </c>
      <c r="G265" s="221"/>
      <c r="H265" s="224">
        <v>12.872</v>
      </c>
      <c r="I265" s="225"/>
      <c r="J265" s="221"/>
      <c r="K265" s="221"/>
      <c r="L265" s="226"/>
      <c r="M265" s="227"/>
      <c r="N265" s="228"/>
      <c r="O265" s="228"/>
      <c r="P265" s="228"/>
      <c r="Q265" s="228"/>
      <c r="R265" s="228"/>
      <c r="S265" s="228"/>
      <c r="T265" s="229"/>
      <c r="AT265" s="230" t="s">
        <v>195</v>
      </c>
      <c r="AU265" s="230" t="s">
        <v>82</v>
      </c>
      <c r="AV265" s="15" t="s">
        <v>135</v>
      </c>
      <c r="AW265" s="15" t="s">
        <v>35</v>
      </c>
      <c r="AX265" s="15" t="s">
        <v>80</v>
      </c>
      <c r="AY265" s="230" t="s">
        <v>185</v>
      </c>
    </row>
    <row r="266" spans="1:65" s="2" customFormat="1" ht="33" customHeight="1">
      <c r="A266" s="36"/>
      <c r="B266" s="37"/>
      <c r="C266" s="180" t="s">
        <v>352</v>
      </c>
      <c r="D266" s="180" t="s">
        <v>187</v>
      </c>
      <c r="E266" s="181" t="s">
        <v>1097</v>
      </c>
      <c r="F266" s="182" t="s">
        <v>1098</v>
      </c>
      <c r="G266" s="183" t="s">
        <v>190</v>
      </c>
      <c r="H266" s="184">
        <v>22.863</v>
      </c>
      <c r="I266" s="185"/>
      <c r="J266" s="186">
        <f>ROUND(I266*H266,2)</f>
        <v>0</v>
      </c>
      <c r="K266" s="182" t="s">
        <v>191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2.45336</v>
      </c>
      <c r="R266" s="189">
        <f>Q266*H266</f>
        <v>56.09116968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135</v>
      </c>
      <c r="AT266" s="191" t="s">
        <v>187</v>
      </c>
      <c r="AU266" s="191" t="s">
        <v>82</v>
      </c>
      <c r="AY266" s="19" t="s">
        <v>185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80</v>
      </c>
      <c r="BK266" s="192">
        <f>ROUND(I266*H266,2)</f>
        <v>0</v>
      </c>
      <c r="BL266" s="19" t="s">
        <v>135</v>
      </c>
      <c r="BM266" s="191" t="s">
        <v>2248</v>
      </c>
    </row>
    <row r="267" spans="1:65" s="2" customFormat="1" ht="11.25">
      <c r="A267" s="36"/>
      <c r="B267" s="37"/>
      <c r="C267" s="38"/>
      <c r="D267" s="193" t="s">
        <v>193</v>
      </c>
      <c r="E267" s="38"/>
      <c r="F267" s="194" t="s">
        <v>1100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193</v>
      </c>
      <c r="AU267" s="19" t="s">
        <v>82</v>
      </c>
    </row>
    <row r="268" spans="1:65" s="13" customFormat="1" ht="11.25">
      <c r="B268" s="198"/>
      <c r="C268" s="199"/>
      <c r="D268" s="200" t="s">
        <v>195</v>
      </c>
      <c r="E268" s="201" t="s">
        <v>19</v>
      </c>
      <c r="F268" s="202" t="s">
        <v>2209</v>
      </c>
      <c r="G268" s="199"/>
      <c r="H268" s="201" t="s">
        <v>19</v>
      </c>
      <c r="I268" s="203"/>
      <c r="J268" s="199"/>
      <c r="K268" s="199"/>
      <c r="L268" s="204"/>
      <c r="M268" s="205"/>
      <c r="N268" s="206"/>
      <c r="O268" s="206"/>
      <c r="P268" s="206"/>
      <c r="Q268" s="206"/>
      <c r="R268" s="206"/>
      <c r="S268" s="206"/>
      <c r="T268" s="207"/>
      <c r="AT268" s="208" t="s">
        <v>195</v>
      </c>
      <c r="AU268" s="208" t="s">
        <v>82</v>
      </c>
      <c r="AV268" s="13" t="s">
        <v>80</v>
      </c>
      <c r="AW268" s="13" t="s">
        <v>35</v>
      </c>
      <c r="AX268" s="13" t="s">
        <v>73</v>
      </c>
      <c r="AY268" s="208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1543</v>
      </c>
      <c r="G269" s="210"/>
      <c r="H269" s="213">
        <v>3.2069999999999999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4" customFormat="1" ht="11.25">
      <c r="B270" s="209"/>
      <c r="C270" s="210"/>
      <c r="D270" s="200" t="s">
        <v>195</v>
      </c>
      <c r="E270" s="211" t="s">
        <v>19</v>
      </c>
      <c r="F270" s="212" t="s">
        <v>1543</v>
      </c>
      <c r="G270" s="210"/>
      <c r="H270" s="213">
        <v>3.2069999999999999</v>
      </c>
      <c r="I270" s="214"/>
      <c r="J270" s="210"/>
      <c r="K270" s="210"/>
      <c r="L270" s="215"/>
      <c r="M270" s="216"/>
      <c r="N270" s="217"/>
      <c r="O270" s="217"/>
      <c r="P270" s="217"/>
      <c r="Q270" s="217"/>
      <c r="R270" s="217"/>
      <c r="S270" s="217"/>
      <c r="T270" s="218"/>
      <c r="AT270" s="219" t="s">
        <v>195</v>
      </c>
      <c r="AU270" s="219" t="s">
        <v>82</v>
      </c>
      <c r="AV270" s="14" t="s">
        <v>82</v>
      </c>
      <c r="AW270" s="14" t="s">
        <v>35</v>
      </c>
      <c r="AX270" s="14" t="s">
        <v>73</v>
      </c>
      <c r="AY270" s="219" t="s">
        <v>185</v>
      </c>
    </row>
    <row r="271" spans="1:65" s="14" customFormat="1" ht="11.25">
      <c r="B271" s="209"/>
      <c r="C271" s="210"/>
      <c r="D271" s="200" t="s">
        <v>195</v>
      </c>
      <c r="E271" s="211" t="s">
        <v>19</v>
      </c>
      <c r="F271" s="212" t="s">
        <v>1544</v>
      </c>
      <c r="G271" s="210"/>
      <c r="H271" s="213">
        <v>1.946</v>
      </c>
      <c r="I271" s="214"/>
      <c r="J271" s="210"/>
      <c r="K271" s="210"/>
      <c r="L271" s="215"/>
      <c r="M271" s="216"/>
      <c r="N271" s="217"/>
      <c r="O271" s="217"/>
      <c r="P271" s="217"/>
      <c r="Q271" s="217"/>
      <c r="R271" s="217"/>
      <c r="S271" s="217"/>
      <c r="T271" s="218"/>
      <c r="AT271" s="219" t="s">
        <v>195</v>
      </c>
      <c r="AU271" s="219" t="s">
        <v>82</v>
      </c>
      <c r="AV271" s="14" t="s">
        <v>82</v>
      </c>
      <c r="AW271" s="14" t="s">
        <v>35</v>
      </c>
      <c r="AX271" s="14" t="s">
        <v>73</v>
      </c>
      <c r="AY271" s="219" t="s">
        <v>185</v>
      </c>
    </row>
    <row r="272" spans="1:65" s="14" customFormat="1" ht="11.25">
      <c r="B272" s="209"/>
      <c r="C272" s="210"/>
      <c r="D272" s="200" t="s">
        <v>195</v>
      </c>
      <c r="E272" s="211" t="s">
        <v>19</v>
      </c>
      <c r="F272" s="212" t="s">
        <v>2249</v>
      </c>
      <c r="G272" s="210"/>
      <c r="H272" s="213">
        <v>1.365</v>
      </c>
      <c r="I272" s="214"/>
      <c r="J272" s="210"/>
      <c r="K272" s="210"/>
      <c r="L272" s="215"/>
      <c r="M272" s="216"/>
      <c r="N272" s="217"/>
      <c r="O272" s="217"/>
      <c r="P272" s="217"/>
      <c r="Q272" s="217"/>
      <c r="R272" s="217"/>
      <c r="S272" s="217"/>
      <c r="T272" s="218"/>
      <c r="AT272" s="219" t="s">
        <v>195</v>
      </c>
      <c r="AU272" s="219" t="s">
        <v>82</v>
      </c>
      <c r="AV272" s="14" t="s">
        <v>82</v>
      </c>
      <c r="AW272" s="14" t="s">
        <v>35</v>
      </c>
      <c r="AX272" s="14" t="s">
        <v>73</v>
      </c>
      <c r="AY272" s="219" t="s">
        <v>185</v>
      </c>
    </row>
    <row r="273" spans="1:65" s="14" customFormat="1" ht="11.25">
      <c r="B273" s="209"/>
      <c r="C273" s="210"/>
      <c r="D273" s="200" t="s">
        <v>195</v>
      </c>
      <c r="E273" s="211" t="s">
        <v>19</v>
      </c>
      <c r="F273" s="212" t="s">
        <v>2250</v>
      </c>
      <c r="G273" s="210"/>
      <c r="H273" s="213">
        <v>2.7519999999999998</v>
      </c>
      <c r="I273" s="214"/>
      <c r="J273" s="210"/>
      <c r="K273" s="210"/>
      <c r="L273" s="215"/>
      <c r="M273" s="216"/>
      <c r="N273" s="217"/>
      <c r="O273" s="217"/>
      <c r="P273" s="217"/>
      <c r="Q273" s="217"/>
      <c r="R273" s="217"/>
      <c r="S273" s="217"/>
      <c r="T273" s="218"/>
      <c r="AT273" s="219" t="s">
        <v>195</v>
      </c>
      <c r="AU273" s="219" t="s">
        <v>82</v>
      </c>
      <c r="AV273" s="14" t="s">
        <v>82</v>
      </c>
      <c r="AW273" s="14" t="s">
        <v>35</v>
      </c>
      <c r="AX273" s="14" t="s">
        <v>73</v>
      </c>
      <c r="AY273" s="219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2251</v>
      </c>
      <c r="G274" s="210"/>
      <c r="H274" s="213">
        <v>2.6880000000000002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4" customFormat="1" ht="11.25">
      <c r="B275" s="209"/>
      <c r="C275" s="210"/>
      <c r="D275" s="200" t="s">
        <v>195</v>
      </c>
      <c r="E275" s="211" t="s">
        <v>19</v>
      </c>
      <c r="F275" s="212" t="s">
        <v>2252</v>
      </c>
      <c r="G275" s="210"/>
      <c r="H275" s="213">
        <v>2.4729999999999999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1:65" s="14" customFormat="1" ht="11.25">
      <c r="B276" s="209"/>
      <c r="C276" s="210"/>
      <c r="D276" s="200" t="s">
        <v>195</v>
      </c>
      <c r="E276" s="211" t="s">
        <v>19</v>
      </c>
      <c r="F276" s="212" t="s">
        <v>2252</v>
      </c>
      <c r="G276" s="210"/>
      <c r="H276" s="213">
        <v>2.4729999999999999</v>
      </c>
      <c r="I276" s="214"/>
      <c r="J276" s="210"/>
      <c r="K276" s="210"/>
      <c r="L276" s="215"/>
      <c r="M276" s="216"/>
      <c r="N276" s="217"/>
      <c r="O276" s="217"/>
      <c r="P276" s="217"/>
      <c r="Q276" s="217"/>
      <c r="R276" s="217"/>
      <c r="S276" s="217"/>
      <c r="T276" s="218"/>
      <c r="AT276" s="219" t="s">
        <v>195</v>
      </c>
      <c r="AU276" s="219" t="s">
        <v>82</v>
      </c>
      <c r="AV276" s="14" t="s">
        <v>82</v>
      </c>
      <c r="AW276" s="14" t="s">
        <v>35</v>
      </c>
      <c r="AX276" s="14" t="s">
        <v>73</v>
      </c>
      <c r="AY276" s="219" t="s">
        <v>185</v>
      </c>
    </row>
    <row r="277" spans="1:65" s="14" customFormat="1" ht="11.25">
      <c r="B277" s="209"/>
      <c r="C277" s="210"/>
      <c r="D277" s="200" t="s">
        <v>195</v>
      </c>
      <c r="E277" s="211" t="s">
        <v>19</v>
      </c>
      <c r="F277" s="212" t="s">
        <v>2250</v>
      </c>
      <c r="G277" s="210"/>
      <c r="H277" s="213">
        <v>2.7519999999999998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1:65" s="15" customFormat="1" ht="11.25">
      <c r="B278" s="220"/>
      <c r="C278" s="221"/>
      <c r="D278" s="200" t="s">
        <v>195</v>
      </c>
      <c r="E278" s="222" t="s">
        <v>19</v>
      </c>
      <c r="F278" s="223" t="s">
        <v>226</v>
      </c>
      <c r="G278" s="221"/>
      <c r="H278" s="224">
        <v>22.863</v>
      </c>
      <c r="I278" s="225"/>
      <c r="J278" s="221"/>
      <c r="K278" s="221"/>
      <c r="L278" s="226"/>
      <c r="M278" s="227"/>
      <c r="N278" s="228"/>
      <c r="O278" s="228"/>
      <c r="P278" s="228"/>
      <c r="Q278" s="228"/>
      <c r="R278" s="228"/>
      <c r="S278" s="228"/>
      <c r="T278" s="229"/>
      <c r="AT278" s="230" t="s">
        <v>195</v>
      </c>
      <c r="AU278" s="230" t="s">
        <v>82</v>
      </c>
      <c r="AV278" s="15" t="s">
        <v>135</v>
      </c>
      <c r="AW278" s="15" t="s">
        <v>35</v>
      </c>
      <c r="AX278" s="15" t="s">
        <v>80</v>
      </c>
      <c r="AY278" s="230" t="s">
        <v>185</v>
      </c>
    </row>
    <row r="279" spans="1:65" s="2" customFormat="1" ht="24.2" customHeight="1">
      <c r="A279" s="36"/>
      <c r="B279" s="37"/>
      <c r="C279" s="180" t="s">
        <v>358</v>
      </c>
      <c r="D279" s="180" t="s">
        <v>187</v>
      </c>
      <c r="E279" s="181" t="s">
        <v>858</v>
      </c>
      <c r="F279" s="182" t="s">
        <v>859</v>
      </c>
      <c r="G279" s="183" t="s">
        <v>240</v>
      </c>
      <c r="H279" s="184">
        <v>156.03899999999999</v>
      </c>
      <c r="I279" s="185"/>
      <c r="J279" s="186">
        <f>ROUND(I279*H279,2)</f>
        <v>0</v>
      </c>
      <c r="K279" s="182" t="s">
        <v>191</v>
      </c>
      <c r="L279" s="41"/>
      <c r="M279" s="187" t="s">
        <v>19</v>
      </c>
      <c r="N279" s="188" t="s">
        <v>44</v>
      </c>
      <c r="O279" s="66"/>
      <c r="P279" s="189">
        <f>O279*H279</f>
        <v>0</v>
      </c>
      <c r="Q279" s="189">
        <v>6.6299999999999996E-3</v>
      </c>
      <c r="R279" s="189">
        <f>Q279*H279</f>
        <v>1.0345385699999998</v>
      </c>
      <c r="S279" s="189">
        <v>0</v>
      </c>
      <c r="T279" s="190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135</v>
      </c>
      <c r="AT279" s="191" t="s">
        <v>187</v>
      </c>
      <c r="AU279" s="191" t="s">
        <v>82</v>
      </c>
      <c r="AY279" s="19" t="s">
        <v>185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19" t="s">
        <v>80</v>
      </c>
      <c r="BK279" s="192">
        <f>ROUND(I279*H279,2)</f>
        <v>0</v>
      </c>
      <c r="BL279" s="19" t="s">
        <v>135</v>
      </c>
      <c r="BM279" s="191" t="s">
        <v>2253</v>
      </c>
    </row>
    <row r="280" spans="1:65" s="2" customFormat="1" ht="11.25">
      <c r="A280" s="36"/>
      <c r="B280" s="37"/>
      <c r="C280" s="38"/>
      <c r="D280" s="193" t="s">
        <v>193</v>
      </c>
      <c r="E280" s="38"/>
      <c r="F280" s="194" t="s">
        <v>861</v>
      </c>
      <c r="G280" s="38"/>
      <c r="H280" s="38"/>
      <c r="I280" s="195"/>
      <c r="J280" s="38"/>
      <c r="K280" s="38"/>
      <c r="L280" s="41"/>
      <c r="M280" s="196"/>
      <c r="N280" s="197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193</v>
      </c>
      <c r="AU280" s="19" t="s">
        <v>82</v>
      </c>
    </row>
    <row r="281" spans="1:65" s="13" customFormat="1" ht="11.25">
      <c r="B281" s="198"/>
      <c r="C281" s="199"/>
      <c r="D281" s="200" t="s">
        <v>195</v>
      </c>
      <c r="E281" s="201" t="s">
        <v>19</v>
      </c>
      <c r="F281" s="202" t="s">
        <v>2209</v>
      </c>
      <c r="G281" s="199"/>
      <c r="H281" s="201" t="s">
        <v>19</v>
      </c>
      <c r="I281" s="203"/>
      <c r="J281" s="199"/>
      <c r="K281" s="199"/>
      <c r="L281" s="204"/>
      <c r="M281" s="205"/>
      <c r="N281" s="206"/>
      <c r="O281" s="206"/>
      <c r="P281" s="206"/>
      <c r="Q281" s="206"/>
      <c r="R281" s="206"/>
      <c r="S281" s="206"/>
      <c r="T281" s="207"/>
      <c r="AT281" s="208" t="s">
        <v>195</v>
      </c>
      <c r="AU281" s="208" t="s">
        <v>82</v>
      </c>
      <c r="AV281" s="13" t="s">
        <v>80</v>
      </c>
      <c r="AW281" s="13" t="s">
        <v>35</v>
      </c>
      <c r="AX281" s="13" t="s">
        <v>73</v>
      </c>
      <c r="AY281" s="208" t="s">
        <v>185</v>
      </c>
    </row>
    <row r="282" spans="1:65" s="14" customFormat="1" ht="11.25">
      <c r="B282" s="209"/>
      <c r="C282" s="210"/>
      <c r="D282" s="200" t="s">
        <v>195</v>
      </c>
      <c r="E282" s="211" t="s">
        <v>19</v>
      </c>
      <c r="F282" s="212" t="s">
        <v>1550</v>
      </c>
      <c r="G282" s="210"/>
      <c r="H282" s="213">
        <v>21.204000000000001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1:65" s="14" customFormat="1" ht="11.25">
      <c r="B283" s="209"/>
      <c r="C283" s="210"/>
      <c r="D283" s="200" t="s">
        <v>195</v>
      </c>
      <c r="E283" s="211" t="s">
        <v>19</v>
      </c>
      <c r="F283" s="212" t="s">
        <v>1551</v>
      </c>
      <c r="G283" s="210"/>
      <c r="H283" s="213">
        <v>20.596</v>
      </c>
      <c r="I283" s="214"/>
      <c r="J283" s="210"/>
      <c r="K283" s="210"/>
      <c r="L283" s="215"/>
      <c r="M283" s="216"/>
      <c r="N283" s="217"/>
      <c r="O283" s="217"/>
      <c r="P283" s="217"/>
      <c r="Q283" s="217"/>
      <c r="R283" s="217"/>
      <c r="S283" s="217"/>
      <c r="T283" s="218"/>
      <c r="AT283" s="219" t="s">
        <v>195</v>
      </c>
      <c r="AU283" s="219" t="s">
        <v>82</v>
      </c>
      <c r="AV283" s="14" t="s">
        <v>82</v>
      </c>
      <c r="AW283" s="14" t="s">
        <v>35</v>
      </c>
      <c r="AX283" s="14" t="s">
        <v>73</v>
      </c>
      <c r="AY283" s="219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1552</v>
      </c>
      <c r="G284" s="210"/>
      <c r="H284" s="213">
        <v>20.564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4" customFormat="1" ht="11.25">
      <c r="B285" s="209"/>
      <c r="C285" s="210"/>
      <c r="D285" s="200" t="s">
        <v>195</v>
      </c>
      <c r="E285" s="211" t="s">
        <v>19</v>
      </c>
      <c r="F285" s="212" t="s">
        <v>2254</v>
      </c>
      <c r="G285" s="210"/>
      <c r="H285" s="213">
        <v>16.382999999999999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1:65" s="14" customFormat="1" ht="11.25">
      <c r="B286" s="209"/>
      <c r="C286" s="210"/>
      <c r="D286" s="200" t="s">
        <v>195</v>
      </c>
      <c r="E286" s="211" t="s">
        <v>19</v>
      </c>
      <c r="F286" s="212" t="s">
        <v>2255</v>
      </c>
      <c r="G286" s="210"/>
      <c r="H286" s="213">
        <v>15.566000000000001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35</v>
      </c>
      <c r="AX286" s="14" t="s">
        <v>73</v>
      </c>
      <c r="AY286" s="219" t="s">
        <v>185</v>
      </c>
    </row>
    <row r="287" spans="1:65" s="14" customFormat="1" ht="11.25">
      <c r="B287" s="209"/>
      <c r="C287" s="210"/>
      <c r="D287" s="200" t="s">
        <v>195</v>
      </c>
      <c r="E287" s="211" t="s">
        <v>19</v>
      </c>
      <c r="F287" s="212" t="s">
        <v>1556</v>
      </c>
      <c r="G287" s="210"/>
      <c r="H287" s="213">
        <v>5.1680000000000001</v>
      </c>
      <c r="I287" s="214"/>
      <c r="J287" s="210"/>
      <c r="K287" s="210"/>
      <c r="L287" s="215"/>
      <c r="M287" s="216"/>
      <c r="N287" s="217"/>
      <c r="O287" s="217"/>
      <c r="P287" s="217"/>
      <c r="Q287" s="217"/>
      <c r="R287" s="217"/>
      <c r="S287" s="217"/>
      <c r="T287" s="218"/>
      <c r="AT287" s="219" t="s">
        <v>195</v>
      </c>
      <c r="AU287" s="219" t="s">
        <v>82</v>
      </c>
      <c r="AV287" s="14" t="s">
        <v>82</v>
      </c>
      <c r="AW287" s="14" t="s">
        <v>35</v>
      </c>
      <c r="AX287" s="14" t="s">
        <v>73</v>
      </c>
      <c r="AY287" s="219" t="s">
        <v>185</v>
      </c>
    </row>
    <row r="288" spans="1:65" s="14" customFormat="1" ht="11.25">
      <c r="B288" s="209"/>
      <c r="C288" s="210"/>
      <c r="D288" s="200" t="s">
        <v>195</v>
      </c>
      <c r="E288" s="211" t="s">
        <v>19</v>
      </c>
      <c r="F288" s="212" t="s">
        <v>2256</v>
      </c>
      <c r="G288" s="210"/>
      <c r="H288" s="213">
        <v>5.2030000000000003</v>
      </c>
      <c r="I288" s="214"/>
      <c r="J288" s="210"/>
      <c r="K288" s="210"/>
      <c r="L288" s="215"/>
      <c r="M288" s="216"/>
      <c r="N288" s="217"/>
      <c r="O288" s="217"/>
      <c r="P288" s="217"/>
      <c r="Q288" s="217"/>
      <c r="R288" s="217"/>
      <c r="S288" s="217"/>
      <c r="T288" s="218"/>
      <c r="AT288" s="219" t="s">
        <v>195</v>
      </c>
      <c r="AU288" s="219" t="s">
        <v>82</v>
      </c>
      <c r="AV288" s="14" t="s">
        <v>82</v>
      </c>
      <c r="AW288" s="14" t="s">
        <v>35</v>
      </c>
      <c r="AX288" s="14" t="s">
        <v>73</v>
      </c>
      <c r="AY288" s="219" t="s">
        <v>185</v>
      </c>
    </row>
    <row r="289" spans="1:65" s="14" customFormat="1" ht="11.25">
      <c r="B289" s="209"/>
      <c r="C289" s="210"/>
      <c r="D289" s="200" t="s">
        <v>195</v>
      </c>
      <c r="E289" s="211" t="s">
        <v>19</v>
      </c>
      <c r="F289" s="212" t="s">
        <v>2257</v>
      </c>
      <c r="G289" s="210"/>
      <c r="H289" s="213">
        <v>19.78</v>
      </c>
      <c r="I289" s="214"/>
      <c r="J289" s="210"/>
      <c r="K289" s="210"/>
      <c r="L289" s="215"/>
      <c r="M289" s="216"/>
      <c r="N289" s="217"/>
      <c r="O289" s="217"/>
      <c r="P289" s="217"/>
      <c r="Q289" s="217"/>
      <c r="R289" s="217"/>
      <c r="S289" s="217"/>
      <c r="T289" s="218"/>
      <c r="AT289" s="219" t="s">
        <v>195</v>
      </c>
      <c r="AU289" s="219" t="s">
        <v>82</v>
      </c>
      <c r="AV289" s="14" t="s">
        <v>82</v>
      </c>
      <c r="AW289" s="14" t="s">
        <v>35</v>
      </c>
      <c r="AX289" s="14" t="s">
        <v>73</v>
      </c>
      <c r="AY289" s="219" t="s">
        <v>185</v>
      </c>
    </row>
    <row r="290" spans="1:65" s="14" customFormat="1" ht="11.25">
      <c r="B290" s="209"/>
      <c r="C290" s="210"/>
      <c r="D290" s="200" t="s">
        <v>195</v>
      </c>
      <c r="E290" s="211" t="s">
        <v>19</v>
      </c>
      <c r="F290" s="212" t="s">
        <v>2258</v>
      </c>
      <c r="G290" s="210"/>
      <c r="H290" s="213">
        <v>14.275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1:65" s="14" customFormat="1" ht="11.25">
      <c r="B291" s="209"/>
      <c r="C291" s="210"/>
      <c r="D291" s="200" t="s">
        <v>195</v>
      </c>
      <c r="E291" s="211" t="s">
        <v>19</v>
      </c>
      <c r="F291" s="212" t="s">
        <v>1558</v>
      </c>
      <c r="G291" s="210"/>
      <c r="H291" s="213">
        <v>5.8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1:65" s="14" customFormat="1" ht="11.25">
      <c r="B292" s="209"/>
      <c r="C292" s="210"/>
      <c r="D292" s="200" t="s">
        <v>195</v>
      </c>
      <c r="E292" s="211" t="s">
        <v>19</v>
      </c>
      <c r="F292" s="212" t="s">
        <v>1560</v>
      </c>
      <c r="G292" s="210"/>
      <c r="H292" s="213">
        <v>11.5</v>
      </c>
      <c r="I292" s="214"/>
      <c r="J292" s="210"/>
      <c r="K292" s="210"/>
      <c r="L292" s="215"/>
      <c r="M292" s="216"/>
      <c r="N292" s="217"/>
      <c r="O292" s="217"/>
      <c r="P292" s="217"/>
      <c r="Q292" s="217"/>
      <c r="R292" s="217"/>
      <c r="S292" s="217"/>
      <c r="T292" s="218"/>
      <c r="AT292" s="219" t="s">
        <v>195</v>
      </c>
      <c r="AU292" s="219" t="s">
        <v>82</v>
      </c>
      <c r="AV292" s="14" t="s">
        <v>82</v>
      </c>
      <c r="AW292" s="14" t="s">
        <v>35</v>
      </c>
      <c r="AX292" s="14" t="s">
        <v>73</v>
      </c>
      <c r="AY292" s="219" t="s">
        <v>185</v>
      </c>
    </row>
    <row r="293" spans="1:65" s="15" customFormat="1" ht="11.25">
      <c r="B293" s="220"/>
      <c r="C293" s="221"/>
      <c r="D293" s="200" t="s">
        <v>195</v>
      </c>
      <c r="E293" s="222" t="s">
        <v>19</v>
      </c>
      <c r="F293" s="223" t="s">
        <v>226</v>
      </c>
      <c r="G293" s="221"/>
      <c r="H293" s="224">
        <v>156.03900000000002</v>
      </c>
      <c r="I293" s="225"/>
      <c r="J293" s="221"/>
      <c r="K293" s="221"/>
      <c r="L293" s="226"/>
      <c r="M293" s="227"/>
      <c r="N293" s="228"/>
      <c r="O293" s="228"/>
      <c r="P293" s="228"/>
      <c r="Q293" s="228"/>
      <c r="R293" s="228"/>
      <c r="S293" s="228"/>
      <c r="T293" s="229"/>
      <c r="AT293" s="230" t="s">
        <v>195</v>
      </c>
      <c r="AU293" s="230" t="s">
        <v>82</v>
      </c>
      <c r="AV293" s="15" t="s">
        <v>135</v>
      </c>
      <c r="AW293" s="15" t="s">
        <v>35</v>
      </c>
      <c r="AX293" s="15" t="s">
        <v>80</v>
      </c>
      <c r="AY293" s="230" t="s">
        <v>185</v>
      </c>
    </row>
    <row r="294" spans="1:65" s="2" customFormat="1" ht="24.2" customHeight="1">
      <c r="A294" s="36"/>
      <c r="B294" s="37"/>
      <c r="C294" s="180" t="s">
        <v>372</v>
      </c>
      <c r="D294" s="180" t="s">
        <v>187</v>
      </c>
      <c r="E294" s="181" t="s">
        <v>876</v>
      </c>
      <c r="F294" s="182" t="s">
        <v>877</v>
      </c>
      <c r="G294" s="183" t="s">
        <v>240</v>
      </c>
      <c r="H294" s="184">
        <v>156.03899999999999</v>
      </c>
      <c r="I294" s="185"/>
      <c r="J294" s="186">
        <f>ROUND(I294*H294,2)</f>
        <v>0</v>
      </c>
      <c r="K294" s="182" t="s">
        <v>191</v>
      </c>
      <c r="L294" s="41"/>
      <c r="M294" s="187" t="s">
        <v>19</v>
      </c>
      <c r="N294" s="188" t="s">
        <v>44</v>
      </c>
      <c r="O294" s="66"/>
      <c r="P294" s="189">
        <f>O294*H294</f>
        <v>0</v>
      </c>
      <c r="Q294" s="189">
        <v>0</v>
      </c>
      <c r="R294" s="189">
        <f>Q294*H294</f>
        <v>0</v>
      </c>
      <c r="S294" s="189">
        <v>0</v>
      </c>
      <c r="T294" s="190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135</v>
      </c>
      <c r="AT294" s="191" t="s">
        <v>187</v>
      </c>
      <c r="AU294" s="191" t="s">
        <v>82</v>
      </c>
      <c r="AY294" s="19" t="s">
        <v>185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19" t="s">
        <v>80</v>
      </c>
      <c r="BK294" s="192">
        <f>ROUND(I294*H294,2)</f>
        <v>0</v>
      </c>
      <c r="BL294" s="19" t="s">
        <v>135</v>
      </c>
      <c r="BM294" s="191" t="s">
        <v>2259</v>
      </c>
    </row>
    <row r="295" spans="1:65" s="2" customFormat="1" ht="11.25">
      <c r="A295" s="36"/>
      <c r="B295" s="37"/>
      <c r="C295" s="38"/>
      <c r="D295" s="193" t="s">
        <v>193</v>
      </c>
      <c r="E295" s="38"/>
      <c r="F295" s="194" t="s">
        <v>879</v>
      </c>
      <c r="G295" s="38"/>
      <c r="H295" s="38"/>
      <c r="I295" s="195"/>
      <c r="J295" s="38"/>
      <c r="K295" s="38"/>
      <c r="L295" s="41"/>
      <c r="M295" s="196"/>
      <c r="N295" s="197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193</v>
      </c>
      <c r="AU295" s="19" t="s">
        <v>82</v>
      </c>
    </row>
    <row r="296" spans="1:65" s="13" customFormat="1" ht="11.25">
      <c r="B296" s="198"/>
      <c r="C296" s="199"/>
      <c r="D296" s="200" t="s">
        <v>195</v>
      </c>
      <c r="E296" s="201" t="s">
        <v>19</v>
      </c>
      <c r="F296" s="202" t="s">
        <v>2209</v>
      </c>
      <c r="G296" s="199"/>
      <c r="H296" s="201" t="s">
        <v>19</v>
      </c>
      <c r="I296" s="203"/>
      <c r="J296" s="199"/>
      <c r="K296" s="199"/>
      <c r="L296" s="204"/>
      <c r="M296" s="205"/>
      <c r="N296" s="206"/>
      <c r="O296" s="206"/>
      <c r="P296" s="206"/>
      <c r="Q296" s="206"/>
      <c r="R296" s="206"/>
      <c r="S296" s="206"/>
      <c r="T296" s="207"/>
      <c r="AT296" s="208" t="s">
        <v>195</v>
      </c>
      <c r="AU296" s="208" t="s">
        <v>82</v>
      </c>
      <c r="AV296" s="13" t="s">
        <v>80</v>
      </c>
      <c r="AW296" s="13" t="s">
        <v>35</v>
      </c>
      <c r="AX296" s="13" t="s">
        <v>73</v>
      </c>
      <c r="AY296" s="208" t="s">
        <v>185</v>
      </c>
    </row>
    <row r="297" spans="1:65" s="14" customFormat="1" ht="11.25">
      <c r="B297" s="209"/>
      <c r="C297" s="210"/>
      <c r="D297" s="200" t="s">
        <v>195</v>
      </c>
      <c r="E297" s="211" t="s">
        <v>19</v>
      </c>
      <c r="F297" s="212" t="s">
        <v>1550</v>
      </c>
      <c r="G297" s="210"/>
      <c r="H297" s="213">
        <v>21.204000000000001</v>
      </c>
      <c r="I297" s="214"/>
      <c r="J297" s="210"/>
      <c r="K297" s="210"/>
      <c r="L297" s="215"/>
      <c r="M297" s="216"/>
      <c r="N297" s="217"/>
      <c r="O297" s="217"/>
      <c r="P297" s="217"/>
      <c r="Q297" s="217"/>
      <c r="R297" s="217"/>
      <c r="S297" s="217"/>
      <c r="T297" s="218"/>
      <c r="AT297" s="219" t="s">
        <v>195</v>
      </c>
      <c r="AU297" s="219" t="s">
        <v>82</v>
      </c>
      <c r="AV297" s="14" t="s">
        <v>82</v>
      </c>
      <c r="AW297" s="14" t="s">
        <v>35</v>
      </c>
      <c r="AX297" s="14" t="s">
        <v>73</v>
      </c>
      <c r="AY297" s="219" t="s">
        <v>185</v>
      </c>
    </row>
    <row r="298" spans="1:65" s="14" customFormat="1" ht="11.25">
      <c r="B298" s="209"/>
      <c r="C298" s="210"/>
      <c r="D298" s="200" t="s">
        <v>195</v>
      </c>
      <c r="E298" s="211" t="s">
        <v>19</v>
      </c>
      <c r="F298" s="212" t="s">
        <v>1551</v>
      </c>
      <c r="G298" s="210"/>
      <c r="H298" s="213">
        <v>20.596</v>
      </c>
      <c r="I298" s="214"/>
      <c r="J298" s="210"/>
      <c r="K298" s="210"/>
      <c r="L298" s="215"/>
      <c r="M298" s="216"/>
      <c r="N298" s="217"/>
      <c r="O298" s="217"/>
      <c r="P298" s="217"/>
      <c r="Q298" s="217"/>
      <c r="R298" s="217"/>
      <c r="S298" s="217"/>
      <c r="T298" s="218"/>
      <c r="AT298" s="219" t="s">
        <v>195</v>
      </c>
      <c r="AU298" s="219" t="s">
        <v>82</v>
      </c>
      <c r="AV298" s="14" t="s">
        <v>82</v>
      </c>
      <c r="AW298" s="14" t="s">
        <v>35</v>
      </c>
      <c r="AX298" s="14" t="s">
        <v>73</v>
      </c>
      <c r="AY298" s="219" t="s">
        <v>185</v>
      </c>
    </row>
    <row r="299" spans="1:65" s="14" customFormat="1" ht="11.25">
      <c r="B299" s="209"/>
      <c r="C299" s="210"/>
      <c r="D299" s="200" t="s">
        <v>195</v>
      </c>
      <c r="E299" s="211" t="s">
        <v>19</v>
      </c>
      <c r="F299" s="212" t="s">
        <v>1552</v>
      </c>
      <c r="G299" s="210"/>
      <c r="H299" s="213">
        <v>20.564</v>
      </c>
      <c r="I299" s="214"/>
      <c r="J299" s="210"/>
      <c r="K299" s="210"/>
      <c r="L299" s="215"/>
      <c r="M299" s="216"/>
      <c r="N299" s="217"/>
      <c r="O299" s="217"/>
      <c r="P299" s="217"/>
      <c r="Q299" s="217"/>
      <c r="R299" s="217"/>
      <c r="S299" s="217"/>
      <c r="T299" s="218"/>
      <c r="AT299" s="219" t="s">
        <v>195</v>
      </c>
      <c r="AU299" s="219" t="s">
        <v>82</v>
      </c>
      <c r="AV299" s="14" t="s">
        <v>82</v>
      </c>
      <c r="AW299" s="14" t="s">
        <v>35</v>
      </c>
      <c r="AX299" s="14" t="s">
        <v>73</v>
      </c>
      <c r="AY299" s="219" t="s">
        <v>185</v>
      </c>
    </row>
    <row r="300" spans="1:65" s="14" customFormat="1" ht="11.25">
      <c r="B300" s="209"/>
      <c r="C300" s="210"/>
      <c r="D300" s="200" t="s">
        <v>195</v>
      </c>
      <c r="E300" s="211" t="s">
        <v>19</v>
      </c>
      <c r="F300" s="212" t="s">
        <v>2254</v>
      </c>
      <c r="G300" s="210"/>
      <c r="H300" s="213">
        <v>16.382999999999999</v>
      </c>
      <c r="I300" s="214"/>
      <c r="J300" s="210"/>
      <c r="K300" s="210"/>
      <c r="L300" s="215"/>
      <c r="M300" s="216"/>
      <c r="N300" s="217"/>
      <c r="O300" s="217"/>
      <c r="P300" s="217"/>
      <c r="Q300" s="217"/>
      <c r="R300" s="217"/>
      <c r="S300" s="217"/>
      <c r="T300" s="218"/>
      <c r="AT300" s="219" t="s">
        <v>195</v>
      </c>
      <c r="AU300" s="219" t="s">
        <v>82</v>
      </c>
      <c r="AV300" s="14" t="s">
        <v>82</v>
      </c>
      <c r="AW300" s="14" t="s">
        <v>35</v>
      </c>
      <c r="AX300" s="14" t="s">
        <v>73</v>
      </c>
      <c r="AY300" s="219" t="s">
        <v>185</v>
      </c>
    </row>
    <row r="301" spans="1:65" s="14" customFormat="1" ht="11.25">
      <c r="B301" s="209"/>
      <c r="C301" s="210"/>
      <c r="D301" s="200" t="s">
        <v>195</v>
      </c>
      <c r="E301" s="211" t="s">
        <v>19</v>
      </c>
      <c r="F301" s="212" t="s">
        <v>2255</v>
      </c>
      <c r="G301" s="210"/>
      <c r="H301" s="213">
        <v>15.566000000000001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1:65" s="14" customFormat="1" ht="11.25">
      <c r="B302" s="209"/>
      <c r="C302" s="210"/>
      <c r="D302" s="200" t="s">
        <v>195</v>
      </c>
      <c r="E302" s="211" t="s">
        <v>19</v>
      </c>
      <c r="F302" s="212" t="s">
        <v>1556</v>
      </c>
      <c r="G302" s="210"/>
      <c r="H302" s="213">
        <v>5.1680000000000001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2256</v>
      </c>
      <c r="G303" s="210"/>
      <c r="H303" s="213">
        <v>5.2030000000000003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2257</v>
      </c>
      <c r="G304" s="210"/>
      <c r="H304" s="213">
        <v>19.78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4" customFormat="1" ht="11.25">
      <c r="B305" s="209"/>
      <c r="C305" s="210"/>
      <c r="D305" s="200" t="s">
        <v>195</v>
      </c>
      <c r="E305" s="211" t="s">
        <v>19</v>
      </c>
      <c r="F305" s="212" t="s">
        <v>2258</v>
      </c>
      <c r="G305" s="210"/>
      <c r="H305" s="213">
        <v>14.275</v>
      </c>
      <c r="I305" s="214"/>
      <c r="J305" s="210"/>
      <c r="K305" s="210"/>
      <c r="L305" s="215"/>
      <c r="M305" s="216"/>
      <c r="N305" s="217"/>
      <c r="O305" s="217"/>
      <c r="P305" s="217"/>
      <c r="Q305" s="217"/>
      <c r="R305" s="217"/>
      <c r="S305" s="217"/>
      <c r="T305" s="218"/>
      <c r="AT305" s="219" t="s">
        <v>195</v>
      </c>
      <c r="AU305" s="219" t="s">
        <v>82</v>
      </c>
      <c r="AV305" s="14" t="s">
        <v>82</v>
      </c>
      <c r="AW305" s="14" t="s">
        <v>35</v>
      </c>
      <c r="AX305" s="14" t="s">
        <v>73</v>
      </c>
      <c r="AY305" s="219" t="s">
        <v>185</v>
      </c>
    </row>
    <row r="306" spans="1:65" s="14" customFormat="1" ht="11.25">
      <c r="B306" s="209"/>
      <c r="C306" s="210"/>
      <c r="D306" s="200" t="s">
        <v>195</v>
      </c>
      <c r="E306" s="211" t="s">
        <v>19</v>
      </c>
      <c r="F306" s="212" t="s">
        <v>1558</v>
      </c>
      <c r="G306" s="210"/>
      <c r="H306" s="213">
        <v>5.8</v>
      </c>
      <c r="I306" s="214"/>
      <c r="J306" s="210"/>
      <c r="K306" s="210"/>
      <c r="L306" s="215"/>
      <c r="M306" s="216"/>
      <c r="N306" s="217"/>
      <c r="O306" s="217"/>
      <c r="P306" s="217"/>
      <c r="Q306" s="217"/>
      <c r="R306" s="217"/>
      <c r="S306" s="217"/>
      <c r="T306" s="218"/>
      <c r="AT306" s="219" t="s">
        <v>195</v>
      </c>
      <c r="AU306" s="219" t="s">
        <v>82</v>
      </c>
      <c r="AV306" s="14" t="s">
        <v>82</v>
      </c>
      <c r="AW306" s="14" t="s">
        <v>35</v>
      </c>
      <c r="AX306" s="14" t="s">
        <v>73</v>
      </c>
      <c r="AY306" s="219" t="s">
        <v>185</v>
      </c>
    </row>
    <row r="307" spans="1:65" s="14" customFormat="1" ht="11.25">
      <c r="B307" s="209"/>
      <c r="C307" s="210"/>
      <c r="D307" s="200" t="s">
        <v>195</v>
      </c>
      <c r="E307" s="211" t="s">
        <v>19</v>
      </c>
      <c r="F307" s="212" t="s">
        <v>1560</v>
      </c>
      <c r="G307" s="210"/>
      <c r="H307" s="213">
        <v>11.5</v>
      </c>
      <c r="I307" s="214"/>
      <c r="J307" s="210"/>
      <c r="K307" s="210"/>
      <c r="L307" s="215"/>
      <c r="M307" s="216"/>
      <c r="N307" s="217"/>
      <c r="O307" s="217"/>
      <c r="P307" s="217"/>
      <c r="Q307" s="217"/>
      <c r="R307" s="217"/>
      <c r="S307" s="217"/>
      <c r="T307" s="218"/>
      <c r="AT307" s="219" t="s">
        <v>195</v>
      </c>
      <c r="AU307" s="219" t="s">
        <v>82</v>
      </c>
      <c r="AV307" s="14" t="s">
        <v>82</v>
      </c>
      <c r="AW307" s="14" t="s">
        <v>35</v>
      </c>
      <c r="AX307" s="14" t="s">
        <v>73</v>
      </c>
      <c r="AY307" s="219" t="s">
        <v>185</v>
      </c>
    </row>
    <row r="308" spans="1:65" s="15" customFormat="1" ht="11.25">
      <c r="B308" s="220"/>
      <c r="C308" s="221"/>
      <c r="D308" s="200" t="s">
        <v>195</v>
      </c>
      <c r="E308" s="222" t="s">
        <v>19</v>
      </c>
      <c r="F308" s="223" t="s">
        <v>226</v>
      </c>
      <c r="G308" s="221"/>
      <c r="H308" s="224">
        <v>156.03900000000002</v>
      </c>
      <c r="I308" s="225"/>
      <c r="J308" s="221"/>
      <c r="K308" s="221"/>
      <c r="L308" s="226"/>
      <c r="M308" s="227"/>
      <c r="N308" s="228"/>
      <c r="O308" s="228"/>
      <c r="P308" s="228"/>
      <c r="Q308" s="228"/>
      <c r="R308" s="228"/>
      <c r="S308" s="228"/>
      <c r="T308" s="229"/>
      <c r="AT308" s="230" t="s">
        <v>195</v>
      </c>
      <c r="AU308" s="230" t="s">
        <v>82</v>
      </c>
      <c r="AV308" s="15" t="s">
        <v>135</v>
      </c>
      <c r="AW308" s="15" t="s">
        <v>35</v>
      </c>
      <c r="AX308" s="15" t="s">
        <v>80</v>
      </c>
      <c r="AY308" s="230" t="s">
        <v>185</v>
      </c>
    </row>
    <row r="309" spans="1:65" s="2" customFormat="1" ht="24.2" customHeight="1">
      <c r="A309" s="36"/>
      <c r="B309" s="37"/>
      <c r="C309" s="180" t="s">
        <v>7</v>
      </c>
      <c r="D309" s="180" t="s">
        <v>187</v>
      </c>
      <c r="E309" s="181" t="s">
        <v>880</v>
      </c>
      <c r="F309" s="182" t="s">
        <v>881</v>
      </c>
      <c r="G309" s="183" t="s">
        <v>240</v>
      </c>
      <c r="H309" s="184">
        <v>52.139000000000003</v>
      </c>
      <c r="I309" s="185"/>
      <c r="J309" s="186">
        <f>ROUND(I309*H309,2)</f>
        <v>0</v>
      </c>
      <c r="K309" s="182" t="s">
        <v>191</v>
      </c>
      <c r="L309" s="41"/>
      <c r="M309" s="187" t="s">
        <v>19</v>
      </c>
      <c r="N309" s="188" t="s">
        <v>44</v>
      </c>
      <c r="O309" s="66"/>
      <c r="P309" s="189">
        <f>O309*H309</f>
        <v>0</v>
      </c>
      <c r="Q309" s="189">
        <v>1.34E-3</v>
      </c>
      <c r="R309" s="189">
        <f>Q309*H309</f>
        <v>6.9866259999999999E-2</v>
      </c>
      <c r="S309" s="189">
        <v>0</v>
      </c>
      <c r="T309" s="190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91" t="s">
        <v>135</v>
      </c>
      <c r="AT309" s="191" t="s">
        <v>187</v>
      </c>
      <c r="AU309" s="191" t="s">
        <v>82</v>
      </c>
      <c r="AY309" s="19" t="s">
        <v>185</v>
      </c>
      <c r="BE309" s="192">
        <f>IF(N309="základní",J309,0)</f>
        <v>0</v>
      </c>
      <c r="BF309" s="192">
        <f>IF(N309="snížená",J309,0)</f>
        <v>0</v>
      </c>
      <c r="BG309" s="192">
        <f>IF(N309="zákl. přenesená",J309,0)</f>
        <v>0</v>
      </c>
      <c r="BH309" s="192">
        <f>IF(N309="sníž. přenesená",J309,0)</f>
        <v>0</v>
      </c>
      <c r="BI309" s="192">
        <f>IF(N309="nulová",J309,0)</f>
        <v>0</v>
      </c>
      <c r="BJ309" s="19" t="s">
        <v>80</v>
      </c>
      <c r="BK309" s="192">
        <f>ROUND(I309*H309,2)</f>
        <v>0</v>
      </c>
      <c r="BL309" s="19" t="s">
        <v>135</v>
      </c>
      <c r="BM309" s="191" t="s">
        <v>2260</v>
      </c>
    </row>
    <row r="310" spans="1:65" s="2" customFormat="1" ht="11.25">
      <c r="A310" s="36"/>
      <c r="B310" s="37"/>
      <c r="C310" s="38"/>
      <c r="D310" s="193" t="s">
        <v>193</v>
      </c>
      <c r="E310" s="38"/>
      <c r="F310" s="194" t="s">
        <v>883</v>
      </c>
      <c r="G310" s="38"/>
      <c r="H310" s="38"/>
      <c r="I310" s="195"/>
      <c r="J310" s="38"/>
      <c r="K310" s="38"/>
      <c r="L310" s="41"/>
      <c r="M310" s="196"/>
      <c r="N310" s="197"/>
      <c r="O310" s="66"/>
      <c r="P310" s="66"/>
      <c r="Q310" s="66"/>
      <c r="R310" s="66"/>
      <c r="S310" s="66"/>
      <c r="T310" s="67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T310" s="19" t="s">
        <v>193</v>
      </c>
      <c r="AU310" s="19" t="s">
        <v>82</v>
      </c>
    </row>
    <row r="311" spans="1:65" s="13" customFormat="1" ht="11.25">
      <c r="B311" s="198"/>
      <c r="C311" s="199"/>
      <c r="D311" s="200" t="s">
        <v>195</v>
      </c>
      <c r="E311" s="201" t="s">
        <v>19</v>
      </c>
      <c r="F311" s="202" t="s">
        <v>2209</v>
      </c>
      <c r="G311" s="199"/>
      <c r="H311" s="201" t="s">
        <v>19</v>
      </c>
      <c r="I311" s="203"/>
      <c r="J311" s="199"/>
      <c r="K311" s="199"/>
      <c r="L311" s="204"/>
      <c r="M311" s="205"/>
      <c r="N311" s="206"/>
      <c r="O311" s="206"/>
      <c r="P311" s="206"/>
      <c r="Q311" s="206"/>
      <c r="R311" s="206"/>
      <c r="S311" s="206"/>
      <c r="T311" s="207"/>
      <c r="AT311" s="208" t="s">
        <v>195</v>
      </c>
      <c r="AU311" s="208" t="s">
        <v>82</v>
      </c>
      <c r="AV311" s="13" t="s">
        <v>80</v>
      </c>
      <c r="AW311" s="13" t="s">
        <v>35</v>
      </c>
      <c r="AX311" s="13" t="s">
        <v>73</v>
      </c>
      <c r="AY311" s="208" t="s">
        <v>185</v>
      </c>
    </row>
    <row r="312" spans="1:65" s="14" customFormat="1" ht="11.25">
      <c r="B312" s="209"/>
      <c r="C312" s="210"/>
      <c r="D312" s="200" t="s">
        <v>195</v>
      </c>
      <c r="E312" s="211" t="s">
        <v>19</v>
      </c>
      <c r="F312" s="212" t="s">
        <v>1552</v>
      </c>
      <c r="G312" s="210"/>
      <c r="H312" s="213">
        <v>20.564</v>
      </c>
      <c r="I312" s="214"/>
      <c r="J312" s="210"/>
      <c r="K312" s="210"/>
      <c r="L312" s="215"/>
      <c r="M312" s="216"/>
      <c r="N312" s="217"/>
      <c r="O312" s="217"/>
      <c r="P312" s="217"/>
      <c r="Q312" s="217"/>
      <c r="R312" s="217"/>
      <c r="S312" s="217"/>
      <c r="T312" s="218"/>
      <c r="AT312" s="219" t="s">
        <v>195</v>
      </c>
      <c r="AU312" s="219" t="s">
        <v>82</v>
      </c>
      <c r="AV312" s="14" t="s">
        <v>82</v>
      </c>
      <c r="AW312" s="14" t="s">
        <v>35</v>
      </c>
      <c r="AX312" s="14" t="s">
        <v>73</v>
      </c>
      <c r="AY312" s="219" t="s">
        <v>185</v>
      </c>
    </row>
    <row r="313" spans="1:65" s="14" customFormat="1" ht="11.25">
      <c r="B313" s="209"/>
      <c r="C313" s="210"/>
      <c r="D313" s="200" t="s">
        <v>195</v>
      </c>
      <c r="E313" s="211" t="s">
        <v>19</v>
      </c>
      <c r="F313" s="212" t="s">
        <v>2258</v>
      </c>
      <c r="G313" s="210"/>
      <c r="H313" s="213">
        <v>14.275</v>
      </c>
      <c r="I313" s="214"/>
      <c r="J313" s="210"/>
      <c r="K313" s="210"/>
      <c r="L313" s="215"/>
      <c r="M313" s="216"/>
      <c r="N313" s="217"/>
      <c r="O313" s="217"/>
      <c r="P313" s="217"/>
      <c r="Q313" s="217"/>
      <c r="R313" s="217"/>
      <c r="S313" s="217"/>
      <c r="T313" s="218"/>
      <c r="AT313" s="219" t="s">
        <v>195</v>
      </c>
      <c r="AU313" s="219" t="s">
        <v>82</v>
      </c>
      <c r="AV313" s="14" t="s">
        <v>82</v>
      </c>
      <c r="AW313" s="14" t="s">
        <v>35</v>
      </c>
      <c r="AX313" s="14" t="s">
        <v>73</v>
      </c>
      <c r="AY313" s="219" t="s">
        <v>185</v>
      </c>
    </row>
    <row r="314" spans="1:65" s="14" customFormat="1" ht="11.25">
      <c r="B314" s="209"/>
      <c r="C314" s="210"/>
      <c r="D314" s="200" t="s">
        <v>195</v>
      </c>
      <c r="E314" s="211" t="s">
        <v>19</v>
      </c>
      <c r="F314" s="212" t="s">
        <v>1558</v>
      </c>
      <c r="G314" s="210"/>
      <c r="H314" s="213">
        <v>5.8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2261</v>
      </c>
      <c r="G315" s="210"/>
      <c r="H315" s="213">
        <v>11.5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5" customFormat="1" ht="11.25">
      <c r="B316" s="220"/>
      <c r="C316" s="221"/>
      <c r="D316" s="200" t="s">
        <v>195</v>
      </c>
      <c r="E316" s="222" t="s">
        <v>19</v>
      </c>
      <c r="F316" s="223" t="s">
        <v>226</v>
      </c>
      <c r="G316" s="221"/>
      <c r="H316" s="224">
        <v>52.138999999999996</v>
      </c>
      <c r="I316" s="225"/>
      <c r="J316" s="221"/>
      <c r="K316" s="221"/>
      <c r="L316" s="226"/>
      <c r="M316" s="227"/>
      <c r="N316" s="228"/>
      <c r="O316" s="228"/>
      <c r="P316" s="228"/>
      <c r="Q316" s="228"/>
      <c r="R316" s="228"/>
      <c r="S316" s="228"/>
      <c r="T316" s="229"/>
      <c r="AT316" s="230" t="s">
        <v>195</v>
      </c>
      <c r="AU316" s="230" t="s">
        <v>82</v>
      </c>
      <c r="AV316" s="15" t="s">
        <v>135</v>
      </c>
      <c r="AW316" s="15" t="s">
        <v>35</v>
      </c>
      <c r="AX316" s="15" t="s">
        <v>80</v>
      </c>
      <c r="AY316" s="230" t="s">
        <v>185</v>
      </c>
    </row>
    <row r="317" spans="1:65" s="2" customFormat="1" ht="24.2" customHeight="1">
      <c r="A317" s="36"/>
      <c r="B317" s="37"/>
      <c r="C317" s="180" t="s">
        <v>386</v>
      </c>
      <c r="D317" s="180" t="s">
        <v>187</v>
      </c>
      <c r="E317" s="181" t="s">
        <v>884</v>
      </c>
      <c r="F317" s="182" t="s">
        <v>885</v>
      </c>
      <c r="G317" s="183" t="s">
        <v>240</v>
      </c>
      <c r="H317" s="184">
        <v>52.139000000000003</v>
      </c>
      <c r="I317" s="185"/>
      <c r="J317" s="186">
        <f>ROUND(I317*H317,2)</f>
        <v>0</v>
      </c>
      <c r="K317" s="182" t="s">
        <v>191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135</v>
      </c>
      <c r="AT317" s="191" t="s">
        <v>187</v>
      </c>
      <c r="AU317" s="191" t="s">
        <v>82</v>
      </c>
      <c r="AY317" s="19" t="s">
        <v>185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80</v>
      </c>
      <c r="BK317" s="192">
        <f>ROUND(I317*H317,2)</f>
        <v>0</v>
      </c>
      <c r="BL317" s="19" t="s">
        <v>135</v>
      </c>
      <c r="BM317" s="191" t="s">
        <v>2262</v>
      </c>
    </row>
    <row r="318" spans="1:65" s="2" customFormat="1" ht="11.25">
      <c r="A318" s="36"/>
      <c r="B318" s="37"/>
      <c r="C318" s="38"/>
      <c r="D318" s="193" t="s">
        <v>193</v>
      </c>
      <c r="E318" s="38"/>
      <c r="F318" s="194" t="s">
        <v>887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193</v>
      </c>
      <c r="AU318" s="19" t="s">
        <v>82</v>
      </c>
    </row>
    <row r="319" spans="1:65" s="13" customFormat="1" ht="11.25">
      <c r="B319" s="198"/>
      <c r="C319" s="199"/>
      <c r="D319" s="200" t="s">
        <v>195</v>
      </c>
      <c r="E319" s="201" t="s">
        <v>19</v>
      </c>
      <c r="F319" s="202" t="s">
        <v>2209</v>
      </c>
      <c r="G319" s="199"/>
      <c r="H319" s="201" t="s">
        <v>19</v>
      </c>
      <c r="I319" s="203"/>
      <c r="J319" s="199"/>
      <c r="K319" s="199"/>
      <c r="L319" s="204"/>
      <c r="M319" s="205"/>
      <c r="N319" s="206"/>
      <c r="O319" s="206"/>
      <c r="P319" s="206"/>
      <c r="Q319" s="206"/>
      <c r="R319" s="206"/>
      <c r="S319" s="206"/>
      <c r="T319" s="207"/>
      <c r="AT319" s="208" t="s">
        <v>195</v>
      </c>
      <c r="AU319" s="208" t="s">
        <v>82</v>
      </c>
      <c r="AV319" s="13" t="s">
        <v>80</v>
      </c>
      <c r="AW319" s="13" t="s">
        <v>35</v>
      </c>
      <c r="AX319" s="13" t="s">
        <v>73</v>
      </c>
      <c r="AY319" s="208" t="s">
        <v>185</v>
      </c>
    </row>
    <row r="320" spans="1:65" s="14" customFormat="1" ht="11.25">
      <c r="B320" s="209"/>
      <c r="C320" s="210"/>
      <c r="D320" s="200" t="s">
        <v>195</v>
      </c>
      <c r="E320" s="211" t="s">
        <v>19</v>
      </c>
      <c r="F320" s="212" t="s">
        <v>1552</v>
      </c>
      <c r="G320" s="210"/>
      <c r="H320" s="213">
        <v>20.564</v>
      </c>
      <c r="I320" s="214"/>
      <c r="J320" s="210"/>
      <c r="K320" s="210"/>
      <c r="L320" s="215"/>
      <c r="M320" s="216"/>
      <c r="N320" s="217"/>
      <c r="O320" s="217"/>
      <c r="P320" s="217"/>
      <c r="Q320" s="217"/>
      <c r="R320" s="217"/>
      <c r="S320" s="217"/>
      <c r="T320" s="218"/>
      <c r="AT320" s="219" t="s">
        <v>195</v>
      </c>
      <c r="AU320" s="219" t="s">
        <v>82</v>
      </c>
      <c r="AV320" s="14" t="s">
        <v>82</v>
      </c>
      <c r="AW320" s="14" t="s">
        <v>35</v>
      </c>
      <c r="AX320" s="14" t="s">
        <v>73</v>
      </c>
      <c r="AY320" s="219" t="s">
        <v>185</v>
      </c>
    </row>
    <row r="321" spans="1:65" s="14" customFormat="1" ht="11.25">
      <c r="B321" s="209"/>
      <c r="C321" s="210"/>
      <c r="D321" s="200" t="s">
        <v>195</v>
      </c>
      <c r="E321" s="211" t="s">
        <v>19</v>
      </c>
      <c r="F321" s="212" t="s">
        <v>2258</v>
      </c>
      <c r="G321" s="210"/>
      <c r="H321" s="213">
        <v>14.275</v>
      </c>
      <c r="I321" s="214"/>
      <c r="J321" s="210"/>
      <c r="K321" s="210"/>
      <c r="L321" s="215"/>
      <c r="M321" s="216"/>
      <c r="N321" s="217"/>
      <c r="O321" s="217"/>
      <c r="P321" s="217"/>
      <c r="Q321" s="217"/>
      <c r="R321" s="217"/>
      <c r="S321" s="217"/>
      <c r="T321" s="218"/>
      <c r="AT321" s="219" t="s">
        <v>195</v>
      </c>
      <c r="AU321" s="219" t="s">
        <v>82</v>
      </c>
      <c r="AV321" s="14" t="s">
        <v>82</v>
      </c>
      <c r="AW321" s="14" t="s">
        <v>35</v>
      </c>
      <c r="AX321" s="14" t="s">
        <v>73</v>
      </c>
      <c r="AY321" s="219" t="s">
        <v>185</v>
      </c>
    </row>
    <row r="322" spans="1:65" s="14" customFormat="1" ht="11.25">
      <c r="B322" s="209"/>
      <c r="C322" s="210"/>
      <c r="D322" s="200" t="s">
        <v>195</v>
      </c>
      <c r="E322" s="211" t="s">
        <v>19</v>
      </c>
      <c r="F322" s="212" t="s">
        <v>1558</v>
      </c>
      <c r="G322" s="210"/>
      <c r="H322" s="213">
        <v>5.8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1:65" s="14" customFormat="1" ht="11.25">
      <c r="B323" s="209"/>
      <c r="C323" s="210"/>
      <c r="D323" s="200" t="s">
        <v>195</v>
      </c>
      <c r="E323" s="211" t="s">
        <v>19</v>
      </c>
      <c r="F323" s="212" t="s">
        <v>2261</v>
      </c>
      <c r="G323" s="210"/>
      <c r="H323" s="213">
        <v>11.5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1:65" s="15" customFormat="1" ht="11.25">
      <c r="B324" s="220"/>
      <c r="C324" s="221"/>
      <c r="D324" s="200" t="s">
        <v>195</v>
      </c>
      <c r="E324" s="222" t="s">
        <v>19</v>
      </c>
      <c r="F324" s="223" t="s">
        <v>226</v>
      </c>
      <c r="G324" s="221"/>
      <c r="H324" s="224">
        <v>52.138999999999996</v>
      </c>
      <c r="I324" s="225"/>
      <c r="J324" s="221"/>
      <c r="K324" s="221"/>
      <c r="L324" s="226"/>
      <c r="M324" s="227"/>
      <c r="N324" s="228"/>
      <c r="O324" s="228"/>
      <c r="P324" s="228"/>
      <c r="Q324" s="228"/>
      <c r="R324" s="228"/>
      <c r="S324" s="228"/>
      <c r="T324" s="229"/>
      <c r="AT324" s="230" t="s">
        <v>195</v>
      </c>
      <c r="AU324" s="230" t="s">
        <v>82</v>
      </c>
      <c r="AV324" s="15" t="s">
        <v>135</v>
      </c>
      <c r="AW324" s="15" t="s">
        <v>35</v>
      </c>
      <c r="AX324" s="15" t="s">
        <v>80</v>
      </c>
      <c r="AY324" s="230" t="s">
        <v>185</v>
      </c>
    </row>
    <row r="325" spans="1:65" s="2" customFormat="1" ht="37.9" customHeight="1">
      <c r="A325" s="36"/>
      <c r="B325" s="37"/>
      <c r="C325" s="180" t="s">
        <v>393</v>
      </c>
      <c r="D325" s="180" t="s">
        <v>187</v>
      </c>
      <c r="E325" s="181" t="s">
        <v>899</v>
      </c>
      <c r="F325" s="182" t="s">
        <v>900</v>
      </c>
      <c r="G325" s="183" t="s">
        <v>342</v>
      </c>
      <c r="H325" s="184">
        <v>2.972</v>
      </c>
      <c r="I325" s="185"/>
      <c r="J325" s="186">
        <f>ROUND(I325*H325,2)</f>
        <v>0</v>
      </c>
      <c r="K325" s="182" t="s">
        <v>191</v>
      </c>
      <c r="L325" s="41"/>
      <c r="M325" s="187" t="s">
        <v>19</v>
      </c>
      <c r="N325" s="188" t="s">
        <v>44</v>
      </c>
      <c r="O325" s="66"/>
      <c r="P325" s="189">
        <f>O325*H325</f>
        <v>0</v>
      </c>
      <c r="Q325" s="189">
        <v>1.0551200000000001</v>
      </c>
      <c r="R325" s="189">
        <f>Q325*H325</f>
        <v>3.1358166400000003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135</v>
      </c>
      <c r="AT325" s="191" t="s">
        <v>187</v>
      </c>
      <c r="AU325" s="191" t="s">
        <v>82</v>
      </c>
      <c r="AY325" s="19" t="s">
        <v>185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80</v>
      </c>
      <c r="BK325" s="192">
        <f>ROUND(I325*H325,2)</f>
        <v>0</v>
      </c>
      <c r="BL325" s="19" t="s">
        <v>135</v>
      </c>
      <c r="BM325" s="191" t="s">
        <v>2263</v>
      </c>
    </row>
    <row r="326" spans="1:65" s="2" customFormat="1" ht="11.25">
      <c r="A326" s="36"/>
      <c r="B326" s="37"/>
      <c r="C326" s="38"/>
      <c r="D326" s="193" t="s">
        <v>193</v>
      </c>
      <c r="E326" s="38"/>
      <c r="F326" s="194" t="s">
        <v>902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193</v>
      </c>
      <c r="AU326" s="19" t="s">
        <v>82</v>
      </c>
    </row>
    <row r="327" spans="1:65" s="14" customFormat="1" ht="11.25">
      <c r="B327" s="209"/>
      <c r="C327" s="210"/>
      <c r="D327" s="200" t="s">
        <v>195</v>
      </c>
      <c r="E327" s="211" t="s">
        <v>19</v>
      </c>
      <c r="F327" s="212" t="s">
        <v>2264</v>
      </c>
      <c r="G327" s="210"/>
      <c r="H327" s="213">
        <v>2.972</v>
      </c>
      <c r="I327" s="214"/>
      <c r="J327" s="210"/>
      <c r="K327" s="210"/>
      <c r="L327" s="215"/>
      <c r="M327" s="216"/>
      <c r="N327" s="217"/>
      <c r="O327" s="217"/>
      <c r="P327" s="217"/>
      <c r="Q327" s="217"/>
      <c r="R327" s="217"/>
      <c r="S327" s="217"/>
      <c r="T327" s="218"/>
      <c r="AT327" s="219" t="s">
        <v>195</v>
      </c>
      <c r="AU327" s="219" t="s">
        <v>82</v>
      </c>
      <c r="AV327" s="14" t="s">
        <v>82</v>
      </c>
      <c r="AW327" s="14" t="s">
        <v>35</v>
      </c>
      <c r="AX327" s="14" t="s">
        <v>73</v>
      </c>
      <c r="AY327" s="219" t="s">
        <v>185</v>
      </c>
    </row>
    <row r="328" spans="1:65" s="15" customFormat="1" ht="11.25">
      <c r="B328" s="220"/>
      <c r="C328" s="221"/>
      <c r="D328" s="200" t="s">
        <v>195</v>
      </c>
      <c r="E328" s="222" t="s">
        <v>19</v>
      </c>
      <c r="F328" s="223" t="s">
        <v>226</v>
      </c>
      <c r="G328" s="221"/>
      <c r="H328" s="224">
        <v>2.972</v>
      </c>
      <c r="I328" s="225"/>
      <c r="J328" s="221"/>
      <c r="K328" s="221"/>
      <c r="L328" s="226"/>
      <c r="M328" s="227"/>
      <c r="N328" s="228"/>
      <c r="O328" s="228"/>
      <c r="P328" s="228"/>
      <c r="Q328" s="228"/>
      <c r="R328" s="228"/>
      <c r="S328" s="228"/>
      <c r="T328" s="229"/>
      <c r="AT328" s="230" t="s">
        <v>195</v>
      </c>
      <c r="AU328" s="230" t="s">
        <v>82</v>
      </c>
      <c r="AV328" s="15" t="s">
        <v>135</v>
      </c>
      <c r="AW328" s="15" t="s">
        <v>35</v>
      </c>
      <c r="AX328" s="15" t="s">
        <v>80</v>
      </c>
      <c r="AY328" s="230" t="s">
        <v>185</v>
      </c>
    </row>
    <row r="329" spans="1:65" s="2" customFormat="1" ht="24.2" customHeight="1">
      <c r="A329" s="36"/>
      <c r="B329" s="37"/>
      <c r="C329" s="180" t="s">
        <v>400</v>
      </c>
      <c r="D329" s="180" t="s">
        <v>187</v>
      </c>
      <c r="E329" s="181" t="s">
        <v>905</v>
      </c>
      <c r="F329" s="182" t="s">
        <v>906</v>
      </c>
      <c r="G329" s="183" t="s">
        <v>190</v>
      </c>
      <c r="H329" s="184">
        <v>4.6260000000000003</v>
      </c>
      <c r="I329" s="185"/>
      <c r="J329" s="186">
        <f>ROUND(I329*H329,2)</f>
        <v>0</v>
      </c>
      <c r="K329" s="182" t="s">
        <v>191</v>
      </c>
      <c r="L329" s="41"/>
      <c r="M329" s="187" t="s">
        <v>19</v>
      </c>
      <c r="N329" s="188" t="s">
        <v>44</v>
      </c>
      <c r="O329" s="66"/>
      <c r="P329" s="189">
        <f>O329*H329</f>
        <v>0</v>
      </c>
      <c r="Q329" s="189">
        <v>2.4533700000000001</v>
      </c>
      <c r="R329" s="189">
        <f>Q329*H329</f>
        <v>11.34928962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135</v>
      </c>
      <c r="AT329" s="191" t="s">
        <v>187</v>
      </c>
      <c r="AU329" s="191" t="s">
        <v>82</v>
      </c>
      <c r="AY329" s="19" t="s">
        <v>185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80</v>
      </c>
      <c r="BK329" s="192">
        <f>ROUND(I329*H329,2)</f>
        <v>0</v>
      </c>
      <c r="BL329" s="19" t="s">
        <v>135</v>
      </c>
      <c r="BM329" s="191" t="s">
        <v>2265</v>
      </c>
    </row>
    <row r="330" spans="1:65" s="2" customFormat="1" ht="11.25">
      <c r="A330" s="36"/>
      <c r="B330" s="37"/>
      <c r="C330" s="38"/>
      <c r="D330" s="193" t="s">
        <v>193</v>
      </c>
      <c r="E330" s="38"/>
      <c r="F330" s="194" t="s">
        <v>908</v>
      </c>
      <c r="G330" s="38"/>
      <c r="H330" s="38"/>
      <c r="I330" s="195"/>
      <c r="J330" s="38"/>
      <c r="K330" s="38"/>
      <c r="L330" s="41"/>
      <c r="M330" s="196"/>
      <c r="N330" s="197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193</v>
      </c>
      <c r="AU330" s="19" t="s">
        <v>82</v>
      </c>
    </row>
    <row r="331" spans="1:65" s="13" customFormat="1" ht="11.25">
      <c r="B331" s="198"/>
      <c r="C331" s="199"/>
      <c r="D331" s="200" t="s">
        <v>195</v>
      </c>
      <c r="E331" s="201" t="s">
        <v>19</v>
      </c>
      <c r="F331" s="202" t="s">
        <v>2209</v>
      </c>
      <c r="G331" s="199"/>
      <c r="H331" s="201" t="s">
        <v>19</v>
      </c>
      <c r="I331" s="203"/>
      <c r="J331" s="199"/>
      <c r="K331" s="199"/>
      <c r="L331" s="204"/>
      <c r="M331" s="205"/>
      <c r="N331" s="206"/>
      <c r="O331" s="206"/>
      <c r="P331" s="206"/>
      <c r="Q331" s="206"/>
      <c r="R331" s="206"/>
      <c r="S331" s="206"/>
      <c r="T331" s="207"/>
      <c r="AT331" s="208" t="s">
        <v>195</v>
      </c>
      <c r="AU331" s="208" t="s">
        <v>82</v>
      </c>
      <c r="AV331" s="13" t="s">
        <v>80</v>
      </c>
      <c r="AW331" s="13" t="s">
        <v>35</v>
      </c>
      <c r="AX331" s="13" t="s">
        <v>73</v>
      </c>
      <c r="AY331" s="208" t="s">
        <v>185</v>
      </c>
    </row>
    <row r="332" spans="1:65" s="14" customFormat="1" ht="11.25">
      <c r="B332" s="209"/>
      <c r="C332" s="210"/>
      <c r="D332" s="200" t="s">
        <v>195</v>
      </c>
      <c r="E332" s="211" t="s">
        <v>19</v>
      </c>
      <c r="F332" s="212" t="s">
        <v>1567</v>
      </c>
      <c r="G332" s="210"/>
      <c r="H332" s="213">
        <v>1.859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1:65" s="14" customFormat="1" ht="11.25">
      <c r="B333" s="209"/>
      <c r="C333" s="210"/>
      <c r="D333" s="200" t="s">
        <v>195</v>
      </c>
      <c r="E333" s="211" t="s">
        <v>19</v>
      </c>
      <c r="F333" s="212" t="s">
        <v>2266</v>
      </c>
      <c r="G333" s="210"/>
      <c r="H333" s="213">
        <v>0.82699999999999996</v>
      </c>
      <c r="I333" s="214"/>
      <c r="J333" s="210"/>
      <c r="K333" s="210"/>
      <c r="L333" s="215"/>
      <c r="M333" s="216"/>
      <c r="N333" s="217"/>
      <c r="O333" s="217"/>
      <c r="P333" s="217"/>
      <c r="Q333" s="217"/>
      <c r="R333" s="217"/>
      <c r="S333" s="217"/>
      <c r="T333" s="218"/>
      <c r="AT333" s="219" t="s">
        <v>195</v>
      </c>
      <c r="AU333" s="219" t="s">
        <v>82</v>
      </c>
      <c r="AV333" s="14" t="s">
        <v>82</v>
      </c>
      <c r="AW333" s="14" t="s">
        <v>35</v>
      </c>
      <c r="AX333" s="14" t="s">
        <v>73</v>
      </c>
      <c r="AY333" s="219" t="s">
        <v>185</v>
      </c>
    </row>
    <row r="334" spans="1:65" s="14" customFormat="1" ht="11.25">
      <c r="B334" s="209"/>
      <c r="C334" s="210"/>
      <c r="D334" s="200" t="s">
        <v>195</v>
      </c>
      <c r="E334" s="211" t="s">
        <v>19</v>
      </c>
      <c r="F334" s="212" t="s">
        <v>2267</v>
      </c>
      <c r="G334" s="210"/>
      <c r="H334" s="213">
        <v>0.62</v>
      </c>
      <c r="I334" s="214"/>
      <c r="J334" s="210"/>
      <c r="K334" s="210"/>
      <c r="L334" s="215"/>
      <c r="M334" s="216"/>
      <c r="N334" s="217"/>
      <c r="O334" s="217"/>
      <c r="P334" s="217"/>
      <c r="Q334" s="217"/>
      <c r="R334" s="217"/>
      <c r="S334" s="217"/>
      <c r="T334" s="218"/>
      <c r="AT334" s="219" t="s">
        <v>195</v>
      </c>
      <c r="AU334" s="219" t="s">
        <v>82</v>
      </c>
      <c r="AV334" s="14" t="s">
        <v>82</v>
      </c>
      <c r="AW334" s="14" t="s">
        <v>35</v>
      </c>
      <c r="AX334" s="14" t="s">
        <v>73</v>
      </c>
      <c r="AY334" s="219" t="s">
        <v>185</v>
      </c>
    </row>
    <row r="335" spans="1:65" s="14" customFormat="1" ht="11.25">
      <c r="B335" s="209"/>
      <c r="C335" s="210"/>
      <c r="D335" s="200" t="s">
        <v>195</v>
      </c>
      <c r="E335" s="211" t="s">
        <v>19</v>
      </c>
      <c r="F335" s="212" t="s">
        <v>2268</v>
      </c>
      <c r="G335" s="210"/>
      <c r="H335" s="213">
        <v>0.14099999999999999</v>
      </c>
      <c r="I335" s="214"/>
      <c r="J335" s="210"/>
      <c r="K335" s="210"/>
      <c r="L335" s="215"/>
      <c r="M335" s="216"/>
      <c r="N335" s="217"/>
      <c r="O335" s="217"/>
      <c r="P335" s="217"/>
      <c r="Q335" s="217"/>
      <c r="R335" s="217"/>
      <c r="S335" s="217"/>
      <c r="T335" s="218"/>
      <c r="AT335" s="219" t="s">
        <v>195</v>
      </c>
      <c r="AU335" s="219" t="s">
        <v>82</v>
      </c>
      <c r="AV335" s="14" t="s">
        <v>82</v>
      </c>
      <c r="AW335" s="14" t="s">
        <v>35</v>
      </c>
      <c r="AX335" s="14" t="s">
        <v>73</v>
      </c>
      <c r="AY335" s="219" t="s">
        <v>185</v>
      </c>
    </row>
    <row r="336" spans="1:65" s="13" customFormat="1" ht="11.25">
      <c r="B336" s="198"/>
      <c r="C336" s="199"/>
      <c r="D336" s="200" t="s">
        <v>195</v>
      </c>
      <c r="E336" s="201" t="s">
        <v>19</v>
      </c>
      <c r="F336" s="202" t="s">
        <v>2269</v>
      </c>
      <c r="G336" s="199"/>
      <c r="H336" s="201" t="s">
        <v>19</v>
      </c>
      <c r="I336" s="203"/>
      <c r="J336" s="199"/>
      <c r="K336" s="199"/>
      <c r="L336" s="204"/>
      <c r="M336" s="205"/>
      <c r="N336" s="206"/>
      <c r="O336" s="206"/>
      <c r="P336" s="206"/>
      <c r="Q336" s="206"/>
      <c r="R336" s="206"/>
      <c r="S336" s="206"/>
      <c r="T336" s="207"/>
      <c r="AT336" s="208" t="s">
        <v>195</v>
      </c>
      <c r="AU336" s="208" t="s">
        <v>82</v>
      </c>
      <c r="AV336" s="13" t="s">
        <v>80</v>
      </c>
      <c r="AW336" s="13" t="s">
        <v>35</v>
      </c>
      <c r="AX336" s="13" t="s">
        <v>73</v>
      </c>
      <c r="AY336" s="208" t="s">
        <v>185</v>
      </c>
    </row>
    <row r="337" spans="1:65" s="14" customFormat="1" ht="11.25">
      <c r="B337" s="209"/>
      <c r="C337" s="210"/>
      <c r="D337" s="200" t="s">
        <v>195</v>
      </c>
      <c r="E337" s="211" t="s">
        <v>19</v>
      </c>
      <c r="F337" s="212" t="s">
        <v>2270</v>
      </c>
      <c r="G337" s="210"/>
      <c r="H337" s="213">
        <v>0.67800000000000005</v>
      </c>
      <c r="I337" s="214"/>
      <c r="J337" s="210"/>
      <c r="K337" s="210"/>
      <c r="L337" s="215"/>
      <c r="M337" s="216"/>
      <c r="N337" s="217"/>
      <c r="O337" s="217"/>
      <c r="P337" s="217"/>
      <c r="Q337" s="217"/>
      <c r="R337" s="217"/>
      <c r="S337" s="217"/>
      <c r="T337" s="218"/>
      <c r="AT337" s="219" t="s">
        <v>195</v>
      </c>
      <c r="AU337" s="219" t="s">
        <v>82</v>
      </c>
      <c r="AV337" s="14" t="s">
        <v>82</v>
      </c>
      <c r="AW337" s="14" t="s">
        <v>35</v>
      </c>
      <c r="AX337" s="14" t="s">
        <v>73</v>
      </c>
      <c r="AY337" s="219" t="s">
        <v>185</v>
      </c>
    </row>
    <row r="338" spans="1:65" s="14" customFormat="1" ht="11.25">
      <c r="B338" s="209"/>
      <c r="C338" s="210"/>
      <c r="D338" s="200" t="s">
        <v>195</v>
      </c>
      <c r="E338" s="211" t="s">
        <v>19</v>
      </c>
      <c r="F338" s="212" t="s">
        <v>2271</v>
      </c>
      <c r="G338" s="210"/>
      <c r="H338" s="213">
        <v>0.32400000000000001</v>
      </c>
      <c r="I338" s="214"/>
      <c r="J338" s="210"/>
      <c r="K338" s="210"/>
      <c r="L338" s="215"/>
      <c r="M338" s="216"/>
      <c r="N338" s="217"/>
      <c r="O338" s="217"/>
      <c r="P338" s="217"/>
      <c r="Q338" s="217"/>
      <c r="R338" s="217"/>
      <c r="S338" s="217"/>
      <c r="T338" s="218"/>
      <c r="AT338" s="219" t="s">
        <v>195</v>
      </c>
      <c r="AU338" s="219" t="s">
        <v>82</v>
      </c>
      <c r="AV338" s="14" t="s">
        <v>82</v>
      </c>
      <c r="AW338" s="14" t="s">
        <v>35</v>
      </c>
      <c r="AX338" s="14" t="s">
        <v>73</v>
      </c>
      <c r="AY338" s="219" t="s">
        <v>185</v>
      </c>
    </row>
    <row r="339" spans="1:65" s="14" customFormat="1" ht="11.25">
      <c r="B339" s="209"/>
      <c r="C339" s="210"/>
      <c r="D339" s="200" t="s">
        <v>195</v>
      </c>
      <c r="E339" s="211" t="s">
        <v>19</v>
      </c>
      <c r="F339" s="212" t="s">
        <v>2272</v>
      </c>
      <c r="G339" s="210"/>
      <c r="H339" s="213">
        <v>0.17699999999999999</v>
      </c>
      <c r="I339" s="214"/>
      <c r="J339" s="210"/>
      <c r="K339" s="210"/>
      <c r="L339" s="215"/>
      <c r="M339" s="216"/>
      <c r="N339" s="217"/>
      <c r="O339" s="217"/>
      <c r="P339" s="217"/>
      <c r="Q339" s="217"/>
      <c r="R339" s="217"/>
      <c r="S339" s="217"/>
      <c r="T339" s="218"/>
      <c r="AT339" s="219" t="s">
        <v>195</v>
      </c>
      <c r="AU339" s="219" t="s">
        <v>82</v>
      </c>
      <c r="AV339" s="14" t="s">
        <v>82</v>
      </c>
      <c r="AW339" s="14" t="s">
        <v>35</v>
      </c>
      <c r="AX339" s="14" t="s">
        <v>73</v>
      </c>
      <c r="AY339" s="219" t="s">
        <v>185</v>
      </c>
    </row>
    <row r="340" spans="1:65" s="15" customFormat="1" ht="11.25">
      <c r="B340" s="220"/>
      <c r="C340" s="221"/>
      <c r="D340" s="200" t="s">
        <v>195</v>
      </c>
      <c r="E340" s="222" t="s">
        <v>19</v>
      </c>
      <c r="F340" s="223" t="s">
        <v>226</v>
      </c>
      <c r="G340" s="221"/>
      <c r="H340" s="224">
        <v>4.6259999999999994</v>
      </c>
      <c r="I340" s="225"/>
      <c r="J340" s="221"/>
      <c r="K340" s="221"/>
      <c r="L340" s="226"/>
      <c r="M340" s="227"/>
      <c r="N340" s="228"/>
      <c r="O340" s="228"/>
      <c r="P340" s="228"/>
      <c r="Q340" s="228"/>
      <c r="R340" s="228"/>
      <c r="S340" s="228"/>
      <c r="T340" s="229"/>
      <c r="AT340" s="230" t="s">
        <v>195</v>
      </c>
      <c r="AU340" s="230" t="s">
        <v>82</v>
      </c>
      <c r="AV340" s="15" t="s">
        <v>135</v>
      </c>
      <c r="AW340" s="15" t="s">
        <v>35</v>
      </c>
      <c r="AX340" s="15" t="s">
        <v>80</v>
      </c>
      <c r="AY340" s="230" t="s">
        <v>185</v>
      </c>
    </row>
    <row r="341" spans="1:65" s="2" customFormat="1" ht="24.2" customHeight="1">
      <c r="A341" s="36"/>
      <c r="B341" s="37"/>
      <c r="C341" s="180" t="s">
        <v>409</v>
      </c>
      <c r="D341" s="180" t="s">
        <v>187</v>
      </c>
      <c r="E341" s="181" t="s">
        <v>930</v>
      </c>
      <c r="F341" s="182" t="s">
        <v>931</v>
      </c>
      <c r="G341" s="183" t="s">
        <v>342</v>
      </c>
      <c r="H341" s="184">
        <v>0.57799999999999996</v>
      </c>
      <c r="I341" s="185"/>
      <c r="J341" s="186">
        <f>ROUND(I341*H341,2)</f>
        <v>0</v>
      </c>
      <c r="K341" s="182" t="s">
        <v>191</v>
      </c>
      <c r="L341" s="41"/>
      <c r="M341" s="187" t="s">
        <v>19</v>
      </c>
      <c r="N341" s="188" t="s">
        <v>44</v>
      </c>
      <c r="O341" s="66"/>
      <c r="P341" s="189">
        <f>O341*H341</f>
        <v>0</v>
      </c>
      <c r="Q341" s="189">
        <v>1.0492699999999999</v>
      </c>
      <c r="R341" s="189">
        <f>Q341*H341</f>
        <v>0.60647805999999993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135</v>
      </c>
      <c r="AT341" s="191" t="s">
        <v>187</v>
      </c>
      <c r="AU341" s="191" t="s">
        <v>82</v>
      </c>
      <c r="AY341" s="19" t="s">
        <v>185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80</v>
      </c>
      <c r="BK341" s="192">
        <f>ROUND(I341*H341,2)</f>
        <v>0</v>
      </c>
      <c r="BL341" s="19" t="s">
        <v>135</v>
      </c>
      <c r="BM341" s="191" t="s">
        <v>2273</v>
      </c>
    </row>
    <row r="342" spans="1:65" s="2" customFormat="1" ht="11.25">
      <c r="A342" s="36"/>
      <c r="B342" s="37"/>
      <c r="C342" s="38"/>
      <c r="D342" s="193" t="s">
        <v>193</v>
      </c>
      <c r="E342" s="38"/>
      <c r="F342" s="194" t="s">
        <v>933</v>
      </c>
      <c r="G342" s="38"/>
      <c r="H342" s="38"/>
      <c r="I342" s="195"/>
      <c r="J342" s="38"/>
      <c r="K342" s="38"/>
      <c r="L342" s="41"/>
      <c r="M342" s="196"/>
      <c r="N342" s="197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193</v>
      </c>
      <c r="AU342" s="19" t="s">
        <v>82</v>
      </c>
    </row>
    <row r="343" spans="1:65" s="14" customFormat="1" ht="11.25">
      <c r="B343" s="209"/>
      <c r="C343" s="210"/>
      <c r="D343" s="200" t="s">
        <v>195</v>
      </c>
      <c r="E343" s="211" t="s">
        <v>19</v>
      </c>
      <c r="F343" s="212" t="s">
        <v>2274</v>
      </c>
      <c r="G343" s="210"/>
      <c r="H343" s="213">
        <v>0.57799999999999996</v>
      </c>
      <c r="I343" s="214"/>
      <c r="J343" s="210"/>
      <c r="K343" s="210"/>
      <c r="L343" s="215"/>
      <c r="M343" s="216"/>
      <c r="N343" s="217"/>
      <c r="O343" s="217"/>
      <c r="P343" s="217"/>
      <c r="Q343" s="217"/>
      <c r="R343" s="217"/>
      <c r="S343" s="217"/>
      <c r="T343" s="218"/>
      <c r="AT343" s="219" t="s">
        <v>195</v>
      </c>
      <c r="AU343" s="219" t="s">
        <v>82</v>
      </c>
      <c r="AV343" s="14" t="s">
        <v>82</v>
      </c>
      <c r="AW343" s="14" t="s">
        <v>35</v>
      </c>
      <c r="AX343" s="14" t="s">
        <v>73</v>
      </c>
      <c r="AY343" s="219" t="s">
        <v>185</v>
      </c>
    </row>
    <row r="344" spans="1:65" s="15" customFormat="1" ht="11.25">
      <c r="B344" s="220"/>
      <c r="C344" s="221"/>
      <c r="D344" s="200" t="s">
        <v>195</v>
      </c>
      <c r="E344" s="222" t="s">
        <v>19</v>
      </c>
      <c r="F344" s="223" t="s">
        <v>226</v>
      </c>
      <c r="G344" s="221"/>
      <c r="H344" s="224">
        <v>0.57799999999999996</v>
      </c>
      <c r="I344" s="225"/>
      <c r="J344" s="221"/>
      <c r="K344" s="221"/>
      <c r="L344" s="226"/>
      <c r="M344" s="227"/>
      <c r="N344" s="228"/>
      <c r="O344" s="228"/>
      <c r="P344" s="228"/>
      <c r="Q344" s="228"/>
      <c r="R344" s="228"/>
      <c r="S344" s="228"/>
      <c r="T344" s="229"/>
      <c r="AT344" s="230" t="s">
        <v>195</v>
      </c>
      <c r="AU344" s="230" t="s">
        <v>82</v>
      </c>
      <c r="AV344" s="15" t="s">
        <v>135</v>
      </c>
      <c r="AW344" s="15" t="s">
        <v>35</v>
      </c>
      <c r="AX344" s="15" t="s">
        <v>80</v>
      </c>
      <c r="AY344" s="230" t="s">
        <v>185</v>
      </c>
    </row>
    <row r="345" spans="1:65" s="2" customFormat="1" ht="24.2" customHeight="1">
      <c r="A345" s="36"/>
      <c r="B345" s="37"/>
      <c r="C345" s="180" t="s">
        <v>417</v>
      </c>
      <c r="D345" s="180" t="s">
        <v>187</v>
      </c>
      <c r="E345" s="181" t="s">
        <v>936</v>
      </c>
      <c r="F345" s="182" t="s">
        <v>937</v>
      </c>
      <c r="G345" s="183" t="s">
        <v>240</v>
      </c>
      <c r="H345" s="184">
        <v>15.456</v>
      </c>
      <c r="I345" s="185"/>
      <c r="J345" s="186">
        <f>ROUND(I345*H345,2)</f>
        <v>0</v>
      </c>
      <c r="K345" s="182" t="s">
        <v>191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1.282E-2</v>
      </c>
      <c r="R345" s="189">
        <f>Q345*H345</f>
        <v>0.19814592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135</v>
      </c>
      <c r="AT345" s="191" t="s">
        <v>187</v>
      </c>
      <c r="AU345" s="191" t="s">
        <v>82</v>
      </c>
      <c r="AY345" s="19" t="s">
        <v>185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80</v>
      </c>
      <c r="BK345" s="192">
        <f>ROUND(I345*H345,2)</f>
        <v>0</v>
      </c>
      <c r="BL345" s="19" t="s">
        <v>135</v>
      </c>
      <c r="BM345" s="191" t="s">
        <v>2275</v>
      </c>
    </row>
    <row r="346" spans="1:65" s="2" customFormat="1" ht="11.25">
      <c r="A346" s="36"/>
      <c r="B346" s="37"/>
      <c r="C346" s="38"/>
      <c r="D346" s="193" t="s">
        <v>193</v>
      </c>
      <c r="E346" s="38"/>
      <c r="F346" s="194" t="s">
        <v>939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193</v>
      </c>
      <c r="AU346" s="19" t="s">
        <v>82</v>
      </c>
    </row>
    <row r="347" spans="1:65" s="13" customFormat="1" ht="11.25">
      <c r="B347" s="198"/>
      <c r="C347" s="199"/>
      <c r="D347" s="200" t="s">
        <v>195</v>
      </c>
      <c r="E347" s="201" t="s">
        <v>19</v>
      </c>
      <c r="F347" s="202" t="s">
        <v>2209</v>
      </c>
      <c r="G347" s="199"/>
      <c r="H347" s="201" t="s">
        <v>19</v>
      </c>
      <c r="I347" s="203"/>
      <c r="J347" s="199"/>
      <c r="K347" s="199"/>
      <c r="L347" s="204"/>
      <c r="M347" s="205"/>
      <c r="N347" s="206"/>
      <c r="O347" s="206"/>
      <c r="P347" s="206"/>
      <c r="Q347" s="206"/>
      <c r="R347" s="206"/>
      <c r="S347" s="206"/>
      <c r="T347" s="207"/>
      <c r="AT347" s="208" t="s">
        <v>195</v>
      </c>
      <c r="AU347" s="208" t="s">
        <v>82</v>
      </c>
      <c r="AV347" s="13" t="s">
        <v>80</v>
      </c>
      <c r="AW347" s="13" t="s">
        <v>35</v>
      </c>
      <c r="AX347" s="13" t="s">
        <v>73</v>
      </c>
      <c r="AY347" s="208" t="s">
        <v>185</v>
      </c>
    </row>
    <row r="348" spans="1:65" s="14" customFormat="1" ht="11.25">
      <c r="B348" s="209"/>
      <c r="C348" s="210"/>
      <c r="D348" s="200" t="s">
        <v>195</v>
      </c>
      <c r="E348" s="211" t="s">
        <v>19</v>
      </c>
      <c r="F348" s="212" t="s">
        <v>942</v>
      </c>
      <c r="G348" s="210"/>
      <c r="H348" s="213">
        <v>2.64</v>
      </c>
      <c r="I348" s="214"/>
      <c r="J348" s="210"/>
      <c r="K348" s="210"/>
      <c r="L348" s="215"/>
      <c r="M348" s="216"/>
      <c r="N348" s="217"/>
      <c r="O348" s="217"/>
      <c r="P348" s="217"/>
      <c r="Q348" s="217"/>
      <c r="R348" s="217"/>
      <c r="S348" s="217"/>
      <c r="T348" s="218"/>
      <c r="AT348" s="219" t="s">
        <v>195</v>
      </c>
      <c r="AU348" s="219" t="s">
        <v>82</v>
      </c>
      <c r="AV348" s="14" t="s">
        <v>82</v>
      </c>
      <c r="AW348" s="14" t="s">
        <v>35</v>
      </c>
      <c r="AX348" s="14" t="s">
        <v>73</v>
      </c>
      <c r="AY348" s="219" t="s">
        <v>185</v>
      </c>
    </row>
    <row r="349" spans="1:65" s="14" customFormat="1" ht="11.25">
      <c r="B349" s="209"/>
      <c r="C349" s="210"/>
      <c r="D349" s="200" t="s">
        <v>195</v>
      </c>
      <c r="E349" s="211" t="s">
        <v>19</v>
      </c>
      <c r="F349" s="212" t="s">
        <v>2276</v>
      </c>
      <c r="G349" s="210"/>
      <c r="H349" s="213">
        <v>4.32</v>
      </c>
      <c r="I349" s="214"/>
      <c r="J349" s="210"/>
      <c r="K349" s="210"/>
      <c r="L349" s="215"/>
      <c r="M349" s="216"/>
      <c r="N349" s="217"/>
      <c r="O349" s="217"/>
      <c r="P349" s="217"/>
      <c r="Q349" s="217"/>
      <c r="R349" s="217"/>
      <c r="S349" s="217"/>
      <c r="T349" s="218"/>
      <c r="AT349" s="219" t="s">
        <v>195</v>
      </c>
      <c r="AU349" s="219" t="s">
        <v>82</v>
      </c>
      <c r="AV349" s="14" t="s">
        <v>82</v>
      </c>
      <c r="AW349" s="14" t="s">
        <v>35</v>
      </c>
      <c r="AX349" s="14" t="s">
        <v>73</v>
      </c>
      <c r="AY349" s="219" t="s">
        <v>185</v>
      </c>
    </row>
    <row r="350" spans="1:65" s="14" customFormat="1" ht="11.25">
      <c r="B350" s="209"/>
      <c r="C350" s="210"/>
      <c r="D350" s="200" t="s">
        <v>195</v>
      </c>
      <c r="E350" s="211" t="s">
        <v>19</v>
      </c>
      <c r="F350" s="212" t="s">
        <v>1574</v>
      </c>
      <c r="G350" s="210"/>
      <c r="H350" s="213">
        <v>4.2480000000000002</v>
      </c>
      <c r="I350" s="214"/>
      <c r="J350" s="210"/>
      <c r="K350" s="210"/>
      <c r="L350" s="215"/>
      <c r="M350" s="216"/>
      <c r="N350" s="217"/>
      <c r="O350" s="217"/>
      <c r="P350" s="217"/>
      <c r="Q350" s="217"/>
      <c r="R350" s="217"/>
      <c r="S350" s="217"/>
      <c r="T350" s="218"/>
      <c r="AT350" s="219" t="s">
        <v>195</v>
      </c>
      <c r="AU350" s="219" t="s">
        <v>82</v>
      </c>
      <c r="AV350" s="14" t="s">
        <v>82</v>
      </c>
      <c r="AW350" s="14" t="s">
        <v>35</v>
      </c>
      <c r="AX350" s="14" t="s">
        <v>73</v>
      </c>
      <c r="AY350" s="219" t="s">
        <v>185</v>
      </c>
    </row>
    <row r="351" spans="1:65" s="14" customFormat="1" ht="11.25">
      <c r="B351" s="209"/>
      <c r="C351" s="210"/>
      <c r="D351" s="200" t="s">
        <v>195</v>
      </c>
      <c r="E351" s="211" t="s">
        <v>19</v>
      </c>
      <c r="F351" s="212" t="s">
        <v>1574</v>
      </c>
      <c r="G351" s="210"/>
      <c r="H351" s="213">
        <v>4.2480000000000002</v>
      </c>
      <c r="I351" s="214"/>
      <c r="J351" s="210"/>
      <c r="K351" s="210"/>
      <c r="L351" s="215"/>
      <c r="M351" s="216"/>
      <c r="N351" s="217"/>
      <c r="O351" s="217"/>
      <c r="P351" s="217"/>
      <c r="Q351" s="217"/>
      <c r="R351" s="217"/>
      <c r="S351" s="217"/>
      <c r="T351" s="218"/>
      <c r="AT351" s="219" t="s">
        <v>195</v>
      </c>
      <c r="AU351" s="219" t="s">
        <v>82</v>
      </c>
      <c r="AV351" s="14" t="s">
        <v>82</v>
      </c>
      <c r="AW351" s="14" t="s">
        <v>35</v>
      </c>
      <c r="AX351" s="14" t="s">
        <v>73</v>
      </c>
      <c r="AY351" s="219" t="s">
        <v>185</v>
      </c>
    </row>
    <row r="352" spans="1:65" s="15" customFormat="1" ht="11.25">
      <c r="B352" s="220"/>
      <c r="C352" s="221"/>
      <c r="D352" s="200" t="s">
        <v>195</v>
      </c>
      <c r="E352" s="222" t="s">
        <v>19</v>
      </c>
      <c r="F352" s="223" t="s">
        <v>226</v>
      </c>
      <c r="G352" s="221"/>
      <c r="H352" s="224">
        <v>15.456000000000003</v>
      </c>
      <c r="I352" s="225"/>
      <c r="J352" s="221"/>
      <c r="K352" s="221"/>
      <c r="L352" s="226"/>
      <c r="M352" s="227"/>
      <c r="N352" s="228"/>
      <c r="O352" s="228"/>
      <c r="P352" s="228"/>
      <c r="Q352" s="228"/>
      <c r="R352" s="228"/>
      <c r="S352" s="228"/>
      <c r="T352" s="229"/>
      <c r="AT352" s="230" t="s">
        <v>195</v>
      </c>
      <c r="AU352" s="230" t="s">
        <v>82</v>
      </c>
      <c r="AV352" s="15" t="s">
        <v>135</v>
      </c>
      <c r="AW352" s="15" t="s">
        <v>35</v>
      </c>
      <c r="AX352" s="15" t="s">
        <v>80</v>
      </c>
      <c r="AY352" s="230" t="s">
        <v>185</v>
      </c>
    </row>
    <row r="353" spans="1:65" s="2" customFormat="1" ht="24.2" customHeight="1">
      <c r="A353" s="36"/>
      <c r="B353" s="37"/>
      <c r="C353" s="180" t="s">
        <v>436</v>
      </c>
      <c r="D353" s="180" t="s">
        <v>187</v>
      </c>
      <c r="E353" s="181" t="s">
        <v>945</v>
      </c>
      <c r="F353" s="182" t="s">
        <v>946</v>
      </c>
      <c r="G353" s="183" t="s">
        <v>240</v>
      </c>
      <c r="H353" s="184">
        <v>15.456</v>
      </c>
      <c r="I353" s="185"/>
      <c r="J353" s="186">
        <f>ROUND(I353*H353,2)</f>
        <v>0</v>
      </c>
      <c r="K353" s="182" t="s">
        <v>191</v>
      </c>
      <c r="L353" s="41"/>
      <c r="M353" s="187" t="s">
        <v>19</v>
      </c>
      <c r="N353" s="188" t="s">
        <v>44</v>
      </c>
      <c r="O353" s="66"/>
      <c r="P353" s="189">
        <f>O353*H353</f>
        <v>0</v>
      </c>
      <c r="Q353" s="189">
        <v>0</v>
      </c>
      <c r="R353" s="189">
        <f>Q353*H353</f>
        <v>0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135</v>
      </c>
      <c r="AT353" s="191" t="s">
        <v>187</v>
      </c>
      <c r="AU353" s="191" t="s">
        <v>82</v>
      </c>
      <c r="AY353" s="19" t="s">
        <v>185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80</v>
      </c>
      <c r="BK353" s="192">
        <f>ROUND(I353*H353,2)</f>
        <v>0</v>
      </c>
      <c r="BL353" s="19" t="s">
        <v>135</v>
      </c>
      <c r="BM353" s="191" t="s">
        <v>2277</v>
      </c>
    </row>
    <row r="354" spans="1:65" s="2" customFormat="1" ht="11.25">
      <c r="A354" s="36"/>
      <c r="B354" s="37"/>
      <c r="C354" s="38"/>
      <c r="D354" s="193" t="s">
        <v>193</v>
      </c>
      <c r="E354" s="38"/>
      <c r="F354" s="194" t="s">
        <v>948</v>
      </c>
      <c r="G354" s="38"/>
      <c r="H354" s="38"/>
      <c r="I354" s="195"/>
      <c r="J354" s="38"/>
      <c r="K354" s="38"/>
      <c r="L354" s="41"/>
      <c r="M354" s="196"/>
      <c r="N354" s="197"/>
      <c r="O354" s="66"/>
      <c r="P354" s="66"/>
      <c r="Q354" s="66"/>
      <c r="R354" s="66"/>
      <c r="S354" s="66"/>
      <c r="T354" s="67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T354" s="19" t="s">
        <v>193</v>
      </c>
      <c r="AU354" s="19" t="s">
        <v>82</v>
      </c>
    </row>
    <row r="355" spans="1:65" s="13" customFormat="1" ht="11.25">
      <c r="B355" s="198"/>
      <c r="C355" s="199"/>
      <c r="D355" s="200" t="s">
        <v>195</v>
      </c>
      <c r="E355" s="201" t="s">
        <v>19</v>
      </c>
      <c r="F355" s="202" t="s">
        <v>2209</v>
      </c>
      <c r="G355" s="199"/>
      <c r="H355" s="201" t="s">
        <v>19</v>
      </c>
      <c r="I355" s="203"/>
      <c r="J355" s="199"/>
      <c r="K355" s="199"/>
      <c r="L355" s="204"/>
      <c r="M355" s="205"/>
      <c r="N355" s="206"/>
      <c r="O355" s="206"/>
      <c r="P355" s="206"/>
      <c r="Q355" s="206"/>
      <c r="R355" s="206"/>
      <c r="S355" s="206"/>
      <c r="T355" s="207"/>
      <c r="AT355" s="208" t="s">
        <v>195</v>
      </c>
      <c r="AU355" s="208" t="s">
        <v>82</v>
      </c>
      <c r="AV355" s="13" t="s">
        <v>80</v>
      </c>
      <c r="AW355" s="13" t="s">
        <v>35</v>
      </c>
      <c r="AX355" s="13" t="s">
        <v>73</v>
      </c>
      <c r="AY355" s="208" t="s">
        <v>185</v>
      </c>
    </row>
    <row r="356" spans="1:65" s="14" customFormat="1" ht="11.25">
      <c r="B356" s="209"/>
      <c r="C356" s="210"/>
      <c r="D356" s="200" t="s">
        <v>195</v>
      </c>
      <c r="E356" s="211" t="s">
        <v>19</v>
      </c>
      <c r="F356" s="212" t="s">
        <v>942</v>
      </c>
      <c r="G356" s="210"/>
      <c r="H356" s="213">
        <v>2.64</v>
      </c>
      <c r="I356" s="214"/>
      <c r="J356" s="210"/>
      <c r="K356" s="210"/>
      <c r="L356" s="215"/>
      <c r="M356" s="216"/>
      <c r="N356" s="217"/>
      <c r="O356" s="217"/>
      <c r="P356" s="217"/>
      <c r="Q356" s="217"/>
      <c r="R356" s="217"/>
      <c r="S356" s="217"/>
      <c r="T356" s="218"/>
      <c r="AT356" s="219" t="s">
        <v>195</v>
      </c>
      <c r="AU356" s="219" t="s">
        <v>82</v>
      </c>
      <c r="AV356" s="14" t="s">
        <v>82</v>
      </c>
      <c r="AW356" s="14" t="s">
        <v>35</v>
      </c>
      <c r="AX356" s="14" t="s">
        <v>73</v>
      </c>
      <c r="AY356" s="219" t="s">
        <v>185</v>
      </c>
    </row>
    <row r="357" spans="1:65" s="14" customFormat="1" ht="11.25">
      <c r="B357" s="209"/>
      <c r="C357" s="210"/>
      <c r="D357" s="200" t="s">
        <v>195</v>
      </c>
      <c r="E357" s="211" t="s">
        <v>19</v>
      </c>
      <c r="F357" s="212" t="s">
        <v>2276</v>
      </c>
      <c r="G357" s="210"/>
      <c r="H357" s="213">
        <v>4.32</v>
      </c>
      <c r="I357" s="214"/>
      <c r="J357" s="210"/>
      <c r="K357" s="210"/>
      <c r="L357" s="215"/>
      <c r="M357" s="216"/>
      <c r="N357" s="217"/>
      <c r="O357" s="217"/>
      <c r="P357" s="217"/>
      <c r="Q357" s="217"/>
      <c r="R357" s="217"/>
      <c r="S357" s="217"/>
      <c r="T357" s="218"/>
      <c r="AT357" s="219" t="s">
        <v>195</v>
      </c>
      <c r="AU357" s="219" t="s">
        <v>82</v>
      </c>
      <c r="AV357" s="14" t="s">
        <v>82</v>
      </c>
      <c r="AW357" s="14" t="s">
        <v>35</v>
      </c>
      <c r="AX357" s="14" t="s">
        <v>73</v>
      </c>
      <c r="AY357" s="219" t="s">
        <v>185</v>
      </c>
    </row>
    <row r="358" spans="1:65" s="14" customFormat="1" ht="11.25">
      <c r="B358" s="209"/>
      <c r="C358" s="210"/>
      <c r="D358" s="200" t="s">
        <v>195</v>
      </c>
      <c r="E358" s="211" t="s">
        <v>19</v>
      </c>
      <c r="F358" s="212" t="s">
        <v>1574</v>
      </c>
      <c r="G358" s="210"/>
      <c r="H358" s="213">
        <v>4.2480000000000002</v>
      </c>
      <c r="I358" s="214"/>
      <c r="J358" s="210"/>
      <c r="K358" s="210"/>
      <c r="L358" s="215"/>
      <c r="M358" s="216"/>
      <c r="N358" s="217"/>
      <c r="O358" s="217"/>
      <c r="P358" s="217"/>
      <c r="Q358" s="217"/>
      <c r="R358" s="217"/>
      <c r="S358" s="217"/>
      <c r="T358" s="218"/>
      <c r="AT358" s="219" t="s">
        <v>195</v>
      </c>
      <c r="AU358" s="219" t="s">
        <v>82</v>
      </c>
      <c r="AV358" s="14" t="s">
        <v>82</v>
      </c>
      <c r="AW358" s="14" t="s">
        <v>35</v>
      </c>
      <c r="AX358" s="14" t="s">
        <v>73</v>
      </c>
      <c r="AY358" s="219" t="s">
        <v>185</v>
      </c>
    </row>
    <row r="359" spans="1:65" s="14" customFormat="1" ht="11.25">
      <c r="B359" s="209"/>
      <c r="C359" s="210"/>
      <c r="D359" s="200" t="s">
        <v>195</v>
      </c>
      <c r="E359" s="211" t="s">
        <v>19</v>
      </c>
      <c r="F359" s="212" t="s">
        <v>1574</v>
      </c>
      <c r="G359" s="210"/>
      <c r="H359" s="213">
        <v>4.2480000000000002</v>
      </c>
      <c r="I359" s="214"/>
      <c r="J359" s="210"/>
      <c r="K359" s="210"/>
      <c r="L359" s="215"/>
      <c r="M359" s="216"/>
      <c r="N359" s="217"/>
      <c r="O359" s="217"/>
      <c r="P359" s="217"/>
      <c r="Q359" s="217"/>
      <c r="R359" s="217"/>
      <c r="S359" s="217"/>
      <c r="T359" s="218"/>
      <c r="AT359" s="219" t="s">
        <v>195</v>
      </c>
      <c r="AU359" s="219" t="s">
        <v>82</v>
      </c>
      <c r="AV359" s="14" t="s">
        <v>82</v>
      </c>
      <c r="AW359" s="14" t="s">
        <v>35</v>
      </c>
      <c r="AX359" s="14" t="s">
        <v>73</v>
      </c>
      <c r="AY359" s="219" t="s">
        <v>185</v>
      </c>
    </row>
    <row r="360" spans="1:65" s="15" customFormat="1" ht="11.25">
      <c r="B360" s="220"/>
      <c r="C360" s="221"/>
      <c r="D360" s="200" t="s">
        <v>195</v>
      </c>
      <c r="E360" s="222" t="s">
        <v>19</v>
      </c>
      <c r="F360" s="223" t="s">
        <v>226</v>
      </c>
      <c r="G360" s="221"/>
      <c r="H360" s="224">
        <v>15.456000000000003</v>
      </c>
      <c r="I360" s="225"/>
      <c r="J360" s="221"/>
      <c r="K360" s="221"/>
      <c r="L360" s="226"/>
      <c r="M360" s="227"/>
      <c r="N360" s="228"/>
      <c r="O360" s="228"/>
      <c r="P360" s="228"/>
      <c r="Q360" s="228"/>
      <c r="R360" s="228"/>
      <c r="S360" s="228"/>
      <c r="T360" s="229"/>
      <c r="AT360" s="230" t="s">
        <v>195</v>
      </c>
      <c r="AU360" s="230" t="s">
        <v>82</v>
      </c>
      <c r="AV360" s="15" t="s">
        <v>135</v>
      </c>
      <c r="AW360" s="15" t="s">
        <v>35</v>
      </c>
      <c r="AX360" s="15" t="s">
        <v>80</v>
      </c>
      <c r="AY360" s="230" t="s">
        <v>185</v>
      </c>
    </row>
    <row r="361" spans="1:65" s="2" customFormat="1" ht="16.5" customHeight="1">
      <c r="A361" s="36"/>
      <c r="B361" s="37"/>
      <c r="C361" s="180" t="s">
        <v>445</v>
      </c>
      <c r="D361" s="180" t="s">
        <v>187</v>
      </c>
      <c r="E361" s="181" t="s">
        <v>950</v>
      </c>
      <c r="F361" s="182" t="s">
        <v>951</v>
      </c>
      <c r="G361" s="183" t="s">
        <v>240</v>
      </c>
      <c r="H361" s="184">
        <v>2.88</v>
      </c>
      <c r="I361" s="185"/>
      <c r="J361" s="186">
        <f>ROUND(I361*H361,2)</f>
        <v>0</v>
      </c>
      <c r="K361" s="182" t="s">
        <v>191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8.7399999999999995E-3</v>
      </c>
      <c r="R361" s="189">
        <f>Q361*H361</f>
        <v>2.5171199999999998E-2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135</v>
      </c>
      <c r="AT361" s="191" t="s">
        <v>187</v>
      </c>
      <c r="AU361" s="191" t="s">
        <v>82</v>
      </c>
      <c r="AY361" s="19" t="s">
        <v>185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80</v>
      </c>
      <c r="BK361" s="192">
        <f>ROUND(I361*H361,2)</f>
        <v>0</v>
      </c>
      <c r="BL361" s="19" t="s">
        <v>135</v>
      </c>
      <c r="BM361" s="191" t="s">
        <v>2278</v>
      </c>
    </row>
    <row r="362" spans="1:65" s="2" customFormat="1" ht="11.25">
      <c r="A362" s="36"/>
      <c r="B362" s="37"/>
      <c r="C362" s="38"/>
      <c r="D362" s="193" t="s">
        <v>193</v>
      </c>
      <c r="E362" s="38"/>
      <c r="F362" s="194" t="s">
        <v>953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193</v>
      </c>
      <c r="AU362" s="19" t="s">
        <v>82</v>
      </c>
    </row>
    <row r="363" spans="1:65" s="13" customFormat="1" ht="11.25">
      <c r="B363" s="198"/>
      <c r="C363" s="199"/>
      <c r="D363" s="200" t="s">
        <v>195</v>
      </c>
      <c r="E363" s="201" t="s">
        <v>19</v>
      </c>
      <c r="F363" s="202" t="s">
        <v>2209</v>
      </c>
      <c r="G363" s="199"/>
      <c r="H363" s="201" t="s">
        <v>19</v>
      </c>
      <c r="I363" s="203"/>
      <c r="J363" s="199"/>
      <c r="K363" s="199"/>
      <c r="L363" s="204"/>
      <c r="M363" s="205"/>
      <c r="N363" s="206"/>
      <c r="O363" s="206"/>
      <c r="P363" s="206"/>
      <c r="Q363" s="206"/>
      <c r="R363" s="206"/>
      <c r="S363" s="206"/>
      <c r="T363" s="207"/>
      <c r="AT363" s="208" t="s">
        <v>195</v>
      </c>
      <c r="AU363" s="208" t="s">
        <v>82</v>
      </c>
      <c r="AV363" s="13" t="s">
        <v>80</v>
      </c>
      <c r="AW363" s="13" t="s">
        <v>35</v>
      </c>
      <c r="AX363" s="13" t="s">
        <v>73</v>
      </c>
      <c r="AY363" s="208" t="s">
        <v>185</v>
      </c>
    </row>
    <row r="364" spans="1:65" s="14" customFormat="1" ht="11.25">
      <c r="B364" s="209"/>
      <c r="C364" s="210"/>
      <c r="D364" s="200" t="s">
        <v>195</v>
      </c>
      <c r="E364" s="211" t="s">
        <v>19</v>
      </c>
      <c r="F364" s="212" t="s">
        <v>1577</v>
      </c>
      <c r="G364" s="210"/>
      <c r="H364" s="213">
        <v>1.44</v>
      </c>
      <c r="I364" s="214"/>
      <c r="J364" s="210"/>
      <c r="K364" s="210"/>
      <c r="L364" s="215"/>
      <c r="M364" s="216"/>
      <c r="N364" s="217"/>
      <c r="O364" s="217"/>
      <c r="P364" s="217"/>
      <c r="Q364" s="217"/>
      <c r="R364" s="217"/>
      <c r="S364" s="217"/>
      <c r="T364" s="218"/>
      <c r="AT364" s="219" t="s">
        <v>195</v>
      </c>
      <c r="AU364" s="219" t="s">
        <v>82</v>
      </c>
      <c r="AV364" s="14" t="s">
        <v>82</v>
      </c>
      <c r="AW364" s="14" t="s">
        <v>35</v>
      </c>
      <c r="AX364" s="14" t="s">
        <v>73</v>
      </c>
      <c r="AY364" s="219" t="s">
        <v>185</v>
      </c>
    </row>
    <row r="365" spans="1:65" s="14" customFormat="1" ht="11.25">
      <c r="B365" s="209"/>
      <c r="C365" s="210"/>
      <c r="D365" s="200" t="s">
        <v>195</v>
      </c>
      <c r="E365" s="211" t="s">
        <v>19</v>
      </c>
      <c r="F365" s="212" t="s">
        <v>1577</v>
      </c>
      <c r="G365" s="210"/>
      <c r="H365" s="213">
        <v>1.44</v>
      </c>
      <c r="I365" s="214"/>
      <c r="J365" s="210"/>
      <c r="K365" s="210"/>
      <c r="L365" s="215"/>
      <c r="M365" s="216"/>
      <c r="N365" s="217"/>
      <c r="O365" s="217"/>
      <c r="P365" s="217"/>
      <c r="Q365" s="217"/>
      <c r="R365" s="217"/>
      <c r="S365" s="217"/>
      <c r="T365" s="218"/>
      <c r="AT365" s="219" t="s">
        <v>195</v>
      </c>
      <c r="AU365" s="219" t="s">
        <v>82</v>
      </c>
      <c r="AV365" s="14" t="s">
        <v>82</v>
      </c>
      <c r="AW365" s="14" t="s">
        <v>35</v>
      </c>
      <c r="AX365" s="14" t="s">
        <v>73</v>
      </c>
      <c r="AY365" s="219" t="s">
        <v>185</v>
      </c>
    </row>
    <row r="366" spans="1:65" s="15" customFormat="1" ht="11.25">
      <c r="B366" s="220"/>
      <c r="C366" s="221"/>
      <c r="D366" s="200" t="s">
        <v>195</v>
      </c>
      <c r="E366" s="222" t="s">
        <v>19</v>
      </c>
      <c r="F366" s="223" t="s">
        <v>226</v>
      </c>
      <c r="G366" s="221"/>
      <c r="H366" s="224">
        <v>2.88</v>
      </c>
      <c r="I366" s="225"/>
      <c r="J366" s="221"/>
      <c r="K366" s="221"/>
      <c r="L366" s="226"/>
      <c r="M366" s="227"/>
      <c r="N366" s="228"/>
      <c r="O366" s="228"/>
      <c r="P366" s="228"/>
      <c r="Q366" s="228"/>
      <c r="R366" s="228"/>
      <c r="S366" s="228"/>
      <c r="T366" s="229"/>
      <c r="AT366" s="230" t="s">
        <v>195</v>
      </c>
      <c r="AU366" s="230" t="s">
        <v>82</v>
      </c>
      <c r="AV366" s="15" t="s">
        <v>135</v>
      </c>
      <c r="AW366" s="15" t="s">
        <v>35</v>
      </c>
      <c r="AX366" s="15" t="s">
        <v>80</v>
      </c>
      <c r="AY366" s="230" t="s">
        <v>185</v>
      </c>
    </row>
    <row r="367" spans="1:65" s="2" customFormat="1" ht="16.5" customHeight="1">
      <c r="A367" s="36"/>
      <c r="B367" s="37"/>
      <c r="C367" s="180" t="s">
        <v>454</v>
      </c>
      <c r="D367" s="180" t="s">
        <v>187</v>
      </c>
      <c r="E367" s="181" t="s">
        <v>964</v>
      </c>
      <c r="F367" s="182" t="s">
        <v>965</v>
      </c>
      <c r="G367" s="183" t="s">
        <v>240</v>
      </c>
      <c r="H367" s="184">
        <v>2.88</v>
      </c>
      <c r="I367" s="185"/>
      <c r="J367" s="186">
        <f>ROUND(I367*H367,2)</f>
        <v>0</v>
      </c>
      <c r="K367" s="182" t="s">
        <v>191</v>
      </c>
      <c r="L367" s="41"/>
      <c r="M367" s="187" t="s">
        <v>19</v>
      </c>
      <c r="N367" s="188" t="s">
        <v>44</v>
      </c>
      <c r="O367" s="66"/>
      <c r="P367" s="189">
        <f>O367*H367</f>
        <v>0</v>
      </c>
      <c r="Q367" s="189">
        <v>0</v>
      </c>
      <c r="R367" s="189">
        <f>Q367*H367</f>
        <v>0</v>
      </c>
      <c r="S367" s="189">
        <v>0</v>
      </c>
      <c r="T367" s="190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135</v>
      </c>
      <c r="AT367" s="191" t="s">
        <v>187</v>
      </c>
      <c r="AU367" s="191" t="s">
        <v>82</v>
      </c>
      <c r="AY367" s="19" t="s">
        <v>185</v>
      </c>
      <c r="BE367" s="192">
        <f>IF(N367="základní",J367,0)</f>
        <v>0</v>
      </c>
      <c r="BF367" s="192">
        <f>IF(N367="snížená",J367,0)</f>
        <v>0</v>
      </c>
      <c r="BG367" s="192">
        <f>IF(N367="zákl. přenesená",J367,0)</f>
        <v>0</v>
      </c>
      <c r="BH367" s="192">
        <f>IF(N367="sníž. přenesená",J367,0)</f>
        <v>0</v>
      </c>
      <c r="BI367" s="192">
        <f>IF(N367="nulová",J367,0)</f>
        <v>0</v>
      </c>
      <c r="BJ367" s="19" t="s">
        <v>80</v>
      </c>
      <c r="BK367" s="192">
        <f>ROUND(I367*H367,2)</f>
        <v>0</v>
      </c>
      <c r="BL367" s="19" t="s">
        <v>135</v>
      </c>
      <c r="BM367" s="191" t="s">
        <v>2279</v>
      </c>
    </row>
    <row r="368" spans="1:65" s="2" customFormat="1" ht="11.25">
      <c r="A368" s="36"/>
      <c r="B368" s="37"/>
      <c r="C368" s="38"/>
      <c r="D368" s="193" t="s">
        <v>193</v>
      </c>
      <c r="E368" s="38"/>
      <c r="F368" s="194" t="s">
        <v>967</v>
      </c>
      <c r="G368" s="38"/>
      <c r="H368" s="38"/>
      <c r="I368" s="195"/>
      <c r="J368" s="38"/>
      <c r="K368" s="38"/>
      <c r="L368" s="41"/>
      <c r="M368" s="196"/>
      <c r="N368" s="197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193</v>
      </c>
      <c r="AU368" s="19" t="s">
        <v>82</v>
      </c>
    </row>
    <row r="369" spans="1:65" s="13" customFormat="1" ht="11.25">
      <c r="B369" s="198"/>
      <c r="C369" s="199"/>
      <c r="D369" s="200" t="s">
        <v>195</v>
      </c>
      <c r="E369" s="201" t="s">
        <v>19</v>
      </c>
      <c r="F369" s="202" t="s">
        <v>2209</v>
      </c>
      <c r="G369" s="199"/>
      <c r="H369" s="201" t="s">
        <v>19</v>
      </c>
      <c r="I369" s="203"/>
      <c r="J369" s="199"/>
      <c r="K369" s="199"/>
      <c r="L369" s="204"/>
      <c r="M369" s="205"/>
      <c r="N369" s="206"/>
      <c r="O369" s="206"/>
      <c r="P369" s="206"/>
      <c r="Q369" s="206"/>
      <c r="R369" s="206"/>
      <c r="S369" s="206"/>
      <c r="T369" s="207"/>
      <c r="AT369" s="208" t="s">
        <v>195</v>
      </c>
      <c r="AU369" s="208" t="s">
        <v>82</v>
      </c>
      <c r="AV369" s="13" t="s">
        <v>80</v>
      </c>
      <c r="AW369" s="13" t="s">
        <v>35</v>
      </c>
      <c r="AX369" s="13" t="s">
        <v>73</v>
      </c>
      <c r="AY369" s="208" t="s">
        <v>185</v>
      </c>
    </row>
    <row r="370" spans="1:65" s="14" customFormat="1" ht="11.25">
      <c r="B370" s="209"/>
      <c r="C370" s="210"/>
      <c r="D370" s="200" t="s">
        <v>195</v>
      </c>
      <c r="E370" s="211" t="s">
        <v>19</v>
      </c>
      <c r="F370" s="212" t="s">
        <v>1577</v>
      </c>
      <c r="G370" s="210"/>
      <c r="H370" s="213">
        <v>1.44</v>
      </c>
      <c r="I370" s="214"/>
      <c r="J370" s="210"/>
      <c r="K370" s="210"/>
      <c r="L370" s="215"/>
      <c r="M370" s="216"/>
      <c r="N370" s="217"/>
      <c r="O370" s="217"/>
      <c r="P370" s="217"/>
      <c r="Q370" s="217"/>
      <c r="R370" s="217"/>
      <c r="S370" s="217"/>
      <c r="T370" s="218"/>
      <c r="AT370" s="219" t="s">
        <v>195</v>
      </c>
      <c r="AU370" s="219" t="s">
        <v>82</v>
      </c>
      <c r="AV370" s="14" t="s">
        <v>82</v>
      </c>
      <c r="AW370" s="14" t="s">
        <v>35</v>
      </c>
      <c r="AX370" s="14" t="s">
        <v>73</v>
      </c>
      <c r="AY370" s="219" t="s">
        <v>185</v>
      </c>
    </row>
    <row r="371" spans="1:65" s="14" customFormat="1" ht="11.25">
      <c r="B371" s="209"/>
      <c r="C371" s="210"/>
      <c r="D371" s="200" t="s">
        <v>195</v>
      </c>
      <c r="E371" s="211" t="s">
        <v>19</v>
      </c>
      <c r="F371" s="212" t="s">
        <v>1577</v>
      </c>
      <c r="G371" s="210"/>
      <c r="H371" s="213">
        <v>1.44</v>
      </c>
      <c r="I371" s="214"/>
      <c r="J371" s="210"/>
      <c r="K371" s="210"/>
      <c r="L371" s="215"/>
      <c r="M371" s="216"/>
      <c r="N371" s="217"/>
      <c r="O371" s="217"/>
      <c r="P371" s="217"/>
      <c r="Q371" s="217"/>
      <c r="R371" s="217"/>
      <c r="S371" s="217"/>
      <c r="T371" s="218"/>
      <c r="AT371" s="219" t="s">
        <v>195</v>
      </c>
      <c r="AU371" s="219" t="s">
        <v>82</v>
      </c>
      <c r="AV371" s="14" t="s">
        <v>82</v>
      </c>
      <c r="AW371" s="14" t="s">
        <v>35</v>
      </c>
      <c r="AX371" s="14" t="s">
        <v>73</v>
      </c>
      <c r="AY371" s="219" t="s">
        <v>185</v>
      </c>
    </row>
    <row r="372" spans="1:65" s="15" customFormat="1" ht="11.25">
      <c r="B372" s="220"/>
      <c r="C372" s="221"/>
      <c r="D372" s="200" t="s">
        <v>195</v>
      </c>
      <c r="E372" s="222" t="s">
        <v>19</v>
      </c>
      <c r="F372" s="223" t="s">
        <v>226</v>
      </c>
      <c r="G372" s="221"/>
      <c r="H372" s="224">
        <v>2.88</v>
      </c>
      <c r="I372" s="225"/>
      <c r="J372" s="221"/>
      <c r="K372" s="221"/>
      <c r="L372" s="226"/>
      <c r="M372" s="227"/>
      <c r="N372" s="228"/>
      <c r="O372" s="228"/>
      <c r="P372" s="228"/>
      <c r="Q372" s="228"/>
      <c r="R372" s="228"/>
      <c r="S372" s="228"/>
      <c r="T372" s="229"/>
      <c r="AT372" s="230" t="s">
        <v>195</v>
      </c>
      <c r="AU372" s="230" t="s">
        <v>82</v>
      </c>
      <c r="AV372" s="15" t="s">
        <v>135</v>
      </c>
      <c r="AW372" s="15" t="s">
        <v>35</v>
      </c>
      <c r="AX372" s="15" t="s">
        <v>80</v>
      </c>
      <c r="AY372" s="230" t="s">
        <v>185</v>
      </c>
    </row>
    <row r="373" spans="1:65" s="2" customFormat="1" ht="21.75" customHeight="1">
      <c r="A373" s="36"/>
      <c r="B373" s="37"/>
      <c r="C373" s="180" t="s">
        <v>630</v>
      </c>
      <c r="D373" s="180" t="s">
        <v>187</v>
      </c>
      <c r="E373" s="181" t="s">
        <v>969</v>
      </c>
      <c r="F373" s="182" t="s">
        <v>970</v>
      </c>
      <c r="G373" s="183" t="s">
        <v>240</v>
      </c>
      <c r="H373" s="184">
        <v>9.4819999999999993</v>
      </c>
      <c r="I373" s="185"/>
      <c r="J373" s="186">
        <f>ROUND(I373*H373,2)</f>
        <v>0</v>
      </c>
      <c r="K373" s="182" t="s">
        <v>191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6.5799999999999999E-3</v>
      </c>
      <c r="R373" s="189">
        <f>Q373*H373</f>
        <v>6.2391559999999992E-2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135</v>
      </c>
      <c r="AT373" s="191" t="s">
        <v>187</v>
      </c>
      <c r="AU373" s="191" t="s">
        <v>82</v>
      </c>
      <c r="AY373" s="19" t="s">
        <v>185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80</v>
      </c>
      <c r="BK373" s="192">
        <f>ROUND(I373*H373,2)</f>
        <v>0</v>
      </c>
      <c r="BL373" s="19" t="s">
        <v>135</v>
      </c>
      <c r="BM373" s="191" t="s">
        <v>2280</v>
      </c>
    </row>
    <row r="374" spans="1:65" s="2" customFormat="1" ht="11.25">
      <c r="A374" s="36"/>
      <c r="B374" s="37"/>
      <c r="C374" s="38"/>
      <c r="D374" s="193" t="s">
        <v>193</v>
      </c>
      <c r="E374" s="38"/>
      <c r="F374" s="194" t="s">
        <v>972</v>
      </c>
      <c r="G374" s="38"/>
      <c r="H374" s="38"/>
      <c r="I374" s="195"/>
      <c r="J374" s="38"/>
      <c r="K374" s="38"/>
      <c r="L374" s="41"/>
      <c r="M374" s="196"/>
      <c r="N374" s="197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193</v>
      </c>
      <c r="AU374" s="19" t="s">
        <v>82</v>
      </c>
    </row>
    <row r="375" spans="1:65" s="13" customFormat="1" ht="11.25">
      <c r="B375" s="198"/>
      <c r="C375" s="199"/>
      <c r="D375" s="200" t="s">
        <v>195</v>
      </c>
      <c r="E375" s="201" t="s">
        <v>19</v>
      </c>
      <c r="F375" s="202" t="s">
        <v>2209</v>
      </c>
      <c r="G375" s="199"/>
      <c r="H375" s="201" t="s">
        <v>19</v>
      </c>
      <c r="I375" s="203"/>
      <c r="J375" s="199"/>
      <c r="K375" s="199"/>
      <c r="L375" s="204"/>
      <c r="M375" s="205"/>
      <c r="N375" s="206"/>
      <c r="O375" s="206"/>
      <c r="P375" s="206"/>
      <c r="Q375" s="206"/>
      <c r="R375" s="206"/>
      <c r="S375" s="206"/>
      <c r="T375" s="207"/>
      <c r="AT375" s="208" t="s">
        <v>195</v>
      </c>
      <c r="AU375" s="208" t="s">
        <v>82</v>
      </c>
      <c r="AV375" s="13" t="s">
        <v>80</v>
      </c>
      <c r="AW375" s="13" t="s">
        <v>35</v>
      </c>
      <c r="AX375" s="13" t="s">
        <v>73</v>
      </c>
      <c r="AY375" s="208" t="s">
        <v>185</v>
      </c>
    </row>
    <row r="376" spans="1:65" s="14" customFormat="1" ht="11.25">
      <c r="B376" s="209"/>
      <c r="C376" s="210"/>
      <c r="D376" s="200" t="s">
        <v>195</v>
      </c>
      <c r="E376" s="211" t="s">
        <v>19</v>
      </c>
      <c r="F376" s="212" t="s">
        <v>1580</v>
      </c>
      <c r="G376" s="210"/>
      <c r="H376" s="213">
        <v>2.181</v>
      </c>
      <c r="I376" s="214"/>
      <c r="J376" s="210"/>
      <c r="K376" s="210"/>
      <c r="L376" s="215"/>
      <c r="M376" s="216"/>
      <c r="N376" s="217"/>
      <c r="O376" s="217"/>
      <c r="P376" s="217"/>
      <c r="Q376" s="217"/>
      <c r="R376" s="217"/>
      <c r="S376" s="217"/>
      <c r="T376" s="218"/>
      <c r="AT376" s="219" t="s">
        <v>195</v>
      </c>
      <c r="AU376" s="219" t="s">
        <v>82</v>
      </c>
      <c r="AV376" s="14" t="s">
        <v>82</v>
      </c>
      <c r="AW376" s="14" t="s">
        <v>35</v>
      </c>
      <c r="AX376" s="14" t="s">
        <v>73</v>
      </c>
      <c r="AY376" s="219" t="s">
        <v>185</v>
      </c>
    </row>
    <row r="377" spans="1:65" s="14" customFormat="1" ht="11.25">
      <c r="B377" s="209"/>
      <c r="C377" s="210"/>
      <c r="D377" s="200" t="s">
        <v>195</v>
      </c>
      <c r="E377" s="211" t="s">
        <v>19</v>
      </c>
      <c r="F377" s="212" t="s">
        <v>1580</v>
      </c>
      <c r="G377" s="210"/>
      <c r="H377" s="213">
        <v>2.181</v>
      </c>
      <c r="I377" s="214"/>
      <c r="J377" s="210"/>
      <c r="K377" s="210"/>
      <c r="L377" s="215"/>
      <c r="M377" s="216"/>
      <c r="N377" s="217"/>
      <c r="O377" s="217"/>
      <c r="P377" s="217"/>
      <c r="Q377" s="217"/>
      <c r="R377" s="217"/>
      <c r="S377" s="217"/>
      <c r="T377" s="218"/>
      <c r="AT377" s="219" t="s">
        <v>195</v>
      </c>
      <c r="AU377" s="219" t="s">
        <v>82</v>
      </c>
      <c r="AV377" s="14" t="s">
        <v>82</v>
      </c>
      <c r="AW377" s="14" t="s">
        <v>35</v>
      </c>
      <c r="AX377" s="14" t="s">
        <v>73</v>
      </c>
      <c r="AY377" s="219" t="s">
        <v>185</v>
      </c>
    </row>
    <row r="378" spans="1:65" s="13" customFormat="1" ht="11.25">
      <c r="B378" s="198"/>
      <c r="C378" s="199"/>
      <c r="D378" s="200" t="s">
        <v>195</v>
      </c>
      <c r="E378" s="201" t="s">
        <v>19</v>
      </c>
      <c r="F378" s="202" t="s">
        <v>2269</v>
      </c>
      <c r="G378" s="199"/>
      <c r="H378" s="201" t="s">
        <v>19</v>
      </c>
      <c r="I378" s="203"/>
      <c r="J378" s="199"/>
      <c r="K378" s="199"/>
      <c r="L378" s="204"/>
      <c r="M378" s="205"/>
      <c r="N378" s="206"/>
      <c r="O378" s="206"/>
      <c r="P378" s="206"/>
      <c r="Q378" s="206"/>
      <c r="R378" s="206"/>
      <c r="S378" s="206"/>
      <c r="T378" s="207"/>
      <c r="AT378" s="208" t="s">
        <v>195</v>
      </c>
      <c r="AU378" s="208" t="s">
        <v>82</v>
      </c>
      <c r="AV378" s="13" t="s">
        <v>80</v>
      </c>
      <c r="AW378" s="13" t="s">
        <v>35</v>
      </c>
      <c r="AX378" s="13" t="s">
        <v>73</v>
      </c>
      <c r="AY378" s="208" t="s">
        <v>185</v>
      </c>
    </row>
    <row r="379" spans="1:65" s="14" customFormat="1" ht="11.25">
      <c r="B379" s="209"/>
      <c r="C379" s="210"/>
      <c r="D379" s="200" t="s">
        <v>195</v>
      </c>
      <c r="E379" s="211" t="s">
        <v>19</v>
      </c>
      <c r="F379" s="212" t="s">
        <v>2281</v>
      </c>
      <c r="G379" s="210"/>
      <c r="H379" s="213">
        <v>2.5</v>
      </c>
      <c r="I379" s="214"/>
      <c r="J379" s="210"/>
      <c r="K379" s="210"/>
      <c r="L379" s="215"/>
      <c r="M379" s="216"/>
      <c r="N379" s="217"/>
      <c r="O379" s="217"/>
      <c r="P379" s="217"/>
      <c r="Q379" s="217"/>
      <c r="R379" s="217"/>
      <c r="S379" s="217"/>
      <c r="T379" s="218"/>
      <c r="AT379" s="219" t="s">
        <v>195</v>
      </c>
      <c r="AU379" s="219" t="s">
        <v>82</v>
      </c>
      <c r="AV379" s="14" t="s">
        <v>82</v>
      </c>
      <c r="AW379" s="14" t="s">
        <v>35</v>
      </c>
      <c r="AX379" s="14" t="s">
        <v>73</v>
      </c>
      <c r="AY379" s="219" t="s">
        <v>185</v>
      </c>
    </row>
    <row r="380" spans="1:65" s="14" customFormat="1" ht="11.25">
      <c r="B380" s="209"/>
      <c r="C380" s="210"/>
      <c r="D380" s="200" t="s">
        <v>195</v>
      </c>
      <c r="E380" s="211" t="s">
        <v>19</v>
      </c>
      <c r="F380" s="212" t="s">
        <v>2282</v>
      </c>
      <c r="G380" s="210"/>
      <c r="H380" s="213">
        <v>2.62</v>
      </c>
      <c r="I380" s="214"/>
      <c r="J380" s="210"/>
      <c r="K380" s="210"/>
      <c r="L380" s="215"/>
      <c r="M380" s="216"/>
      <c r="N380" s="217"/>
      <c r="O380" s="217"/>
      <c r="P380" s="217"/>
      <c r="Q380" s="217"/>
      <c r="R380" s="217"/>
      <c r="S380" s="217"/>
      <c r="T380" s="218"/>
      <c r="AT380" s="219" t="s">
        <v>195</v>
      </c>
      <c r="AU380" s="219" t="s">
        <v>82</v>
      </c>
      <c r="AV380" s="14" t="s">
        <v>82</v>
      </c>
      <c r="AW380" s="14" t="s">
        <v>35</v>
      </c>
      <c r="AX380" s="14" t="s">
        <v>73</v>
      </c>
      <c r="AY380" s="219" t="s">
        <v>185</v>
      </c>
    </row>
    <row r="381" spans="1:65" s="15" customFormat="1" ht="11.25">
      <c r="B381" s="220"/>
      <c r="C381" s="221"/>
      <c r="D381" s="200" t="s">
        <v>195</v>
      </c>
      <c r="E381" s="222" t="s">
        <v>19</v>
      </c>
      <c r="F381" s="223" t="s">
        <v>226</v>
      </c>
      <c r="G381" s="221"/>
      <c r="H381" s="224">
        <v>9.4819999999999993</v>
      </c>
      <c r="I381" s="225"/>
      <c r="J381" s="221"/>
      <c r="K381" s="221"/>
      <c r="L381" s="226"/>
      <c r="M381" s="227"/>
      <c r="N381" s="228"/>
      <c r="O381" s="228"/>
      <c r="P381" s="228"/>
      <c r="Q381" s="228"/>
      <c r="R381" s="228"/>
      <c r="S381" s="228"/>
      <c r="T381" s="229"/>
      <c r="AT381" s="230" t="s">
        <v>195</v>
      </c>
      <c r="AU381" s="230" t="s">
        <v>82</v>
      </c>
      <c r="AV381" s="15" t="s">
        <v>135</v>
      </c>
      <c r="AW381" s="15" t="s">
        <v>35</v>
      </c>
      <c r="AX381" s="15" t="s">
        <v>80</v>
      </c>
      <c r="AY381" s="230" t="s">
        <v>185</v>
      </c>
    </row>
    <row r="382" spans="1:65" s="2" customFormat="1" ht="21.75" customHeight="1">
      <c r="A382" s="36"/>
      <c r="B382" s="37"/>
      <c r="C382" s="180" t="s">
        <v>635</v>
      </c>
      <c r="D382" s="180" t="s">
        <v>187</v>
      </c>
      <c r="E382" s="181" t="s">
        <v>976</v>
      </c>
      <c r="F382" s="182" t="s">
        <v>977</v>
      </c>
      <c r="G382" s="183" t="s">
        <v>240</v>
      </c>
      <c r="H382" s="184">
        <v>9.4819999999999993</v>
      </c>
      <c r="I382" s="185"/>
      <c r="J382" s="186">
        <f>ROUND(I382*H382,2)</f>
        <v>0</v>
      </c>
      <c r="K382" s="182" t="s">
        <v>191</v>
      </c>
      <c r="L382" s="41"/>
      <c r="M382" s="187" t="s">
        <v>19</v>
      </c>
      <c r="N382" s="188" t="s">
        <v>44</v>
      </c>
      <c r="O382" s="66"/>
      <c r="P382" s="189">
        <f>O382*H382</f>
        <v>0</v>
      </c>
      <c r="Q382" s="189">
        <v>0</v>
      </c>
      <c r="R382" s="189">
        <f>Q382*H382</f>
        <v>0</v>
      </c>
      <c r="S382" s="189">
        <v>0</v>
      </c>
      <c r="T382" s="190">
        <f>S382*H382</f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91" t="s">
        <v>135</v>
      </c>
      <c r="AT382" s="191" t="s">
        <v>187</v>
      </c>
      <c r="AU382" s="191" t="s">
        <v>82</v>
      </c>
      <c r="AY382" s="19" t="s">
        <v>185</v>
      </c>
      <c r="BE382" s="192">
        <f>IF(N382="základní",J382,0)</f>
        <v>0</v>
      </c>
      <c r="BF382" s="192">
        <f>IF(N382="snížená",J382,0)</f>
        <v>0</v>
      </c>
      <c r="BG382" s="192">
        <f>IF(N382="zákl. přenesená",J382,0)</f>
        <v>0</v>
      </c>
      <c r="BH382" s="192">
        <f>IF(N382="sníž. přenesená",J382,0)</f>
        <v>0</v>
      </c>
      <c r="BI382" s="192">
        <f>IF(N382="nulová",J382,0)</f>
        <v>0</v>
      </c>
      <c r="BJ382" s="19" t="s">
        <v>80</v>
      </c>
      <c r="BK382" s="192">
        <f>ROUND(I382*H382,2)</f>
        <v>0</v>
      </c>
      <c r="BL382" s="19" t="s">
        <v>135</v>
      </c>
      <c r="BM382" s="191" t="s">
        <v>2283</v>
      </c>
    </row>
    <row r="383" spans="1:65" s="2" customFormat="1" ht="11.25">
      <c r="A383" s="36"/>
      <c r="B383" s="37"/>
      <c r="C383" s="38"/>
      <c r="D383" s="193" t="s">
        <v>193</v>
      </c>
      <c r="E383" s="38"/>
      <c r="F383" s="194" t="s">
        <v>979</v>
      </c>
      <c r="G383" s="38"/>
      <c r="H383" s="38"/>
      <c r="I383" s="195"/>
      <c r="J383" s="38"/>
      <c r="K383" s="38"/>
      <c r="L383" s="41"/>
      <c r="M383" s="196"/>
      <c r="N383" s="197"/>
      <c r="O383" s="66"/>
      <c r="P383" s="66"/>
      <c r="Q383" s="66"/>
      <c r="R383" s="66"/>
      <c r="S383" s="66"/>
      <c r="T383" s="67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T383" s="19" t="s">
        <v>193</v>
      </c>
      <c r="AU383" s="19" t="s">
        <v>82</v>
      </c>
    </row>
    <row r="384" spans="1:65" s="13" customFormat="1" ht="11.25">
      <c r="B384" s="198"/>
      <c r="C384" s="199"/>
      <c r="D384" s="200" t="s">
        <v>195</v>
      </c>
      <c r="E384" s="201" t="s">
        <v>19</v>
      </c>
      <c r="F384" s="202" t="s">
        <v>2209</v>
      </c>
      <c r="G384" s="199"/>
      <c r="H384" s="201" t="s">
        <v>19</v>
      </c>
      <c r="I384" s="203"/>
      <c r="J384" s="199"/>
      <c r="K384" s="199"/>
      <c r="L384" s="204"/>
      <c r="M384" s="205"/>
      <c r="N384" s="206"/>
      <c r="O384" s="206"/>
      <c r="P384" s="206"/>
      <c r="Q384" s="206"/>
      <c r="R384" s="206"/>
      <c r="S384" s="206"/>
      <c r="T384" s="207"/>
      <c r="AT384" s="208" t="s">
        <v>195</v>
      </c>
      <c r="AU384" s="208" t="s">
        <v>82</v>
      </c>
      <c r="AV384" s="13" t="s">
        <v>80</v>
      </c>
      <c r="AW384" s="13" t="s">
        <v>35</v>
      </c>
      <c r="AX384" s="13" t="s">
        <v>73</v>
      </c>
      <c r="AY384" s="208" t="s">
        <v>185</v>
      </c>
    </row>
    <row r="385" spans="1:65" s="14" customFormat="1" ht="11.25">
      <c r="B385" s="209"/>
      <c r="C385" s="210"/>
      <c r="D385" s="200" t="s">
        <v>195</v>
      </c>
      <c r="E385" s="211" t="s">
        <v>19</v>
      </c>
      <c r="F385" s="212" t="s">
        <v>1580</v>
      </c>
      <c r="G385" s="210"/>
      <c r="H385" s="213">
        <v>2.181</v>
      </c>
      <c r="I385" s="214"/>
      <c r="J385" s="210"/>
      <c r="K385" s="210"/>
      <c r="L385" s="215"/>
      <c r="M385" s="216"/>
      <c r="N385" s="217"/>
      <c r="O385" s="217"/>
      <c r="P385" s="217"/>
      <c r="Q385" s="217"/>
      <c r="R385" s="217"/>
      <c r="S385" s="217"/>
      <c r="T385" s="218"/>
      <c r="AT385" s="219" t="s">
        <v>195</v>
      </c>
      <c r="AU385" s="219" t="s">
        <v>82</v>
      </c>
      <c r="AV385" s="14" t="s">
        <v>82</v>
      </c>
      <c r="AW385" s="14" t="s">
        <v>35</v>
      </c>
      <c r="AX385" s="14" t="s">
        <v>73</v>
      </c>
      <c r="AY385" s="219" t="s">
        <v>185</v>
      </c>
    </row>
    <row r="386" spans="1:65" s="14" customFormat="1" ht="11.25">
      <c r="B386" s="209"/>
      <c r="C386" s="210"/>
      <c r="D386" s="200" t="s">
        <v>195</v>
      </c>
      <c r="E386" s="211" t="s">
        <v>19</v>
      </c>
      <c r="F386" s="212" t="s">
        <v>1580</v>
      </c>
      <c r="G386" s="210"/>
      <c r="H386" s="213">
        <v>2.181</v>
      </c>
      <c r="I386" s="214"/>
      <c r="J386" s="210"/>
      <c r="K386" s="210"/>
      <c r="L386" s="215"/>
      <c r="M386" s="216"/>
      <c r="N386" s="217"/>
      <c r="O386" s="217"/>
      <c r="P386" s="217"/>
      <c r="Q386" s="217"/>
      <c r="R386" s="217"/>
      <c r="S386" s="217"/>
      <c r="T386" s="218"/>
      <c r="AT386" s="219" t="s">
        <v>195</v>
      </c>
      <c r="AU386" s="219" t="s">
        <v>82</v>
      </c>
      <c r="AV386" s="14" t="s">
        <v>82</v>
      </c>
      <c r="AW386" s="14" t="s">
        <v>35</v>
      </c>
      <c r="AX386" s="14" t="s">
        <v>73</v>
      </c>
      <c r="AY386" s="219" t="s">
        <v>185</v>
      </c>
    </row>
    <row r="387" spans="1:65" s="13" customFormat="1" ht="11.25">
      <c r="B387" s="198"/>
      <c r="C387" s="199"/>
      <c r="D387" s="200" t="s">
        <v>195</v>
      </c>
      <c r="E387" s="201" t="s">
        <v>19</v>
      </c>
      <c r="F387" s="202" t="s">
        <v>2269</v>
      </c>
      <c r="G387" s="199"/>
      <c r="H387" s="201" t="s">
        <v>19</v>
      </c>
      <c r="I387" s="203"/>
      <c r="J387" s="199"/>
      <c r="K387" s="199"/>
      <c r="L387" s="204"/>
      <c r="M387" s="205"/>
      <c r="N387" s="206"/>
      <c r="O387" s="206"/>
      <c r="P387" s="206"/>
      <c r="Q387" s="206"/>
      <c r="R387" s="206"/>
      <c r="S387" s="206"/>
      <c r="T387" s="207"/>
      <c r="AT387" s="208" t="s">
        <v>195</v>
      </c>
      <c r="AU387" s="208" t="s">
        <v>82</v>
      </c>
      <c r="AV387" s="13" t="s">
        <v>80</v>
      </c>
      <c r="AW387" s="13" t="s">
        <v>35</v>
      </c>
      <c r="AX387" s="13" t="s">
        <v>73</v>
      </c>
      <c r="AY387" s="208" t="s">
        <v>185</v>
      </c>
    </row>
    <row r="388" spans="1:65" s="14" customFormat="1" ht="11.25">
      <c r="B388" s="209"/>
      <c r="C388" s="210"/>
      <c r="D388" s="200" t="s">
        <v>195</v>
      </c>
      <c r="E388" s="211" t="s">
        <v>19</v>
      </c>
      <c r="F388" s="212" t="s">
        <v>2281</v>
      </c>
      <c r="G388" s="210"/>
      <c r="H388" s="213">
        <v>2.5</v>
      </c>
      <c r="I388" s="214"/>
      <c r="J388" s="210"/>
      <c r="K388" s="210"/>
      <c r="L388" s="215"/>
      <c r="M388" s="216"/>
      <c r="N388" s="217"/>
      <c r="O388" s="217"/>
      <c r="P388" s="217"/>
      <c r="Q388" s="217"/>
      <c r="R388" s="217"/>
      <c r="S388" s="217"/>
      <c r="T388" s="218"/>
      <c r="AT388" s="219" t="s">
        <v>195</v>
      </c>
      <c r="AU388" s="219" t="s">
        <v>82</v>
      </c>
      <c r="AV388" s="14" t="s">
        <v>82</v>
      </c>
      <c r="AW388" s="14" t="s">
        <v>35</v>
      </c>
      <c r="AX388" s="14" t="s">
        <v>73</v>
      </c>
      <c r="AY388" s="219" t="s">
        <v>185</v>
      </c>
    </row>
    <row r="389" spans="1:65" s="14" customFormat="1" ht="11.25">
      <c r="B389" s="209"/>
      <c r="C389" s="210"/>
      <c r="D389" s="200" t="s">
        <v>195</v>
      </c>
      <c r="E389" s="211" t="s">
        <v>19</v>
      </c>
      <c r="F389" s="212" t="s">
        <v>2282</v>
      </c>
      <c r="G389" s="210"/>
      <c r="H389" s="213">
        <v>2.62</v>
      </c>
      <c r="I389" s="214"/>
      <c r="J389" s="210"/>
      <c r="K389" s="210"/>
      <c r="L389" s="215"/>
      <c r="M389" s="216"/>
      <c r="N389" s="217"/>
      <c r="O389" s="217"/>
      <c r="P389" s="217"/>
      <c r="Q389" s="217"/>
      <c r="R389" s="217"/>
      <c r="S389" s="217"/>
      <c r="T389" s="218"/>
      <c r="AT389" s="219" t="s">
        <v>195</v>
      </c>
      <c r="AU389" s="219" t="s">
        <v>82</v>
      </c>
      <c r="AV389" s="14" t="s">
        <v>82</v>
      </c>
      <c r="AW389" s="14" t="s">
        <v>35</v>
      </c>
      <c r="AX389" s="14" t="s">
        <v>73</v>
      </c>
      <c r="AY389" s="219" t="s">
        <v>185</v>
      </c>
    </row>
    <row r="390" spans="1:65" s="15" customFormat="1" ht="11.25">
      <c r="B390" s="220"/>
      <c r="C390" s="221"/>
      <c r="D390" s="200" t="s">
        <v>195</v>
      </c>
      <c r="E390" s="222" t="s">
        <v>19</v>
      </c>
      <c r="F390" s="223" t="s">
        <v>226</v>
      </c>
      <c r="G390" s="221"/>
      <c r="H390" s="224">
        <v>9.4819999999999993</v>
      </c>
      <c r="I390" s="225"/>
      <c r="J390" s="221"/>
      <c r="K390" s="221"/>
      <c r="L390" s="226"/>
      <c r="M390" s="227"/>
      <c r="N390" s="228"/>
      <c r="O390" s="228"/>
      <c r="P390" s="228"/>
      <c r="Q390" s="228"/>
      <c r="R390" s="228"/>
      <c r="S390" s="228"/>
      <c r="T390" s="229"/>
      <c r="AT390" s="230" t="s">
        <v>195</v>
      </c>
      <c r="AU390" s="230" t="s">
        <v>82</v>
      </c>
      <c r="AV390" s="15" t="s">
        <v>135</v>
      </c>
      <c r="AW390" s="15" t="s">
        <v>35</v>
      </c>
      <c r="AX390" s="15" t="s">
        <v>80</v>
      </c>
      <c r="AY390" s="230" t="s">
        <v>185</v>
      </c>
    </row>
    <row r="391" spans="1:65" s="12" customFormat="1" ht="22.9" customHeight="1">
      <c r="B391" s="164"/>
      <c r="C391" s="165"/>
      <c r="D391" s="166" t="s">
        <v>72</v>
      </c>
      <c r="E391" s="178" t="s">
        <v>255</v>
      </c>
      <c r="F391" s="178" t="s">
        <v>593</v>
      </c>
      <c r="G391" s="165"/>
      <c r="H391" s="165"/>
      <c r="I391" s="168"/>
      <c r="J391" s="179">
        <f>BK391</f>
        <v>0</v>
      </c>
      <c r="K391" s="165"/>
      <c r="L391" s="170"/>
      <c r="M391" s="171"/>
      <c r="N391" s="172"/>
      <c r="O391" s="172"/>
      <c r="P391" s="173">
        <f>SUM(P392:P733)</f>
        <v>0</v>
      </c>
      <c r="Q391" s="172"/>
      <c r="R391" s="173">
        <f>SUM(R392:R733)</f>
        <v>48.382874800000003</v>
      </c>
      <c r="S391" s="172"/>
      <c r="T391" s="174">
        <f>SUM(T392:T733)</f>
        <v>0</v>
      </c>
      <c r="AR391" s="175" t="s">
        <v>80</v>
      </c>
      <c r="AT391" s="176" t="s">
        <v>72</v>
      </c>
      <c r="AU391" s="176" t="s">
        <v>80</v>
      </c>
      <c r="AY391" s="175" t="s">
        <v>185</v>
      </c>
      <c r="BK391" s="177">
        <f>SUM(BK392:BK733)</f>
        <v>0</v>
      </c>
    </row>
    <row r="392" spans="1:65" s="2" customFormat="1" ht="16.5" customHeight="1">
      <c r="A392" s="36"/>
      <c r="B392" s="37"/>
      <c r="C392" s="180" t="s">
        <v>627</v>
      </c>
      <c r="D392" s="180" t="s">
        <v>187</v>
      </c>
      <c r="E392" s="181" t="s">
        <v>1582</v>
      </c>
      <c r="F392" s="182" t="s">
        <v>1583</v>
      </c>
      <c r="G392" s="183" t="s">
        <v>240</v>
      </c>
      <c r="H392" s="184">
        <v>0.45</v>
      </c>
      <c r="I392" s="185"/>
      <c r="J392" s="186">
        <f>ROUND(I392*H392,2)</f>
        <v>0</v>
      </c>
      <c r="K392" s="182" t="s">
        <v>191</v>
      </c>
      <c r="L392" s="41"/>
      <c r="M392" s="187" t="s">
        <v>19</v>
      </c>
      <c r="N392" s="188" t="s">
        <v>44</v>
      </c>
      <c r="O392" s="66"/>
      <c r="P392" s="189">
        <f>O392*H392</f>
        <v>0</v>
      </c>
      <c r="Q392" s="189">
        <v>2.5999999999999998E-4</v>
      </c>
      <c r="R392" s="189">
        <f>Q392*H392</f>
        <v>1.17E-4</v>
      </c>
      <c r="S392" s="189">
        <v>0</v>
      </c>
      <c r="T392" s="190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91" t="s">
        <v>135</v>
      </c>
      <c r="AT392" s="191" t="s">
        <v>187</v>
      </c>
      <c r="AU392" s="191" t="s">
        <v>82</v>
      </c>
      <c r="AY392" s="19" t="s">
        <v>185</v>
      </c>
      <c r="BE392" s="192">
        <f>IF(N392="základní",J392,0)</f>
        <v>0</v>
      </c>
      <c r="BF392" s="192">
        <f>IF(N392="snížená",J392,0)</f>
        <v>0</v>
      </c>
      <c r="BG392" s="192">
        <f>IF(N392="zákl. přenesená",J392,0)</f>
        <v>0</v>
      </c>
      <c r="BH392" s="192">
        <f>IF(N392="sníž. přenesená",J392,0)</f>
        <v>0</v>
      </c>
      <c r="BI392" s="192">
        <f>IF(N392="nulová",J392,0)</f>
        <v>0</v>
      </c>
      <c r="BJ392" s="19" t="s">
        <v>80</v>
      </c>
      <c r="BK392" s="192">
        <f>ROUND(I392*H392,2)</f>
        <v>0</v>
      </c>
      <c r="BL392" s="19" t="s">
        <v>135</v>
      </c>
      <c r="BM392" s="191" t="s">
        <v>2284</v>
      </c>
    </row>
    <row r="393" spans="1:65" s="2" customFormat="1" ht="11.25">
      <c r="A393" s="36"/>
      <c r="B393" s="37"/>
      <c r="C393" s="38"/>
      <c r="D393" s="193" t="s">
        <v>193</v>
      </c>
      <c r="E393" s="38"/>
      <c r="F393" s="194" t="s">
        <v>1585</v>
      </c>
      <c r="G393" s="38"/>
      <c r="H393" s="38"/>
      <c r="I393" s="195"/>
      <c r="J393" s="38"/>
      <c r="K393" s="38"/>
      <c r="L393" s="41"/>
      <c r="M393" s="196"/>
      <c r="N393" s="197"/>
      <c r="O393" s="66"/>
      <c r="P393" s="66"/>
      <c r="Q393" s="66"/>
      <c r="R393" s="66"/>
      <c r="S393" s="66"/>
      <c r="T393" s="67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T393" s="19" t="s">
        <v>193</v>
      </c>
      <c r="AU393" s="19" t="s">
        <v>82</v>
      </c>
    </row>
    <row r="394" spans="1:65" s="13" customFormat="1" ht="11.25">
      <c r="B394" s="198"/>
      <c r="C394" s="199"/>
      <c r="D394" s="200" t="s">
        <v>195</v>
      </c>
      <c r="E394" s="201" t="s">
        <v>19</v>
      </c>
      <c r="F394" s="202" t="s">
        <v>2285</v>
      </c>
      <c r="G394" s="199"/>
      <c r="H394" s="201" t="s">
        <v>19</v>
      </c>
      <c r="I394" s="203"/>
      <c r="J394" s="199"/>
      <c r="K394" s="199"/>
      <c r="L394" s="204"/>
      <c r="M394" s="205"/>
      <c r="N394" s="206"/>
      <c r="O394" s="206"/>
      <c r="P394" s="206"/>
      <c r="Q394" s="206"/>
      <c r="R394" s="206"/>
      <c r="S394" s="206"/>
      <c r="T394" s="207"/>
      <c r="AT394" s="208" t="s">
        <v>195</v>
      </c>
      <c r="AU394" s="208" t="s">
        <v>82</v>
      </c>
      <c r="AV394" s="13" t="s">
        <v>80</v>
      </c>
      <c r="AW394" s="13" t="s">
        <v>35</v>
      </c>
      <c r="AX394" s="13" t="s">
        <v>73</v>
      </c>
      <c r="AY394" s="208" t="s">
        <v>185</v>
      </c>
    </row>
    <row r="395" spans="1:65" s="14" customFormat="1" ht="11.25">
      <c r="B395" s="209"/>
      <c r="C395" s="210"/>
      <c r="D395" s="200" t="s">
        <v>195</v>
      </c>
      <c r="E395" s="211" t="s">
        <v>19</v>
      </c>
      <c r="F395" s="212" t="s">
        <v>2286</v>
      </c>
      <c r="G395" s="210"/>
      <c r="H395" s="213">
        <v>0.16</v>
      </c>
      <c r="I395" s="214"/>
      <c r="J395" s="210"/>
      <c r="K395" s="210"/>
      <c r="L395" s="215"/>
      <c r="M395" s="216"/>
      <c r="N395" s="217"/>
      <c r="O395" s="217"/>
      <c r="P395" s="217"/>
      <c r="Q395" s="217"/>
      <c r="R395" s="217"/>
      <c r="S395" s="217"/>
      <c r="T395" s="218"/>
      <c r="AT395" s="219" t="s">
        <v>195</v>
      </c>
      <c r="AU395" s="219" t="s">
        <v>82</v>
      </c>
      <c r="AV395" s="14" t="s">
        <v>82</v>
      </c>
      <c r="AW395" s="14" t="s">
        <v>35</v>
      </c>
      <c r="AX395" s="14" t="s">
        <v>73</v>
      </c>
      <c r="AY395" s="219" t="s">
        <v>185</v>
      </c>
    </row>
    <row r="396" spans="1:65" s="13" customFormat="1" ht="11.25">
      <c r="B396" s="198"/>
      <c r="C396" s="199"/>
      <c r="D396" s="200" t="s">
        <v>195</v>
      </c>
      <c r="E396" s="201" t="s">
        <v>19</v>
      </c>
      <c r="F396" s="202" t="s">
        <v>2287</v>
      </c>
      <c r="G396" s="199"/>
      <c r="H396" s="201" t="s">
        <v>19</v>
      </c>
      <c r="I396" s="203"/>
      <c r="J396" s="199"/>
      <c r="K396" s="199"/>
      <c r="L396" s="204"/>
      <c r="M396" s="205"/>
      <c r="N396" s="206"/>
      <c r="O396" s="206"/>
      <c r="P396" s="206"/>
      <c r="Q396" s="206"/>
      <c r="R396" s="206"/>
      <c r="S396" s="206"/>
      <c r="T396" s="207"/>
      <c r="AT396" s="208" t="s">
        <v>195</v>
      </c>
      <c r="AU396" s="208" t="s">
        <v>82</v>
      </c>
      <c r="AV396" s="13" t="s">
        <v>80</v>
      </c>
      <c r="AW396" s="13" t="s">
        <v>35</v>
      </c>
      <c r="AX396" s="13" t="s">
        <v>73</v>
      </c>
      <c r="AY396" s="208" t="s">
        <v>185</v>
      </c>
    </row>
    <row r="397" spans="1:65" s="14" customFormat="1" ht="11.25">
      <c r="B397" s="209"/>
      <c r="C397" s="210"/>
      <c r="D397" s="200" t="s">
        <v>195</v>
      </c>
      <c r="E397" s="211" t="s">
        <v>19</v>
      </c>
      <c r="F397" s="212" t="s">
        <v>2288</v>
      </c>
      <c r="G397" s="210"/>
      <c r="H397" s="213">
        <v>0.28999999999999998</v>
      </c>
      <c r="I397" s="214"/>
      <c r="J397" s="210"/>
      <c r="K397" s="210"/>
      <c r="L397" s="215"/>
      <c r="M397" s="216"/>
      <c r="N397" s="217"/>
      <c r="O397" s="217"/>
      <c r="P397" s="217"/>
      <c r="Q397" s="217"/>
      <c r="R397" s="217"/>
      <c r="S397" s="217"/>
      <c r="T397" s="218"/>
      <c r="AT397" s="219" t="s">
        <v>195</v>
      </c>
      <c r="AU397" s="219" t="s">
        <v>82</v>
      </c>
      <c r="AV397" s="14" t="s">
        <v>82</v>
      </c>
      <c r="AW397" s="14" t="s">
        <v>35</v>
      </c>
      <c r="AX397" s="14" t="s">
        <v>73</v>
      </c>
      <c r="AY397" s="219" t="s">
        <v>185</v>
      </c>
    </row>
    <row r="398" spans="1:65" s="15" customFormat="1" ht="11.25">
      <c r="B398" s="220"/>
      <c r="C398" s="221"/>
      <c r="D398" s="200" t="s">
        <v>195</v>
      </c>
      <c r="E398" s="222" t="s">
        <v>19</v>
      </c>
      <c r="F398" s="223" t="s">
        <v>226</v>
      </c>
      <c r="G398" s="221"/>
      <c r="H398" s="224">
        <v>0.44999999999999996</v>
      </c>
      <c r="I398" s="225"/>
      <c r="J398" s="221"/>
      <c r="K398" s="221"/>
      <c r="L398" s="226"/>
      <c r="M398" s="227"/>
      <c r="N398" s="228"/>
      <c r="O398" s="228"/>
      <c r="P398" s="228"/>
      <c r="Q398" s="228"/>
      <c r="R398" s="228"/>
      <c r="S398" s="228"/>
      <c r="T398" s="229"/>
      <c r="AT398" s="230" t="s">
        <v>195</v>
      </c>
      <c r="AU398" s="230" t="s">
        <v>82</v>
      </c>
      <c r="AV398" s="15" t="s">
        <v>135</v>
      </c>
      <c r="AW398" s="15" t="s">
        <v>35</v>
      </c>
      <c r="AX398" s="15" t="s">
        <v>80</v>
      </c>
      <c r="AY398" s="230" t="s">
        <v>185</v>
      </c>
    </row>
    <row r="399" spans="1:65" s="2" customFormat="1" ht="24.2" customHeight="1">
      <c r="A399" s="36"/>
      <c r="B399" s="37"/>
      <c r="C399" s="180" t="s">
        <v>644</v>
      </c>
      <c r="D399" s="180" t="s">
        <v>187</v>
      </c>
      <c r="E399" s="181" t="s">
        <v>1133</v>
      </c>
      <c r="F399" s="182" t="s">
        <v>1134</v>
      </c>
      <c r="G399" s="183" t="s">
        <v>240</v>
      </c>
      <c r="H399" s="184">
        <v>67.164000000000001</v>
      </c>
      <c r="I399" s="185"/>
      <c r="J399" s="186">
        <f>ROUND(I399*H399,2)</f>
        <v>0</v>
      </c>
      <c r="K399" s="182" t="s">
        <v>191</v>
      </c>
      <c r="L399" s="41"/>
      <c r="M399" s="187" t="s">
        <v>19</v>
      </c>
      <c r="N399" s="188" t="s">
        <v>44</v>
      </c>
      <c r="O399" s="66"/>
      <c r="P399" s="189">
        <f>O399*H399</f>
        <v>0</v>
      </c>
      <c r="Q399" s="189">
        <v>2.5999999999999998E-4</v>
      </c>
      <c r="R399" s="189">
        <f>Q399*H399</f>
        <v>1.7462639999999998E-2</v>
      </c>
      <c r="S399" s="189">
        <v>0</v>
      </c>
      <c r="T399" s="190">
        <f>S399*H399</f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91" t="s">
        <v>135</v>
      </c>
      <c r="AT399" s="191" t="s">
        <v>187</v>
      </c>
      <c r="AU399" s="191" t="s">
        <v>82</v>
      </c>
      <c r="AY399" s="19" t="s">
        <v>185</v>
      </c>
      <c r="BE399" s="192">
        <f>IF(N399="základní",J399,0)</f>
        <v>0</v>
      </c>
      <c r="BF399" s="192">
        <f>IF(N399="snížená",J399,0)</f>
        <v>0</v>
      </c>
      <c r="BG399" s="192">
        <f>IF(N399="zákl. přenesená",J399,0)</f>
        <v>0</v>
      </c>
      <c r="BH399" s="192">
        <f>IF(N399="sníž. přenesená",J399,0)</f>
        <v>0</v>
      </c>
      <c r="BI399" s="192">
        <f>IF(N399="nulová",J399,0)</f>
        <v>0</v>
      </c>
      <c r="BJ399" s="19" t="s">
        <v>80</v>
      </c>
      <c r="BK399" s="192">
        <f>ROUND(I399*H399,2)</f>
        <v>0</v>
      </c>
      <c r="BL399" s="19" t="s">
        <v>135</v>
      </c>
      <c r="BM399" s="191" t="s">
        <v>2289</v>
      </c>
    </row>
    <row r="400" spans="1:65" s="2" customFormat="1" ht="11.25">
      <c r="A400" s="36"/>
      <c r="B400" s="37"/>
      <c r="C400" s="38"/>
      <c r="D400" s="193" t="s">
        <v>193</v>
      </c>
      <c r="E400" s="38"/>
      <c r="F400" s="194" t="s">
        <v>1136</v>
      </c>
      <c r="G400" s="38"/>
      <c r="H400" s="38"/>
      <c r="I400" s="195"/>
      <c r="J400" s="38"/>
      <c r="K400" s="38"/>
      <c r="L400" s="41"/>
      <c r="M400" s="196"/>
      <c r="N400" s="197"/>
      <c r="O400" s="66"/>
      <c r="P400" s="66"/>
      <c r="Q400" s="66"/>
      <c r="R400" s="66"/>
      <c r="S400" s="66"/>
      <c r="T400" s="67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T400" s="19" t="s">
        <v>193</v>
      </c>
      <c r="AU400" s="19" t="s">
        <v>82</v>
      </c>
    </row>
    <row r="401" spans="1:65" s="13" customFormat="1" ht="11.25">
      <c r="B401" s="198"/>
      <c r="C401" s="199"/>
      <c r="D401" s="200" t="s">
        <v>195</v>
      </c>
      <c r="E401" s="201" t="s">
        <v>19</v>
      </c>
      <c r="F401" s="202" t="s">
        <v>2209</v>
      </c>
      <c r="G401" s="199"/>
      <c r="H401" s="201" t="s">
        <v>19</v>
      </c>
      <c r="I401" s="203"/>
      <c r="J401" s="199"/>
      <c r="K401" s="199"/>
      <c r="L401" s="204"/>
      <c r="M401" s="205"/>
      <c r="N401" s="206"/>
      <c r="O401" s="206"/>
      <c r="P401" s="206"/>
      <c r="Q401" s="206"/>
      <c r="R401" s="206"/>
      <c r="S401" s="206"/>
      <c r="T401" s="207"/>
      <c r="AT401" s="208" t="s">
        <v>195</v>
      </c>
      <c r="AU401" s="208" t="s">
        <v>82</v>
      </c>
      <c r="AV401" s="13" t="s">
        <v>80</v>
      </c>
      <c r="AW401" s="13" t="s">
        <v>35</v>
      </c>
      <c r="AX401" s="13" t="s">
        <v>73</v>
      </c>
      <c r="AY401" s="208" t="s">
        <v>185</v>
      </c>
    </row>
    <row r="402" spans="1:65" s="13" customFormat="1" ht="11.25">
      <c r="B402" s="198"/>
      <c r="C402" s="199"/>
      <c r="D402" s="200" t="s">
        <v>195</v>
      </c>
      <c r="E402" s="201" t="s">
        <v>19</v>
      </c>
      <c r="F402" s="202" t="s">
        <v>2290</v>
      </c>
      <c r="G402" s="199"/>
      <c r="H402" s="201" t="s">
        <v>19</v>
      </c>
      <c r="I402" s="203"/>
      <c r="J402" s="199"/>
      <c r="K402" s="199"/>
      <c r="L402" s="204"/>
      <c r="M402" s="205"/>
      <c r="N402" s="206"/>
      <c r="O402" s="206"/>
      <c r="P402" s="206"/>
      <c r="Q402" s="206"/>
      <c r="R402" s="206"/>
      <c r="S402" s="206"/>
      <c r="T402" s="207"/>
      <c r="AT402" s="208" t="s">
        <v>195</v>
      </c>
      <c r="AU402" s="208" t="s">
        <v>82</v>
      </c>
      <c r="AV402" s="13" t="s">
        <v>80</v>
      </c>
      <c r="AW402" s="13" t="s">
        <v>35</v>
      </c>
      <c r="AX402" s="13" t="s">
        <v>73</v>
      </c>
      <c r="AY402" s="208" t="s">
        <v>185</v>
      </c>
    </row>
    <row r="403" spans="1:65" s="14" customFormat="1" ht="11.25">
      <c r="B403" s="209"/>
      <c r="C403" s="210"/>
      <c r="D403" s="200" t="s">
        <v>195</v>
      </c>
      <c r="E403" s="211" t="s">
        <v>19</v>
      </c>
      <c r="F403" s="212" t="s">
        <v>1514</v>
      </c>
      <c r="G403" s="210"/>
      <c r="H403" s="213">
        <v>55.3</v>
      </c>
      <c r="I403" s="214"/>
      <c r="J403" s="210"/>
      <c r="K403" s="210"/>
      <c r="L403" s="215"/>
      <c r="M403" s="216"/>
      <c r="N403" s="217"/>
      <c r="O403" s="217"/>
      <c r="P403" s="217"/>
      <c r="Q403" s="217"/>
      <c r="R403" s="217"/>
      <c r="S403" s="217"/>
      <c r="T403" s="218"/>
      <c r="AT403" s="219" t="s">
        <v>195</v>
      </c>
      <c r="AU403" s="219" t="s">
        <v>82</v>
      </c>
      <c r="AV403" s="14" t="s">
        <v>82</v>
      </c>
      <c r="AW403" s="14" t="s">
        <v>35</v>
      </c>
      <c r="AX403" s="14" t="s">
        <v>73</v>
      </c>
      <c r="AY403" s="219" t="s">
        <v>185</v>
      </c>
    </row>
    <row r="404" spans="1:65" s="14" customFormat="1" ht="11.25">
      <c r="B404" s="209"/>
      <c r="C404" s="210"/>
      <c r="D404" s="200" t="s">
        <v>195</v>
      </c>
      <c r="E404" s="211" t="s">
        <v>19</v>
      </c>
      <c r="F404" s="212" t="s">
        <v>744</v>
      </c>
      <c r="G404" s="210"/>
      <c r="H404" s="213">
        <v>1.1479999999999999</v>
      </c>
      <c r="I404" s="214"/>
      <c r="J404" s="210"/>
      <c r="K404" s="210"/>
      <c r="L404" s="215"/>
      <c r="M404" s="216"/>
      <c r="N404" s="217"/>
      <c r="O404" s="217"/>
      <c r="P404" s="217"/>
      <c r="Q404" s="217"/>
      <c r="R404" s="217"/>
      <c r="S404" s="217"/>
      <c r="T404" s="218"/>
      <c r="AT404" s="219" t="s">
        <v>195</v>
      </c>
      <c r="AU404" s="219" t="s">
        <v>82</v>
      </c>
      <c r="AV404" s="14" t="s">
        <v>82</v>
      </c>
      <c r="AW404" s="14" t="s">
        <v>35</v>
      </c>
      <c r="AX404" s="14" t="s">
        <v>73</v>
      </c>
      <c r="AY404" s="219" t="s">
        <v>185</v>
      </c>
    </row>
    <row r="405" spans="1:65" s="14" customFormat="1" ht="11.25">
      <c r="B405" s="209"/>
      <c r="C405" s="210"/>
      <c r="D405" s="200" t="s">
        <v>195</v>
      </c>
      <c r="E405" s="211" t="s">
        <v>19</v>
      </c>
      <c r="F405" s="212" t="s">
        <v>1515</v>
      </c>
      <c r="G405" s="210"/>
      <c r="H405" s="213">
        <v>1.05</v>
      </c>
      <c r="I405" s="214"/>
      <c r="J405" s="210"/>
      <c r="K405" s="210"/>
      <c r="L405" s="215"/>
      <c r="M405" s="216"/>
      <c r="N405" s="217"/>
      <c r="O405" s="217"/>
      <c r="P405" s="217"/>
      <c r="Q405" s="217"/>
      <c r="R405" s="217"/>
      <c r="S405" s="217"/>
      <c r="T405" s="218"/>
      <c r="AT405" s="219" t="s">
        <v>195</v>
      </c>
      <c r="AU405" s="219" t="s">
        <v>82</v>
      </c>
      <c r="AV405" s="14" t="s">
        <v>82</v>
      </c>
      <c r="AW405" s="14" t="s">
        <v>35</v>
      </c>
      <c r="AX405" s="14" t="s">
        <v>73</v>
      </c>
      <c r="AY405" s="219" t="s">
        <v>185</v>
      </c>
    </row>
    <row r="406" spans="1:65" s="14" customFormat="1" ht="11.25">
      <c r="B406" s="209"/>
      <c r="C406" s="210"/>
      <c r="D406" s="200" t="s">
        <v>195</v>
      </c>
      <c r="E406" s="211" t="s">
        <v>19</v>
      </c>
      <c r="F406" s="212" t="s">
        <v>1516</v>
      </c>
      <c r="G406" s="210"/>
      <c r="H406" s="213">
        <v>-5.79</v>
      </c>
      <c r="I406" s="214"/>
      <c r="J406" s="210"/>
      <c r="K406" s="210"/>
      <c r="L406" s="215"/>
      <c r="M406" s="216"/>
      <c r="N406" s="217"/>
      <c r="O406" s="217"/>
      <c r="P406" s="217"/>
      <c r="Q406" s="217"/>
      <c r="R406" s="217"/>
      <c r="S406" s="217"/>
      <c r="T406" s="218"/>
      <c r="AT406" s="219" t="s">
        <v>195</v>
      </c>
      <c r="AU406" s="219" t="s">
        <v>82</v>
      </c>
      <c r="AV406" s="14" t="s">
        <v>82</v>
      </c>
      <c r="AW406" s="14" t="s">
        <v>35</v>
      </c>
      <c r="AX406" s="14" t="s">
        <v>73</v>
      </c>
      <c r="AY406" s="219" t="s">
        <v>185</v>
      </c>
    </row>
    <row r="407" spans="1:65" s="13" customFormat="1" ht="11.25">
      <c r="B407" s="198"/>
      <c r="C407" s="199"/>
      <c r="D407" s="200" t="s">
        <v>195</v>
      </c>
      <c r="E407" s="201" t="s">
        <v>19</v>
      </c>
      <c r="F407" s="202" t="s">
        <v>2291</v>
      </c>
      <c r="G407" s="199"/>
      <c r="H407" s="201" t="s">
        <v>19</v>
      </c>
      <c r="I407" s="203"/>
      <c r="J407" s="199"/>
      <c r="K407" s="199"/>
      <c r="L407" s="204"/>
      <c r="M407" s="205"/>
      <c r="N407" s="206"/>
      <c r="O407" s="206"/>
      <c r="P407" s="206"/>
      <c r="Q407" s="206"/>
      <c r="R407" s="206"/>
      <c r="S407" s="206"/>
      <c r="T407" s="207"/>
      <c r="AT407" s="208" t="s">
        <v>195</v>
      </c>
      <c r="AU407" s="208" t="s">
        <v>82</v>
      </c>
      <c r="AV407" s="13" t="s">
        <v>80</v>
      </c>
      <c r="AW407" s="13" t="s">
        <v>35</v>
      </c>
      <c r="AX407" s="13" t="s">
        <v>73</v>
      </c>
      <c r="AY407" s="208" t="s">
        <v>185</v>
      </c>
    </row>
    <row r="408" spans="1:65" s="14" customFormat="1" ht="11.25">
      <c r="B408" s="209"/>
      <c r="C408" s="210"/>
      <c r="D408" s="200" t="s">
        <v>195</v>
      </c>
      <c r="E408" s="211" t="s">
        <v>19</v>
      </c>
      <c r="F408" s="212" t="s">
        <v>942</v>
      </c>
      <c r="G408" s="210"/>
      <c r="H408" s="213">
        <v>2.64</v>
      </c>
      <c r="I408" s="214"/>
      <c r="J408" s="210"/>
      <c r="K408" s="210"/>
      <c r="L408" s="215"/>
      <c r="M408" s="216"/>
      <c r="N408" s="217"/>
      <c r="O408" s="217"/>
      <c r="P408" s="217"/>
      <c r="Q408" s="217"/>
      <c r="R408" s="217"/>
      <c r="S408" s="217"/>
      <c r="T408" s="218"/>
      <c r="AT408" s="219" t="s">
        <v>195</v>
      </c>
      <c r="AU408" s="219" t="s">
        <v>82</v>
      </c>
      <c r="AV408" s="14" t="s">
        <v>82</v>
      </c>
      <c r="AW408" s="14" t="s">
        <v>35</v>
      </c>
      <c r="AX408" s="14" t="s">
        <v>73</v>
      </c>
      <c r="AY408" s="219" t="s">
        <v>185</v>
      </c>
    </row>
    <row r="409" spans="1:65" s="14" customFormat="1" ht="11.25">
      <c r="B409" s="209"/>
      <c r="C409" s="210"/>
      <c r="D409" s="200" t="s">
        <v>195</v>
      </c>
      <c r="E409" s="211" t="s">
        <v>19</v>
      </c>
      <c r="F409" s="212" t="s">
        <v>2276</v>
      </c>
      <c r="G409" s="210"/>
      <c r="H409" s="213">
        <v>4.32</v>
      </c>
      <c r="I409" s="214"/>
      <c r="J409" s="210"/>
      <c r="K409" s="210"/>
      <c r="L409" s="215"/>
      <c r="M409" s="216"/>
      <c r="N409" s="217"/>
      <c r="O409" s="217"/>
      <c r="P409" s="217"/>
      <c r="Q409" s="217"/>
      <c r="R409" s="217"/>
      <c r="S409" s="217"/>
      <c r="T409" s="218"/>
      <c r="AT409" s="219" t="s">
        <v>195</v>
      </c>
      <c r="AU409" s="219" t="s">
        <v>82</v>
      </c>
      <c r="AV409" s="14" t="s">
        <v>82</v>
      </c>
      <c r="AW409" s="14" t="s">
        <v>35</v>
      </c>
      <c r="AX409" s="14" t="s">
        <v>73</v>
      </c>
      <c r="AY409" s="219" t="s">
        <v>185</v>
      </c>
    </row>
    <row r="410" spans="1:65" s="14" customFormat="1" ht="11.25">
      <c r="B410" s="209"/>
      <c r="C410" s="210"/>
      <c r="D410" s="200" t="s">
        <v>195</v>
      </c>
      <c r="E410" s="211" t="s">
        <v>19</v>
      </c>
      <c r="F410" s="212" t="s">
        <v>1574</v>
      </c>
      <c r="G410" s="210"/>
      <c r="H410" s="213">
        <v>4.2480000000000002</v>
      </c>
      <c r="I410" s="214"/>
      <c r="J410" s="210"/>
      <c r="K410" s="210"/>
      <c r="L410" s="215"/>
      <c r="M410" s="216"/>
      <c r="N410" s="217"/>
      <c r="O410" s="217"/>
      <c r="P410" s="217"/>
      <c r="Q410" s="217"/>
      <c r="R410" s="217"/>
      <c r="S410" s="217"/>
      <c r="T410" s="218"/>
      <c r="AT410" s="219" t="s">
        <v>195</v>
      </c>
      <c r="AU410" s="219" t="s">
        <v>82</v>
      </c>
      <c r="AV410" s="14" t="s">
        <v>82</v>
      </c>
      <c r="AW410" s="14" t="s">
        <v>35</v>
      </c>
      <c r="AX410" s="14" t="s">
        <v>73</v>
      </c>
      <c r="AY410" s="219" t="s">
        <v>185</v>
      </c>
    </row>
    <row r="411" spans="1:65" s="14" customFormat="1" ht="11.25">
      <c r="B411" s="209"/>
      <c r="C411" s="210"/>
      <c r="D411" s="200" t="s">
        <v>195</v>
      </c>
      <c r="E411" s="211" t="s">
        <v>19</v>
      </c>
      <c r="F411" s="212" t="s">
        <v>1574</v>
      </c>
      <c r="G411" s="210"/>
      <c r="H411" s="213">
        <v>4.2480000000000002</v>
      </c>
      <c r="I411" s="214"/>
      <c r="J411" s="210"/>
      <c r="K411" s="210"/>
      <c r="L411" s="215"/>
      <c r="M411" s="216"/>
      <c r="N411" s="217"/>
      <c r="O411" s="217"/>
      <c r="P411" s="217"/>
      <c r="Q411" s="217"/>
      <c r="R411" s="217"/>
      <c r="S411" s="217"/>
      <c r="T411" s="218"/>
      <c r="AT411" s="219" t="s">
        <v>195</v>
      </c>
      <c r="AU411" s="219" t="s">
        <v>82</v>
      </c>
      <c r="AV411" s="14" t="s">
        <v>82</v>
      </c>
      <c r="AW411" s="14" t="s">
        <v>35</v>
      </c>
      <c r="AX411" s="14" t="s">
        <v>73</v>
      </c>
      <c r="AY411" s="219" t="s">
        <v>185</v>
      </c>
    </row>
    <row r="412" spans="1:65" s="15" customFormat="1" ht="11.25">
      <c r="B412" s="220"/>
      <c r="C412" s="221"/>
      <c r="D412" s="200" t="s">
        <v>195</v>
      </c>
      <c r="E412" s="222" t="s">
        <v>19</v>
      </c>
      <c r="F412" s="223" t="s">
        <v>226</v>
      </c>
      <c r="G412" s="221"/>
      <c r="H412" s="224">
        <v>67.164000000000001</v>
      </c>
      <c r="I412" s="225"/>
      <c r="J412" s="221"/>
      <c r="K412" s="221"/>
      <c r="L412" s="226"/>
      <c r="M412" s="227"/>
      <c r="N412" s="228"/>
      <c r="O412" s="228"/>
      <c r="P412" s="228"/>
      <c r="Q412" s="228"/>
      <c r="R412" s="228"/>
      <c r="S412" s="228"/>
      <c r="T412" s="229"/>
      <c r="AT412" s="230" t="s">
        <v>195</v>
      </c>
      <c r="AU412" s="230" t="s">
        <v>82</v>
      </c>
      <c r="AV412" s="15" t="s">
        <v>135</v>
      </c>
      <c r="AW412" s="15" t="s">
        <v>35</v>
      </c>
      <c r="AX412" s="15" t="s">
        <v>80</v>
      </c>
      <c r="AY412" s="230" t="s">
        <v>185</v>
      </c>
    </row>
    <row r="413" spans="1:65" s="2" customFormat="1" ht="24.2" customHeight="1">
      <c r="A413" s="36"/>
      <c r="B413" s="37"/>
      <c r="C413" s="180" t="s">
        <v>888</v>
      </c>
      <c r="D413" s="180" t="s">
        <v>187</v>
      </c>
      <c r="E413" s="181" t="s">
        <v>1597</v>
      </c>
      <c r="F413" s="182" t="s">
        <v>1598</v>
      </c>
      <c r="G413" s="183" t="s">
        <v>240</v>
      </c>
      <c r="H413" s="184">
        <v>0.45</v>
      </c>
      <c r="I413" s="185"/>
      <c r="J413" s="186">
        <f>ROUND(I413*H413,2)</f>
        <v>0</v>
      </c>
      <c r="K413" s="182" t="s">
        <v>191</v>
      </c>
      <c r="L413" s="41"/>
      <c r="M413" s="187" t="s">
        <v>19</v>
      </c>
      <c r="N413" s="188" t="s">
        <v>44</v>
      </c>
      <c r="O413" s="66"/>
      <c r="P413" s="189">
        <f>O413*H413</f>
        <v>0</v>
      </c>
      <c r="Q413" s="189">
        <v>4.3800000000000002E-3</v>
      </c>
      <c r="R413" s="189">
        <f>Q413*H413</f>
        <v>1.9710000000000001E-3</v>
      </c>
      <c r="S413" s="189">
        <v>0</v>
      </c>
      <c r="T413" s="190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191" t="s">
        <v>135</v>
      </c>
      <c r="AT413" s="191" t="s">
        <v>187</v>
      </c>
      <c r="AU413" s="191" t="s">
        <v>82</v>
      </c>
      <c r="AY413" s="19" t="s">
        <v>185</v>
      </c>
      <c r="BE413" s="192">
        <f>IF(N413="základní",J413,0)</f>
        <v>0</v>
      </c>
      <c r="BF413" s="192">
        <f>IF(N413="snížená",J413,0)</f>
        <v>0</v>
      </c>
      <c r="BG413" s="192">
        <f>IF(N413="zákl. přenesená",J413,0)</f>
        <v>0</v>
      </c>
      <c r="BH413" s="192">
        <f>IF(N413="sníž. přenesená",J413,0)</f>
        <v>0</v>
      </c>
      <c r="BI413" s="192">
        <f>IF(N413="nulová",J413,0)</f>
        <v>0</v>
      </c>
      <c r="BJ413" s="19" t="s">
        <v>80</v>
      </c>
      <c r="BK413" s="192">
        <f>ROUND(I413*H413,2)</f>
        <v>0</v>
      </c>
      <c r="BL413" s="19" t="s">
        <v>135</v>
      </c>
      <c r="BM413" s="191" t="s">
        <v>2292</v>
      </c>
    </row>
    <row r="414" spans="1:65" s="2" customFormat="1" ht="11.25">
      <c r="A414" s="36"/>
      <c r="B414" s="37"/>
      <c r="C414" s="38"/>
      <c r="D414" s="193" t="s">
        <v>193</v>
      </c>
      <c r="E414" s="38"/>
      <c r="F414" s="194" t="s">
        <v>1600</v>
      </c>
      <c r="G414" s="38"/>
      <c r="H414" s="38"/>
      <c r="I414" s="195"/>
      <c r="J414" s="38"/>
      <c r="K414" s="38"/>
      <c r="L414" s="41"/>
      <c r="M414" s="196"/>
      <c r="N414" s="197"/>
      <c r="O414" s="66"/>
      <c r="P414" s="66"/>
      <c r="Q414" s="66"/>
      <c r="R414" s="66"/>
      <c r="S414" s="66"/>
      <c r="T414" s="67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T414" s="19" t="s">
        <v>193</v>
      </c>
      <c r="AU414" s="19" t="s">
        <v>82</v>
      </c>
    </row>
    <row r="415" spans="1:65" s="13" customFormat="1" ht="11.25">
      <c r="B415" s="198"/>
      <c r="C415" s="199"/>
      <c r="D415" s="200" t="s">
        <v>195</v>
      </c>
      <c r="E415" s="201" t="s">
        <v>19</v>
      </c>
      <c r="F415" s="202" t="s">
        <v>2285</v>
      </c>
      <c r="G415" s="199"/>
      <c r="H415" s="201" t="s">
        <v>19</v>
      </c>
      <c r="I415" s="203"/>
      <c r="J415" s="199"/>
      <c r="K415" s="199"/>
      <c r="L415" s="204"/>
      <c r="M415" s="205"/>
      <c r="N415" s="206"/>
      <c r="O415" s="206"/>
      <c r="P415" s="206"/>
      <c r="Q415" s="206"/>
      <c r="R415" s="206"/>
      <c r="S415" s="206"/>
      <c r="T415" s="207"/>
      <c r="AT415" s="208" t="s">
        <v>195</v>
      </c>
      <c r="AU415" s="208" t="s">
        <v>82</v>
      </c>
      <c r="AV415" s="13" t="s">
        <v>80</v>
      </c>
      <c r="AW415" s="13" t="s">
        <v>35</v>
      </c>
      <c r="AX415" s="13" t="s">
        <v>73</v>
      </c>
      <c r="AY415" s="208" t="s">
        <v>185</v>
      </c>
    </row>
    <row r="416" spans="1:65" s="14" customFormat="1" ht="11.25">
      <c r="B416" s="209"/>
      <c r="C416" s="210"/>
      <c r="D416" s="200" t="s">
        <v>195</v>
      </c>
      <c r="E416" s="211" t="s">
        <v>19</v>
      </c>
      <c r="F416" s="212" t="s">
        <v>2286</v>
      </c>
      <c r="G416" s="210"/>
      <c r="H416" s="213">
        <v>0.16</v>
      </c>
      <c r="I416" s="214"/>
      <c r="J416" s="210"/>
      <c r="K416" s="210"/>
      <c r="L416" s="215"/>
      <c r="M416" s="216"/>
      <c r="N416" s="217"/>
      <c r="O416" s="217"/>
      <c r="P416" s="217"/>
      <c r="Q416" s="217"/>
      <c r="R416" s="217"/>
      <c r="S416" s="217"/>
      <c r="T416" s="218"/>
      <c r="AT416" s="219" t="s">
        <v>195</v>
      </c>
      <c r="AU416" s="219" t="s">
        <v>82</v>
      </c>
      <c r="AV416" s="14" t="s">
        <v>82</v>
      </c>
      <c r="AW416" s="14" t="s">
        <v>35</v>
      </c>
      <c r="AX416" s="14" t="s">
        <v>73</v>
      </c>
      <c r="AY416" s="219" t="s">
        <v>185</v>
      </c>
    </row>
    <row r="417" spans="1:65" s="13" customFormat="1" ht="11.25">
      <c r="B417" s="198"/>
      <c r="C417" s="199"/>
      <c r="D417" s="200" t="s">
        <v>195</v>
      </c>
      <c r="E417" s="201" t="s">
        <v>19</v>
      </c>
      <c r="F417" s="202" t="s">
        <v>2287</v>
      </c>
      <c r="G417" s="199"/>
      <c r="H417" s="201" t="s">
        <v>19</v>
      </c>
      <c r="I417" s="203"/>
      <c r="J417" s="199"/>
      <c r="K417" s="199"/>
      <c r="L417" s="204"/>
      <c r="M417" s="205"/>
      <c r="N417" s="206"/>
      <c r="O417" s="206"/>
      <c r="P417" s="206"/>
      <c r="Q417" s="206"/>
      <c r="R417" s="206"/>
      <c r="S417" s="206"/>
      <c r="T417" s="207"/>
      <c r="AT417" s="208" t="s">
        <v>195</v>
      </c>
      <c r="AU417" s="208" t="s">
        <v>82</v>
      </c>
      <c r="AV417" s="13" t="s">
        <v>80</v>
      </c>
      <c r="AW417" s="13" t="s">
        <v>35</v>
      </c>
      <c r="AX417" s="13" t="s">
        <v>73</v>
      </c>
      <c r="AY417" s="208" t="s">
        <v>185</v>
      </c>
    </row>
    <row r="418" spans="1:65" s="14" customFormat="1" ht="11.25">
      <c r="B418" s="209"/>
      <c r="C418" s="210"/>
      <c r="D418" s="200" t="s">
        <v>195</v>
      </c>
      <c r="E418" s="211" t="s">
        <v>19</v>
      </c>
      <c r="F418" s="212" t="s">
        <v>2288</v>
      </c>
      <c r="G418" s="210"/>
      <c r="H418" s="213">
        <v>0.28999999999999998</v>
      </c>
      <c r="I418" s="214"/>
      <c r="J418" s="210"/>
      <c r="K418" s="210"/>
      <c r="L418" s="215"/>
      <c r="M418" s="216"/>
      <c r="N418" s="217"/>
      <c r="O418" s="217"/>
      <c r="P418" s="217"/>
      <c r="Q418" s="217"/>
      <c r="R418" s="217"/>
      <c r="S418" s="217"/>
      <c r="T418" s="218"/>
      <c r="AT418" s="219" t="s">
        <v>195</v>
      </c>
      <c r="AU418" s="219" t="s">
        <v>82</v>
      </c>
      <c r="AV418" s="14" t="s">
        <v>82</v>
      </c>
      <c r="AW418" s="14" t="s">
        <v>35</v>
      </c>
      <c r="AX418" s="14" t="s">
        <v>73</v>
      </c>
      <c r="AY418" s="219" t="s">
        <v>185</v>
      </c>
    </row>
    <row r="419" spans="1:65" s="15" customFormat="1" ht="11.25">
      <c r="B419" s="220"/>
      <c r="C419" s="221"/>
      <c r="D419" s="200" t="s">
        <v>195</v>
      </c>
      <c r="E419" s="222" t="s">
        <v>19</v>
      </c>
      <c r="F419" s="223" t="s">
        <v>226</v>
      </c>
      <c r="G419" s="221"/>
      <c r="H419" s="224">
        <v>0.44999999999999996</v>
      </c>
      <c r="I419" s="225"/>
      <c r="J419" s="221"/>
      <c r="K419" s="221"/>
      <c r="L419" s="226"/>
      <c r="M419" s="227"/>
      <c r="N419" s="228"/>
      <c r="O419" s="228"/>
      <c r="P419" s="228"/>
      <c r="Q419" s="228"/>
      <c r="R419" s="228"/>
      <c r="S419" s="228"/>
      <c r="T419" s="229"/>
      <c r="AT419" s="230" t="s">
        <v>195</v>
      </c>
      <c r="AU419" s="230" t="s">
        <v>82</v>
      </c>
      <c r="AV419" s="15" t="s">
        <v>135</v>
      </c>
      <c r="AW419" s="15" t="s">
        <v>35</v>
      </c>
      <c r="AX419" s="15" t="s">
        <v>80</v>
      </c>
      <c r="AY419" s="230" t="s">
        <v>185</v>
      </c>
    </row>
    <row r="420" spans="1:65" s="2" customFormat="1" ht="21.75" customHeight="1">
      <c r="A420" s="36"/>
      <c r="B420" s="37"/>
      <c r="C420" s="180" t="s">
        <v>893</v>
      </c>
      <c r="D420" s="180" t="s">
        <v>187</v>
      </c>
      <c r="E420" s="181" t="s">
        <v>1601</v>
      </c>
      <c r="F420" s="182" t="s">
        <v>1602</v>
      </c>
      <c r="G420" s="183" t="s">
        <v>240</v>
      </c>
      <c r="H420" s="184">
        <v>0.45</v>
      </c>
      <c r="I420" s="185"/>
      <c r="J420" s="186">
        <f>ROUND(I420*H420,2)</f>
        <v>0</v>
      </c>
      <c r="K420" s="182" t="s">
        <v>191</v>
      </c>
      <c r="L420" s="41"/>
      <c r="M420" s="187" t="s">
        <v>19</v>
      </c>
      <c r="N420" s="188" t="s">
        <v>44</v>
      </c>
      <c r="O420" s="66"/>
      <c r="P420" s="189">
        <f>O420*H420</f>
        <v>0</v>
      </c>
      <c r="Q420" s="189">
        <v>4.0000000000000001E-3</v>
      </c>
      <c r="R420" s="189">
        <f>Q420*H420</f>
        <v>1.8000000000000002E-3</v>
      </c>
      <c r="S420" s="189">
        <v>0</v>
      </c>
      <c r="T420" s="190">
        <f>S420*H420</f>
        <v>0</v>
      </c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R420" s="191" t="s">
        <v>135</v>
      </c>
      <c r="AT420" s="191" t="s">
        <v>187</v>
      </c>
      <c r="AU420" s="191" t="s">
        <v>82</v>
      </c>
      <c r="AY420" s="19" t="s">
        <v>185</v>
      </c>
      <c r="BE420" s="192">
        <f>IF(N420="základní",J420,0)</f>
        <v>0</v>
      </c>
      <c r="BF420" s="192">
        <f>IF(N420="snížená",J420,0)</f>
        <v>0</v>
      </c>
      <c r="BG420" s="192">
        <f>IF(N420="zákl. přenesená",J420,0)</f>
        <v>0</v>
      </c>
      <c r="BH420" s="192">
        <f>IF(N420="sníž. přenesená",J420,0)</f>
        <v>0</v>
      </c>
      <c r="BI420" s="192">
        <f>IF(N420="nulová",J420,0)</f>
        <v>0</v>
      </c>
      <c r="BJ420" s="19" t="s">
        <v>80</v>
      </c>
      <c r="BK420" s="192">
        <f>ROUND(I420*H420,2)</f>
        <v>0</v>
      </c>
      <c r="BL420" s="19" t="s">
        <v>135</v>
      </c>
      <c r="BM420" s="191" t="s">
        <v>2293</v>
      </c>
    </row>
    <row r="421" spans="1:65" s="2" customFormat="1" ht="11.25">
      <c r="A421" s="36"/>
      <c r="B421" s="37"/>
      <c r="C421" s="38"/>
      <c r="D421" s="193" t="s">
        <v>193</v>
      </c>
      <c r="E421" s="38"/>
      <c r="F421" s="194" t="s">
        <v>1603</v>
      </c>
      <c r="G421" s="38"/>
      <c r="H421" s="38"/>
      <c r="I421" s="195"/>
      <c r="J421" s="38"/>
      <c r="K421" s="38"/>
      <c r="L421" s="41"/>
      <c r="M421" s="196"/>
      <c r="N421" s="197"/>
      <c r="O421" s="66"/>
      <c r="P421" s="66"/>
      <c r="Q421" s="66"/>
      <c r="R421" s="66"/>
      <c r="S421" s="66"/>
      <c r="T421" s="67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T421" s="19" t="s">
        <v>193</v>
      </c>
      <c r="AU421" s="19" t="s">
        <v>82</v>
      </c>
    </row>
    <row r="422" spans="1:65" s="13" customFormat="1" ht="11.25">
      <c r="B422" s="198"/>
      <c r="C422" s="199"/>
      <c r="D422" s="200" t="s">
        <v>195</v>
      </c>
      <c r="E422" s="201" t="s">
        <v>19</v>
      </c>
      <c r="F422" s="202" t="s">
        <v>2285</v>
      </c>
      <c r="G422" s="199"/>
      <c r="H422" s="201" t="s">
        <v>19</v>
      </c>
      <c r="I422" s="203"/>
      <c r="J422" s="199"/>
      <c r="K422" s="199"/>
      <c r="L422" s="204"/>
      <c r="M422" s="205"/>
      <c r="N422" s="206"/>
      <c r="O422" s="206"/>
      <c r="P422" s="206"/>
      <c r="Q422" s="206"/>
      <c r="R422" s="206"/>
      <c r="S422" s="206"/>
      <c r="T422" s="207"/>
      <c r="AT422" s="208" t="s">
        <v>195</v>
      </c>
      <c r="AU422" s="208" t="s">
        <v>82</v>
      </c>
      <c r="AV422" s="13" t="s">
        <v>80</v>
      </c>
      <c r="AW422" s="13" t="s">
        <v>35</v>
      </c>
      <c r="AX422" s="13" t="s">
        <v>73</v>
      </c>
      <c r="AY422" s="208" t="s">
        <v>185</v>
      </c>
    </row>
    <row r="423" spans="1:65" s="14" customFormat="1" ht="11.25">
      <c r="B423" s="209"/>
      <c r="C423" s="210"/>
      <c r="D423" s="200" t="s">
        <v>195</v>
      </c>
      <c r="E423" s="211" t="s">
        <v>19</v>
      </c>
      <c r="F423" s="212" t="s">
        <v>2286</v>
      </c>
      <c r="G423" s="210"/>
      <c r="H423" s="213">
        <v>0.16</v>
      </c>
      <c r="I423" s="214"/>
      <c r="J423" s="210"/>
      <c r="K423" s="210"/>
      <c r="L423" s="215"/>
      <c r="M423" s="216"/>
      <c r="N423" s="217"/>
      <c r="O423" s="217"/>
      <c r="P423" s="217"/>
      <c r="Q423" s="217"/>
      <c r="R423" s="217"/>
      <c r="S423" s="217"/>
      <c r="T423" s="218"/>
      <c r="AT423" s="219" t="s">
        <v>195</v>
      </c>
      <c r="AU423" s="219" t="s">
        <v>82</v>
      </c>
      <c r="AV423" s="14" t="s">
        <v>82</v>
      </c>
      <c r="AW423" s="14" t="s">
        <v>35</v>
      </c>
      <c r="AX423" s="14" t="s">
        <v>73</v>
      </c>
      <c r="AY423" s="219" t="s">
        <v>185</v>
      </c>
    </row>
    <row r="424" spans="1:65" s="13" customFormat="1" ht="11.25">
      <c r="B424" s="198"/>
      <c r="C424" s="199"/>
      <c r="D424" s="200" t="s">
        <v>195</v>
      </c>
      <c r="E424" s="201" t="s">
        <v>19</v>
      </c>
      <c r="F424" s="202" t="s">
        <v>2287</v>
      </c>
      <c r="G424" s="199"/>
      <c r="H424" s="201" t="s">
        <v>19</v>
      </c>
      <c r="I424" s="203"/>
      <c r="J424" s="199"/>
      <c r="K424" s="199"/>
      <c r="L424" s="204"/>
      <c r="M424" s="205"/>
      <c r="N424" s="206"/>
      <c r="O424" s="206"/>
      <c r="P424" s="206"/>
      <c r="Q424" s="206"/>
      <c r="R424" s="206"/>
      <c r="S424" s="206"/>
      <c r="T424" s="207"/>
      <c r="AT424" s="208" t="s">
        <v>195</v>
      </c>
      <c r="AU424" s="208" t="s">
        <v>82</v>
      </c>
      <c r="AV424" s="13" t="s">
        <v>80</v>
      </c>
      <c r="AW424" s="13" t="s">
        <v>35</v>
      </c>
      <c r="AX424" s="13" t="s">
        <v>73</v>
      </c>
      <c r="AY424" s="208" t="s">
        <v>185</v>
      </c>
    </row>
    <row r="425" spans="1:65" s="14" customFormat="1" ht="11.25">
      <c r="B425" s="209"/>
      <c r="C425" s="210"/>
      <c r="D425" s="200" t="s">
        <v>195</v>
      </c>
      <c r="E425" s="211" t="s">
        <v>19</v>
      </c>
      <c r="F425" s="212" t="s">
        <v>2288</v>
      </c>
      <c r="G425" s="210"/>
      <c r="H425" s="213">
        <v>0.28999999999999998</v>
      </c>
      <c r="I425" s="214"/>
      <c r="J425" s="210"/>
      <c r="K425" s="210"/>
      <c r="L425" s="215"/>
      <c r="M425" s="216"/>
      <c r="N425" s="217"/>
      <c r="O425" s="217"/>
      <c r="P425" s="217"/>
      <c r="Q425" s="217"/>
      <c r="R425" s="217"/>
      <c r="S425" s="217"/>
      <c r="T425" s="218"/>
      <c r="AT425" s="219" t="s">
        <v>195</v>
      </c>
      <c r="AU425" s="219" t="s">
        <v>82</v>
      </c>
      <c r="AV425" s="14" t="s">
        <v>82</v>
      </c>
      <c r="AW425" s="14" t="s">
        <v>35</v>
      </c>
      <c r="AX425" s="14" t="s">
        <v>73</v>
      </c>
      <c r="AY425" s="219" t="s">
        <v>185</v>
      </c>
    </row>
    <row r="426" spans="1:65" s="15" customFormat="1" ht="11.25">
      <c r="B426" s="220"/>
      <c r="C426" s="221"/>
      <c r="D426" s="200" t="s">
        <v>195</v>
      </c>
      <c r="E426" s="222" t="s">
        <v>19</v>
      </c>
      <c r="F426" s="223" t="s">
        <v>226</v>
      </c>
      <c r="G426" s="221"/>
      <c r="H426" s="224">
        <v>0.44999999999999996</v>
      </c>
      <c r="I426" s="225"/>
      <c r="J426" s="221"/>
      <c r="K426" s="221"/>
      <c r="L426" s="226"/>
      <c r="M426" s="227"/>
      <c r="N426" s="228"/>
      <c r="O426" s="228"/>
      <c r="P426" s="228"/>
      <c r="Q426" s="228"/>
      <c r="R426" s="228"/>
      <c r="S426" s="228"/>
      <c r="T426" s="229"/>
      <c r="AT426" s="230" t="s">
        <v>195</v>
      </c>
      <c r="AU426" s="230" t="s">
        <v>82</v>
      </c>
      <c r="AV426" s="15" t="s">
        <v>135</v>
      </c>
      <c r="AW426" s="15" t="s">
        <v>35</v>
      </c>
      <c r="AX426" s="15" t="s">
        <v>80</v>
      </c>
      <c r="AY426" s="230" t="s">
        <v>185</v>
      </c>
    </row>
    <row r="427" spans="1:65" s="2" customFormat="1" ht="24.2" customHeight="1">
      <c r="A427" s="36"/>
      <c r="B427" s="37"/>
      <c r="C427" s="180" t="s">
        <v>898</v>
      </c>
      <c r="D427" s="180" t="s">
        <v>187</v>
      </c>
      <c r="E427" s="181" t="s">
        <v>1141</v>
      </c>
      <c r="F427" s="182" t="s">
        <v>1142</v>
      </c>
      <c r="G427" s="183" t="s">
        <v>240</v>
      </c>
      <c r="H427" s="184">
        <v>67.164000000000001</v>
      </c>
      <c r="I427" s="185"/>
      <c r="J427" s="186">
        <f>ROUND(I427*H427,2)</f>
        <v>0</v>
      </c>
      <c r="K427" s="182" t="s">
        <v>191</v>
      </c>
      <c r="L427" s="41"/>
      <c r="M427" s="187" t="s">
        <v>19</v>
      </c>
      <c r="N427" s="188" t="s">
        <v>44</v>
      </c>
      <c r="O427" s="66"/>
      <c r="P427" s="189">
        <f>O427*H427</f>
        <v>0</v>
      </c>
      <c r="Q427" s="189">
        <v>4.0000000000000001E-3</v>
      </c>
      <c r="R427" s="189">
        <f>Q427*H427</f>
        <v>0.26865600000000001</v>
      </c>
      <c r="S427" s="189">
        <v>0</v>
      </c>
      <c r="T427" s="190">
        <f>S427*H427</f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91" t="s">
        <v>135</v>
      </c>
      <c r="AT427" s="191" t="s">
        <v>187</v>
      </c>
      <c r="AU427" s="191" t="s">
        <v>82</v>
      </c>
      <c r="AY427" s="19" t="s">
        <v>185</v>
      </c>
      <c r="BE427" s="192">
        <f>IF(N427="základní",J427,0)</f>
        <v>0</v>
      </c>
      <c r="BF427" s="192">
        <f>IF(N427="snížená",J427,0)</f>
        <v>0</v>
      </c>
      <c r="BG427" s="192">
        <f>IF(N427="zákl. přenesená",J427,0)</f>
        <v>0</v>
      </c>
      <c r="BH427" s="192">
        <f>IF(N427="sníž. přenesená",J427,0)</f>
        <v>0</v>
      </c>
      <c r="BI427" s="192">
        <f>IF(N427="nulová",J427,0)</f>
        <v>0</v>
      </c>
      <c r="BJ427" s="19" t="s">
        <v>80</v>
      </c>
      <c r="BK427" s="192">
        <f>ROUND(I427*H427,2)</f>
        <v>0</v>
      </c>
      <c r="BL427" s="19" t="s">
        <v>135</v>
      </c>
      <c r="BM427" s="191" t="s">
        <v>2294</v>
      </c>
    </row>
    <row r="428" spans="1:65" s="2" customFormat="1" ht="11.25">
      <c r="A428" s="36"/>
      <c r="B428" s="37"/>
      <c r="C428" s="38"/>
      <c r="D428" s="193" t="s">
        <v>193</v>
      </c>
      <c r="E428" s="38"/>
      <c r="F428" s="194" t="s">
        <v>1144</v>
      </c>
      <c r="G428" s="38"/>
      <c r="H428" s="38"/>
      <c r="I428" s="195"/>
      <c r="J428" s="38"/>
      <c r="K428" s="38"/>
      <c r="L428" s="41"/>
      <c r="M428" s="196"/>
      <c r="N428" s="197"/>
      <c r="O428" s="66"/>
      <c r="P428" s="66"/>
      <c r="Q428" s="66"/>
      <c r="R428" s="66"/>
      <c r="S428" s="66"/>
      <c r="T428" s="67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T428" s="19" t="s">
        <v>193</v>
      </c>
      <c r="AU428" s="19" t="s">
        <v>82</v>
      </c>
    </row>
    <row r="429" spans="1:65" s="13" customFormat="1" ht="11.25">
      <c r="B429" s="198"/>
      <c r="C429" s="199"/>
      <c r="D429" s="200" t="s">
        <v>195</v>
      </c>
      <c r="E429" s="201" t="s">
        <v>19</v>
      </c>
      <c r="F429" s="202" t="s">
        <v>2209</v>
      </c>
      <c r="G429" s="199"/>
      <c r="H429" s="201" t="s">
        <v>19</v>
      </c>
      <c r="I429" s="203"/>
      <c r="J429" s="199"/>
      <c r="K429" s="199"/>
      <c r="L429" s="204"/>
      <c r="M429" s="205"/>
      <c r="N429" s="206"/>
      <c r="O429" s="206"/>
      <c r="P429" s="206"/>
      <c r="Q429" s="206"/>
      <c r="R429" s="206"/>
      <c r="S429" s="206"/>
      <c r="T429" s="207"/>
      <c r="AT429" s="208" t="s">
        <v>195</v>
      </c>
      <c r="AU429" s="208" t="s">
        <v>82</v>
      </c>
      <c r="AV429" s="13" t="s">
        <v>80</v>
      </c>
      <c r="AW429" s="13" t="s">
        <v>35</v>
      </c>
      <c r="AX429" s="13" t="s">
        <v>73</v>
      </c>
      <c r="AY429" s="208" t="s">
        <v>185</v>
      </c>
    </row>
    <row r="430" spans="1:65" s="13" customFormat="1" ht="11.25">
      <c r="B430" s="198"/>
      <c r="C430" s="199"/>
      <c r="D430" s="200" t="s">
        <v>195</v>
      </c>
      <c r="E430" s="201" t="s">
        <v>19</v>
      </c>
      <c r="F430" s="202" t="s">
        <v>2290</v>
      </c>
      <c r="G430" s="199"/>
      <c r="H430" s="201" t="s">
        <v>19</v>
      </c>
      <c r="I430" s="203"/>
      <c r="J430" s="199"/>
      <c r="K430" s="199"/>
      <c r="L430" s="204"/>
      <c r="M430" s="205"/>
      <c r="N430" s="206"/>
      <c r="O430" s="206"/>
      <c r="P430" s="206"/>
      <c r="Q430" s="206"/>
      <c r="R430" s="206"/>
      <c r="S430" s="206"/>
      <c r="T430" s="207"/>
      <c r="AT430" s="208" t="s">
        <v>195</v>
      </c>
      <c r="AU430" s="208" t="s">
        <v>82</v>
      </c>
      <c r="AV430" s="13" t="s">
        <v>80</v>
      </c>
      <c r="AW430" s="13" t="s">
        <v>35</v>
      </c>
      <c r="AX430" s="13" t="s">
        <v>73</v>
      </c>
      <c r="AY430" s="208" t="s">
        <v>185</v>
      </c>
    </row>
    <row r="431" spans="1:65" s="14" customFormat="1" ht="11.25">
      <c r="B431" s="209"/>
      <c r="C431" s="210"/>
      <c r="D431" s="200" t="s">
        <v>195</v>
      </c>
      <c r="E431" s="211" t="s">
        <v>19</v>
      </c>
      <c r="F431" s="212" t="s">
        <v>1514</v>
      </c>
      <c r="G431" s="210"/>
      <c r="H431" s="213">
        <v>55.3</v>
      </c>
      <c r="I431" s="214"/>
      <c r="J431" s="210"/>
      <c r="K431" s="210"/>
      <c r="L431" s="215"/>
      <c r="M431" s="216"/>
      <c r="N431" s="217"/>
      <c r="O431" s="217"/>
      <c r="P431" s="217"/>
      <c r="Q431" s="217"/>
      <c r="R431" s="217"/>
      <c r="S431" s="217"/>
      <c r="T431" s="218"/>
      <c r="AT431" s="219" t="s">
        <v>195</v>
      </c>
      <c r="AU431" s="219" t="s">
        <v>82</v>
      </c>
      <c r="AV431" s="14" t="s">
        <v>82</v>
      </c>
      <c r="AW431" s="14" t="s">
        <v>35</v>
      </c>
      <c r="AX431" s="14" t="s">
        <v>73</v>
      </c>
      <c r="AY431" s="219" t="s">
        <v>185</v>
      </c>
    </row>
    <row r="432" spans="1:65" s="14" customFormat="1" ht="11.25">
      <c r="B432" s="209"/>
      <c r="C432" s="210"/>
      <c r="D432" s="200" t="s">
        <v>195</v>
      </c>
      <c r="E432" s="211" t="s">
        <v>19</v>
      </c>
      <c r="F432" s="212" t="s">
        <v>744</v>
      </c>
      <c r="G432" s="210"/>
      <c r="H432" s="213">
        <v>1.1479999999999999</v>
      </c>
      <c r="I432" s="214"/>
      <c r="J432" s="210"/>
      <c r="K432" s="210"/>
      <c r="L432" s="215"/>
      <c r="M432" s="216"/>
      <c r="N432" s="217"/>
      <c r="O432" s="217"/>
      <c r="P432" s="217"/>
      <c r="Q432" s="217"/>
      <c r="R432" s="217"/>
      <c r="S432" s="217"/>
      <c r="T432" s="218"/>
      <c r="AT432" s="219" t="s">
        <v>195</v>
      </c>
      <c r="AU432" s="219" t="s">
        <v>82</v>
      </c>
      <c r="AV432" s="14" t="s">
        <v>82</v>
      </c>
      <c r="AW432" s="14" t="s">
        <v>35</v>
      </c>
      <c r="AX432" s="14" t="s">
        <v>73</v>
      </c>
      <c r="AY432" s="219" t="s">
        <v>185</v>
      </c>
    </row>
    <row r="433" spans="1:65" s="14" customFormat="1" ht="11.25">
      <c r="B433" s="209"/>
      <c r="C433" s="210"/>
      <c r="D433" s="200" t="s">
        <v>195</v>
      </c>
      <c r="E433" s="211" t="s">
        <v>19</v>
      </c>
      <c r="F433" s="212" t="s">
        <v>1515</v>
      </c>
      <c r="G433" s="210"/>
      <c r="H433" s="213">
        <v>1.05</v>
      </c>
      <c r="I433" s="214"/>
      <c r="J433" s="210"/>
      <c r="K433" s="210"/>
      <c r="L433" s="215"/>
      <c r="M433" s="216"/>
      <c r="N433" s="217"/>
      <c r="O433" s="217"/>
      <c r="P433" s="217"/>
      <c r="Q433" s="217"/>
      <c r="R433" s="217"/>
      <c r="S433" s="217"/>
      <c r="T433" s="218"/>
      <c r="AT433" s="219" t="s">
        <v>195</v>
      </c>
      <c r="AU433" s="219" t="s">
        <v>82</v>
      </c>
      <c r="AV433" s="14" t="s">
        <v>82</v>
      </c>
      <c r="AW433" s="14" t="s">
        <v>35</v>
      </c>
      <c r="AX433" s="14" t="s">
        <v>73</v>
      </c>
      <c r="AY433" s="219" t="s">
        <v>185</v>
      </c>
    </row>
    <row r="434" spans="1:65" s="14" customFormat="1" ht="11.25">
      <c r="B434" s="209"/>
      <c r="C434" s="210"/>
      <c r="D434" s="200" t="s">
        <v>195</v>
      </c>
      <c r="E434" s="211" t="s">
        <v>19</v>
      </c>
      <c r="F434" s="212" t="s">
        <v>1516</v>
      </c>
      <c r="G434" s="210"/>
      <c r="H434" s="213">
        <v>-5.79</v>
      </c>
      <c r="I434" s="214"/>
      <c r="J434" s="210"/>
      <c r="K434" s="210"/>
      <c r="L434" s="215"/>
      <c r="M434" s="216"/>
      <c r="N434" s="217"/>
      <c r="O434" s="217"/>
      <c r="P434" s="217"/>
      <c r="Q434" s="217"/>
      <c r="R434" s="217"/>
      <c r="S434" s="217"/>
      <c r="T434" s="218"/>
      <c r="AT434" s="219" t="s">
        <v>195</v>
      </c>
      <c r="AU434" s="219" t="s">
        <v>82</v>
      </c>
      <c r="AV434" s="14" t="s">
        <v>82</v>
      </c>
      <c r="AW434" s="14" t="s">
        <v>35</v>
      </c>
      <c r="AX434" s="14" t="s">
        <v>73</v>
      </c>
      <c r="AY434" s="219" t="s">
        <v>185</v>
      </c>
    </row>
    <row r="435" spans="1:65" s="13" customFormat="1" ht="11.25">
      <c r="B435" s="198"/>
      <c r="C435" s="199"/>
      <c r="D435" s="200" t="s">
        <v>195</v>
      </c>
      <c r="E435" s="201" t="s">
        <v>19</v>
      </c>
      <c r="F435" s="202" t="s">
        <v>2291</v>
      </c>
      <c r="G435" s="199"/>
      <c r="H435" s="201" t="s">
        <v>19</v>
      </c>
      <c r="I435" s="203"/>
      <c r="J435" s="199"/>
      <c r="K435" s="199"/>
      <c r="L435" s="204"/>
      <c r="M435" s="205"/>
      <c r="N435" s="206"/>
      <c r="O435" s="206"/>
      <c r="P435" s="206"/>
      <c r="Q435" s="206"/>
      <c r="R435" s="206"/>
      <c r="S435" s="206"/>
      <c r="T435" s="207"/>
      <c r="AT435" s="208" t="s">
        <v>195</v>
      </c>
      <c r="AU435" s="208" t="s">
        <v>82</v>
      </c>
      <c r="AV435" s="13" t="s">
        <v>80</v>
      </c>
      <c r="AW435" s="13" t="s">
        <v>35</v>
      </c>
      <c r="AX435" s="13" t="s">
        <v>73</v>
      </c>
      <c r="AY435" s="208" t="s">
        <v>185</v>
      </c>
    </row>
    <row r="436" spans="1:65" s="14" customFormat="1" ht="11.25">
      <c r="B436" s="209"/>
      <c r="C436" s="210"/>
      <c r="D436" s="200" t="s">
        <v>195</v>
      </c>
      <c r="E436" s="211" t="s">
        <v>19</v>
      </c>
      <c r="F436" s="212" t="s">
        <v>942</v>
      </c>
      <c r="G436" s="210"/>
      <c r="H436" s="213">
        <v>2.64</v>
      </c>
      <c r="I436" s="214"/>
      <c r="J436" s="210"/>
      <c r="K436" s="210"/>
      <c r="L436" s="215"/>
      <c r="M436" s="216"/>
      <c r="N436" s="217"/>
      <c r="O436" s="217"/>
      <c r="P436" s="217"/>
      <c r="Q436" s="217"/>
      <c r="R436" s="217"/>
      <c r="S436" s="217"/>
      <c r="T436" s="218"/>
      <c r="AT436" s="219" t="s">
        <v>195</v>
      </c>
      <c r="AU436" s="219" t="s">
        <v>82</v>
      </c>
      <c r="AV436" s="14" t="s">
        <v>82</v>
      </c>
      <c r="AW436" s="14" t="s">
        <v>35</v>
      </c>
      <c r="AX436" s="14" t="s">
        <v>73</v>
      </c>
      <c r="AY436" s="219" t="s">
        <v>185</v>
      </c>
    </row>
    <row r="437" spans="1:65" s="14" customFormat="1" ht="11.25">
      <c r="B437" s="209"/>
      <c r="C437" s="210"/>
      <c r="D437" s="200" t="s">
        <v>195</v>
      </c>
      <c r="E437" s="211" t="s">
        <v>19</v>
      </c>
      <c r="F437" s="212" t="s">
        <v>2276</v>
      </c>
      <c r="G437" s="210"/>
      <c r="H437" s="213">
        <v>4.32</v>
      </c>
      <c r="I437" s="214"/>
      <c r="J437" s="210"/>
      <c r="K437" s="210"/>
      <c r="L437" s="215"/>
      <c r="M437" s="216"/>
      <c r="N437" s="217"/>
      <c r="O437" s="217"/>
      <c r="P437" s="217"/>
      <c r="Q437" s="217"/>
      <c r="R437" s="217"/>
      <c r="S437" s="217"/>
      <c r="T437" s="218"/>
      <c r="AT437" s="219" t="s">
        <v>195</v>
      </c>
      <c r="AU437" s="219" t="s">
        <v>82</v>
      </c>
      <c r="AV437" s="14" t="s">
        <v>82</v>
      </c>
      <c r="AW437" s="14" t="s">
        <v>35</v>
      </c>
      <c r="AX437" s="14" t="s">
        <v>73</v>
      </c>
      <c r="AY437" s="219" t="s">
        <v>185</v>
      </c>
    </row>
    <row r="438" spans="1:65" s="14" customFormat="1" ht="11.25">
      <c r="B438" s="209"/>
      <c r="C438" s="210"/>
      <c r="D438" s="200" t="s">
        <v>195</v>
      </c>
      <c r="E438" s="211" t="s">
        <v>19</v>
      </c>
      <c r="F438" s="212" t="s">
        <v>1574</v>
      </c>
      <c r="G438" s="210"/>
      <c r="H438" s="213">
        <v>4.2480000000000002</v>
      </c>
      <c r="I438" s="214"/>
      <c r="J438" s="210"/>
      <c r="K438" s="210"/>
      <c r="L438" s="215"/>
      <c r="M438" s="216"/>
      <c r="N438" s="217"/>
      <c r="O438" s="217"/>
      <c r="P438" s="217"/>
      <c r="Q438" s="217"/>
      <c r="R438" s="217"/>
      <c r="S438" s="217"/>
      <c r="T438" s="218"/>
      <c r="AT438" s="219" t="s">
        <v>195</v>
      </c>
      <c r="AU438" s="219" t="s">
        <v>82</v>
      </c>
      <c r="AV438" s="14" t="s">
        <v>82</v>
      </c>
      <c r="AW438" s="14" t="s">
        <v>35</v>
      </c>
      <c r="AX438" s="14" t="s">
        <v>73</v>
      </c>
      <c r="AY438" s="219" t="s">
        <v>185</v>
      </c>
    </row>
    <row r="439" spans="1:65" s="14" customFormat="1" ht="11.25">
      <c r="B439" s="209"/>
      <c r="C439" s="210"/>
      <c r="D439" s="200" t="s">
        <v>195</v>
      </c>
      <c r="E439" s="211" t="s">
        <v>19</v>
      </c>
      <c r="F439" s="212" t="s">
        <v>1574</v>
      </c>
      <c r="G439" s="210"/>
      <c r="H439" s="213">
        <v>4.2480000000000002</v>
      </c>
      <c r="I439" s="214"/>
      <c r="J439" s="210"/>
      <c r="K439" s="210"/>
      <c r="L439" s="215"/>
      <c r="M439" s="216"/>
      <c r="N439" s="217"/>
      <c r="O439" s="217"/>
      <c r="P439" s="217"/>
      <c r="Q439" s="217"/>
      <c r="R439" s="217"/>
      <c r="S439" s="217"/>
      <c r="T439" s="218"/>
      <c r="AT439" s="219" t="s">
        <v>195</v>
      </c>
      <c r="AU439" s="219" t="s">
        <v>82</v>
      </c>
      <c r="AV439" s="14" t="s">
        <v>82</v>
      </c>
      <c r="AW439" s="14" t="s">
        <v>35</v>
      </c>
      <c r="AX439" s="14" t="s">
        <v>73</v>
      </c>
      <c r="AY439" s="219" t="s">
        <v>185</v>
      </c>
    </row>
    <row r="440" spans="1:65" s="15" customFormat="1" ht="11.25">
      <c r="B440" s="220"/>
      <c r="C440" s="221"/>
      <c r="D440" s="200" t="s">
        <v>195</v>
      </c>
      <c r="E440" s="222" t="s">
        <v>19</v>
      </c>
      <c r="F440" s="223" t="s">
        <v>226</v>
      </c>
      <c r="G440" s="221"/>
      <c r="H440" s="224">
        <v>67.164000000000001</v>
      </c>
      <c r="I440" s="225"/>
      <c r="J440" s="221"/>
      <c r="K440" s="221"/>
      <c r="L440" s="226"/>
      <c r="M440" s="227"/>
      <c r="N440" s="228"/>
      <c r="O440" s="228"/>
      <c r="P440" s="228"/>
      <c r="Q440" s="228"/>
      <c r="R440" s="228"/>
      <c r="S440" s="228"/>
      <c r="T440" s="229"/>
      <c r="AT440" s="230" t="s">
        <v>195</v>
      </c>
      <c r="AU440" s="230" t="s">
        <v>82</v>
      </c>
      <c r="AV440" s="15" t="s">
        <v>135</v>
      </c>
      <c r="AW440" s="15" t="s">
        <v>35</v>
      </c>
      <c r="AX440" s="15" t="s">
        <v>80</v>
      </c>
      <c r="AY440" s="230" t="s">
        <v>185</v>
      </c>
    </row>
    <row r="441" spans="1:65" s="2" customFormat="1" ht="16.5" customHeight="1">
      <c r="A441" s="36"/>
      <c r="B441" s="37"/>
      <c r="C441" s="180" t="s">
        <v>904</v>
      </c>
      <c r="D441" s="180" t="s">
        <v>187</v>
      </c>
      <c r="E441" s="181" t="s">
        <v>1145</v>
      </c>
      <c r="F441" s="182" t="s">
        <v>1146</v>
      </c>
      <c r="G441" s="183" t="s">
        <v>240</v>
      </c>
      <c r="H441" s="184">
        <v>307.09699999999998</v>
      </c>
      <c r="I441" s="185"/>
      <c r="J441" s="186">
        <f>ROUND(I441*H441,2)</f>
        <v>0</v>
      </c>
      <c r="K441" s="182" t="s">
        <v>191</v>
      </c>
      <c r="L441" s="41"/>
      <c r="M441" s="187" t="s">
        <v>19</v>
      </c>
      <c r="N441" s="188" t="s">
        <v>44</v>
      </c>
      <c r="O441" s="66"/>
      <c r="P441" s="189">
        <f>O441*H441</f>
        <v>0</v>
      </c>
      <c r="Q441" s="189">
        <v>2.5999999999999998E-4</v>
      </c>
      <c r="R441" s="189">
        <f>Q441*H441</f>
        <v>7.9845219999999995E-2</v>
      </c>
      <c r="S441" s="189">
        <v>0</v>
      </c>
      <c r="T441" s="190">
        <f>S441*H441</f>
        <v>0</v>
      </c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R441" s="191" t="s">
        <v>135</v>
      </c>
      <c r="AT441" s="191" t="s">
        <v>187</v>
      </c>
      <c r="AU441" s="191" t="s">
        <v>82</v>
      </c>
      <c r="AY441" s="19" t="s">
        <v>185</v>
      </c>
      <c r="BE441" s="192">
        <f>IF(N441="základní",J441,0)</f>
        <v>0</v>
      </c>
      <c r="BF441" s="192">
        <f>IF(N441="snížená",J441,0)</f>
        <v>0</v>
      </c>
      <c r="BG441" s="192">
        <f>IF(N441="zákl. přenesená",J441,0)</f>
        <v>0</v>
      </c>
      <c r="BH441" s="192">
        <f>IF(N441="sníž. přenesená",J441,0)</f>
        <v>0</v>
      </c>
      <c r="BI441" s="192">
        <f>IF(N441="nulová",J441,0)</f>
        <v>0</v>
      </c>
      <c r="BJ441" s="19" t="s">
        <v>80</v>
      </c>
      <c r="BK441" s="192">
        <f>ROUND(I441*H441,2)</f>
        <v>0</v>
      </c>
      <c r="BL441" s="19" t="s">
        <v>135</v>
      </c>
      <c r="BM441" s="191" t="s">
        <v>2295</v>
      </c>
    </row>
    <row r="442" spans="1:65" s="2" customFormat="1" ht="11.25">
      <c r="A442" s="36"/>
      <c r="B442" s="37"/>
      <c r="C442" s="38"/>
      <c r="D442" s="193" t="s">
        <v>193</v>
      </c>
      <c r="E442" s="38"/>
      <c r="F442" s="194" t="s">
        <v>1148</v>
      </c>
      <c r="G442" s="38"/>
      <c r="H442" s="38"/>
      <c r="I442" s="195"/>
      <c r="J442" s="38"/>
      <c r="K442" s="38"/>
      <c r="L442" s="41"/>
      <c r="M442" s="196"/>
      <c r="N442" s="197"/>
      <c r="O442" s="66"/>
      <c r="P442" s="66"/>
      <c r="Q442" s="66"/>
      <c r="R442" s="66"/>
      <c r="S442" s="66"/>
      <c r="T442" s="67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T442" s="19" t="s">
        <v>193</v>
      </c>
      <c r="AU442" s="19" t="s">
        <v>82</v>
      </c>
    </row>
    <row r="443" spans="1:65" s="13" customFormat="1" ht="11.25">
      <c r="B443" s="198"/>
      <c r="C443" s="199"/>
      <c r="D443" s="200" t="s">
        <v>195</v>
      </c>
      <c r="E443" s="201" t="s">
        <v>19</v>
      </c>
      <c r="F443" s="202" t="s">
        <v>2209</v>
      </c>
      <c r="G443" s="199"/>
      <c r="H443" s="201" t="s">
        <v>19</v>
      </c>
      <c r="I443" s="203"/>
      <c r="J443" s="199"/>
      <c r="K443" s="199"/>
      <c r="L443" s="204"/>
      <c r="M443" s="205"/>
      <c r="N443" s="206"/>
      <c r="O443" s="206"/>
      <c r="P443" s="206"/>
      <c r="Q443" s="206"/>
      <c r="R443" s="206"/>
      <c r="S443" s="206"/>
      <c r="T443" s="207"/>
      <c r="AT443" s="208" t="s">
        <v>195</v>
      </c>
      <c r="AU443" s="208" t="s">
        <v>82</v>
      </c>
      <c r="AV443" s="13" t="s">
        <v>80</v>
      </c>
      <c r="AW443" s="13" t="s">
        <v>35</v>
      </c>
      <c r="AX443" s="13" t="s">
        <v>73</v>
      </c>
      <c r="AY443" s="208" t="s">
        <v>185</v>
      </c>
    </row>
    <row r="444" spans="1:65" s="13" customFormat="1" ht="11.25">
      <c r="B444" s="198"/>
      <c r="C444" s="199"/>
      <c r="D444" s="200" t="s">
        <v>195</v>
      </c>
      <c r="E444" s="201" t="s">
        <v>19</v>
      </c>
      <c r="F444" s="202" t="s">
        <v>2296</v>
      </c>
      <c r="G444" s="199"/>
      <c r="H444" s="201" t="s">
        <v>19</v>
      </c>
      <c r="I444" s="203"/>
      <c r="J444" s="199"/>
      <c r="K444" s="199"/>
      <c r="L444" s="204"/>
      <c r="M444" s="205"/>
      <c r="N444" s="206"/>
      <c r="O444" s="206"/>
      <c r="P444" s="206"/>
      <c r="Q444" s="206"/>
      <c r="R444" s="206"/>
      <c r="S444" s="206"/>
      <c r="T444" s="207"/>
      <c r="AT444" s="208" t="s">
        <v>195</v>
      </c>
      <c r="AU444" s="208" t="s">
        <v>82</v>
      </c>
      <c r="AV444" s="13" t="s">
        <v>80</v>
      </c>
      <c r="AW444" s="13" t="s">
        <v>35</v>
      </c>
      <c r="AX444" s="13" t="s">
        <v>73</v>
      </c>
      <c r="AY444" s="208" t="s">
        <v>185</v>
      </c>
    </row>
    <row r="445" spans="1:65" s="14" customFormat="1" ht="11.25">
      <c r="B445" s="209"/>
      <c r="C445" s="210"/>
      <c r="D445" s="200" t="s">
        <v>195</v>
      </c>
      <c r="E445" s="211" t="s">
        <v>19</v>
      </c>
      <c r="F445" s="212" t="s">
        <v>2297</v>
      </c>
      <c r="G445" s="210"/>
      <c r="H445" s="213">
        <v>78.275000000000006</v>
      </c>
      <c r="I445" s="214"/>
      <c r="J445" s="210"/>
      <c r="K445" s="210"/>
      <c r="L445" s="215"/>
      <c r="M445" s="216"/>
      <c r="N445" s="217"/>
      <c r="O445" s="217"/>
      <c r="P445" s="217"/>
      <c r="Q445" s="217"/>
      <c r="R445" s="217"/>
      <c r="S445" s="217"/>
      <c r="T445" s="218"/>
      <c r="AT445" s="219" t="s">
        <v>195</v>
      </c>
      <c r="AU445" s="219" t="s">
        <v>82</v>
      </c>
      <c r="AV445" s="14" t="s">
        <v>82</v>
      </c>
      <c r="AW445" s="14" t="s">
        <v>35</v>
      </c>
      <c r="AX445" s="14" t="s">
        <v>73</v>
      </c>
      <c r="AY445" s="219" t="s">
        <v>185</v>
      </c>
    </row>
    <row r="446" spans="1:65" s="14" customFormat="1" ht="11.25">
      <c r="B446" s="209"/>
      <c r="C446" s="210"/>
      <c r="D446" s="200" t="s">
        <v>195</v>
      </c>
      <c r="E446" s="211" t="s">
        <v>19</v>
      </c>
      <c r="F446" s="212" t="s">
        <v>2298</v>
      </c>
      <c r="G446" s="210"/>
      <c r="H446" s="213">
        <v>1.44</v>
      </c>
      <c r="I446" s="214"/>
      <c r="J446" s="210"/>
      <c r="K446" s="210"/>
      <c r="L446" s="215"/>
      <c r="M446" s="216"/>
      <c r="N446" s="217"/>
      <c r="O446" s="217"/>
      <c r="P446" s="217"/>
      <c r="Q446" s="217"/>
      <c r="R446" s="217"/>
      <c r="S446" s="217"/>
      <c r="T446" s="218"/>
      <c r="AT446" s="219" t="s">
        <v>195</v>
      </c>
      <c r="AU446" s="219" t="s">
        <v>82</v>
      </c>
      <c r="AV446" s="14" t="s">
        <v>82</v>
      </c>
      <c r="AW446" s="14" t="s">
        <v>35</v>
      </c>
      <c r="AX446" s="14" t="s">
        <v>73</v>
      </c>
      <c r="AY446" s="219" t="s">
        <v>185</v>
      </c>
    </row>
    <row r="447" spans="1:65" s="14" customFormat="1" ht="11.25">
      <c r="B447" s="209"/>
      <c r="C447" s="210"/>
      <c r="D447" s="200" t="s">
        <v>195</v>
      </c>
      <c r="E447" s="211" t="s">
        <v>19</v>
      </c>
      <c r="F447" s="212" t="s">
        <v>2299</v>
      </c>
      <c r="G447" s="210"/>
      <c r="H447" s="213">
        <v>-25.35</v>
      </c>
      <c r="I447" s="214"/>
      <c r="J447" s="210"/>
      <c r="K447" s="210"/>
      <c r="L447" s="215"/>
      <c r="M447" s="216"/>
      <c r="N447" s="217"/>
      <c r="O447" s="217"/>
      <c r="P447" s="217"/>
      <c r="Q447" s="217"/>
      <c r="R447" s="217"/>
      <c r="S447" s="217"/>
      <c r="T447" s="218"/>
      <c r="AT447" s="219" t="s">
        <v>195</v>
      </c>
      <c r="AU447" s="219" t="s">
        <v>82</v>
      </c>
      <c r="AV447" s="14" t="s">
        <v>82</v>
      </c>
      <c r="AW447" s="14" t="s">
        <v>35</v>
      </c>
      <c r="AX447" s="14" t="s">
        <v>73</v>
      </c>
      <c r="AY447" s="219" t="s">
        <v>185</v>
      </c>
    </row>
    <row r="448" spans="1:65" s="13" customFormat="1" ht="11.25">
      <c r="B448" s="198"/>
      <c r="C448" s="199"/>
      <c r="D448" s="200" t="s">
        <v>195</v>
      </c>
      <c r="E448" s="201" t="s">
        <v>19</v>
      </c>
      <c r="F448" s="202" t="s">
        <v>2300</v>
      </c>
      <c r="G448" s="199"/>
      <c r="H448" s="201" t="s">
        <v>19</v>
      </c>
      <c r="I448" s="203"/>
      <c r="J448" s="199"/>
      <c r="K448" s="199"/>
      <c r="L448" s="204"/>
      <c r="M448" s="205"/>
      <c r="N448" s="206"/>
      <c r="O448" s="206"/>
      <c r="P448" s="206"/>
      <c r="Q448" s="206"/>
      <c r="R448" s="206"/>
      <c r="S448" s="206"/>
      <c r="T448" s="207"/>
      <c r="AT448" s="208" t="s">
        <v>195</v>
      </c>
      <c r="AU448" s="208" t="s">
        <v>82</v>
      </c>
      <c r="AV448" s="13" t="s">
        <v>80</v>
      </c>
      <c r="AW448" s="13" t="s">
        <v>35</v>
      </c>
      <c r="AX448" s="13" t="s">
        <v>73</v>
      </c>
      <c r="AY448" s="208" t="s">
        <v>185</v>
      </c>
    </row>
    <row r="449" spans="2:51" s="14" customFormat="1" ht="11.25">
      <c r="B449" s="209"/>
      <c r="C449" s="210"/>
      <c r="D449" s="200" t="s">
        <v>195</v>
      </c>
      <c r="E449" s="211" t="s">
        <v>19</v>
      </c>
      <c r="F449" s="212" t="s">
        <v>2301</v>
      </c>
      <c r="G449" s="210"/>
      <c r="H449" s="213">
        <v>8.99</v>
      </c>
      <c r="I449" s="214"/>
      <c r="J449" s="210"/>
      <c r="K449" s="210"/>
      <c r="L449" s="215"/>
      <c r="M449" s="216"/>
      <c r="N449" s="217"/>
      <c r="O449" s="217"/>
      <c r="P449" s="217"/>
      <c r="Q449" s="217"/>
      <c r="R449" s="217"/>
      <c r="S449" s="217"/>
      <c r="T449" s="218"/>
      <c r="AT449" s="219" t="s">
        <v>195</v>
      </c>
      <c r="AU449" s="219" t="s">
        <v>82</v>
      </c>
      <c r="AV449" s="14" t="s">
        <v>82</v>
      </c>
      <c r="AW449" s="14" t="s">
        <v>35</v>
      </c>
      <c r="AX449" s="14" t="s">
        <v>73</v>
      </c>
      <c r="AY449" s="219" t="s">
        <v>185</v>
      </c>
    </row>
    <row r="450" spans="2:51" s="13" customFormat="1" ht="11.25">
      <c r="B450" s="198"/>
      <c r="C450" s="199"/>
      <c r="D450" s="200" t="s">
        <v>195</v>
      </c>
      <c r="E450" s="201" t="s">
        <v>19</v>
      </c>
      <c r="F450" s="202" t="s">
        <v>2302</v>
      </c>
      <c r="G450" s="199"/>
      <c r="H450" s="201" t="s">
        <v>19</v>
      </c>
      <c r="I450" s="203"/>
      <c r="J450" s="199"/>
      <c r="K450" s="199"/>
      <c r="L450" s="204"/>
      <c r="M450" s="205"/>
      <c r="N450" s="206"/>
      <c r="O450" s="206"/>
      <c r="P450" s="206"/>
      <c r="Q450" s="206"/>
      <c r="R450" s="206"/>
      <c r="S450" s="206"/>
      <c r="T450" s="207"/>
      <c r="AT450" s="208" t="s">
        <v>195</v>
      </c>
      <c r="AU450" s="208" t="s">
        <v>82</v>
      </c>
      <c r="AV450" s="13" t="s">
        <v>80</v>
      </c>
      <c r="AW450" s="13" t="s">
        <v>35</v>
      </c>
      <c r="AX450" s="13" t="s">
        <v>73</v>
      </c>
      <c r="AY450" s="208" t="s">
        <v>185</v>
      </c>
    </row>
    <row r="451" spans="2:51" s="14" customFormat="1" ht="11.25">
      <c r="B451" s="209"/>
      <c r="C451" s="210"/>
      <c r="D451" s="200" t="s">
        <v>195</v>
      </c>
      <c r="E451" s="211" t="s">
        <v>19</v>
      </c>
      <c r="F451" s="212" t="s">
        <v>2303</v>
      </c>
      <c r="G451" s="210"/>
      <c r="H451" s="213">
        <v>5.6890000000000001</v>
      </c>
      <c r="I451" s="214"/>
      <c r="J451" s="210"/>
      <c r="K451" s="210"/>
      <c r="L451" s="215"/>
      <c r="M451" s="216"/>
      <c r="N451" s="217"/>
      <c r="O451" s="217"/>
      <c r="P451" s="217"/>
      <c r="Q451" s="217"/>
      <c r="R451" s="217"/>
      <c r="S451" s="217"/>
      <c r="T451" s="218"/>
      <c r="AT451" s="219" t="s">
        <v>195</v>
      </c>
      <c r="AU451" s="219" t="s">
        <v>82</v>
      </c>
      <c r="AV451" s="14" t="s">
        <v>82</v>
      </c>
      <c r="AW451" s="14" t="s">
        <v>35</v>
      </c>
      <c r="AX451" s="14" t="s">
        <v>73</v>
      </c>
      <c r="AY451" s="219" t="s">
        <v>185</v>
      </c>
    </row>
    <row r="452" spans="2:51" s="13" customFormat="1" ht="11.25">
      <c r="B452" s="198"/>
      <c r="C452" s="199"/>
      <c r="D452" s="200" t="s">
        <v>195</v>
      </c>
      <c r="E452" s="201" t="s">
        <v>19</v>
      </c>
      <c r="F452" s="202" t="s">
        <v>2285</v>
      </c>
      <c r="G452" s="199"/>
      <c r="H452" s="201" t="s">
        <v>19</v>
      </c>
      <c r="I452" s="203"/>
      <c r="J452" s="199"/>
      <c r="K452" s="199"/>
      <c r="L452" s="204"/>
      <c r="M452" s="205"/>
      <c r="N452" s="206"/>
      <c r="O452" s="206"/>
      <c r="P452" s="206"/>
      <c r="Q452" s="206"/>
      <c r="R452" s="206"/>
      <c r="S452" s="206"/>
      <c r="T452" s="207"/>
      <c r="AT452" s="208" t="s">
        <v>195</v>
      </c>
      <c r="AU452" s="208" t="s">
        <v>82</v>
      </c>
      <c r="AV452" s="13" t="s">
        <v>80</v>
      </c>
      <c r="AW452" s="13" t="s">
        <v>35</v>
      </c>
      <c r="AX452" s="13" t="s">
        <v>73</v>
      </c>
      <c r="AY452" s="208" t="s">
        <v>185</v>
      </c>
    </row>
    <row r="453" spans="2:51" s="14" customFormat="1" ht="11.25">
      <c r="B453" s="209"/>
      <c r="C453" s="210"/>
      <c r="D453" s="200" t="s">
        <v>195</v>
      </c>
      <c r="E453" s="211" t="s">
        <v>19</v>
      </c>
      <c r="F453" s="212" t="s">
        <v>2304</v>
      </c>
      <c r="G453" s="210"/>
      <c r="H453" s="213">
        <v>6.1379999999999999</v>
      </c>
      <c r="I453" s="214"/>
      <c r="J453" s="210"/>
      <c r="K453" s="210"/>
      <c r="L453" s="215"/>
      <c r="M453" s="216"/>
      <c r="N453" s="217"/>
      <c r="O453" s="217"/>
      <c r="P453" s="217"/>
      <c r="Q453" s="217"/>
      <c r="R453" s="217"/>
      <c r="S453" s="217"/>
      <c r="T453" s="218"/>
      <c r="AT453" s="219" t="s">
        <v>195</v>
      </c>
      <c r="AU453" s="219" t="s">
        <v>82</v>
      </c>
      <c r="AV453" s="14" t="s">
        <v>82</v>
      </c>
      <c r="AW453" s="14" t="s">
        <v>35</v>
      </c>
      <c r="AX453" s="14" t="s">
        <v>73</v>
      </c>
      <c r="AY453" s="219" t="s">
        <v>185</v>
      </c>
    </row>
    <row r="454" spans="2:51" s="13" customFormat="1" ht="11.25">
      <c r="B454" s="198"/>
      <c r="C454" s="199"/>
      <c r="D454" s="200" t="s">
        <v>195</v>
      </c>
      <c r="E454" s="201" t="s">
        <v>19</v>
      </c>
      <c r="F454" s="202" t="s">
        <v>2287</v>
      </c>
      <c r="G454" s="199"/>
      <c r="H454" s="201" t="s">
        <v>19</v>
      </c>
      <c r="I454" s="203"/>
      <c r="J454" s="199"/>
      <c r="K454" s="199"/>
      <c r="L454" s="204"/>
      <c r="M454" s="205"/>
      <c r="N454" s="206"/>
      <c r="O454" s="206"/>
      <c r="P454" s="206"/>
      <c r="Q454" s="206"/>
      <c r="R454" s="206"/>
      <c r="S454" s="206"/>
      <c r="T454" s="207"/>
      <c r="AT454" s="208" t="s">
        <v>195</v>
      </c>
      <c r="AU454" s="208" t="s">
        <v>82</v>
      </c>
      <c r="AV454" s="13" t="s">
        <v>80</v>
      </c>
      <c r="AW454" s="13" t="s">
        <v>35</v>
      </c>
      <c r="AX454" s="13" t="s">
        <v>73</v>
      </c>
      <c r="AY454" s="208" t="s">
        <v>185</v>
      </c>
    </row>
    <row r="455" spans="2:51" s="14" customFormat="1" ht="11.25">
      <c r="B455" s="209"/>
      <c r="C455" s="210"/>
      <c r="D455" s="200" t="s">
        <v>195</v>
      </c>
      <c r="E455" s="211" t="s">
        <v>19</v>
      </c>
      <c r="F455" s="212" t="s">
        <v>2301</v>
      </c>
      <c r="G455" s="210"/>
      <c r="H455" s="213">
        <v>8.99</v>
      </c>
      <c r="I455" s="214"/>
      <c r="J455" s="210"/>
      <c r="K455" s="210"/>
      <c r="L455" s="215"/>
      <c r="M455" s="216"/>
      <c r="N455" s="217"/>
      <c r="O455" s="217"/>
      <c r="P455" s="217"/>
      <c r="Q455" s="217"/>
      <c r="R455" s="217"/>
      <c r="S455" s="217"/>
      <c r="T455" s="218"/>
      <c r="AT455" s="219" t="s">
        <v>195</v>
      </c>
      <c r="AU455" s="219" t="s">
        <v>82</v>
      </c>
      <c r="AV455" s="14" t="s">
        <v>82</v>
      </c>
      <c r="AW455" s="14" t="s">
        <v>35</v>
      </c>
      <c r="AX455" s="14" t="s">
        <v>73</v>
      </c>
      <c r="AY455" s="219" t="s">
        <v>185</v>
      </c>
    </row>
    <row r="456" spans="2:51" s="13" customFormat="1" ht="11.25">
      <c r="B456" s="198"/>
      <c r="C456" s="199"/>
      <c r="D456" s="200" t="s">
        <v>195</v>
      </c>
      <c r="E456" s="201" t="s">
        <v>19</v>
      </c>
      <c r="F456" s="202" t="s">
        <v>2305</v>
      </c>
      <c r="G456" s="199"/>
      <c r="H456" s="201" t="s">
        <v>19</v>
      </c>
      <c r="I456" s="203"/>
      <c r="J456" s="199"/>
      <c r="K456" s="199"/>
      <c r="L456" s="204"/>
      <c r="M456" s="205"/>
      <c r="N456" s="206"/>
      <c r="O456" s="206"/>
      <c r="P456" s="206"/>
      <c r="Q456" s="206"/>
      <c r="R456" s="206"/>
      <c r="S456" s="206"/>
      <c r="T456" s="207"/>
      <c r="AT456" s="208" t="s">
        <v>195</v>
      </c>
      <c r="AU456" s="208" t="s">
        <v>82</v>
      </c>
      <c r="AV456" s="13" t="s">
        <v>80</v>
      </c>
      <c r="AW456" s="13" t="s">
        <v>35</v>
      </c>
      <c r="AX456" s="13" t="s">
        <v>73</v>
      </c>
      <c r="AY456" s="208" t="s">
        <v>185</v>
      </c>
    </row>
    <row r="457" spans="2:51" s="14" customFormat="1" ht="11.25">
      <c r="B457" s="209"/>
      <c r="C457" s="210"/>
      <c r="D457" s="200" t="s">
        <v>195</v>
      </c>
      <c r="E457" s="211" t="s">
        <v>19</v>
      </c>
      <c r="F457" s="212" t="s">
        <v>2306</v>
      </c>
      <c r="G457" s="210"/>
      <c r="H457" s="213">
        <v>18.91</v>
      </c>
      <c r="I457" s="214"/>
      <c r="J457" s="210"/>
      <c r="K457" s="210"/>
      <c r="L457" s="215"/>
      <c r="M457" s="216"/>
      <c r="N457" s="217"/>
      <c r="O457" s="217"/>
      <c r="P457" s="217"/>
      <c r="Q457" s="217"/>
      <c r="R457" s="217"/>
      <c r="S457" s="217"/>
      <c r="T457" s="218"/>
      <c r="AT457" s="219" t="s">
        <v>195</v>
      </c>
      <c r="AU457" s="219" t="s">
        <v>82</v>
      </c>
      <c r="AV457" s="14" t="s">
        <v>82</v>
      </c>
      <c r="AW457" s="14" t="s">
        <v>35</v>
      </c>
      <c r="AX457" s="14" t="s">
        <v>73</v>
      </c>
      <c r="AY457" s="219" t="s">
        <v>185</v>
      </c>
    </row>
    <row r="458" spans="2:51" s="14" customFormat="1" ht="11.25">
      <c r="B458" s="209"/>
      <c r="C458" s="210"/>
      <c r="D458" s="200" t="s">
        <v>195</v>
      </c>
      <c r="E458" s="211" t="s">
        <v>19</v>
      </c>
      <c r="F458" s="212" t="s">
        <v>1619</v>
      </c>
      <c r="G458" s="210"/>
      <c r="H458" s="213">
        <v>2.4</v>
      </c>
      <c r="I458" s="214"/>
      <c r="J458" s="210"/>
      <c r="K458" s="210"/>
      <c r="L458" s="215"/>
      <c r="M458" s="216"/>
      <c r="N458" s="217"/>
      <c r="O458" s="217"/>
      <c r="P458" s="217"/>
      <c r="Q458" s="217"/>
      <c r="R458" s="217"/>
      <c r="S458" s="217"/>
      <c r="T458" s="218"/>
      <c r="AT458" s="219" t="s">
        <v>195</v>
      </c>
      <c r="AU458" s="219" t="s">
        <v>82</v>
      </c>
      <c r="AV458" s="14" t="s">
        <v>82</v>
      </c>
      <c r="AW458" s="14" t="s">
        <v>35</v>
      </c>
      <c r="AX458" s="14" t="s">
        <v>73</v>
      </c>
      <c r="AY458" s="219" t="s">
        <v>185</v>
      </c>
    </row>
    <row r="459" spans="2:51" s="14" customFormat="1" ht="11.25">
      <c r="B459" s="209"/>
      <c r="C459" s="210"/>
      <c r="D459" s="200" t="s">
        <v>195</v>
      </c>
      <c r="E459" s="211" t="s">
        <v>19</v>
      </c>
      <c r="F459" s="212" t="s">
        <v>1620</v>
      </c>
      <c r="G459" s="210"/>
      <c r="H459" s="213">
        <v>-6</v>
      </c>
      <c r="I459" s="214"/>
      <c r="J459" s="210"/>
      <c r="K459" s="210"/>
      <c r="L459" s="215"/>
      <c r="M459" s="216"/>
      <c r="N459" s="217"/>
      <c r="O459" s="217"/>
      <c r="P459" s="217"/>
      <c r="Q459" s="217"/>
      <c r="R459" s="217"/>
      <c r="S459" s="217"/>
      <c r="T459" s="218"/>
      <c r="AT459" s="219" t="s">
        <v>195</v>
      </c>
      <c r="AU459" s="219" t="s">
        <v>82</v>
      </c>
      <c r="AV459" s="14" t="s">
        <v>82</v>
      </c>
      <c r="AW459" s="14" t="s">
        <v>35</v>
      </c>
      <c r="AX459" s="14" t="s">
        <v>73</v>
      </c>
      <c r="AY459" s="219" t="s">
        <v>185</v>
      </c>
    </row>
    <row r="460" spans="2:51" s="13" customFormat="1" ht="11.25">
      <c r="B460" s="198"/>
      <c r="C460" s="199"/>
      <c r="D460" s="200" t="s">
        <v>195</v>
      </c>
      <c r="E460" s="201" t="s">
        <v>19</v>
      </c>
      <c r="F460" s="202" t="s">
        <v>2307</v>
      </c>
      <c r="G460" s="199"/>
      <c r="H460" s="201" t="s">
        <v>19</v>
      </c>
      <c r="I460" s="203"/>
      <c r="J460" s="199"/>
      <c r="K460" s="199"/>
      <c r="L460" s="204"/>
      <c r="M460" s="205"/>
      <c r="N460" s="206"/>
      <c r="O460" s="206"/>
      <c r="P460" s="206"/>
      <c r="Q460" s="206"/>
      <c r="R460" s="206"/>
      <c r="S460" s="206"/>
      <c r="T460" s="207"/>
      <c r="AT460" s="208" t="s">
        <v>195</v>
      </c>
      <c r="AU460" s="208" t="s">
        <v>82</v>
      </c>
      <c r="AV460" s="13" t="s">
        <v>80</v>
      </c>
      <c r="AW460" s="13" t="s">
        <v>35</v>
      </c>
      <c r="AX460" s="13" t="s">
        <v>73</v>
      </c>
      <c r="AY460" s="208" t="s">
        <v>185</v>
      </c>
    </row>
    <row r="461" spans="2:51" s="14" customFormat="1" ht="11.25">
      <c r="B461" s="209"/>
      <c r="C461" s="210"/>
      <c r="D461" s="200" t="s">
        <v>195</v>
      </c>
      <c r="E461" s="211" t="s">
        <v>19</v>
      </c>
      <c r="F461" s="212" t="s">
        <v>2308</v>
      </c>
      <c r="G461" s="210"/>
      <c r="H461" s="213">
        <v>25.11</v>
      </c>
      <c r="I461" s="214"/>
      <c r="J461" s="210"/>
      <c r="K461" s="210"/>
      <c r="L461" s="215"/>
      <c r="M461" s="216"/>
      <c r="N461" s="217"/>
      <c r="O461" s="217"/>
      <c r="P461" s="217"/>
      <c r="Q461" s="217"/>
      <c r="R461" s="217"/>
      <c r="S461" s="217"/>
      <c r="T461" s="218"/>
      <c r="AT461" s="219" t="s">
        <v>195</v>
      </c>
      <c r="AU461" s="219" t="s">
        <v>82</v>
      </c>
      <c r="AV461" s="14" t="s">
        <v>82</v>
      </c>
      <c r="AW461" s="14" t="s">
        <v>35</v>
      </c>
      <c r="AX461" s="14" t="s">
        <v>73</v>
      </c>
      <c r="AY461" s="219" t="s">
        <v>185</v>
      </c>
    </row>
    <row r="462" spans="2:51" s="14" customFormat="1" ht="11.25">
      <c r="B462" s="209"/>
      <c r="C462" s="210"/>
      <c r="D462" s="200" t="s">
        <v>195</v>
      </c>
      <c r="E462" s="211" t="s">
        <v>19</v>
      </c>
      <c r="F462" s="212" t="s">
        <v>1623</v>
      </c>
      <c r="G462" s="210"/>
      <c r="H462" s="213">
        <v>3.78</v>
      </c>
      <c r="I462" s="214"/>
      <c r="J462" s="210"/>
      <c r="K462" s="210"/>
      <c r="L462" s="215"/>
      <c r="M462" s="216"/>
      <c r="N462" s="217"/>
      <c r="O462" s="217"/>
      <c r="P462" s="217"/>
      <c r="Q462" s="217"/>
      <c r="R462" s="217"/>
      <c r="S462" s="217"/>
      <c r="T462" s="218"/>
      <c r="AT462" s="219" t="s">
        <v>195</v>
      </c>
      <c r="AU462" s="219" t="s">
        <v>82</v>
      </c>
      <c r="AV462" s="14" t="s">
        <v>82</v>
      </c>
      <c r="AW462" s="14" t="s">
        <v>35</v>
      </c>
      <c r="AX462" s="14" t="s">
        <v>73</v>
      </c>
      <c r="AY462" s="219" t="s">
        <v>185</v>
      </c>
    </row>
    <row r="463" spans="2:51" s="14" customFormat="1" ht="11.25">
      <c r="B463" s="209"/>
      <c r="C463" s="210"/>
      <c r="D463" s="200" t="s">
        <v>195</v>
      </c>
      <c r="E463" s="211" t="s">
        <v>19</v>
      </c>
      <c r="F463" s="212" t="s">
        <v>1624</v>
      </c>
      <c r="G463" s="210"/>
      <c r="H463" s="213">
        <v>-8.4</v>
      </c>
      <c r="I463" s="214"/>
      <c r="J463" s="210"/>
      <c r="K463" s="210"/>
      <c r="L463" s="215"/>
      <c r="M463" s="216"/>
      <c r="N463" s="217"/>
      <c r="O463" s="217"/>
      <c r="P463" s="217"/>
      <c r="Q463" s="217"/>
      <c r="R463" s="217"/>
      <c r="S463" s="217"/>
      <c r="T463" s="218"/>
      <c r="AT463" s="219" t="s">
        <v>195</v>
      </c>
      <c r="AU463" s="219" t="s">
        <v>82</v>
      </c>
      <c r="AV463" s="14" t="s">
        <v>82</v>
      </c>
      <c r="AW463" s="14" t="s">
        <v>35</v>
      </c>
      <c r="AX463" s="14" t="s">
        <v>73</v>
      </c>
      <c r="AY463" s="219" t="s">
        <v>185</v>
      </c>
    </row>
    <row r="464" spans="2:51" s="13" customFormat="1" ht="11.25">
      <c r="B464" s="198"/>
      <c r="C464" s="199"/>
      <c r="D464" s="200" t="s">
        <v>195</v>
      </c>
      <c r="E464" s="201" t="s">
        <v>19</v>
      </c>
      <c r="F464" s="202" t="s">
        <v>2309</v>
      </c>
      <c r="G464" s="199"/>
      <c r="H464" s="201" t="s">
        <v>19</v>
      </c>
      <c r="I464" s="203"/>
      <c r="J464" s="199"/>
      <c r="K464" s="199"/>
      <c r="L464" s="204"/>
      <c r="M464" s="205"/>
      <c r="N464" s="206"/>
      <c r="O464" s="206"/>
      <c r="P464" s="206"/>
      <c r="Q464" s="206"/>
      <c r="R464" s="206"/>
      <c r="S464" s="206"/>
      <c r="T464" s="207"/>
      <c r="AT464" s="208" t="s">
        <v>195</v>
      </c>
      <c r="AU464" s="208" t="s">
        <v>82</v>
      </c>
      <c r="AV464" s="13" t="s">
        <v>80</v>
      </c>
      <c r="AW464" s="13" t="s">
        <v>35</v>
      </c>
      <c r="AX464" s="13" t="s">
        <v>73</v>
      </c>
      <c r="AY464" s="208" t="s">
        <v>185</v>
      </c>
    </row>
    <row r="465" spans="2:51" s="14" customFormat="1" ht="11.25">
      <c r="B465" s="209"/>
      <c r="C465" s="210"/>
      <c r="D465" s="200" t="s">
        <v>195</v>
      </c>
      <c r="E465" s="211" t="s">
        <v>19</v>
      </c>
      <c r="F465" s="212" t="s">
        <v>2310</v>
      </c>
      <c r="G465" s="210"/>
      <c r="H465" s="213">
        <v>10.602</v>
      </c>
      <c r="I465" s="214"/>
      <c r="J465" s="210"/>
      <c r="K465" s="210"/>
      <c r="L465" s="215"/>
      <c r="M465" s="216"/>
      <c r="N465" s="217"/>
      <c r="O465" s="217"/>
      <c r="P465" s="217"/>
      <c r="Q465" s="217"/>
      <c r="R465" s="217"/>
      <c r="S465" s="217"/>
      <c r="T465" s="218"/>
      <c r="AT465" s="219" t="s">
        <v>195</v>
      </c>
      <c r="AU465" s="219" t="s">
        <v>82</v>
      </c>
      <c r="AV465" s="14" t="s">
        <v>82</v>
      </c>
      <c r="AW465" s="14" t="s">
        <v>35</v>
      </c>
      <c r="AX465" s="14" t="s">
        <v>73</v>
      </c>
      <c r="AY465" s="219" t="s">
        <v>185</v>
      </c>
    </row>
    <row r="466" spans="2:51" s="14" customFormat="1" ht="11.25">
      <c r="B466" s="209"/>
      <c r="C466" s="210"/>
      <c r="D466" s="200" t="s">
        <v>195</v>
      </c>
      <c r="E466" s="211" t="s">
        <v>19</v>
      </c>
      <c r="F466" s="212" t="s">
        <v>2311</v>
      </c>
      <c r="G466" s="210"/>
      <c r="H466" s="213">
        <v>1.56</v>
      </c>
      <c r="I466" s="214"/>
      <c r="J466" s="210"/>
      <c r="K466" s="210"/>
      <c r="L466" s="215"/>
      <c r="M466" s="216"/>
      <c r="N466" s="217"/>
      <c r="O466" s="217"/>
      <c r="P466" s="217"/>
      <c r="Q466" s="217"/>
      <c r="R466" s="217"/>
      <c r="S466" s="217"/>
      <c r="T466" s="218"/>
      <c r="AT466" s="219" t="s">
        <v>195</v>
      </c>
      <c r="AU466" s="219" t="s">
        <v>82</v>
      </c>
      <c r="AV466" s="14" t="s">
        <v>82</v>
      </c>
      <c r="AW466" s="14" t="s">
        <v>35</v>
      </c>
      <c r="AX466" s="14" t="s">
        <v>73</v>
      </c>
      <c r="AY466" s="219" t="s">
        <v>185</v>
      </c>
    </row>
    <row r="467" spans="2:51" s="14" customFormat="1" ht="11.25">
      <c r="B467" s="209"/>
      <c r="C467" s="210"/>
      <c r="D467" s="200" t="s">
        <v>195</v>
      </c>
      <c r="E467" s="211" t="s">
        <v>19</v>
      </c>
      <c r="F467" s="212" t="s">
        <v>2312</v>
      </c>
      <c r="G467" s="210"/>
      <c r="H467" s="213">
        <v>-1.6</v>
      </c>
      <c r="I467" s="214"/>
      <c r="J467" s="210"/>
      <c r="K467" s="210"/>
      <c r="L467" s="215"/>
      <c r="M467" s="216"/>
      <c r="N467" s="217"/>
      <c r="O467" s="217"/>
      <c r="P467" s="217"/>
      <c r="Q467" s="217"/>
      <c r="R467" s="217"/>
      <c r="S467" s="217"/>
      <c r="T467" s="218"/>
      <c r="AT467" s="219" t="s">
        <v>195</v>
      </c>
      <c r="AU467" s="219" t="s">
        <v>82</v>
      </c>
      <c r="AV467" s="14" t="s">
        <v>82</v>
      </c>
      <c r="AW467" s="14" t="s">
        <v>35</v>
      </c>
      <c r="AX467" s="14" t="s">
        <v>73</v>
      </c>
      <c r="AY467" s="219" t="s">
        <v>185</v>
      </c>
    </row>
    <row r="468" spans="2:51" s="13" customFormat="1" ht="11.25">
      <c r="B468" s="198"/>
      <c r="C468" s="199"/>
      <c r="D468" s="200" t="s">
        <v>195</v>
      </c>
      <c r="E468" s="201" t="s">
        <v>19</v>
      </c>
      <c r="F468" s="202" t="s">
        <v>2313</v>
      </c>
      <c r="G468" s="199"/>
      <c r="H468" s="201" t="s">
        <v>19</v>
      </c>
      <c r="I468" s="203"/>
      <c r="J468" s="199"/>
      <c r="K468" s="199"/>
      <c r="L468" s="204"/>
      <c r="M468" s="205"/>
      <c r="N468" s="206"/>
      <c r="O468" s="206"/>
      <c r="P468" s="206"/>
      <c r="Q468" s="206"/>
      <c r="R468" s="206"/>
      <c r="S468" s="206"/>
      <c r="T468" s="207"/>
      <c r="AT468" s="208" t="s">
        <v>195</v>
      </c>
      <c r="AU468" s="208" t="s">
        <v>82</v>
      </c>
      <c r="AV468" s="13" t="s">
        <v>80</v>
      </c>
      <c r="AW468" s="13" t="s">
        <v>35</v>
      </c>
      <c r="AX468" s="13" t="s">
        <v>73</v>
      </c>
      <c r="AY468" s="208" t="s">
        <v>185</v>
      </c>
    </row>
    <row r="469" spans="2:51" s="14" customFormat="1" ht="11.25">
      <c r="B469" s="209"/>
      <c r="C469" s="210"/>
      <c r="D469" s="200" t="s">
        <v>195</v>
      </c>
      <c r="E469" s="211" t="s">
        <v>19</v>
      </c>
      <c r="F469" s="212" t="s">
        <v>2314</v>
      </c>
      <c r="G469" s="210"/>
      <c r="H469" s="213">
        <v>25.978000000000002</v>
      </c>
      <c r="I469" s="214"/>
      <c r="J469" s="210"/>
      <c r="K469" s="210"/>
      <c r="L469" s="215"/>
      <c r="M469" s="216"/>
      <c r="N469" s="217"/>
      <c r="O469" s="217"/>
      <c r="P469" s="217"/>
      <c r="Q469" s="217"/>
      <c r="R469" s="217"/>
      <c r="S469" s="217"/>
      <c r="T469" s="218"/>
      <c r="AT469" s="219" t="s">
        <v>195</v>
      </c>
      <c r="AU469" s="219" t="s">
        <v>82</v>
      </c>
      <c r="AV469" s="14" t="s">
        <v>82</v>
      </c>
      <c r="AW469" s="14" t="s">
        <v>35</v>
      </c>
      <c r="AX469" s="14" t="s">
        <v>73</v>
      </c>
      <c r="AY469" s="219" t="s">
        <v>185</v>
      </c>
    </row>
    <row r="470" spans="2:51" s="14" customFormat="1" ht="11.25">
      <c r="B470" s="209"/>
      <c r="C470" s="210"/>
      <c r="D470" s="200" t="s">
        <v>195</v>
      </c>
      <c r="E470" s="211" t="s">
        <v>19</v>
      </c>
      <c r="F470" s="212" t="s">
        <v>1623</v>
      </c>
      <c r="G470" s="210"/>
      <c r="H470" s="213">
        <v>3.78</v>
      </c>
      <c r="I470" s="214"/>
      <c r="J470" s="210"/>
      <c r="K470" s="210"/>
      <c r="L470" s="215"/>
      <c r="M470" s="216"/>
      <c r="N470" s="217"/>
      <c r="O470" s="217"/>
      <c r="P470" s="217"/>
      <c r="Q470" s="217"/>
      <c r="R470" s="217"/>
      <c r="S470" s="217"/>
      <c r="T470" s="218"/>
      <c r="AT470" s="219" t="s">
        <v>195</v>
      </c>
      <c r="AU470" s="219" t="s">
        <v>82</v>
      </c>
      <c r="AV470" s="14" t="s">
        <v>82</v>
      </c>
      <c r="AW470" s="14" t="s">
        <v>35</v>
      </c>
      <c r="AX470" s="14" t="s">
        <v>73</v>
      </c>
      <c r="AY470" s="219" t="s">
        <v>185</v>
      </c>
    </row>
    <row r="471" spans="2:51" s="14" customFormat="1" ht="11.25">
      <c r="B471" s="209"/>
      <c r="C471" s="210"/>
      <c r="D471" s="200" t="s">
        <v>195</v>
      </c>
      <c r="E471" s="211" t="s">
        <v>19</v>
      </c>
      <c r="F471" s="212" t="s">
        <v>1624</v>
      </c>
      <c r="G471" s="210"/>
      <c r="H471" s="213">
        <v>-8.4</v>
      </c>
      <c r="I471" s="214"/>
      <c r="J471" s="210"/>
      <c r="K471" s="210"/>
      <c r="L471" s="215"/>
      <c r="M471" s="216"/>
      <c r="N471" s="217"/>
      <c r="O471" s="217"/>
      <c r="P471" s="217"/>
      <c r="Q471" s="217"/>
      <c r="R471" s="217"/>
      <c r="S471" s="217"/>
      <c r="T471" s="218"/>
      <c r="AT471" s="219" t="s">
        <v>195</v>
      </c>
      <c r="AU471" s="219" t="s">
        <v>82</v>
      </c>
      <c r="AV471" s="14" t="s">
        <v>82</v>
      </c>
      <c r="AW471" s="14" t="s">
        <v>35</v>
      </c>
      <c r="AX471" s="14" t="s">
        <v>73</v>
      </c>
      <c r="AY471" s="219" t="s">
        <v>185</v>
      </c>
    </row>
    <row r="472" spans="2:51" s="13" customFormat="1" ht="11.25">
      <c r="B472" s="198"/>
      <c r="C472" s="199"/>
      <c r="D472" s="200" t="s">
        <v>195</v>
      </c>
      <c r="E472" s="201" t="s">
        <v>19</v>
      </c>
      <c r="F472" s="202" t="s">
        <v>2315</v>
      </c>
      <c r="G472" s="199"/>
      <c r="H472" s="201" t="s">
        <v>19</v>
      </c>
      <c r="I472" s="203"/>
      <c r="J472" s="199"/>
      <c r="K472" s="199"/>
      <c r="L472" s="204"/>
      <c r="M472" s="205"/>
      <c r="N472" s="206"/>
      <c r="O472" s="206"/>
      <c r="P472" s="206"/>
      <c r="Q472" s="206"/>
      <c r="R472" s="206"/>
      <c r="S472" s="206"/>
      <c r="T472" s="207"/>
      <c r="AT472" s="208" t="s">
        <v>195</v>
      </c>
      <c r="AU472" s="208" t="s">
        <v>82</v>
      </c>
      <c r="AV472" s="13" t="s">
        <v>80</v>
      </c>
      <c r="AW472" s="13" t="s">
        <v>35</v>
      </c>
      <c r="AX472" s="13" t="s">
        <v>73</v>
      </c>
      <c r="AY472" s="208" t="s">
        <v>185</v>
      </c>
    </row>
    <row r="473" spans="2:51" s="14" customFormat="1" ht="11.25">
      <c r="B473" s="209"/>
      <c r="C473" s="210"/>
      <c r="D473" s="200" t="s">
        <v>195</v>
      </c>
      <c r="E473" s="211" t="s">
        <v>19</v>
      </c>
      <c r="F473" s="212" t="s">
        <v>2316</v>
      </c>
      <c r="G473" s="210"/>
      <c r="H473" s="213">
        <v>10.68</v>
      </c>
      <c r="I473" s="214"/>
      <c r="J473" s="210"/>
      <c r="K473" s="210"/>
      <c r="L473" s="215"/>
      <c r="M473" s="216"/>
      <c r="N473" s="217"/>
      <c r="O473" s="217"/>
      <c r="P473" s="217"/>
      <c r="Q473" s="217"/>
      <c r="R473" s="217"/>
      <c r="S473" s="217"/>
      <c r="T473" s="218"/>
      <c r="AT473" s="219" t="s">
        <v>195</v>
      </c>
      <c r="AU473" s="219" t="s">
        <v>82</v>
      </c>
      <c r="AV473" s="14" t="s">
        <v>82</v>
      </c>
      <c r="AW473" s="14" t="s">
        <v>35</v>
      </c>
      <c r="AX473" s="14" t="s">
        <v>73</v>
      </c>
      <c r="AY473" s="219" t="s">
        <v>185</v>
      </c>
    </row>
    <row r="474" spans="2:51" s="14" customFormat="1" ht="11.25">
      <c r="B474" s="209"/>
      <c r="C474" s="210"/>
      <c r="D474" s="200" t="s">
        <v>195</v>
      </c>
      <c r="E474" s="211" t="s">
        <v>19</v>
      </c>
      <c r="F474" s="212" t="s">
        <v>1629</v>
      </c>
      <c r="G474" s="210"/>
      <c r="H474" s="213">
        <v>2.1</v>
      </c>
      <c r="I474" s="214"/>
      <c r="J474" s="210"/>
      <c r="K474" s="210"/>
      <c r="L474" s="215"/>
      <c r="M474" s="216"/>
      <c r="N474" s="217"/>
      <c r="O474" s="217"/>
      <c r="P474" s="217"/>
      <c r="Q474" s="217"/>
      <c r="R474" s="217"/>
      <c r="S474" s="217"/>
      <c r="T474" s="218"/>
      <c r="AT474" s="219" t="s">
        <v>195</v>
      </c>
      <c r="AU474" s="219" t="s">
        <v>82</v>
      </c>
      <c r="AV474" s="14" t="s">
        <v>82</v>
      </c>
      <c r="AW474" s="14" t="s">
        <v>35</v>
      </c>
      <c r="AX474" s="14" t="s">
        <v>73</v>
      </c>
      <c r="AY474" s="219" t="s">
        <v>185</v>
      </c>
    </row>
    <row r="475" spans="2:51" s="14" customFormat="1" ht="11.25">
      <c r="B475" s="209"/>
      <c r="C475" s="210"/>
      <c r="D475" s="200" t="s">
        <v>195</v>
      </c>
      <c r="E475" s="211" t="s">
        <v>19</v>
      </c>
      <c r="F475" s="212" t="s">
        <v>1630</v>
      </c>
      <c r="G475" s="210"/>
      <c r="H475" s="213">
        <v>-3</v>
      </c>
      <c r="I475" s="214"/>
      <c r="J475" s="210"/>
      <c r="K475" s="210"/>
      <c r="L475" s="215"/>
      <c r="M475" s="216"/>
      <c r="N475" s="217"/>
      <c r="O475" s="217"/>
      <c r="P475" s="217"/>
      <c r="Q475" s="217"/>
      <c r="R475" s="217"/>
      <c r="S475" s="217"/>
      <c r="T475" s="218"/>
      <c r="AT475" s="219" t="s">
        <v>195</v>
      </c>
      <c r="AU475" s="219" t="s">
        <v>82</v>
      </c>
      <c r="AV475" s="14" t="s">
        <v>82</v>
      </c>
      <c r="AW475" s="14" t="s">
        <v>35</v>
      </c>
      <c r="AX475" s="14" t="s">
        <v>73</v>
      </c>
      <c r="AY475" s="219" t="s">
        <v>185</v>
      </c>
    </row>
    <row r="476" spans="2:51" s="13" customFormat="1" ht="11.25">
      <c r="B476" s="198"/>
      <c r="C476" s="199"/>
      <c r="D476" s="200" t="s">
        <v>195</v>
      </c>
      <c r="E476" s="201" t="s">
        <v>19</v>
      </c>
      <c r="F476" s="202" t="s">
        <v>2317</v>
      </c>
      <c r="G476" s="199"/>
      <c r="H476" s="201" t="s">
        <v>19</v>
      </c>
      <c r="I476" s="203"/>
      <c r="J476" s="199"/>
      <c r="K476" s="199"/>
      <c r="L476" s="204"/>
      <c r="M476" s="205"/>
      <c r="N476" s="206"/>
      <c r="O476" s="206"/>
      <c r="P476" s="206"/>
      <c r="Q476" s="206"/>
      <c r="R476" s="206"/>
      <c r="S476" s="206"/>
      <c r="T476" s="207"/>
      <c r="AT476" s="208" t="s">
        <v>195</v>
      </c>
      <c r="AU476" s="208" t="s">
        <v>82</v>
      </c>
      <c r="AV476" s="13" t="s">
        <v>80</v>
      </c>
      <c r="AW476" s="13" t="s">
        <v>35</v>
      </c>
      <c r="AX476" s="13" t="s">
        <v>73</v>
      </c>
      <c r="AY476" s="208" t="s">
        <v>185</v>
      </c>
    </row>
    <row r="477" spans="2:51" s="14" customFormat="1" ht="11.25">
      <c r="B477" s="209"/>
      <c r="C477" s="210"/>
      <c r="D477" s="200" t="s">
        <v>195</v>
      </c>
      <c r="E477" s="211" t="s">
        <v>19</v>
      </c>
      <c r="F477" s="212" t="s">
        <v>2318</v>
      </c>
      <c r="G477" s="210"/>
      <c r="H477" s="213">
        <v>10.664</v>
      </c>
      <c r="I477" s="214"/>
      <c r="J477" s="210"/>
      <c r="K477" s="210"/>
      <c r="L477" s="215"/>
      <c r="M477" s="216"/>
      <c r="N477" s="217"/>
      <c r="O477" s="217"/>
      <c r="P477" s="217"/>
      <c r="Q477" s="217"/>
      <c r="R477" s="217"/>
      <c r="S477" s="217"/>
      <c r="T477" s="218"/>
      <c r="AT477" s="219" t="s">
        <v>195</v>
      </c>
      <c r="AU477" s="219" t="s">
        <v>82</v>
      </c>
      <c r="AV477" s="14" t="s">
        <v>82</v>
      </c>
      <c r="AW477" s="14" t="s">
        <v>35</v>
      </c>
      <c r="AX477" s="14" t="s">
        <v>73</v>
      </c>
      <c r="AY477" s="219" t="s">
        <v>185</v>
      </c>
    </row>
    <row r="478" spans="2:51" s="14" customFormat="1" ht="11.25">
      <c r="B478" s="209"/>
      <c r="C478" s="210"/>
      <c r="D478" s="200" t="s">
        <v>195</v>
      </c>
      <c r="E478" s="211" t="s">
        <v>19</v>
      </c>
      <c r="F478" s="212" t="s">
        <v>1629</v>
      </c>
      <c r="G478" s="210"/>
      <c r="H478" s="213">
        <v>2.1</v>
      </c>
      <c r="I478" s="214"/>
      <c r="J478" s="210"/>
      <c r="K478" s="210"/>
      <c r="L478" s="215"/>
      <c r="M478" s="216"/>
      <c r="N478" s="217"/>
      <c r="O478" s="217"/>
      <c r="P478" s="217"/>
      <c r="Q478" s="217"/>
      <c r="R478" s="217"/>
      <c r="S478" s="217"/>
      <c r="T478" s="218"/>
      <c r="AT478" s="219" t="s">
        <v>195</v>
      </c>
      <c r="AU478" s="219" t="s">
        <v>82</v>
      </c>
      <c r="AV478" s="14" t="s">
        <v>82</v>
      </c>
      <c r="AW478" s="14" t="s">
        <v>35</v>
      </c>
      <c r="AX478" s="14" t="s">
        <v>73</v>
      </c>
      <c r="AY478" s="219" t="s">
        <v>185</v>
      </c>
    </row>
    <row r="479" spans="2:51" s="14" customFormat="1" ht="11.25">
      <c r="B479" s="209"/>
      <c r="C479" s="210"/>
      <c r="D479" s="200" t="s">
        <v>195</v>
      </c>
      <c r="E479" s="211" t="s">
        <v>19</v>
      </c>
      <c r="F479" s="212" t="s">
        <v>1630</v>
      </c>
      <c r="G479" s="210"/>
      <c r="H479" s="213">
        <v>-3</v>
      </c>
      <c r="I479" s="214"/>
      <c r="J479" s="210"/>
      <c r="K479" s="210"/>
      <c r="L479" s="215"/>
      <c r="M479" s="216"/>
      <c r="N479" s="217"/>
      <c r="O479" s="217"/>
      <c r="P479" s="217"/>
      <c r="Q479" s="217"/>
      <c r="R479" s="217"/>
      <c r="S479" s="217"/>
      <c r="T479" s="218"/>
      <c r="AT479" s="219" t="s">
        <v>195</v>
      </c>
      <c r="AU479" s="219" t="s">
        <v>82</v>
      </c>
      <c r="AV479" s="14" t="s">
        <v>82</v>
      </c>
      <c r="AW479" s="14" t="s">
        <v>35</v>
      </c>
      <c r="AX479" s="14" t="s">
        <v>73</v>
      </c>
      <c r="AY479" s="219" t="s">
        <v>185</v>
      </c>
    </row>
    <row r="480" spans="2:51" s="13" customFormat="1" ht="11.25">
      <c r="B480" s="198"/>
      <c r="C480" s="199"/>
      <c r="D480" s="200" t="s">
        <v>195</v>
      </c>
      <c r="E480" s="201" t="s">
        <v>19</v>
      </c>
      <c r="F480" s="202" t="s">
        <v>2319</v>
      </c>
      <c r="G480" s="199"/>
      <c r="H480" s="201" t="s">
        <v>19</v>
      </c>
      <c r="I480" s="203"/>
      <c r="J480" s="199"/>
      <c r="K480" s="199"/>
      <c r="L480" s="204"/>
      <c r="M480" s="205"/>
      <c r="N480" s="206"/>
      <c r="O480" s="206"/>
      <c r="P480" s="206"/>
      <c r="Q480" s="206"/>
      <c r="R480" s="206"/>
      <c r="S480" s="206"/>
      <c r="T480" s="207"/>
      <c r="AT480" s="208" t="s">
        <v>195</v>
      </c>
      <c r="AU480" s="208" t="s">
        <v>82</v>
      </c>
      <c r="AV480" s="13" t="s">
        <v>80</v>
      </c>
      <c r="AW480" s="13" t="s">
        <v>35</v>
      </c>
      <c r="AX480" s="13" t="s">
        <v>73</v>
      </c>
      <c r="AY480" s="208" t="s">
        <v>185</v>
      </c>
    </row>
    <row r="481" spans="2:51" s="14" customFormat="1" ht="11.25">
      <c r="B481" s="209"/>
      <c r="C481" s="210"/>
      <c r="D481" s="200" t="s">
        <v>195</v>
      </c>
      <c r="E481" s="211" t="s">
        <v>19</v>
      </c>
      <c r="F481" s="212" t="s">
        <v>2320</v>
      </c>
      <c r="G481" s="210"/>
      <c r="H481" s="213">
        <v>12.028</v>
      </c>
      <c r="I481" s="214"/>
      <c r="J481" s="210"/>
      <c r="K481" s="210"/>
      <c r="L481" s="215"/>
      <c r="M481" s="216"/>
      <c r="N481" s="217"/>
      <c r="O481" s="217"/>
      <c r="P481" s="217"/>
      <c r="Q481" s="217"/>
      <c r="R481" s="217"/>
      <c r="S481" s="217"/>
      <c r="T481" s="218"/>
      <c r="AT481" s="219" t="s">
        <v>195</v>
      </c>
      <c r="AU481" s="219" t="s">
        <v>82</v>
      </c>
      <c r="AV481" s="14" t="s">
        <v>82</v>
      </c>
      <c r="AW481" s="14" t="s">
        <v>35</v>
      </c>
      <c r="AX481" s="14" t="s">
        <v>73</v>
      </c>
      <c r="AY481" s="219" t="s">
        <v>185</v>
      </c>
    </row>
    <row r="482" spans="2:51" s="14" customFormat="1" ht="11.25">
      <c r="B482" s="209"/>
      <c r="C482" s="210"/>
      <c r="D482" s="200" t="s">
        <v>195</v>
      </c>
      <c r="E482" s="211" t="s">
        <v>19</v>
      </c>
      <c r="F482" s="212" t="s">
        <v>1629</v>
      </c>
      <c r="G482" s="210"/>
      <c r="H482" s="213">
        <v>2.1</v>
      </c>
      <c r="I482" s="214"/>
      <c r="J482" s="210"/>
      <c r="K482" s="210"/>
      <c r="L482" s="215"/>
      <c r="M482" s="216"/>
      <c r="N482" s="217"/>
      <c r="O482" s="217"/>
      <c r="P482" s="217"/>
      <c r="Q482" s="217"/>
      <c r="R482" s="217"/>
      <c r="S482" s="217"/>
      <c r="T482" s="218"/>
      <c r="AT482" s="219" t="s">
        <v>195</v>
      </c>
      <c r="AU482" s="219" t="s">
        <v>82</v>
      </c>
      <c r="AV482" s="14" t="s">
        <v>82</v>
      </c>
      <c r="AW482" s="14" t="s">
        <v>35</v>
      </c>
      <c r="AX482" s="14" t="s">
        <v>73</v>
      </c>
      <c r="AY482" s="219" t="s">
        <v>185</v>
      </c>
    </row>
    <row r="483" spans="2:51" s="14" customFormat="1" ht="11.25">
      <c r="B483" s="209"/>
      <c r="C483" s="210"/>
      <c r="D483" s="200" t="s">
        <v>195</v>
      </c>
      <c r="E483" s="211" t="s">
        <v>19</v>
      </c>
      <c r="F483" s="212" t="s">
        <v>1630</v>
      </c>
      <c r="G483" s="210"/>
      <c r="H483" s="213">
        <v>-3</v>
      </c>
      <c r="I483" s="214"/>
      <c r="J483" s="210"/>
      <c r="K483" s="210"/>
      <c r="L483" s="215"/>
      <c r="M483" s="216"/>
      <c r="N483" s="217"/>
      <c r="O483" s="217"/>
      <c r="P483" s="217"/>
      <c r="Q483" s="217"/>
      <c r="R483" s="217"/>
      <c r="S483" s="217"/>
      <c r="T483" s="218"/>
      <c r="AT483" s="219" t="s">
        <v>195</v>
      </c>
      <c r="AU483" s="219" t="s">
        <v>82</v>
      </c>
      <c r="AV483" s="14" t="s">
        <v>82</v>
      </c>
      <c r="AW483" s="14" t="s">
        <v>35</v>
      </c>
      <c r="AX483" s="14" t="s">
        <v>73</v>
      </c>
      <c r="AY483" s="219" t="s">
        <v>185</v>
      </c>
    </row>
    <row r="484" spans="2:51" s="13" customFormat="1" ht="11.25">
      <c r="B484" s="198"/>
      <c r="C484" s="199"/>
      <c r="D484" s="200" t="s">
        <v>195</v>
      </c>
      <c r="E484" s="201" t="s">
        <v>19</v>
      </c>
      <c r="F484" s="202" t="s">
        <v>2321</v>
      </c>
      <c r="G484" s="199"/>
      <c r="H484" s="201" t="s">
        <v>19</v>
      </c>
      <c r="I484" s="203"/>
      <c r="J484" s="199"/>
      <c r="K484" s="199"/>
      <c r="L484" s="204"/>
      <c r="M484" s="205"/>
      <c r="N484" s="206"/>
      <c r="O484" s="206"/>
      <c r="P484" s="206"/>
      <c r="Q484" s="206"/>
      <c r="R484" s="206"/>
      <c r="S484" s="206"/>
      <c r="T484" s="207"/>
      <c r="AT484" s="208" t="s">
        <v>195</v>
      </c>
      <c r="AU484" s="208" t="s">
        <v>82</v>
      </c>
      <c r="AV484" s="13" t="s">
        <v>80</v>
      </c>
      <c r="AW484" s="13" t="s">
        <v>35</v>
      </c>
      <c r="AX484" s="13" t="s">
        <v>73</v>
      </c>
      <c r="AY484" s="208" t="s">
        <v>185</v>
      </c>
    </row>
    <row r="485" spans="2:51" s="14" customFormat="1" ht="11.25">
      <c r="B485" s="209"/>
      <c r="C485" s="210"/>
      <c r="D485" s="200" t="s">
        <v>195</v>
      </c>
      <c r="E485" s="211" t="s">
        <v>19</v>
      </c>
      <c r="F485" s="212" t="s">
        <v>2322</v>
      </c>
      <c r="G485" s="210"/>
      <c r="H485" s="213">
        <v>11.222</v>
      </c>
      <c r="I485" s="214"/>
      <c r="J485" s="210"/>
      <c r="K485" s="210"/>
      <c r="L485" s="215"/>
      <c r="M485" s="216"/>
      <c r="N485" s="217"/>
      <c r="O485" s="217"/>
      <c r="P485" s="217"/>
      <c r="Q485" s="217"/>
      <c r="R485" s="217"/>
      <c r="S485" s="217"/>
      <c r="T485" s="218"/>
      <c r="AT485" s="219" t="s">
        <v>195</v>
      </c>
      <c r="AU485" s="219" t="s">
        <v>82</v>
      </c>
      <c r="AV485" s="14" t="s">
        <v>82</v>
      </c>
      <c r="AW485" s="14" t="s">
        <v>35</v>
      </c>
      <c r="AX485" s="14" t="s">
        <v>73</v>
      </c>
      <c r="AY485" s="219" t="s">
        <v>185</v>
      </c>
    </row>
    <row r="486" spans="2:51" s="14" customFormat="1" ht="11.25">
      <c r="B486" s="209"/>
      <c r="C486" s="210"/>
      <c r="D486" s="200" t="s">
        <v>195</v>
      </c>
      <c r="E486" s="211" t="s">
        <v>19</v>
      </c>
      <c r="F486" s="212" t="s">
        <v>1629</v>
      </c>
      <c r="G486" s="210"/>
      <c r="H486" s="213">
        <v>2.1</v>
      </c>
      <c r="I486" s="214"/>
      <c r="J486" s="210"/>
      <c r="K486" s="210"/>
      <c r="L486" s="215"/>
      <c r="M486" s="216"/>
      <c r="N486" s="217"/>
      <c r="O486" s="217"/>
      <c r="P486" s="217"/>
      <c r="Q486" s="217"/>
      <c r="R486" s="217"/>
      <c r="S486" s="217"/>
      <c r="T486" s="218"/>
      <c r="AT486" s="219" t="s">
        <v>195</v>
      </c>
      <c r="AU486" s="219" t="s">
        <v>82</v>
      </c>
      <c r="AV486" s="14" t="s">
        <v>82</v>
      </c>
      <c r="AW486" s="14" t="s">
        <v>35</v>
      </c>
      <c r="AX486" s="14" t="s">
        <v>73</v>
      </c>
      <c r="AY486" s="219" t="s">
        <v>185</v>
      </c>
    </row>
    <row r="487" spans="2:51" s="14" customFormat="1" ht="11.25">
      <c r="B487" s="209"/>
      <c r="C487" s="210"/>
      <c r="D487" s="200" t="s">
        <v>195</v>
      </c>
      <c r="E487" s="211" t="s">
        <v>19</v>
      </c>
      <c r="F487" s="212" t="s">
        <v>1630</v>
      </c>
      <c r="G487" s="210"/>
      <c r="H487" s="213">
        <v>-3</v>
      </c>
      <c r="I487" s="214"/>
      <c r="J487" s="210"/>
      <c r="K487" s="210"/>
      <c r="L487" s="215"/>
      <c r="M487" s="216"/>
      <c r="N487" s="217"/>
      <c r="O487" s="217"/>
      <c r="P487" s="217"/>
      <c r="Q487" s="217"/>
      <c r="R487" s="217"/>
      <c r="S487" s="217"/>
      <c r="T487" s="218"/>
      <c r="AT487" s="219" t="s">
        <v>195</v>
      </c>
      <c r="AU487" s="219" t="s">
        <v>82</v>
      </c>
      <c r="AV487" s="14" t="s">
        <v>82</v>
      </c>
      <c r="AW487" s="14" t="s">
        <v>35</v>
      </c>
      <c r="AX487" s="14" t="s">
        <v>73</v>
      </c>
      <c r="AY487" s="219" t="s">
        <v>185</v>
      </c>
    </row>
    <row r="488" spans="2:51" s="13" customFormat="1" ht="11.25">
      <c r="B488" s="198"/>
      <c r="C488" s="199"/>
      <c r="D488" s="200" t="s">
        <v>195</v>
      </c>
      <c r="E488" s="201" t="s">
        <v>19</v>
      </c>
      <c r="F488" s="202" t="s">
        <v>2323</v>
      </c>
      <c r="G488" s="199"/>
      <c r="H488" s="201" t="s">
        <v>19</v>
      </c>
      <c r="I488" s="203"/>
      <c r="J488" s="199"/>
      <c r="K488" s="199"/>
      <c r="L488" s="204"/>
      <c r="M488" s="205"/>
      <c r="N488" s="206"/>
      <c r="O488" s="206"/>
      <c r="P488" s="206"/>
      <c r="Q488" s="206"/>
      <c r="R488" s="206"/>
      <c r="S488" s="206"/>
      <c r="T488" s="207"/>
      <c r="AT488" s="208" t="s">
        <v>195</v>
      </c>
      <c r="AU488" s="208" t="s">
        <v>82</v>
      </c>
      <c r="AV488" s="13" t="s">
        <v>80</v>
      </c>
      <c r="AW488" s="13" t="s">
        <v>35</v>
      </c>
      <c r="AX488" s="13" t="s">
        <v>73</v>
      </c>
      <c r="AY488" s="208" t="s">
        <v>185</v>
      </c>
    </row>
    <row r="489" spans="2:51" s="14" customFormat="1" ht="11.25">
      <c r="B489" s="209"/>
      <c r="C489" s="210"/>
      <c r="D489" s="200" t="s">
        <v>195</v>
      </c>
      <c r="E489" s="211" t="s">
        <v>19</v>
      </c>
      <c r="F489" s="212" t="s">
        <v>2324</v>
      </c>
      <c r="G489" s="210"/>
      <c r="H489" s="213">
        <v>11.904</v>
      </c>
      <c r="I489" s="214"/>
      <c r="J489" s="210"/>
      <c r="K489" s="210"/>
      <c r="L489" s="215"/>
      <c r="M489" s="216"/>
      <c r="N489" s="217"/>
      <c r="O489" s="217"/>
      <c r="P489" s="217"/>
      <c r="Q489" s="217"/>
      <c r="R489" s="217"/>
      <c r="S489" s="217"/>
      <c r="T489" s="218"/>
      <c r="AT489" s="219" t="s">
        <v>195</v>
      </c>
      <c r="AU489" s="219" t="s">
        <v>82</v>
      </c>
      <c r="AV489" s="14" t="s">
        <v>82</v>
      </c>
      <c r="AW489" s="14" t="s">
        <v>35</v>
      </c>
      <c r="AX489" s="14" t="s">
        <v>73</v>
      </c>
      <c r="AY489" s="219" t="s">
        <v>185</v>
      </c>
    </row>
    <row r="490" spans="2:51" s="14" customFormat="1" ht="11.25">
      <c r="B490" s="209"/>
      <c r="C490" s="210"/>
      <c r="D490" s="200" t="s">
        <v>195</v>
      </c>
      <c r="E490" s="211" t="s">
        <v>19</v>
      </c>
      <c r="F490" s="212" t="s">
        <v>1629</v>
      </c>
      <c r="G490" s="210"/>
      <c r="H490" s="213">
        <v>2.1</v>
      </c>
      <c r="I490" s="214"/>
      <c r="J490" s="210"/>
      <c r="K490" s="210"/>
      <c r="L490" s="215"/>
      <c r="M490" s="216"/>
      <c r="N490" s="217"/>
      <c r="O490" s="217"/>
      <c r="P490" s="217"/>
      <c r="Q490" s="217"/>
      <c r="R490" s="217"/>
      <c r="S490" s="217"/>
      <c r="T490" s="218"/>
      <c r="AT490" s="219" t="s">
        <v>195</v>
      </c>
      <c r="AU490" s="219" t="s">
        <v>82</v>
      </c>
      <c r="AV490" s="14" t="s">
        <v>82</v>
      </c>
      <c r="AW490" s="14" t="s">
        <v>35</v>
      </c>
      <c r="AX490" s="14" t="s">
        <v>73</v>
      </c>
      <c r="AY490" s="219" t="s">
        <v>185</v>
      </c>
    </row>
    <row r="491" spans="2:51" s="14" customFormat="1" ht="11.25">
      <c r="B491" s="209"/>
      <c r="C491" s="210"/>
      <c r="D491" s="200" t="s">
        <v>195</v>
      </c>
      <c r="E491" s="211" t="s">
        <v>19</v>
      </c>
      <c r="F491" s="212" t="s">
        <v>1630</v>
      </c>
      <c r="G491" s="210"/>
      <c r="H491" s="213">
        <v>-3</v>
      </c>
      <c r="I491" s="214"/>
      <c r="J491" s="210"/>
      <c r="K491" s="210"/>
      <c r="L491" s="215"/>
      <c r="M491" s="216"/>
      <c r="N491" s="217"/>
      <c r="O491" s="217"/>
      <c r="P491" s="217"/>
      <c r="Q491" s="217"/>
      <c r="R491" s="217"/>
      <c r="S491" s="217"/>
      <c r="T491" s="218"/>
      <c r="AT491" s="219" t="s">
        <v>195</v>
      </c>
      <c r="AU491" s="219" t="s">
        <v>82</v>
      </c>
      <c r="AV491" s="14" t="s">
        <v>82</v>
      </c>
      <c r="AW491" s="14" t="s">
        <v>35</v>
      </c>
      <c r="AX491" s="14" t="s">
        <v>73</v>
      </c>
      <c r="AY491" s="219" t="s">
        <v>185</v>
      </c>
    </row>
    <row r="492" spans="2:51" s="13" customFormat="1" ht="11.25">
      <c r="B492" s="198"/>
      <c r="C492" s="199"/>
      <c r="D492" s="200" t="s">
        <v>195</v>
      </c>
      <c r="E492" s="201" t="s">
        <v>19</v>
      </c>
      <c r="F492" s="202" t="s">
        <v>2325</v>
      </c>
      <c r="G492" s="199"/>
      <c r="H492" s="201" t="s">
        <v>19</v>
      </c>
      <c r="I492" s="203"/>
      <c r="J492" s="199"/>
      <c r="K492" s="199"/>
      <c r="L492" s="204"/>
      <c r="M492" s="205"/>
      <c r="N492" s="206"/>
      <c r="O492" s="206"/>
      <c r="P492" s="206"/>
      <c r="Q492" s="206"/>
      <c r="R492" s="206"/>
      <c r="S492" s="206"/>
      <c r="T492" s="207"/>
      <c r="AT492" s="208" t="s">
        <v>195</v>
      </c>
      <c r="AU492" s="208" t="s">
        <v>82</v>
      </c>
      <c r="AV492" s="13" t="s">
        <v>80</v>
      </c>
      <c r="AW492" s="13" t="s">
        <v>35</v>
      </c>
      <c r="AX492" s="13" t="s">
        <v>73</v>
      </c>
      <c r="AY492" s="208" t="s">
        <v>185</v>
      </c>
    </row>
    <row r="493" spans="2:51" s="14" customFormat="1" ht="11.25">
      <c r="B493" s="209"/>
      <c r="C493" s="210"/>
      <c r="D493" s="200" t="s">
        <v>195</v>
      </c>
      <c r="E493" s="211" t="s">
        <v>19</v>
      </c>
      <c r="F493" s="212" t="s">
        <v>2326</v>
      </c>
      <c r="G493" s="210"/>
      <c r="H493" s="213">
        <v>43.957999999999998</v>
      </c>
      <c r="I493" s="214"/>
      <c r="J493" s="210"/>
      <c r="K493" s="210"/>
      <c r="L493" s="215"/>
      <c r="M493" s="216"/>
      <c r="N493" s="217"/>
      <c r="O493" s="217"/>
      <c r="P493" s="217"/>
      <c r="Q493" s="217"/>
      <c r="R493" s="217"/>
      <c r="S493" s="217"/>
      <c r="T493" s="218"/>
      <c r="AT493" s="219" t="s">
        <v>195</v>
      </c>
      <c r="AU493" s="219" t="s">
        <v>82</v>
      </c>
      <c r="AV493" s="14" t="s">
        <v>82</v>
      </c>
      <c r="AW493" s="14" t="s">
        <v>35</v>
      </c>
      <c r="AX493" s="14" t="s">
        <v>73</v>
      </c>
      <c r="AY493" s="219" t="s">
        <v>185</v>
      </c>
    </row>
    <row r="494" spans="2:51" s="14" customFormat="1" ht="11.25">
      <c r="B494" s="209"/>
      <c r="C494" s="210"/>
      <c r="D494" s="200" t="s">
        <v>195</v>
      </c>
      <c r="E494" s="211" t="s">
        <v>19</v>
      </c>
      <c r="F494" s="212" t="s">
        <v>1629</v>
      </c>
      <c r="G494" s="210"/>
      <c r="H494" s="213">
        <v>2.1</v>
      </c>
      <c r="I494" s="214"/>
      <c r="J494" s="210"/>
      <c r="K494" s="210"/>
      <c r="L494" s="215"/>
      <c r="M494" s="216"/>
      <c r="N494" s="217"/>
      <c r="O494" s="217"/>
      <c r="P494" s="217"/>
      <c r="Q494" s="217"/>
      <c r="R494" s="217"/>
      <c r="S494" s="217"/>
      <c r="T494" s="218"/>
      <c r="AT494" s="219" t="s">
        <v>195</v>
      </c>
      <c r="AU494" s="219" t="s">
        <v>82</v>
      </c>
      <c r="AV494" s="14" t="s">
        <v>82</v>
      </c>
      <c r="AW494" s="14" t="s">
        <v>35</v>
      </c>
      <c r="AX494" s="14" t="s">
        <v>73</v>
      </c>
      <c r="AY494" s="219" t="s">
        <v>185</v>
      </c>
    </row>
    <row r="495" spans="2:51" s="14" customFormat="1" ht="11.25">
      <c r="B495" s="209"/>
      <c r="C495" s="210"/>
      <c r="D495" s="200" t="s">
        <v>195</v>
      </c>
      <c r="E495" s="211" t="s">
        <v>19</v>
      </c>
      <c r="F495" s="212" t="s">
        <v>1630</v>
      </c>
      <c r="G495" s="210"/>
      <c r="H495" s="213">
        <v>-3</v>
      </c>
      <c r="I495" s="214"/>
      <c r="J495" s="210"/>
      <c r="K495" s="210"/>
      <c r="L495" s="215"/>
      <c r="M495" s="216"/>
      <c r="N495" s="217"/>
      <c r="O495" s="217"/>
      <c r="P495" s="217"/>
      <c r="Q495" s="217"/>
      <c r="R495" s="217"/>
      <c r="S495" s="217"/>
      <c r="T495" s="218"/>
      <c r="AT495" s="219" t="s">
        <v>195</v>
      </c>
      <c r="AU495" s="219" t="s">
        <v>82</v>
      </c>
      <c r="AV495" s="14" t="s">
        <v>82</v>
      </c>
      <c r="AW495" s="14" t="s">
        <v>35</v>
      </c>
      <c r="AX495" s="14" t="s">
        <v>73</v>
      </c>
      <c r="AY495" s="219" t="s">
        <v>185</v>
      </c>
    </row>
    <row r="496" spans="2:51" s="13" customFormat="1" ht="11.25">
      <c r="B496" s="198"/>
      <c r="C496" s="199"/>
      <c r="D496" s="200" t="s">
        <v>195</v>
      </c>
      <c r="E496" s="201" t="s">
        <v>19</v>
      </c>
      <c r="F496" s="202" t="s">
        <v>2327</v>
      </c>
      <c r="G496" s="199"/>
      <c r="H496" s="201" t="s">
        <v>19</v>
      </c>
      <c r="I496" s="203"/>
      <c r="J496" s="199"/>
      <c r="K496" s="199"/>
      <c r="L496" s="204"/>
      <c r="M496" s="205"/>
      <c r="N496" s="206"/>
      <c r="O496" s="206"/>
      <c r="P496" s="206"/>
      <c r="Q496" s="206"/>
      <c r="R496" s="206"/>
      <c r="S496" s="206"/>
      <c r="T496" s="207"/>
      <c r="AT496" s="208" t="s">
        <v>195</v>
      </c>
      <c r="AU496" s="208" t="s">
        <v>82</v>
      </c>
      <c r="AV496" s="13" t="s">
        <v>80</v>
      </c>
      <c r="AW496" s="13" t="s">
        <v>35</v>
      </c>
      <c r="AX496" s="13" t="s">
        <v>73</v>
      </c>
      <c r="AY496" s="208" t="s">
        <v>185</v>
      </c>
    </row>
    <row r="497" spans="1:65" s="14" customFormat="1" ht="11.25">
      <c r="B497" s="209"/>
      <c r="C497" s="210"/>
      <c r="D497" s="200" t="s">
        <v>195</v>
      </c>
      <c r="E497" s="211" t="s">
        <v>19</v>
      </c>
      <c r="F497" s="212" t="s">
        <v>2328</v>
      </c>
      <c r="G497" s="210"/>
      <c r="H497" s="213">
        <v>35.03</v>
      </c>
      <c r="I497" s="214"/>
      <c r="J497" s="210"/>
      <c r="K497" s="210"/>
      <c r="L497" s="215"/>
      <c r="M497" s="216"/>
      <c r="N497" s="217"/>
      <c r="O497" s="217"/>
      <c r="P497" s="217"/>
      <c r="Q497" s="217"/>
      <c r="R497" s="217"/>
      <c r="S497" s="217"/>
      <c r="T497" s="218"/>
      <c r="AT497" s="219" t="s">
        <v>195</v>
      </c>
      <c r="AU497" s="219" t="s">
        <v>82</v>
      </c>
      <c r="AV497" s="14" t="s">
        <v>82</v>
      </c>
      <c r="AW497" s="14" t="s">
        <v>35</v>
      </c>
      <c r="AX497" s="14" t="s">
        <v>73</v>
      </c>
      <c r="AY497" s="219" t="s">
        <v>185</v>
      </c>
    </row>
    <row r="498" spans="1:65" s="14" customFormat="1" ht="11.25">
      <c r="B498" s="209"/>
      <c r="C498" s="210"/>
      <c r="D498" s="200" t="s">
        <v>195</v>
      </c>
      <c r="E498" s="211" t="s">
        <v>19</v>
      </c>
      <c r="F498" s="212" t="s">
        <v>2329</v>
      </c>
      <c r="G498" s="210"/>
      <c r="H498" s="213">
        <v>1.5840000000000001</v>
      </c>
      <c r="I498" s="214"/>
      <c r="J498" s="210"/>
      <c r="K498" s="210"/>
      <c r="L498" s="215"/>
      <c r="M498" s="216"/>
      <c r="N498" s="217"/>
      <c r="O498" s="217"/>
      <c r="P498" s="217"/>
      <c r="Q498" s="217"/>
      <c r="R498" s="217"/>
      <c r="S498" s="217"/>
      <c r="T498" s="218"/>
      <c r="AT498" s="219" t="s">
        <v>195</v>
      </c>
      <c r="AU498" s="219" t="s">
        <v>82</v>
      </c>
      <c r="AV498" s="14" t="s">
        <v>82</v>
      </c>
      <c r="AW498" s="14" t="s">
        <v>35</v>
      </c>
      <c r="AX498" s="14" t="s">
        <v>73</v>
      </c>
      <c r="AY498" s="219" t="s">
        <v>185</v>
      </c>
    </row>
    <row r="499" spans="1:65" s="14" customFormat="1" ht="11.25">
      <c r="B499" s="209"/>
      <c r="C499" s="210"/>
      <c r="D499" s="200" t="s">
        <v>195</v>
      </c>
      <c r="E499" s="211" t="s">
        <v>19</v>
      </c>
      <c r="F499" s="212" t="s">
        <v>2330</v>
      </c>
      <c r="G499" s="210"/>
      <c r="H499" s="213">
        <v>-6.9119999999999999</v>
      </c>
      <c r="I499" s="214"/>
      <c r="J499" s="210"/>
      <c r="K499" s="210"/>
      <c r="L499" s="215"/>
      <c r="M499" s="216"/>
      <c r="N499" s="217"/>
      <c r="O499" s="217"/>
      <c r="P499" s="217"/>
      <c r="Q499" s="217"/>
      <c r="R499" s="217"/>
      <c r="S499" s="217"/>
      <c r="T499" s="218"/>
      <c r="AT499" s="219" t="s">
        <v>195</v>
      </c>
      <c r="AU499" s="219" t="s">
        <v>82</v>
      </c>
      <c r="AV499" s="14" t="s">
        <v>82</v>
      </c>
      <c r="AW499" s="14" t="s">
        <v>35</v>
      </c>
      <c r="AX499" s="14" t="s">
        <v>73</v>
      </c>
      <c r="AY499" s="219" t="s">
        <v>185</v>
      </c>
    </row>
    <row r="500" spans="1:65" s="13" customFormat="1" ht="11.25">
      <c r="B500" s="198"/>
      <c r="C500" s="199"/>
      <c r="D500" s="200" t="s">
        <v>195</v>
      </c>
      <c r="E500" s="201" t="s">
        <v>19</v>
      </c>
      <c r="F500" s="202" t="s">
        <v>2331</v>
      </c>
      <c r="G500" s="199"/>
      <c r="H500" s="201" t="s">
        <v>19</v>
      </c>
      <c r="I500" s="203"/>
      <c r="J500" s="199"/>
      <c r="K500" s="199"/>
      <c r="L500" s="204"/>
      <c r="M500" s="205"/>
      <c r="N500" s="206"/>
      <c r="O500" s="206"/>
      <c r="P500" s="206"/>
      <c r="Q500" s="206"/>
      <c r="R500" s="206"/>
      <c r="S500" s="206"/>
      <c r="T500" s="207"/>
      <c r="AT500" s="208" t="s">
        <v>195</v>
      </c>
      <c r="AU500" s="208" t="s">
        <v>82</v>
      </c>
      <c r="AV500" s="13" t="s">
        <v>80</v>
      </c>
      <c r="AW500" s="13" t="s">
        <v>35</v>
      </c>
      <c r="AX500" s="13" t="s">
        <v>73</v>
      </c>
      <c r="AY500" s="208" t="s">
        <v>185</v>
      </c>
    </row>
    <row r="501" spans="1:65" s="14" customFormat="1" ht="11.25">
      <c r="B501" s="209"/>
      <c r="C501" s="210"/>
      <c r="D501" s="200" t="s">
        <v>195</v>
      </c>
      <c r="E501" s="211" t="s">
        <v>19</v>
      </c>
      <c r="F501" s="212" t="s">
        <v>2332</v>
      </c>
      <c r="G501" s="210"/>
      <c r="H501" s="213">
        <v>5.6109999999999998</v>
      </c>
      <c r="I501" s="214"/>
      <c r="J501" s="210"/>
      <c r="K501" s="210"/>
      <c r="L501" s="215"/>
      <c r="M501" s="216"/>
      <c r="N501" s="217"/>
      <c r="O501" s="217"/>
      <c r="P501" s="217"/>
      <c r="Q501" s="217"/>
      <c r="R501" s="217"/>
      <c r="S501" s="217"/>
      <c r="T501" s="218"/>
      <c r="AT501" s="219" t="s">
        <v>195</v>
      </c>
      <c r="AU501" s="219" t="s">
        <v>82</v>
      </c>
      <c r="AV501" s="14" t="s">
        <v>82</v>
      </c>
      <c r="AW501" s="14" t="s">
        <v>35</v>
      </c>
      <c r="AX501" s="14" t="s">
        <v>73</v>
      </c>
      <c r="AY501" s="219" t="s">
        <v>185</v>
      </c>
    </row>
    <row r="502" spans="1:65" s="14" customFormat="1" ht="11.25">
      <c r="B502" s="209"/>
      <c r="C502" s="210"/>
      <c r="D502" s="200" t="s">
        <v>195</v>
      </c>
      <c r="E502" s="211" t="s">
        <v>19</v>
      </c>
      <c r="F502" s="212" t="s">
        <v>2333</v>
      </c>
      <c r="G502" s="210"/>
      <c r="H502" s="213">
        <v>1.02</v>
      </c>
      <c r="I502" s="214"/>
      <c r="J502" s="210"/>
      <c r="K502" s="210"/>
      <c r="L502" s="215"/>
      <c r="M502" s="216"/>
      <c r="N502" s="217"/>
      <c r="O502" s="217"/>
      <c r="P502" s="217"/>
      <c r="Q502" s="217"/>
      <c r="R502" s="217"/>
      <c r="S502" s="217"/>
      <c r="T502" s="218"/>
      <c r="AT502" s="219" t="s">
        <v>195</v>
      </c>
      <c r="AU502" s="219" t="s">
        <v>82</v>
      </c>
      <c r="AV502" s="14" t="s">
        <v>82</v>
      </c>
      <c r="AW502" s="14" t="s">
        <v>35</v>
      </c>
      <c r="AX502" s="14" t="s">
        <v>73</v>
      </c>
      <c r="AY502" s="219" t="s">
        <v>185</v>
      </c>
    </row>
    <row r="503" spans="1:65" s="14" customFormat="1" ht="11.25">
      <c r="B503" s="209"/>
      <c r="C503" s="210"/>
      <c r="D503" s="200" t="s">
        <v>195</v>
      </c>
      <c r="E503" s="211" t="s">
        <v>19</v>
      </c>
      <c r="F503" s="212" t="s">
        <v>2334</v>
      </c>
      <c r="G503" s="210"/>
      <c r="H503" s="213">
        <v>-2.4</v>
      </c>
      <c r="I503" s="214"/>
      <c r="J503" s="210"/>
      <c r="K503" s="210"/>
      <c r="L503" s="215"/>
      <c r="M503" s="216"/>
      <c r="N503" s="217"/>
      <c r="O503" s="217"/>
      <c r="P503" s="217"/>
      <c r="Q503" s="217"/>
      <c r="R503" s="217"/>
      <c r="S503" s="217"/>
      <c r="T503" s="218"/>
      <c r="AT503" s="219" t="s">
        <v>195</v>
      </c>
      <c r="AU503" s="219" t="s">
        <v>82</v>
      </c>
      <c r="AV503" s="14" t="s">
        <v>82</v>
      </c>
      <c r="AW503" s="14" t="s">
        <v>35</v>
      </c>
      <c r="AX503" s="14" t="s">
        <v>73</v>
      </c>
      <c r="AY503" s="219" t="s">
        <v>185</v>
      </c>
    </row>
    <row r="504" spans="1:65" s="13" customFormat="1" ht="11.25">
      <c r="B504" s="198"/>
      <c r="C504" s="199"/>
      <c r="D504" s="200" t="s">
        <v>195</v>
      </c>
      <c r="E504" s="201" t="s">
        <v>19</v>
      </c>
      <c r="F504" s="202" t="s">
        <v>2335</v>
      </c>
      <c r="G504" s="199"/>
      <c r="H504" s="201" t="s">
        <v>19</v>
      </c>
      <c r="I504" s="203"/>
      <c r="J504" s="199"/>
      <c r="K504" s="199"/>
      <c r="L504" s="204"/>
      <c r="M504" s="205"/>
      <c r="N504" s="206"/>
      <c r="O504" s="206"/>
      <c r="P504" s="206"/>
      <c r="Q504" s="206"/>
      <c r="R504" s="206"/>
      <c r="S504" s="206"/>
      <c r="T504" s="207"/>
      <c r="AT504" s="208" t="s">
        <v>195</v>
      </c>
      <c r="AU504" s="208" t="s">
        <v>82</v>
      </c>
      <c r="AV504" s="13" t="s">
        <v>80</v>
      </c>
      <c r="AW504" s="13" t="s">
        <v>35</v>
      </c>
      <c r="AX504" s="13" t="s">
        <v>73</v>
      </c>
      <c r="AY504" s="208" t="s">
        <v>185</v>
      </c>
    </row>
    <row r="505" spans="1:65" s="14" customFormat="1" ht="11.25">
      <c r="B505" s="209"/>
      <c r="C505" s="210"/>
      <c r="D505" s="200" t="s">
        <v>195</v>
      </c>
      <c r="E505" s="211" t="s">
        <v>19</v>
      </c>
      <c r="F505" s="212" t="s">
        <v>2336</v>
      </c>
      <c r="G505" s="210"/>
      <c r="H505" s="213">
        <v>35.216000000000001</v>
      </c>
      <c r="I505" s="214"/>
      <c r="J505" s="210"/>
      <c r="K505" s="210"/>
      <c r="L505" s="215"/>
      <c r="M505" s="216"/>
      <c r="N505" s="217"/>
      <c r="O505" s="217"/>
      <c r="P505" s="217"/>
      <c r="Q505" s="217"/>
      <c r="R505" s="217"/>
      <c r="S505" s="217"/>
      <c r="T505" s="218"/>
      <c r="AT505" s="219" t="s">
        <v>195</v>
      </c>
      <c r="AU505" s="219" t="s">
        <v>82</v>
      </c>
      <c r="AV505" s="14" t="s">
        <v>82</v>
      </c>
      <c r="AW505" s="14" t="s">
        <v>35</v>
      </c>
      <c r="AX505" s="14" t="s">
        <v>73</v>
      </c>
      <c r="AY505" s="219" t="s">
        <v>185</v>
      </c>
    </row>
    <row r="506" spans="1:65" s="14" customFormat="1" ht="11.25">
      <c r="B506" s="209"/>
      <c r="C506" s="210"/>
      <c r="D506" s="200" t="s">
        <v>195</v>
      </c>
      <c r="E506" s="211" t="s">
        <v>19</v>
      </c>
      <c r="F506" s="212" t="s">
        <v>1636</v>
      </c>
      <c r="G506" s="210"/>
      <c r="H506" s="213">
        <v>3</v>
      </c>
      <c r="I506" s="214"/>
      <c r="J506" s="210"/>
      <c r="K506" s="210"/>
      <c r="L506" s="215"/>
      <c r="M506" s="216"/>
      <c r="N506" s="217"/>
      <c r="O506" s="217"/>
      <c r="P506" s="217"/>
      <c r="Q506" s="217"/>
      <c r="R506" s="217"/>
      <c r="S506" s="217"/>
      <c r="T506" s="218"/>
      <c r="AT506" s="219" t="s">
        <v>195</v>
      </c>
      <c r="AU506" s="219" t="s">
        <v>82</v>
      </c>
      <c r="AV506" s="14" t="s">
        <v>82</v>
      </c>
      <c r="AW506" s="14" t="s">
        <v>35</v>
      </c>
      <c r="AX506" s="14" t="s">
        <v>73</v>
      </c>
      <c r="AY506" s="219" t="s">
        <v>185</v>
      </c>
    </row>
    <row r="507" spans="1:65" s="14" customFormat="1" ht="11.25">
      <c r="B507" s="209"/>
      <c r="C507" s="210"/>
      <c r="D507" s="200" t="s">
        <v>195</v>
      </c>
      <c r="E507" s="211" t="s">
        <v>19</v>
      </c>
      <c r="F507" s="212" t="s">
        <v>1637</v>
      </c>
      <c r="G507" s="210"/>
      <c r="H507" s="213">
        <v>-12</v>
      </c>
      <c r="I507" s="214"/>
      <c r="J507" s="210"/>
      <c r="K507" s="210"/>
      <c r="L507" s="215"/>
      <c r="M507" s="216"/>
      <c r="N507" s="217"/>
      <c r="O507" s="217"/>
      <c r="P507" s="217"/>
      <c r="Q507" s="217"/>
      <c r="R507" s="217"/>
      <c r="S507" s="217"/>
      <c r="T507" s="218"/>
      <c r="AT507" s="219" t="s">
        <v>195</v>
      </c>
      <c r="AU507" s="219" t="s">
        <v>82</v>
      </c>
      <c r="AV507" s="14" t="s">
        <v>82</v>
      </c>
      <c r="AW507" s="14" t="s">
        <v>35</v>
      </c>
      <c r="AX507" s="14" t="s">
        <v>73</v>
      </c>
      <c r="AY507" s="219" t="s">
        <v>185</v>
      </c>
    </row>
    <row r="508" spans="1:65" s="15" customFormat="1" ht="11.25">
      <c r="B508" s="220"/>
      <c r="C508" s="221"/>
      <c r="D508" s="200" t="s">
        <v>195</v>
      </c>
      <c r="E508" s="222" t="s">
        <v>19</v>
      </c>
      <c r="F508" s="223" t="s">
        <v>226</v>
      </c>
      <c r="G508" s="221"/>
      <c r="H508" s="224">
        <v>307.09699999999998</v>
      </c>
      <c r="I508" s="225"/>
      <c r="J508" s="221"/>
      <c r="K508" s="221"/>
      <c r="L508" s="226"/>
      <c r="M508" s="227"/>
      <c r="N508" s="228"/>
      <c r="O508" s="228"/>
      <c r="P508" s="228"/>
      <c r="Q508" s="228"/>
      <c r="R508" s="228"/>
      <c r="S508" s="228"/>
      <c r="T508" s="229"/>
      <c r="AT508" s="230" t="s">
        <v>195</v>
      </c>
      <c r="AU508" s="230" t="s">
        <v>82</v>
      </c>
      <c r="AV508" s="15" t="s">
        <v>135</v>
      </c>
      <c r="AW508" s="15" t="s">
        <v>35</v>
      </c>
      <c r="AX508" s="15" t="s">
        <v>80</v>
      </c>
      <c r="AY508" s="230" t="s">
        <v>185</v>
      </c>
    </row>
    <row r="509" spans="1:65" s="2" customFormat="1" ht="24.2" customHeight="1">
      <c r="A509" s="36"/>
      <c r="B509" s="37"/>
      <c r="C509" s="180" t="s">
        <v>913</v>
      </c>
      <c r="D509" s="180" t="s">
        <v>187</v>
      </c>
      <c r="E509" s="181" t="s">
        <v>1176</v>
      </c>
      <c r="F509" s="182" t="s">
        <v>1177</v>
      </c>
      <c r="G509" s="183" t="s">
        <v>240</v>
      </c>
      <c r="H509" s="184">
        <v>374.26100000000002</v>
      </c>
      <c r="I509" s="185"/>
      <c r="J509" s="186">
        <f>ROUND(I509*H509,2)</f>
        <v>0</v>
      </c>
      <c r="K509" s="182" t="s">
        <v>191</v>
      </c>
      <c r="L509" s="41"/>
      <c r="M509" s="187" t="s">
        <v>19</v>
      </c>
      <c r="N509" s="188" t="s">
        <v>44</v>
      </c>
      <c r="O509" s="66"/>
      <c r="P509" s="189">
        <f>O509*H509</f>
        <v>0</v>
      </c>
      <c r="Q509" s="189">
        <v>4.3800000000000002E-3</v>
      </c>
      <c r="R509" s="189">
        <f>Q509*H509</f>
        <v>1.6392631800000002</v>
      </c>
      <c r="S509" s="189">
        <v>0</v>
      </c>
      <c r="T509" s="190">
        <f>S509*H509</f>
        <v>0</v>
      </c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R509" s="191" t="s">
        <v>135</v>
      </c>
      <c r="AT509" s="191" t="s">
        <v>187</v>
      </c>
      <c r="AU509" s="191" t="s">
        <v>82</v>
      </c>
      <c r="AY509" s="19" t="s">
        <v>185</v>
      </c>
      <c r="BE509" s="192">
        <f>IF(N509="základní",J509,0)</f>
        <v>0</v>
      </c>
      <c r="BF509" s="192">
        <f>IF(N509="snížená",J509,0)</f>
        <v>0</v>
      </c>
      <c r="BG509" s="192">
        <f>IF(N509="zákl. přenesená",J509,0)</f>
        <v>0</v>
      </c>
      <c r="BH509" s="192">
        <f>IF(N509="sníž. přenesená",J509,0)</f>
        <v>0</v>
      </c>
      <c r="BI509" s="192">
        <f>IF(N509="nulová",J509,0)</f>
        <v>0</v>
      </c>
      <c r="BJ509" s="19" t="s">
        <v>80</v>
      </c>
      <c r="BK509" s="192">
        <f>ROUND(I509*H509,2)</f>
        <v>0</v>
      </c>
      <c r="BL509" s="19" t="s">
        <v>135</v>
      </c>
      <c r="BM509" s="191" t="s">
        <v>2337</v>
      </c>
    </row>
    <row r="510" spans="1:65" s="2" customFormat="1" ht="11.25">
      <c r="A510" s="36"/>
      <c r="B510" s="37"/>
      <c r="C510" s="38"/>
      <c r="D510" s="193" t="s">
        <v>193</v>
      </c>
      <c r="E510" s="38"/>
      <c r="F510" s="194" t="s">
        <v>1179</v>
      </c>
      <c r="G510" s="38"/>
      <c r="H510" s="38"/>
      <c r="I510" s="195"/>
      <c r="J510" s="38"/>
      <c r="K510" s="38"/>
      <c r="L510" s="41"/>
      <c r="M510" s="196"/>
      <c r="N510" s="197"/>
      <c r="O510" s="66"/>
      <c r="P510" s="66"/>
      <c r="Q510" s="66"/>
      <c r="R510" s="66"/>
      <c r="S510" s="66"/>
      <c r="T510" s="67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T510" s="19" t="s">
        <v>193</v>
      </c>
      <c r="AU510" s="19" t="s">
        <v>82</v>
      </c>
    </row>
    <row r="511" spans="1:65" s="13" customFormat="1" ht="11.25">
      <c r="B511" s="198"/>
      <c r="C511" s="199"/>
      <c r="D511" s="200" t="s">
        <v>195</v>
      </c>
      <c r="E511" s="201" t="s">
        <v>19</v>
      </c>
      <c r="F511" s="202" t="s">
        <v>2209</v>
      </c>
      <c r="G511" s="199"/>
      <c r="H511" s="201" t="s">
        <v>19</v>
      </c>
      <c r="I511" s="203"/>
      <c r="J511" s="199"/>
      <c r="K511" s="199"/>
      <c r="L511" s="204"/>
      <c r="M511" s="205"/>
      <c r="N511" s="206"/>
      <c r="O511" s="206"/>
      <c r="P511" s="206"/>
      <c r="Q511" s="206"/>
      <c r="R511" s="206"/>
      <c r="S511" s="206"/>
      <c r="T511" s="207"/>
      <c r="AT511" s="208" t="s">
        <v>195</v>
      </c>
      <c r="AU511" s="208" t="s">
        <v>82</v>
      </c>
      <c r="AV511" s="13" t="s">
        <v>80</v>
      </c>
      <c r="AW511" s="13" t="s">
        <v>35</v>
      </c>
      <c r="AX511" s="13" t="s">
        <v>73</v>
      </c>
      <c r="AY511" s="208" t="s">
        <v>185</v>
      </c>
    </row>
    <row r="512" spans="1:65" s="13" customFormat="1" ht="11.25">
      <c r="B512" s="198"/>
      <c r="C512" s="199"/>
      <c r="D512" s="200" t="s">
        <v>195</v>
      </c>
      <c r="E512" s="201" t="s">
        <v>19</v>
      </c>
      <c r="F512" s="202" t="s">
        <v>2296</v>
      </c>
      <c r="G512" s="199"/>
      <c r="H512" s="201" t="s">
        <v>19</v>
      </c>
      <c r="I512" s="203"/>
      <c r="J512" s="199"/>
      <c r="K512" s="199"/>
      <c r="L512" s="204"/>
      <c r="M512" s="205"/>
      <c r="N512" s="206"/>
      <c r="O512" s="206"/>
      <c r="P512" s="206"/>
      <c r="Q512" s="206"/>
      <c r="R512" s="206"/>
      <c r="S512" s="206"/>
      <c r="T512" s="207"/>
      <c r="AT512" s="208" t="s">
        <v>195</v>
      </c>
      <c r="AU512" s="208" t="s">
        <v>82</v>
      </c>
      <c r="AV512" s="13" t="s">
        <v>80</v>
      </c>
      <c r="AW512" s="13" t="s">
        <v>35</v>
      </c>
      <c r="AX512" s="13" t="s">
        <v>73</v>
      </c>
      <c r="AY512" s="208" t="s">
        <v>185</v>
      </c>
    </row>
    <row r="513" spans="2:51" s="14" customFormat="1" ht="11.25">
      <c r="B513" s="209"/>
      <c r="C513" s="210"/>
      <c r="D513" s="200" t="s">
        <v>195</v>
      </c>
      <c r="E513" s="211" t="s">
        <v>19</v>
      </c>
      <c r="F513" s="212" t="s">
        <v>2297</v>
      </c>
      <c r="G513" s="210"/>
      <c r="H513" s="213">
        <v>78.275000000000006</v>
      </c>
      <c r="I513" s="214"/>
      <c r="J513" s="210"/>
      <c r="K513" s="210"/>
      <c r="L513" s="215"/>
      <c r="M513" s="216"/>
      <c r="N513" s="217"/>
      <c r="O513" s="217"/>
      <c r="P513" s="217"/>
      <c r="Q513" s="217"/>
      <c r="R513" s="217"/>
      <c r="S513" s="217"/>
      <c r="T513" s="218"/>
      <c r="AT513" s="219" t="s">
        <v>195</v>
      </c>
      <c r="AU513" s="219" t="s">
        <v>82</v>
      </c>
      <c r="AV513" s="14" t="s">
        <v>82</v>
      </c>
      <c r="AW513" s="14" t="s">
        <v>35</v>
      </c>
      <c r="AX513" s="14" t="s">
        <v>73</v>
      </c>
      <c r="AY513" s="219" t="s">
        <v>185</v>
      </c>
    </row>
    <row r="514" spans="2:51" s="14" customFormat="1" ht="11.25">
      <c r="B514" s="209"/>
      <c r="C514" s="210"/>
      <c r="D514" s="200" t="s">
        <v>195</v>
      </c>
      <c r="E514" s="211" t="s">
        <v>19</v>
      </c>
      <c r="F514" s="212" t="s">
        <v>2298</v>
      </c>
      <c r="G514" s="210"/>
      <c r="H514" s="213">
        <v>1.44</v>
      </c>
      <c r="I514" s="214"/>
      <c r="J514" s="210"/>
      <c r="K514" s="210"/>
      <c r="L514" s="215"/>
      <c r="M514" s="216"/>
      <c r="N514" s="217"/>
      <c r="O514" s="217"/>
      <c r="P514" s="217"/>
      <c r="Q514" s="217"/>
      <c r="R514" s="217"/>
      <c r="S514" s="217"/>
      <c r="T514" s="218"/>
      <c r="AT514" s="219" t="s">
        <v>195</v>
      </c>
      <c r="AU514" s="219" t="s">
        <v>82</v>
      </c>
      <c r="AV514" s="14" t="s">
        <v>82</v>
      </c>
      <c r="AW514" s="14" t="s">
        <v>35</v>
      </c>
      <c r="AX514" s="14" t="s">
        <v>73</v>
      </c>
      <c r="AY514" s="219" t="s">
        <v>185</v>
      </c>
    </row>
    <row r="515" spans="2:51" s="14" customFormat="1" ht="11.25">
      <c r="B515" s="209"/>
      <c r="C515" s="210"/>
      <c r="D515" s="200" t="s">
        <v>195</v>
      </c>
      <c r="E515" s="211" t="s">
        <v>19</v>
      </c>
      <c r="F515" s="212" t="s">
        <v>2299</v>
      </c>
      <c r="G515" s="210"/>
      <c r="H515" s="213">
        <v>-25.35</v>
      </c>
      <c r="I515" s="214"/>
      <c r="J515" s="210"/>
      <c r="K515" s="210"/>
      <c r="L515" s="215"/>
      <c r="M515" s="216"/>
      <c r="N515" s="217"/>
      <c r="O515" s="217"/>
      <c r="P515" s="217"/>
      <c r="Q515" s="217"/>
      <c r="R515" s="217"/>
      <c r="S515" s="217"/>
      <c r="T515" s="218"/>
      <c r="AT515" s="219" t="s">
        <v>195</v>
      </c>
      <c r="AU515" s="219" t="s">
        <v>82</v>
      </c>
      <c r="AV515" s="14" t="s">
        <v>82</v>
      </c>
      <c r="AW515" s="14" t="s">
        <v>35</v>
      </c>
      <c r="AX515" s="14" t="s">
        <v>73</v>
      </c>
      <c r="AY515" s="219" t="s">
        <v>185</v>
      </c>
    </row>
    <row r="516" spans="2:51" s="13" customFormat="1" ht="11.25">
      <c r="B516" s="198"/>
      <c r="C516" s="199"/>
      <c r="D516" s="200" t="s">
        <v>195</v>
      </c>
      <c r="E516" s="201" t="s">
        <v>19</v>
      </c>
      <c r="F516" s="202" t="s">
        <v>2300</v>
      </c>
      <c r="G516" s="199"/>
      <c r="H516" s="201" t="s">
        <v>19</v>
      </c>
      <c r="I516" s="203"/>
      <c r="J516" s="199"/>
      <c r="K516" s="199"/>
      <c r="L516" s="204"/>
      <c r="M516" s="205"/>
      <c r="N516" s="206"/>
      <c r="O516" s="206"/>
      <c r="P516" s="206"/>
      <c r="Q516" s="206"/>
      <c r="R516" s="206"/>
      <c r="S516" s="206"/>
      <c r="T516" s="207"/>
      <c r="AT516" s="208" t="s">
        <v>195</v>
      </c>
      <c r="AU516" s="208" t="s">
        <v>82</v>
      </c>
      <c r="AV516" s="13" t="s">
        <v>80</v>
      </c>
      <c r="AW516" s="13" t="s">
        <v>35</v>
      </c>
      <c r="AX516" s="13" t="s">
        <v>73</v>
      </c>
      <c r="AY516" s="208" t="s">
        <v>185</v>
      </c>
    </row>
    <row r="517" spans="2:51" s="14" customFormat="1" ht="11.25">
      <c r="B517" s="209"/>
      <c r="C517" s="210"/>
      <c r="D517" s="200" t="s">
        <v>195</v>
      </c>
      <c r="E517" s="211" t="s">
        <v>19</v>
      </c>
      <c r="F517" s="212" t="s">
        <v>2301</v>
      </c>
      <c r="G517" s="210"/>
      <c r="H517" s="213">
        <v>8.99</v>
      </c>
      <c r="I517" s="214"/>
      <c r="J517" s="210"/>
      <c r="K517" s="210"/>
      <c r="L517" s="215"/>
      <c r="M517" s="216"/>
      <c r="N517" s="217"/>
      <c r="O517" s="217"/>
      <c r="P517" s="217"/>
      <c r="Q517" s="217"/>
      <c r="R517" s="217"/>
      <c r="S517" s="217"/>
      <c r="T517" s="218"/>
      <c r="AT517" s="219" t="s">
        <v>195</v>
      </c>
      <c r="AU517" s="219" t="s">
        <v>82</v>
      </c>
      <c r="AV517" s="14" t="s">
        <v>82</v>
      </c>
      <c r="AW517" s="14" t="s">
        <v>35</v>
      </c>
      <c r="AX517" s="14" t="s">
        <v>73</v>
      </c>
      <c r="AY517" s="219" t="s">
        <v>185</v>
      </c>
    </row>
    <row r="518" spans="2:51" s="13" customFormat="1" ht="11.25">
      <c r="B518" s="198"/>
      <c r="C518" s="199"/>
      <c r="D518" s="200" t="s">
        <v>195</v>
      </c>
      <c r="E518" s="201" t="s">
        <v>19</v>
      </c>
      <c r="F518" s="202" t="s">
        <v>2302</v>
      </c>
      <c r="G518" s="199"/>
      <c r="H518" s="201" t="s">
        <v>19</v>
      </c>
      <c r="I518" s="203"/>
      <c r="J518" s="199"/>
      <c r="K518" s="199"/>
      <c r="L518" s="204"/>
      <c r="M518" s="205"/>
      <c r="N518" s="206"/>
      <c r="O518" s="206"/>
      <c r="P518" s="206"/>
      <c r="Q518" s="206"/>
      <c r="R518" s="206"/>
      <c r="S518" s="206"/>
      <c r="T518" s="207"/>
      <c r="AT518" s="208" t="s">
        <v>195</v>
      </c>
      <c r="AU518" s="208" t="s">
        <v>82</v>
      </c>
      <c r="AV518" s="13" t="s">
        <v>80</v>
      </c>
      <c r="AW518" s="13" t="s">
        <v>35</v>
      </c>
      <c r="AX518" s="13" t="s">
        <v>73</v>
      </c>
      <c r="AY518" s="208" t="s">
        <v>185</v>
      </c>
    </row>
    <row r="519" spans="2:51" s="14" customFormat="1" ht="11.25">
      <c r="B519" s="209"/>
      <c r="C519" s="210"/>
      <c r="D519" s="200" t="s">
        <v>195</v>
      </c>
      <c r="E519" s="211" t="s">
        <v>19</v>
      </c>
      <c r="F519" s="212" t="s">
        <v>2303</v>
      </c>
      <c r="G519" s="210"/>
      <c r="H519" s="213">
        <v>5.6890000000000001</v>
      </c>
      <c r="I519" s="214"/>
      <c r="J519" s="210"/>
      <c r="K519" s="210"/>
      <c r="L519" s="215"/>
      <c r="M519" s="216"/>
      <c r="N519" s="217"/>
      <c r="O519" s="217"/>
      <c r="P519" s="217"/>
      <c r="Q519" s="217"/>
      <c r="R519" s="217"/>
      <c r="S519" s="217"/>
      <c r="T519" s="218"/>
      <c r="AT519" s="219" t="s">
        <v>195</v>
      </c>
      <c r="AU519" s="219" t="s">
        <v>82</v>
      </c>
      <c r="AV519" s="14" t="s">
        <v>82</v>
      </c>
      <c r="AW519" s="14" t="s">
        <v>35</v>
      </c>
      <c r="AX519" s="14" t="s">
        <v>73</v>
      </c>
      <c r="AY519" s="219" t="s">
        <v>185</v>
      </c>
    </row>
    <row r="520" spans="2:51" s="13" customFormat="1" ht="11.25">
      <c r="B520" s="198"/>
      <c r="C520" s="199"/>
      <c r="D520" s="200" t="s">
        <v>195</v>
      </c>
      <c r="E520" s="201" t="s">
        <v>19</v>
      </c>
      <c r="F520" s="202" t="s">
        <v>2290</v>
      </c>
      <c r="G520" s="199"/>
      <c r="H520" s="201" t="s">
        <v>19</v>
      </c>
      <c r="I520" s="203"/>
      <c r="J520" s="199"/>
      <c r="K520" s="199"/>
      <c r="L520" s="204"/>
      <c r="M520" s="205"/>
      <c r="N520" s="206"/>
      <c r="O520" s="206"/>
      <c r="P520" s="206"/>
      <c r="Q520" s="206"/>
      <c r="R520" s="206"/>
      <c r="S520" s="206"/>
      <c r="T520" s="207"/>
      <c r="AT520" s="208" t="s">
        <v>195</v>
      </c>
      <c r="AU520" s="208" t="s">
        <v>82</v>
      </c>
      <c r="AV520" s="13" t="s">
        <v>80</v>
      </c>
      <c r="AW520" s="13" t="s">
        <v>35</v>
      </c>
      <c r="AX520" s="13" t="s">
        <v>73</v>
      </c>
      <c r="AY520" s="208" t="s">
        <v>185</v>
      </c>
    </row>
    <row r="521" spans="2:51" s="14" customFormat="1" ht="11.25">
      <c r="B521" s="209"/>
      <c r="C521" s="210"/>
      <c r="D521" s="200" t="s">
        <v>195</v>
      </c>
      <c r="E521" s="211" t="s">
        <v>19</v>
      </c>
      <c r="F521" s="212" t="s">
        <v>1514</v>
      </c>
      <c r="G521" s="210"/>
      <c r="H521" s="213">
        <v>55.3</v>
      </c>
      <c r="I521" s="214"/>
      <c r="J521" s="210"/>
      <c r="K521" s="210"/>
      <c r="L521" s="215"/>
      <c r="M521" s="216"/>
      <c r="N521" s="217"/>
      <c r="O521" s="217"/>
      <c r="P521" s="217"/>
      <c r="Q521" s="217"/>
      <c r="R521" s="217"/>
      <c r="S521" s="217"/>
      <c r="T521" s="218"/>
      <c r="AT521" s="219" t="s">
        <v>195</v>
      </c>
      <c r="AU521" s="219" t="s">
        <v>82</v>
      </c>
      <c r="AV521" s="14" t="s">
        <v>82</v>
      </c>
      <c r="AW521" s="14" t="s">
        <v>35</v>
      </c>
      <c r="AX521" s="14" t="s">
        <v>73</v>
      </c>
      <c r="AY521" s="219" t="s">
        <v>185</v>
      </c>
    </row>
    <row r="522" spans="2:51" s="14" customFormat="1" ht="11.25">
      <c r="B522" s="209"/>
      <c r="C522" s="210"/>
      <c r="D522" s="200" t="s">
        <v>195</v>
      </c>
      <c r="E522" s="211" t="s">
        <v>19</v>
      </c>
      <c r="F522" s="212" t="s">
        <v>744</v>
      </c>
      <c r="G522" s="210"/>
      <c r="H522" s="213">
        <v>1.1479999999999999</v>
      </c>
      <c r="I522" s="214"/>
      <c r="J522" s="210"/>
      <c r="K522" s="210"/>
      <c r="L522" s="215"/>
      <c r="M522" s="216"/>
      <c r="N522" s="217"/>
      <c r="O522" s="217"/>
      <c r="P522" s="217"/>
      <c r="Q522" s="217"/>
      <c r="R522" s="217"/>
      <c r="S522" s="217"/>
      <c r="T522" s="218"/>
      <c r="AT522" s="219" t="s">
        <v>195</v>
      </c>
      <c r="AU522" s="219" t="s">
        <v>82</v>
      </c>
      <c r="AV522" s="14" t="s">
        <v>82</v>
      </c>
      <c r="AW522" s="14" t="s">
        <v>35</v>
      </c>
      <c r="AX522" s="14" t="s">
        <v>73</v>
      </c>
      <c r="AY522" s="219" t="s">
        <v>185</v>
      </c>
    </row>
    <row r="523" spans="2:51" s="14" customFormat="1" ht="11.25">
      <c r="B523" s="209"/>
      <c r="C523" s="210"/>
      <c r="D523" s="200" t="s">
        <v>195</v>
      </c>
      <c r="E523" s="211" t="s">
        <v>19</v>
      </c>
      <c r="F523" s="212" t="s">
        <v>1515</v>
      </c>
      <c r="G523" s="210"/>
      <c r="H523" s="213">
        <v>1.05</v>
      </c>
      <c r="I523" s="214"/>
      <c r="J523" s="210"/>
      <c r="K523" s="210"/>
      <c r="L523" s="215"/>
      <c r="M523" s="216"/>
      <c r="N523" s="217"/>
      <c r="O523" s="217"/>
      <c r="P523" s="217"/>
      <c r="Q523" s="217"/>
      <c r="R523" s="217"/>
      <c r="S523" s="217"/>
      <c r="T523" s="218"/>
      <c r="AT523" s="219" t="s">
        <v>195</v>
      </c>
      <c r="AU523" s="219" t="s">
        <v>82</v>
      </c>
      <c r="AV523" s="14" t="s">
        <v>82</v>
      </c>
      <c r="AW523" s="14" t="s">
        <v>35</v>
      </c>
      <c r="AX523" s="14" t="s">
        <v>73</v>
      </c>
      <c r="AY523" s="219" t="s">
        <v>185</v>
      </c>
    </row>
    <row r="524" spans="2:51" s="14" customFormat="1" ht="11.25">
      <c r="B524" s="209"/>
      <c r="C524" s="210"/>
      <c r="D524" s="200" t="s">
        <v>195</v>
      </c>
      <c r="E524" s="211" t="s">
        <v>19</v>
      </c>
      <c r="F524" s="212" t="s">
        <v>1516</v>
      </c>
      <c r="G524" s="210"/>
      <c r="H524" s="213">
        <v>-5.79</v>
      </c>
      <c r="I524" s="214"/>
      <c r="J524" s="210"/>
      <c r="K524" s="210"/>
      <c r="L524" s="215"/>
      <c r="M524" s="216"/>
      <c r="N524" s="217"/>
      <c r="O524" s="217"/>
      <c r="P524" s="217"/>
      <c r="Q524" s="217"/>
      <c r="R524" s="217"/>
      <c r="S524" s="217"/>
      <c r="T524" s="218"/>
      <c r="AT524" s="219" t="s">
        <v>195</v>
      </c>
      <c r="AU524" s="219" t="s">
        <v>82</v>
      </c>
      <c r="AV524" s="14" t="s">
        <v>82</v>
      </c>
      <c r="AW524" s="14" t="s">
        <v>35</v>
      </c>
      <c r="AX524" s="14" t="s">
        <v>73</v>
      </c>
      <c r="AY524" s="219" t="s">
        <v>185</v>
      </c>
    </row>
    <row r="525" spans="2:51" s="14" customFormat="1" ht="11.25">
      <c r="B525" s="209"/>
      <c r="C525" s="210"/>
      <c r="D525" s="200" t="s">
        <v>195</v>
      </c>
      <c r="E525" s="211" t="s">
        <v>19</v>
      </c>
      <c r="F525" s="212" t="s">
        <v>942</v>
      </c>
      <c r="G525" s="210"/>
      <c r="H525" s="213">
        <v>2.64</v>
      </c>
      <c r="I525" s="214"/>
      <c r="J525" s="210"/>
      <c r="K525" s="210"/>
      <c r="L525" s="215"/>
      <c r="M525" s="216"/>
      <c r="N525" s="217"/>
      <c r="O525" s="217"/>
      <c r="P525" s="217"/>
      <c r="Q525" s="217"/>
      <c r="R525" s="217"/>
      <c r="S525" s="217"/>
      <c r="T525" s="218"/>
      <c r="AT525" s="219" t="s">
        <v>195</v>
      </c>
      <c r="AU525" s="219" t="s">
        <v>82</v>
      </c>
      <c r="AV525" s="14" t="s">
        <v>82</v>
      </c>
      <c r="AW525" s="14" t="s">
        <v>35</v>
      </c>
      <c r="AX525" s="14" t="s">
        <v>73</v>
      </c>
      <c r="AY525" s="219" t="s">
        <v>185</v>
      </c>
    </row>
    <row r="526" spans="2:51" s="14" customFormat="1" ht="11.25">
      <c r="B526" s="209"/>
      <c r="C526" s="210"/>
      <c r="D526" s="200" t="s">
        <v>195</v>
      </c>
      <c r="E526" s="211" t="s">
        <v>19</v>
      </c>
      <c r="F526" s="212" t="s">
        <v>2276</v>
      </c>
      <c r="G526" s="210"/>
      <c r="H526" s="213">
        <v>4.32</v>
      </c>
      <c r="I526" s="214"/>
      <c r="J526" s="210"/>
      <c r="K526" s="210"/>
      <c r="L526" s="215"/>
      <c r="M526" s="216"/>
      <c r="N526" s="217"/>
      <c r="O526" s="217"/>
      <c r="P526" s="217"/>
      <c r="Q526" s="217"/>
      <c r="R526" s="217"/>
      <c r="S526" s="217"/>
      <c r="T526" s="218"/>
      <c r="AT526" s="219" t="s">
        <v>195</v>
      </c>
      <c r="AU526" s="219" t="s">
        <v>82</v>
      </c>
      <c r="AV526" s="14" t="s">
        <v>82</v>
      </c>
      <c r="AW526" s="14" t="s">
        <v>35</v>
      </c>
      <c r="AX526" s="14" t="s">
        <v>73</v>
      </c>
      <c r="AY526" s="219" t="s">
        <v>185</v>
      </c>
    </row>
    <row r="527" spans="2:51" s="14" customFormat="1" ht="11.25">
      <c r="B527" s="209"/>
      <c r="C527" s="210"/>
      <c r="D527" s="200" t="s">
        <v>195</v>
      </c>
      <c r="E527" s="211" t="s">
        <v>19</v>
      </c>
      <c r="F527" s="212" t="s">
        <v>1574</v>
      </c>
      <c r="G527" s="210"/>
      <c r="H527" s="213">
        <v>4.2480000000000002</v>
      </c>
      <c r="I527" s="214"/>
      <c r="J527" s="210"/>
      <c r="K527" s="210"/>
      <c r="L527" s="215"/>
      <c r="M527" s="216"/>
      <c r="N527" s="217"/>
      <c r="O527" s="217"/>
      <c r="P527" s="217"/>
      <c r="Q527" s="217"/>
      <c r="R527" s="217"/>
      <c r="S527" s="217"/>
      <c r="T527" s="218"/>
      <c r="AT527" s="219" t="s">
        <v>195</v>
      </c>
      <c r="AU527" s="219" t="s">
        <v>82</v>
      </c>
      <c r="AV527" s="14" t="s">
        <v>82</v>
      </c>
      <c r="AW527" s="14" t="s">
        <v>35</v>
      </c>
      <c r="AX527" s="14" t="s">
        <v>73</v>
      </c>
      <c r="AY527" s="219" t="s">
        <v>185</v>
      </c>
    </row>
    <row r="528" spans="2:51" s="14" customFormat="1" ht="11.25">
      <c r="B528" s="209"/>
      <c r="C528" s="210"/>
      <c r="D528" s="200" t="s">
        <v>195</v>
      </c>
      <c r="E528" s="211" t="s">
        <v>19</v>
      </c>
      <c r="F528" s="212" t="s">
        <v>1574</v>
      </c>
      <c r="G528" s="210"/>
      <c r="H528" s="213">
        <v>4.2480000000000002</v>
      </c>
      <c r="I528" s="214"/>
      <c r="J528" s="210"/>
      <c r="K528" s="210"/>
      <c r="L528" s="215"/>
      <c r="M528" s="216"/>
      <c r="N528" s="217"/>
      <c r="O528" s="217"/>
      <c r="P528" s="217"/>
      <c r="Q528" s="217"/>
      <c r="R528" s="217"/>
      <c r="S528" s="217"/>
      <c r="T528" s="218"/>
      <c r="AT528" s="219" t="s">
        <v>195</v>
      </c>
      <c r="AU528" s="219" t="s">
        <v>82</v>
      </c>
      <c r="AV528" s="14" t="s">
        <v>82</v>
      </c>
      <c r="AW528" s="14" t="s">
        <v>35</v>
      </c>
      <c r="AX528" s="14" t="s">
        <v>73</v>
      </c>
      <c r="AY528" s="219" t="s">
        <v>185</v>
      </c>
    </row>
    <row r="529" spans="2:51" s="13" customFormat="1" ht="11.25">
      <c r="B529" s="198"/>
      <c r="C529" s="199"/>
      <c r="D529" s="200" t="s">
        <v>195</v>
      </c>
      <c r="E529" s="201" t="s">
        <v>19</v>
      </c>
      <c r="F529" s="202" t="s">
        <v>2285</v>
      </c>
      <c r="G529" s="199"/>
      <c r="H529" s="201" t="s">
        <v>19</v>
      </c>
      <c r="I529" s="203"/>
      <c r="J529" s="199"/>
      <c r="K529" s="199"/>
      <c r="L529" s="204"/>
      <c r="M529" s="205"/>
      <c r="N529" s="206"/>
      <c r="O529" s="206"/>
      <c r="P529" s="206"/>
      <c r="Q529" s="206"/>
      <c r="R529" s="206"/>
      <c r="S529" s="206"/>
      <c r="T529" s="207"/>
      <c r="AT529" s="208" t="s">
        <v>195</v>
      </c>
      <c r="AU529" s="208" t="s">
        <v>82</v>
      </c>
      <c r="AV529" s="13" t="s">
        <v>80</v>
      </c>
      <c r="AW529" s="13" t="s">
        <v>35</v>
      </c>
      <c r="AX529" s="13" t="s">
        <v>73</v>
      </c>
      <c r="AY529" s="208" t="s">
        <v>185</v>
      </c>
    </row>
    <row r="530" spans="2:51" s="14" customFormat="1" ht="11.25">
      <c r="B530" s="209"/>
      <c r="C530" s="210"/>
      <c r="D530" s="200" t="s">
        <v>195</v>
      </c>
      <c r="E530" s="211" t="s">
        <v>19</v>
      </c>
      <c r="F530" s="212" t="s">
        <v>2304</v>
      </c>
      <c r="G530" s="210"/>
      <c r="H530" s="213">
        <v>6.1379999999999999</v>
      </c>
      <c r="I530" s="214"/>
      <c r="J530" s="210"/>
      <c r="K530" s="210"/>
      <c r="L530" s="215"/>
      <c r="M530" s="216"/>
      <c r="N530" s="217"/>
      <c r="O530" s="217"/>
      <c r="P530" s="217"/>
      <c r="Q530" s="217"/>
      <c r="R530" s="217"/>
      <c r="S530" s="217"/>
      <c r="T530" s="218"/>
      <c r="AT530" s="219" t="s">
        <v>195</v>
      </c>
      <c r="AU530" s="219" t="s">
        <v>82</v>
      </c>
      <c r="AV530" s="14" t="s">
        <v>82</v>
      </c>
      <c r="AW530" s="14" t="s">
        <v>35</v>
      </c>
      <c r="AX530" s="14" t="s">
        <v>73</v>
      </c>
      <c r="AY530" s="219" t="s">
        <v>185</v>
      </c>
    </row>
    <row r="531" spans="2:51" s="13" customFormat="1" ht="11.25">
      <c r="B531" s="198"/>
      <c r="C531" s="199"/>
      <c r="D531" s="200" t="s">
        <v>195</v>
      </c>
      <c r="E531" s="201" t="s">
        <v>19</v>
      </c>
      <c r="F531" s="202" t="s">
        <v>2287</v>
      </c>
      <c r="G531" s="199"/>
      <c r="H531" s="201" t="s">
        <v>19</v>
      </c>
      <c r="I531" s="203"/>
      <c r="J531" s="199"/>
      <c r="K531" s="199"/>
      <c r="L531" s="204"/>
      <c r="M531" s="205"/>
      <c r="N531" s="206"/>
      <c r="O531" s="206"/>
      <c r="P531" s="206"/>
      <c r="Q531" s="206"/>
      <c r="R531" s="206"/>
      <c r="S531" s="206"/>
      <c r="T531" s="207"/>
      <c r="AT531" s="208" t="s">
        <v>195</v>
      </c>
      <c r="AU531" s="208" t="s">
        <v>82</v>
      </c>
      <c r="AV531" s="13" t="s">
        <v>80</v>
      </c>
      <c r="AW531" s="13" t="s">
        <v>35</v>
      </c>
      <c r="AX531" s="13" t="s">
        <v>73</v>
      </c>
      <c r="AY531" s="208" t="s">
        <v>185</v>
      </c>
    </row>
    <row r="532" spans="2:51" s="14" customFormat="1" ht="11.25">
      <c r="B532" s="209"/>
      <c r="C532" s="210"/>
      <c r="D532" s="200" t="s">
        <v>195</v>
      </c>
      <c r="E532" s="211" t="s">
        <v>19</v>
      </c>
      <c r="F532" s="212" t="s">
        <v>2301</v>
      </c>
      <c r="G532" s="210"/>
      <c r="H532" s="213">
        <v>8.99</v>
      </c>
      <c r="I532" s="214"/>
      <c r="J532" s="210"/>
      <c r="K532" s="210"/>
      <c r="L532" s="215"/>
      <c r="M532" s="216"/>
      <c r="N532" s="217"/>
      <c r="O532" s="217"/>
      <c r="P532" s="217"/>
      <c r="Q532" s="217"/>
      <c r="R532" s="217"/>
      <c r="S532" s="217"/>
      <c r="T532" s="218"/>
      <c r="AT532" s="219" t="s">
        <v>195</v>
      </c>
      <c r="AU532" s="219" t="s">
        <v>82</v>
      </c>
      <c r="AV532" s="14" t="s">
        <v>82</v>
      </c>
      <c r="AW532" s="14" t="s">
        <v>35</v>
      </c>
      <c r="AX532" s="14" t="s">
        <v>73</v>
      </c>
      <c r="AY532" s="219" t="s">
        <v>185</v>
      </c>
    </row>
    <row r="533" spans="2:51" s="13" customFormat="1" ht="11.25">
      <c r="B533" s="198"/>
      <c r="C533" s="199"/>
      <c r="D533" s="200" t="s">
        <v>195</v>
      </c>
      <c r="E533" s="201" t="s">
        <v>19</v>
      </c>
      <c r="F533" s="202" t="s">
        <v>2305</v>
      </c>
      <c r="G533" s="199"/>
      <c r="H533" s="201" t="s">
        <v>19</v>
      </c>
      <c r="I533" s="203"/>
      <c r="J533" s="199"/>
      <c r="K533" s="199"/>
      <c r="L533" s="204"/>
      <c r="M533" s="205"/>
      <c r="N533" s="206"/>
      <c r="O533" s="206"/>
      <c r="P533" s="206"/>
      <c r="Q533" s="206"/>
      <c r="R533" s="206"/>
      <c r="S533" s="206"/>
      <c r="T533" s="207"/>
      <c r="AT533" s="208" t="s">
        <v>195</v>
      </c>
      <c r="AU533" s="208" t="s">
        <v>82</v>
      </c>
      <c r="AV533" s="13" t="s">
        <v>80</v>
      </c>
      <c r="AW533" s="13" t="s">
        <v>35</v>
      </c>
      <c r="AX533" s="13" t="s">
        <v>73</v>
      </c>
      <c r="AY533" s="208" t="s">
        <v>185</v>
      </c>
    </row>
    <row r="534" spans="2:51" s="14" customFormat="1" ht="11.25">
      <c r="B534" s="209"/>
      <c r="C534" s="210"/>
      <c r="D534" s="200" t="s">
        <v>195</v>
      </c>
      <c r="E534" s="211" t="s">
        <v>19</v>
      </c>
      <c r="F534" s="212" t="s">
        <v>2306</v>
      </c>
      <c r="G534" s="210"/>
      <c r="H534" s="213">
        <v>18.91</v>
      </c>
      <c r="I534" s="214"/>
      <c r="J534" s="210"/>
      <c r="K534" s="210"/>
      <c r="L534" s="215"/>
      <c r="M534" s="216"/>
      <c r="N534" s="217"/>
      <c r="O534" s="217"/>
      <c r="P534" s="217"/>
      <c r="Q534" s="217"/>
      <c r="R534" s="217"/>
      <c r="S534" s="217"/>
      <c r="T534" s="218"/>
      <c r="AT534" s="219" t="s">
        <v>195</v>
      </c>
      <c r="AU534" s="219" t="s">
        <v>82</v>
      </c>
      <c r="AV534" s="14" t="s">
        <v>82</v>
      </c>
      <c r="AW534" s="14" t="s">
        <v>35</v>
      </c>
      <c r="AX534" s="14" t="s">
        <v>73</v>
      </c>
      <c r="AY534" s="219" t="s">
        <v>185</v>
      </c>
    </row>
    <row r="535" spans="2:51" s="14" customFormat="1" ht="11.25">
      <c r="B535" s="209"/>
      <c r="C535" s="210"/>
      <c r="D535" s="200" t="s">
        <v>195</v>
      </c>
      <c r="E535" s="211" t="s">
        <v>19</v>
      </c>
      <c r="F535" s="212" t="s">
        <v>1619</v>
      </c>
      <c r="G535" s="210"/>
      <c r="H535" s="213">
        <v>2.4</v>
      </c>
      <c r="I535" s="214"/>
      <c r="J535" s="210"/>
      <c r="K535" s="210"/>
      <c r="L535" s="215"/>
      <c r="M535" s="216"/>
      <c r="N535" s="217"/>
      <c r="O535" s="217"/>
      <c r="P535" s="217"/>
      <c r="Q535" s="217"/>
      <c r="R535" s="217"/>
      <c r="S535" s="217"/>
      <c r="T535" s="218"/>
      <c r="AT535" s="219" t="s">
        <v>195</v>
      </c>
      <c r="AU535" s="219" t="s">
        <v>82</v>
      </c>
      <c r="AV535" s="14" t="s">
        <v>82</v>
      </c>
      <c r="AW535" s="14" t="s">
        <v>35</v>
      </c>
      <c r="AX535" s="14" t="s">
        <v>73</v>
      </c>
      <c r="AY535" s="219" t="s">
        <v>185</v>
      </c>
    </row>
    <row r="536" spans="2:51" s="14" customFormat="1" ht="11.25">
      <c r="B536" s="209"/>
      <c r="C536" s="210"/>
      <c r="D536" s="200" t="s">
        <v>195</v>
      </c>
      <c r="E536" s="211" t="s">
        <v>19</v>
      </c>
      <c r="F536" s="212" t="s">
        <v>1620</v>
      </c>
      <c r="G536" s="210"/>
      <c r="H536" s="213">
        <v>-6</v>
      </c>
      <c r="I536" s="214"/>
      <c r="J536" s="210"/>
      <c r="K536" s="210"/>
      <c r="L536" s="215"/>
      <c r="M536" s="216"/>
      <c r="N536" s="217"/>
      <c r="O536" s="217"/>
      <c r="P536" s="217"/>
      <c r="Q536" s="217"/>
      <c r="R536" s="217"/>
      <c r="S536" s="217"/>
      <c r="T536" s="218"/>
      <c r="AT536" s="219" t="s">
        <v>195</v>
      </c>
      <c r="AU536" s="219" t="s">
        <v>82</v>
      </c>
      <c r="AV536" s="14" t="s">
        <v>82</v>
      </c>
      <c r="AW536" s="14" t="s">
        <v>35</v>
      </c>
      <c r="AX536" s="14" t="s">
        <v>73</v>
      </c>
      <c r="AY536" s="219" t="s">
        <v>185</v>
      </c>
    </row>
    <row r="537" spans="2:51" s="13" customFormat="1" ht="11.25">
      <c r="B537" s="198"/>
      <c r="C537" s="199"/>
      <c r="D537" s="200" t="s">
        <v>195</v>
      </c>
      <c r="E537" s="201" t="s">
        <v>19</v>
      </c>
      <c r="F537" s="202" t="s">
        <v>2307</v>
      </c>
      <c r="G537" s="199"/>
      <c r="H537" s="201" t="s">
        <v>19</v>
      </c>
      <c r="I537" s="203"/>
      <c r="J537" s="199"/>
      <c r="K537" s="199"/>
      <c r="L537" s="204"/>
      <c r="M537" s="205"/>
      <c r="N537" s="206"/>
      <c r="O537" s="206"/>
      <c r="P537" s="206"/>
      <c r="Q537" s="206"/>
      <c r="R537" s="206"/>
      <c r="S537" s="206"/>
      <c r="T537" s="207"/>
      <c r="AT537" s="208" t="s">
        <v>195</v>
      </c>
      <c r="AU537" s="208" t="s">
        <v>82</v>
      </c>
      <c r="AV537" s="13" t="s">
        <v>80</v>
      </c>
      <c r="AW537" s="13" t="s">
        <v>35</v>
      </c>
      <c r="AX537" s="13" t="s">
        <v>73</v>
      </c>
      <c r="AY537" s="208" t="s">
        <v>185</v>
      </c>
    </row>
    <row r="538" spans="2:51" s="14" customFormat="1" ht="11.25">
      <c r="B538" s="209"/>
      <c r="C538" s="210"/>
      <c r="D538" s="200" t="s">
        <v>195</v>
      </c>
      <c r="E538" s="211" t="s">
        <v>19</v>
      </c>
      <c r="F538" s="212" t="s">
        <v>2308</v>
      </c>
      <c r="G538" s="210"/>
      <c r="H538" s="213">
        <v>25.11</v>
      </c>
      <c r="I538" s="214"/>
      <c r="J538" s="210"/>
      <c r="K538" s="210"/>
      <c r="L538" s="215"/>
      <c r="M538" s="216"/>
      <c r="N538" s="217"/>
      <c r="O538" s="217"/>
      <c r="P538" s="217"/>
      <c r="Q538" s="217"/>
      <c r="R538" s="217"/>
      <c r="S538" s="217"/>
      <c r="T538" s="218"/>
      <c r="AT538" s="219" t="s">
        <v>195</v>
      </c>
      <c r="AU538" s="219" t="s">
        <v>82</v>
      </c>
      <c r="AV538" s="14" t="s">
        <v>82</v>
      </c>
      <c r="AW538" s="14" t="s">
        <v>35</v>
      </c>
      <c r="AX538" s="14" t="s">
        <v>73</v>
      </c>
      <c r="AY538" s="219" t="s">
        <v>185</v>
      </c>
    </row>
    <row r="539" spans="2:51" s="14" customFormat="1" ht="11.25">
      <c r="B539" s="209"/>
      <c r="C539" s="210"/>
      <c r="D539" s="200" t="s">
        <v>195</v>
      </c>
      <c r="E539" s="211" t="s">
        <v>19</v>
      </c>
      <c r="F539" s="212" t="s">
        <v>1623</v>
      </c>
      <c r="G539" s="210"/>
      <c r="H539" s="213">
        <v>3.78</v>
      </c>
      <c r="I539" s="214"/>
      <c r="J539" s="210"/>
      <c r="K539" s="210"/>
      <c r="L539" s="215"/>
      <c r="M539" s="216"/>
      <c r="N539" s="217"/>
      <c r="O539" s="217"/>
      <c r="P539" s="217"/>
      <c r="Q539" s="217"/>
      <c r="R539" s="217"/>
      <c r="S539" s="217"/>
      <c r="T539" s="218"/>
      <c r="AT539" s="219" t="s">
        <v>195</v>
      </c>
      <c r="AU539" s="219" t="s">
        <v>82</v>
      </c>
      <c r="AV539" s="14" t="s">
        <v>82</v>
      </c>
      <c r="AW539" s="14" t="s">
        <v>35</v>
      </c>
      <c r="AX539" s="14" t="s">
        <v>73</v>
      </c>
      <c r="AY539" s="219" t="s">
        <v>185</v>
      </c>
    </row>
    <row r="540" spans="2:51" s="14" customFormat="1" ht="11.25">
      <c r="B540" s="209"/>
      <c r="C540" s="210"/>
      <c r="D540" s="200" t="s">
        <v>195</v>
      </c>
      <c r="E540" s="211" t="s">
        <v>19</v>
      </c>
      <c r="F540" s="212" t="s">
        <v>1624</v>
      </c>
      <c r="G540" s="210"/>
      <c r="H540" s="213">
        <v>-8.4</v>
      </c>
      <c r="I540" s="214"/>
      <c r="J540" s="210"/>
      <c r="K540" s="210"/>
      <c r="L540" s="215"/>
      <c r="M540" s="216"/>
      <c r="N540" s="217"/>
      <c r="O540" s="217"/>
      <c r="P540" s="217"/>
      <c r="Q540" s="217"/>
      <c r="R540" s="217"/>
      <c r="S540" s="217"/>
      <c r="T540" s="218"/>
      <c r="AT540" s="219" t="s">
        <v>195</v>
      </c>
      <c r="AU540" s="219" t="s">
        <v>82</v>
      </c>
      <c r="AV540" s="14" t="s">
        <v>82</v>
      </c>
      <c r="AW540" s="14" t="s">
        <v>35</v>
      </c>
      <c r="AX540" s="14" t="s">
        <v>73</v>
      </c>
      <c r="AY540" s="219" t="s">
        <v>185</v>
      </c>
    </row>
    <row r="541" spans="2:51" s="13" customFormat="1" ht="11.25">
      <c r="B541" s="198"/>
      <c r="C541" s="199"/>
      <c r="D541" s="200" t="s">
        <v>195</v>
      </c>
      <c r="E541" s="201" t="s">
        <v>19</v>
      </c>
      <c r="F541" s="202" t="s">
        <v>2309</v>
      </c>
      <c r="G541" s="199"/>
      <c r="H541" s="201" t="s">
        <v>19</v>
      </c>
      <c r="I541" s="203"/>
      <c r="J541" s="199"/>
      <c r="K541" s="199"/>
      <c r="L541" s="204"/>
      <c r="M541" s="205"/>
      <c r="N541" s="206"/>
      <c r="O541" s="206"/>
      <c r="P541" s="206"/>
      <c r="Q541" s="206"/>
      <c r="R541" s="206"/>
      <c r="S541" s="206"/>
      <c r="T541" s="207"/>
      <c r="AT541" s="208" t="s">
        <v>195</v>
      </c>
      <c r="AU541" s="208" t="s">
        <v>82</v>
      </c>
      <c r="AV541" s="13" t="s">
        <v>80</v>
      </c>
      <c r="AW541" s="13" t="s">
        <v>35</v>
      </c>
      <c r="AX541" s="13" t="s">
        <v>73</v>
      </c>
      <c r="AY541" s="208" t="s">
        <v>185</v>
      </c>
    </row>
    <row r="542" spans="2:51" s="14" customFormat="1" ht="11.25">
      <c r="B542" s="209"/>
      <c r="C542" s="210"/>
      <c r="D542" s="200" t="s">
        <v>195</v>
      </c>
      <c r="E542" s="211" t="s">
        <v>19</v>
      </c>
      <c r="F542" s="212" t="s">
        <v>2310</v>
      </c>
      <c r="G542" s="210"/>
      <c r="H542" s="213">
        <v>10.602</v>
      </c>
      <c r="I542" s="214"/>
      <c r="J542" s="210"/>
      <c r="K542" s="210"/>
      <c r="L542" s="215"/>
      <c r="M542" s="216"/>
      <c r="N542" s="217"/>
      <c r="O542" s="217"/>
      <c r="P542" s="217"/>
      <c r="Q542" s="217"/>
      <c r="R542" s="217"/>
      <c r="S542" s="217"/>
      <c r="T542" s="218"/>
      <c r="AT542" s="219" t="s">
        <v>195</v>
      </c>
      <c r="AU542" s="219" t="s">
        <v>82</v>
      </c>
      <c r="AV542" s="14" t="s">
        <v>82</v>
      </c>
      <c r="AW542" s="14" t="s">
        <v>35</v>
      </c>
      <c r="AX542" s="14" t="s">
        <v>73</v>
      </c>
      <c r="AY542" s="219" t="s">
        <v>185</v>
      </c>
    </row>
    <row r="543" spans="2:51" s="14" customFormat="1" ht="11.25">
      <c r="B543" s="209"/>
      <c r="C543" s="210"/>
      <c r="D543" s="200" t="s">
        <v>195</v>
      </c>
      <c r="E543" s="211" t="s">
        <v>19</v>
      </c>
      <c r="F543" s="212" t="s">
        <v>2311</v>
      </c>
      <c r="G543" s="210"/>
      <c r="H543" s="213">
        <v>1.56</v>
      </c>
      <c r="I543" s="214"/>
      <c r="J543" s="210"/>
      <c r="K543" s="210"/>
      <c r="L543" s="215"/>
      <c r="M543" s="216"/>
      <c r="N543" s="217"/>
      <c r="O543" s="217"/>
      <c r="P543" s="217"/>
      <c r="Q543" s="217"/>
      <c r="R543" s="217"/>
      <c r="S543" s="217"/>
      <c r="T543" s="218"/>
      <c r="AT543" s="219" t="s">
        <v>195</v>
      </c>
      <c r="AU543" s="219" t="s">
        <v>82</v>
      </c>
      <c r="AV543" s="14" t="s">
        <v>82</v>
      </c>
      <c r="AW543" s="14" t="s">
        <v>35</v>
      </c>
      <c r="AX543" s="14" t="s">
        <v>73</v>
      </c>
      <c r="AY543" s="219" t="s">
        <v>185</v>
      </c>
    </row>
    <row r="544" spans="2:51" s="14" customFormat="1" ht="11.25">
      <c r="B544" s="209"/>
      <c r="C544" s="210"/>
      <c r="D544" s="200" t="s">
        <v>195</v>
      </c>
      <c r="E544" s="211" t="s">
        <v>19</v>
      </c>
      <c r="F544" s="212" t="s">
        <v>2312</v>
      </c>
      <c r="G544" s="210"/>
      <c r="H544" s="213">
        <v>-1.6</v>
      </c>
      <c r="I544" s="214"/>
      <c r="J544" s="210"/>
      <c r="K544" s="210"/>
      <c r="L544" s="215"/>
      <c r="M544" s="216"/>
      <c r="N544" s="217"/>
      <c r="O544" s="217"/>
      <c r="P544" s="217"/>
      <c r="Q544" s="217"/>
      <c r="R544" s="217"/>
      <c r="S544" s="217"/>
      <c r="T544" s="218"/>
      <c r="AT544" s="219" t="s">
        <v>195</v>
      </c>
      <c r="AU544" s="219" t="s">
        <v>82</v>
      </c>
      <c r="AV544" s="14" t="s">
        <v>82</v>
      </c>
      <c r="AW544" s="14" t="s">
        <v>35</v>
      </c>
      <c r="AX544" s="14" t="s">
        <v>73</v>
      </c>
      <c r="AY544" s="219" t="s">
        <v>185</v>
      </c>
    </row>
    <row r="545" spans="2:51" s="13" customFormat="1" ht="11.25">
      <c r="B545" s="198"/>
      <c r="C545" s="199"/>
      <c r="D545" s="200" t="s">
        <v>195</v>
      </c>
      <c r="E545" s="201" t="s">
        <v>19</v>
      </c>
      <c r="F545" s="202" t="s">
        <v>2313</v>
      </c>
      <c r="G545" s="199"/>
      <c r="H545" s="201" t="s">
        <v>19</v>
      </c>
      <c r="I545" s="203"/>
      <c r="J545" s="199"/>
      <c r="K545" s="199"/>
      <c r="L545" s="204"/>
      <c r="M545" s="205"/>
      <c r="N545" s="206"/>
      <c r="O545" s="206"/>
      <c r="P545" s="206"/>
      <c r="Q545" s="206"/>
      <c r="R545" s="206"/>
      <c r="S545" s="206"/>
      <c r="T545" s="207"/>
      <c r="AT545" s="208" t="s">
        <v>195</v>
      </c>
      <c r="AU545" s="208" t="s">
        <v>82</v>
      </c>
      <c r="AV545" s="13" t="s">
        <v>80</v>
      </c>
      <c r="AW545" s="13" t="s">
        <v>35</v>
      </c>
      <c r="AX545" s="13" t="s">
        <v>73</v>
      </c>
      <c r="AY545" s="208" t="s">
        <v>185</v>
      </c>
    </row>
    <row r="546" spans="2:51" s="14" customFormat="1" ht="11.25">
      <c r="B546" s="209"/>
      <c r="C546" s="210"/>
      <c r="D546" s="200" t="s">
        <v>195</v>
      </c>
      <c r="E546" s="211" t="s">
        <v>19</v>
      </c>
      <c r="F546" s="212" t="s">
        <v>2314</v>
      </c>
      <c r="G546" s="210"/>
      <c r="H546" s="213">
        <v>25.978000000000002</v>
      </c>
      <c r="I546" s="214"/>
      <c r="J546" s="210"/>
      <c r="K546" s="210"/>
      <c r="L546" s="215"/>
      <c r="M546" s="216"/>
      <c r="N546" s="217"/>
      <c r="O546" s="217"/>
      <c r="P546" s="217"/>
      <c r="Q546" s="217"/>
      <c r="R546" s="217"/>
      <c r="S546" s="217"/>
      <c r="T546" s="218"/>
      <c r="AT546" s="219" t="s">
        <v>195</v>
      </c>
      <c r="AU546" s="219" t="s">
        <v>82</v>
      </c>
      <c r="AV546" s="14" t="s">
        <v>82</v>
      </c>
      <c r="AW546" s="14" t="s">
        <v>35</v>
      </c>
      <c r="AX546" s="14" t="s">
        <v>73</v>
      </c>
      <c r="AY546" s="219" t="s">
        <v>185</v>
      </c>
    </row>
    <row r="547" spans="2:51" s="14" customFormat="1" ht="11.25">
      <c r="B547" s="209"/>
      <c r="C547" s="210"/>
      <c r="D547" s="200" t="s">
        <v>195</v>
      </c>
      <c r="E547" s="211" t="s">
        <v>19</v>
      </c>
      <c r="F547" s="212" t="s">
        <v>1623</v>
      </c>
      <c r="G547" s="210"/>
      <c r="H547" s="213">
        <v>3.78</v>
      </c>
      <c r="I547" s="214"/>
      <c r="J547" s="210"/>
      <c r="K547" s="210"/>
      <c r="L547" s="215"/>
      <c r="M547" s="216"/>
      <c r="N547" s="217"/>
      <c r="O547" s="217"/>
      <c r="P547" s="217"/>
      <c r="Q547" s="217"/>
      <c r="R547" s="217"/>
      <c r="S547" s="217"/>
      <c r="T547" s="218"/>
      <c r="AT547" s="219" t="s">
        <v>195</v>
      </c>
      <c r="AU547" s="219" t="s">
        <v>82</v>
      </c>
      <c r="AV547" s="14" t="s">
        <v>82</v>
      </c>
      <c r="AW547" s="14" t="s">
        <v>35</v>
      </c>
      <c r="AX547" s="14" t="s">
        <v>73</v>
      </c>
      <c r="AY547" s="219" t="s">
        <v>185</v>
      </c>
    </row>
    <row r="548" spans="2:51" s="14" customFormat="1" ht="11.25">
      <c r="B548" s="209"/>
      <c r="C548" s="210"/>
      <c r="D548" s="200" t="s">
        <v>195</v>
      </c>
      <c r="E548" s="211" t="s">
        <v>19</v>
      </c>
      <c r="F548" s="212" t="s">
        <v>1624</v>
      </c>
      <c r="G548" s="210"/>
      <c r="H548" s="213">
        <v>-8.4</v>
      </c>
      <c r="I548" s="214"/>
      <c r="J548" s="210"/>
      <c r="K548" s="210"/>
      <c r="L548" s="215"/>
      <c r="M548" s="216"/>
      <c r="N548" s="217"/>
      <c r="O548" s="217"/>
      <c r="P548" s="217"/>
      <c r="Q548" s="217"/>
      <c r="R548" s="217"/>
      <c r="S548" s="217"/>
      <c r="T548" s="218"/>
      <c r="AT548" s="219" t="s">
        <v>195</v>
      </c>
      <c r="AU548" s="219" t="s">
        <v>82</v>
      </c>
      <c r="AV548" s="14" t="s">
        <v>82</v>
      </c>
      <c r="AW548" s="14" t="s">
        <v>35</v>
      </c>
      <c r="AX548" s="14" t="s">
        <v>73</v>
      </c>
      <c r="AY548" s="219" t="s">
        <v>185</v>
      </c>
    </row>
    <row r="549" spans="2:51" s="13" customFormat="1" ht="11.25">
      <c r="B549" s="198"/>
      <c r="C549" s="199"/>
      <c r="D549" s="200" t="s">
        <v>195</v>
      </c>
      <c r="E549" s="201" t="s">
        <v>19</v>
      </c>
      <c r="F549" s="202" t="s">
        <v>2315</v>
      </c>
      <c r="G549" s="199"/>
      <c r="H549" s="201" t="s">
        <v>19</v>
      </c>
      <c r="I549" s="203"/>
      <c r="J549" s="199"/>
      <c r="K549" s="199"/>
      <c r="L549" s="204"/>
      <c r="M549" s="205"/>
      <c r="N549" s="206"/>
      <c r="O549" s="206"/>
      <c r="P549" s="206"/>
      <c r="Q549" s="206"/>
      <c r="R549" s="206"/>
      <c r="S549" s="206"/>
      <c r="T549" s="207"/>
      <c r="AT549" s="208" t="s">
        <v>195</v>
      </c>
      <c r="AU549" s="208" t="s">
        <v>82</v>
      </c>
      <c r="AV549" s="13" t="s">
        <v>80</v>
      </c>
      <c r="AW549" s="13" t="s">
        <v>35</v>
      </c>
      <c r="AX549" s="13" t="s">
        <v>73</v>
      </c>
      <c r="AY549" s="208" t="s">
        <v>185</v>
      </c>
    </row>
    <row r="550" spans="2:51" s="14" customFormat="1" ht="11.25">
      <c r="B550" s="209"/>
      <c r="C550" s="210"/>
      <c r="D550" s="200" t="s">
        <v>195</v>
      </c>
      <c r="E550" s="211" t="s">
        <v>19</v>
      </c>
      <c r="F550" s="212" t="s">
        <v>2316</v>
      </c>
      <c r="G550" s="210"/>
      <c r="H550" s="213">
        <v>10.68</v>
      </c>
      <c r="I550" s="214"/>
      <c r="J550" s="210"/>
      <c r="K550" s="210"/>
      <c r="L550" s="215"/>
      <c r="M550" s="216"/>
      <c r="N550" s="217"/>
      <c r="O550" s="217"/>
      <c r="P550" s="217"/>
      <c r="Q550" s="217"/>
      <c r="R550" s="217"/>
      <c r="S550" s="217"/>
      <c r="T550" s="218"/>
      <c r="AT550" s="219" t="s">
        <v>195</v>
      </c>
      <c r="AU550" s="219" t="s">
        <v>82</v>
      </c>
      <c r="AV550" s="14" t="s">
        <v>82</v>
      </c>
      <c r="AW550" s="14" t="s">
        <v>35</v>
      </c>
      <c r="AX550" s="14" t="s">
        <v>73</v>
      </c>
      <c r="AY550" s="219" t="s">
        <v>185</v>
      </c>
    </row>
    <row r="551" spans="2:51" s="14" customFormat="1" ht="11.25">
      <c r="B551" s="209"/>
      <c r="C551" s="210"/>
      <c r="D551" s="200" t="s">
        <v>195</v>
      </c>
      <c r="E551" s="211" t="s">
        <v>19</v>
      </c>
      <c r="F551" s="212" t="s">
        <v>1629</v>
      </c>
      <c r="G551" s="210"/>
      <c r="H551" s="213">
        <v>2.1</v>
      </c>
      <c r="I551" s="214"/>
      <c r="J551" s="210"/>
      <c r="K551" s="210"/>
      <c r="L551" s="215"/>
      <c r="M551" s="216"/>
      <c r="N551" s="217"/>
      <c r="O551" s="217"/>
      <c r="P551" s="217"/>
      <c r="Q551" s="217"/>
      <c r="R551" s="217"/>
      <c r="S551" s="217"/>
      <c r="T551" s="218"/>
      <c r="AT551" s="219" t="s">
        <v>195</v>
      </c>
      <c r="AU551" s="219" t="s">
        <v>82</v>
      </c>
      <c r="AV551" s="14" t="s">
        <v>82</v>
      </c>
      <c r="AW551" s="14" t="s">
        <v>35</v>
      </c>
      <c r="AX551" s="14" t="s">
        <v>73</v>
      </c>
      <c r="AY551" s="219" t="s">
        <v>185</v>
      </c>
    </row>
    <row r="552" spans="2:51" s="14" customFormat="1" ht="11.25">
      <c r="B552" s="209"/>
      <c r="C552" s="210"/>
      <c r="D552" s="200" t="s">
        <v>195</v>
      </c>
      <c r="E552" s="211" t="s">
        <v>19</v>
      </c>
      <c r="F552" s="212" t="s">
        <v>1630</v>
      </c>
      <c r="G552" s="210"/>
      <c r="H552" s="213">
        <v>-3</v>
      </c>
      <c r="I552" s="214"/>
      <c r="J552" s="210"/>
      <c r="K552" s="210"/>
      <c r="L552" s="215"/>
      <c r="M552" s="216"/>
      <c r="N552" s="217"/>
      <c r="O552" s="217"/>
      <c r="P552" s="217"/>
      <c r="Q552" s="217"/>
      <c r="R552" s="217"/>
      <c r="S552" s="217"/>
      <c r="T552" s="218"/>
      <c r="AT552" s="219" t="s">
        <v>195</v>
      </c>
      <c r="AU552" s="219" t="s">
        <v>82</v>
      </c>
      <c r="AV552" s="14" t="s">
        <v>82</v>
      </c>
      <c r="AW552" s="14" t="s">
        <v>35</v>
      </c>
      <c r="AX552" s="14" t="s">
        <v>73</v>
      </c>
      <c r="AY552" s="219" t="s">
        <v>185</v>
      </c>
    </row>
    <row r="553" spans="2:51" s="13" customFormat="1" ht="11.25">
      <c r="B553" s="198"/>
      <c r="C553" s="199"/>
      <c r="D553" s="200" t="s">
        <v>195</v>
      </c>
      <c r="E553" s="201" t="s">
        <v>19</v>
      </c>
      <c r="F553" s="202" t="s">
        <v>2317</v>
      </c>
      <c r="G553" s="199"/>
      <c r="H553" s="201" t="s">
        <v>19</v>
      </c>
      <c r="I553" s="203"/>
      <c r="J553" s="199"/>
      <c r="K553" s="199"/>
      <c r="L553" s="204"/>
      <c r="M553" s="205"/>
      <c r="N553" s="206"/>
      <c r="O553" s="206"/>
      <c r="P553" s="206"/>
      <c r="Q553" s="206"/>
      <c r="R553" s="206"/>
      <c r="S553" s="206"/>
      <c r="T553" s="207"/>
      <c r="AT553" s="208" t="s">
        <v>195</v>
      </c>
      <c r="AU553" s="208" t="s">
        <v>82</v>
      </c>
      <c r="AV553" s="13" t="s">
        <v>80</v>
      </c>
      <c r="AW553" s="13" t="s">
        <v>35</v>
      </c>
      <c r="AX553" s="13" t="s">
        <v>73</v>
      </c>
      <c r="AY553" s="208" t="s">
        <v>185</v>
      </c>
    </row>
    <row r="554" spans="2:51" s="14" customFormat="1" ht="11.25">
      <c r="B554" s="209"/>
      <c r="C554" s="210"/>
      <c r="D554" s="200" t="s">
        <v>195</v>
      </c>
      <c r="E554" s="211" t="s">
        <v>19</v>
      </c>
      <c r="F554" s="212" t="s">
        <v>2318</v>
      </c>
      <c r="G554" s="210"/>
      <c r="H554" s="213">
        <v>10.664</v>
      </c>
      <c r="I554" s="214"/>
      <c r="J554" s="210"/>
      <c r="K554" s="210"/>
      <c r="L554" s="215"/>
      <c r="M554" s="216"/>
      <c r="N554" s="217"/>
      <c r="O554" s="217"/>
      <c r="P554" s="217"/>
      <c r="Q554" s="217"/>
      <c r="R554" s="217"/>
      <c r="S554" s="217"/>
      <c r="T554" s="218"/>
      <c r="AT554" s="219" t="s">
        <v>195</v>
      </c>
      <c r="AU554" s="219" t="s">
        <v>82</v>
      </c>
      <c r="AV554" s="14" t="s">
        <v>82</v>
      </c>
      <c r="AW554" s="14" t="s">
        <v>35</v>
      </c>
      <c r="AX554" s="14" t="s">
        <v>73</v>
      </c>
      <c r="AY554" s="219" t="s">
        <v>185</v>
      </c>
    </row>
    <row r="555" spans="2:51" s="14" customFormat="1" ht="11.25">
      <c r="B555" s="209"/>
      <c r="C555" s="210"/>
      <c r="D555" s="200" t="s">
        <v>195</v>
      </c>
      <c r="E555" s="211" t="s">
        <v>19</v>
      </c>
      <c r="F555" s="212" t="s">
        <v>1629</v>
      </c>
      <c r="G555" s="210"/>
      <c r="H555" s="213">
        <v>2.1</v>
      </c>
      <c r="I555" s="214"/>
      <c r="J555" s="210"/>
      <c r="K555" s="210"/>
      <c r="L555" s="215"/>
      <c r="M555" s="216"/>
      <c r="N555" s="217"/>
      <c r="O555" s="217"/>
      <c r="P555" s="217"/>
      <c r="Q555" s="217"/>
      <c r="R555" s="217"/>
      <c r="S555" s="217"/>
      <c r="T555" s="218"/>
      <c r="AT555" s="219" t="s">
        <v>195</v>
      </c>
      <c r="AU555" s="219" t="s">
        <v>82</v>
      </c>
      <c r="AV555" s="14" t="s">
        <v>82</v>
      </c>
      <c r="AW555" s="14" t="s">
        <v>35</v>
      </c>
      <c r="AX555" s="14" t="s">
        <v>73</v>
      </c>
      <c r="AY555" s="219" t="s">
        <v>185</v>
      </c>
    </row>
    <row r="556" spans="2:51" s="14" customFormat="1" ht="11.25">
      <c r="B556" s="209"/>
      <c r="C556" s="210"/>
      <c r="D556" s="200" t="s">
        <v>195</v>
      </c>
      <c r="E556" s="211" t="s">
        <v>19</v>
      </c>
      <c r="F556" s="212" t="s">
        <v>1630</v>
      </c>
      <c r="G556" s="210"/>
      <c r="H556" s="213">
        <v>-3</v>
      </c>
      <c r="I556" s="214"/>
      <c r="J556" s="210"/>
      <c r="K556" s="210"/>
      <c r="L556" s="215"/>
      <c r="M556" s="216"/>
      <c r="N556" s="217"/>
      <c r="O556" s="217"/>
      <c r="P556" s="217"/>
      <c r="Q556" s="217"/>
      <c r="R556" s="217"/>
      <c r="S556" s="217"/>
      <c r="T556" s="218"/>
      <c r="AT556" s="219" t="s">
        <v>195</v>
      </c>
      <c r="AU556" s="219" t="s">
        <v>82</v>
      </c>
      <c r="AV556" s="14" t="s">
        <v>82</v>
      </c>
      <c r="AW556" s="14" t="s">
        <v>35</v>
      </c>
      <c r="AX556" s="14" t="s">
        <v>73</v>
      </c>
      <c r="AY556" s="219" t="s">
        <v>185</v>
      </c>
    </row>
    <row r="557" spans="2:51" s="13" customFormat="1" ht="11.25">
      <c r="B557" s="198"/>
      <c r="C557" s="199"/>
      <c r="D557" s="200" t="s">
        <v>195</v>
      </c>
      <c r="E557" s="201" t="s">
        <v>19</v>
      </c>
      <c r="F557" s="202" t="s">
        <v>2319</v>
      </c>
      <c r="G557" s="199"/>
      <c r="H557" s="201" t="s">
        <v>19</v>
      </c>
      <c r="I557" s="203"/>
      <c r="J557" s="199"/>
      <c r="K557" s="199"/>
      <c r="L557" s="204"/>
      <c r="M557" s="205"/>
      <c r="N557" s="206"/>
      <c r="O557" s="206"/>
      <c r="P557" s="206"/>
      <c r="Q557" s="206"/>
      <c r="R557" s="206"/>
      <c r="S557" s="206"/>
      <c r="T557" s="207"/>
      <c r="AT557" s="208" t="s">
        <v>195</v>
      </c>
      <c r="AU557" s="208" t="s">
        <v>82</v>
      </c>
      <c r="AV557" s="13" t="s">
        <v>80</v>
      </c>
      <c r="AW557" s="13" t="s">
        <v>35</v>
      </c>
      <c r="AX557" s="13" t="s">
        <v>73</v>
      </c>
      <c r="AY557" s="208" t="s">
        <v>185</v>
      </c>
    </row>
    <row r="558" spans="2:51" s="14" customFormat="1" ht="11.25">
      <c r="B558" s="209"/>
      <c r="C558" s="210"/>
      <c r="D558" s="200" t="s">
        <v>195</v>
      </c>
      <c r="E558" s="211" t="s">
        <v>19</v>
      </c>
      <c r="F558" s="212" t="s">
        <v>2320</v>
      </c>
      <c r="G558" s="210"/>
      <c r="H558" s="213">
        <v>12.028</v>
      </c>
      <c r="I558" s="214"/>
      <c r="J558" s="210"/>
      <c r="K558" s="210"/>
      <c r="L558" s="215"/>
      <c r="M558" s="216"/>
      <c r="N558" s="217"/>
      <c r="O558" s="217"/>
      <c r="P558" s="217"/>
      <c r="Q558" s="217"/>
      <c r="R558" s="217"/>
      <c r="S558" s="217"/>
      <c r="T558" s="218"/>
      <c r="AT558" s="219" t="s">
        <v>195</v>
      </c>
      <c r="AU558" s="219" t="s">
        <v>82</v>
      </c>
      <c r="AV558" s="14" t="s">
        <v>82</v>
      </c>
      <c r="AW558" s="14" t="s">
        <v>35</v>
      </c>
      <c r="AX558" s="14" t="s">
        <v>73</v>
      </c>
      <c r="AY558" s="219" t="s">
        <v>185</v>
      </c>
    </row>
    <row r="559" spans="2:51" s="14" customFormat="1" ht="11.25">
      <c r="B559" s="209"/>
      <c r="C559" s="210"/>
      <c r="D559" s="200" t="s">
        <v>195</v>
      </c>
      <c r="E559" s="211" t="s">
        <v>19</v>
      </c>
      <c r="F559" s="212" t="s">
        <v>1629</v>
      </c>
      <c r="G559" s="210"/>
      <c r="H559" s="213">
        <v>2.1</v>
      </c>
      <c r="I559" s="214"/>
      <c r="J559" s="210"/>
      <c r="K559" s="210"/>
      <c r="L559" s="215"/>
      <c r="M559" s="216"/>
      <c r="N559" s="217"/>
      <c r="O559" s="217"/>
      <c r="P559" s="217"/>
      <c r="Q559" s="217"/>
      <c r="R559" s="217"/>
      <c r="S559" s="217"/>
      <c r="T559" s="218"/>
      <c r="AT559" s="219" t="s">
        <v>195</v>
      </c>
      <c r="AU559" s="219" t="s">
        <v>82</v>
      </c>
      <c r="AV559" s="14" t="s">
        <v>82</v>
      </c>
      <c r="AW559" s="14" t="s">
        <v>35</v>
      </c>
      <c r="AX559" s="14" t="s">
        <v>73</v>
      </c>
      <c r="AY559" s="219" t="s">
        <v>185</v>
      </c>
    </row>
    <row r="560" spans="2:51" s="14" customFormat="1" ht="11.25">
      <c r="B560" s="209"/>
      <c r="C560" s="210"/>
      <c r="D560" s="200" t="s">
        <v>195</v>
      </c>
      <c r="E560" s="211" t="s">
        <v>19</v>
      </c>
      <c r="F560" s="212" t="s">
        <v>1630</v>
      </c>
      <c r="G560" s="210"/>
      <c r="H560" s="213">
        <v>-3</v>
      </c>
      <c r="I560" s="214"/>
      <c r="J560" s="210"/>
      <c r="K560" s="210"/>
      <c r="L560" s="215"/>
      <c r="M560" s="216"/>
      <c r="N560" s="217"/>
      <c r="O560" s="217"/>
      <c r="P560" s="217"/>
      <c r="Q560" s="217"/>
      <c r="R560" s="217"/>
      <c r="S560" s="217"/>
      <c r="T560" s="218"/>
      <c r="AT560" s="219" t="s">
        <v>195</v>
      </c>
      <c r="AU560" s="219" t="s">
        <v>82</v>
      </c>
      <c r="AV560" s="14" t="s">
        <v>82</v>
      </c>
      <c r="AW560" s="14" t="s">
        <v>35</v>
      </c>
      <c r="AX560" s="14" t="s">
        <v>73</v>
      </c>
      <c r="AY560" s="219" t="s">
        <v>185</v>
      </c>
    </row>
    <row r="561" spans="2:51" s="13" customFormat="1" ht="11.25">
      <c r="B561" s="198"/>
      <c r="C561" s="199"/>
      <c r="D561" s="200" t="s">
        <v>195</v>
      </c>
      <c r="E561" s="201" t="s">
        <v>19</v>
      </c>
      <c r="F561" s="202" t="s">
        <v>2321</v>
      </c>
      <c r="G561" s="199"/>
      <c r="H561" s="201" t="s">
        <v>19</v>
      </c>
      <c r="I561" s="203"/>
      <c r="J561" s="199"/>
      <c r="K561" s="199"/>
      <c r="L561" s="204"/>
      <c r="M561" s="205"/>
      <c r="N561" s="206"/>
      <c r="O561" s="206"/>
      <c r="P561" s="206"/>
      <c r="Q561" s="206"/>
      <c r="R561" s="206"/>
      <c r="S561" s="206"/>
      <c r="T561" s="207"/>
      <c r="AT561" s="208" t="s">
        <v>195</v>
      </c>
      <c r="AU561" s="208" t="s">
        <v>82</v>
      </c>
      <c r="AV561" s="13" t="s">
        <v>80</v>
      </c>
      <c r="AW561" s="13" t="s">
        <v>35</v>
      </c>
      <c r="AX561" s="13" t="s">
        <v>73</v>
      </c>
      <c r="AY561" s="208" t="s">
        <v>185</v>
      </c>
    </row>
    <row r="562" spans="2:51" s="14" customFormat="1" ht="11.25">
      <c r="B562" s="209"/>
      <c r="C562" s="210"/>
      <c r="D562" s="200" t="s">
        <v>195</v>
      </c>
      <c r="E562" s="211" t="s">
        <v>19</v>
      </c>
      <c r="F562" s="212" t="s">
        <v>2322</v>
      </c>
      <c r="G562" s="210"/>
      <c r="H562" s="213">
        <v>11.222</v>
      </c>
      <c r="I562" s="214"/>
      <c r="J562" s="210"/>
      <c r="K562" s="210"/>
      <c r="L562" s="215"/>
      <c r="M562" s="216"/>
      <c r="N562" s="217"/>
      <c r="O562" s="217"/>
      <c r="P562" s="217"/>
      <c r="Q562" s="217"/>
      <c r="R562" s="217"/>
      <c r="S562" s="217"/>
      <c r="T562" s="218"/>
      <c r="AT562" s="219" t="s">
        <v>195</v>
      </c>
      <c r="AU562" s="219" t="s">
        <v>82</v>
      </c>
      <c r="AV562" s="14" t="s">
        <v>82</v>
      </c>
      <c r="AW562" s="14" t="s">
        <v>35</v>
      </c>
      <c r="AX562" s="14" t="s">
        <v>73</v>
      </c>
      <c r="AY562" s="219" t="s">
        <v>185</v>
      </c>
    </row>
    <row r="563" spans="2:51" s="14" customFormat="1" ht="11.25">
      <c r="B563" s="209"/>
      <c r="C563" s="210"/>
      <c r="D563" s="200" t="s">
        <v>195</v>
      </c>
      <c r="E563" s="211" t="s">
        <v>19</v>
      </c>
      <c r="F563" s="212" t="s">
        <v>1629</v>
      </c>
      <c r="G563" s="210"/>
      <c r="H563" s="213">
        <v>2.1</v>
      </c>
      <c r="I563" s="214"/>
      <c r="J563" s="210"/>
      <c r="K563" s="210"/>
      <c r="L563" s="215"/>
      <c r="M563" s="216"/>
      <c r="N563" s="217"/>
      <c r="O563" s="217"/>
      <c r="P563" s="217"/>
      <c r="Q563" s="217"/>
      <c r="R563" s="217"/>
      <c r="S563" s="217"/>
      <c r="T563" s="218"/>
      <c r="AT563" s="219" t="s">
        <v>195</v>
      </c>
      <c r="AU563" s="219" t="s">
        <v>82</v>
      </c>
      <c r="AV563" s="14" t="s">
        <v>82</v>
      </c>
      <c r="AW563" s="14" t="s">
        <v>35</v>
      </c>
      <c r="AX563" s="14" t="s">
        <v>73</v>
      </c>
      <c r="AY563" s="219" t="s">
        <v>185</v>
      </c>
    </row>
    <row r="564" spans="2:51" s="14" customFormat="1" ht="11.25">
      <c r="B564" s="209"/>
      <c r="C564" s="210"/>
      <c r="D564" s="200" t="s">
        <v>195</v>
      </c>
      <c r="E564" s="211" t="s">
        <v>19</v>
      </c>
      <c r="F564" s="212" t="s">
        <v>1630</v>
      </c>
      <c r="G564" s="210"/>
      <c r="H564" s="213">
        <v>-3</v>
      </c>
      <c r="I564" s="214"/>
      <c r="J564" s="210"/>
      <c r="K564" s="210"/>
      <c r="L564" s="215"/>
      <c r="M564" s="216"/>
      <c r="N564" s="217"/>
      <c r="O564" s="217"/>
      <c r="P564" s="217"/>
      <c r="Q564" s="217"/>
      <c r="R564" s="217"/>
      <c r="S564" s="217"/>
      <c r="T564" s="218"/>
      <c r="AT564" s="219" t="s">
        <v>195</v>
      </c>
      <c r="AU564" s="219" t="s">
        <v>82</v>
      </c>
      <c r="AV564" s="14" t="s">
        <v>82</v>
      </c>
      <c r="AW564" s="14" t="s">
        <v>35</v>
      </c>
      <c r="AX564" s="14" t="s">
        <v>73</v>
      </c>
      <c r="AY564" s="219" t="s">
        <v>185</v>
      </c>
    </row>
    <row r="565" spans="2:51" s="13" customFormat="1" ht="11.25">
      <c r="B565" s="198"/>
      <c r="C565" s="199"/>
      <c r="D565" s="200" t="s">
        <v>195</v>
      </c>
      <c r="E565" s="201" t="s">
        <v>19</v>
      </c>
      <c r="F565" s="202" t="s">
        <v>2323</v>
      </c>
      <c r="G565" s="199"/>
      <c r="H565" s="201" t="s">
        <v>19</v>
      </c>
      <c r="I565" s="203"/>
      <c r="J565" s="199"/>
      <c r="K565" s="199"/>
      <c r="L565" s="204"/>
      <c r="M565" s="205"/>
      <c r="N565" s="206"/>
      <c r="O565" s="206"/>
      <c r="P565" s="206"/>
      <c r="Q565" s="206"/>
      <c r="R565" s="206"/>
      <c r="S565" s="206"/>
      <c r="T565" s="207"/>
      <c r="AT565" s="208" t="s">
        <v>195</v>
      </c>
      <c r="AU565" s="208" t="s">
        <v>82</v>
      </c>
      <c r="AV565" s="13" t="s">
        <v>80</v>
      </c>
      <c r="AW565" s="13" t="s">
        <v>35</v>
      </c>
      <c r="AX565" s="13" t="s">
        <v>73</v>
      </c>
      <c r="AY565" s="208" t="s">
        <v>185</v>
      </c>
    </row>
    <row r="566" spans="2:51" s="14" customFormat="1" ht="11.25">
      <c r="B566" s="209"/>
      <c r="C566" s="210"/>
      <c r="D566" s="200" t="s">
        <v>195</v>
      </c>
      <c r="E566" s="211" t="s">
        <v>19</v>
      </c>
      <c r="F566" s="212" t="s">
        <v>2324</v>
      </c>
      <c r="G566" s="210"/>
      <c r="H566" s="213">
        <v>11.904</v>
      </c>
      <c r="I566" s="214"/>
      <c r="J566" s="210"/>
      <c r="K566" s="210"/>
      <c r="L566" s="215"/>
      <c r="M566" s="216"/>
      <c r="N566" s="217"/>
      <c r="O566" s="217"/>
      <c r="P566" s="217"/>
      <c r="Q566" s="217"/>
      <c r="R566" s="217"/>
      <c r="S566" s="217"/>
      <c r="T566" s="218"/>
      <c r="AT566" s="219" t="s">
        <v>195</v>
      </c>
      <c r="AU566" s="219" t="s">
        <v>82</v>
      </c>
      <c r="AV566" s="14" t="s">
        <v>82</v>
      </c>
      <c r="AW566" s="14" t="s">
        <v>35</v>
      </c>
      <c r="AX566" s="14" t="s">
        <v>73</v>
      </c>
      <c r="AY566" s="219" t="s">
        <v>185</v>
      </c>
    </row>
    <row r="567" spans="2:51" s="14" customFormat="1" ht="11.25">
      <c r="B567" s="209"/>
      <c r="C567" s="210"/>
      <c r="D567" s="200" t="s">
        <v>195</v>
      </c>
      <c r="E567" s="211" t="s">
        <v>19</v>
      </c>
      <c r="F567" s="212" t="s">
        <v>1629</v>
      </c>
      <c r="G567" s="210"/>
      <c r="H567" s="213">
        <v>2.1</v>
      </c>
      <c r="I567" s="214"/>
      <c r="J567" s="210"/>
      <c r="K567" s="210"/>
      <c r="L567" s="215"/>
      <c r="M567" s="216"/>
      <c r="N567" s="217"/>
      <c r="O567" s="217"/>
      <c r="P567" s="217"/>
      <c r="Q567" s="217"/>
      <c r="R567" s="217"/>
      <c r="S567" s="217"/>
      <c r="T567" s="218"/>
      <c r="AT567" s="219" t="s">
        <v>195</v>
      </c>
      <c r="AU567" s="219" t="s">
        <v>82</v>
      </c>
      <c r="AV567" s="14" t="s">
        <v>82</v>
      </c>
      <c r="AW567" s="14" t="s">
        <v>35</v>
      </c>
      <c r="AX567" s="14" t="s">
        <v>73</v>
      </c>
      <c r="AY567" s="219" t="s">
        <v>185</v>
      </c>
    </row>
    <row r="568" spans="2:51" s="14" customFormat="1" ht="11.25">
      <c r="B568" s="209"/>
      <c r="C568" s="210"/>
      <c r="D568" s="200" t="s">
        <v>195</v>
      </c>
      <c r="E568" s="211" t="s">
        <v>19</v>
      </c>
      <c r="F568" s="212" t="s">
        <v>1630</v>
      </c>
      <c r="G568" s="210"/>
      <c r="H568" s="213">
        <v>-3</v>
      </c>
      <c r="I568" s="214"/>
      <c r="J568" s="210"/>
      <c r="K568" s="210"/>
      <c r="L568" s="215"/>
      <c r="M568" s="216"/>
      <c r="N568" s="217"/>
      <c r="O568" s="217"/>
      <c r="P568" s="217"/>
      <c r="Q568" s="217"/>
      <c r="R568" s="217"/>
      <c r="S568" s="217"/>
      <c r="T568" s="218"/>
      <c r="AT568" s="219" t="s">
        <v>195</v>
      </c>
      <c r="AU568" s="219" t="s">
        <v>82</v>
      </c>
      <c r="AV568" s="14" t="s">
        <v>82</v>
      </c>
      <c r="AW568" s="14" t="s">
        <v>35</v>
      </c>
      <c r="AX568" s="14" t="s">
        <v>73</v>
      </c>
      <c r="AY568" s="219" t="s">
        <v>185</v>
      </c>
    </row>
    <row r="569" spans="2:51" s="13" customFormat="1" ht="11.25">
      <c r="B569" s="198"/>
      <c r="C569" s="199"/>
      <c r="D569" s="200" t="s">
        <v>195</v>
      </c>
      <c r="E569" s="201" t="s">
        <v>19</v>
      </c>
      <c r="F569" s="202" t="s">
        <v>2325</v>
      </c>
      <c r="G569" s="199"/>
      <c r="H569" s="201" t="s">
        <v>19</v>
      </c>
      <c r="I569" s="203"/>
      <c r="J569" s="199"/>
      <c r="K569" s="199"/>
      <c r="L569" s="204"/>
      <c r="M569" s="205"/>
      <c r="N569" s="206"/>
      <c r="O569" s="206"/>
      <c r="P569" s="206"/>
      <c r="Q569" s="206"/>
      <c r="R569" s="206"/>
      <c r="S569" s="206"/>
      <c r="T569" s="207"/>
      <c r="AT569" s="208" t="s">
        <v>195</v>
      </c>
      <c r="AU569" s="208" t="s">
        <v>82</v>
      </c>
      <c r="AV569" s="13" t="s">
        <v>80</v>
      </c>
      <c r="AW569" s="13" t="s">
        <v>35</v>
      </c>
      <c r="AX569" s="13" t="s">
        <v>73</v>
      </c>
      <c r="AY569" s="208" t="s">
        <v>185</v>
      </c>
    </row>
    <row r="570" spans="2:51" s="14" customFormat="1" ht="11.25">
      <c r="B570" s="209"/>
      <c r="C570" s="210"/>
      <c r="D570" s="200" t="s">
        <v>195</v>
      </c>
      <c r="E570" s="211" t="s">
        <v>19</v>
      </c>
      <c r="F570" s="212" t="s">
        <v>2326</v>
      </c>
      <c r="G570" s="210"/>
      <c r="H570" s="213">
        <v>43.957999999999998</v>
      </c>
      <c r="I570" s="214"/>
      <c r="J570" s="210"/>
      <c r="K570" s="210"/>
      <c r="L570" s="215"/>
      <c r="M570" s="216"/>
      <c r="N570" s="217"/>
      <c r="O570" s="217"/>
      <c r="P570" s="217"/>
      <c r="Q570" s="217"/>
      <c r="R570" s="217"/>
      <c r="S570" s="217"/>
      <c r="T570" s="218"/>
      <c r="AT570" s="219" t="s">
        <v>195</v>
      </c>
      <c r="AU570" s="219" t="s">
        <v>82</v>
      </c>
      <c r="AV570" s="14" t="s">
        <v>82</v>
      </c>
      <c r="AW570" s="14" t="s">
        <v>35</v>
      </c>
      <c r="AX570" s="14" t="s">
        <v>73</v>
      </c>
      <c r="AY570" s="219" t="s">
        <v>185</v>
      </c>
    </row>
    <row r="571" spans="2:51" s="14" customFormat="1" ht="11.25">
      <c r="B571" s="209"/>
      <c r="C571" s="210"/>
      <c r="D571" s="200" t="s">
        <v>195</v>
      </c>
      <c r="E571" s="211" t="s">
        <v>19</v>
      </c>
      <c r="F571" s="212" t="s">
        <v>1629</v>
      </c>
      <c r="G571" s="210"/>
      <c r="H571" s="213">
        <v>2.1</v>
      </c>
      <c r="I571" s="214"/>
      <c r="J571" s="210"/>
      <c r="K571" s="210"/>
      <c r="L571" s="215"/>
      <c r="M571" s="216"/>
      <c r="N571" s="217"/>
      <c r="O571" s="217"/>
      <c r="P571" s="217"/>
      <c r="Q571" s="217"/>
      <c r="R571" s="217"/>
      <c r="S571" s="217"/>
      <c r="T571" s="218"/>
      <c r="AT571" s="219" t="s">
        <v>195</v>
      </c>
      <c r="AU571" s="219" t="s">
        <v>82</v>
      </c>
      <c r="AV571" s="14" t="s">
        <v>82</v>
      </c>
      <c r="AW571" s="14" t="s">
        <v>35</v>
      </c>
      <c r="AX571" s="14" t="s">
        <v>73</v>
      </c>
      <c r="AY571" s="219" t="s">
        <v>185</v>
      </c>
    </row>
    <row r="572" spans="2:51" s="14" customFormat="1" ht="11.25">
      <c r="B572" s="209"/>
      <c r="C572" s="210"/>
      <c r="D572" s="200" t="s">
        <v>195</v>
      </c>
      <c r="E572" s="211" t="s">
        <v>19</v>
      </c>
      <c r="F572" s="212" t="s">
        <v>1630</v>
      </c>
      <c r="G572" s="210"/>
      <c r="H572" s="213">
        <v>-3</v>
      </c>
      <c r="I572" s="214"/>
      <c r="J572" s="210"/>
      <c r="K572" s="210"/>
      <c r="L572" s="215"/>
      <c r="M572" s="216"/>
      <c r="N572" s="217"/>
      <c r="O572" s="217"/>
      <c r="P572" s="217"/>
      <c r="Q572" s="217"/>
      <c r="R572" s="217"/>
      <c r="S572" s="217"/>
      <c r="T572" s="218"/>
      <c r="AT572" s="219" t="s">
        <v>195</v>
      </c>
      <c r="AU572" s="219" t="s">
        <v>82</v>
      </c>
      <c r="AV572" s="14" t="s">
        <v>82</v>
      </c>
      <c r="AW572" s="14" t="s">
        <v>35</v>
      </c>
      <c r="AX572" s="14" t="s">
        <v>73</v>
      </c>
      <c r="AY572" s="219" t="s">
        <v>185</v>
      </c>
    </row>
    <row r="573" spans="2:51" s="13" customFormat="1" ht="11.25">
      <c r="B573" s="198"/>
      <c r="C573" s="199"/>
      <c r="D573" s="200" t="s">
        <v>195</v>
      </c>
      <c r="E573" s="201" t="s">
        <v>19</v>
      </c>
      <c r="F573" s="202" t="s">
        <v>2327</v>
      </c>
      <c r="G573" s="199"/>
      <c r="H573" s="201" t="s">
        <v>19</v>
      </c>
      <c r="I573" s="203"/>
      <c r="J573" s="199"/>
      <c r="K573" s="199"/>
      <c r="L573" s="204"/>
      <c r="M573" s="205"/>
      <c r="N573" s="206"/>
      <c r="O573" s="206"/>
      <c r="P573" s="206"/>
      <c r="Q573" s="206"/>
      <c r="R573" s="206"/>
      <c r="S573" s="206"/>
      <c r="T573" s="207"/>
      <c r="AT573" s="208" t="s">
        <v>195</v>
      </c>
      <c r="AU573" s="208" t="s">
        <v>82</v>
      </c>
      <c r="AV573" s="13" t="s">
        <v>80</v>
      </c>
      <c r="AW573" s="13" t="s">
        <v>35</v>
      </c>
      <c r="AX573" s="13" t="s">
        <v>73</v>
      </c>
      <c r="AY573" s="208" t="s">
        <v>185</v>
      </c>
    </row>
    <row r="574" spans="2:51" s="14" customFormat="1" ht="11.25">
      <c r="B574" s="209"/>
      <c r="C574" s="210"/>
      <c r="D574" s="200" t="s">
        <v>195</v>
      </c>
      <c r="E574" s="211" t="s">
        <v>19</v>
      </c>
      <c r="F574" s="212" t="s">
        <v>2328</v>
      </c>
      <c r="G574" s="210"/>
      <c r="H574" s="213">
        <v>35.03</v>
      </c>
      <c r="I574" s="214"/>
      <c r="J574" s="210"/>
      <c r="K574" s="210"/>
      <c r="L574" s="215"/>
      <c r="M574" s="216"/>
      <c r="N574" s="217"/>
      <c r="O574" s="217"/>
      <c r="P574" s="217"/>
      <c r="Q574" s="217"/>
      <c r="R574" s="217"/>
      <c r="S574" s="217"/>
      <c r="T574" s="218"/>
      <c r="AT574" s="219" t="s">
        <v>195</v>
      </c>
      <c r="AU574" s="219" t="s">
        <v>82</v>
      </c>
      <c r="AV574" s="14" t="s">
        <v>82</v>
      </c>
      <c r="AW574" s="14" t="s">
        <v>35</v>
      </c>
      <c r="AX574" s="14" t="s">
        <v>73</v>
      </c>
      <c r="AY574" s="219" t="s">
        <v>185</v>
      </c>
    </row>
    <row r="575" spans="2:51" s="14" customFormat="1" ht="11.25">
      <c r="B575" s="209"/>
      <c r="C575" s="210"/>
      <c r="D575" s="200" t="s">
        <v>195</v>
      </c>
      <c r="E575" s="211" t="s">
        <v>19</v>
      </c>
      <c r="F575" s="212" t="s">
        <v>2329</v>
      </c>
      <c r="G575" s="210"/>
      <c r="H575" s="213">
        <v>1.5840000000000001</v>
      </c>
      <c r="I575" s="214"/>
      <c r="J575" s="210"/>
      <c r="K575" s="210"/>
      <c r="L575" s="215"/>
      <c r="M575" s="216"/>
      <c r="N575" s="217"/>
      <c r="O575" s="217"/>
      <c r="P575" s="217"/>
      <c r="Q575" s="217"/>
      <c r="R575" s="217"/>
      <c r="S575" s="217"/>
      <c r="T575" s="218"/>
      <c r="AT575" s="219" t="s">
        <v>195</v>
      </c>
      <c r="AU575" s="219" t="s">
        <v>82</v>
      </c>
      <c r="AV575" s="14" t="s">
        <v>82</v>
      </c>
      <c r="AW575" s="14" t="s">
        <v>35</v>
      </c>
      <c r="AX575" s="14" t="s">
        <v>73</v>
      </c>
      <c r="AY575" s="219" t="s">
        <v>185</v>
      </c>
    </row>
    <row r="576" spans="2:51" s="14" customFormat="1" ht="11.25">
      <c r="B576" s="209"/>
      <c r="C576" s="210"/>
      <c r="D576" s="200" t="s">
        <v>195</v>
      </c>
      <c r="E576" s="211" t="s">
        <v>19</v>
      </c>
      <c r="F576" s="212" t="s">
        <v>2330</v>
      </c>
      <c r="G576" s="210"/>
      <c r="H576" s="213">
        <v>-6.9119999999999999</v>
      </c>
      <c r="I576" s="214"/>
      <c r="J576" s="210"/>
      <c r="K576" s="210"/>
      <c r="L576" s="215"/>
      <c r="M576" s="216"/>
      <c r="N576" s="217"/>
      <c r="O576" s="217"/>
      <c r="P576" s="217"/>
      <c r="Q576" s="217"/>
      <c r="R576" s="217"/>
      <c r="S576" s="217"/>
      <c r="T576" s="218"/>
      <c r="AT576" s="219" t="s">
        <v>195</v>
      </c>
      <c r="AU576" s="219" t="s">
        <v>82</v>
      </c>
      <c r="AV576" s="14" t="s">
        <v>82</v>
      </c>
      <c r="AW576" s="14" t="s">
        <v>35</v>
      </c>
      <c r="AX576" s="14" t="s">
        <v>73</v>
      </c>
      <c r="AY576" s="219" t="s">
        <v>185</v>
      </c>
    </row>
    <row r="577" spans="1:65" s="13" customFormat="1" ht="11.25">
      <c r="B577" s="198"/>
      <c r="C577" s="199"/>
      <c r="D577" s="200" t="s">
        <v>195</v>
      </c>
      <c r="E577" s="201" t="s">
        <v>19</v>
      </c>
      <c r="F577" s="202" t="s">
        <v>2331</v>
      </c>
      <c r="G577" s="199"/>
      <c r="H577" s="201" t="s">
        <v>19</v>
      </c>
      <c r="I577" s="203"/>
      <c r="J577" s="199"/>
      <c r="K577" s="199"/>
      <c r="L577" s="204"/>
      <c r="M577" s="205"/>
      <c r="N577" s="206"/>
      <c r="O577" s="206"/>
      <c r="P577" s="206"/>
      <c r="Q577" s="206"/>
      <c r="R577" s="206"/>
      <c r="S577" s="206"/>
      <c r="T577" s="207"/>
      <c r="AT577" s="208" t="s">
        <v>195</v>
      </c>
      <c r="AU577" s="208" t="s">
        <v>82</v>
      </c>
      <c r="AV577" s="13" t="s">
        <v>80</v>
      </c>
      <c r="AW577" s="13" t="s">
        <v>35</v>
      </c>
      <c r="AX577" s="13" t="s">
        <v>73</v>
      </c>
      <c r="AY577" s="208" t="s">
        <v>185</v>
      </c>
    </row>
    <row r="578" spans="1:65" s="14" customFormat="1" ht="11.25">
      <c r="B578" s="209"/>
      <c r="C578" s="210"/>
      <c r="D578" s="200" t="s">
        <v>195</v>
      </c>
      <c r="E578" s="211" t="s">
        <v>19</v>
      </c>
      <c r="F578" s="212" t="s">
        <v>2332</v>
      </c>
      <c r="G578" s="210"/>
      <c r="H578" s="213">
        <v>5.6109999999999998</v>
      </c>
      <c r="I578" s="214"/>
      <c r="J578" s="210"/>
      <c r="K578" s="210"/>
      <c r="L578" s="215"/>
      <c r="M578" s="216"/>
      <c r="N578" s="217"/>
      <c r="O578" s="217"/>
      <c r="P578" s="217"/>
      <c r="Q578" s="217"/>
      <c r="R578" s="217"/>
      <c r="S578" s="217"/>
      <c r="T578" s="218"/>
      <c r="AT578" s="219" t="s">
        <v>195</v>
      </c>
      <c r="AU578" s="219" t="s">
        <v>82</v>
      </c>
      <c r="AV578" s="14" t="s">
        <v>82</v>
      </c>
      <c r="AW578" s="14" t="s">
        <v>35</v>
      </c>
      <c r="AX578" s="14" t="s">
        <v>73</v>
      </c>
      <c r="AY578" s="219" t="s">
        <v>185</v>
      </c>
    </row>
    <row r="579" spans="1:65" s="14" customFormat="1" ht="11.25">
      <c r="B579" s="209"/>
      <c r="C579" s="210"/>
      <c r="D579" s="200" t="s">
        <v>195</v>
      </c>
      <c r="E579" s="211" t="s">
        <v>19</v>
      </c>
      <c r="F579" s="212" t="s">
        <v>2333</v>
      </c>
      <c r="G579" s="210"/>
      <c r="H579" s="213">
        <v>1.02</v>
      </c>
      <c r="I579" s="214"/>
      <c r="J579" s="210"/>
      <c r="K579" s="210"/>
      <c r="L579" s="215"/>
      <c r="M579" s="216"/>
      <c r="N579" s="217"/>
      <c r="O579" s="217"/>
      <c r="P579" s="217"/>
      <c r="Q579" s="217"/>
      <c r="R579" s="217"/>
      <c r="S579" s="217"/>
      <c r="T579" s="218"/>
      <c r="AT579" s="219" t="s">
        <v>195</v>
      </c>
      <c r="AU579" s="219" t="s">
        <v>82</v>
      </c>
      <c r="AV579" s="14" t="s">
        <v>82</v>
      </c>
      <c r="AW579" s="14" t="s">
        <v>35</v>
      </c>
      <c r="AX579" s="14" t="s">
        <v>73</v>
      </c>
      <c r="AY579" s="219" t="s">
        <v>185</v>
      </c>
    </row>
    <row r="580" spans="1:65" s="14" customFormat="1" ht="11.25">
      <c r="B580" s="209"/>
      <c r="C580" s="210"/>
      <c r="D580" s="200" t="s">
        <v>195</v>
      </c>
      <c r="E580" s="211" t="s">
        <v>19</v>
      </c>
      <c r="F580" s="212" t="s">
        <v>2334</v>
      </c>
      <c r="G580" s="210"/>
      <c r="H580" s="213">
        <v>-2.4</v>
      </c>
      <c r="I580" s="214"/>
      <c r="J580" s="210"/>
      <c r="K580" s="210"/>
      <c r="L580" s="215"/>
      <c r="M580" s="216"/>
      <c r="N580" s="217"/>
      <c r="O580" s="217"/>
      <c r="P580" s="217"/>
      <c r="Q580" s="217"/>
      <c r="R580" s="217"/>
      <c r="S580" s="217"/>
      <c r="T580" s="218"/>
      <c r="AT580" s="219" t="s">
        <v>195</v>
      </c>
      <c r="AU580" s="219" t="s">
        <v>82</v>
      </c>
      <c r="AV580" s="14" t="s">
        <v>82</v>
      </c>
      <c r="AW580" s="14" t="s">
        <v>35</v>
      </c>
      <c r="AX580" s="14" t="s">
        <v>73</v>
      </c>
      <c r="AY580" s="219" t="s">
        <v>185</v>
      </c>
    </row>
    <row r="581" spans="1:65" s="13" customFormat="1" ht="11.25">
      <c r="B581" s="198"/>
      <c r="C581" s="199"/>
      <c r="D581" s="200" t="s">
        <v>195</v>
      </c>
      <c r="E581" s="201" t="s">
        <v>19</v>
      </c>
      <c r="F581" s="202" t="s">
        <v>2335</v>
      </c>
      <c r="G581" s="199"/>
      <c r="H581" s="201" t="s">
        <v>19</v>
      </c>
      <c r="I581" s="203"/>
      <c r="J581" s="199"/>
      <c r="K581" s="199"/>
      <c r="L581" s="204"/>
      <c r="M581" s="205"/>
      <c r="N581" s="206"/>
      <c r="O581" s="206"/>
      <c r="P581" s="206"/>
      <c r="Q581" s="206"/>
      <c r="R581" s="206"/>
      <c r="S581" s="206"/>
      <c r="T581" s="207"/>
      <c r="AT581" s="208" t="s">
        <v>195</v>
      </c>
      <c r="AU581" s="208" t="s">
        <v>82</v>
      </c>
      <c r="AV581" s="13" t="s">
        <v>80</v>
      </c>
      <c r="AW581" s="13" t="s">
        <v>35</v>
      </c>
      <c r="AX581" s="13" t="s">
        <v>73</v>
      </c>
      <c r="AY581" s="208" t="s">
        <v>185</v>
      </c>
    </row>
    <row r="582" spans="1:65" s="14" customFormat="1" ht="11.25">
      <c r="B582" s="209"/>
      <c r="C582" s="210"/>
      <c r="D582" s="200" t="s">
        <v>195</v>
      </c>
      <c r="E582" s="211" t="s">
        <v>19</v>
      </c>
      <c r="F582" s="212" t="s">
        <v>2336</v>
      </c>
      <c r="G582" s="210"/>
      <c r="H582" s="213">
        <v>35.216000000000001</v>
      </c>
      <c r="I582" s="214"/>
      <c r="J582" s="210"/>
      <c r="K582" s="210"/>
      <c r="L582" s="215"/>
      <c r="M582" s="216"/>
      <c r="N582" s="217"/>
      <c r="O582" s="217"/>
      <c r="P582" s="217"/>
      <c r="Q582" s="217"/>
      <c r="R582" s="217"/>
      <c r="S582" s="217"/>
      <c r="T582" s="218"/>
      <c r="AT582" s="219" t="s">
        <v>195</v>
      </c>
      <c r="AU582" s="219" t="s">
        <v>82</v>
      </c>
      <c r="AV582" s="14" t="s">
        <v>82</v>
      </c>
      <c r="AW582" s="14" t="s">
        <v>35</v>
      </c>
      <c r="AX582" s="14" t="s">
        <v>73</v>
      </c>
      <c r="AY582" s="219" t="s">
        <v>185</v>
      </c>
    </row>
    <row r="583" spans="1:65" s="14" customFormat="1" ht="11.25">
      <c r="B583" s="209"/>
      <c r="C583" s="210"/>
      <c r="D583" s="200" t="s">
        <v>195</v>
      </c>
      <c r="E583" s="211" t="s">
        <v>19</v>
      </c>
      <c r="F583" s="212" t="s">
        <v>1636</v>
      </c>
      <c r="G583" s="210"/>
      <c r="H583" s="213">
        <v>3</v>
      </c>
      <c r="I583" s="214"/>
      <c r="J583" s="210"/>
      <c r="K583" s="210"/>
      <c r="L583" s="215"/>
      <c r="M583" s="216"/>
      <c r="N583" s="217"/>
      <c r="O583" s="217"/>
      <c r="P583" s="217"/>
      <c r="Q583" s="217"/>
      <c r="R583" s="217"/>
      <c r="S583" s="217"/>
      <c r="T583" s="218"/>
      <c r="AT583" s="219" t="s">
        <v>195</v>
      </c>
      <c r="AU583" s="219" t="s">
        <v>82</v>
      </c>
      <c r="AV583" s="14" t="s">
        <v>82</v>
      </c>
      <c r="AW583" s="14" t="s">
        <v>35</v>
      </c>
      <c r="AX583" s="14" t="s">
        <v>73</v>
      </c>
      <c r="AY583" s="219" t="s">
        <v>185</v>
      </c>
    </row>
    <row r="584" spans="1:65" s="14" customFormat="1" ht="11.25">
      <c r="B584" s="209"/>
      <c r="C584" s="210"/>
      <c r="D584" s="200" t="s">
        <v>195</v>
      </c>
      <c r="E584" s="211" t="s">
        <v>19</v>
      </c>
      <c r="F584" s="212" t="s">
        <v>1637</v>
      </c>
      <c r="G584" s="210"/>
      <c r="H584" s="213">
        <v>-12</v>
      </c>
      <c r="I584" s="214"/>
      <c r="J584" s="210"/>
      <c r="K584" s="210"/>
      <c r="L584" s="215"/>
      <c r="M584" s="216"/>
      <c r="N584" s="217"/>
      <c r="O584" s="217"/>
      <c r="P584" s="217"/>
      <c r="Q584" s="217"/>
      <c r="R584" s="217"/>
      <c r="S584" s="217"/>
      <c r="T584" s="218"/>
      <c r="AT584" s="219" t="s">
        <v>195</v>
      </c>
      <c r="AU584" s="219" t="s">
        <v>82</v>
      </c>
      <c r="AV584" s="14" t="s">
        <v>82</v>
      </c>
      <c r="AW584" s="14" t="s">
        <v>35</v>
      </c>
      <c r="AX584" s="14" t="s">
        <v>73</v>
      </c>
      <c r="AY584" s="219" t="s">
        <v>185</v>
      </c>
    </row>
    <row r="585" spans="1:65" s="15" customFormat="1" ht="11.25">
      <c r="B585" s="220"/>
      <c r="C585" s="221"/>
      <c r="D585" s="200" t="s">
        <v>195</v>
      </c>
      <c r="E585" s="222" t="s">
        <v>19</v>
      </c>
      <c r="F585" s="223" t="s">
        <v>226</v>
      </c>
      <c r="G585" s="221"/>
      <c r="H585" s="224">
        <v>374.26099999999997</v>
      </c>
      <c r="I585" s="225"/>
      <c r="J585" s="221"/>
      <c r="K585" s="221"/>
      <c r="L585" s="226"/>
      <c r="M585" s="227"/>
      <c r="N585" s="228"/>
      <c r="O585" s="228"/>
      <c r="P585" s="228"/>
      <c r="Q585" s="228"/>
      <c r="R585" s="228"/>
      <c r="S585" s="228"/>
      <c r="T585" s="229"/>
      <c r="AT585" s="230" t="s">
        <v>195</v>
      </c>
      <c r="AU585" s="230" t="s">
        <v>82</v>
      </c>
      <c r="AV585" s="15" t="s">
        <v>135</v>
      </c>
      <c r="AW585" s="15" t="s">
        <v>35</v>
      </c>
      <c r="AX585" s="15" t="s">
        <v>80</v>
      </c>
      <c r="AY585" s="230" t="s">
        <v>185</v>
      </c>
    </row>
    <row r="586" spans="1:65" s="2" customFormat="1" ht="16.5" customHeight="1">
      <c r="A586" s="36"/>
      <c r="B586" s="37"/>
      <c r="C586" s="180" t="s">
        <v>929</v>
      </c>
      <c r="D586" s="180" t="s">
        <v>187</v>
      </c>
      <c r="E586" s="181" t="s">
        <v>1180</v>
      </c>
      <c r="F586" s="182" t="s">
        <v>1181</v>
      </c>
      <c r="G586" s="183" t="s">
        <v>240</v>
      </c>
      <c r="H586" s="184">
        <v>290.77</v>
      </c>
      <c r="I586" s="185"/>
      <c r="J586" s="186">
        <f>ROUND(I586*H586,2)</f>
        <v>0</v>
      </c>
      <c r="K586" s="182" t="s">
        <v>191</v>
      </c>
      <c r="L586" s="41"/>
      <c r="M586" s="187" t="s">
        <v>19</v>
      </c>
      <c r="N586" s="188" t="s">
        <v>44</v>
      </c>
      <c r="O586" s="66"/>
      <c r="P586" s="189">
        <f>O586*H586</f>
        <v>0</v>
      </c>
      <c r="Q586" s="189">
        <v>4.0000000000000001E-3</v>
      </c>
      <c r="R586" s="189">
        <f>Q586*H586</f>
        <v>1.1630799999999999</v>
      </c>
      <c r="S586" s="189">
        <v>0</v>
      </c>
      <c r="T586" s="190">
        <f>S586*H586</f>
        <v>0</v>
      </c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R586" s="191" t="s">
        <v>135</v>
      </c>
      <c r="AT586" s="191" t="s">
        <v>187</v>
      </c>
      <c r="AU586" s="191" t="s">
        <v>82</v>
      </c>
      <c r="AY586" s="19" t="s">
        <v>185</v>
      </c>
      <c r="BE586" s="192">
        <f>IF(N586="základní",J586,0)</f>
        <v>0</v>
      </c>
      <c r="BF586" s="192">
        <f>IF(N586="snížená",J586,0)</f>
        <v>0</v>
      </c>
      <c r="BG586" s="192">
        <f>IF(N586="zákl. přenesená",J586,0)</f>
        <v>0</v>
      </c>
      <c r="BH586" s="192">
        <f>IF(N586="sníž. přenesená",J586,0)</f>
        <v>0</v>
      </c>
      <c r="BI586" s="192">
        <f>IF(N586="nulová",J586,0)</f>
        <v>0</v>
      </c>
      <c r="BJ586" s="19" t="s">
        <v>80</v>
      </c>
      <c r="BK586" s="192">
        <f>ROUND(I586*H586,2)</f>
        <v>0</v>
      </c>
      <c r="BL586" s="19" t="s">
        <v>135</v>
      </c>
      <c r="BM586" s="191" t="s">
        <v>2338</v>
      </c>
    </row>
    <row r="587" spans="1:65" s="2" customFormat="1" ht="11.25">
      <c r="A587" s="36"/>
      <c r="B587" s="37"/>
      <c r="C587" s="38"/>
      <c r="D587" s="193" t="s">
        <v>193</v>
      </c>
      <c r="E587" s="38"/>
      <c r="F587" s="194" t="s">
        <v>1183</v>
      </c>
      <c r="G587" s="38"/>
      <c r="H587" s="38"/>
      <c r="I587" s="195"/>
      <c r="J587" s="38"/>
      <c r="K587" s="38"/>
      <c r="L587" s="41"/>
      <c r="M587" s="196"/>
      <c r="N587" s="197"/>
      <c r="O587" s="66"/>
      <c r="P587" s="66"/>
      <c r="Q587" s="66"/>
      <c r="R587" s="66"/>
      <c r="S587" s="66"/>
      <c r="T587" s="67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T587" s="19" t="s">
        <v>193</v>
      </c>
      <c r="AU587" s="19" t="s">
        <v>82</v>
      </c>
    </row>
    <row r="588" spans="1:65" s="13" customFormat="1" ht="11.25">
      <c r="B588" s="198"/>
      <c r="C588" s="199"/>
      <c r="D588" s="200" t="s">
        <v>195</v>
      </c>
      <c r="E588" s="201" t="s">
        <v>19</v>
      </c>
      <c r="F588" s="202" t="s">
        <v>2209</v>
      </c>
      <c r="G588" s="199"/>
      <c r="H588" s="201" t="s">
        <v>19</v>
      </c>
      <c r="I588" s="203"/>
      <c r="J588" s="199"/>
      <c r="K588" s="199"/>
      <c r="L588" s="204"/>
      <c r="M588" s="205"/>
      <c r="N588" s="206"/>
      <c r="O588" s="206"/>
      <c r="P588" s="206"/>
      <c r="Q588" s="206"/>
      <c r="R588" s="206"/>
      <c r="S588" s="206"/>
      <c r="T588" s="207"/>
      <c r="AT588" s="208" t="s">
        <v>195</v>
      </c>
      <c r="AU588" s="208" t="s">
        <v>82</v>
      </c>
      <c r="AV588" s="13" t="s">
        <v>80</v>
      </c>
      <c r="AW588" s="13" t="s">
        <v>35</v>
      </c>
      <c r="AX588" s="13" t="s">
        <v>73</v>
      </c>
      <c r="AY588" s="208" t="s">
        <v>185</v>
      </c>
    </row>
    <row r="589" spans="1:65" s="13" customFormat="1" ht="11.25">
      <c r="B589" s="198"/>
      <c r="C589" s="199"/>
      <c r="D589" s="200" t="s">
        <v>195</v>
      </c>
      <c r="E589" s="201" t="s">
        <v>19</v>
      </c>
      <c r="F589" s="202" t="s">
        <v>2296</v>
      </c>
      <c r="G589" s="199"/>
      <c r="H589" s="201" t="s">
        <v>19</v>
      </c>
      <c r="I589" s="203"/>
      <c r="J589" s="199"/>
      <c r="K589" s="199"/>
      <c r="L589" s="204"/>
      <c r="M589" s="205"/>
      <c r="N589" s="206"/>
      <c r="O589" s="206"/>
      <c r="P589" s="206"/>
      <c r="Q589" s="206"/>
      <c r="R589" s="206"/>
      <c r="S589" s="206"/>
      <c r="T589" s="207"/>
      <c r="AT589" s="208" t="s">
        <v>195</v>
      </c>
      <c r="AU589" s="208" t="s">
        <v>82</v>
      </c>
      <c r="AV589" s="13" t="s">
        <v>80</v>
      </c>
      <c r="AW589" s="13" t="s">
        <v>35</v>
      </c>
      <c r="AX589" s="13" t="s">
        <v>73</v>
      </c>
      <c r="AY589" s="208" t="s">
        <v>185</v>
      </c>
    </row>
    <row r="590" spans="1:65" s="14" customFormat="1" ht="11.25">
      <c r="B590" s="209"/>
      <c r="C590" s="210"/>
      <c r="D590" s="200" t="s">
        <v>195</v>
      </c>
      <c r="E590" s="211" t="s">
        <v>19</v>
      </c>
      <c r="F590" s="212" t="s">
        <v>2339</v>
      </c>
      <c r="G590" s="210"/>
      <c r="H590" s="213">
        <v>77.655000000000001</v>
      </c>
      <c r="I590" s="214"/>
      <c r="J590" s="210"/>
      <c r="K590" s="210"/>
      <c r="L590" s="215"/>
      <c r="M590" s="216"/>
      <c r="N590" s="217"/>
      <c r="O590" s="217"/>
      <c r="P590" s="217"/>
      <c r="Q590" s="217"/>
      <c r="R590" s="217"/>
      <c r="S590" s="217"/>
      <c r="T590" s="218"/>
      <c r="AT590" s="219" t="s">
        <v>195</v>
      </c>
      <c r="AU590" s="219" t="s">
        <v>82</v>
      </c>
      <c r="AV590" s="14" t="s">
        <v>82</v>
      </c>
      <c r="AW590" s="14" t="s">
        <v>35</v>
      </c>
      <c r="AX590" s="14" t="s">
        <v>73</v>
      </c>
      <c r="AY590" s="219" t="s">
        <v>185</v>
      </c>
    </row>
    <row r="591" spans="1:65" s="14" customFormat="1" ht="11.25">
      <c r="B591" s="209"/>
      <c r="C591" s="210"/>
      <c r="D591" s="200" t="s">
        <v>195</v>
      </c>
      <c r="E591" s="211" t="s">
        <v>19</v>
      </c>
      <c r="F591" s="212" t="s">
        <v>2340</v>
      </c>
      <c r="G591" s="210"/>
      <c r="H591" s="213">
        <v>1.2</v>
      </c>
      <c r="I591" s="214"/>
      <c r="J591" s="210"/>
      <c r="K591" s="210"/>
      <c r="L591" s="215"/>
      <c r="M591" s="216"/>
      <c r="N591" s="217"/>
      <c r="O591" s="217"/>
      <c r="P591" s="217"/>
      <c r="Q591" s="217"/>
      <c r="R591" s="217"/>
      <c r="S591" s="217"/>
      <c r="T591" s="218"/>
      <c r="AT591" s="219" t="s">
        <v>195</v>
      </c>
      <c r="AU591" s="219" t="s">
        <v>82</v>
      </c>
      <c r="AV591" s="14" t="s">
        <v>82</v>
      </c>
      <c r="AW591" s="14" t="s">
        <v>35</v>
      </c>
      <c r="AX591" s="14" t="s">
        <v>73</v>
      </c>
      <c r="AY591" s="219" t="s">
        <v>185</v>
      </c>
    </row>
    <row r="592" spans="1:65" s="14" customFormat="1" ht="11.25">
      <c r="B592" s="209"/>
      <c r="C592" s="210"/>
      <c r="D592" s="200" t="s">
        <v>195</v>
      </c>
      <c r="E592" s="211" t="s">
        <v>19</v>
      </c>
      <c r="F592" s="212" t="s">
        <v>2299</v>
      </c>
      <c r="G592" s="210"/>
      <c r="H592" s="213">
        <v>-25.35</v>
      </c>
      <c r="I592" s="214"/>
      <c r="J592" s="210"/>
      <c r="K592" s="210"/>
      <c r="L592" s="215"/>
      <c r="M592" s="216"/>
      <c r="N592" s="217"/>
      <c r="O592" s="217"/>
      <c r="P592" s="217"/>
      <c r="Q592" s="217"/>
      <c r="R592" s="217"/>
      <c r="S592" s="217"/>
      <c r="T592" s="218"/>
      <c r="AT592" s="219" t="s">
        <v>195</v>
      </c>
      <c r="AU592" s="219" t="s">
        <v>82</v>
      </c>
      <c r="AV592" s="14" t="s">
        <v>82</v>
      </c>
      <c r="AW592" s="14" t="s">
        <v>35</v>
      </c>
      <c r="AX592" s="14" t="s">
        <v>73</v>
      </c>
      <c r="AY592" s="219" t="s">
        <v>185</v>
      </c>
    </row>
    <row r="593" spans="2:51" s="13" customFormat="1" ht="11.25">
      <c r="B593" s="198"/>
      <c r="C593" s="199"/>
      <c r="D593" s="200" t="s">
        <v>195</v>
      </c>
      <c r="E593" s="201" t="s">
        <v>19</v>
      </c>
      <c r="F593" s="202" t="s">
        <v>2300</v>
      </c>
      <c r="G593" s="199"/>
      <c r="H593" s="201" t="s">
        <v>19</v>
      </c>
      <c r="I593" s="203"/>
      <c r="J593" s="199"/>
      <c r="K593" s="199"/>
      <c r="L593" s="204"/>
      <c r="M593" s="205"/>
      <c r="N593" s="206"/>
      <c r="O593" s="206"/>
      <c r="P593" s="206"/>
      <c r="Q593" s="206"/>
      <c r="R593" s="206"/>
      <c r="S593" s="206"/>
      <c r="T593" s="207"/>
      <c r="AT593" s="208" t="s">
        <v>195</v>
      </c>
      <c r="AU593" s="208" t="s">
        <v>82</v>
      </c>
      <c r="AV593" s="13" t="s">
        <v>80</v>
      </c>
      <c r="AW593" s="13" t="s">
        <v>35</v>
      </c>
      <c r="AX593" s="13" t="s">
        <v>73</v>
      </c>
      <c r="AY593" s="208" t="s">
        <v>185</v>
      </c>
    </row>
    <row r="594" spans="2:51" s="14" customFormat="1" ht="11.25">
      <c r="B594" s="209"/>
      <c r="C594" s="210"/>
      <c r="D594" s="200" t="s">
        <v>195</v>
      </c>
      <c r="E594" s="211" t="s">
        <v>19</v>
      </c>
      <c r="F594" s="212" t="s">
        <v>2301</v>
      </c>
      <c r="G594" s="210"/>
      <c r="H594" s="213">
        <v>8.99</v>
      </c>
      <c r="I594" s="214"/>
      <c r="J594" s="210"/>
      <c r="K594" s="210"/>
      <c r="L594" s="215"/>
      <c r="M594" s="216"/>
      <c r="N594" s="217"/>
      <c r="O594" s="217"/>
      <c r="P594" s="217"/>
      <c r="Q594" s="217"/>
      <c r="R594" s="217"/>
      <c r="S594" s="217"/>
      <c r="T594" s="218"/>
      <c r="AT594" s="219" t="s">
        <v>195</v>
      </c>
      <c r="AU594" s="219" t="s">
        <v>82</v>
      </c>
      <c r="AV594" s="14" t="s">
        <v>82</v>
      </c>
      <c r="AW594" s="14" t="s">
        <v>35</v>
      </c>
      <c r="AX594" s="14" t="s">
        <v>73</v>
      </c>
      <c r="AY594" s="219" t="s">
        <v>185</v>
      </c>
    </row>
    <row r="595" spans="2:51" s="14" customFormat="1" ht="11.25">
      <c r="B595" s="209"/>
      <c r="C595" s="210"/>
      <c r="D595" s="200" t="s">
        <v>195</v>
      </c>
      <c r="E595" s="211" t="s">
        <v>19</v>
      </c>
      <c r="F595" s="212" t="s">
        <v>2341</v>
      </c>
      <c r="G595" s="210"/>
      <c r="H595" s="213">
        <v>-5.22</v>
      </c>
      <c r="I595" s="214"/>
      <c r="J595" s="210"/>
      <c r="K595" s="210"/>
      <c r="L595" s="215"/>
      <c r="M595" s="216"/>
      <c r="N595" s="217"/>
      <c r="O595" s="217"/>
      <c r="P595" s="217"/>
      <c r="Q595" s="217"/>
      <c r="R595" s="217"/>
      <c r="S595" s="217"/>
      <c r="T595" s="218"/>
      <c r="AT595" s="219" t="s">
        <v>195</v>
      </c>
      <c r="AU595" s="219" t="s">
        <v>82</v>
      </c>
      <c r="AV595" s="14" t="s">
        <v>82</v>
      </c>
      <c r="AW595" s="14" t="s">
        <v>35</v>
      </c>
      <c r="AX595" s="14" t="s">
        <v>73</v>
      </c>
      <c r="AY595" s="219" t="s">
        <v>185</v>
      </c>
    </row>
    <row r="596" spans="2:51" s="13" customFormat="1" ht="11.25">
      <c r="B596" s="198"/>
      <c r="C596" s="199"/>
      <c r="D596" s="200" t="s">
        <v>195</v>
      </c>
      <c r="E596" s="201" t="s">
        <v>19</v>
      </c>
      <c r="F596" s="202" t="s">
        <v>2302</v>
      </c>
      <c r="G596" s="199"/>
      <c r="H596" s="201" t="s">
        <v>19</v>
      </c>
      <c r="I596" s="203"/>
      <c r="J596" s="199"/>
      <c r="K596" s="199"/>
      <c r="L596" s="204"/>
      <c r="M596" s="205"/>
      <c r="N596" s="206"/>
      <c r="O596" s="206"/>
      <c r="P596" s="206"/>
      <c r="Q596" s="206"/>
      <c r="R596" s="206"/>
      <c r="S596" s="206"/>
      <c r="T596" s="207"/>
      <c r="AT596" s="208" t="s">
        <v>195</v>
      </c>
      <c r="AU596" s="208" t="s">
        <v>82</v>
      </c>
      <c r="AV596" s="13" t="s">
        <v>80</v>
      </c>
      <c r="AW596" s="13" t="s">
        <v>35</v>
      </c>
      <c r="AX596" s="13" t="s">
        <v>73</v>
      </c>
      <c r="AY596" s="208" t="s">
        <v>185</v>
      </c>
    </row>
    <row r="597" spans="2:51" s="14" customFormat="1" ht="11.25">
      <c r="B597" s="209"/>
      <c r="C597" s="210"/>
      <c r="D597" s="200" t="s">
        <v>195</v>
      </c>
      <c r="E597" s="211" t="s">
        <v>19</v>
      </c>
      <c r="F597" s="212" t="s">
        <v>2303</v>
      </c>
      <c r="G597" s="210"/>
      <c r="H597" s="213">
        <v>5.6890000000000001</v>
      </c>
      <c r="I597" s="214"/>
      <c r="J597" s="210"/>
      <c r="K597" s="210"/>
      <c r="L597" s="215"/>
      <c r="M597" s="216"/>
      <c r="N597" s="217"/>
      <c r="O597" s="217"/>
      <c r="P597" s="217"/>
      <c r="Q597" s="217"/>
      <c r="R597" s="217"/>
      <c r="S597" s="217"/>
      <c r="T597" s="218"/>
      <c r="AT597" s="219" t="s">
        <v>195</v>
      </c>
      <c r="AU597" s="219" t="s">
        <v>82</v>
      </c>
      <c r="AV597" s="14" t="s">
        <v>82</v>
      </c>
      <c r="AW597" s="14" t="s">
        <v>35</v>
      </c>
      <c r="AX597" s="14" t="s">
        <v>73</v>
      </c>
      <c r="AY597" s="219" t="s">
        <v>185</v>
      </c>
    </row>
    <row r="598" spans="2:51" s="14" customFormat="1" ht="11.25">
      <c r="B598" s="209"/>
      <c r="C598" s="210"/>
      <c r="D598" s="200" t="s">
        <v>195</v>
      </c>
      <c r="E598" s="211" t="s">
        <v>19</v>
      </c>
      <c r="F598" s="212" t="s">
        <v>2342</v>
      </c>
      <c r="G598" s="210"/>
      <c r="H598" s="213">
        <v>-3.3029999999999999</v>
      </c>
      <c r="I598" s="214"/>
      <c r="J598" s="210"/>
      <c r="K598" s="210"/>
      <c r="L598" s="215"/>
      <c r="M598" s="216"/>
      <c r="N598" s="217"/>
      <c r="O598" s="217"/>
      <c r="P598" s="217"/>
      <c r="Q598" s="217"/>
      <c r="R598" s="217"/>
      <c r="S598" s="217"/>
      <c r="T598" s="218"/>
      <c r="AT598" s="219" t="s">
        <v>195</v>
      </c>
      <c r="AU598" s="219" t="s">
        <v>82</v>
      </c>
      <c r="AV598" s="14" t="s">
        <v>82</v>
      </c>
      <c r="AW598" s="14" t="s">
        <v>35</v>
      </c>
      <c r="AX598" s="14" t="s">
        <v>73</v>
      </c>
      <c r="AY598" s="219" t="s">
        <v>185</v>
      </c>
    </row>
    <row r="599" spans="2:51" s="13" customFormat="1" ht="11.25">
      <c r="B599" s="198"/>
      <c r="C599" s="199"/>
      <c r="D599" s="200" t="s">
        <v>195</v>
      </c>
      <c r="E599" s="201" t="s">
        <v>19</v>
      </c>
      <c r="F599" s="202" t="s">
        <v>2285</v>
      </c>
      <c r="G599" s="199"/>
      <c r="H599" s="201" t="s">
        <v>19</v>
      </c>
      <c r="I599" s="203"/>
      <c r="J599" s="199"/>
      <c r="K599" s="199"/>
      <c r="L599" s="204"/>
      <c r="M599" s="205"/>
      <c r="N599" s="206"/>
      <c r="O599" s="206"/>
      <c r="P599" s="206"/>
      <c r="Q599" s="206"/>
      <c r="R599" s="206"/>
      <c r="S599" s="206"/>
      <c r="T599" s="207"/>
      <c r="AT599" s="208" t="s">
        <v>195</v>
      </c>
      <c r="AU599" s="208" t="s">
        <v>82</v>
      </c>
      <c r="AV599" s="13" t="s">
        <v>80</v>
      </c>
      <c r="AW599" s="13" t="s">
        <v>35</v>
      </c>
      <c r="AX599" s="13" t="s">
        <v>73</v>
      </c>
      <c r="AY599" s="208" t="s">
        <v>185</v>
      </c>
    </row>
    <row r="600" spans="2:51" s="14" customFormat="1" ht="11.25">
      <c r="B600" s="209"/>
      <c r="C600" s="210"/>
      <c r="D600" s="200" t="s">
        <v>195</v>
      </c>
      <c r="E600" s="211" t="s">
        <v>19</v>
      </c>
      <c r="F600" s="212" t="s">
        <v>2304</v>
      </c>
      <c r="G600" s="210"/>
      <c r="H600" s="213">
        <v>6.1379999999999999</v>
      </c>
      <c r="I600" s="214"/>
      <c r="J600" s="210"/>
      <c r="K600" s="210"/>
      <c r="L600" s="215"/>
      <c r="M600" s="216"/>
      <c r="N600" s="217"/>
      <c r="O600" s="217"/>
      <c r="P600" s="217"/>
      <c r="Q600" s="217"/>
      <c r="R600" s="217"/>
      <c r="S600" s="217"/>
      <c r="T600" s="218"/>
      <c r="AT600" s="219" t="s">
        <v>195</v>
      </c>
      <c r="AU600" s="219" t="s">
        <v>82</v>
      </c>
      <c r="AV600" s="14" t="s">
        <v>82</v>
      </c>
      <c r="AW600" s="14" t="s">
        <v>35</v>
      </c>
      <c r="AX600" s="14" t="s">
        <v>73</v>
      </c>
      <c r="AY600" s="219" t="s">
        <v>185</v>
      </c>
    </row>
    <row r="601" spans="2:51" s="14" customFormat="1" ht="11.25">
      <c r="B601" s="209"/>
      <c r="C601" s="210"/>
      <c r="D601" s="200" t="s">
        <v>195</v>
      </c>
      <c r="E601" s="211" t="s">
        <v>19</v>
      </c>
      <c r="F601" s="212" t="s">
        <v>1662</v>
      </c>
      <c r="G601" s="210"/>
      <c r="H601" s="213">
        <v>-3.5640000000000001</v>
      </c>
      <c r="I601" s="214"/>
      <c r="J601" s="210"/>
      <c r="K601" s="210"/>
      <c r="L601" s="215"/>
      <c r="M601" s="216"/>
      <c r="N601" s="217"/>
      <c r="O601" s="217"/>
      <c r="P601" s="217"/>
      <c r="Q601" s="217"/>
      <c r="R601" s="217"/>
      <c r="S601" s="217"/>
      <c r="T601" s="218"/>
      <c r="AT601" s="219" t="s">
        <v>195</v>
      </c>
      <c r="AU601" s="219" t="s">
        <v>82</v>
      </c>
      <c r="AV601" s="14" t="s">
        <v>82</v>
      </c>
      <c r="AW601" s="14" t="s">
        <v>35</v>
      </c>
      <c r="AX601" s="14" t="s">
        <v>73</v>
      </c>
      <c r="AY601" s="219" t="s">
        <v>185</v>
      </c>
    </row>
    <row r="602" spans="2:51" s="13" customFormat="1" ht="11.25">
      <c r="B602" s="198"/>
      <c r="C602" s="199"/>
      <c r="D602" s="200" t="s">
        <v>195</v>
      </c>
      <c r="E602" s="201" t="s">
        <v>19</v>
      </c>
      <c r="F602" s="202" t="s">
        <v>2287</v>
      </c>
      <c r="G602" s="199"/>
      <c r="H602" s="201" t="s">
        <v>19</v>
      </c>
      <c r="I602" s="203"/>
      <c r="J602" s="199"/>
      <c r="K602" s="199"/>
      <c r="L602" s="204"/>
      <c r="M602" s="205"/>
      <c r="N602" s="206"/>
      <c r="O602" s="206"/>
      <c r="P602" s="206"/>
      <c r="Q602" s="206"/>
      <c r="R602" s="206"/>
      <c r="S602" s="206"/>
      <c r="T602" s="207"/>
      <c r="AT602" s="208" t="s">
        <v>195</v>
      </c>
      <c r="AU602" s="208" t="s">
        <v>82</v>
      </c>
      <c r="AV602" s="13" t="s">
        <v>80</v>
      </c>
      <c r="AW602" s="13" t="s">
        <v>35</v>
      </c>
      <c r="AX602" s="13" t="s">
        <v>73</v>
      </c>
      <c r="AY602" s="208" t="s">
        <v>185</v>
      </c>
    </row>
    <row r="603" spans="2:51" s="14" customFormat="1" ht="11.25">
      <c r="B603" s="209"/>
      <c r="C603" s="210"/>
      <c r="D603" s="200" t="s">
        <v>195</v>
      </c>
      <c r="E603" s="211" t="s">
        <v>19</v>
      </c>
      <c r="F603" s="212" t="s">
        <v>2301</v>
      </c>
      <c r="G603" s="210"/>
      <c r="H603" s="213">
        <v>8.99</v>
      </c>
      <c r="I603" s="214"/>
      <c r="J603" s="210"/>
      <c r="K603" s="210"/>
      <c r="L603" s="215"/>
      <c r="M603" s="216"/>
      <c r="N603" s="217"/>
      <c r="O603" s="217"/>
      <c r="P603" s="217"/>
      <c r="Q603" s="217"/>
      <c r="R603" s="217"/>
      <c r="S603" s="217"/>
      <c r="T603" s="218"/>
      <c r="AT603" s="219" t="s">
        <v>195</v>
      </c>
      <c r="AU603" s="219" t="s">
        <v>82</v>
      </c>
      <c r="AV603" s="14" t="s">
        <v>82</v>
      </c>
      <c r="AW603" s="14" t="s">
        <v>35</v>
      </c>
      <c r="AX603" s="14" t="s">
        <v>73</v>
      </c>
      <c r="AY603" s="219" t="s">
        <v>185</v>
      </c>
    </row>
    <row r="604" spans="2:51" s="14" customFormat="1" ht="11.25">
      <c r="B604" s="209"/>
      <c r="C604" s="210"/>
      <c r="D604" s="200" t="s">
        <v>195</v>
      </c>
      <c r="E604" s="211" t="s">
        <v>19</v>
      </c>
      <c r="F604" s="212" t="s">
        <v>2341</v>
      </c>
      <c r="G604" s="210"/>
      <c r="H604" s="213">
        <v>-5.22</v>
      </c>
      <c r="I604" s="214"/>
      <c r="J604" s="210"/>
      <c r="K604" s="210"/>
      <c r="L604" s="215"/>
      <c r="M604" s="216"/>
      <c r="N604" s="217"/>
      <c r="O604" s="217"/>
      <c r="P604" s="217"/>
      <c r="Q604" s="217"/>
      <c r="R604" s="217"/>
      <c r="S604" s="217"/>
      <c r="T604" s="218"/>
      <c r="AT604" s="219" t="s">
        <v>195</v>
      </c>
      <c r="AU604" s="219" t="s">
        <v>82</v>
      </c>
      <c r="AV604" s="14" t="s">
        <v>82</v>
      </c>
      <c r="AW604" s="14" t="s">
        <v>35</v>
      </c>
      <c r="AX604" s="14" t="s">
        <v>73</v>
      </c>
      <c r="AY604" s="219" t="s">
        <v>185</v>
      </c>
    </row>
    <row r="605" spans="2:51" s="13" customFormat="1" ht="11.25">
      <c r="B605" s="198"/>
      <c r="C605" s="199"/>
      <c r="D605" s="200" t="s">
        <v>195</v>
      </c>
      <c r="E605" s="201" t="s">
        <v>19</v>
      </c>
      <c r="F605" s="202" t="s">
        <v>2305</v>
      </c>
      <c r="G605" s="199"/>
      <c r="H605" s="201" t="s">
        <v>19</v>
      </c>
      <c r="I605" s="203"/>
      <c r="J605" s="199"/>
      <c r="K605" s="199"/>
      <c r="L605" s="204"/>
      <c r="M605" s="205"/>
      <c r="N605" s="206"/>
      <c r="O605" s="206"/>
      <c r="P605" s="206"/>
      <c r="Q605" s="206"/>
      <c r="R605" s="206"/>
      <c r="S605" s="206"/>
      <c r="T605" s="207"/>
      <c r="AT605" s="208" t="s">
        <v>195</v>
      </c>
      <c r="AU605" s="208" t="s">
        <v>82</v>
      </c>
      <c r="AV605" s="13" t="s">
        <v>80</v>
      </c>
      <c r="AW605" s="13" t="s">
        <v>35</v>
      </c>
      <c r="AX605" s="13" t="s">
        <v>73</v>
      </c>
      <c r="AY605" s="208" t="s">
        <v>185</v>
      </c>
    </row>
    <row r="606" spans="2:51" s="14" customFormat="1" ht="11.25">
      <c r="B606" s="209"/>
      <c r="C606" s="210"/>
      <c r="D606" s="200" t="s">
        <v>195</v>
      </c>
      <c r="E606" s="211" t="s">
        <v>19</v>
      </c>
      <c r="F606" s="212" t="s">
        <v>2343</v>
      </c>
      <c r="G606" s="210"/>
      <c r="H606" s="213">
        <v>17.05</v>
      </c>
      <c r="I606" s="214"/>
      <c r="J606" s="210"/>
      <c r="K606" s="210"/>
      <c r="L606" s="215"/>
      <c r="M606" s="216"/>
      <c r="N606" s="217"/>
      <c r="O606" s="217"/>
      <c r="P606" s="217"/>
      <c r="Q606" s="217"/>
      <c r="R606" s="217"/>
      <c r="S606" s="217"/>
      <c r="T606" s="218"/>
      <c r="AT606" s="219" t="s">
        <v>195</v>
      </c>
      <c r="AU606" s="219" t="s">
        <v>82</v>
      </c>
      <c r="AV606" s="14" t="s">
        <v>82</v>
      </c>
      <c r="AW606" s="14" t="s">
        <v>35</v>
      </c>
      <c r="AX606" s="14" t="s">
        <v>73</v>
      </c>
      <c r="AY606" s="219" t="s">
        <v>185</v>
      </c>
    </row>
    <row r="607" spans="2:51" s="14" customFormat="1" ht="11.25">
      <c r="B607" s="209"/>
      <c r="C607" s="210"/>
      <c r="D607" s="200" t="s">
        <v>195</v>
      </c>
      <c r="E607" s="211" t="s">
        <v>19</v>
      </c>
      <c r="F607" s="212" t="s">
        <v>1619</v>
      </c>
      <c r="G607" s="210"/>
      <c r="H607" s="213">
        <v>2.4</v>
      </c>
      <c r="I607" s="214"/>
      <c r="J607" s="210"/>
      <c r="K607" s="210"/>
      <c r="L607" s="215"/>
      <c r="M607" s="216"/>
      <c r="N607" s="217"/>
      <c r="O607" s="217"/>
      <c r="P607" s="217"/>
      <c r="Q607" s="217"/>
      <c r="R607" s="217"/>
      <c r="S607" s="217"/>
      <c r="T607" s="218"/>
      <c r="AT607" s="219" t="s">
        <v>195</v>
      </c>
      <c r="AU607" s="219" t="s">
        <v>82</v>
      </c>
      <c r="AV607" s="14" t="s">
        <v>82</v>
      </c>
      <c r="AW607" s="14" t="s">
        <v>35</v>
      </c>
      <c r="AX607" s="14" t="s">
        <v>73</v>
      </c>
      <c r="AY607" s="219" t="s">
        <v>185</v>
      </c>
    </row>
    <row r="608" spans="2:51" s="14" customFormat="1" ht="11.25">
      <c r="B608" s="209"/>
      <c r="C608" s="210"/>
      <c r="D608" s="200" t="s">
        <v>195</v>
      </c>
      <c r="E608" s="211" t="s">
        <v>19</v>
      </c>
      <c r="F608" s="212" t="s">
        <v>1620</v>
      </c>
      <c r="G608" s="210"/>
      <c r="H608" s="213">
        <v>-6</v>
      </c>
      <c r="I608" s="214"/>
      <c r="J608" s="210"/>
      <c r="K608" s="210"/>
      <c r="L608" s="215"/>
      <c r="M608" s="216"/>
      <c r="N608" s="217"/>
      <c r="O608" s="217"/>
      <c r="P608" s="217"/>
      <c r="Q608" s="217"/>
      <c r="R608" s="217"/>
      <c r="S608" s="217"/>
      <c r="T608" s="218"/>
      <c r="AT608" s="219" t="s">
        <v>195</v>
      </c>
      <c r="AU608" s="219" t="s">
        <v>82</v>
      </c>
      <c r="AV608" s="14" t="s">
        <v>82</v>
      </c>
      <c r="AW608" s="14" t="s">
        <v>35</v>
      </c>
      <c r="AX608" s="14" t="s">
        <v>73</v>
      </c>
      <c r="AY608" s="219" t="s">
        <v>185</v>
      </c>
    </row>
    <row r="609" spans="2:51" s="13" customFormat="1" ht="11.25">
      <c r="B609" s="198"/>
      <c r="C609" s="199"/>
      <c r="D609" s="200" t="s">
        <v>195</v>
      </c>
      <c r="E609" s="201" t="s">
        <v>19</v>
      </c>
      <c r="F609" s="202" t="s">
        <v>2307</v>
      </c>
      <c r="G609" s="199"/>
      <c r="H609" s="201" t="s">
        <v>19</v>
      </c>
      <c r="I609" s="203"/>
      <c r="J609" s="199"/>
      <c r="K609" s="199"/>
      <c r="L609" s="204"/>
      <c r="M609" s="205"/>
      <c r="N609" s="206"/>
      <c r="O609" s="206"/>
      <c r="P609" s="206"/>
      <c r="Q609" s="206"/>
      <c r="R609" s="206"/>
      <c r="S609" s="206"/>
      <c r="T609" s="207"/>
      <c r="AT609" s="208" t="s">
        <v>195</v>
      </c>
      <c r="AU609" s="208" t="s">
        <v>82</v>
      </c>
      <c r="AV609" s="13" t="s">
        <v>80</v>
      </c>
      <c r="AW609" s="13" t="s">
        <v>35</v>
      </c>
      <c r="AX609" s="13" t="s">
        <v>73</v>
      </c>
      <c r="AY609" s="208" t="s">
        <v>185</v>
      </c>
    </row>
    <row r="610" spans="2:51" s="14" customFormat="1" ht="11.25">
      <c r="B610" s="209"/>
      <c r="C610" s="210"/>
      <c r="D610" s="200" t="s">
        <v>195</v>
      </c>
      <c r="E610" s="211" t="s">
        <v>19</v>
      </c>
      <c r="F610" s="212" t="s">
        <v>2308</v>
      </c>
      <c r="G610" s="210"/>
      <c r="H610" s="213">
        <v>25.11</v>
      </c>
      <c r="I610" s="214"/>
      <c r="J610" s="210"/>
      <c r="K610" s="210"/>
      <c r="L610" s="215"/>
      <c r="M610" s="216"/>
      <c r="N610" s="217"/>
      <c r="O610" s="217"/>
      <c r="P610" s="217"/>
      <c r="Q610" s="217"/>
      <c r="R610" s="217"/>
      <c r="S610" s="217"/>
      <c r="T610" s="218"/>
      <c r="AT610" s="219" t="s">
        <v>195</v>
      </c>
      <c r="AU610" s="219" t="s">
        <v>82</v>
      </c>
      <c r="AV610" s="14" t="s">
        <v>82</v>
      </c>
      <c r="AW610" s="14" t="s">
        <v>35</v>
      </c>
      <c r="AX610" s="14" t="s">
        <v>73</v>
      </c>
      <c r="AY610" s="219" t="s">
        <v>185</v>
      </c>
    </row>
    <row r="611" spans="2:51" s="14" customFormat="1" ht="11.25">
      <c r="B611" s="209"/>
      <c r="C611" s="210"/>
      <c r="D611" s="200" t="s">
        <v>195</v>
      </c>
      <c r="E611" s="211" t="s">
        <v>19</v>
      </c>
      <c r="F611" s="212" t="s">
        <v>1623</v>
      </c>
      <c r="G611" s="210"/>
      <c r="H611" s="213">
        <v>3.78</v>
      </c>
      <c r="I611" s="214"/>
      <c r="J611" s="210"/>
      <c r="K611" s="210"/>
      <c r="L611" s="215"/>
      <c r="M611" s="216"/>
      <c r="N611" s="217"/>
      <c r="O611" s="217"/>
      <c r="P611" s="217"/>
      <c r="Q611" s="217"/>
      <c r="R611" s="217"/>
      <c r="S611" s="217"/>
      <c r="T611" s="218"/>
      <c r="AT611" s="219" t="s">
        <v>195</v>
      </c>
      <c r="AU611" s="219" t="s">
        <v>82</v>
      </c>
      <c r="AV611" s="14" t="s">
        <v>82</v>
      </c>
      <c r="AW611" s="14" t="s">
        <v>35</v>
      </c>
      <c r="AX611" s="14" t="s">
        <v>73</v>
      </c>
      <c r="AY611" s="219" t="s">
        <v>185</v>
      </c>
    </row>
    <row r="612" spans="2:51" s="14" customFormat="1" ht="11.25">
      <c r="B612" s="209"/>
      <c r="C612" s="210"/>
      <c r="D612" s="200" t="s">
        <v>195</v>
      </c>
      <c r="E612" s="211" t="s">
        <v>19</v>
      </c>
      <c r="F612" s="212" t="s">
        <v>1624</v>
      </c>
      <c r="G612" s="210"/>
      <c r="H612" s="213">
        <v>-8.4</v>
      </c>
      <c r="I612" s="214"/>
      <c r="J612" s="210"/>
      <c r="K612" s="210"/>
      <c r="L612" s="215"/>
      <c r="M612" s="216"/>
      <c r="N612" s="217"/>
      <c r="O612" s="217"/>
      <c r="P612" s="217"/>
      <c r="Q612" s="217"/>
      <c r="R612" s="217"/>
      <c r="S612" s="217"/>
      <c r="T612" s="218"/>
      <c r="AT612" s="219" t="s">
        <v>195</v>
      </c>
      <c r="AU612" s="219" t="s">
        <v>82</v>
      </c>
      <c r="AV612" s="14" t="s">
        <v>82</v>
      </c>
      <c r="AW612" s="14" t="s">
        <v>35</v>
      </c>
      <c r="AX612" s="14" t="s">
        <v>73</v>
      </c>
      <c r="AY612" s="219" t="s">
        <v>185</v>
      </c>
    </row>
    <row r="613" spans="2:51" s="13" customFormat="1" ht="11.25">
      <c r="B613" s="198"/>
      <c r="C613" s="199"/>
      <c r="D613" s="200" t="s">
        <v>195</v>
      </c>
      <c r="E613" s="201" t="s">
        <v>19</v>
      </c>
      <c r="F613" s="202" t="s">
        <v>2309</v>
      </c>
      <c r="G613" s="199"/>
      <c r="H613" s="201" t="s">
        <v>19</v>
      </c>
      <c r="I613" s="203"/>
      <c r="J613" s="199"/>
      <c r="K613" s="199"/>
      <c r="L613" s="204"/>
      <c r="M613" s="205"/>
      <c r="N613" s="206"/>
      <c r="O613" s="206"/>
      <c r="P613" s="206"/>
      <c r="Q613" s="206"/>
      <c r="R613" s="206"/>
      <c r="S613" s="206"/>
      <c r="T613" s="207"/>
      <c r="AT613" s="208" t="s">
        <v>195</v>
      </c>
      <c r="AU613" s="208" t="s">
        <v>82</v>
      </c>
      <c r="AV613" s="13" t="s">
        <v>80</v>
      </c>
      <c r="AW613" s="13" t="s">
        <v>35</v>
      </c>
      <c r="AX613" s="13" t="s">
        <v>73</v>
      </c>
      <c r="AY613" s="208" t="s">
        <v>185</v>
      </c>
    </row>
    <row r="614" spans="2:51" s="14" customFormat="1" ht="11.25">
      <c r="B614" s="209"/>
      <c r="C614" s="210"/>
      <c r="D614" s="200" t="s">
        <v>195</v>
      </c>
      <c r="E614" s="211" t="s">
        <v>19</v>
      </c>
      <c r="F614" s="212" t="s">
        <v>2310</v>
      </c>
      <c r="G614" s="210"/>
      <c r="H614" s="213">
        <v>10.602</v>
      </c>
      <c r="I614" s="214"/>
      <c r="J614" s="210"/>
      <c r="K614" s="210"/>
      <c r="L614" s="215"/>
      <c r="M614" s="216"/>
      <c r="N614" s="217"/>
      <c r="O614" s="217"/>
      <c r="P614" s="217"/>
      <c r="Q614" s="217"/>
      <c r="R614" s="217"/>
      <c r="S614" s="217"/>
      <c r="T614" s="218"/>
      <c r="AT614" s="219" t="s">
        <v>195</v>
      </c>
      <c r="AU614" s="219" t="s">
        <v>82</v>
      </c>
      <c r="AV614" s="14" t="s">
        <v>82</v>
      </c>
      <c r="AW614" s="14" t="s">
        <v>35</v>
      </c>
      <c r="AX614" s="14" t="s">
        <v>73</v>
      </c>
      <c r="AY614" s="219" t="s">
        <v>185</v>
      </c>
    </row>
    <row r="615" spans="2:51" s="14" customFormat="1" ht="11.25">
      <c r="B615" s="209"/>
      <c r="C615" s="210"/>
      <c r="D615" s="200" t="s">
        <v>195</v>
      </c>
      <c r="E615" s="211" t="s">
        <v>19</v>
      </c>
      <c r="F615" s="212" t="s">
        <v>2311</v>
      </c>
      <c r="G615" s="210"/>
      <c r="H615" s="213">
        <v>1.56</v>
      </c>
      <c r="I615" s="214"/>
      <c r="J615" s="210"/>
      <c r="K615" s="210"/>
      <c r="L615" s="215"/>
      <c r="M615" s="216"/>
      <c r="N615" s="217"/>
      <c r="O615" s="217"/>
      <c r="P615" s="217"/>
      <c r="Q615" s="217"/>
      <c r="R615" s="217"/>
      <c r="S615" s="217"/>
      <c r="T615" s="218"/>
      <c r="AT615" s="219" t="s">
        <v>195</v>
      </c>
      <c r="AU615" s="219" t="s">
        <v>82</v>
      </c>
      <c r="AV615" s="14" t="s">
        <v>82</v>
      </c>
      <c r="AW615" s="14" t="s">
        <v>35</v>
      </c>
      <c r="AX615" s="14" t="s">
        <v>73</v>
      </c>
      <c r="AY615" s="219" t="s">
        <v>185</v>
      </c>
    </row>
    <row r="616" spans="2:51" s="14" customFormat="1" ht="11.25">
      <c r="B616" s="209"/>
      <c r="C616" s="210"/>
      <c r="D616" s="200" t="s">
        <v>195</v>
      </c>
      <c r="E616" s="211" t="s">
        <v>19</v>
      </c>
      <c r="F616" s="212" t="s">
        <v>2312</v>
      </c>
      <c r="G616" s="210"/>
      <c r="H616" s="213">
        <v>-1.6</v>
      </c>
      <c r="I616" s="214"/>
      <c r="J616" s="210"/>
      <c r="K616" s="210"/>
      <c r="L616" s="215"/>
      <c r="M616" s="216"/>
      <c r="N616" s="217"/>
      <c r="O616" s="217"/>
      <c r="P616" s="217"/>
      <c r="Q616" s="217"/>
      <c r="R616" s="217"/>
      <c r="S616" s="217"/>
      <c r="T616" s="218"/>
      <c r="AT616" s="219" t="s">
        <v>195</v>
      </c>
      <c r="AU616" s="219" t="s">
        <v>82</v>
      </c>
      <c r="AV616" s="14" t="s">
        <v>82</v>
      </c>
      <c r="AW616" s="14" t="s">
        <v>35</v>
      </c>
      <c r="AX616" s="14" t="s">
        <v>73</v>
      </c>
      <c r="AY616" s="219" t="s">
        <v>185</v>
      </c>
    </row>
    <row r="617" spans="2:51" s="13" customFormat="1" ht="11.25">
      <c r="B617" s="198"/>
      <c r="C617" s="199"/>
      <c r="D617" s="200" t="s">
        <v>195</v>
      </c>
      <c r="E617" s="201" t="s">
        <v>19</v>
      </c>
      <c r="F617" s="202" t="s">
        <v>2313</v>
      </c>
      <c r="G617" s="199"/>
      <c r="H617" s="201" t="s">
        <v>19</v>
      </c>
      <c r="I617" s="203"/>
      <c r="J617" s="199"/>
      <c r="K617" s="199"/>
      <c r="L617" s="204"/>
      <c r="M617" s="205"/>
      <c r="N617" s="206"/>
      <c r="O617" s="206"/>
      <c r="P617" s="206"/>
      <c r="Q617" s="206"/>
      <c r="R617" s="206"/>
      <c r="S617" s="206"/>
      <c r="T617" s="207"/>
      <c r="AT617" s="208" t="s">
        <v>195</v>
      </c>
      <c r="AU617" s="208" t="s">
        <v>82</v>
      </c>
      <c r="AV617" s="13" t="s">
        <v>80</v>
      </c>
      <c r="AW617" s="13" t="s">
        <v>35</v>
      </c>
      <c r="AX617" s="13" t="s">
        <v>73</v>
      </c>
      <c r="AY617" s="208" t="s">
        <v>185</v>
      </c>
    </row>
    <row r="618" spans="2:51" s="14" customFormat="1" ht="11.25">
      <c r="B618" s="209"/>
      <c r="C618" s="210"/>
      <c r="D618" s="200" t="s">
        <v>195</v>
      </c>
      <c r="E618" s="211" t="s">
        <v>19</v>
      </c>
      <c r="F618" s="212" t="s">
        <v>2314</v>
      </c>
      <c r="G618" s="210"/>
      <c r="H618" s="213">
        <v>25.978000000000002</v>
      </c>
      <c r="I618" s="214"/>
      <c r="J618" s="210"/>
      <c r="K618" s="210"/>
      <c r="L618" s="215"/>
      <c r="M618" s="216"/>
      <c r="N618" s="217"/>
      <c r="O618" s="217"/>
      <c r="P618" s="217"/>
      <c r="Q618" s="217"/>
      <c r="R618" s="217"/>
      <c r="S618" s="217"/>
      <c r="T618" s="218"/>
      <c r="AT618" s="219" t="s">
        <v>195</v>
      </c>
      <c r="AU618" s="219" t="s">
        <v>82</v>
      </c>
      <c r="AV618" s="14" t="s">
        <v>82</v>
      </c>
      <c r="AW618" s="14" t="s">
        <v>35</v>
      </c>
      <c r="AX618" s="14" t="s">
        <v>73</v>
      </c>
      <c r="AY618" s="219" t="s">
        <v>185</v>
      </c>
    </row>
    <row r="619" spans="2:51" s="14" customFormat="1" ht="11.25">
      <c r="B619" s="209"/>
      <c r="C619" s="210"/>
      <c r="D619" s="200" t="s">
        <v>195</v>
      </c>
      <c r="E619" s="211" t="s">
        <v>19</v>
      </c>
      <c r="F619" s="212" t="s">
        <v>1623</v>
      </c>
      <c r="G619" s="210"/>
      <c r="H619" s="213">
        <v>3.78</v>
      </c>
      <c r="I619" s="214"/>
      <c r="J619" s="210"/>
      <c r="K619" s="210"/>
      <c r="L619" s="215"/>
      <c r="M619" s="216"/>
      <c r="N619" s="217"/>
      <c r="O619" s="217"/>
      <c r="P619" s="217"/>
      <c r="Q619" s="217"/>
      <c r="R619" s="217"/>
      <c r="S619" s="217"/>
      <c r="T619" s="218"/>
      <c r="AT619" s="219" t="s">
        <v>195</v>
      </c>
      <c r="AU619" s="219" t="s">
        <v>82</v>
      </c>
      <c r="AV619" s="14" t="s">
        <v>82</v>
      </c>
      <c r="AW619" s="14" t="s">
        <v>35</v>
      </c>
      <c r="AX619" s="14" t="s">
        <v>73</v>
      </c>
      <c r="AY619" s="219" t="s">
        <v>185</v>
      </c>
    </row>
    <row r="620" spans="2:51" s="14" customFormat="1" ht="11.25">
      <c r="B620" s="209"/>
      <c r="C620" s="210"/>
      <c r="D620" s="200" t="s">
        <v>195</v>
      </c>
      <c r="E620" s="211" t="s">
        <v>19</v>
      </c>
      <c r="F620" s="212" t="s">
        <v>2344</v>
      </c>
      <c r="G620" s="210"/>
      <c r="H620" s="213">
        <v>-4.7</v>
      </c>
      <c r="I620" s="214"/>
      <c r="J620" s="210"/>
      <c r="K620" s="210"/>
      <c r="L620" s="215"/>
      <c r="M620" s="216"/>
      <c r="N620" s="217"/>
      <c r="O620" s="217"/>
      <c r="P620" s="217"/>
      <c r="Q620" s="217"/>
      <c r="R620" s="217"/>
      <c r="S620" s="217"/>
      <c r="T620" s="218"/>
      <c r="AT620" s="219" t="s">
        <v>195</v>
      </c>
      <c r="AU620" s="219" t="s">
        <v>82</v>
      </c>
      <c r="AV620" s="14" t="s">
        <v>82</v>
      </c>
      <c r="AW620" s="14" t="s">
        <v>35</v>
      </c>
      <c r="AX620" s="14" t="s">
        <v>73</v>
      </c>
      <c r="AY620" s="219" t="s">
        <v>185</v>
      </c>
    </row>
    <row r="621" spans="2:51" s="13" customFormat="1" ht="11.25">
      <c r="B621" s="198"/>
      <c r="C621" s="199"/>
      <c r="D621" s="200" t="s">
        <v>195</v>
      </c>
      <c r="E621" s="201" t="s">
        <v>19</v>
      </c>
      <c r="F621" s="202" t="s">
        <v>2315</v>
      </c>
      <c r="G621" s="199"/>
      <c r="H621" s="201" t="s">
        <v>19</v>
      </c>
      <c r="I621" s="203"/>
      <c r="J621" s="199"/>
      <c r="K621" s="199"/>
      <c r="L621" s="204"/>
      <c r="M621" s="205"/>
      <c r="N621" s="206"/>
      <c r="O621" s="206"/>
      <c r="P621" s="206"/>
      <c r="Q621" s="206"/>
      <c r="R621" s="206"/>
      <c r="S621" s="206"/>
      <c r="T621" s="207"/>
      <c r="AT621" s="208" t="s">
        <v>195</v>
      </c>
      <c r="AU621" s="208" t="s">
        <v>82</v>
      </c>
      <c r="AV621" s="13" t="s">
        <v>80</v>
      </c>
      <c r="AW621" s="13" t="s">
        <v>35</v>
      </c>
      <c r="AX621" s="13" t="s">
        <v>73</v>
      </c>
      <c r="AY621" s="208" t="s">
        <v>185</v>
      </c>
    </row>
    <row r="622" spans="2:51" s="14" customFormat="1" ht="11.25">
      <c r="B622" s="209"/>
      <c r="C622" s="210"/>
      <c r="D622" s="200" t="s">
        <v>195</v>
      </c>
      <c r="E622" s="211" t="s">
        <v>19</v>
      </c>
      <c r="F622" s="212" t="s">
        <v>2316</v>
      </c>
      <c r="G622" s="210"/>
      <c r="H622" s="213">
        <v>10.68</v>
      </c>
      <c r="I622" s="214"/>
      <c r="J622" s="210"/>
      <c r="K622" s="210"/>
      <c r="L622" s="215"/>
      <c r="M622" s="216"/>
      <c r="N622" s="217"/>
      <c r="O622" s="217"/>
      <c r="P622" s="217"/>
      <c r="Q622" s="217"/>
      <c r="R622" s="217"/>
      <c r="S622" s="217"/>
      <c r="T622" s="218"/>
      <c r="AT622" s="219" t="s">
        <v>195</v>
      </c>
      <c r="AU622" s="219" t="s">
        <v>82</v>
      </c>
      <c r="AV622" s="14" t="s">
        <v>82</v>
      </c>
      <c r="AW622" s="14" t="s">
        <v>35</v>
      </c>
      <c r="AX622" s="14" t="s">
        <v>73</v>
      </c>
      <c r="AY622" s="219" t="s">
        <v>185</v>
      </c>
    </row>
    <row r="623" spans="2:51" s="14" customFormat="1" ht="11.25">
      <c r="B623" s="209"/>
      <c r="C623" s="210"/>
      <c r="D623" s="200" t="s">
        <v>195</v>
      </c>
      <c r="E623" s="211" t="s">
        <v>19</v>
      </c>
      <c r="F623" s="212" t="s">
        <v>1629</v>
      </c>
      <c r="G623" s="210"/>
      <c r="H623" s="213">
        <v>2.1</v>
      </c>
      <c r="I623" s="214"/>
      <c r="J623" s="210"/>
      <c r="K623" s="210"/>
      <c r="L623" s="215"/>
      <c r="M623" s="216"/>
      <c r="N623" s="217"/>
      <c r="O623" s="217"/>
      <c r="P623" s="217"/>
      <c r="Q623" s="217"/>
      <c r="R623" s="217"/>
      <c r="S623" s="217"/>
      <c r="T623" s="218"/>
      <c r="AT623" s="219" t="s">
        <v>195</v>
      </c>
      <c r="AU623" s="219" t="s">
        <v>82</v>
      </c>
      <c r="AV623" s="14" t="s">
        <v>82</v>
      </c>
      <c r="AW623" s="14" t="s">
        <v>35</v>
      </c>
      <c r="AX623" s="14" t="s">
        <v>73</v>
      </c>
      <c r="AY623" s="219" t="s">
        <v>185</v>
      </c>
    </row>
    <row r="624" spans="2:51" s="14" customFormat="1" ht="11.25">
      <c r="B624" s="209"/>
      <c r="C624" s="210"/>
      <c r="D624" s="200" t="s">
        <v>195</v>
      </c>
      <c r="E624" s="211" t="s">
        <v>19</v>
      </c>
      <c r="F624" s="212" t="s">
        <v>1630</v>
      </c>
      <c r="G624" s="210"/>
      <c r="H624" s="213">
        <v>-3</v>
      </c>
      <c r="I624" s="214"/>
      <c r="J624" s="210"/>
      <c r="K624" s="210"/>
      <c r="L624" s="215"/>
      <c r="M624" s="216"/>
      <c r="N624" s="217"/>
      <c r="O624" s="217"/>
      <c r="P624" s="217"/>
      <c r="Q624" s="217"/>
      <c r="R624" s="217"/>
      <c r="S624" s="217"/>
      <c r="T624" s="218"/>
      <c r="AT624" s="219" t="s">
        <v>195</v>
      </c>
      <c r="AU624" s="219" t="s">
        <v>82</v>
      </c>
      <c r="AV624" s="14" t="s">
        <v>82</v>
      </c>
      <c r="AW624" s="14" t="s">
        <v>35</v>
      </c>
      <c r="AX624" s="14" t="s">
        <v>73</v>
      </c>
      <c r="AY624" s="219" t="s">
        <v>185</v>
      </c>
    </row>
    <row r="625" spans="2:51" s="13" customFormat="1" ht="11.25">
      <c r="B625" s="198"/>
      <c r="C625" s="199"/>
      <c r="D625" s="200" t="s">
        <v>195</v>
      </c>
      <c r="E625" s="201" t="s">
        <v>19</v>
      </c>
      <c r="F625" s="202" t="s">
        <v>2317</v>
      </c>
      <c r="G625" s="199"/>
      <c r="H625" s="201" t="s">
        <v>19</v>
      </c>
      <c r="I625" s="203"/>
      <c r="J625" s="199"/>
      <c r="K625" s="199"/>
      <c r="L625" s="204"/>
      <c r="M625" s="205"/>
      <c r="N625" s="206"/>
      <c r="O625" s="206"/>
      <c r="P625" s="206"/>
      <c r="Q625" s="206"/>
      <c r="R625" s="206"/>
      <c r="S625" s="206"/>
      <c r="T625" s="207"/>
      <c r="AT625" s="208" t="s">
        <v>195</v>
      </c>
      <c r="AU625" s="208" t="s">
        <v>82</v>
      </c>
      <c r="AV625" s="13" t="s">
        <v>80</v>
      </c>
      <c r="AW625" s="13" t="s">
        <v>35</v>
      </c>
      <c r="AX625" s="13" t="s">
        <v>73</v>
      </c>
      <c r="AY625" s="208" t="s">
        <v>185</v>
      </c>
    </row>
    <row r="626" spans="2:51" s="14" customFormat="1" ht="11.25">
      <c r="B626" s="209"/>
      <c r="C626" s="210"/>
      <c r="D626" s="200" t="s">
        <v>195</v>
      </c>
      <c r="E626" s="211" t="s">
        <v>19</v>
      </c>
      <c r="F626" s="212" t="s">
        <v>2318</v>
      </c>
      <c r="G626" s="210"/>
      <c r="H626" s="213">
        <v>10.664</v>
      </c>
      <c r="I626" s="214"/>
      <c r="J626" s="210"/>
      <c r="K626" s="210"/>
      <c r="L626" s="215"/>
      <c r="M626" s="216"/>
      <c r="N626" s="217"/>
      <c r="O626" s="217"/>
      <c r="P626" s="217"/>
      <c r="Q626" s="217"/>
      <c r="R626" s="217"/>
      <c r="S626" s="217"/>
      <c r="T626" s="218"/>
      <c r="AT626" s="219" t="s">
        <v>195</v>
      </c>
      <c r="AU626" s="219" t="s">
        <v>82</v>
      </c>
      <c r="AV626" s="14" t="s">
        <v>82</v>
      </c>
      <c r="AW626" s="14" t="s">
        <v>35</v>
      </c>
      <c r="AX626" s="14" t="s">
        <v>73</v>
      </c>
      <c r="AY626" s="219" t="s">
        <v>185</v>
      </c>
    </row>
    <row r="627" spans="2:51" s="14" customFormat="1" ht="11.25">
      <c r="B627" s="209"/>
      <c r="C627" s="210"/>
      <c r="D627" s="200" t="s">
        <v>195</v>
      </c>
      <c r="E627" s="211" t="s">
        <v>19</v>
      </c>
      <c r="F627" s="212" t="s">
        <v>1629</v>
      </c>
      <c r="G627" s="210"/>
      <c r="H627" s="213">
        <v>2.1</v>
      </c>
      <c r="I627" s="214"/>
      <c r="J627" s="210"/>
      <c r="K627" s="210"/>
      <c r="L627" s="215"/>
      <c r="M627" s="216"/>
      <c r="N627" s="217"/>
      <c r="O627" s="217"/>
      <c r="P627" s="217"/>
      <c r="Q627" s="217"/>
      <c r="R627" s="217"/>
      <c r="S627" s="217"/>
      <c r="T627" s="218"/>
      <c r="AT627" s="219" t="s">
        <v>195</v>
      </c>
      <c r="AU627" s="219" t="s">
        <v>82</v>
      </c>
      <c r="AV627" s="14" t="s">
        <v>82</v>
      </c>
      <c r="AW627" s="14" t="s">
        <v>35</v>
      </c>
      <c r="AX627" s="14" t="s">
        <v>73</v>
      </c>
      <c r="AY627" s="219" t="s">
        <v>185</v>
      </c>
    </row>
    <row r="628" spans="2:51" s="14" customFormat="1" ht="11.25">
      <c r="B628" s="209"/>
      <c r="C628" s="210"/>
      <c r="D628" s="200" t="s">
        <v>195</v>
      </c>
      <c r="E628" s="211" t="s">
        <v>19</v>
      </c>
      <c r="F628" s="212" t="s">
        <v>1630</v>
      </c>
      <c r="G628" s="210"/>
      <c r="H628" s="213">
        <v>-3</v>
      </c>
      <c r="I628" s="214"/>
      <c r="J628" s="210"/>
      <c r="K628" s="210"/>
      <c r="L628" s="215"/>
      <c r="M628" s="216"/>
      <c r="N628" s="217"/>
      <c r="O628" s="217"/>
      <c r="P628" s="217"/>
      <c r="Q628" s="217"/>
      <c r="R628" s="217"/>
      <c r="S628" s="217"/>
      <c r="T628" s="218"/>
      <c r="AT628" s="219" t="s">
        <v>195</v>
      </c>
      <c r="AU628" s="219" t="s">
        <v>82</v>
      </c>
      <c r="AV628" s="14" t="s">
        <v>82</v>
      </c>
      <c r="AW628" s="14" t="s">
        <v>35</v>
      </c>
      <c r="AX628" s="14" t="s">
        <v>73</v>
      </c>
      <c r="AY628" s="219" t="s">
        <v>185</v>
      </c>
    </row>
    <row r="629" spans="2:51" s="13" customFormat="1" ht="11.25">
      <c r="B629" s="198"/>
      <c r="C629" s="199"/>
      <c r="D629" s="200" t="s">
        <v>195</v>
      </c>
      <c r="E629" s="201" t="s">
        <v>19</v>
      </c>
      <c r="F629" s="202" t="s">
        <v>2319</v>
      </c>
      <c r="G629" s="199"/>
      <c r="H629" s="201" t="s">
        <v>19</v>
      </c>
      <c r="I629" s="203"/>
      <c r="J629" s="199"/>
      <c r="K629" s="199"/>
      <c r="L629" s="204"/>
      <c r="M629" s="205"/>
      <c r="N629" s="206"/>
      <c r="O629" s="206"/>
      <c r="P629" s="206"/>
      <c r="Q629" s="206"/>
      <c r="R629" s="206"/>
      <c r="S629" s="206"/>
      <c r="T629" s="207"/>
      <c r="AT629" s="208" t="s">
        <v>195</v>
      </c>
      <c r="AU629" s="208" t="s">
        <v>82</v>
      </c>
      <c r="AV629" s="13" t="s">
        <v>80</v>
      </c>
      <c r="AW629" s="13" t="s">
        <v>35</v>
      </c>
      <c r="AX629" s="13" t="s">
        <v>73</v>
      </c>
      <c r="AY629" s="208" t="s">
        <v>185</v>
      </c>
    </row>
    <row r="630" spans="2:51" s="14" customFormat="1" ht="11.25">
      <c r="B630" s="209"/>
      <c r="C630" s="210"/>
      <c r="D630" s="200" t="s">
        <v>195</v>
      </c>
      <c r="E630" s="211" t="s">
        <v>19</v>
      </c>
      <c r="F630" s="212" t="s">
        <v>2320</v>
      </c>
      <c r="G630" s="210"/>
      <c r="H630" s="213">
        <v>12.028</v>
      </c>
      <c r="I630" s="214"/>
      <c r="J630" s="210"/>
      <c r="K630" s="210"/>
      <c r="L630" s="215"/>
      <c r="M630" s="216"/>
      <c r="N630" s="217"/>
      <c r="O630" s="217"/>
      <c r="P630" s="217"/>
      <c r="Q630" s="217"/>
      <c r="R630" s="217"/>
      <c r="S630" s="217"/>
      <c r="T630" s="218"/>
      <c r="AT630" s="219" t="s">
        <v>195</v>
      </c>
      <c r="AU630" s="219" t="s">
        <v>82</v>
      </c>
      <c r="AV630" s="14" t="s">
        <v>82</v>
      </c>
      <c r="AW630" s="14" t="s">
        <v>35</v>
      </c>
      <c r="AX630" s="14" t="s">
        <v>73</v>
      </c>
      <c r="AY630" s="219" t="s">
        <v>185</v>
      </c>
    </row>
    <row r="631" spans="2:51" s="14" customFormat="1" ht="11.25">
      <c r="B631" s="209"/>
      <c r="C631" s="210"/>
      <c r="D631" s="200" t="s">
        <v>195</v>
      </c>
      <c r="E631" s="211" t="s">
        <v>19</v>
      </c>
      <c r="F631" s="212" t="s">
        <v>1629</v>
      </c>
      <c r="G631" s="210"/>
      <c r="H631" s="213">
        <v>2.1</v>
      </c>
      <c r="I631" s="214"/>
      <c r="J631" s="210"/>
      <c r="K631" s="210"/>
      <c r="L631" s="215"/>
      <c r="M631" s="216"/>
      <c r="N631" s="217"/>
      <c r="O631" s="217"/>
      <c r="P631" s="217"/>
      <c r="Q631" s="217"/>
      <c r="R631" s="217"/>
      <c r="S631" s="217"/>
      <c r="T631" s="218"/>
      <c r="AT631" s="219" t="s">
        <v>195</v>
      </c>
      <c r="AU631" s="219" t="s">
        <v>82</v>
      </c>
      <c r="AV631" s="14" t="s">
        <v>82</v>
      </c>
      <c r="AW631" s="14" t="s">
        <v>35</v>
      </c>
      <c r="AX631" s="14" t="s">
        <v>73</v>
      </c>
      <c r="AY631" s="219" t="s">
        <v>185</v>
      </c>
    </row>
    <row r="632" spans="2:51" s="14" customFormat="1" ht="11.25">
      <c r="B632" s="209"/>
      <c r="C632" s="210"/>
      <c r="D632" s="200" t="s">
        <v>195</v>
      </c>
      <c r="E632" s="211" t="s">
        <v>19</v>
      </c>
      <c r="F632" s="212" t="s">
        <v>1630</v>
      </c>
      <c r="G632" s="210"/>
      <c r="H632" s="213">
        <v>-3</v>
      </c>
      <c r="I632" s="214"/>
      <c r="J632" s="210"/>
      <c r="K632" s="210"/>
      <c r="L632" s="215"/>
      <c r="M632" s="216"/>
      <c r="N632" s="217"/>
      <c r="O632" s="217"/>
      <c r="P632" s="217"/>
      <c r="Q632" s="217"/>
      <c r="R632" s="217"/>
      <c r="S632" s="217"/>
      <c r="T632" s="218"/>
      <c r="AT632" s="219" t="s">
        <v>195</v>
      </c>
      <c r="AU632" s="219" t="s">
        <v>82</v>
      </c>
      <c r="AV632" s="14" t="s">
        <v>82</v>
      </c>
      <c r="AW632" s="14" t="s">
        <v>35</v>
      </c>
      <c r="AX632" s="14" t="s">
        <v>73</v>
      </c>
      <c r="AY632" s="219" t="s">
        <v>185</v>
      </c>
    </row>
    <row r="633" spans="2:51" s="13" customFormat="1" ht="11.25">
      <c r="B633" s="198"/>
      <c r="C633" s="199"/>
      <c r="D633" s="200" t="s">
        <v>195</v>
      </c>
      <c r="E633" s="201" t="s">
        <v>19</v>
      </c>
      <c r="F633" s="202" t="s">
        <v>2321</v>
      </c>
      <c r="G633" s="199"/>
      <c r="H633" s="201" t="s">
        <v>19</v>
      </c>
      <c r="I633" s="203"/>
      <c r="J633" s="199"/>
      <c r="K633" s="199"/>
      <c r="L633" s="204"/>
      <c r="M633" s="205"/>
      <c r="N633" s="206"/>
      <c r="O633" s="206"/>
      <c r="P633" s="206"/>
      <c r="Q633" s="206"/>
      <c r="R633" s="206"/>
      <c r="S633" s="206"/>
      <c r="T633" s="207"/>
      <c r="AT633" s="208" t="s">
        <v>195</v>
      </c>
      <c r="AU633" s="208" t="s">
        <v>82</v>
      </c>
      <c r="AV633" s="13" t="s">
        <v>80</v>
      </c>
      <c r="AW633" s="13" t="s">
        <v>35</v>
      </c>
      <c r="AX633" s="13" t="s">
        <v>73</v>
      </c>
      <c r="AY633" s="208" t="s">
        <v>185</v>
      </c>
    </row>
    <row r="634" spans="2:51" s="14" customFormat="1" ht="11.25">
      <c r="B634" s="209"/>
      <c r="C634" s="210"/>
      <c r="D634" s="200" t="s">
        <v>195</v>
      </c>
      <c r="E634" s="211" t="s">
        <v>19</v>
      </c>
      <c r="F634" s="212" t="s">
        <v>2322</v>
      </c>
      <c r="G634" s="210"/>
      <c r="H634" s="213">
        <v>11.222</v>
      </c>
      <c r="I634" s="214"/>
      <c r="J634" s="210"/>
      <c r="K634" s="210"/>
      <c r="L634" s="215"/>
      <c r="M634" s="216"/>
      <c r="N634" s="217"/>
      <c r="O634" s="217"/>
      <c r="P634" s="217"/>
      <c r="Q634" s="217"/>
      <c r="R634" s="217"/>
      <c r="S634" s="217"/>
      <c r="T634" s="218"/>
      <c r="AT634" s="219" t="s">
        <v>195</v>
      </c>
      <c r="AU634" s="219" t="s">
        <v>82</v>
      </c>
      <c r="AV634" s="14" t="s">
        <v>82</v>
      </c>
      <c r="AW634" s="14" t="s">
        <v>35</v>
      </c>
      <c r="AX634" s="14" t="s">
        <v>73</v>
      </c>
      <c r="AY634" s="219" t="s">
        <v>185</v>
      </c>
    </row>
    <row r="635" spans="2:51" s="14" customFormat="1" ht="11.25">
      <c r="B635" s="209"/>
      <c r="C635" s="210"/>
      <c r="D635" s="200" t="s">
        <v>195</v>
      </c>
      <c r="E635" s="211" t="s">
        <v>19</v>
      </c>
      <c r="F635" s="212" t="s">
        <v>1629</v>
      </c>
      <c r="G635" s="210"/>
      <c r="H635" s="213">
        <v>2.1</v>
      </c>
      <c r="I635" s="214"/>
      <c r="J635" s="210"/>
      <c r="K635" s="210"/>
      <c r="L635" s="215"/>
      <c r="M635" s="216"/>
      <c r="N635" s="217"/>
      <c r="O635" s="217"/>
      <c r="P635" s="217"/>
      <c r="Q635" s="217"/>
      <c r="R635" s="217"/>
      <c r="S635" s="217"/>
      <c r="T635" s="218"/>
      <c r="AT635" s="219" t="s">
        <v>195</v>
      </c>
      <c r="AU635" s="219" t="s">
        <v>82</v>
      </c>
      <c r="AV635" s="14" t="s">
        <v>82</v>
      </c>
      <c r="AW635" s="14" t="s">
        <v>35</v>
      </c>
      <c r="AX635" s="14" t="s">
        <v>73</v>
      </c>
      <c r="AY635" s="219" t="s">
        <v>185</v>
      </c>
    </row>
    <row r="636" spans="2:51" s="14" customFormat="1" ht="11.25">
      <c r="B636" s="209"/>
      <c r="C636" s="210"/>
      <c r="D636" s="200" t="s">
        <v>195</v>
      </c>
      <c r="E636" s="211" t="s">
        <v>19</v>
      </c>
      <c r="F636" s="212" t="s">
        <v>1630</v>
      </c>
      <c r="G636" s="210"/>
      <c r="H636" s="213">
        <v>-3</v>
      </c>
      <c r="I636" s="214"/>
      <c r="J636" s="210"/>
      <c r="K636" s="210"/>
      <c r="L636" s="215"/>
      <c r="M636" s="216"/>
      <c r="N636" s="217"/>
      <c r="O636" s="217"/>
      <c r="P636" s="217"/>
      <c r="Q636" s="217"/>
      <c r="R636" s="217"/>
      <c r="S636" s="217"/>
      <c r="T636" s="218"/>
      <c r="AT636" s="219" t="s">
        <v>195</v>
      </c>
      <c r="AU636" s="219" t="s">
        <v>82</v>
      </c>
      <c r="AV636" s="14" t="s">
        <v>82</v>
      </c>
      <c r="AW636" s="14" t="s">
        <v>35</v>
      </c>
      <c r="AX636" s="14" t="s">
        <v>73</v>
      </c>
      <c r="AY636" s="219" t="s">
        <v>185</v>
      </c>
    </row>
    <row r="637" spans="2:51" s="13" customFormat="1" ht="11.25">
      <c r="B637" s="198"/>
      <c r="C637" s="199"/>
      <c r="D637" s="200" t="s">
        <v>195</v>
      </c>
      <c r="E637" s="201" t="s">
        <v>19</v>
      </c>
      <c r="F637" s="202" t="s">
        <v>2323</v>
      </c>
      <c r="G637" s="199"/>
      <c r="H637" s="201" t="s">
        <v>19</v>
      </c>
      <c r="I637" s="203"/>
      <c r="J637" s="199"/>
      <c r="K637" s="199"/>
      <c r="L637" s="204"/>
      <c r="M637" s="205"/>
      <c r="N637" s="206"/>
      <c r="O637" s="206"/>
      <c r="P637" s="206"/>
      <c r="Q637" s="206"/>
      <c r="R637" s="206"/>
      <c r="S637" s="206"/>
      <c r="T637" s="207"/>
      <c r="AT637" s="208" t="s">
        <v>195</v>
      </c>
      <c r="AU637" s="208" t="s">
        <v>82</v>
      </c>
      <c r="AV637" s="13" t="s">
        <v>80</v>
      </c>
      <c r="AW637" s="13" t="s">
        <v>35</v>
      </c>
      <c r="AX637" s="13" t="s">
        <v>73</v>
      </c>
      <c r="AY637" s="208" t="s">
        <v>185</v>
      </c>
    </row>
    <row r="638" spans="2:51" s="14" customFormat="1" ht="11.25">
      <c r="B638" s="209"/>
      <c r="C638" s="210"/>
      <c r="D638" s="200" t="s">
        <v>195</v>
      </c>
      <c r="E638" s="211" t="s">
        <v>19</v>
      </c>
      <c r="F638" s="212" t="s">
        <v>2324</v>
      </c>
      <c r="G638" s="210"/>
      <c r="H638" s="213">
        <v>11.904</v>
      </c>
      <c r="I638" s="214"/>
      <c r="J638" s="210"/>
      <c r="K638" s="210"/>
      <c r="L638" s="215"/>
      <c r="M638" s="216"/>
      <c r="N638" s="217"/>
      <c r="O638" s="217"/>
      <c r="P638" s="217"/>
      <c r="Q638" s="217"/>
      <c r="R638" s="217"/>
      <c r="S638" s="217"/>
      <c r="T638" s="218"/>
      <c r="AT638" s="219" t="s">
        <v>195</v>
      </c>
      <c r="AU638" s="219" t="s">
        <v>82</v>
      </c>
      <c r="AV638" s="14" t="s">
        <v>82</v>
      </c>
      <c r="AW638" s="14" t="s">
        <v>35</v>
      </c>
      <c r="AX638" s="14" t="s">
        <v>73</v>
      </c>
      <c r="AY638" s="219" t="s">
        <v>185</v>
      </c>
    </row>
    <row r="639" spans="2:51" s="14" customFormat="1" ht="11.25">
      <c r="B639" s="209"/>
      <c r="C639" s="210"/>
      <c r="D639" s="200" t="s">
        <v>195</v>
      </c>
      <c r="E639" s="211" t="s">
        <v>19</v>
      </c>
      <c r="F639" s="212" t="s">
        <v>1629</v>
      </c>
      <c r="G639" s="210"/>
      <c r="H639" s="213">
        <v>2.1</v>
      </c>
      <c r="I639" s="214"/>
      <c r="J639" s="210"/>
      <c r="K639" s="210"/>
      <c r="L639" s="215"/>
      <c r="M639" s="216"/>
      <c r="N639" s="217"/>
      <c r="O639" s="217"/>
      <c r="P639" s="217"/>
      <c r="Q639" s="217"/>
      <c r="R639" s="217"/>
      <c r="S639" s="217"/>
      <c r="T639" s="218"/>
      <c r="AT639" s="219" t="s">
        <v>195</v>
      </c>
      <c r="AU639" s="219" t="s">
        <v>82</v>
      </c>
      <c r="AV639" s="14" t="s">
        <v>82</v>
      </c>
      <c r="AW639" s="14" t="s">
        <v>35</v>
      </c>
      <c r="AX639" s="14" t="s">
        <v>73</v>
      </c>
      <c r="AY639" s="219" t="s">
        <v>185</v>
      </c>
    </row>
    <row r="640" spans="2:51" s="14" customFormat="1" ht="11.25">
      <c r="B640" s="209"/>
      <c r="C640" s="210"/>
      <c r="D640" s="200" t="s">
        <v>195</v>
      </c>
      <c r="E640" s="211" t="s">
        <v>19</v>
      </c>
      <c r="F640" s="212" t="s">
        <v>1630</v>
      </c>
      <c r="G640" s="210"/>
      <c r="H640" s="213">
        <v>-3</v>
      </c>
      <c r="I640" s="214"/>
      <c r="J640" s="210"/>
      <c r="K640" s="210"/>
      <c r="L640" s="215"/>
      <c r="M640" s="216"/>
      <c r="N640" s="217"/>
      <c r="O640" s="217"/>
      <c r="P640" s="217"/>
      <c r="Q640" s="217"/>
      <c r="R640" s="217"/>
      <c r="S640" s="217"/>
      <c r="T640" s="218"/>
      <c r="AT640" s="219" t="s">
        <v>195</v>
      </c>
      <c r="AU640" s="219" t="s">
        <v>82</v>
      </c>
      <c r="AV640" s="14" t="s">
        <v>82</v>
      </c>
      <c r="AW640" s="14" t="s">
        <v>35</v>
      </c>
      <c r="AX640" s="14" t="s">
        <v>73</v>
      </c>
      <c r="AY640" s="219" t="s">
        <v>185</v>
      </c>
    </row>
    <row r="641" spans="2:51" s="13" customFormat="1" ht="11.25">
      <c r="B641" s="198"/>
      <c r="C641" s="199"/>
      <c r="D641" s="200" t="s">
        <v>195</v>
      </c>
      <c r="E641" s="201" t="s">
        <v>19</v>
      </c>
      <c r="F641" s="202" t="s">
        <v>2325</v>
      </c>
      <c r="G641" s="199"/>
      <c r="H641" s="201" t="s">
        <v>19</v>
      </c>
      <c r="I641" s="203"/>
      <c r="J641" s="199"/>
      <c r="K641" s="199"/>
      <c r="L641" s="204"/>
      <c r="M641" s="205"/>
      <c r="N641" s="206"/>
      <c r="O641" s="206"/>
      <c r="P641" s="206"/>
      <c r="Q641" s="206"/>
      <c r="R641" s="206"/>
      <c r="S641" s="206"/>
      <c r="T641" s="207"/>
      <c r="AT641" s="208" t="s">
        <v>195</v>
      </c>
      <c r="AU641" s="208" t="s">
        <v>82</v>
      </c>
      <c r="AV641" s="13" t="s">
        <v>80</v>
      </c>
      <c r="AW641" s="13" t="s">
        <v>35</v>
      </c>
      <c r="AX641" s="13" t="s">
        <v>73</v>
      </c>
      <c r="AY641" s="208" t="s">
        <v>185</v>
      </c>
    </row>
    <row r="642" spans="2:51" s="14" customFormat="1" ht="11.25">
      <c r="B642" s="209"/>
      <c r="C642" s="210"/>
      <c r="D642" s="200" t="s">
        <v>195</v>
      </c>
      <c r="E642" s="211" t="s">
        <v>19</v>
      </c>
      <c r="F642" s="212" t="s">
        <v>2326</v>
      </c>
      <c r="G642" s="210"/>
      <c r="H642" s="213">
        <v>43.957999999999998</v>
      </c>
      <c r="I642" s="214"/>
      <c r="J642" s="210"/>
      <c r="K642" s="210"/>
      <c r="L642" s="215"/>
      <c r="M642" s="216"/>
      <c r="N642" s="217"/>
      <c r="O642" s="217"/>
      <c r="P642" s="217"/>
      <c r="Q642" s="217"/>
      <c r="R642" s="217"/>
      <c r="S642" s="217"/>
      <c r="T642" s="218"/>
      <c r="AT642" s="219" t="s">
        <v>195</v>
      </c>
      <c r="AU642" s="219" t="s">
        <v>82</v>
      </c>
      <c r="AV642" s="14" t="s">
        <v>82</v>
      </c>
      <c r="AW642" s="14" t="s">
        <v>35</v>
      </c>
      <c r="AX642" s="14" t="s">
        <v>73</v>
      </c>
      <c r="AY642" s="219" t="s">
        <v>185</v>
      </c>
    </row>
    <row r="643" spans="2:51" s="14" customFormat="1" ht="11.25">
      <c r="B643" s="209"/>
      <c r="C643" s="210"/>
      <c r="D643" s="200" t="s">
        <v>195</v>
      </c>
      <c r="E643" s="211" t="s">
        <v>19</v>
      </c>
      <c r="F643" s="212" t="s">
        <v>1629</v>
      </c>
      <c r="G643" s="210"/>
      <c r="H643" s="213">
        <v>2.1</v>
      </c>
      <c r="I643" s="214"/>
      <c r="J643" s="210"/>
      <c r="K643" s="210"/>
      <c r="L643" s="215"/>
      <c r="M643" s="216"/>
      <c r="N643" s="217"/>
      <c r="O643" s="217"/>
      <c r="P643" s="217"/>
      <c r="Q643" s="217"/>
      <c r="R643" s="217"/>
      <c r="S643" s="217"/>
      <c r="T643" s="218"/>
      <c r="AT643" s="219" t="s">
        <v>195</v>
      </c>
      <c r="AU643" s="219" t="s">
        <v>82</v>
      </c>
      <c r="AV643" s="14" t="s">
        <v>82</v>
      </c>
      <c r="AW643" s="14" t="s">
        <v>35</v>
      </c>
      <c r="AX643" s="14" t="s">
        <v>73</v>
      </c>
      <c r="AY643" s="219" t="s">
        <v>185</v>
      </c>
    </row>
    <row r="644" spans="2:51" s="14" customFormat="1" ht="11.25">
      <c r="B644" s="209"/>
      <c r="C644" s="210"/>
      <c r="D644" s="200" t="s">
        <v>195</v>
      </c>
      <c r="E644" s="211" t="s">
        <v>19</v>
      </c>
      <c r="F644" s="212" t="s">
        <v>1630</v>
      </c>
      <c r="G644" s="210"/>
      <c r="H644" s="213">
        <v>-3</v>
      </c>
      <c r="I644" s="214"/>
      <c r="J644" s="210"/>
      <c r="K644" s="210"/>
      <c r="L644" s="215"/>
      <c r="M644" s="216"/>
      <c r="N644" s="217"/>
      <c r="O644" s="217"/>
      <c r="P644" s="217"/>
      <c r="Q644" s="217"/>
      <c r="R644" s="217"/>
      <c r="S644" s="217"/>
      <c r="T644" s="218"/>
      <c r="AT644" s="219" t="s">
        <v>195</v>
      </c>
      <c r="AU644" s="219" t="s">
        <v>82</v>
      </c>
      <c r="AV644" s="14" t="s">
        <v>82</v>
      </c>
      <c r="AW644" s="14" t="s">
        <v>35</v>
      </c>
      <c r="AX644" s="14" t="s">
        <v>73</v>
      </c>
      <c r="AY644" s="219" t="s">
        <v>185</v>
      </c>
    </row>
    <row r="645" spans="2:51" s="13" customFormat="1" ht="11.25">
      <c r="B645" s="198"/>
      <c r="C645" s="199"/>
      <c r="D645" s="200" t="s">
        <v>195</v>
      </c>
      <c r="E645" s="201" t="s">
        <v>19</v>
      </c>
      <c r="F645" s="202" t="s">
        <v>2327</v>
      </c>
      <c r="G645" s="199"/>
      <c r="H645" s="201" t="s">
        <v>19</v>
      </c>
      <c r="I645" s="203"/>
      <c r="J645" s="199"/>
      <c r="K645" s="199"/>
      <c r="L645" s="204"/>
      <c r="M645" s="205"/>
      <c r="N645" s="206"/>
      <c r="O645" s="206"/>
      <c r="P645" s="206"/>
      <c r="Q645" s="206"/>
      <c r="R645" s="206"/>
      <c r="S645" s="206"/>
      <c r="T645" s="207"/>
      <c r="AT645" s="208" t="s">
        <v>195</v>
      </c>
      <c r="AU645" s="208" t="s">
        <v>82</v>
      </c>
      <c r="AV645" s="13" t="s">
        <v>80</v>
      </c>
      <c r="AW645" s="13" t="s">
        <v>35</v>
      </c>
      <c r="AX645" s="13" t="s">
        <v>73</v>
      </c>
      <c r="AY645" s="208" t="s">
        <v>185</v>
      </c>
    </row>
    <row r="646" spans="2:51" s="14" customFormat="1" ht="11.25">
      <c r="B646" s="209"/>
      <c r="C646" s="210"/>
      <c r="D646" s="200" t="s">
        <v>195</v>
      </c>
      <c r="E646" s="211" t="s">
        <v>19</v>
      </c>
      <c r="F646" s="212" t="s">
        <v>2328</v>
      </c>
      <c r="G646" s="210"/>
      <c r="H646" s="213">
        <v>35.03</v>
      </c>
      <c r="I646" s="214"/>
      <c r="J646" s="210"/>
      <c r="K646" s="210"/>
      <c r="L646" s="215"/>
      <c r="M646" s="216"/>
      <c r="N646" s="217"/>
      <c r="O646" s="217"/>
      <c r="P646" s="217"/>
      <c r="Q646" s="217"/>
      <c r="R646" s="217"/>
      <c r="S646" s="217"/>
      <c r="T646" s="218"/>
      <c r="AT646" s="219" t="s">
        <v>195</v>
      </c>
      <c r="AU646" s="219" t="s">
        <v>82</v>
      </c>
      <c r="AV646" s="14" t="s">
        <v>82</v>
      </c>
      <c r="AW646" s="14" t="s">
        <v>35</v>
      </c>
      <c r="AX646" s="14" t="s">
        <v>73</v>
      </c>
      <c r="AY646" s="219" t="s">
        <v>185</v>
      </c>
    </row>
    <row r="647" spans="2:51" s="14" customFormat="1" ht="11.25">
      <c r="B647" s="209"/>
      <c r="C647" s="210"/>
      <c r="D647" s="200" t="s">
        <v>195</v>
      </c>
      <c r="E647" s="211" t="s">
        <v>19</v>
      </c>
      <c r="F647" s="212" t="s">
        <v>2329</v>
      </c>
      <c r="G647" s="210"/>
      <c r="H647" s="213">
        <v>1.5840000000000001</v>
      </c>
      <c r="I647" s="214"/>
      <c r="J647" s="210"/>
      <c r="K647" s="210"/>
      <c r="L647" s="215"/>
      <c r="M647" s="216"/>
      <c r="N647" s="217"/>
      <c r="O647" s="217"/>
      <c r="P647" s="217"/>
      <c r="Q647" s="217"/>
      <c r="R647" s="217"/>
      <c r="S647" s="217"/>
      <c r="T647" s="218"/>
      <c r="AT647" s="219" t="s">
        <v>195</v>
      </c>
      <c r="AU647" s="219" t="s">
        <v>82</v>
      </c>
      <c r="AV647" s="14" t="s">
        <v>82</v>
      </c>
      <c r="AW647" s="14" t="s">
        <v>35</v>
      </c>
      <c r="AX647" s="14" t="s">
        <v>73</v>
      </c>
      <c r="AY647" s="219" t="s">
        <v>185</v>
      </c>
    </row>
    <row r="648" spans="2:51" s="14" customFormat="1" ht="11.25">
      <c r="B648" s="209"/>
      <c r="C648" s="210"/>
      <c r="D648" s="200" t="s">
        <v>195</v>
      </c>
      <c r="E648" s="211" t="s">
        <v>19</v>
      </c>
      <c r="F648" s="212" t="s">
        <v>2330</v>
      </c>
      <c r="G648" s="210"/>
      <c r="H648" s="213">
        <v>-6.9119999999999999</v>
      </c>
      <c r="I648" s="214"/>
      <c r="J648" s="210"/>
      <c r="K648" s="210"/>
      <c r="L648" s="215"/>
      <c r="M648" s="216"/>
      <c r="N648" s="217"/>
      <c r="O648" s="217"/>
      <c r="P648" s="217"/>
      <c r="Q648" s="217"/>
      <c r="R648" s="217"/>
      <c r="S648" s="217"/>
      <c r="T648" s="218"/>
      <c r="AT648" s="219" t="s">
        <v>195</v>
      </c>
      <c r="AU648" s="219" t="s">
        <v>82</v>
      </c>
      <c r="AV648" s="14" t="s">
        <v>82</v>
      </c>
      <c r="AW648" s="14" t="s">
        <v>35</v>
      </c>
      <c r="AX648" s="14" t="s">
        <v>73</v>
      </c>
      <c r="AY648" s="219" t="s">
        <v>185</v>
      </c>
    </row>
    <row r="649" spans="2:51" s="13" customFormat="1" ht="11.25">
      <c r="B649" s="198"/>
      <c r="C649" s="199"/>
      <c r="D649" s="200" t="s">
        <v>195</v>
      </c>
      <c r="E649" s="201" t="s">
        <v>19</v>
      </c>
      <c r="F649" s="202" t="s">
        <v>2331</v>
      </c>
      <c r="G649" s="199"/>
      <c r="H649" s="201" t="s">
        <v>19</v>
      </c>
      <c r="I649" s="203"/>
      <c r="J649" s="199"/>
      <c r="K649" s="199"/>
      <c r="L649" s="204"/>
      <c r="M649" s="205"/>
      <c r="N649" s="206"/>
      <c r="O649" s="206"/>
      <c r="P649" s="206"/>
      <c r="Q649" s="206"/>
      <c r="R649" s="206"/>
      <c r="S649" s="206"/>
      <c r="T649" s="207"/>
      <c r="AT649" s="208" t="s">
        <v>195</v>
      </c>
      <c r="AU649" s="208" t="s">
        <v>82</v>
      </c>
      <c r="AV649" s="13" t="s">
        <v>80</v>
      </c>
      <c r="AW649" s="13" t="s">
        <v>35</v>
      </c>
      <c r="AX649" s="13" t="s">
        <v>73</v>
      </c>
      <c r="AY649" s="208" t="s">
        <v>185</v>
      </c>
    </row>
    <row r="650" spans="2:51" s="14" customFormat="1" ht="11.25">
      <c r="B650" s="209"/>
      <c r="C650" s="210"/>
      <c r="D650" s="200" t="s">
        <v>195</v>
      </c>
      <c r="E650" s="211" t="s">
        <v>19</v>
      </c>
      <c r="F650" s="212" t="s">
        <v>2332</v>
      </c>
      <c r="G650" s="210"/>
      <c r="H650" s="213">
        <v>5.6109999999999998</v>
      </c>
      <c r="I650" s="214"/>
      <c r="J650" s="210"/>
      <c r="K650" s="210"/>
      <c r="L650" s="215"/>
      <c r="M650" s="216"/>
      <c r="N650" s="217"/>
      <c r="O650" s="217"/>
      <c r="P650" s="217"/>
      <c r="Q650" s="217"/>
      <c r="R650" s="217"/>
      <c r="S650" s="217"/>
      <c r="T650" s="218"/>
      <c r="AT650" s="219" t="s">
        <v>195</v>
      </c>
      <c r="AU650" s="219" t="s">
        <v>82</v>
      </c>
      <c r="AV650" s="14" t="s">
        <v>82</v>
      </c>
      <c r="AW650" s="14" t="s">
        <v>35</v>
      </c>
      <c r="AX650" s="14" t="s">
        <v>73</v>
      </c>
      <c r="AY650" s="219" t="s">
        <v>185</v>
      </c>
    </row>
    <row r="651" spans="2:51" s="14" customFormat="1" ht="11.25">
      <c r="B651" s="209"/>
      <c r="C651" s="210"/>
      <c r="D651" s="200" t="s">
        <v>195</v>
      </c>
      <c r="E651" s="211" t="s">
        <v>19</v>
      </c>
      <c r="F651" s="212" t="s">
        <v>2333</v>
      </c>
      <c r="G651" s="210"/>
      <c r="H651" s="213">
        <v>1.02</v>
      </c>
      <c r="I651" s="214"/>
      <c r="J651" s="210"/>
      <c r="K651" s="210"/>
      <c r="L651" s="215"/>
      <c r="M651" s="216"/>
      <c r="N651" s="217"/>
      <c r="O651" s="217"/>
      <c r="P651" s="217"/>
      <c r="Q651" s="217"/>
      <c r="R651" s="217"/>
      <c r="S651" s="217"/>
      <c r="T651" s="218"/>
      <c r="AT651" s="219" t="s">
        <v>195</v>
      </c>
      <c r="AU651" s="219" t="s">
        <v>82</v>
      </c>
      <c r="AV651" s="14" t="s">
        <v>82</v>
      </c>
      <c r="AW651" s="14" t="s">
        <v>35</v>
      </c>
      <c r="AX651" s="14" t="s">
        <v>73</v>
      </c>
      <c r="AY651" s="219" t="s">
        <v>185</v>
      </c>
    </row>
    <row r="652" spans="2:51" s="14" customFormat="1" ht="11.25">
      <c r="B652" s="209"/>
      <c r="C652" s="210"/>
      <c r="D652" s="200" t="s">
        <v>195</v>
      </c>
      <c r="E652" s="211" t="s">
        <v>19</v>
      </c>
      <c r="F652" s="212" t="s">
        <v>2334</v>
      </c>
      <c r="G652" s="210"/>
      <c r="H652" s="213">
        <v>-2.4</v>
      </c>
      <c r="I652" s="214"/>
      <c r="J652" s="210"/>
      <c r="K652" s="210"/>
      <c r="L652" s="215"/>
      <c r="M652" s="216"/>
      <c r="N652" s="217"/>
      <c r="O652" s="217"/>
      <c r="P652" s="217"/>
      <c r="Q652" s="217"/>
      <c r="R652" s="217"/>
      <c r="S652" s="217"/>
      <c r="T652" s="218"/>
      <c r="AT652" s="219" t="s">
        <v>195</v>
      </c>
      <c r="AU652" s="219" t="s">
        <v>82</v>
      </c>
      <c r="AV652" s="14" t="s">
        <v>82</v>
      </c>
      <c r="AW652" s="14" t="s">
        <v>35</v>
      </c>
      <c r="AX652" s="14" t="s">
        <v>73</v>
      </c>
      <c r="AY652" s="219" t="s">
        <v>185</v>
      </c>
    </row>
    <row r="653" spans="2:51" s="13" customFormat="1" ht="11.25">
      <c r="B653" s="198"/>
      <c r="C653" s="199"/>
      <c r="D653" s="200" t="s">
        <v>195</v>
      </c>
      <c r="E653" s="201" t="s">
        <v>19</v>
      </c>
      <c r="F653" s="202" t="s">
        <v>2335</v>
      </c>
      <c r="G653" s="199"/>
      <c r="H653" s="201" t="s">
        <v>19</v>
      </c>
      <c r="I653" s="203"/>
      <c r="J653" s="199"/>
      <c r="K653" s="199"/>
      <c r="L653" s="204"/>
      <c r="M653" s="205"/>
      <c r="N653" s="206"/>
      <c r="O653" s="206"/>
      <c r="P653" s="206"/>
      <c r="Q653" s="206"/>
      <c r="R653" s="206"/>
      <c r="S653" s="206"/>
      <c r="T653" s="207"/>
      <c r="AT653" s="208" t="s">
        <v>195</v>
      </c>
      <c r="AU653" s="208" t="s">
        <v>82</v>
      </c>
      <c r="AV653" s="13" t="s">
        <v>80</v>
      </c>
      <c r="AW653" s="13" t="s">
        <v>35</v>
      </c>
      <c r="AX653" s="13" t="s">
        <v>73</v>
      </c>
      <c r="AY653" s="208" t="s">
        <v>185</v>
      </c>
    </row>
    <row r="654" spans="2:51" s="14" customFormat="1" ht="11.25">
      <c r="B654" s="209"/>
      <c r="C654" s="210"/>
      <c r="D654" s="200" t="s">
        <v>195</v>
      </c>
      <c r="E654" s="211" t="s">
        <v>19</v>
      </c>
      <c r="F654" s="212" t="s">
        <v>2336</v>
      </c>
      <c r="G654" s="210"/>
      <c r="H654" s="213">
        <v>35.216000000000001</v>
      </c>
      <c r="I654" s="214"/>
      <c r="J654" s="210"/>
      <c r="K654" s="210"/>
      <c r="L654" s="215"/>
      <c r="M654" s="216"/>
      <c r="N654" s="217"/>
      <c r="O654" s="217"/>
      <c r="P654" s="217"/>
      <c r="Q654" s="217"/>
      <c r="R654" s="217"/>
      <c r="S654" s="217"/>
      <c r="T654" s="218"/>
      <c r="AT654" s="219" t="s">
        <v>195</v>
      </c>
      <c r="AU654" s="219" t="s">
        <v>82</v>
      </c>
      <c r="AV654" s="14" t="s">
        <v>82</v>
      </c>
      <c r="AW654" s="14" t="s">
        <v>35</v>
      </c>
      <c r="AX654" s="14" t="s">
        <v>73</v>
      </c>
      <c r="AY654" s="219" t="s">
        <v>185</v>
      </c>
    </row>
    <row r="655" spans="2:51" s="14" customFormat="1" ht="11.25">
      <c r="B655" s="209"/>
      <c r="C655" s="210"/>
      <c r="D655" s="200" t="s">
        <v>195</v>
      </c>
      <c r="E655" s="211" t="s">
        <v>19</v>
      </c>
      <c r="F655" s="212" t="s">
        <v>1636</v>
      </c>
      <c r="G655" s="210"/>
      <c r="H655" s="213">
        <v>3</v>
      </c>
      <c r="I655" s="214"/>
      <c r="J655" s="210"/>
      <c r="K655" s="210"/>
      <c r="L655" s="215"/>
      <c r="M655" s="216"/>
      <c r="N655" s="217"/>
      <c r="O655" s="217"/>
      <c r="P655" s="217"/>
      <c r="Q655" s="217"/>
      <c r="R655" s="217"/>
      <c r="S655" s="217"/>
      <c r="T655" s="218"/>
      <c r="AT655" s="219" t="s">
        <v>195</v>
      </c>
      <c r="AU655" s="219" t="s">
        <v>82</v>
      </c>
      <c r="AV655" s="14" t="s">
        <v>82</v>
      </c>
      <c r="AW655" s="14" t="s">
        <v>35</v>
      </c>
      <c r="AX655" s="14" t="s">
        <v>73</v>
      </c>
      <c r="AY655" s="219" t="s">
        <v>185</v>
      </c>
    </row>
    <row r="656" spans="2:51" s="14" customFormat="1" ht="11.25">
      <c r="B656" s="209"/>
      <c r="C656" s="210"/>
      <c r="D656" s="200" t="s">
        <v>195</v>
      </c>
      <c r="E656" s="211" t="s">
        <v>19</v>
      </c>
      <c r="F656" s="212" t="s">
        <v>1637</v>
      </c>
      <c r="G656" s="210"/>
      <c r="H656" s="213">
        <v>-12</v>
      </c>
      <c r="I656" s="214"/>
      <c r="J656" s="210"/>
      <c r="K656" s="210"/>
      <c r="L656" s="215"/>
      <c r="M656" s="216"/>
      <c r="N656" s="217"/>
      <c r="O656" s="217"/>
      <c r="P656" s="217"/>
      <c r="Q656" s="217"/>
      <c r="R656" s="217"/>
      <c r="S656" s="217"/>
      <c r="T656" s="218"/>
      <c r="AT656" s="219" t="s">
        <v>195</v>
      </c>
      <c r="AU656" s="219" t="s">
        <v>82</v>
      </c>
      <c r="AV656" s="14" t="s">
        <v>82</v>
      </c>
      <c r="AW656" s="14" t="s">
        <v>35</v>
      </c>
      <c r="AX656" s="14" t="s">
        <v>73</v>
      </c>
      <c r="AY656" s="219" t="s">
        <v>185</v>
      </c>
    </row>
    <row r="657" spans="1:65" s="15" customFormat="1" ht="11.25">
      <c r="B657" s="220"/>
      <c r="C657" s="221"/>
      <c r="D657" s="200" t="s">
        <v>195</v>
      </c>
      <c r="E657" s="222" t="s">
        <v>19</v>
      </c>
      <c r="F657" s="223" t="s">
        <v>226</v>
      </c>
      <c r="G657" s="221"/>
      <c r="H657" s="224">
        <v>290.77</v>
      </c>
      <c r="I657" s="225"/>
      <c r="J657" s="221"/>
      <c r="K657" s="221"/>
      <c r="L657" s="226"/>
      <c r="M657" s="227"/>
      <c r="N657" s="228"/>
      <c r="O657" s="228"/>
      <c r="P657" s="228"/>
      <c r="Q657" s="228"/>
      <c r="R657" s="228"/>
      <c r="S657" s="228"/>
      <c r="T657" s="229"/>
      <c r="AT657" s="230" t="s">
        <v>195</v>
      </c>
      <c r="AU657" s="230" t="s">
        <v>82</v>
      </c>
      <c r="AV657" s="15" t="s">
        <v>135</v>
      </c>
      <c r="AW657" s="15" t="s">
        <v>35</v>
      </c>
      <c r="AX657" s="15" t="s">
        <v>80</v>
      </c>
      <c r="AY657" s="230" t="s">
        <v>185</v>
      </c>
    </row>
    <row r="658" spans="1:65" s="2" customFormat="1" ht="16.5" customHeight="1">
      <c r="A658" s="36"/>
      <c r="B658" s="37"/>
      <c r="C658" s="180" t="s">
        <v>935</v>
      </c>
      <c r="D658" s="180" t="s">
        <v>187</v>
      </c>
      <c r="E658" s="181" t="s">
        <v>1664</v>
      </c>
      <c r="F658" s="182" t="s">
        <v>1665</v>
      </c>
      <c r="G658" s="183" t="s">
        <v>240</v>
      </c>
      <c r="H658" s="184">
        <v>378.7</v>
      </c>
      <c r="I658" s="185"/>
      <c r="J658" s="186">
        <f>ROUND(I658*H658,2)</f>
        <v>0</v>
      </c>
      <c r="K658" s="182" t="s">
        <v>191</v>
      </c>
      <c r="L658" s="41"/>
      <c r="M658" s="187" t="s">
        <v>19</v>
      </c>
      <c r="N658" s="188" t="s">
        <v>44</v>
      </c>
      <c r="O658" s="66"/>
      <c r="P658" s="189">
        <f>O658*H658</f>
        <v>0</v>
      </c>
      <c r="Q658" s="189">
        <v>0.1173</v>
      </c>
      <c r="R658" s="189">
        <f>Q658*H658</f>
        <v>44.421509999999998</v>
      </c>
      <c r="S658" s="189">
        <v>0</v>
      </c>
      <c r="T658" s="190">
        <f>S658*H658</f>
        <v>0</v>
      </c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R658" s="191" t="s">
        <v>135</v>
      </c>
      <c r="AT658" s="191" t="s">
        <v>187</v>
      </c>
      <c r="AU658" s="191" t="s">
        <v>82</v>
      </c>
      <c r="AY658" s="19" t="s">
        <v>185</v>
      </c>
      <c r="BE658" s="192">
        <f>IF(N658="základní",J658,0)</f>
        <v>0</v>
      </c>
      <c r="BF658" s="192">
        <f>IF(N658="snížená",J658,0)</f>
        <v>0</v>
      </c>
      <c r="BG658" s="192">
        <f>IF(N658="zákl. přenesená",J658,0)</f>
        <v>0</v>
      </c>
      <c r="BH658" s="192">
        <f>IF(N658="sníž. přenesená",J658,0)</f>
        <v>0</v>
      </c>
      <c r="BI658" s="192">
        <f>IF(N658="nulová",J658,0)</f>
        <v>0</v>
      </c>
      <c r="BJ658" s="19" t="s">
        <v>80</v>
      </c>
      <c r="BK658" s="192">
        <f>ROUND(I658*H658,2)</f>
        <v>0</v>
      </c>
      <c r="BL658" s="19" t="s">
        <v>135</v>
      </c>
      <c r="BM658" s="191" t="s">
        <v>2345</v>
      </c>
    </row>
    <row r="659" spans="1:65" s="2" customFormat="1" ht="11.25">
      <c r="A659" s="36"/>
      <c r="B659" s="37"/>
      <c r="C659" s="38"/>
      <c r="D659" s="193" t="s">
        <v>193</v>
      </c>
      <c r="E659" s="38"/>
      <c r="F659" s="194" t="s">
        <v>1667</v>
      </c>
      <c r="G659" s="38"/>
      <c r="H659" s="38"/>
      <c r="I659" s="195"/>
      <c r="J659" s="38"/>
      <c r="K659" s="38"/>
      <c r="L659" s="41"/>
      <c r="M659" s="196"/>
      <c r="N659" s="197"/>
      <c r="O659" s="66"/>
      <c r="P659" s="66"/>
      <c r="Q659" s="66"/>
      <c r="R659" s="66"/>
      <c r="S659" s="66"/>
      <c r="T659" s="67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T659" s="19" t="s">
        <v>193</v>
      </c>
      <c r="AU659" s="19" t="s">
        <v>82</v>
      </c>
    </row>
    <row r="660" spans="1:65" s="13" customFormat="1" ht="11.25">
      <c r="B660" s="198"/>
      <c r="C660" s="199"/>
      <c r="D660" s="200" t="s">
        <v>195</v>
      </c>
      <c r="E660" s="201" t="s">
        <v>19</v>
      </c>
      <c r="F660" s="202" t="s">
        <v>2346</v>
      </c>
      <c r="G660" s="199"/>
      <c r="H660" s="201" t="s">
        <v>19</v>
      </c>
      <c r="I660" s="203"/>
      <c r="J660" s="199"/>
      <c r="K660" s="199"/>
      <c r="L660" s="204"/>
      <c r="M660" s="205"/>
      <c r="N660" s="206"/>
      <c r="O660" s="206"/>
      <c r="P660" s="206"/>
      <c r="Q660" s="206"/>
      <c r="R660" s="206"/>
      <c r="S660" s="206"/>
      <c r="T660" s="207"/>
      <c r="AT660" s="208" t="s">
        <v>195</v>
      </c>
      <c r="AU660" s="208" t="s">
        <v>82</v>
      </c>
      <c r="AV660" s="13" t="s">
        <v>80</v>
      </c>
      <c r="AW660" s="13" t="s">
        <v>35</v>
      </c>
      <c r="AX660" s="13" t="s">
        <v>73</v>
      </c>
      <c r="AY660" s="208" t="s">
        <v>185</v>
      </c>
    </row>
    <row r="661" spans="1:65" s="14" customFormat="1" ht="11.25">
      <c r="B661" s="209"/>
      <c r="C661" s="210"/>
      <c r="D661" s="200" t="s">
        <v>195</v>
      </c>
      <c r="E661" s="211" t="s">
        <v>19</v>
      </c>
      <c r="F661" s="212" t="s">
        <v>2347</v>
      </c>
      <c r="G661" s="210"/>
      <c r="H661" s="213">
        <v>378.7</v>
      </c>
      <c r="I661" s="214"/>
      <c r="J661" s="210"/>
      <c r="K661" s="210"/>
      <c r="L661" s="215"/>
      <c r="M661" s="216"/>
      <c r="N661" s="217"/>
      <c r="O661" s="217"/>
      <c r="P661" s="217"/>
      <c r="Q661" s="217"/>
      <c r="R661" s="217"/>
      <c r="S661" s="217"/>
      <c r="T661" s="218"/>
      <c r="AT661" s="219" t="s">
        <v>195</v>
      </c>
      <c r="AU661" s="219" t="s">
        <v>82</v>
      </c>
      <c r="AV661" s="14" t="s">
        <v>82</v>
      </c>
      <c r="AW661" s="14" t="s">
        <v>35</v>
      </c>
      <c r="AX661" s="14" t="s">
        <v>73</v>
      </c>
      <c r="AY661" s="219" t="s">
        <v>185</v>
      </c>
    </row>
    <row r="662" spans="1:65" s="15" customFormat="1" ht="11.25">
      <c r="B662" s="220"/>
      <c r="C662" s="221"/>
      <c r="D662" s="200" t="s">
        <v>195</v>
      </c>
      <c r="E662" s="222" t="s">
        <v>19</v>
      </c>
      <c r="F662" s="223" t="s">
        <v>226</v>
      </c>
      <c r="G662" s="221"/>
      <c r="H662" s="224">
        <v>378.7</v>
      </c>
      <c r="I662" s="225"/>
      <c r="J662" s="221"/>
      <c r="K662" s="221"/>
      <c r="L662" s="226"/>
      <c r="M662" s="227"/>
      <c r="N662" s="228"/>
      <c r="O662" s="228"/>
      <c r="P662" s="228"/>
      <c r="Q662" s="228"/>
      <c r="R662" s="228"/>
      <c r="S662" s="228"/>
      <c r="T662" s="229"/>
      <c r="AT662" s="230" t="s">
        <v>195</v>
      </c>
      <c r="AU662" s="230" t="s">
        <v>82</v>
      </c>
      <c r="AV662" s="15" t="s">
        <v>135</v>
      </c>
      <c r="AW662" s="15" t="s">
        <v>35</v>
      </c>
      <c r="AX662" s="15" t="s">
        <v>80</v>
      </c>
      <c r="AY662" s="230" t="s">
        <v>185</v>
      </c>
    </row>
    <row r="663" spans="1:65" s="2" customFormat="1" ht="16.5" customHeight="1">
      <c r="A663" s="36"/>
      <c r="B663" s="37"/>
      <c r="C663" s="180" t="s">
        <v>944</v>
      </c>
      <c r="D663" s="180" t="s">
        <v>187</v>
      </c>
      <c r="E663" s="181" t="s">
        <v>1669</v>
      </c>
      <c r="F663" s="182" t="s">
        <v>1670</v>
      </c>
      <c r="G663" s="183" t="s">
        <v>240</v>
      </c>
      <c r="H663" s="184">
        <v>378.7</v>
      </c>
      <c r="I663" s="185"/>
      <c r="J663" s="186">
        <f>ROUND(I663*H663,2)</f>
        <v>0</v>
      </c>
      <c r="K663" s="182" t="s">
        <v>191</v>
      </c>
      <c r="L663" s="41"/>
      <c r="M663" s="187" t="s">
        <v>19</v>
      </c>
      <c r="N663" s="188" t="s">
        <v>44</v>
      </c>
      <c r="O663" s="66"/>
      <c r="P663" s="189">
        <f>O663*H663</f>
        <v>0</v>
      </c>
      <c r="Q663" s="189">
        <v>1.2999999999999999E-4</v>
      </c>
      <c r="R663" s="189">
        <f>Q663*H663</f>
        <v>4.9230999999999997E-2</v>
      </c>
      <c r="S663" s="189">
        <v>0</v>
      </c>
      <c r="T663" s="190">
        <f>S663*H663</f>
        <v>0</v>
      </c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R663" s="191" t="s">
        <v>135</v>
      </c>
      <c r="AT663" s="191" t="s">
        <v>187</v>
      </c>
      <c r="AU663" s="191" t="s">
        <v>82</v>
      </c>
      <c r="AY663" s="19" t="s">
        <v>185</v>
      </c>
      <c r="BE663" s="192">
        <f>IF(N663="základní",J663,0)</f>
        <v>0</v>
      </c>
      <c r="BF663" s="192">
        <f>IF(N663="snížená",J663,0)</f>
        <v>0</v>
      </c>
      <c r="BG663" s="192">
        <f>IF(N663="zákl. přenesená",J663,0)</f>
        <v>0</v>
      </c>
      <c r="BH663" s="192">
        <f>IF(N663="sníž. přenesená",J663,0)</f>
        <v>0</v>
      </c>
      <c r="BI663" s="192">
        <f>IF(N663="nulová",J663,0)</f>
        <v>0</v>
      </c>
      <c r="BJ663" s="19" t="s">
        <v>80</v>
      </c>
      <c r="BK663" s="192">
        <f>ROUND(I663*H663,2)</f>
        <v>0</v>
      </c>
      <c r="BL663" s="19" t="s">
        <v>135</v>
      </c>
      <c r="BM663" s="191" t="s">
        <v>2348</v>
      </c>
    </row>
    <row r="664" spans="1:65" s="2" customFormat="1" ht="11.25">
      <c r="A664" s="36"/>
      <c r="B664" s="37"/>
      <c r="C664" s="38"/>
      <c r="D664" s="193" t="s">
        <v>193</v>
      </c>
      <c r="E664" s="38"/>
      <c r="F664" s="194" t="s">
        <v>1672</v>
      </c>
      <c r="G664" s="38"/>
      <c r="H664" s="38"/>
      <c r="I664" s="195"/>
      <c r="J664" s="38"/>
      <c r="K664" s="38"/>
      <c r="L664" s="41"/>
      <c r="M664" s="196"/>
      <c r="N664" s="197"/>
      <c r="O664" s="66"/>
      <c r="P664" s="66"/>
      <c r="Q664" s="66"/>
      <c r="R664" s="66"/>
      <c r="S664" s="66"/>
      <c r="T664" s="67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T664" s="19" t="s">
        <v>193</v>
      </c>
      <c r="AU664" s="19" t="s">
        <v>82</v>
      </c>
    </row>
    <row r="665" spans="1:65" s="13" customFormat="1" ht="11.25">
      <c r="B665" s="198"/>
      <c r="C665" s="199"/>
      <c r="D665" s="200" t="s">
        <v>195</v>
      </c>
      <c r="E665" s="201" t="s">
        <v>19</v>
      </c>
      <c r="F665" s="202" t="s">
        <v>2346</v>
      </c>
      <c r="G665" s="199"/>
      <c r="H665" s="201" t="s">
        <v>19</v>
      </c>
      <c r="I665" s="203"/>
      <c r="J665" s="199"/>
      <c r="K665" s="199"/>
      <c r="L665" s="204"/>
      <c r="M665" s="205"/>
      <c r="N665" s="206"/>
      <c r="O665" s="206"/>
      <c r="P665" s="206"/>
      <c r="Q665" s="206"/>
      <c r="R665" s="206"/>
      <c r="S665" s="206"/>
      <c r="T665" s="207"/>
      <c r="AT665" s="208" t="s">
        <v>195</v>
      </c>
      <c r="AU665" s="208" t="s">
        <v>82</v>
      </c>
      <c r="AV665" s="13" t="s">
        <v>80</v>
      </c>
      <c r="AW665" s="13" t="s">
        <v>35</v>
      </c>
      <c r="AX665" s="13" t="s">
        <v>73</v>
      </c>
      <c r="AY665" s="208" t="s">
        <v>185</v>
      </c>
    </row>
    <row r="666" spans="1:65" s="14" customFormat="1" ht="11.25">
      <c r="B666" s="209"/>
      <c r="C666" s="210"/>
      <c r="D666" s="200" t="s">
        <v>195</v>
      </c>
      <c r="E666" s="211" t="s">
        <v>19</v>
      </c>
      <c r="F666" s="212" t="s">
        <v>2347</v>
      </c>
      <c r="G666" s="210"/>
      <c r="H666" s="213">
        <v>378.7</v>
      </c>
      <c r="I666" s="214"/>
      <c r="J666" s="210"/>
      <c r="K666" s="210"/>
      <c r="L666" s="215"/>
      <c r="M666" s="216"/>
      <c r="N666" s="217"/>
      <c r="O666" s="217"/>
      <c r="P666" s="217"/>
      <c r="Q666" s="217"/>
      <c r="R666" s="217"/>
      <c r="S666" s="217"/>
      <c r="T666" s="218"/>
      <c r="AT666" s="219" t="s">
        <v>195</v>
      </c>
      <c r="AU666" s="219" t="s">
        <v>82</v>
      </c>
      <c r="AV666" s="14" t="s">
        <v>82</v>
      </c>
      <c r="AW666" s="14" t="s">
        <v>35</v>
      </c>
      <c r="AX666" s="14" t="s">
        <v>73</v>
      </c>
      <c r="AY666" s="219" t="s">
        <v>185</v>
      </c>
    </row>
    <row r="667" spans="1:65" s="15" customFormat="1" ht="11.25">
      <c r="B667" s="220"/>
      <c r="C667" s="221"/>
      <c r="D667" s="200" t="s">
        <v>195</v>
      </c>
      <c r="E667" s="222" t="s">
        <v>19</v>
      </c>
      <c r="F667" s="223" t="s">
        <v>226</v>
      </c>
      <c r="G667" s="221"/>
      <c r="H667" s="224">
        <v>378.7</v>
      </c>
      <c r="I667" s="225"/>
      <c r="J667" s="221"/>
      <c r="K667" s="221"/>
      <c r="L667" s="226"/>
      <c r="M667" s="227"/>
      <c r="N667" s="228"/>
      <c r="O667" s="228"/>
      <c r="P667" s="228"/>
      <c r="Q667" s="228"/>
      <c r="R667" s="228"/>
      <c r="S667" s="228"/>
      <c r="T667" s="229"/>
      <c r="AT667" s="230" t="s">
        <v>195</v>
      </c>
      <c r="AU667" s="230" t="s">
        <v>82</v>
      </c>
      <c r="AV667" s="15" t="s">
        <v>135</v>
      </c>
      <c r="AW667" s="15" t="s">
        <v>35</v>
      </c>
      <c r="AX667" s="15" t="s">
        <v>80</v>
      </c>
      <c r="AY667" s="230" t="s">
        <v>185</v>
      </c>
    </row>
    <row r="668" spans="1:65" s="2" customFormat="1" ht="24.2" customHeight="1">
      <c r="A668" s="36"/>
      <c r="B668" s="37"/>
      <c r="C668" s="180" t="s">
        <v>949</v>
      </c>
      <c r="D668" s="180" t="s">
        <v>187</v>
      </c>
      <c r="E668" s="181" t="s">
        <v>1673</v>
      </c>
      <c r="F668" s="182" t="s">
        <v>1674</v>
      </c>
      <c r="G668" s="183" t="s">
        <v>499</v>
      </c>
      <c r="H668" s="184">
        <v>322.93799999999999</v>
      </c>
      <c r="I668" s="185"/>
      <c r="J668" s="186">
        <f>ROUND(I668*H668,2)</f>
        <v>0</v>
      </c>
      <c r="K668" s="182" t="s">
        <v>191</v>
      </c>
      <c r="L668" s="41"/>
      <c r="M668" s="187" t="s">
        <v>19</v>
      </c>
      <c r="N668" s="188" t="s">
        <v>44</v>
      </c>
      <c r="O668" s="66"/>
      <c r="P668" s="189">
        <f>O668*H668</f>
        <v>0</v>
      </c>
      <c r="Q668" s="189">
        <v>2.0000000000000002E-5</v>
      </c>
      <c r="R668" s="189">
        <f>Q668*H668</f>
        <v>6.45876E-3</v>
      </c>
      <c r="S668" s="189">
        <v>0</v>
      </c>
      <c r="T668" s="190">
        <f>S668*H668</f>
        <v>0</v>
      </c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R668" s="191" t="s">
        <v>135</v>
      </c>
      <c r="AT668" s="191" t="s">
        <v>187</v>
      </c>
      <c r="AU668" s="191" t="s">
        <v>82</v>
      </c>
      <c r="AY668" s="19" t="s">
        <v>185</v>
      </c>
      <c r="BE668" s="192">
        <f>IF(N668="základní",J668,0)</f>
        <v>0</v>
      </c>
      <c r="BF668" s="192">
        <f>IF(N668="snížená",J668,0)</f>
        <v>0</v>
      </c>
      <c r="BG668" s="192">
        <f>IF(N668="zákl. přenesená",J668,0)</f>
        <v>0</v>
      </c>
      <c r="BH668" s="192">
        <f>IF(N668="sníž. přenesená",J668,0)</f>
        <v>0</v>
      </c>
      <c r="BI668" s="192">
        <f>IF(N668="nulová",J668,0)</f>
        <v>0</v>
      </c>
      <c r="BJ668" s="19" t="s">
        <v>80</v>
      </c>
      <c r="BK668" s="192">
        <f>ROUND(I668*H668,2)</f>
        <v>0</v>
      </c>
      <c r="BL668" s="19" t="s">
        <v>135</v>
      </c>
      <c r="BM668" s="191" t="s">
        <v>2349</v>
      </c>
    </row>
    <row r="669" spans="1:65" s="2" customFormat="1" ht="11.25">
      <c r="A669" s="36"/>
      <c r="B669" s="37"/>
      <c r="C669" s="38"/>
      <c r="D669" s="193" t="s">
        <v>193</v>
      </c>
      <c r="E669" s="38"/>
      <c r="F669" s="194" t="s">
        <v>1676</v>
      </c>
      <c r="G669" s="38"/>
      <c r="H669" s="38"/>
      <c r="I669" s="195"/>
      <c r="J669" s="38"/>
      <c r="K669" s="38"/>
      <c r="L669" s="41"/>
      <c r="M669" s="196"/>
      <c r="N669" s="197"/>
      <c r="O669" s="66"/>
      <c r="P669" s="66"/>
      <c r="Q669" s="66"/>
      <c r="R669" s="66"/>
      <c r="S669" s="66"/>
      <c r="T669" s="67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T669" s="19" t="s">
        <v>193</v>
      </c>
      <c r="AU669" s="19" t="s">
        <v>82</v>
      </c>
    </row>
    <row r="670" spans="1:65" s="13" customFormat="1" ht="11.25">
      <c r="B670" s="198"/>
      <c r="C670" s="199"/>
      <c r="D670" s="200" t="s">
        <v>195</v>
      </c>
      <c r="E670" s="201" t="s">
        <v>19</v>
      </c>
      <c r="F670" s="202" t="s">
        <v>2209</v>
      </c>
      <c r="G670" s="199"/>
      <c r="H670" s="201" t="s">
        <v>19</v>
      </c>
      <c r="I670" s="203"/>
      <c r="J670" s="199"/>
      <c r="K670" s="199"/>
      <c r="L670" s="204"/>
      <c r="M670" s="205"/>
      <c r="N670" s="206"/>
      <c r="O670" s="206"/>
      <c r="P670" s="206"/>
      <c r="Q670" s="206"/>
      <c r="R670" s="206"/>
      <c r="S670" s="206"/>
      <c r="T670" s="207"/>
      <c r="AT670" s="208" t="s">
        <v>195</v>
      </c>
      <c r="AU670" s="208" t="s">
        <v>82</v>
      </c>
      <c r="AV670" s="13" t="s">
        <v>80</v>
      </c>
      <c r="AW670" s="13" t="s">
        <v>35</v>
      </c>
      <c r="AX670" s="13" t="s">
        <v>73</v>
      </c>
      <c r="AY670" s="208" t="s">
        <v>185</v>
      </c>
    </row>
    <row r="671" spans="1:65" s="13" customFormat="1" ht="11.25">
      <c r="B671" s="198"/>
      <c r="C671" s="199"/>
      <c r="D671" s="200" t="s">
        <v>195</v>
      </c>
      <c r="E671" s="201" t="s">
        <v>19</v>
      </c>
      <c r="F671" s="202" t="s">
        <v>2296</v>
      </c>
      <c r="G671" s="199"/>
      <c r="H671" s="201" t="s">
        <v>19</v>
      </c>
      <c r="I671" s="203"/>
      <c r="J671" s="199"/>
      <c r="K671" s="199"/>
      <c r="L671" s="204"/>
      <c r="M671" s="205"/>
      <c r="N671" s="206"/>
      <c r="O671" s="206"/>
      <c r="P671" s="206"/>
      <c r="Q671" s="206"/>
      <c r="R671" s="206"/>
      <c r="S671" s="206"/>
      <c r="T671" s="207"/>
      <c r="AT671" s="208" t="s">
        <v>195</v>
      </c>
      <c r="AU671" s="208" t="s">
        <v>82</v>
      </c>
      <c r="AV671" s="13" t="s">
        <v>80</v>
      </c>
      <c r="AW671" s="13" t="s">
        <v>35</v>
      </c>
      <c r="AX671" s="13" t="s">
        <v>73</v>
      </c>
      <c r="AY671" s="208" t="s">
        <v>185</v>
      </c>
    </row>
    <row r="672" spans="1:65" s="14" customFormat="1" ht="11.25">
      <c r="B672" s="209"/>
      <c r="C672" s="210"/>
      <c r="D672" s="200" t="s">
        <v>195</v>
      </c>
      <c r="E672" s="211" t="s">
        <v>19</v>
      </c>
      <c r="F672" s="212" t="s">
        <v>2350</v>
      </c>
      <c r="G672" s="210"/>
      <c r="H672" s="213">
        <v>25.25</v>
      </c>
      <c r="I672" s="214"/>
      <c r="J672" s="210"/>
      <c r="K672" s="210"/>
      <c r="L672" s="215"/>
      <c r="M672" s="216"/>
      <c r="N672" s="217"/>
      <c r="O672" s="217"/>
      <c r="P672" s="217"/>
      <c r="Q672" s="217"/>
      <c r="R672" s="217"/>
      <c r="S672" s="217"/>
      <c r="T672" s="218"/>
      <c r="AT672" s="219" t="s">
        <v>195</v>
      </c>
      <c r="AU672" s="219" t="s">
        <v>82</v>
      </c>
      <c r="AV672" s="14" t="s">
        <v>82</v>
      </c>
      <c r="AW672" s="14" t="s">
        <v>35</v>
      </c>
      <c r="AX672" s="14" t="s">
        <v>73</v>
      </c>
      <c r="AY672" s="219" t="s">
        <v>185</v>
      </c>
    </row>
    <row r="673" spans="2:51" s="14" customFormat="1" ht="11.25">
      <c r="B673" s="209"/>
      <c r="C673" s="210"/>
      <c r="D673" s="200" t="s">
        <v>195</v>
      </c>
      <c r="E673" s="211" t="s">
        <v>19</v>
      </c>
      <c r="F673" s="212" t="s">
        <v>2351</v>
      </c>
      <c r="G673" s="210"/>
      <c r="H673" s="213">
        <v>50.075000000000003</v>
      </c>
      <c r="I673" s="214"/>
      <c r="J673" s="210"/>
      <c r="K673" s="210"/>
      <c r="L673" s="215"/>
      <c r="M673" s="216"/>
      <c r="N673" s="217"/>
      <c r="O673" s="217"/>
      <c r="P673" s="217"/>
      <c r="Q673" s="217"/>
      <c r="R673" s="217"/>
      <c r="S673" s="217"/>
      <c r="T673" s="218"/>
      <c r="AT673" s="219" t="s">
        <v>195</v>
      </c>
      <c r="AU673" s="219" t="s">
        <v>82</v>
      </c>
      <c r="AV673" s="14" t="s">
        <v>82</v>
      </c>
      <c r="AW673" s="14" t="s">
        <v>35</v>
      </c>
      <c r="AX673" s="14" t="s">
        <v>73</v>
      </c>
      <c r="AY673" s="219" t="s">
        <v>185</v>
      </c>
    </row>
    <row r="674" spans="2:51" s="13" customFormat="1" ht="11.25">
      <c r="B674" s="198"/>
      <c r="C674" s="199"/>
      <c r="D674" s="200" t="s">
        <v>195</v>
      </c>
      <c r="E674" s="201" t="s">
        <v>19</v>
      </c>
      <c r="F674" s="202" t="s">
        <v>2305</v>
      </c>
      <c r="G674" s="199"/>
      <c r="H674" s="201" t="s">
        <v>19</v>
      </c>
      <c r="I674" s="203"/>
      <c r="J674" s="199"/>
      <c r="K674" s="199"/>
      <c r="L674" s="204"/>
      <c r="M674" s="205"/>
      <c r="N674" s="206"/>
      <c r="O674" s="206"/>
      <c r="P674" s="206"/>
      <c r="Q674" s="206"/>
      <c r="R674" s="206"/>
      <c r="S674" s="206"/>
      <c r="T674" s="207"/>
      <c r="AT674" s="208" t="s">
        <v>195</v>
      </c>
      <c r="AU674" s="208" t="s">
        <v>82</v>
      </c>
      <c r="AV674" s="13" t="s">
        <v>80</v>
      </c>
      <c r="AW674" s="13" t="s">
        <v>35</v>
      </c>
      <c r="AX674" s="13" t="s">
        <v>73</v>
      </c>
      <c r="AY674" s="208" t="s">
        <v>185</v>
      </c>
    </row>
    <row r="675" spans="2:51" s="14" customFormat="1" ht="11.25">
      <c r="B675" s="209"/>
      <c r="C675" s="210"/>
      <c r="D675" s="200" t="s">
        <v>195</v>
      </c>
      <c r="E675" s="211" t="s">
        <v>19</v>
      </c>
      <c r="F675" s="212" t="s">
        <v>2352</v>
      </c>
      <c r="G675" s="210"/>
      <c r="H675" s="213">
        <v>20.855</v>
      </c>
      <c r="I675" s="214"/>
      <c r="J675" s="210"/>
      <c r="K675" s="210"/>
      <c r="L675" s="215"/>
      <c r="M675" s="216"/>
      <c r="N675" s="217"/>
      <c r="O675" s="217"/>
      <c r="P675" s="217"/>
      <c r="Q675" s="217"/>
      <c r="R675" s="217"/>
      <c r="S675" s="217"/>
      <c r="T675" s="218"/>
      <c r="AT675" s="219" t="s">
        <v>195</v>
      </c>
      <c r="AU675" s="219" t="s">
        <v>82</v>
      </c>
      <c r="AV675" s="14" t="s">
        <v>82</v>
      </c>
      <c r="AW675" s="14" t="s">
        <v>35</v>
      </c>
      <c r="AX675" s="14" t="s">
        <v>73</v>
      </c>
      <c r="AY675" s="219" t="s">
        <v>185</v>
      </c>
    </row>
    <row r="676" spans="2:51" s="13" customFormat="1" ht="11.25">
      <c r="B676" s="198"/>
      <c r="C676" s="199"/>
      <c r="D676" s="200" t="s">
        <v>195</v>
      </c>
      <c r="E676" s="201" t="s">
        <v>19</v>
      </c>
      <c r="F676" s="202" t="s">
        <v>2307</v>
      </c>
      <c r="G676" s="199"/>
      <c r="H676" s="201" t="s">
        <v>19</v>
      </c>
      <c r="I676" s="203"/>
      <c r="J676" s="199"/>
      <c r="K676" s="199"/>
      <c r="L676" s="204"/>
      <c r="M676" s="205"/>
      <c r="N676" s="206"/>
      <c r="O676" s="206"/>
      <c r="P676" s="206"/>
      <c r="Q676" s="206"/>
      <c r="R676" s="206"/>
      <c r="S676" s="206"/>
      <c r="T676" s="207"/>
      <c r="AT676" s="208" t="s">
        <v>195</v>
      </c>
      <c r="AU676" s="208" t="s">
        <v>82</v>
      </c>
      <c r="AV676" s="13" t="s">
        <v>80</v>
      </c>
      <c r="AW676" s="13" t="s">
        <v>35</v>
      </c>
      <c r="AX676" s="13" t="s">
        <v>73</v>
      </c>
      <c r="AY676" s="208" t="s">
        <v>185</v>
      </c>
    </row>
    <row r="677" spans="2:51" s="14" customFormat="1" ht="11.25">
      <c r="B677" s="209"/>
      <c r="C677" s="210"/>
      <c r="D677" s="200" t="s">
        <v>195</v>
      </c>
      <c r="E677" s="211" t="s">
        <v>19</v>
      </c>
      <c r="F677" s="212" t="s">
        <v>2353</v>
      </c>
      <c r="G677" s="210"/>
      <c r="H677" s="213">
        <v>16.38</v>
      </c>
      <c r="I677" s="214"/>
      <c r="J677" s="210"/>
      <c r="K677" s="210"/>
      <c r="L677" s="215"/>
      <c r="M677" s="216"/>
      <c r="N677" s="217"/>
      <c r="O677" s="217"/>
      <c r="P677" s="217"/>
      <c r="Q677" s="217"/>
      <c r="R677" s="217"/>
      <c r="S677" s="217"/>
      <c r="T677" s="218"/>
      <c r="AT677" s="219" t="s">
        <v>195</v>
      </c>
      <c r="AU677" s="219" t="s">
        <v>82</v>
      </c>
      <c r="AV677" s="14" t="s">
        <v>82</v>
      </c>
      <c r="AW677" s="14" t="s">
        <v>35</v>
      </c>
      <c r="AX677" s="14" t="s">
        <v>73</v>
      </c>
      <c r="AY677" s="219" t="s">
        <v>185</v>
      </c>
    </row>
    <row r="678" spans="2:51" s="13" customFormat="1" ht="11.25">
      <c r="B678" s="198"/>
      <c r="C678" s="199"/>
      <c r="D678" s="200" t="s">
        <v>195</v>
      </c>
      <c r="E678" s="201" t="s">
        <v>19</v>
      </c>
      <c r="F678" s="202" t="s">
        <v>2309</v>
      </c>
      <c r="G678" s="199"/>
      <c r="H678" s="201" t="s">
        <v>19</v>
      </c>
      <c r="I678" s="203"/>
      <c r="J678" s="199"/>
      <c r="K678" s="199"/>
      <c r="L678" s="204"/>
      <c r="M678" s="205"/>
      <c r="N678" s="206"/>
      <c r="O678" s="206"/>
      <c r="P678" s="206"/>
      <c r="Q678" s="206"/>
      <c r="R678" s="206"/>
      <c r="S678" s="206"/>
      <c r="T678" s="207"/>
      <c r="AT678" s="208" t="s">
        <v>195</v>
      </c>
      <c r="AU678" s="208" t="s">
        <v>82</v>
      </c>
      <c r="AV678" s="13" t="s">
        <v>80</v>
      </c>
      <c r="AW678" s="13" t="s">
        <v>35</v>
      </c>
      <c r="AX678" s="13" t="s">
        <v>73</v>
      </c>
      <c r="AY678" s="208" t="s">
        <v>185</v>
      </c>
    </row>
    <row r="679" spans="2:51" s="14" customFormat="1" ht="11.25">
      <c r="B679" s="209"/>
      <c r="C679" s="210"/>
      <c r="D679" s="200" t="s">
        <v>195</v>
      </c>
      <c r="E679" s="211" t="s">
        <v>19</v>
      </c>
      <c r="F679" s="212" t="s">
        <v>2354</v>
      </c>
      <c r="G679" s="210"/>
      <c r="H679" s="213">
        <v>12.315</v>
      </c>
      <c r="I679" s="214"/>
      <c r="J679" s="210"/>
      <c r="K679" s="210"/>
      <c r="L679" s="215"/>
      <c r="M679" s="216"/>
      <c r="N679" s="217"/>
      <c r="O679" s="217"/>
      <c r="P679" s="217"/>
      <c r="Q679" s="217"/>
      <c r="R679" s="217"/>
      <c r="S679" s="217"/>
      <c r="T679" s="218"/>
      <c r="AT679" s="219" t="s">
        <v>195</v>
      </c>
      <c r="AU679" s="219" t="s">
        <v>82</v>
      </c>
      <c r="AV679" s="14" t="s">
        <v>82</v>
      </c>
      <c r="AW679" s="14" t="s">
        <v>35</v>
      </c>
      <c r="AX679" s="14" t="s">
        <v>73</v>
      </c>
      <c r="AY679" s="219" t="s">
        <v>185</v>
      </c>
    </row>
    <row r="680" spans="2:51" s="13" customFormat="1" ht="11.25">
      <c r="B680" s="198"/>
      <c r="C680" s="199"/>
      <c r="D680" s="200" t="s">
        <v>195</v>
      </c>
      <c r="E680" s="201" t="s">
        <v>19</v>
      </c>
      <c r="F680" s="202" t="s">
        <v>2313</v>
      </c>
      <c r="G680" s="199"/>
      <c r="H680" s="201" t="s">
        <v>19</v>
      </c>
      <c r="I680" s="203"/>
      <c r="J680" s="199"/>
      <c r="K680" s="199"/>
      <c r="L680" s="204"/>
      <c r="M680" s="205"/>
      <c r="N680" s="206"/>
      <c r="O680" s="206"/>
      <c r="P680" s="206"/>
      <c r="Q680" s="206"/>
      <c r="R680" s="206"/>
      <c r="S680" s="206"/>
      <c r="T680" s="207"/>
      <c r="AT680" s="208" t="s">
        <v>195</v>
      </c>
      <c r="AU680" s="208" t="s">
        <v>82</v>
      </c>
      <c r="AV680" s="13" t="s">
        <v>80</v>
      </c>
      <c r="AW680" s="13" t="s">
        <v>35</v>
      </c>
      <c r="AX680" s="13" t="s">
        <v>73</v>
      </c>
      <c r="AY680" s="208" t="s">
        <v>185</v>
      </c>
    </row>
    <row r="681" spans="2:51" s="14" customFormat="1" ht="11.25">
      <c r="B681" s="209"/>
      <c r="C681" s="210"/>
      <c r="D681" s="200" t="s">
        <v>195</v>
      </c>
      <c r="E681" s="211" t="s">
        <v>19</v>
      </c>
      <c r="F681" s="212" t="s">
        <v>2355</v>
      </c>
      <c r="G681" s="210"/>
      <c r="H681" s="213">
        <v>16.739999999999998</v>
      </c>
      <c r="I681" s="214"/>
      <c r="J681" s="210"/>
      <c r="K681" s="210"/>
      <c r="L681" s="215"/>
      <c r="M681" s="216"/>
      <c r="N681" s="217"/>
      <c r="O681" s="217"/>
      <c r="P681" s="217"/>
      <c r="Q681" s="217"/>
      <c r="R681" s="217"/>
      <c r="S681" s="217"/>
      <c r="T681" s="218"/>
      <c r="AT681" s="219" t="s">
        <v>195</v>
      </c>
      <c r="AU681" s="219" t="s">
        <v>82</v>
      </c>
      <c r="AV681" s="14" t="s">
        <v>82</v>
      </c>
      <c r="AW681" s="14" t="s">
        <v>35</v>
      </c>
      <c r="AX681" s="14" t="s">
        <v>73</v>
      </c>
      <c r="AY681" s="219" t="s">
        <v>185</v>
      </c>
    </row>
    <row r="682" spans="2:51" s="13" customFormat="1" ht="11.25">
      <c r="B682" s="198"/>
      <c r="C682" s="199"/>
      <c r="D682" s="200" t="s">
        <v>195</v>
      </c>
      <c r="E682" s="201" t="s">
        <v>19</v>
      </c>
      <c r="F682" s="202" t="s">
        <v>2315</v>
      </c>
      <c r="G682" s="199"/>
      <c r="H682" s="201" t="s">
        <v>19</v>
      </c>
      <c r="I682" s="203"/>
      <c r="J682" s="199"/>
      <c r="K682" s="199"/>
      <c r="L682" s="204"/>
      <c r="M682" s="205"/>
      <c r="N682" s="206"/>
      <c r="O682" s="206"/>
      <c r="P682" s="206"/>
      <c r="Q682" s="206"/>
      <c r="R682" s="206"/>
      <c r="S682" s="206"/>
      <c r="T682" s="207"/>
      <c r="AT682" s="208" t="s">
        <v>195</v>
      </c>
      <c r="AU682" s="208" t="s">
        <v>82</v>
      </c>
      <c r="AV682" s="13" t="s">
        <v>80</v>
      </c>
      <c r="AW682" s="13" t="s">
        <v>35</v>
      </c>
      <c r="AX682" s="13" t="s">
        <v>73</v>
      </c>
      <c r="AY682" s="208" t="s">
        <v>185</v>
      </c>
    </row>
    <row r="683" spans="2:51" s="14" customFormat="1" ht="11.25">
      <c r="B683" s="209"/>
      <c r="C683" s="210"/>
      <c r="D683" s="200" t="s">
        <v>195</v>
      </c>
      <c r="E683" s="211" t="s">
        <v>19</v>
      </c>
      <c r="F683" s="212" t="s">
        <v>2356</v>
      </c>
      <c r="G683" s="210"/>
      <c r="H683" s="213">
        <v>14.725</v>
      </c>
      <c r="I683" s="214"/>
      <c r="J683" s="210"/>
      <c r="K683" s="210"/>
      <c r="L683" s="215"/>
      <c r="M683" s="216"/>
      <c r="N683" s="217"/>
      <c r="O683" s="217"/>
      <c r="P683" s="217"/>
      <c r="Q683" s="217"/>
      <c r="R683" s="217"/>
      <c r="S683" s="217"/>
      <c r="T683" s="218"/>
      <c r="AT683" s="219" t="s">
        <v>195</v>
      </c>
      <c r="AU683" s="219" t="s">
        <v>82</v>
      </c>
      <c r="AV683" s="14" t="s">
        <v>82</v>
      </c>
      <c r="AW683" s="14" t="s">
        <v>35</v>
      </c>
      <c r="AX683" s="14" t="s">
        <v>73</v>
      </c>
      <c r="AY683" s="219" t="s">
        <v>185</v>
      </c>
    </row>
    <row r="684" spans="2:51" s="13" customFormat="1" ht="11.25">
      <c r="B684" s="198"/>
      <c r="C684" s="199"/>
      <c r="D684" s="200" t="s">
        <v>195</v>
      </c>
      <c r="E684" s="201" t="s">
        <v>19</v>
      </c>
      <c r="F684" s="202" t="s">
        <v>2317</v>
      </c>
      <c r="G684" s="199"/>
      <c r="H684" s="201" t="s">
        <v>19</v>
      </c>
      <c r="I684" s="203"/>
      <c r="J684" s="199"/>
      <c r="K684" s="199"/>
      <c r="L684" s="204"/>
      <c r="M684" s="205"/>
      <c r="N684" s="206"/>
      <c r="O684" s="206"/>
      <c r="P684" s="206"/>
      <c r="Q684" s="206"/>
      <c r="R684" s="206"/>
      <c r="S684" s="206"/>
      <c r="T684" s="207"/>
      <c r="AT684" s="208" t="s">
        <v>195</v>
      </c>
      <c r="AU684" s="208" t="s">
        <v>82</v>
      </c>
      <c r="AV684" s="13" t="s">
        <v>80</v>
      </c>
      <c r="AW684" s="13" t="s">
        <v>35</v>
      </c>
      <c r="AX684" s="13" t="s">
        <v>73</v>
      </c>
      <c r="AY684" s="208" t="s">
        <v>185</v>
      </c>
    </row>
    <row r="685" spans="2:51" s="14" customFormat="1" ht="11.25">
      <c r="B685" s="209"/>
      <c r="C685" s="210"/>
      <c r="D685" s="200" t="s">
        <v>195</v>
      </c>
      <c r="E685" s="211" t="s">
        <v>19</v>
      </c>
      <c r="F685" s="212" t="s">
        <v>2357</v>
      </c>
      <c r="G685" s="210"/>
      <c r="H685" s="213">
        <v>3.44</v>
      </c>
      <c r="I685" s="214"/>
      <c r="J685" s="210"/>
      <c r="K685" s="210"/>
      <c r="L685" s="215"/>
      <c r="M685" s="216"/>
      <c r="N685" s="217"/>
      <c r="O685" s="217"/>
      <c r="P685" s="217"/>
      <c r="Q685" s="217"/>
      <c r="R685" s="217"/>
      <c r="S685" s="217"/>
      <c r="T685" s="218"/>
      <c r="AT685" s="219" t="s">
        <v>195</v>
      </c>
      <c r="AU685" s="219" t="s">
        <v>82</v>
      </c>
      <c r="AV685" s="14" t="s">
        <v>82</v>
      </c>
      <c r="AW685" s="14" t="s">
        <v>35</v>
      </c>
      <c r="AX685" s="14" t="s">
        <v>73</v>
      </c>
      <c r="AY685" s="219" t="s">
        <v>185</v>
      </c>
    </row>
    <row r="686" spans="2:51" s="14" customFormat="1" ht="11.25">
      <c r="B686" s="209"/>
      <c r="C686" s="210"/>
      <c r="D686" s="200" t="s">
        <v>195</v>
      </c>
      <c r="E686" s="211" t="s">
        <v>19</v>
      </c>
      <c r="F686" s="212" t="s">
        <v>2358</v>
      </c>
      <c r="G686" s="210"/>
      <c r="H686" s="213">
        <v>12.32</v>
      </c>
      <c r="I686" s="214"/>
      <c r="J686" s="210"/>
      <c r="K686" s="210"/>
      <c r="L686" s="215"/>
      <c r="M686" s="216"/>
      <c r="N686" s="217"/>
      <c r="O686" s="217"/>
      <c r="P686" s="217"/>
      <c r="Q686" s="217"/>
      <c r="R686" s="217"/>
      <c r="S686" s="217"/>
      <c r="T686" s="218"/>
      <c r="AT686" s="219" t="s">
        <v>195</v>
      </c>
      <c r="AU686" s="219" t="s">
        <v>82</v>
      </c>
      <c r="AV686" s="14" t="s">
        <v>82</v>
      </c>
      <c r="AW686" s="14" t="s">
        <v>35</v>
      </c>
      <c r="AX686" s="14" t="s">
        <v>73</v>
      </c>
      <c r="AY686" s="219" t="s">
        <v>185</v>
      </c>
    </row>
    <row r="687" spans="2:51" s="13" customFormat="1" ht="11.25">
      <c r="B687" s="198"/>
      <c r="C687" s="199"/>
      <c r="D687" s="200" t="s">
        <v>195</v>
      </c>
      <c r="E687" s="201" t="s">
        <v>19</v>
      </c>
      <c r="F687" s="202" t="s">
        <v>2319</v>
      </c>
      <c r="G687" s="199"/>
      <c r="H687" s="201" t="s">
        <v>19</v>
      </c>
      <c r="I687" s="203"/>
      <c r="J687" s="199"/>
      <c r="K687" s="199"/>
      <c r="L687" s="204"/>
      <c r="M687" s="205"/>
      <c r="N687" s="206"/>
      <c r="O687" s="206"/>
      <c r="P687" s="206"/>
      <c r="Q687" s="206"/>
      <c r="R687" s="206"/>
      <c r="S687" s="206"/>
      <c r="T687" s="207"/>
      <c r="AT687" s="208" t="s">
        <v>195</v>
      </c>
      <c r="AU687" s="208" t="s">
        <v>82</v>
      </c>
      <c r="AV687" s="13" t="s">
        <v>80</v>
      </c>
      <c r="AW687" s="13" t="s">
        <v>35</v>
      </c>
      <c r="AX687" s="13" t="s">
        <v>73</v>
      </c>
      <c r="AY687" s="208" t="s">
        <v>185</v>
      </c>
    </row>
    <row r="688" spans="2:51" s="14" customFormat="1" ht="11.25">
      <c r="B688" s="209"/>
      <c r="C688" s="210"/>
      <c r="D688" s="200" t="s">
        <v>195</v>
      </c>
      <c r="E688" s="211" t="s">
        <v>19</v>
      </c>
      <c r="F688" s="212" t="s">
        <v>2359</v>
      </c>
      <c r="G688" s="210"/>
      <c r="H688" s="213">
        <v>3.88</v>
      </c>
      <c r="I688" s="214"/>
      <c r="J688" s="210"/>
      <c r="K688" s="210"/>
      <c r="L688" s="215"/>
      <c r="M688" s="216"/>
      <c r="N688" s="217"/>
      <c r="O688" s="217"/>
      <c r="P688" s="217"/>
      <c r="Q688" s="217"/>
      <c r="R688" s="217"/>
      <c r="S688" s="217"/>
      <c r="T688" s="218"/>
      <c r="AT688" s="219" t="s">
        <v>195</v>
      </c>
      <c r="AU688" s="219" t="s">
        <v>82</v>
      </c>
      <c r="AV688" s="14" t="s">
        <v>82</v>
      </c>
      <c r="AW688" s="14" t="s">
        <v>35</v>
      </c>
      <c r="AX688" s="14" t="s">
        <v>73</v>
      </c>
      <c r="AY688" s="219" t="s">
        <v>185</v>
      </c>
    </row>
    <row r="689" spans="2:51" s="14" customFormat="1" ht="11.25">
      <c r="B689" s="209"/>
      <c r="C689" s="210"/>
      <c r="D689" s="200" t="s">
        <v>195</v>
      </c>
      <c r="E689" s="211" t="s">
        <v>19</v>
      </c>
      <c r="F689" s="212" t="s">
        <v>2360</v>
      </c>
      <c r="G689" s="210"/>
      <c r="H689" s="213">
        <v>36.207999999999998</v>
      </c>
      <c r="I689" s="214"/>
      <c r="J689" s="210"/>
      <c r="K689" s="210"/>
      <c r="L689" s="215"/>
      <c r="M689" s="216"/>
      <c r="N689" s="217"/>
      <c r="O689" s="217"/>
      <c r="P689" s="217"/>
      <c r="Q689" s="217"/>
      <c r="R689" s="217"/>
      <c r="S689" s="217"/>
      <c r="T689" s="218"/>
      <c r="AT689" s="219" t="s">
        <v>195</v>
      </c>
      <c r="AU689" s="219" t="s">
        <v>82</v>
      </c>
      <c r="AV689" s="14" t="s">
        <v>82</v>
      </c>
      <c r="AW689" s="14" t="s">
        <v>35</v>
      </c>
      <c r="AX689" s="14" t="s">
        <v>73</v>
      </c>
      <c r="AY689" s="219" t="s">
        <v>185</v>
      </c>
    </row>
    <row r="690" spans="2:51" s="13" customFormat="1" ht="11.25">
      <c r="B690" s="198"/>
      <c r="C690" s="199"/>
      <c r="D690" s="200" t="s">
        <v>195</v>
      </c>
      <c r="E690" s="201" t="s">
        <v>19</v>
      </c>
      <c r="F690" s="202" t="s">
        <v>2321</v>
      </c>
      <c r="G690" s="199"/>
      <c r="H690" s="201" t="s">
        <v>19</v>
      </c>
      <c r="I690" s="203"/>
      <c r="J690" s="199"/>
      <c r="K690" s="199"/>
      <c r="L690" s="204"/>
      <c r="M690" s="205"/>
      <c r="N690" s="206"/>
      <c r="O690" s="206"/>
      <c r="P690" s="206"/>
      <c r="Q690" s="206"/>
      <c r="R690" s="206"/>
      <c r="S690" s="206"/>
      <c r="T690" s="207"/>
      <c r="AT690" s="208" t="s">
        <v>195</v>
      </c>
      <c r="AU690" s="208" t="s">
        <v>82</v>
      </c>
      <c r="AV690" s="13" t="s">
        <v>80</v>
      </c>
      <c r="AW690" s="13" t="s">
        <v>35</v>
      </c>
      <c r="AX690" s="13" t="s">
        <v>73</v>
      </c>
      <c r="AY690" s="208" t="s">
        <v>185</v>
      </c>
    </row>
    <row r="691" spans="2:51" s="14" customFormat="1" ht="11.25">
      <c r="B691" s="209"/>
      <c r="C691" s="210"/>
      <c r="D691" s="200" t="s">
        <v>195</v>
      </c>
      <c r="E691" s="211" t="s">
        <v>19</v>
      </c>
      <c r="F691" s="212" t="s">
        <v>2361</v>
      </c>
      <c r="G691" s="210"/>
      <c r="H691" s="213">
        <v>3.62</v>
      </c>
      <c r="I691" s="214"/>
      <c r="J691" s="210"/>
      <c r="K691" s="210"/>
      <c r="L691" s="215"/>
      <c r="M691" s="216"/>
      <c r="N691" s="217"/>
      <c r="O691" s="217"/>
      <c r="P691" s="217"/>
      <c r="Q691" s="217"/>
      <c r="R691" s="217"/>
      <c r="S691" s="217"/>
      <c r="T691" s="218"/>
      <c r="AT691" s="219" t="s">
        <v>195</v>
      </c>
      <c r="AU691" s="219" t="s">
        <v>82</v>
      </c>
      <c r="AV691" s="14" t="s">
        <v>82</v>
      </c>
      <c r="AW691" s="14" t="s">
        <v>35</v>
      </c>
      <c r="AX691" s="14" t="s">
        <v>73</v>
      </c>
      <c r="AY691" s="219" t="s">
        <v>185</v>
      </c>
    </row>
    <row r="692" spans="2:51" s="14" customFormat="1" ht="11.25">
      <c r="B692" s="209"/>
      <c r="C692" s="210"/>
      <c r="D692" s="200" t="s">
        <v>195</v>
      </c>
      <c r="E692" s="211" t="s">
        <v>19</v>
      </c>
      <c r="F692" s="212" t="s">
        <v>2362</v>
      </c>
      <c r="G692" s="210"/>
      <c r="H692" s="213">
        <v>11.92</v>
      </c>
      <c r="I692" s="214"/>
      <c r="J692" s="210"/>
      <c r="K692" s="210"/>
      <c r="L692" s="215"/>
      <c r="M692" s="216"/>
      <c r="N692" s="217"/>
      <c r="O692" s="217"/>
      <c r="P692" s="217"/>
      <c r="Q692" s="217"/>
      <c r="R692" s="217"/>
      <c r="S692" s="217"/>
      <c r="T692" s="218"/>
      <c r="AT692" s="219" t="s">
        <v>195</v>
      </c>
      <c r="AU692" s="219" t="s">
        <v>82</v>
      </c>
      <c r="AV692" s="14" t="s">
        <v>82</v>
      </c>
      <c r="AW692" s="14" t="s">
        <v>35</v>
      </c>
      <c r="AX692" s="14" t="s">
        <v>73</v>
      </c>
      <c r="AY692" s="219" t="s">
        <v>185</v>
      </c>
    </row>
    <row r="693" spans="2:51" s="13" customFormat="1" ht="11.25">
      <c r="B693" s="198"/>
      <c r="C693" s="199"/>
      <c r="D693" s="200" t="s">
        <v>195</v>
      </c>
      <c r="E693" s="201" t="s">
        <v>19</v>
      </c>
      <c r="F693" s="202" t="s">
        <v>2323</v>
      </c>
      <c r="G693" s="199"/>
      <c r="H693" s="201" t="s">
        <v>19</v>
      </c>
      <c r="I693" s="203"/>
      <c r="J693" s="199"/>
      <c r="K693" s="199"/>
      <c r="L693" s="204"/>
      <c r="M693" s="205"/>
      <c r="N693" s="206"/>
      <c r="O693" s="206"/>
      <c r="P693" s="206"/>
      <c r="Q693" s="206"/>
      <c r="R693" s="206"/>
      <c r="S693" s="206"/>
      <c r="T693" s="207"/>
      <c r="AT693" s="208" t="s">
        <v>195</v>
      </c>
      <c r="AU693" s="208" t="s">
        <v>82</v>
      </c>
      <c r="AV693" s="13" t="s">
        <v>80</v>
      </c>
      <c r="AW693" s="13" t="s">
        <v>35</v>
      </c>
      <c r="AX693" s="13" t="s">
        <v>73</v>
      </c>
      <c r="AY693" s="208" t="s">
        <v>185</v>
      </c>
    </row>
    <row r="694" spans="2:51" s="14" customFormat="1" ht="11.25">
      <c r="B694" s="209"/>
      <c r="C694" s="210"/>
      <c r="D694" s="200" t="s">
        <v>195</v>
      </c>
      <c r="E694" s="211" t="s">
        <v>19</v>
      </c>
      <c r="F694" s="212" t="s">
        <v>2363</v>
      </c>
      <c r="G694" s="210"/>
      <c r="H694" s="213">
        <v>3.84</v>
      </c>
      <c r="I694" s="214"/>
      <c r="J694" s="210"/>
      <c r="K694" s="210"/>
      <c r="L694" s="215"/>
      <c r="M694" s="216"/>
      <c r="N694" s="217"/>
      <c r="O694" s="217"/>
      <c r="P694" s="217"/>
      <c r="Q694" s="217"/>
      <c r="R694" s="217"/>
      <c r="S694" s="217"/>
      <c r="T694" s="218"/>
      <c r="AT694" s="219" t="s">
        <v>195</v>
      </c>
      <c r="AU694" s="219" t="s">
        <v>82</v>
      </c>
      <c r="AV694" s="14" t="s">
        <v>82</v>
      </c>
      <c r="AW694" s="14" t="s">
        <v>35</v>
      </c>
      <c r="AX694" s="14" t="s">
        <v>73</v>
      </c>
      <c r="AY694" s="219" t="s">
        <v>185</v>
      </c>
    </row>
    <row r="695" spans="2:51" s="14" customFormat="1" ht="11.25">
      <c r="B695" s="209"/>
      <c r="C695" s="210"/>
      <c r="D695" s="200" t="s">
        <v>195</v>
      </c>
      <c r="E695" s="211" t="s">
        <v>19</v>
      </c>
      <c r="F695" s="212" t="s">
        <v>2364</v>
      </c>
      <c r="G695" s="210"/>
      <c r="H695" s="213">
        <v>7.78</v>
      </c>
      <c r="I695" s="214"/>
      <c r="J695" s="210"/>
      <c r="K695" s="210"/>
      <c r="L695" s="215"/>
      <c r="M695" s="216"/>
      <c r="N695" s="217"/>
      <c r="O695" s="217"/>
      <c r="P695" s="217"/>
      <c r="Q695" s="217"/>
      <c r="R695" s="217"/>
      <c r="S695" s="217"/>
      <c r="T695" s="218"/>
      <c r="AT695" s="219" t="s">
        <v>195</v>
      </c>
      <c r="AU695" s="219" t="s">
        <v>82</v>
      </c>
      <c r="AV695" s="14" t="s">
        <v>82</v>
      </c>
      <c r="AW695" s="14" t="s">
        <v>35</v>
      </c>
      <c r="AX695" s="14" t="s">
        <v>73</v>
      </c>
      <c r="AY695" s="219" t="s">
        <v>185</v>
      </c>
    </row>
    <row r="696" spans="2:51" s="13" customFormat="1" ht="11.25">
      <c r="B696" s="198"/>
      <c r="C696" s="199"/>
      <c r="D696" s="200" t="s">
        <v>195</v>
      </c>
      <c r="E696" s="201" t="s">
        <v>19</v>
      </c>
      <c r="F696" s="202" t="s">
        <v>2325</v>
      </c>
      <c r="G696" s="199"/>
      <c r="H696" s="201" t="s">
        <v>19</v>
      </c>
      <c r="I696" s="203"/>
      <c r="J696" s="199"/>
      <c r="K696" s="199"/>
      <c r="L696" s="204"/>
      <c r="M696" s="205"/>
      <c r="N696" s="206"/>
      <c r="O696" s="206"/>
      <c r="P696" s="206"/>
      <c r="Q696" s="206"/>
      <c r="R696" s="206"/>
      <c r="S696" s="206"/>
      <c r="T696" s="207"/>
      <c r="AT696" s="208" t="s">
        <v>195</v>
      </c>
      <c r="AU696" s="208" t="s">
        <v>82</v>
      </c>
      <c r="AV696" s="13" t="s">
        <v>80</v>
      </c>
      <c r="AW696" s="13" t="s">
        <v>35</v>
      </c>
      <c r="AX696" s="13" t="s">
        <v>73</v>
      </c>
      <c r="AY696" s="208" t="s">
        <v>185</v>
      </c>
    </row>
    <row r="697" spans="2:51" s="14" customFormat="1" ht="11.25">
      <c r="B697" s="209"/>
      <c r="C697" s="210"/>
      <c r="D697" s="200" t="s">
        <v>195</v>
      </c>
      <c r="E697" s="211" t="s">
        <v>19</v>
      </c>
      <c r="F697" s="212" t="s">
        <v>2365</v>
      </c>
      <c r="G697" s="210"/>
      <c r="H697" s="213">
        <v>14.18</v>
      </c>
      <c r="I697" s="214"/>
      <c r="J697" s="210"/>
      <c r="K697" s="210"/>
      <c r="L697" s="215"/>
      <c r="M697" s="216"/>
      <c r="N697" s="217"/>
      <c r="O697" s="217"/>
      <c r="P697" s="217"/>
      <c r="Q697" s="217"/>
      <c r="R697" s="217"/>
      <c r="S697" s="217"/>
      <c r="T697" s="218"/>
      <c r="AT697" s="219" t="s">
        <v>195</v>
      </c>
      <c r="AU697" s="219" t="s">
        <v>82</v>
      </c>
      <c r="AV697" s="14" t="s">
        <v>82</v>
      </c>
      <c r="AW697" s="14" t="s">
        <v>35</v>
      </c>
      <c r="AX697" s="14" t="s">
        <v>73</v>
      </c>
      <c r="AY697" s="219" t="s">
        <v>185</v>
      </c>
    </row>
    <row r="698" spans="2:51" s="14" customFormat="1" ht="11.25">
      <c r="B698" s="209"/>
      <c r="C698" s="210"/>
      <c r="D698" s="200" t="s">
        <v>195</v>
      </c>
      <c r="E698" s="211" t="s">
        <v>19</v>
      </c>
      <c r="F698" s="212" t="s">
        <v>2366</v>
      </c>
      <c r="G698" s="210"/>
      <c r="H698" s="213">
        <v>7.97</v>
      </c>
      <c r="I698" s="214"/>
      <c r="J698" s="210"/>
      <c r="K698" s="210"/>
      <c r="L698" s="215"/>
      <c r="M698" s="216"/>
      <c r="N698" s="217"/>
      <c r="O698" s="217"/>
      <c r="P698" s="217"/>
      <c r="Q698" s="217"/>
      <c r="R698" s="217"/>
      <c r="S698" s="217"/>
      <c r="T698" s="218"/>
      <c r="AT698" s="219" t="s">
        <v>195</v>
      </c>
      <c r="AU698" s="219" t="s">
        <v>82</v>
      </c>
      <c r="AV698" s="14" t="s">
        <v>82</v>
      </c>
      <c r="AW698" s="14" t="s">
        <v>35</v>
      </c>
      <c r="AX698" s="14" t="s">
        <v>73</v>
      </c>
      <c r="AY698" s="219" t="s">
        <v>185</v>
      </c>
    </row>
    <row r="699" spans="2:51" s="13" customFormat="1" ht="11.25">
      <c r="B699" s="198"/>
      <c r="C699" s="199"/>
      <c r="D699" s="200" t="s">
        <v>195</v>
      </c>
      <c r="E699" s="201" t="s">
        <v>19</v>
      </c>
      <c r="F699" s="202" t="s">
        <v>2327</v>
      </c>
      <c r="G699" s="199"/>
      <c r="H699" s="201" t="s">
        <v>19</v>
      </c>
      <c r="I699" s="203"/>
      <c r="J699" s="199"/>
      <c r="K699" s="199"/>
      <c r="L699" s="204"/>
      <c r="M699" s="205"/>
      <c r="N699" s="206"/>
      <c r="O699" s="206"/>
      <c r="P699" s="206"/>
      <c r="Q699" s="206"/>
      <c r="R699" s="206"/>
      <c r="S699" s="206"/>
      <c r="T699" s="207"/>
      <c r="AT699" s="208" t="s">
        <v>195</v>
      </c>
      <c r="AU699" s="208" t="s">
        <v>82</v>
      </c>
      <c r="AV699" s="13" t="s">
        <v>80</v>
      </c>
      <c r="AW699" s="13" t="s">
        <v>35</v>
      </c>
      <c r="AX699" s="13" t="s">
        <v>73</v>
      </c>
      <c r="AY699" s="208" t="s">
        <v>185</v>
      </c>
    </row>
    <row r="700" spans="2:51" s="14" customFormat="1" ht="11.25">
      <c r="B700" s="209"/>
      <c r="C700" s="210"/>
      <c r="D700" s="200" t="s">
        <v>195</v>
      </c>
      <c r="E700" s="211" t="s">
        <v>19</v>
      </c>
      <c r="F700" s="212" t="s">
        <v>2367</v>
      </c>
      <c r="G700" s="210"/>
      <c r="H700" s="213">
        <v>11.3</v>
      </c>
      <c r="I700" s="214"/>
      <c r="J700" s="210"/>
      <c r="K700" s="210"/>
      <c r="L700" s="215"/>
      <c r="M700" s="216"/>
      <c r="N700" s="217"/>
      <c r="O700" s="217"/>
      <c r="P700" s="217"/>
      <c r="Q700" s="217"/>
      <c r="R700" s="217"/>
      <c r="S700" s="217"/>
      <c r="T700" s="218"/>
      <c r="AT700" s="219" t="s">
        <v>195</v>
      </c>
      <c r="AU700" s="219" t="s">
        <v>82</v>
      </c>
      <c r="AV700" s="14" t="s">
        <v>82</v>
      </c>
      <c r="AW700" s="14" t="s">
        <v>35</v>
      </c>
      <c r="AX700" s="14" t="s">
        <v>73</v>
      </c>
      <c r="AY700" s="219" t="s">
        <v>185</v>
      </c>
    </row>
    <row r="701" spans="2:51" s="14" customFormat="1" ht="11.25">
      <c r="B701" s="209"/>
      <c r="C701" s="210"/>
      <c r="D701" s="200" t="s">
        <v>195</v>
      </c>
      <c r="E701" s="211" t="s">
        <v>19</v>
      </c>
      <c r="F701" s="212" t="s">
        <v>2368</v>
      </c>
      <c r="G701" s="210"/>
      <c r="H701" s="213">
        <v>10.63</v>
      </c>
      <c r="I701" s="214"/>
      <c r="J701" s="210"/>
      <c r="K701" s="210"/>
      <c r="L701" s="215"/>
      <c r="M701" s="216"/>
      <c r="N701" s="217"/>
      <c r="O701" s="217"/>
      <c r="P701" s="217"/>
      <c r="Q701" s="217"/>
      <c r="R701" s="217"/>
      <c r="S701" s="217"/>
      <c r="T701" s="218"/>
      <c r="AT701" s="219" t="s">
        <v>195</v>
      </c>
      <c r="AU701" s="219" t="s">
        <v>82</v>
      </c>
      <c r="AV701" s="14" t="s">
        <v>82</v>
      </c>
      <c r="AW701" s="14" t="s">
        <v>35</v>
      </c>
      <c r="AX701" s="14" t="s">
        <v>73</v>
      </c>
      <c r="AY701" s="219" t="s">
        <v>185</v>
      </c>
    </row>
    <row r="702" spans="2:51" s="13" customFormat="1" ht="11.25">
      <c r="B702" s="198"/>
      <c r="C702" s="199"/>
      <c r="D702" s="200" t="s">
        <v>195</v>
      </c>
      <c r="E702" s="201" t="s">
        <v>19</v>
      </c>
      <c r="F702" s="202" t="s">
        <v>2331</v>
      </c>
      <c r="G702" s="199"/>
      <c r="H702" s="201" t="s">
        <v>19</v>
      </c>
      <c r="I702" s="203"/>
      <c r="J702" s="199"/>
      <c r="K702" s="199"/>
      <c r="L702" s="204"/>
      <c r="M702" s="205"/>
      <c r="N702" s="206"/>
      <c r="O702" s="206"/>
      <c r="P702" s="206"/>
      <c r="Q702" s="206"/>
      <c r="R702" s="206"/>
      <c r="S702" s="206"/>
      <c r="T702" s="207"/>
      <c r="AT702" s="208" t="s">
        <v>195</v>
      </c>
      <c r="AU702" s="208" t="s">
        <v>82</v>
      </c>
      <c r="AV702" s="13" t="s">
        <v>80</v>
      </c>
      <c r="AW702" s="13" t="s">
        <v>35</v>
      </c>
      <c r="AX702" s="13" t="s">
        <v>73</v>
      </c>
      <c r="AY702" s="208" t="s">
        <v>185</v>
      </c>
    </row>
    <row r="703" spans="2:51" s="14" customFormat="1" ht="11.25">
      <c r="B703" s="209"/>
      <c r="C703" s="210"/>
      <c r="D703" s="200" t="s">
        <v>195</v>
      </c>
      <c r="E703" s="211" t="s">
        <v>19</v>
      </c>
      <c r="F703" s="212" t="s">
        <v>2369</v>
      </c>
      <c r="G703" s="210"/>
      <c r="H703" s="213">
        <v>1.81</v>
      </c>
      <c r="I703" s="214"/>
      <c r="J703" s="210"/>
      <c r="K703" s="210"/>
      <c r="L703" s="215"/>
      <c r="M703" s="216"/>
      <c r="N703" s="217"/>
      <c r="O703" s="217"/>
      <c r="P703" s="217"/>
      <c r="Q703" s="217"/>
      <c r="R703" s="217"/>
      <c r="S703" s="217"/>
      <c r="T703" s="218"/>
      <c r="AT703" s="219" t="s">
        <v>195</v>
      </c>
      <c r="AU703" s="219" t="s">
        <v>82</v>
      </c>
      <c r="AV703" s="14" t="s">
        <v>82</v>
      </c>
      <c r="AW703" s="14" t="s">
        <v>35</v>
      </c>
      <c r="AX703" s="14" t="s">
        <v>73</v>
      </c>
      <c r="AY703" s="219" t="s">
        <v>185</v>
      </c>
    </row>
    <row r="704" spans="2:51" s="14" customFormat="1" ht="11.25">
      <c r="B704" s="209"/>
      <c r="C704" s="210"/>
      <c r="D704" s="200" t="s">
        <v>195</v>
      </c>
      <c r="E704" s="211" t="s">
        <v>19</v>
      </c>
      <c r="F704" s="212" t="s">
        <v>2370</v>
      </c>
      <c r="G704" s="210"/>
      <c r="H704" s="213">
        <v>11.29</v>
      </c>
      <c r="I704" s="214"/>
      <c r="J704" s="210"/>
      <c r="K704" s="210"/>
      <c r="L704" s="215"/>
      <c r="M704" s="216"/>
      <c r="N704" s="217"/>
      <c r="O704" s="217"/>
      <c r="P704" s="217"/>
      <c r="Q704" s="217"/>
      <c r="R704" s="217"/>
      <c r="S704" s="217"/>
      <c r="T704" s="218"/>
      <c r="AT704" s="219" t="s">
        <v>195</v>
      </c>
      <c r="AU704" s="219" t="s">
        <v>82</v>
      </c>
      <c r="AV704" s="14" t="s">
        <v>82</v>
      </c>
      <c r="AW704" s="14" t="s">
        <v>35</v>
      </c>
      <c r="AX704" s="14" t="s">
        <v>73</v>
      </c>
      <c r="AY704" s="219" t="s">
        <v>185</v>
      </c>
    </row>
    <row r="705" spans="1:65" s="13" customFormat="1" ht="11.25">
      <c r="B705" s="198"/>
      <c r="C705" s="199"/>
      <c r="D705" s="200" t="s">
        <v>195</v>
      </c>
      <c r="E705" s="201" t="s">
        <v>19</v>
      </c>
      <c r="F705" s="202" t="s">
        <v>2335</v>
      </c>
      <c r="G705" s="199"/>
      <c r="H705" s="201" t="s">
        <v>19</v>
      </c>
      <c r="I705" s="203"/>
      <c r="J705" s="199"/>
      <c r="K705" s="199"/>
      <c r="L705" s="204"/>
      <c r="M705" s="205"/>
      <c r="N705" s="206"/>
      <c r="O705" s="206"/>
      <c r="P705" s="206"/>
      <c r="Q705" s="206"/>
      <c r="R705" s="206"/>
      <c r="S705" s="206"/>
      <c r="T705" s="207"/>
      <c r="AT705" s="208" t="s">
        <v>195</v>
      </c>
      <c r="AU705" s="208" t="s">
        <v>82</v>
      </c>
      <c r="AV705" s="13" t="s">
        <v>80</v>
      </c>
      <c r="AW705" s="13" t="s">
        <v>35</v>
      </c>
      <c r="AX705" s="13" t="s">
        <v>73</v>
      </c>
      <c r="AY705" s="208" t="s">
        <v>185</v>
      </c>
    </row>
    <row r="706" spans="1:65" s="14" customFormat="1" ht="11.25">
      <c r="B706" s="209"/>
      <c r="C706" s="210"/>
      <c r="D706" s="200" t="s">
        <v>195</v>
      </c>
      <c r="E706" s="211" t="s">
        <v>19</v>
      </c>
      <c r="F706" s="212" t="s">
        <v>2371</v>
      </c>
      <c r="G706" s="210"/>
      <c r="H706" s="213">
        <v>11.36</v>
      </c>
      <c r="I706" s="214"/>
      <c r="J706" s="210"/>
      <c r="K706" s="210"/>
      <c r="L706" s="215"/>
      <c r="M706" s="216"/>
      <c r="N706" s="217"/>
      <c r="O706" s="217"/>
      <c r="P706" s="217"/>
      <c r="Q706" s="217"/>
      <c r="R706" s="217"/>
      <c r="S706" s="217"/>
      <c r="T706" s="218"/>
      <c r="AT706" s="219" t="s">
        <v>195</v>
      </c>
      <c r="AU706" s="219" t="s">
        <v>82</v>
      </c>
      <c r="AV706" s="14" t="s">
        <v>82</v>
      </c>
      <c r="AW706" s="14" t="s">
        <v>35</v>
      </c>
      <c r="AX706" s="14" t="s">
        <v>73</v>
      </c>
      <c r="AY706" s="219" t="s">
        <v>185</v>
      </c>
    </row>
    <row r="707" spans="1:65" s="14" customFormat="1" ht="11.25">
      <c r="B707" s="209"/>
      <c r="C707" s="210"/>
      <c r="D707" s="200" t="s">
        <v>195</v>
      </c>
      <c r="E707" s="211" t="s">
        <v>19</v>
      </c>
      <c r="F707" s="212" t="s">
        <v>2372</v>
      </c>
      <c r="G707" s="210"/>
      <c r="H707" s="213">
        <v>15.05</v>
      </c>
      <c r="I707" s="214"/>
      <c r="J707" s="210"/>
      <c r="K707" s="210"/>
      <c r="L707" s="215"/>
      <c r="M707" s="216"/>
      <c r="N707" s="217"/>
      <c r="O707" s="217"/>
      <c r="P707" s="217"/>
      <c r="Q707" s="217"/>
      <c r="R707" s="217"/>
      <c r="S707" s="217"/>
      <c r="T707" s="218"/>
      <c r="AT707" s="219" t="s">
        <v>195</v>
      </c>
      <c r="AU707" s="219" t="s">
        <v>82</v>
      </c>
      <c r="AV707" s="14" t="s">
        <v>82</v>
      </c>
      <c r="AW707" s="14" t="s">
        <v>35</v>
      </c>
      <c r="AX707" s="14" t="s">
        <v>73</v>
      </c>
      <c r="AY707" s="219" t="s">
        <v>185</v>
      </c>
    </row>
    <row r="708" spans="1:65" s="15" customFormat="1" ht="11.25">
      <c r="B708" s="220"/>
      <c r="C708" s="221"/>
      <c r="D708" s="200" t="s">
        <v>195</v>
      </c>
      <c r="E708" s="222" t="s">
        <v>19</v>
      </c>
      <c r="F708" s="223" t="s">
        <v>226</v>
      </c>
      <c r="G708" s="221"/>
      <c r="H708" s="224">
        <v>322.93800000000005</v>
      </c>
      <c r="I708" s="225"/>
      <c r="J708" s="221"/>
      <c r="K708" s="221"/>
      <c r="L708" s="226"/>
      <c r="M708" s="227"/>
      <c r="N708" s="228"/>
      <c r="O708" s="228"/>
      <c r="P708" s="228"/>
      <c r="Q708" s="228"/>
      <c r="R708" s="228"/>
      <c r="S708" s="228"/>
      <c r="T708" s="229"/>
      <c r="AT708" s="230" t="s">
        <v>195</v>
      </c>
      <c r="AU708" s="230" t="s">
        <v>82</v>
      </c>
      <c r="AV708" s="15" t="s">
        <v>135</v>
      </c>
      <c r="AW708" s="15" t="s">
        <v>35</v>
      </c>
      <c r="AX708" s="15" t="s">
        <v>80</v>
      </c>
      <c r="AY708" s="230" t="s">
        <v>185</v>
      </c>
    </row>
    <row r="709" spans="1:65" s="2" customFormat="1" ht="24.2" customHeight="1">
      <c r="A709" s="36"/>
      <c r="B709" s="37"/>
      <c r="C709" s="180" t="s">
        <v>963</v>
      </c>
      <c r="D709" s="180" t="s">
        <v>187</v>
      </c>
      <c r="E709" s="181" t="s">
        <v>1184</v>
      </c>
      <c r="F709" s="182" t="s">
        <v>1185</v>
      </c>
      <c r="G709" s="183" t="s">
        <v>439</v>
      </c>
      <c r="H709" s="184">
        <v>22</v>
      </c>
      <c r="I709" s="185"/>
      <c r="J709" s="186">
        <f>ROUND(I709*H709,2)</f>
        <v>0</v>
      </c>
      <c r="K709" s="182" t="s">
        <v>191</v>
      </c>
      <c r="L709" s="41"/>
      <c r="M709" s="187" t="s">
        <v>19</v>
      </c>
      <c r="N709" s="188" t="s">
        <v>44</v>
      </c>
      <c r="O709" s="66"/>
      <c r="P709" s="189">
        <f>O709*H709</f>
        <v>0</v>
      </c>
      <c r="Q709" s="189">
        <v>1.3339999999999999E-2</v>
      </c>
      <c r="R709" s="189">
        <f>Q709*H709</f>
        <v>0.29347999999999996</v>
      </c>
      <c r="S709" s="189">
        <v>0</v>
      </c>
      <c r="T709" s="190">
        <f>S709*H709</f>
        <v>0</v>
      </c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R709" s="191" t="s">
        <v>135</v>
      </c>
      <c r="AT709" s="191" t="s">
        <v>187</v>
      </c>
      <c r="AU709" s="191" t="s">
        <v>82</v>
      </c>
      <c r="AY709" s="19" t="s">
        <v>185</v>
      </c>
      <c r="BE709" s="192">
        <f>IF(N709="základní",J709,0)</f>
        <v>0</v>
      </c>
      <c r="BF709" s="192">
        <f>IF(N709="snížená",J709,0)</f>
        <v>0</v>
      </c>
      <c r="BG709" s="192">
        <f>IF(N709="zákl. přenesená",J709,0)</f>
        <v>0</v>
      </c>
      <c r="BH709" s="192">
        <f>IF(N709="sníž. přenesená",J709,0)</f>
        <v>0</v>
      </c>
      <c r="BI709" s="192">
        <f>IF(N709="nulová",J709,0)</f>
        <v>0</v>
      </c>
      <c r="BJ709" s="19" t="s">
        <v>80</v>
      </c>
      <c r="BK709" s="192">
        <f>ROUND(I709*H709,2)</f>
        <v>0</v>
      </c>
      <c r="BL709" s="19" t="s">
        <v>135</v>
      </c>
      <c r="BM709" s="191" t="s">
        <v>2373</v>
      </c>
    </row>
    <row r="710" spans="1:65" s="2" customFormat="1" ht="11.25">
      <c r="A710" s="36"/>
      <c r="B710" s="37"/>
      <c r="C710" s="38"/>
      <c r="D710" s="193" t="s">
        <v>193</v>
      </c>
      <c r="E710" s="38"/>
      <c r="F710" s="194" t="s">
        <v>1187</v>
      </c>
      <c r="G710" s="38"/>
      <c r="H710" s="38"/>
      <c r="I710" s="195"/>
      <c r="J710" s="38"/>
      <c r="K710" s="38"/>
      <c r="L710" s="41"/>
      <c r="M710" s="196"/>
      <c r="N710" s="197"/>
      <c r="O710" s="66"/>
      <c r="P710" s="66"/>
      <c r="Q710" s="66"/>
      <c r="R710" s="66"/>
      <c r="S710" s="66"/>
      <c r="T710" s="67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T710" s="19" t="s">
        <v>193</v>
      </c>
      <c r="AU710" s="19" t="s">
        <v>82</v>
      </c>
    </row>
    <row r="711" spans="1:65" s="13" customFormat="1" ht="11.25">
      <c r="B711" s="198"/>
      <c r="C711" s="199"/>
      <c r="D711" s="200" t="s">
        <v>195</v>
      </c>
      <c r="E711" s="201" t="s">
        <v>19</v>
      </c>
      <c r="F711" s="202" t="s">
        <v>2227</v>
      </c>
      <c r="G711" s="199"/>
      <c r="H711" s="201" t="s">
        <v>19</v>
      </c>
      <c r="I711" s="203"/>
      <c r="J711" s="199"/>
      <c r="K711" s="199"/>
      <c r="L711" s="204"/>
      <c r="M711" s="205"/>
      <c r="N711" s="206"/>
      <c r="O711" s="206"/>
      <c r="P711" s="206"/>
      <c r="Q711" s="206"/>
      <c r="R711" s="206"/>
      <c r="S711" s="206"/>
      <c r="T711" s="207"/>
      <c r="AT711" s="208" t="s">
        <v>195</v>
      </c>
      <c r="AU711" s="208" t="s">
        <v>82</v>
      </c>
      <c r="AV711" s="13" t="s">
        <v>80</v>
      </c>
      <c r="AW711" s="13" t="s">
        <v>35</v>
      </c>
      <c r="AX711" s="13" t="s">
        <v>73</v>
      </c>
      <c r="AY711" s="208" t="s">
        <v>185</v>
      </c>
    </row>
    <row r="712" spans="1:65" s="13" customFormat="1" ht="11.25">
      <c r="B712" s="198"/>
      <c r="C712" s="199"/>
      <c r="D712" s="200" t="s">
        <v>195</v>
      </c>
      <c r="E712" s="201" t="s">
        <v>19</v>
      </c>
      <c r="F712" s="202" t="s">
        <v>2374</v>
      </c>
      <c r="G712" s="199"/>
      <c r="H712" s="201" t="s">
        <v>19</v>
      </c>
      <c r="I712" s="203"/>
      <c r="J712" s="199"/>
      <c r="K712" s="199"/>
      <c r="L712" s="204"/>
      <c r="M712" s="205"/>
      <c r="N712" s="206"/>
      <c r="O712" s="206"/>
      <c r="P712" s="206"/>
      <c r="Q712" s="206"/>
      <c r="R712" s="206"/>
      <c r="S712" s="206"/>
      <c r="T712" s="207"/>
      <c r="AT712" s="208" t="s">
        <v>195</v>
      </c>
      <c r="AU712" s="208" t="s">
        <v>82</v>
      </c>
      <c r="AV712" s="13" t="s">
        <v>80</v>
      </c>
      <c r="AW712" s="13" t="s">
        <v>35</v>
      </c>
      <c r="AX712" s="13" t="s">
        <v>73</v>
      </c>
      <c r="AY712" s="208" t="s">
        <v>185</v>
      </c>
    </row>
    <row r="713" spans="1:65" s="14" customFormat="1" ht="11.25">
      <c r="B713" s="209"/>
      <c r="C713" s="210"/>
      <c r="D713" s="200" t="s">
        <v>195</v>
      </c>
      <c r="E713" s="211" t="s">
        <v>19</v>
      </c>
      <c r="F713" s="212" t="s">
        <v>2375</v>
      </c>
      <c r="G713" s="210"/>
      <c r="H713" s="213">
        <v>8</v>
      </c>
      <c r="I713" s="214"/>
      <c r="J713" s="210"/>
      <c r="K713" s="210"/>
      <c r="L713" s="215"/>
      <c r="M713" s="216"/>
      <c r="N713" s="217"/>
      <c r="O713" s="217"/>
      <c r="P713" s="217"/>
      <c r="Q713" s="217"/>
      <c r="R713" s="217"/>
      <c r="S713" s="217"/>
      <c r="T713" s="218"/>
      <c r="AT713" s="219" t="s">
        <v>195</v>
      </c>
      <c r="AU713" s="219" t="s">
        <v>82</v>
      </c>
      <c r="AV713" s="14" t="s">
        <v>82</v>
      </c>
      <c r="AW713" s="14" t="s">
        <v>35</v>
      </c>
      <c r="AX713" s="14" t="s">
        <v>73</v>
      </c>
      <c r="AY713" s="219" t="s">
        <v>185</v>
      </c>
    </row>
    <row r="714" spans="1:65" s="13" customFormat="1" ht="11.25">
      <c r="B714" s="198"/>
      <c r="C714" s="199"/>
      <c r="D714" s="200" t="s">
        <v>195</v>
      </c>
      <c r="E714" s="201" t="s">
        <v>19</v>
      </c>
      <c r="F714" s="202" t="s">
        <v>1695</v>
      </c>
      <c r="G714" s="199"/>
      <c r="H714" s="201" t="s">
        <v>19</v>
      </c>
      <c r="I714" s="203"/>
      <c r="J714" s="199"/>
      <c r="K714" s="199"/>
      <c r="L714" s="204"/>
      <c r="M714" s="205"/>
      <c r="N714" s="206"/>
      <c r="O714" s="206"/>
      <c r="P714" s="206"/>
      <c r="Q714" s="206"/>
      <c r="R714" s="206"/>
      <c r="S714" s="206"/>
      <c r="T714" s="207"/>
      <c r="AT714" s="208" t="s">
        <v>195</v>
      </c>
      <c r="AU714" s="208" t="s">
        <v>82</v>
      </c>
      <c r="AV714" s="13" t="s">
        <v>80</v>
      </c>
      <c r="AW714" s="13" t="s">
        <v>35</v>
      </c>
      <c r="AX714" s="13" t="s">
        <v>73</v>
      </c>
      <c r="AY714" s="208" t="s">
        <v>185</v>
      </c>
    </row>
    <row r="715" spans="1:65" s="14" customFormat="1" ht="11.25">
      <c r="B715" s="209"/>
      <c r="C715" s="210"/>
      <c r="D715" s="200" t="s">
        <v>195</v>
      </c>
      <c r="E715" s="211" t="s">
        <v>19</v>
      </c>
      <c r="F715" s="212" t="s">
        <v>2376</v>
      </c>
      <c r="G715" s="210"/>
      <c r="H715" s="213">
        <v>9</v>
      </c>
      <c r="I715" s="214"/>
      <c r="J715" s="210"/>
      <c r="K715" s="210"/>
      <c r="L715" s="215"/>
      <c r="M715" s="216"/>
      <c r="N715" s="217"/>
      <c r="O715" s="217"/>
      <c r="P715" s="217"/>
      <c r="Q715" s="217"/>
      <c r="R715" s="217"/>
      <c r="S715" s="217"/>
      <c r="T715" s="218"/>
      <c r="AT715" s="219" t="s">
        <v>195</v>
      </c>
      <c r="AU715" s="219" t="s">
        <v>82</v>
      </c>
      <c r="AV715" s="14" t="s">
        <v>82</v>
      </c>
      <c r="AW715" s="14" t="s">
        <v>35</v>
      </c>
      <c r="AX715" s="14" t="s">
        <v>73</v>
      </c>
      <c r="AY715" s="219" t="s">
        <v>185</v>
      </c>
    </row>
    <row r="716" spans="1:65" s="13" customFormat="1" ht="11.25">
      <c r="B716" s="198"/>
      <c r="C716" s="199"/>
      <c r="D716" s="200" t="s">
        <v>195</v>
      </c>
      <c r="E716" s="201" t="s">
        <v>19</v>
      </c>
      <c r="F716" s="202" t="s">
        <v>1697</v>
      </c>
      <c r="G716" s="199"/>
      <c r="H716" s="201" t="s">
        <v>19</v>
      </c>
      <c r="I716" s="203"/>
      <c r="J716" s="199"/>
      <c r="K716" s="199"/>
      <c r="L716" s="204"/>
      <c r="M716" s="205"/>
      <c r="N716" s="206"/>
      <c r="O716" s="206"/>
      <c r="P716" s="206"/>
      <c r="Q716" s="206"/>
      <c r="R716" s="206"/>
      <c r="S716" s="206"/>
      <c r="T716" s="207"/>
      <c r="AT716" s="208" t="s">
        <v>195</v>
      </c>
      <c r="AU716" s="208" t="s">
        <v>82</v>
      </c>
      <c r="AV716" s="13" t="s">
        <v>80</v>
      </c>
      <c r="AW716" s="13" t="s">
        <v>35</v>
      </c>
      <c r="AX716" s="13" t="s">
        <v>73</v>
      </c>
      <c r="AY716" s="208" t="s">
        <v>185</v>
      </c>
    </row>
    <row r="717" spans="1:65" s="14" customFormat="1" ht="11.25">
      <c r="B717" s="209"/>
      <c r="C717" s="210"/>
      <c r="D717" s="200" t="s">
        <v>195</v>
      </c>
      <c r="E717" s="211" t="s">
        <v>19</v>
      </c>
      <c r="F717" s="212" t="s">
        <v>1939</v>
      </c>
      <c r="G717" s="210"/>
      <c r="H717" s="213">
        <v>4</v>
      </c>
      <c r="I717" s="214"/>
      <c r="J717" s="210"/>
      <c r="K717" s="210"/>
      <c r="L717" s="215"/>
      <c r="M717" s="216"/>
      <c r="N717" s="217"/>
      <c r="O717" s="217"/>
      <c r="P717" s="217"/>
      <c r="Q717" s="217"/>
      <c r="R717" s="217"/>
      <c r="S717" s="217"/>
      <c r="T717" s="218"/>
      <c r="AT717" s="219" t="s">
        <v>195</v>
      </c>
      <c r="AU717" s="219" t="s">
        <v>82</v>
      </c>
      <c r="AV717" s="14" t="s">
        <v>82</v>
      </c>
      <c r="AW717" s="14" t="s">
        <v>35</v>
      </c>
      <c r="AX717" s="14" t="s">
        <v>73</v>
      </c>
      <c r="AY717" s="219" t="s">
        <v>185</v>
      </c>
    </row>
    <row r="718" spans="1:65" s="13" customFormat="1" ht="11.25">
      <c r="B718" s="198"/>
      <c r="C718" s="199"/>
      <c r="D718" s="200" t="s">
        <v>195</v>
      </c>
      <c r="E718" s="201" t="s">
        <v>19</v>
      </c>
      <c r="F718" s="202" t="s">
        <v>1703</v>
      </c>
      <c r="G718" s="199"/>
      <c r="H718" s="201" t="s">
        <v>19</v>
      </c>
      <c r="I718" s="203"/>
      <c r="J718" s="199"/>
      <c r="K718" s="199"/>
      <c r="L718" s="204"/>
      <c r="M718" s="205"/>
      <c r="N718" s="206"/>
      <c r="O718" s="206"/>
      <c r="P718" s="206"/>
      <c r="Q718" s="206"/>
      <c r="R718" s="206"/>
      <c r="S718" s="206"/>
      <c r="T718" s="207"/>
      <c r="AT718" s="208" t="s">
        <v>195</v>
      </c>
      <c r="AU718" s="208" t="s">
        <v>82</v>
      </c>
      <c r="AV718" s="13" t="s">
        <v>80</v>
      </c>
      <c r="AW718" s="13" t="s">
        <v>35</v>
      </c>
      <c r="AX718" s="13" t="s">
        <v>73</v>
      </c>
      <c r="AY718" s="208" t="s">
        <v>185</v>
      </c>
    </row>
    <row r="719" spans="1:65" s="14" customFormat="1" ht="11.25">
      <c r="B719" s="209"/>
      <c r="C719" s="210"/>
      <c r="D719" s="200" t="s">
        <v>195</v>
      </c>
      <c r="E719" s="211" t="s">
        <v>19</v>
      </c>
      <c r="F719" s="212" t="s">
        <v>80</v>
      </c>
      <c r="G719" s="210"/>
      <c r="H719" s="213">
        <v>1</v>
      </c>
      <c r="I719" s="214"/>
      <c r="J719" s="210"/>
      <c r="K719" s="210"/>
      <c r="L719" s="215"/>
      <c r="M719" s="216"/>
      <c r="N719" s="217"/>
      <c r="O719" s="217"/>
      <c r="P719" s="217"/>
      <c r="Q719" s="217"/>
      <c r="R719" s="217"/>
      <c r="S719" s="217"/>
      <c r="T719" s="218"/>
      <c r="AT719" s="219" t="s">
        <v>195</v>
      </c>
      <c r="AU719" s="219" t="s">
        <v>82</v>
      </c>
      <c r="AV719" s="14" t="s">
        <v>82</v>
      </c>
      <c r="AW719" s="14" t="s">
        <v>35</v>
      </c>
      <c r="AX719" s="14" t="s">
        <v>73</v>
      </c>
      <c r="AY719" s="219" t="s">
        <v>185</v>
      </c>
    </row>
    <row r="720" spans="1:65" s="15" customFormat="1" ht="11.25">
      <c r="B720" s="220"/>
      <c r="C720" s="221"/>
      <c r="D720" s="200" t="s">
        <v>195</v>
      </c>
      <c r="E720" s="222" t="s">
        <v>19</v>
      </c>
      <c r="F720" s="223" t="s">
        <v>226</v>
      </c>
      <c r="G720" s="221"/>
      <c r="H720" s="224">
        <v>22</v>
      </c>
      <c r="I720" s="225"/>
      <c r="J720" s="221"/>
      <c r="K720" s="221"/>
      <c r="L720" s="226"/>
      <c r="M720" s="227"/>
      <c r="N720" s="228"/>
      <c r="O720" s="228"/>
      <c r="P720" s="228"/>
      <c r="Q720" s="228"/>
      <c r="R720" s="228"/>
      <c r="S720" s="228"/>
      <c r="T720" s="229"/>
      <c r="AT720" s="230" t="s">
        <v>195</v>
      </c>
      <c r="AU720" s="230" t="s">
        <v>82</v>
      </c>
      <c r="AV720" s="15" t="s">
        <v>135</v>
      </c>
      <c r="AW720" s="15" t="s">
        <v>35</v>
      </c>
      <c r="AX720" s="15" t="s">
        <v>80</v>
      </c>
      <c r="AY720" s="230" t="s">
        <v>185</v>
      </c>
    </row>
    <row r="721" spans="1:65" s="2" customFormat="1" ht="16.5" customHeight="1">
      <c r="A721" s="36"/>
      <c r="B721" s="37"/>
      <c r="C721" s="237" t="s">
        <v>968</v>
      </c>
      <c r="D721" s="237" t="s">
        <v>520</v>
      </c>
      <c r="E721" s="238" t="s">
        <v>1190</v>
      </c>
      <c r="F721" s="239" t="s">
        <v>1191</v>
      </c>
      <c r="G721" s="240" t="s">
        <v>439</v>
      </c>
      <c r="H721" s="241">
        <v>21</v>
      </c>
      <c r="I721" s="242"/>
      <c r="J721" s="243">
        <f>ROUND(I721*H721,2)</f>
        <v>0</v>
      </c>
      <c r="K721" s="239" t="s">
        <v>449</v>
      </c>
      <c r="L721" s="244"/>
      <c r="M721" s="245" t="s">
        <v>19</v>
      </c>
      <c r="N721" s="246" t="s">
        <v>44</v>
      </c>
      <c r="O721" s="66"/>
      <c r="P721" s="189">
        <f>O721*H721</f>
        <v>0</v>
      </c>
      <c r="Q721" s="189">
        <v>0.02</v>
      </c>
      <c r="R721" s="189">
        <f>Q721*H721</f>
        <v>0.42</v>
      </c>
      <c r="S721" s="189">
        <v>0</v>
      </c>
      <c r="T721" s="190">
        <f>S721*H721</f>
        <v>0</v>
      </c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R721" s="191" t="s">
        <v>265</v>
      </c>
      <c r="AT721" s="191" t="s">
        <v>520</v>
      </c>
      <c r="AU721" s="191" t="s">
        <v>82</v>
      </c>
      <c r="AY721" s="19" t="s">
        <v>185</v>
      </c>
      <c r="BE721" s="192">
        <f>IF(N721="základní",J721,0)</f>
        <v>0</v>
      </c>
      <c r="BF721" s="192">
        <f>IF(N721="snížená",J721,0)</f>
        <v>0</v>
      </c>
      <c r="BG721" s="192">
        <f>IF(N721="zákl. přenesená",J721,0)</f>
        <v>0</v>
      </c>
      <c r="BH721" s="192">
        <f>IF(N721="sníž. přenesená",J721,0)</f>
        <v>0</v>
      </c>
      <c r="BI721" s="192">
        <f>IF(N721="nulová",J721,0)</f>
        <v>0</v>
      </c>
      <c r="BJ721" s="19" t="s">
        <v>80</v>
      </c>
      <c r="BK721" s="192">
        <f>ROUND(I721*H721,2)</f>
        <v>0</v>
      </c>
      <c r="BL721" s="19" t="s">
        <v>135</v>
      </c>
      <c r="BM721" s="191" t="s">
        <v>2377</v>
      </c>
    </row>
    <row r="722" spans="1:65" s="13" customFormat="1" ht="11.25">
      <c r="B722" s="198"/>
      <c r="C722" s="199"/>
      <c r="D722" s="200" t="s">
        <v>195</v>
      </c>
      <c r="E722" s="201" t="s">
        <v>19</v>
      </c>
      <c r="F722" s="202" t="s">
        <v>2227</v>
      </c>
      <c r="G722" s="199"/>
      <c r="H722" s="201" t="s">
        <v>19</v>
      </c>
      <c r="I722" s="203"/>
      <c r="J722" s="199"/>
      <c r="K722" s="199"/>
      <c r="L722" s="204"/>
      <c r="M722" s="205"/>
      <c r="N722" s="206"/>
      <c r="O722" s="206"/>
      <c r="P722" s="206"/>
      <c r="Q722" s="206"/>
      <c r="R722" s="206"/>
      <c r="S722" s="206"/>
      <c r="T722" s="207"/>
      <c r="AT722" s="208" t="s">
        <v>195</v>
      </c>
      <c r="AU722" s="208" t="s">
        <v>82</v>
      </c>
      <c r="AV722" s="13" t="s">
        <v>80</v>
      </c>
      <c r="AW722" s="13" t="s">
        <v>35</v>
      </c>
      <c r="AX722" s="13" t="s">
        <v>73</v>
      </c>
      <c r="AY722" s="208" t="s">
        <v>185</v>
      </c>
    </row>
    <row r="723" spans="1:65" s="13" customFormat="1" ht="11.25">
      <c r="B723" s="198"/>
      <c r="C723" s="199"/>
      <c r="D723" s="200" t="s">
        <v>195</v>
      </c>
      <c r="E723" s="201" t="s">
        <v>19</v>
      </c>
      <c r="F723" s="202" t="s">
        <v>2374</v>
      </c>
      <c r="G723" s="199"/>
      <c r="H723" s="201" t="s">
        <v>19</v>
      </c>
      <c r="I723" s="203"/>
      <c r="J723" s="199"/>
      <c r="K723" s="199"/>
      <c r="L723" s="204"/>
      <c r="M723" s="205"/>
      <c r="N723" s="206"/>
      <c r="O723" s="206"/>
      <c r="P723" s="206"/>
      <c r="Q723" s="206"/>
      <c r="R723" s="206"/>
      <c r="S723" s="206"/>
      <c r="T723" s="207"/>
      <c r="AT723" s="208" t="s">
        <v>195</v>
      </c>
      <c r="AU723" s="208" t="s">
        <v>82</v>
      </c>
      <c r="AV723" s="13" t="s">
        <v>80</v>
      </c>
      <c r="AW723" s="13" t="s">
        <v>35</v>
      </c>
      <c r="AX723" s="13" t="s">
        <v>73</v>
      </c>
      <c r="AY723" s="208" t="s">
        <v>185</v>
      </c>
    </row>
    <row r="724" spans="1:65" s="14" customFormat="1" ht="11.25">
      <c r="B724" s="209"/>
      <c r="C724" s="210"/>
      <c r="D724" s="200" t="s">
        <v>195</v>
      </c>
      <c r="E724" s="211" t="s">
        <v>19</v>
      </c>
      <c r="F724" s="212" t="s">
        <v>2375</v>
      </c>
      <c r="G724" s="210"/>
      <c r="H724" s="213">
        <v>8</v>
      </c>
      <c r="I724" s="214"/>
      <c r="J724" s="210"/>
      <c r="K724" s="210"/>
      <c r="L724" s="215"/>
      <c r="M724" s="216"/>
      <c r="N724" s="217"/>
      <c r="O724" s="217"/>
      <c r="P724" s="217"/>
      <c r="Q724" s="217"/>
      <c r="R724" s="217"/>
      <c r="S724" s="217"/>
      <c r="T724" s="218"/>
      <c r="AT724" s="219" t="s">
        <v>195</v>
      </c>
      <c r="AU724" s="219" t="s">
        <v>82</v>
      </c>
      <c r="AV724" s="14" t="s">
        <v>82</v>
      </c>
      <c r="AW724" s="14" t="s">
        <v>35</v>
      </c>
      <c r="AX724" s="14" t="s">
        <v>73</v>
      </c>
      <c r="AY724" s="219" t="s">
        <v>185</v>
      </c>
    </row>
    <row r="725" spans="1:65" s="13" customFormat="1" ht="11.25">
      <c r="B725" s="198"/>
      <c r="C725" s="199"/>
      <c r="D725" s="200" t="s">
        <v>195</v>
      </c>
      <c r="E725" s="201" t="s">
        <v>19</v>
      </c>
      <c r="F725" s="202" t="s">
        <v>1695</v>
      </c>
      <c r="G725" s="199"/>
      <c r="H725" s="201" t="s">
        <v>19</v>
      </c>
      <c r="I725" s="203"/>
      <c r="J725" s="199"/>
      <c r="K725" s="199"/>
      <c r="L725" s="204"/>
      <c r="M725" s="205"/>
      <c r="N725" s="206"/>
      <c r="O725" s="206"/>
      <c r="P725" s="206"/>
      <c r="Q725" s="206"/>
      <c r="R725" s="206"/>
      <c r="S725" s="206"/>
      <c r="T725" s="207"/>
      <c r="AT725" s="208" t="s">
        <v>195</v>
      </c>
      <c r="AU725" s="208" t="s">
        <v>82</v>
      </c>
      <c r="AV725" s="13" t="s">
        <v>80</v>
      </c>
      <c r="AW725" s="13" t="s">
        <v>35</v>
      </c>
      <c r="AX725" s="13" t="s">
        <v>73</v>
      </c>
      <c r="AY725" s="208" t="s">
        <v>185</v>
      </c>
    </row>
    <row r="726" spans="1:65" s="14" customFormat="1" ht="11.25">
      <c r="B726" s="209"/>
      <c r="C726" s="210"/>
      <c r="D726" s="200" t="s">
        <v>195</v>
      </c>
      <c r="E726" s="211" t="s">
        <v>19</v>
      </c>
      <c r="F726" s="212" t="s">
        <v>2376</v>
      </c>
      <c r="G726" s="210"/>
      <c r="H726" s="213">
        <v>9</v>
      </c>
      <c r="I726" s="214"/>
      <c r="J726" s="210"/>
      <c r="K726" s="210"/>
      <c r="L726" s="215"/>
      <c r="M726" s="216"/>
      <c r="N726" s="217"/>
      <c r="O726" s="217"/>
      <c r="P726" s="217"/>
      <c r="Q726" s="217"/>
      <c r="R726" s="217"/>
      <c r="S726" s="217"/>
      <c r="T726" s="218"/>
      <c r="AT726" s="219" t="s">
        <v>195</v>
      </c>
      <c r="AU726" s="219" t="s">
        <v>82</v>
      </c>
      <c r="AV726" s="14" t="s">
        <v>82</v>
      </c>
      <c r="AW726" s="14" t="s">
        <v>35</v>
      </c>
      <c r="AX726" s="14" t="s">
        <v>73</v>
      </c>
      <c r="AY726" s="219" t="s">
        <v>185</v>
      </c>
    </row>
    <row r="727" spans="1:65" s="13" customFormat="1" ht="11.25">
      <c r="B727" s="198"/>
      <c r="C727" s="199"/>
      <c r="D727" s="200" t="s">
        <v>195</v>
      </c>
      <c r="E727" s="201" t="s">
        <v>19</v>
      </c>
      <c r="F727" s="202" t="s">
        <v>1697</v>
      </c>
      <c r="G727" s="199"/>
      <c r="H727" s="201" t="s">
        <v>19</v>
      </c>
      <c r="I727" s="203"/>
      <c r="J727" s="199"/>
      <c r="K727" s="199"/>
      <c r="L727" s="204"/>
      <c r="M727" s="205"/>
      <c r="N727" s="206"/>
      <c r="O727" s="206"/>
      <c r="P727" s="206"/>
      <c r="Q727" s="206"/>
      <c r="R727" s="206"/>
      <c r="S727" s="206"/>
      <c r="T727" s="207"/>
      <c r="AT727" s="208" t="s">
        <v>195</v>
      </c>
      <c r="AU727" s="208" t="s">
        <v>82</v>
      </c>
      <c r="AV727" s="13" t="s">
        <v>80</v>
      </c>
      <c r="AW727" s="13" t="s">
        <v>35</v>
      </c>
      <c r="AX727" s="13" t="s">
        <v>73</v>
      </c>
      <c r="AY727" s="208" t="s">
        <v>185</v>
      </c>
    </row>
    <row r="728" spans="1:65" s="14" customFormat="1" ht="11.25">
      <c r="B728" s="209"/>
      <c r="C728" s="210"/>
      <c r="D728" s="200" t="s">
        <v>195</v>
      </c>
      <c r="E728" s="211" t="s">
        <v>19</v>
      </c>
      <c r="F728" s="212" t="s">
        <v>1939</v>
      </c>
      <c r="G728" s="210"/>
      <c r="H728" s="213">
        <v>4</v>
      </c>
      <c r="I728" s="214"/>
      <c r="J728" s="210"/>
      <c r="K728" s="210"/>
      <c r="L728" s="215"/>
      <c r="M728" s="216"/>
      <c r="N728" s="217"/>
      <c r="O728" s="217"/>
      <c r="P728" s="217"/>
      <c r="Q728" s="217"/>
      <c r="R728" s="217"/>
      <c r="S728" s="217"/>
      <c r="T728" s="218"/>
      <c r="AT728" s="219" t="s">
        <v>195</v>
      </c>
      <c r="AU728" s="219" t="s">
        <v>82</v>
      </c>
      <c r="AV728" s="14" t="s">
        <v>82</v>
      </c>
      <c r="AW728" s="14" t="s">
        <v>35</v>
      </c>
      <c r="AX728" s="14" t="s">
        <v>73</v>
      </c>
      <c r="AY728" s="219" t="s">
        <v>185</v>
      </c>
    </row>
    <row r="729" spans="1:65" s="15" customFormat="1" ht="11.25">
      <c r="B729" s="220"/>
      <c r="C729" s="221"/>
      <c r="D729" s="200" t="s">
        <v>195</v>
      </c>
      <c r="E729" s="222" t="s">
        <v>19</v>
      </c>
      <c r="F729" s="223" t="s">
        <v>226</v>
      </c>
      <c r="G729" s="221"/>
      <c r="H729" s="224">
        <v>21</v>
      </c>
      <c r="I729" s="225"/>
      <c r="J729" s="221"/>
      <c r="K729" s="221"/>
      <c r="L729" s="226"/>
      <c r="M729" s="227"/>
      <c r="N729" s="228"/>
      <c r="O729" s="228"/>
      <c r="P729" s="228"/>
      <c r="Q729" s="228"/>
      <c r="R729" s="228"/>
      <c r="S729" s="228"/>
      <c r="T729" s="229"/>
      <c r="AT729" s="230" t="s">
        <v>195</v>
      </c>
      <c r="AU729" s="230" t="s">
        <v>82</v>
      </c>
      <c r="AV729" s="15" t="s">
        <v>135</v>
      </c>
      <c r="AW729" s="15" t="s">
        <v>35</v>
      </c>
      <c r="AX729" s="15" t="s">
        <v>80</v>
      </c>
      <c r="AY729" s="230" t="s">
        <v>185</v>
      </c>
    </row>
    <row r="730" spans="1:65" s="2" customFormat="1" ht="16.5" customHeight="1">
      <c r="A730" s="36"/>
      <c r="B730" s="37"/>
      <c r="C730" s="237" t="s">
        <v>975</v>
      </c>
      <c r="D730" s="237" t="s">
        <v>520</v>
      </c>
      <c r="E730" s="238" t="s">
        <v>1193</v>
      </c>
      <c r="F730" s="239" t="s">
        <v>1194</v>
      </c>
      <c r="G730" s="240" t="s">
        <v>439</v>
      </c>
      <c r="H730" s="241">
        <v>1</v>
      </c>
      <c r="I730" s="242"/>
      <c r="J730" s="243">
        <f>ROUND(I730*H730,2)</f>
        <v>0</v>
      </c>
      <c r="K730" s="239" t="s">
        <v>449</v>
      </c>
      <c r="L730" s="244"/>
      <c r="M730" s="245" t="s">
        <v>19</v>
      </c>
      <c r="N730" s="246" t="s">
        <v>44</v>
      </c>
      <c r="O730" s="66"/>
      <c r="P730" s="189">
        <f>O730*H730</f>
        <v>0</v>
      </c>
      <c r="Q730" s="189">
        <v>0.02</v>
      </c>
      <c r="R730" s="189">
        <f>Q730*H730</f>
        <v>0.02</v>
      </c>
      <c r="S730" s="189">
        <v>0</v>
      </c>
      <c r="T730" s="190">
        <f>S730*H730</f>
        <v>0</v>
      </c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R730" s="191" t="s">
        <v>265</v>
      </c>
      <c r="AT730" s="191" t="s">
        <v>520</v>
      </c>
      <c r="AU730" s="191" t="s">
        <v>82</v>
      </c>
      <c r="AY730" s="19" t="s">
        <v>185</v>
      </c>
      <c r="BE730" s="192">
        <f>IF(N730="základní",J730,0)</f>
        <v>0</v>
      </c>
      <c r="BF730" s="192">
        <f>IF(N730="snížená",J730,0)</f>
        <v>0</v>
      </c>
      <c r="BG730" s="192">
        <f>IF(N730="zákl. přenesená",J730,0)</f>
        <v>0</v>
      </c>
      <c r="BH730" s="192">
        <f>IF(N730="sníž. přenesená",J730,0)</f>
        <v>0</v>
      </c>
      <c r="BI730" s="192">
        <f>IF(N730="nulová",J730,0)</f>
        <v>0</v>
      </c>
      <c r="BJ730" s="19" t="s">
        <v>80</v>
      </c>
      <c r="BK730" s="192">
        <f>ROUND(I730*H730,2)</f>
        <v>0</v>
      </c>
      <c r="BL730" s="19" t="s">
        <v>135</v>
      </c>
      <c r="BM730" s="191" t="s">
        <v>2378</v>
      </c>
    </row>
    <row r="731" spans="1:65" s="13" customFormat="1" ht="11.25">
      <c r="B731" s="198"/>
      <c r="C731" s="199"/>
      <c r="D731" s="200" t="s">
        <v>195</v>
      </c>
      <c r="E731" s="201" t="s">
        <v>19</v>
      </c>
      <c r="F731" s="202" t="s">
        <v>1703</v>
      </c>
      <c r="G731" s="199"/>
      <c r="H731" s="201" t="s">
        <v>19</v>
      </c>
      <c r="I731" s="203"/>
      <c r="J731" s="199"/>
      <c r="K731" s="199"/>
      <c r="L731" s="204"/>
      <c r="M731" s="205"/>
      <c r="N731" s="206"/>
      <c r="O731" s="206"/>
      <c r="P731" s="206"/>
      <c r="Q731" s="206"/>
      <c r="R731" s="206"/>
      <c r="S731" s="206"/>
      <c r="T731" s="207"/>
      <c r="AT731" s="208" t="s">
        <v>195</v>
      </c>
      <c r="AU731" s="208" t="s">
        <v>82</v>
      </c>
      <c r="AV731" s="13" t="s">
        <v>80</v>
      </c>
      <c r="AW731" s="13" t="s">
        <v>35</v>
      </c>
      <c r="AX731" s="13" t="s">
        <v>73</v>
      </c>
      <c r="AY731" s="208" t="s">
        <v>185</v>
      </c>
    </row>
    <row r="732" spans="1:65" s="14" customFormat="1" ht="11.25">
      <c r="B732" s="209"/>
      <c r="C732" s="210"/>
      <c r="D732" s="200" t="s">
        <v>195</v>
      </c>
      <c r="E732" s="211" t="s">
        <v>19</v>
      </c>
      <c r="F732" s="212" t="s">
        <v>80</v>
      </c>
      <c r="G732" s="210"/>
      <c r="H732" s="213">
        <v>1</v>
      </c>
      <c r="I732" s="214"/>
      <c r="J732" s="210"/>
      <c r="K732" s="210"/>
      <c r="L732" s="215"/>
      <c r="M732" s="216"/>
      <c r="N732" s="217"/>
      <c r="O732" s="217"/>
      <c r="P732" s="217"/>
      <c r="Q732" s="217"/>
      <c r="R732" s="217"/>
      <c r="S732" s="217"/>
      <c r="T732" s="218"/>
      <c r="AT732" s="219" t="s">
        <v>195</v>
      </c>
      <c r="AU732" s="219" t="s">
        <v>82</v>
      </c>
      <c r="AV732" s="14" t="s">
        <v>82</v>
      </c>
      <c r="AW732" s="14" t="s">
        <v>35</v>
      </c>
      <c r="AX732" s="14" t="s">
        <v>73</v>
      </c>
      <c r="AY732" s="219" t="s">
        <v>185</v>
      </c>
    </row>
    <row r="733" spans="1:65" s="15" customFormat="1" ht="11.25">
      <c r="B733" s="220"/>
      <c r="C733" s="221"/>
      <c r="D733" s="200" t="s">
        <v>195</v>
      </c>
      <c r="E733" s="222" t="s">
        <v>19</v>
      </c>
      <c r="F733" s="223" t="s">
        <v>226</v>
      </c>
      <c r="G733" s="221"/>
      <c r="H733" s="224">
        <v>1</v>
      </c>
      <c r="I733" s="225"/>
      <c r="J733" s="221"/>
      <c r="K733" s="221"/>
      <c r="L733" s="226"/>
      <c r="M733" s="227"/>
      <c r="N733" s="228"/>
      <c r="O733" s="228"/>
      <c r="P733" s="228"/>
      <c r="Q733" s="228"/>
      <c r="R733" s="228"/>
      <c r="S733" s="228"/>
      <c r="T733" s="229"/>
      <c r="AT733" s="230" t="s">
        <v>195</v>
      </c>
      <c r="AU733" s="230" t="s">
        <v>82</v>
      </c>
      <c r="AV733" s="15" t="s">
        <v>135</v>
      </c>
      <c r="AW733" s="15" t="s">
        <v>35</v>
      </c>
      <c r="AX733" s="15" t="s">
        <v>80</v>
      </c>
      <c r="AY733" s="230" t="s">
        <v>185</v>
      </c>
    </row>
    <row r="734" spans="1:65" s="12" customFormat="1" ht="22.9" customHeight="1">
      <c r="B734" s="164"/>
      <c r="C734" s="165"/>
      <c r="D734" s="166" t="s">
        <v>72</v>
      </c>
      <c r="E734" s="178" t="s">
        <v>236</v>
      </c>
      <c r="F734" s="178" t="s">
        <v>237</v>
      </c>
      <c r="G734" s="165"/>
      <c r="H734" s="165"/>
      <c r="I734" s="168"/>
      <c r="J734" s="179">
        <f>BK734</f>
        <v>0</v>
      </c>
      <c r="K734" s="165"/>
      <c r="L734" s="170"/>
      <c r="M734" s="171"/>
      <c r="N734" s="172"/>
      <c r="O734" s="172"/>
      <c r="P734" s="173">
        <f>SUM(P735:P789)</f>
        <v>0</v>
      </c>
      <c r="Q734" s="172"/>
      <c r="R734" s="173">
        <f>SUM(R735:R789)</f>
        <v>9.423200000000001E-2</v>
      </c>
      <c r="S734" s="172"/>
      <c r="T734" s="174">
        <f>SUM(T735:T789)</f>
        <v>0</v>
      </c>
      <c r="AR734" s="175" t="s">
        <v>80</v>
      </c>
      <c r="AT734" s="176" t="s">
        <v>72</v>
      </c>
      <c r="AU734" s="176" t="s">
        <v>80</v>
      </c>
      <c r="AY734" s="175" t="s">
        <v>185</v>
      </c>
      <c r="BK734" s="177">
        <f>SUM(BK735:BK789)</f>
        <v>0</v>
      </c>
    </row>
    <row r="735" spans="1:65" s="2" customFormat="1" ht="24.2" customHeight="1">
      <c r="A735" s="36"/>
      <c r="B735" s="37"/>
      <c r="C735" s="180" t="s">
        <v>980</v>
      </c>
      <c r="D735" s="180" t="s">
        <v>187</v>
      </c>
      <c r="E735" s="181" t="s">
        <v>238</v>
      </c>
      <c r="F735" s="182" t="s">
        <v>239</v>
      </c>
      <c r="G735" s="183" t="s">
        <v>240</v>
      </c>
      <c r="H735" s="184">
        <v>425.8</v>
      </c>
      <c r="I735" s="185"/>
      <c r="J735" s="186">
        <f>ROUND(I735*H735,2)</f>
        <v>0</v>
      </c>
      <c r="K735" s="182" t="s">
        <v>191</v>
      </c>
      <c r="L735" s="41"/>
      <c r="M735" s="187" t="s">
        <v>19</v>
      </c>
      <c r="N735" s="188" t="s">
        <v>44</v>
      </c>
      <c r="O735" s="66"/>
      <c r="P735" s="189">
        <f>O735*H735</f>
        <v>0</v>
      </c>
      <c r="Q735" s="189">
        <v>0</v>
      </c>
      <c r="R735" s="189">
        <f>Q735*H735</f>
        <v>0</v>
      </c>
      <c r="S735" s="189">
        <v>0</v>
      </c>
      <c r="T735" s="190">
        <f>S735*H735</f>
        <v>0</v>
      </c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R735" s="191" t="s">
        <v>135</v>
      </c>
      <c r="AT735" s="191" t="s">
        <v>187</v>
      </c>
      <c r="AU735" s="191" t="s">
        <v>82</v>
      </c>
      <c r="AY735" s="19" t="s">
        <v>185</v>
      </c>
      <c r="BE735" s="192">
        <f>IF(N735="základní",J735,0)</f>
        <v>0</v>
      </c>
      <c r="BF735" s="192">
        <f>IF(N735="snížená",J735,0)</f>
        <v>0</v>
      </c>
      <c r="BG735" s="192">
        <f>IF(N735="zákl. přenesená",J735,0)</f>
        <v>0</v>
      </c>
      <c r="BH735" s="192">
        <f>IF(N735="sníž. přenesená",J735,0)</f>
        <v>0</v>
      </c>
      <c r="BI735" s="192">
        <f>IF(N735="nulová",J735,0)</f>
        <v>0</v>
      </c>
      <c r="BJ735" s="19" t="s">
        <v>80</v>
      </c>
      <c r="BK735" s="192">
        <f>ROUND(I735*H735,2)</f>
        <v>0</v>
      </c>
      <c r="BL735" s="19" t="s">
        <v>135</v>
      </c>
      <c r="BM735" s="191" t="s">
        <v>2379</v>
      </c>
    </row>
    <row r="736" spans="1:65" s="2" customFormat="1" ht="11.25">
      <c r="A736" s="36"/>
      <c r="B736" s="37"/>
      <c r="C736" s="38"/>
      <c r="D736" s="193" t="s">
        <v>193</v>
      </c>
      <c r="E736" s="38"/>
      <c r="F736" s="194" t="s">
        <v>242</v>
      </c>
      <c r="G736" s="38"/>
      <c r="H736" s="38"/>
      <c r="I736" s="195"/>
      <c r="J736" s="38"/>
      <c r="K736" s="38"/>
      <c r="L736" s="41"/>
      <c r="M736" s="196"/>
      <c r="N736" s="197"/>
      <c r="O736" s="66"/>
      <c r="P736" s="66"/>
      <c r="Q736" s="66"/>
      <c r="R736" s="66"/>
      <c r="S736" s="66"/>
      <c r="T736" s="67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T736" s="19" t="s">
        <v>193</v>
      </c>
      <c r="AU736" s="19" t="s">
        <v>82</v>
      </c>
    </row>
    <row r="737" spans="1:65" s="14" customFormat="1" ht="11.25">
      <c r="B737" s="209"/>
      <c r="C737" s="210"/>
      <c r="D737" s="200" t="s">
        <v>195</v>
      </c>
      <c r="E737" s="211" t="s">
        <v>19</v>
      </c>
      <c r="F737" s="212" t="s">
        <v>1705</v>
      </c>
      <c r="G737" s="210"/>
      <c r="H737" s="213">
        <v>425.8</v>
      </c>
      <c r="I737" s="214"/>
      <c r="J737" s="210"/>
      <c r="K737" s="210"/>
      <c r="L737" s="215"/>
      <c r="M737" s="216"/>
      <c r="N737" s="217"/>
      <c r="O737" s="217"/>
      <c r="P737" s="217"/>
      <c r="Q737" s="217"/>
      <c r="R737" s="217"/>
      <c r="S737" s="217"/>
      <c r="T737" s="218"/>
      <c r="AT737" s="219" t="s">
        <v>195</v>
      </c>
      <c r="AU737" s="219" t="s">
        <v>82</v>
      </c>
      <c r="AV737" s="14" t="s">
        <v>82</v>
      </c>
      <c r="AW737" s="14" t="s">
        <v>35</v>
      </c>
      <c r="AX737" s="14" t="s">
        <v>73</v>
      </c>
      <c r="AY737" s="219" t="s">
        <v>185</v>
      </c>
    </row>
    <row r="738" spans="1:65" s="15" customFormat="1" ht="11.25">
      <c r="B738" s="220"/>
      <c r="C738" s="221"/>
      <c r="D738" s="200" t="s">
        <v>195</v>
      </c>
      <c r="E738" s="222" t="s">
        <v>19</v>
      </c>
      <c r="F738" s="223" t="s">
        <v>226</v>
      </c>
      <c r="G738" s="221"/>
      <c r="H738" s="224">
        <v>425.8</v>
      </c>
      <c r="I738" s="225"/>
      <c r="J738" s="221"/>
      <c r="K738" s="221"/>
      <c r="L738" s="226"/>
      <c r="M738" s="227"/>
      <c r="N738" s="228"/>
      <c r="O738" s="228"/>
      <c r="P738" s="228"/>
      <c r="Q738" s="228"/>
      <c r="R738" s="228"/>
      <c r="S738" s="228"/>
      <c r="T738" s="229"/>
      <c r="AT738" s="230" t="s">
        <v>195</v>
      </c>
      <c r="AU738" s="230" t="s">
        <v>82</v>
      </c>
      <c r="AV738" s="15" t="s">
        <v>135</v>
      </c>
      <c r="AW738" s="15" t="s">
        <v>35</v>
      </c>
      <c r="AX738" s="15" t="s">
        <v>80</v>
      </c>
      <c r="AY738" s="230" t="s">
        <v>185</v>
      </c>
    </row>
    <row r="739" spans="1:65" s="2" customFormat="1" ht="24.2" customHeight="1">
      <c r="A739" s="36"/>
      <c r="B739" s="37"/>
      <c r="C739" s="180" t="s">
        <v>984</v>
      </c>
      <c r="D739" s="180" t="s">
        <v>187</v>
      </c>
      <c r="E739" s="181" t="s">
        <v>245</v>
      </c>
      <c r="F739" s="182" t="s">
        <v>246</v>
      </c>
      <c r="G739" s="183" t="s">
        <v>240</v>
      </c>
      <c r="H739" s="184">
        <v>38322</v>
      </c>
      <c r="I739" s="185"/>
      <c r="J739" s="186">
        <f>ROUND(I739*H739,2)</f>
        <v>0</v>
      </c>
      <c r="K739" s="182" t="s">
        <v>191</v>
      </c>
      <c r="L739" s="41"/>
      <c r="M739" s="187" t="s">
        <v>19</v>
      </c>
      <c r="N739" s="188" t="s">
        <v>44</v>
      </c>
      <c r="O739" s="66"/>
      <c r="P739" s="189">
        <f>O739*H739</f>
        <v>0</v>
      </c>
      <c r="Q739" s="189">
        <v>0</v>
      </c>
      <c r="R739" s="189">
        <f>Q739*H739</f>
        <v>0</v>
      </c>
      <c r="S739" s="189">
        <v>0</v>
      </c>
      <c r="T739" s="190">
        <f>S739*H739</f>
        <v>0</v>
      </c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R739" s="191" t="s">
        <v>135</v>
      </c>
      <c r="AT739" s="191" t="s">
        <v>187</v>
      </c>
      <c r="AU739" s="191" t="s">
        <v>82</v>
      </c>
      <c r="AY739" s="19" t="s">
        <v>185</v>
      </c>
      <c r="BE739" s="192">
        <f>IF(N739="základní",J739,0)</f>
        <v>0</v>
      </c>
      <c r="BF739" s="192">
        <f>IF(N739="snížená",J739,0)</f>
        <v>0</v>
      </c>
      <c r="BG739" s="192">
        <f>IF(N739="zákl. přenesená",J739,0)</f>
        <v>0</v>
      </c>
      <c r="BH739" s="192">
        <f>IF(N739="sníž. přenesená",J739,0)</f>
        <v>0</v>
      </c>
      <c r="BI739" s="192">
        <f>IF(N739="nulová",J739,0)</f>
        <v>0</v>
      </c>
      <c r="BJ739" s="19" t="s">
        <v>80</v>
      </c>
      <c r="BK739" s="192">
        <f>ROUND(I739*H739,2)</f>
        <v>0</v>
      </c>
      <c r="BL739" s="19" t="s">
        <v>135</v>
      </c>
      <c r="BM739" s="191" t="s">
        <v>2380</v>
      </c>
    </row>
    <row r="740" spans="1:65" s="2" customFormat="1" ht="11.25">
      <c r="A740" s="36"/>
      <c r="B740" s="37"/>
      <c r="C740" s="38"/>
      <c r="D740" s="193" t="s">
        <v>193</v>
      </c>
      <c r="E740" s="38"/>
      <c r="F740" s="194" t="s">
        <v>248</v>
      </c>
      <c r="G740" s="38"/>
      <c r="H740" s="38"/>
      <c r="I740" s="195"/>
      <c r="J740" s="38"/>
      <c r="K740" s="38"/>
      <c r="L740" s="41"/>
      <c r="M740" s="196"/>
      <c r="N740" s="197"/>
      <c r="O740" s="66"/>
      <c r="P740" s="66"/>
      <c r="Q740" s="66"/>
      <c r="R740" s="66"/>
      <c r="S740" s="66"/>
      <c r="T740" s="67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T740" s="19" t="s">
        <v>193</v>
      </c>
      <c r="AU740" s="19" t="s">
        <v>82</v>
      </c>
    </row>
    <row r="741" spans="1:65" s="14" customFormat="1" ht="11.25">
      <c r="B741" s="209"/>
      <c r="C741" s="210"/>
      <c r="D741" s="200" t="s">
        <v>195</v>
      </c>
      <c r="E741" s="211" t="s">
        <v>19</v>
      </c>
      <c r="F741" s="212" t="s">
        <v>1707</v>
      </c>
      <c r="G741" s="210"/>
      <c r="H741" s="213">
        <v>38322</v>
      </c>
      <c r="I741" s="214"/>
      <c r="J741" s="210"/>
      <c r="K741" s="210"/>
      <c r="L741" s="215"/>
      <c r="M741" s="216"/>
      <c r="N741" s="217"/>
      <c r="O741" s="217"/>
      <c r="P741" s="217"/>
      <c r="Q741" s="217"/>
      <c r="R741" s="217"/>
      <c r="S741" s="217"/>
      <c r="T741" s="218"/>
      <c r="AT741" s="219" t="s">
        <v>195</v>
      </c>
      <c r="AU741" s="219" t="s">
        <v>82</v>
      </c>
      <c r="AV741" s="14" t="s">
        <v>82</v>
      </c>
      <c r="AW741" s="14" t="s">
        <v>35</v>
      </c>
      <c r="AX741" s="14" t="s">
        <v>73</v>
      </c>
      <c r="AY741" s="219" t="s">
        <v>185</v>
      </c>
    </row>
    <row r="742" spans="1:65" s="15" customFormat="1" ht="11.25">
      <c r="B742" s="220"/>
      <c r="C742" s="221"/>
      <c r="D742" s="200" t="s">
        <v>195</v>
      </c>
      <c r="E742" s="222" t="s">
        <v>19</v>
      </c>
      <c r="F742" s="223" t="s">
        <v>226</v>
      </c>
      <c r="G742" s="221"/>
      <c r="H742" s="224">
        <v>38322</v>
      </c>
      <c r="I742" s="225"/>
      <c r="J742" s="221"/>
      <c r="K742" s="221"/>
      <c r="L742" s="226"/>
      <c r="M742" s="227"/>
      <c r="N742" s="228"/>
      <c r="O742" s="228"/>
      <c r="P742" s="228"/>
      <c r="Q742" s="228"/>
      <c r="R742" s="228"/>
      <c r="S742" s="228"/>
      <c r="T742" s="229"/>
      <c r="AT742" s="230" t="s">
        <v>195</v>
      </c>
      <c r="AU742" s="230" t="s">
        <v>82</v>
      </c>
      <c r="AV742" s="15" t="s">
        <v>135</v>
      </c>
      <c r="AW742" s="15" t="s">
        <v>35</v>
      </c>
      <c r="AX742" s="15" t="s">
        <v>80</v>
      </c>
      <c r="AY742" s="230" t="s">
        <v>185</v>
      </c>
    </row>
    <row r="743" spans="1:65" s="2" customFormat="1" ht="24.2" customHeight="1">
      <c r="A743" s="36"/>
      <c r="B743" s="37"/>
      <c r="C743" s="180" t="s">
        <v>987</v>
      </c>
      <c r="D743" s="180" t="s">
        <v>187</v>
      </c>
      <c r="E743" s="181" t="s">
        <v>251</v>
      </c>
      <c r="F743" s="182" t="s">
        <v>252</v>
      </c>
      <c r="G743" s="183" t="s">
        <v>240</v>
      </c>
      <c r="H743" s="184">
        <v>425.8</v>
      </c>
      <c r="I743" s="185"/>
      <c r="J743" s="186">
        <f>ROUND(I743*H743,2)</f>
        <v>0</v>
      </c>
      <c r="K743" s="182" t="s">
        <v>191</v>
      </c>
      <c r="L743" s="41"/>
      <c r="M743" s="187" t="s">
        <v>19</v>
      </c>
      <c r="N743" s="188" t="s">
        <v>44</v>
      </c>
      <c r="O743" s="66"/>
      <c r="P743" s="189">
        <f>O743*H743</f>
        <v>0</v>
      </c>
      <c r="Q743" s="189">
        <v>0</v>
      </c>
      <c r="R743" s="189">
        <f>Q743*H743</f>
        <v>0</v>
      </c>
      <c r="S743" s="189">
        <v>0</v>
      </c>
      <c r="T743" s="190">
        <f>S743*H743</f>
        <v>0</v>
      </c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R743" s="191" t="s">
        <v>135</v>
      </c>
      <c r="AT743" s="191" t="s">
        <v>187</v>
      </c>
      <c r="AU743" s="191" t="s">
        <v>82</v>
      </c>
      <c r="AY743" s="19" t="s">
        <v>185</v>
      </c>
      <c r="BE743" s="192">
        <f>IF(N743="základní",J743,0)</f>
        <v>0</v>
      </c>
      <c r="BF743" s="192">
        <f>IF(N743="snížená",J743,0)</f>
        <v>0</v>
      </c>
      <c r="BG743" s="192">
        <f>IF(N743="zákl. přenesená",J743,0)</f>
        <v>0</v>
      </c>
      <c r="BH743" s="192">
        <f>IF(N743="sníž. přenesená",J743,0)</f>
        <v>0</v>
      </c>
      <c r="BI743" s="192">
        <f>IF(N743="nulová",J743,0)</f>
        <v>0</v>
      </c>
      <c r="BJ743" s="19" t="s">
        <v>80</v>
      </c>
      <c r="BK743" s="192">
        <f>ROUND(I743*H743,2)</f>
        <v>0</v>
      </c>
      <c r="BL743" s="19" t="s">
        <v>135</v>
      </c>
      <c r="BM743" s="191" t="s">
        <v>2381</v>
      </c>
    </row>
    <row r="744" spans="1:65" s="2" customFormat="1" ht="11.25">
      <c r="A744" s="36"/>
      <c r="B744" s="37"/>
      <c r="C744" s="38"/>
      <c r="D744" s="193" t="s">
        <v>193</v>
      </c>
      <c r="E744" s="38"/>
      <c r="F744" s="194" t="s">
        <v>254</v>
      </c>
      <c r="G744" s="38"/>
      <c r="H744" s="38"/>
      <c r="I744" s="195"/>
      <c r="J744" s="38"/>
      <c r="K744" s="38"/>
      <c r="L744" s="41"/>
      <c r="M744" s="196"/>
      <c r="N744" s="197"/>
      <c r="O744" s="66"/>
      <c r="P744" s="66"/>
      <c r="Q744" s="66"/>
      <c r="R744" s="66"/>
      <c r="S744" s="66"/>
      <c r="T744" s="67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T744" s="19" t="s">
        <v>193</v>
      </c>
      <c r="AU744" s="19" t="s">
        <v>82</v>
      </c>
    </row>
    <row r="745" spans="1:65" s="14" customFormat="1" ht="11.25">
      <c r="B745" s="209"/>
      <c r="C745" s="210"/>
      <c r="D745" s="200" t="s">
        <v>195</v>
      </c>
      <c r="E745" s="211" t="s">
        <v>19</v>
      </c>
      <c r="F745" s="212" t="s">
        <v>1705</v>
      </c>
      <c r="G745" s="210"/>
      <c r="H745" s="213">
        <v>425.8</v>
      </c>
      <c r="I745" s="214"/>
      <c r="J745" s="210"/>
      <c r="K745" s="210"/>
      <c r="L745" s="215"/>
      <c r="M745" s="216"/>
      <c r="N745" s="217"/>
      <c r="O745" s="217"/>
      <c r="P745" s="217"/>
      <c r="Q745" s="217"/>
      <c r="R745" s="217"/>
      <c r="S745" s="217"/>
      <c r="T745" s="218"/>
      <c r="AT745" s="219" t="s">
        <v>195</v>
      </c>
      <c r="AU745" s="219" t="s">
        <v>82</v>
      </c>
      <c r="AV745" s="14" t="s">
        <v>82</v>
      </c>
      <c r="AW745" s="14" t="s">
        <v>35</v>
      </c>
      <c r="AX745" s="14" t="s">
        <v>73</v>
      </c>
      <c r="AY745" s="219" t="s">
        <v>185</v>
      </c>
    </row>
    <row r="746" spans="1:65" s="15" customFormat="1" ht="11.25">
      <c r="B746" s="220"/>
      <c r="C746" s="221"/>
      <c r="D746" s="200" t="s">
        <v>195</v>
      </c>
      <c r="E746" s="222" t="s">
        <v>19</v>
      </c>
      <c r="F746" s="223" t="s">
        <v>226</v>
      </c>
      <c r="G746" s="221"/>
      <c r="H746" s="224">
        <v>425.8</v>
      </c>
      <c r="I746" s="225"/>
      <c r="J746" s="221"/>
      <c r="K746" s="221"/>
      <c r="L746" s="226"/>
      <c r="M746" s="227"/>
      <c r="N746" s="228"/>
      <c r="O746" s="228"/>
      <c r="P746" s="228"/>
      <c r="Q746" s="228"/>
      <c r="R746" s="228"/>
      <c r="S746" s="228"/>
      <c r="T746" s="229"/>
      <c r="AT746" s="230" t="s">
        <v>195</v>
      </c>
      <c r="AU746" s="230" t="s">
        <v>82</v>
      </c>
      <c r="AV746" s="15" t="s">
        <v>135</v>
      </c>
      <c r="AW746" s="15" t="s">
        <v>35</v>
      </c>
      <c r="AX746" s="15" t="s">
        <v>80</v>
      </c>
      <c r="AY746" s="230" t="s">
        <v>185</v>
      </c>
    </row>
    <row r="747" spans="1:65" s="2" customFormat="1" ht="24.2" customHeight="1">
      <c r="A747" s="36"/>
      <c r="B747" s="37"/>
      <c r="C747" s="180" t="s">
        <v>989</v>
      </c>
      <c r="D747" s="180" t="s">
        <v>187</v>
      </c>
      <c r="E747" s="181" t="s">
        <v>990</v>
      </c>
      <c r="F747" s="182" t="s">
        <v>991</v>
      </c>
      <c r="G747" s="183" t="s">
        <v>190</v>
      </c>
      <c r="H747" s="184">
        <v>18.285</v>
      </c>
      <c r="I747" s="185"/>
      <c r="J747" s="186">
        <f>ROUND(I747*H747,2)</f>
        <v>0</v>
      </c>
      <c r="K747" s="182" t="s">
        <v>191</v>
      </c>
      <c r="L747" s="41"/>
      <c r="M747" s="187" t="s">
        <v>19</v>
      </c>
      <c r="N747" s="188" t="s">
        <v>44</v>
      </c>
      <c r="O747" s="66"/>
      <c r="P747" s="189">
        <f>O747*H747</f>
        <v>0</v>
      </c>
      <c r="Q747" s="189">
        <v>0</v>
      </c>
      <c r="R747" s="189">
        <f>Q747*H747</f>
        <v>0</v>
      </c>
      <c r="S747" s="189">
        <v>0</v>
      </c>
      <c r="T747" s="190">
        <f>S747*H747</f>
        <v>0</v>
      </c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R747" s="191" t="s">
        <v>135</v>
      </c>
      <c r="AT747" s="191" t="s">
        <v>187</v>
      </c>
      <c r="AU747" s="191" t="s">
        <v>82</v>
      </c>
      <c r="AY747" s="19" t="s">
        <v>185</v>
      </c>
      <c r="BE747" s="192">
        <f>IF(N747="základní",J747,0)</f>
        <v>0</v>
      </c>
      <c r="BF747" s="192">
        <f>IF(N747="snížená",J747,0)</f>
        <v>0</v>
      </c>
      <c r="BG747" s="192">
        <f>IF(N747="zákl. přenesená",J747,0)</f>
        <v>0</v>
      </c>
      <c r="BH747" s="192">
        <f>IF(N747="sníž. přenesená",J747,0)</f>
        <v>0</v>
      </c>
      <c r="BI747" s="192">
        <f>IF(N747="nulová",J747,0)</f>
        <v>0</v>
      </c>
      <c r="BJ747" s="19" t="s">
        <v>80</v>
      </c>
      <c r="BK747" s="192">
        <f>ROUND(I747*H747,2)</f>
        <v>0</v>
      </c>
      <c r="BL747" s="19" t="s">
        <v>135</v>
      </c>
      <c r="BM747" s="191" t="s">
        <v>2382</v>
      </c>
    </row>
    <row r="748" spans="1:65" s="2" customFormat="1" ht="11.25">
      <c r="A748" s="36"/>
      <c r="B748" s="37"/>
      <c r="C748" s="38"/>
      <c r="D748" s="193" t="s">
        <v>193</v>
      </c>
      <c r="E748" s="38"/>
      <c r="F748" s="194" t="s">
        <v>993</v>
      </c>
      <c r="G748" s="38"/>
      <c r="H748" s="38"/>
      <c r="I748" s="195"/>
      <c r="J748" s="38"/>
      <c r="K748" s="38"/>
      <c r="L748" s="41"/>
      <c r="M748" s="196"/>
      <c r="N748" s="197"/>
      <c r="O748" s="66"/>
      <c r="P748" s="66"/>
      <c r="Q748" s="66"/>
      <c r="R748" s="66"/>
      <c r="S748" s="66"/>
      <c r="T748" s="67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T748" s="19" t="s">
        <v>193</v>
      </c>
      <c r="AU748" s="19" t="s">
        <v>82</v>
      </c>
    </row>
    <row r="749" spans="1:65" s="13" customFormat="1" ht="11.25">
      <c r="B749" s="198"/>
      <c r="C749" s="199"/>
      <c r="D749" s="200" t="s">
        <v>195</v>
      </c>
      <c r="E749" s="201" t="s">
        <v>19</v>
      </c>
      <c r="F749" s="202" t="s">
        <v>1710</v>
      </c>
      <c r="G749" s="199"/>
      <c r="H749" s="201" t="s">
        <v>19</v>
      </c>
      <c r="I749" s="203"/>
      <c r="J749" s="199"/>
      <c r="K749" s="199"/>
      <c r="L749" s="204"/>
      <c r="M749" s="205"/>
      <c r="N749" s="206"/>
      <c r="O749" s="206"/>
      <c r="P749" s="206"/>
      <c r="Q749" s="206"/>
      <c r="R749" s="206"/>
      <c r="S749" s="206"/>
      <c r="T749" s="207"/>
      <c r="AT749" s="208" t="s">
        <v>195</v>
      </c>
      <c r="AU749" s="208" t="s">
        <v>82</v>
      </c>
      <c r="AV749" s="13" t="s">
        <v>80</v>
      </c>
      <c r="AW749" s="13" t="s">
        <v>35</v>
      </c>
      <c r="AX749" s="13" t="s">
        <v>73</v>
      </c>
      <c r="AY749" s="208" t="s">
        <v>185</v>
      </c>
    </row>
    <row r="750" spans="1:65" s="13" customFormat="1" ht="11.25">
      <c r="B750" s="198"/>
      <c r="C750" s="199"/>
      <c r="D750" s="200" t="s">
        <v>195</v>
      </c>
      <c r="E750" s="201" t="s">
        <v>19</v>
      </c>
      <c r="F750" s="202" t="s">
        <v>994</v>
      </c>
      <c r="G750" s="199"/>
      <c r="H750" s="201" t="s">
        <v>19</v>
      </c>
      <c r="I750" s="203"/>
      <c r="J750" s="199"/>
      <c r="K750" s="199"/>
      <c r="L750" s="204"/>
      <c r="M750" s="205"/>
      <c r="N750" s="206"/>
      <c r="O750" s="206"/>
      <c r="P750" s="206"/>
      <c r="Q750" s="206"/>
      <c r="R750" s="206"/>
      <c r="S750" s="206"/>
      <c r="T750" s="207"/>
      <c r="AT750" s="208" t="s">
        <v>195</v>
      </c>
      <c r="AU750" s="208" t="s">
        <v>82</v>
      </c>
      <c r="AV750" s="13" t="s">
        <v>80</v>
      </c>
      <c r="AW750" s="13" t="s">
        <v>35</v>
      </c>
      <c r="AX750" s="13" t="s">
        <v>73</v>
      </c>
      <c r="AY750" s="208" t="s">
        <v>185</v>
      </c>
    </row>
    <row r="751" spans="1:65" s="14" customFormat="1" ht="11.25">
      <c r="B751" s="209"/>
      <c r="C751" s="210"/>
      <c r="D751" s="200" t="s">
        <v>195</v>
      </c>
      <c r="E751" s="211" t="s">
        <v>19</v>
      </c>
      <c r="F751" s="212" t="s">
        <v>995</v>
      </c>
      <c r="G751" s="210"/>
      <c r="H751" s="213">
        <v>18.285</v>
      </c>
      <c r="I751" s="214"/>
      <c r="J751" s="210"/>
      <c r="K751" s="210"/>
      <c r="L751" s="215"/>
      <c r="M751" s="216"/>
      <c r="N751" s="217"/>
      <c r="O751" s="217"/>
      <c r="P751" s="217"/>
      <c r="Q751" s="217"/>
      <c r="R751" s="217"/>
      <c r="S751" s="217"/>
      <c r="T751" s="218"/>
      <c r="AT751" s="219" t="s">
        <v>195</v>
      </c>
      <c r="AU751" s="219" t="s">
        <v>82</v>
      </c>
      <c r="AV751" s="14" t="s">
        <v>82</v>
      </c>
      <c r="AW751" s="14" t="s">
        <v>35</v>
      </c>
      <c r="AX751" s="14" t="s">
        <v>73</v>
      </c>
      <c r="AY751" s="219" t="s">
        <v>185</v>
      </c>
    </row>
    <row r="752" spans="1:65" s="15" customFormat="1" ht="11.25">
      <c r="B752" s="220"/>
      <c r="C752" s="221"/>
      <c r="D752" s="200" t="s">
        <v>195</v>
      </c>
      <c r="E752" s="222" t="s">
        <v>19</v>
      </c>
      <c r="F752" s="223" t="s">
        <v>226</v>
      </c>
      <c r="G752" s="221"/>
      <c r="H752" s="224">
        <v>18.285</v>
      </c>
      <c r="I752" s="225"/>
      <c r="J752" s="221"/>
      <c r="K752" s="221"/>
      <c r="L752" s="226"/>
      <c r="M752" s="227"/>
      <c r="N752" s="228"/>
      <c r="O752" s="228"/>
      <c r="P752" s="228"/>
      <c r="Q752" s="228"/>
      <c r="R752" s="228"/>
      <c r="S752" s="228"/>
      <c r="T752" s="229"/>
      <c r="AT752" s="230" t="s">
        <v>195</v>
      </c>
      <c r="AU752" s="230" t="s">
        <v>82</v>
      </c>
      <c r="AV752" s="15" t="s">
        <v>135</v>
      </c>
      <c r="AW752" s="15" t="s">
        <v>35</v>
      </c>
      <c r="AX752" s="15" t="s">
        <v>80</v>
      </c>
      <c r="AY752" s="230" t="s">
        <v>185</v>
      </c>
    </row>
    <row r="753" spans="1:65" s="2" customFormat="1" ht="24.2" customHeight="1">
      <c r="A753" s="36"/>
      <c r="B753" s="37"/>
      <c r="C753" s="180" t="s">
        <v>996</v>
      </c>
      <c r="D753" s="180" t="s">
        <v>187</v>
      </c>
      <c r="E753" s="181" t="s">
        <v>997</v>
      </c>
      <c r="F753" s="182" t="s">
        <v>998</v>
      </c>
      <c r="G753" s="183" t="s">
        <v>190</v>
      </c>
      <c r="H753" s="184">
        <v>822.82500000000005</v>
      </c>
      <c r="I753" s="185"/>
      <c r="J753" s="186">
        <f>ROUND(I753*H753,2)</f>
        <v>0</v>
      </c>
      <c r="K753" s="182" t="s">
        <v>191</v>
      </c>
      <c r="L753" s="41"/>
      <c r="M753" s="187" t="s">
        <v>19</v>
      </c>
      <c r="N753" s="188" t="s">
        <v>44</v>
      </c>
      <c r="O753" s="66"/>
      <c r="P753" s="189">
        <f>O753*H753</f>
        <v>0</v>
      </c>
      <c r="Q753" s="189">
        <v>0</v>
      </c>
      <c r="R753" s="189">
        <f>Q753*H753</f>
        <v>0</v>
      </c>
      <c r="S753" s="189">
        <v>0</v>
      </c>
      <c r="T753" s="190">
        <f>S753*H753</f>
        <v>0</v>
      </c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R753" s="191" t="s">
        <v>135</v>
      </c>
      <c r="AT753" s="191" t="s">
        <v>187</v>
      </c>
      <c r="AU753" s="191" t="s">
        <v>82</v>
      </c>
      <c r="AY753" s="19" t="s">
        <v>185</v>
      </c>
      <c r="BE753" s="192">
        <f>IF(N753="základní",J753,0)</f>
        <v>0</v>
      </c>
      <c r="BF753" s="192">
        <f>IF(N753="snížená",J753,0)</f>
        <v>0</v>
      </c>
      <c r="BG753" s="192">
        <f>IF(N753="zákl. přenesená",J753,0)</f>
        <v>0</v>
      </c>
      <c r="BH753" s="192">
        <f>IF(N753="sníž. přenesená",J753,0)</f>
        <v>0</v>
      </c>
      <c r="BI753" s="192">
        <f>IF(N753="nulová",J753,0)</f>
        <v>0</v>
      </c>
      <c r="BJ753" s="19" t="s">
        <v>80</v>
      </c>
      <c r="BK753" s="192">
        <f>ROUND(I753*H753,2)</f>
        <v>0</v>
      </c>
      <c r="BL753" s="19" t="s">
        <v>135</v>
      </c>
      <c r="BM753" s="191" t="s">
        <v>2383</v>
      </c>
    </row>
    <row r="754" spans="1:65" s="2" customFormat="1" ht="11.25">
      <c r="A754" s="36"/>
      <c r="B754" s="37"/>
      <c r="C754" s="38"/>
      <c r="D754" s="193" t="s">
        <v>193</v>
      </c>
      <c r="E754" s="38"/>
      <c r="F754" s="194" t="s">
        <v>1000</v>
      </c>
      <c r="G754" s="38"/>
      <c r="H754" s="38"/>
      <c r="I754" s="195"/>
      <c r="J754" s="38"/>
      <c r="K754" s="38"/>
      <c r="L754" s="41"/>
      <c r="M754" s="196"/>
      <c r="N754" s="197"/>
      <c r="O754" s="66"/>
      <c r="P754" s="66"/>
      <c r="Q754" s="66"/>
      <c r="R754" s="66"/>
      <c r="S754" s="66"/>
      <c r="T754" s="67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T754" s="19" t="s">
        <v>193</v>
      </c>
      <c r="AU754" s="19" t="s">
        <v>82</v>
      </c>
    </row>
    <row r="755" spans="1:65" s="13" customFormat="1" ht="11.25">
      <c r="B755" s="198"/>
      <c r="C755" s="199"/>
      <c r="D755" s="200" t="s">
        <v>195</v>
      </c>
      <c r="E755" s="201" t="s">
        <v>19</v>
      </c>
      <c r="F755" s="202" t="s">
        <v>1710</v>
      </c>
      <c r="G755" s="199"/>
      <c r="H755" s="201" t="s">
        <v>19</v>
      </c>
      <c r="I755" s="203"/>
      <c r="J755" s="199"/>
      <c r="K755" s="199"/>
      <c r="L755" s="204"/>
      <c r="M755" s="205"/>
      <c r="N755" s="206"/>
      <c r="O755" s="206"/>
      <c r="P755" s="206"/>
      <c r="Q755" s="206"/>
      <c r="R755" s="206"/>
      <c r="S755" s="206"/>
      <c r="T755" s="207"/>
      <c r="AT755" s="208" t="s">
        <v>195</v>
      </c>
      <c r="AU755" s="208" t="s">
        <v>82</v>
      </c>
      <c r="AV755" s="13" t="s">
        <v>80</v>
      </c>
      <c r="AW755" s="13" t="s">
        <v>35</v>
      </c>
      <c r="AX755" s="13" t="s">
        <v>73</v>
      </c>
      <c r="AY755" s="208" t="s">
        <v>185</v>
      </c>
    </row>
    <row r="756" spans="1:65" s="13" customFormat="1" ht="11.25">
      <c r="B756" s="198"/>
      <c r="C756" s="199"/>
      <c r="D756" s="200" t="s">
        <v>195</v>
      </c>
      <c r="E756" s="201" t="s">
        <v>19</v>
      </c>
      <c r="F756" s="202" t="s">
        <v>994</v>
      </c>
      <c r="G756" s="199"/>
      <c r="H756" s="201" t="s">
        <v>19</v>
      </c>
      <c r="I756" s="203"/>
      <c r="J756" s="199"/>
      <c r="K756" s="199"/>
      <c r="L756" s="204"/>
      <c r="M756" s="205"/>
      <c r="N756" s="206"/>
      <c r="O756" s="206"/>
      <c r="P756" s="206"/>
      <c r="Q756" s="206"/>
      <c r="R756" s="206"/>
      <c r="S756" s="206"/>
      <c r="T756" s="207"/>
      <c r="AT756" s="208" t="s">
        <v>195</v>
      </c>
      <c r="AU756" s="208" t="s">
        <v>82</v>
      </c>
      <c r="AV756" s="13" t="s">
        <v>80</v>
      </c>
      <c r="AW756" s="13" t="s">
        <v>35</v>
      </c>
      <c r="AX756" s="13" t="s">
        <v>73</v>
      </c>
      <c r="AY756" s="208" t="s">
        <v>185</v>
      </c>
    </row>
    <row r="757" spans="1:65" s="14" customFormat="1" ht="11.25">
      <c r="B757" s="209"/>
      <c r="C757" s="210"/>
      <c r="D757" s="200" t="s">
        <v>195</v>
      </c>
      <c r="E757" s="211" t="s">
        <v>19</v>
      </c>
      <c r="F757" s="212" t="s">
        <v>1001</v>
      </c>
      <c r="G757" s="210"/>
      <c r="H757" s="213">
        <v>822.82500000000005</v>
      </c>
      <c r="I757" s="214"/>
      <c r="J757" s="210"/>
      <c r="K757" s="210"/>
      <c r="L757" s="215"/>
      <c r="M757" s="216"/>
      <c r="N757" s="217"/>
      <c r="O757" s="217"/>
      <c r="P757" s="217"/>
      <c r="Q757" s="217"/>
      <c r="R757" s="217"/>
      <c r="S757" s="217"/>
      <c r="T757" s="218"/>
      <c r="AT757" s="219" t="s">
        <v>195</v>
      </c>
      <c r="AU757" s="219" t="s">
        <v>82</v>
      </c>
      <c r="AV757" s="14" t="s">
        <v>82</v>
      </c>
      <c r="AW757" s="14" t="s">
        <v>35</v>
      </c>
      <c r="AX757" s="14" t="s">
        <v>73</v>
      </c>
      <c r="AY757" s="219" t="s">
        <v>185</v>
      </c>
    </row>
    <row r="758" spans="1:65" s="15" customFormat="1" ht="11.25">
      <c r="B758" s="220"/>
      <c r="C758" s="221"/>
      <c r="D758" s="200" t="s">
        <v>195</v>
      </c>
      <c r="E758" s="222" t="s">
        <v>19</v>
      </c>
      <c r="F758" s="223" t="s">
        <v>226</v>
      </c>
      <c r="G758" s="221"/>
      <c r="H758" s="224">
        <v>822.82500000000005</v>
      </c>
      <c r="I758" s="225"/>
      <c r="J758" s="221"/>
      <c r="K758" s="221"/>
      <c r="L758" s="226"/>
      <c r="M758" s="227"/>
      <c r="N758" s="228"/>
      <c r="O758" s="228"/>
      <c r="P758" s="228"/>
      <c r="Q758" s="228"/>
      <c r="R758" s="228"/>
      <c r="S758" s="228"/>
      <c r="T758" s="229"/>
      <c r="AT758" s="230" t="s">
        <v>195</v>
      </c>
      <c r="AU758" s="230" t="s">
        <v>82</v>
      </c>
      <c r="AV758" s="15" t="s">
        <v>135</v>
      </c>
      <c r="AW758" s="15" t="s">
        <v>35</v>
      </c>
      <c r="AX758" s="15" t="s">
        <v>80</v>
      </c>
      <c r="AY758" s="230" t="s">
        <v>185</v>
      </c>
    </row>
    <row r="759" spans="1:65" s="2" customFormat="1" ht="24.2" customHeight="1">
      <c r="A759" s="36"/>
      <c r="B759" s="37"/>
      <c r="C759" s="180" t="s">
        <v>1002</v>
      </c>
      <c r="D759" s="180" t="s">
        <v>187</v>
      </c>
      <c r="E759" s="181" t="s">
        <v>1003</v>
      </c>
      <c r="F759" s="182" t="s">
        <v>1004</v>
      </c>
      <c r="G759" s="183" t="s">
        <v>190</v>
      </c>
      <c r="H759" s="184">
        <v>18.285</v>
      </c>
      <c r="I759" s="185"/>
      <c r="J759" s="186">
        <f>ROUND(I759*H759,2)</f>
        <v>0</v>
      </c>
      <c r="K759" s="182" t="s">
        <v>191</v>
      </c>
      <c r="L759" s="41"/>
      <c r="M759" s="187" t="s">
        <v>19</v>
      </c>
      <c r="N759" s="188" t="s">
        <v>44</v>
      </c>
      <c r="O759" s="66"/>
      <c r="P759" s="189">
        <f>O759*H759</f>
        <v>0</v>
      </c>
      <c r="Q759" s="189">
        <v>0</v>
      </c>
      <c r="R759" s="189">
        <f>Q759*H759</f>
        <v>0</v>
      </c>
      <c r="S759" s="189">
        <v>0</v>
      </c>
      <c r="T759" s="190">
        <f>S759*H759</f>
        <v>0</v>
      </c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R759" s="191" t="s">
        <v>135</v>
      </c>
      <c r="AT759" s="191" t="s">
        <v>187</v>
      </c>
      <c r="AU759" s="191" t="s">
        <v>82</v>
      </c>
      <c r="AY759" s="19" t="s">
        <v>185</v>
      </c>
      <c r="BE759" s="192">
        <f>IF(N759="základní",J759,0)</f>
        <v>0</v>
      </c>
      <c r="BF759" s="192">
        <f>IF(N759="snížená",J759,0)</f>
        <v>0</v>
      </c>
      <c r="BG759" s="192">
        <f>IF(N759="zákl. přenesená",J759,0)</f>
        <v>0</v>
      </c>
      <c r="BH759" s="192">
        <f>IF(N759="sníž. přenesená",J759,0)</f>
        <v>0</v>
      </c>
      <c r="BI759" s="192">
        <f>IF(N759="nulová",J759,0)</f>
        <v>0</v>
      </c>
      <c r="BJ759" s="19" t="s">
        <v>80</v>
      </c>
      <c r="BK759" s="192">
        <f>ROUND(I759*H759,2)</f>
        <v>0</v>
      </c>
      <c r="BL759" s="19" t="s">
        <v>135</v>
      </c>
      <c r="BM759" s="191" t="s">
        <v>2384</v>
      </c>
    </row>
    <row r="760" spans="1:65" s="2" customFormat="1" ht="11.25">
      <c r="A760" s="36"/>
      <c r="B760" s="37"/>
      <c r="C760" s="38"/>
      <c r="D760" s="193" t="s">
        <v>193</v>
      </c>
      <c r="E760" s="38"/>
      <c r="F760" s="194" t="s">
        <v>1006</v>
      </c>
      <c r="G760" s="38"/>
      <c r="H760" s="38"/>
      <c r="I760" s="195"/>
      <c r="J760" s="38"/>
      <c r="K760" s="38"/>
      <c r="L760" s="41"/>
      <c r="M760" s="196"/>
      <c r="N760" s="197"/>
      <c r="O760" s="66"/>
      <c r="P760" s="66"/>
      <c r="Q760" s="66"/>
      <c r="R760" s="66"/>
      <c r="S760" s="66"/>
      <c r="T760" s="67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T760" s="19" t="s">
        <v>193</v>
      </c>
      <c r="AU760" s="19" t="s">
        <v>82</v>
      </c>
    </row>
    <row r="761" spans="1:65" s="13" customFormat="1" ht="11.25">
      <c r="B761" s="198"/>
      <c r="C761" s="199"/>
      <c r="D761" s="200" t="s">
        <v>195</v>
      </c>
      <c r="E761" s="201" t="s">
        <v>19</v>
      </c>
      <c r="F761" s="202" t="s">
        <v>1710</v>
      </c>
      <c r="G761" s="199"/>
      <c r="H761" s="201" t="s">
        <v>19</v>
      </c>
      <c r="I761" s="203"/>
      <c r="J761" s="199"/>
      <c r="K761" s="199"/>
      <c r="L761" s="204"/>
      <c r="M761" s="205"/>
      <c r="N761" s="206"/>
      <c r="O761" s="206"/>
      <c r="P761" s="206"/>
      <c r="Q761" s="206"/>
      <c r="R761" s="206"/>
      <c r="S761" s="206"/>
      <c r="T761" s="207"/>
      <c r="AT761" s="208" t="s">
        <v>195</v>
      </c>
      <c r="AU761" s="208" t="s">
        <v>82</v>
      </c>
      <c r="AV761" s="13" t="s">
        <v>80</v>
      </c>
      <c r="AW761" s="13" t="s">
        <v>35</v>
      </c>
      <c r="AX761" s="13" t="s">
        <v>73</v>
      </c>
      <c r="AY761" s="208" t="s">
        <v>185</v>
      </c>
    </row>
    <row r="762" spans="1:65" s="13" customFormat="1" ht="11.25">
      <c r="B762" s="198"/>
      <c r="C762" s="199"/>
      <c r="D762" s="200" t="s">
        <v>195</v>
      </c>
      <c r="E762" s="201" t="s">
        <v>19</v>
      </c>
      <c r="F762" s="202" t="s">
        <v>994</v>
      </c>
      <c r="G762" s="199"/>
      <c r="H762" s="201" t="s">
        <v>19</v>
      </c>
      <c r="I762" s="203"/>
      <c r="J762" s="199"/>
      <c r="K762" s="199"/>
      <c r="L762" s="204"/>
      <c r="M762" s="205"/>
      <c r="N762" s="206"/>
      <c r="O762" s="206"/>
      <c r="P762" s="206"/>
      <c r="Q762" s="206"/>
      <c r="R762" s="206"/>
      <c r="S762" s="206"/>
      <c r="T762" s="207"/>
      <c r="AT762" s="208" t="s">
        <v>195</v>
      </c>
      <c r="AU762" s="208" t="s">
        <v>82</v>
      </c>
      <c r="AV762" s="13" t="s">
        <v>80</v>
      </c>
      <c r="AW762" s="13" t="s">
        <v>35</v>
      </c>
      <c r="AX762" s="13" t="s">
        <v>73</v>
      </c>
      <c r="AY762" s="208" t="s">
        <v>185</v>
      </c>
    </row>
    <row r="763" spans="1:65" s="14" customFormat="1" ht="11.25">
      <c r="B763" s="209"/>
      <c r="C763" s="210"/>
      <c r="D763" s="200" t="s">
        <v>195</v>
      </c>
      <c r="E763" s="211" t="s">
        <v>19</v>
      </c>
      <c r="F763" s="212" t="s">
        <v>995</v>
      </c>
      <c r="G763" s="210"/>
      <c r="H763" s="213">
        <v>18.285</v>
      </c>
      <c r="I763" s="214"/>
      <c r="J763" s="210"/>
      <c r="K763" s="210"/>
      <c r="L763" s="215"/>
      <c r="M763" s="216"/>
      <c r="N763" s="217"/>
      <c r="O763" s="217"/>
      <c r="P763" s="217"/>
      <c r="Q763" s="217"/>
      <c r="R763" s="217"/>
      <c r="S763" s="217"/>
      <c r="T763" s="218"/>
      <c r="AT763" s="219" t="s">
        <v>195</v>
      </c>
      <c r="AU763" s="219" t="s">
        <v>82</v>
      </c>
      <c r="AV763" s="14" t="s">
        <v>82</v>
      </c>
      <c r="AW763" s="14" t="s">
        <v>35</v>
      </c>
      <c r="AX763" s="14" t="s">
        <v>73</v>
      </c>
      <c r="AY763" s="219" t="s">
        <v>185</v>
      </c>
    </row>
    <row r="764" spans="1:65" s="15" customFormat="1" ht="11.25">
      <c r="B764" s="220"/>
      <c r="C764" s="221"/>
      <c r="D764" s="200" t="s">
        <v>195</v>
      </c>
      <c r="E764" s="222" t="s">
        <v>19</v>
      </c>
      <c r="F764" s="223" t="s">
        <v>226</v>
      </c>
      <c r="G764" s="221"/>
      <c r="H764" s="224">
        <v>18.285</v>
      </c>
      <c r="I764" s="225"/>
      <c r="J764" s="221"/>
      <c r="K764" s="221"/>
      <c r="L764" s="226"/>
      <c r="M764" s="227"/>
      <c r="N764" s="228"/>
      <c r="O764" s="228"/>
      <c r="P764" s="228"/>
      <c r="Q764" s="228"/>
      <c r="R764" s="228"/>
      <c r="S764" s="228"/>
      <c r="T764" s="229"/>
      <c r="AT764" s="230" t="s">
        <v>195</v>
      </c>
      <c r="AU764" s="230" t="s">
        <v>82</v>
      </c>
      <c r="AV764" s="15" t="s">
        <v>135</v>
      </c>
      <c r="AW764" s="15" t="s">
        <v>35</v>
      </c>
      <c r="AX764" s="15" t="s">
        <v>80</v>
      </c>
      <c r="AY764" s="230" t="s">
        <v>185</v>
      </c>
    </row>
    <row r="765" spans="1:65" s="2" customFormat="1" ht="16.5" customHeight="1">
      <c r="A765" s="36"/>
      <c r="B765" s="37"/>
      <c r="C765" s="180" t="s">
        <v>1007</v>
      </c>
      <c r="D765" s="180" t="s">
        <v>187</v>
      </c>
      <c r="E765" s="181" t="s">
        <v>256</v>
      </c>
      <c r="F765" s="182" t="s">
        <v>257</v>
      </c>
      <c r="G765" s="183" t="s">
        <v>240</v>
      </c>
      <c r="H765" s="184">
        <v>425.8</v>
      </c>
      <c r="I765" s="185"/>
      <c r="J765" s="186">
        <f>ROUND(I765*H765,2)</f>
        <v>0</v>
      </c>
      <c r="K765" s="182" t="s">
        <v>191</v>
      </c>
      <c r="L765" s="41"/>
      <c r="M765" s="187" t="s">
        <v>19</v>
      </c>
      <c r="N765" s="188" t="s">
        <v>44</v>
      </c>
      <c r="O765" s="66"/>
      <c r="P765" s="189">
        <f>O765*H765</f>
        <v>0</v>
      </c>
      <c r="Q765" s="189">
        <v>0</v>
      </c>
      <c r="R765" s="189">
        <f>Q765*H765</f>
        <v>0</v>
      </c>
      <c r="S765" s="189">
        <v>0</v>
      </c>
      <c r="T765" s="190">
        <f>S765*H765</f>
        <v>0</v>
      </c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R765" s="191" t="s">
        <v>135</v>
      </c>
      <c r="AT765" s="191" t="s">
        <v>187</v>
      </c>
      <c r="AU765" s="191" t="s">
        <v>82</v>
      </c>
      <c r="AY765" s="19" t="s">
        <v>185</v>
      </c>
      <c r="BE765" s="192">
        <f>IF(N765="základní",J765,0)</f>
        <v>0</v>
      </c>
      <c r="BF765" s="192">
        <f>IF(N765="snížená",J765,0)</f>
        <v>0</v>
      </c>
      <c r="BG765" s="192">
        <f>IF(N765="zákl. přenesená",J765,0)</f>
        <v>0</v>
      </c>
      <c r="BH765" s="192">
        <f>IF(N765="sníž. přenesená",J765,0)</f>
        <v>0</v>
      </c>
      <c r="BI765" s="192">
        <f>IF(N765="nulová",J765,0)</f>
        <v>0</v>
      </c>
      <c r="BJ765" s="19" t="s">
        <v>80</v>
      </c>
      <c r="BK765" s="192">
        <f>ROUND(I765*H765,2)</f>
        <v>0</v>
      </c>
      <c r="BL765" s="19" t="s">
        <v>135</v>
      </c>
      <c r="BM765" s="191" t="s">
        <v>2385</v>
      </c>
    </row>
    <row r="766" spans="1:65" s="2" customFormat="1" ht="11.25">
      <c r="A766" s="36"/>
      <c r="B766" s="37"/>
      <c r="C766" s="38"/>
      <c r="D766" s="193" t="s">
        <v>193</v>
      </c>
      <c r="E766" s="38"/>
      <c r="F766" s="194" t="s">
        <v>259</v>
      </c>
      <c r="G766" s="38"/>
      <c r="H766" s="38"/>
      <c r="I766" s="195"/>
      <c r="J766" s="38"/>
      <c r="K766" s="38"/>
      <c r="L766" s="41"/>
      <c r="M766" s="196"/>
      <c r="N766" s="197"/>
      <c r="O766" s="66"/>
      <c r="P766" s="66"/>
      <c r="Q766" s="66"/>
      <c r="R766" s="66"/>
      <c r="S766" s="66"/>
      <c r="T766" s="67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T766" s="19" t="s">
        <v>193</v>
      </c>
      <c r="AU766" s="19" t="s">
        <v>82</v>
      </c>
    </row>
    <row r="767" spans="1:65" s="14" customFormat="1" ht="11.25">
      <c r="B767" s="209"/>
      <c r="C767" s="210"/>
      <c r="D767" s="200" t="s">
        <v>195</v>
      </c>
      <c r="E767" s="211" t="s">
        <v>19</v>
      </c>
      <c r="F767" s="212" t="s">
        <v>1705</v>
      </c>
      <c r="G767" s="210"/>
      <c r="H767" s="213">
        <v>425.8</v>
      </c>
      <c r="I767" s="214"/>
      <c r="J767" s="210"/>
      <c r="K767" s="210"/>
      <c r="L767" s="215"/>
      <c r="M767" s="216"/>
      <c r="N767" s="217"/>
      <c r="O767" s="217"/>
      <c r="P767" s="217"/>
      <c r="Q767" s="217"/>
      <c r="R767" s="217"/>
      <c r="S767" s="217"/>
      <c r="T767" s="218"/>
      <c r="AT767" s="219" t="s">
        <v>195</v>
      </c>
      <c r="AU767" s="219" t="s">
        <v>82</v>
      </c>
      <c r="AV767" s="14" t="s">
        <v>82</v>
      </c>
      <c r="AW767" s="14" t="s">
        <v>35</v>
      </c>
      <c r="AX767" s="14" t="s">
        <v>73</v>
      </c>
      <c r="AY767" s="219" t="s">
        <v>185</v>
      </c>
    </row>
    <row r="768" spans="1:65" s="15" customFormat="1" ht="11.25">
      <c r="B768" s="220"/>
      <c r="C768" s="221"/>
      <c r="D768" s="200" t="s">
        <v>195</v>
      </c>
      <c r="E768" s="222" t="s">
        <v>19</v>
      </c>
      <c r="F768" s="223" t="s">
        <v>226</v>
      </c>
      <c r="G768" s="221"/>
      <c r="H768" s="224">
        <v>425.8</v>
      </c>
      <c r="I768" s="225"/>
      <c r="J768" s="221"/>
      <c r="K768" s="221"/>
      <c r="L768" s="226"/>
      <c r="M768" s="227"/>
      <c r="N768" s="228"/>
      <c r="O768" s="228"/>
      <c r="P768" s="228"/>
      <c r="Q768" s="228"/>
      <c r="R768" s="228"/>
      <c r="S768" s="228"/>
      <c r="T768" s="229"/>
      <c r="AT768" s="230" t="s">
        <v>195</v>
      </c>
      <c r="AU768" s="230" t="s">
        <v>82</v>
      </c>
      <c r="AV768" s="15" t="s">
        <v>135</v>
      </c>
      <c r="AW768" s="15" t="s">
        <v>35</v>
      </c>
      <c r="AX768" s="15" t="s">
        <v>80</v>
      </c>
      <c r="AY768" s="230" t="s">
        <v>185</v>
      </c>
    </row>
    <row r="769" spans="1:65" s="2" customFormat="1" ht="16.5" customHeight="1">
      <c r="A769" s="36"/>
      <c r="B769" s="37"/>
      <c r="C769" s="180" t="s">
        <v>1009</v>
      </c>
      <c r="D769" s="180" t="s">
        <v>187</v>
      </c>
      <c r="E769" s="181" t="s">
        <v>261</v>
      </c>
      <c r="F769" s="182" t="s">
        <v>262</v>
      </c>
      <c r="G769" s="183" t="s">
        <v>240</v>
      </c>
      <c r="H769" s="184">
        <v>38322</v>
      </c>
      <c r="I769" s="185"/>
      <c r="J769" s="186">
        <f>ROUND(I769*H769,2)</f>
        <v>0</v>
      </c>
      <c r="K769" s="182" t="s">
        <v>191</v>
      </c>
      <c r="L769" s="41"/>
      <c r="M769" s="187" t="s">
        <v>19</v>
      </c>
      <c r="N769" s="188" t="s">
        <v>44</v>
      </c>
      <c r="O769" s="66"/>
      <c r="P769" s="189">
        <f>O769*H769</f>
        <v>0</v>
      </c>
      <c r="Q769" s="189">
        <v>0</v>
      </c>
      <c r="R769" s="189">
        <f>Q769*H769</f>
        <v>0</v>
      </c>
      <c r="S769" s="189">
        <v>0</v>
      </c>
      <c r="T769" s="190">
        <f>S769*H769</f>
        <v>0</v>
      </c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R769" s="191" t="s">
        <v>135</v>
      </c>
      <c r="AT769" s="191" t="s">
        <v>187</v>
      </c>
      <c r="AU769" s="191" t="s">
        <v>82</v>
      </c>
      <c r="AY769" s="19" t="s">
        <v>185</v>
      </c>
      <c r="BE769" s="192">
        <f>IF(N769="základní",J769,0)</f>
        <v>0</v>
      </c>
      <c r="BF769" s="192">
        <f>IF(N769="snížená",J769,0)</f>
        <v>0</v>
      </c>
      <c r="BG769" s="192">
        <f>IF(N769="zákl. přenesená",J769,0)</f>
        <v>0</v>
      </c>
      <c r="BH769" s="192">
        <f>IF(N769="sníž. přenesená",J769,0)</f>
        <v>0</v>
      </c>
      <c r="BI769" s="192">
        <f>IF(N769="nulová",J769,0)</f>
        <v>0</v>
      </c>
      <c r="BJ769" s="19" t="s">
        <v>80</v>
      </c>
      <c r="BK769" s="192">
        <f>ROUND(I769*H769,2)</f>
        <v>0</v>
      </c>
      <c r="BL769" s="19" t="s">
        <v>135</v>
      </c>
      <c r="BM769" s="191" t="s">
        <v>2386</v>
      </c>
    </row>
    <row r="770" spans="1:65" s="2" customFormat="1" ht="11.25">
      <c r="A770" s="36"/>
      <c r="B770" s="37"/>
      <c r="C770" s="38"/>
      <c r="D770" s="193" t="s">
        <v>193</v>
      </c>
      <c r="E770" s="38"/>
      <c r="F770" s="194" t="s">
        <v>264</v>
      </c>
      <c r="G770" s="38"/>
      <c r="H770" s="38"/>
      <c r="I770" s="195"/>
      <c r="J770" s="38"/>
      <c r="K770" s="38"/>
      <c r="L770" s="41"/>
      <c r="M770" s="196"/>
      <c r="N770" s="197"/>
      <c r="O770" s="66"/>
      <c r="P770" s="66"/>
      <c r="Q770" s="66"/>
      <c r="R770" s="66"/>
      <c r="S770" s="66"/>
      <c r="T770" s="67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T770" s="19" t="s">
        <v>193</v>
      </c>
      <c r="AU770" s="19" t="s">
        <v>82</v>
      </c>
    </row>
    <row r="771" spans="1:65" s="14" customFormat="1" ht="11.25">
      <c r="B771" s="209"/>
      <c r="C771" s="210"/>
      <c r="D771" s="200" t="s">
        <v>195</v>
      </c>
      <c r="E771" s="211" t="s">
        <v>19</v>
      </c>
      <c r="F771" s="212" t="s">
        <v>1707</v>
      </c>
      <c r="G771" s="210"/>
      <c r="H771" s="213">
        <v>38322</v>
      </c>
      <c r="I771" s="214"/>
      <c r="J771" s="210"/>
      <c r="K771" s="210"/>
      <c r="L771" s="215"/>
      <c r="M771" s="216"/>
      <c r="N771" s="217"/>
      <c r="O771" s="217"/>
      <c r="P771" s="217"/>
      <c r="Q771" s="217"/>
      <c r="R771" s="217"/>
      <c r="S771" s="217"/>
      <c r="T771" s="218"/>
      <c r="AT771" s="219" t="s">
        <v>195</v>
      </c>
      <c r="AU771" s="219" t="s">
        <v>82</v>
      </c>
      <c r="AV771" s="14" t="s">
        <v>82</v>
      </c>
      <c r="AW771" s="14" t="s">
        <v>35</v>
      </c>
      <c r="AX771" s="14" t="s">
        <v>73</v>
      </c>
      <c r="AY771" s="219" t="s">
        <v>185</v>
      </c>
    </row>
    <row r="772" spans="1:65" s="15" customFormat="1" ht="11.25">
      <c r="B772" s="220"/>
      <c r="C772" s="221"/>
      <c r="D772" s="200" t="s">
        <v>195</v>
      </c>
      <c r="E772" s="222" t="s">
        <v>19</v>
      </c>
      <c r="F772" s="223" t="s">
        <v>226</v>
      </c>
      <c r="G772" s="221"/>
      <c r="H772" s="224">
        <v>38322</v>
      </c>
      <c r="I772" s="225"/>
      <c r="J772" s="221"/>
      <c r="K772" s="221"/>
      <c r="L772" s="226"/>
      <c r="M772" s="227"/>
      <c r="N772" s="228"/>
      <c r="O772" s="228"/>
      <c r="P772" s="228"/>
      <c r="Q772" s="228"/>
      <c r="R772" s="228"/>
      <c r="S772" s="228"/>
      <c r="T772" s="229"/>
      <c r="AT772" s="230" t="s">
        <v>195</v>
      </c>
      <c r="AU772" s="230" t="s">
        <v>82</v>
      </c>
      <c r="AV772" s="15" t="s">
        <v>135</v>
      </c>
      <c r="AW772" s="15" t="s">
        <v>35</v>
      </c>
      <c r="AX772" s="15" t="s">
        <v>80</v>
      </c>
      <c r="AY772" s="230" t="s">
        <v>185</v>
      </c>
    </row>
    <row r="773" spans="1:65" s="2" customFormat="1" ht="16.5" customHeight="1">
      <c r="A773" s="36"/>
      <c r="B773" s="37"/>
      <c r="C773" s="180" t="s">
        <v>1012</v>
      </c>
      <c r="D773" s="180" t="s">
        <v>187</v>
      </c>
      <c r="E773" s="181" t="s">
        <v>266</v>
      </c>
      <c r="F773" s="182" t="s">
        <v>267</v>
      </c>
      <c r="G773" s="183" t="s">
        <v>240</v>
      </c>
      <c r="H773" s="184">
        <v>425.8</v>
      </c>
      <c r="I773" s="185"/>
      <c r="J773" s="186">
        <f>ROUND(I773*H773,2)</f>
        <v>0</v>
      </c>
      <c r="K773" s="182" t="s">
        <v>191</v>
      </c>
      <c r="L773" s="41"/>
      <c r="M773" s="187" t="s">
        <v>19</v>
      </c>
      <c r="N773" s="188" t="s">
        <v>44</v>
      </c>
      <c r="O773" s="66"/>
      <c r="P773" s="189">
        <f>O773*H773</f>
        <v>0</v>
      </c>
      <c r="Q773" s="189">
        <v>0</v>
      </c>
      <c r="R773" s="189">
        <f>Q773*H773</f>
        <v>0</v>
      </c>
      <c r="S773" s="189">
        <v>0</v>
      </c>
      <c r="T773" s="190">
        <f>S773*H773</f>
        <v>0</v>
      </c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R773" s="191" t="s">
        <v>135</v>
      </c>
      <c r="AT773" s="191" t="s">
        <v>187</v>
      </c>
      <c r="AU773" s="191" t="s">
        <v>82</v>
      </c>
      <c r="AY773" s="19" t="s">
        <v>185</v>
      </c>
      <c r="BE773" s="192">
        <f>IF(N773="základní",J773,0)</f>
        <v>0</v>
      </c>
      <c r="BF773" s="192">
        <f>IF(N773="snížená",J773,0)</f>
        <v>0</v>
      </c>
      <c r="BG773" s="192">
        <f>IF(N773="zákl. přenesená",J773,0)</f>
        <v>0</v>
      </c>
      <c r="BH773" s="192">
        <f>IF(N773="sníž. přenesená",J773,0)</f>
        <v>0</v>
      </c>
      <c r="BI773" s="192">
        <f>IF(N773="nulová",J773,0)</f>
        <v>0</v>
      </c>
      <c r="BJ773" s="19" t="s">
        <v>80</v>
      </c>
      <c r="BK773" s="192">
        <f>ROUND(I773*H773,2)</f>
        <v>0</v>
      </c>
      <c r="BL773" s="19" t="s">
        <v>135</v>
      </c>
      <c r="BM773" s="191" t="s">
        <v>2387</v>
      </c>
    </row>
    <row r="774" spans="1:65" s="2" customFormat="1" ht="11.25">
      <c r="A774" s="36"/>
      <c r="B774" s="37"/>
      <c r="C774" s="38"/>
      <c r="D774" s="193" t="s">
        <v>193</v>
      </c>
      <c r="E774" s="38"/>
      <c r="F774" s="194" t="s">
        <v>269</v>
      </c>
      <c r="G774" s="38"/>
      <c r="H774" s="38"/>
      <c r="I774" s="195"/>
      <c r="J774" s="38"/>
      <c r="K774" s="38"/>
      <c r="L774" s="41"/>
      <c r="M774" s="196"/>
      <c r="N774" s="197"/>
      <c r="O774" s="66"/>
      <c r="P774" s="66"/>
      <c r="Q774" s="66"/>
      <c r="R774" s="66"/>
      <c r="S774" s="66"/>
      <c r="T774" s="67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T774" s="19" t="s">
        <v>193</v>
      </c>
      <c r="AU774" s="19" t="s">
        <v>82</v>
      </c>
    </row>
    <row r="775" spans="1:65" s="14" customFormat="1" ht="11.25">
      <c r="B775" s="209"/>
      <c r="C775" s="210"/>
      <c r="D775" s="200" t="s">
        <v>195</v>
      </c>
      <c r="E775" s="211" t="s">
        <v>19</v>
      </c>
      <c r="F775" s="212" t="s">
        <v>1705</v>
      </c>
      <c r="G775" s="210"/>
      <c r="H775" s="213">
        <v>425.8</v>
      </c>
      <c r="I775" s="214"/>
      <c r="J775" s="210"/>
      <c r="K775" s="210"/>
      <c r="L775" s="215"/>
      <c r="M775" s="216"/>
      <c r="N775" s="217"/>
      <c r="O775" s="217"/>
      <c r="P775" s="217"/>
      <c r="Q775" s="217"/>
      <c r="R775" s="217"/>
      <c r="S775" s="217"/>
      <c r="T775" s="218"/>
      <c r="AT775" s="219" t="s">
        <v>195</v>
      </c>
      <c r="AU775" s="219" t="s">
        <v>82</v>
      </c>
      <c r="AV775" s="14" t="s">
        <v>82</v>
      </c>
      <c r="AW775" s="14" t="s">
        <v>35</v>
      </c>
      <c r="AX775" s="14" t="s">
        <v>73</v>
      </c>
      <c r="AY775" s="219" t="s">
        <v>185</v>
      </c>
    </row>
    <row r="776" spans="1:65" s="15" customFormat="1" ht="11.25">
      <c r="B776" s="220"/>
      <c r="C776" s="221"/>
      <c r="D776" s="200" t="s">
        <v>195</v>
      </c>
      <c r="E776" s="222" t="s">
        <v>19</v>
      </c>
      <c r="F776" s="223" t="s">
        <v>226</v>
      </c>
      <c r="G776" s="221"/>
      <c r="H776" s="224">
        <v>425.8</v>
      </c>
      <c r="I776" s="225"/>
      <c r="J776" s="221"/>
      <c r="K776" s="221"/>
      <c r="L776" s="226"/>
      <c r="M776" s="227"/>
      <c r="N776" s="228"/>
      <c r="O776" s="228"/>
      <c r="P776" s="228"/>
      <c r="Q776" s="228"/>
      <c r="R776" s="228"/>
      <c r="S776" s="228"/>
      <c r="T776" s="229"/>
      <c r="AT776" s="230" t="s">
        <v>195</v>
      </c>
      <c r="AU776" s="230" t="s">
        <v>82</v>
      </c>
      <c r="AV776" s="15" t="s">
        <v>135</v>
      </c>
      <c r="AW776" s="15" t="s">
        <v>35</v>
      </c>
      <c r="AX776" s="15" t="s">
        <v>80</v>
      </c>
      <c r="AY776" s="230" t="s">
        <v>185</v>
      </c>
    </row>
    <row r="777" spans="1:65" s="2" customFormat="1" ht="24.2" customHeight="1">
      <c r="A777" s="36"/>
      <c r="B777" s="37"/>
      <c r="C777" s="180" t="s">
        <v>1014</v>
      </c>
      <c r="D777" s="180" t="s">
        <v>187</v>
      </c>
      <c r="E777" s="181" t="s">
        <v>1015</v>
      </c>
      <c r="F777" s="182" t="s">
        <v>1016</v>
      </c>
      <c r="G777" s="183" t="s">
        <v>240</v>
      </c>
      <c r="H777" s="184">
        <v>392</v>
      </c>
      <c r="I777" s="185"/>
      <c r="J777" s="186">
        <f>ROUND(I777*H777,2)</f>
        <v>0</v>
      </c>
      <c r="K777" s="182" t="s">
        <v>191</v>
      </c>
      <c r="L777" s="41"/>
      <c r="M777" s="187" t="s">
        <v>19</v>
      </c>
      <c r="N777" s="188" t="s">
        <v>44</v>
      </c>
      <c r="O777" s="66"/>
      <c r="P777" s="189">
        <f>O777*H777</f>
        <v>0</v>
      </c>
      <c r="Q777" s="189">
        <v>2.1000000000000001E-4</v>
      </c>
      <c r="R777" s="189">
        <f>Q777*H777</f>
        <v>8.2320000000000004E-2</v>
      </c>
      <c r="S777" s="189">
        <v>0</v>
      </c>
      <c r="T777" s="190">
        <f>S777*H777</f>
        <v>0</v>
      </c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R777" s="191" t="s">
        <v>135</v>
      </c>
      <c r="AT777" s="191" t="s">
        <v>187</v>
      </c>
      <c r="AU777" s="191" t="s">
        <v>82</v>
      </c>
      <c r="AY777" s="19" t="s">
        <v>185</v>
      </c>
      <c r="BE777" s="192">
        <f>IF(N777="základní",J777,0)</f>
        <v>0</v>
      </c>
      <c r="BF777" s="192">
        <f>IF(N777="snížená",J777,0)</f>
        <v>0</v>
      </c>
      <c r="BG777" s="192">
        <f>IF(N777="zákl. přenesená",J777,0)</f>
        <v>0</v>
      </c>
      <c r="BH777" s="192">
        <f>IF(N777="sníž. přenesená",J777,0)</f>
        <v>0</v>
      </c>
      <c r="BI777" s="192">
        <f>IF(N777="nulová",J777,0)</f>
        <v>0</v>
      </c>
      <c r="BJ777" s="19" t="s">
        <v>80</v>
      </c>
      <c r="BK777" s="192">
        <f>ROUND(I777*H777,2)</f>
        <v>0</v>
      </c>
      <c r="BL777" s="19" t="s">
        <v>135</v>
      </c>
      <c r="BM777" s="191" t="s">
        <v>2388</v>
      </c>
    </row>
    <row r="778" spans="1:65" s="2" customFormat="1" ht="11.25">
      <c r="A778" s="36"/>
      <c r="B778" s="37"/>
      <c r="C778" s="38"/>
      <c r="D778" s="193" t="s">
        <v>193</v>
      </c>
      <c r="E778" s="38"/>
      <c r="F778" s="194" t="s">
        <v>1018</v>
      </c>
      <c r="G778" s="38"/>
      <c r="H778" s="38"/>
      <c r="I778" s="195"/>
      <c r="J778" s="38"/>
      <c r="K778" s="38"/>
      <c r="L778" s="41"/>
      <c r="M778" s="196"/>
      <c r="N778" s="197"/>
      <c r="O778" s="66"/>
      <c r="P778" s="66"/>
      <c r="Q778" s="66"/>
      <c r="R778" s="66"/>
      <c r="S778" s="66"/>
      <c r="T778" s="67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T778" s="19" t="s">
        <v>193</v>
      </c>
      <c r="AU778" s="19" t="s">
        <v>82</v>
      </c>
    </row>
    <row r="779" spans="1:65" s="13" customFormat="1" ht="11.25">
      <c r="B779" s="198"/>
      <c r="C779" s="199"/>
      <c r="D779" s="200" t="s">
        <v>195</v>
      </c>
      <c r="E779" s="201" t="s">
        <v>19</v>
      </c>
      <c r="F779" s="202" t="s">
        <v>2346</v>
      </c>
      <c r="G779" s="199"/>
      <c r="H779" s="201" t="s">
        <v>19</v>
      </c>
      <c r="I779" s="203"/>
      <c r="J779" s="199"/>
      <c r="K779" s="199"/>
      <c r="L779" s="204"/>
      <c r="M779" s="205"/>
      <c r="N779" s="206"/>
      <c r="O779" s="206"/>
      <c r="P779" s="206"/>
      <c r="Q779" s="206"/>
      <c r="R779" s="206"/>
      <c r="S779" s="206"/>
      <c r="T779" s="207"/>
      <c r="AT779" s="208" t="s">
        <v>195</v>
      </c>
      <c r="AU779" s="208" t="s">
        <v>82</v>
      </c>
      <c r="AV779" s="13" t="s">
        <v>80</v>
      </c>
      <c r="AW779" s="13" t="s">
        <v>35</v>
      </c>
      <c r="AX779" s="13" t="s">
        <v>73</v>
      </c>
      <c r="AY779" s="208" t="s">
        <v>185</v>
      </c>
    </row>
    <row r="780" spans="1:65" s="14" customFormat="1" ht="11.25">
      <c r="B780" s="209"/>
      <c r="C780" s="210"/>
      <c r="D780" s="200" t="s">
        <v>195</v>
      </c>
      <c r="E780" s="211" t="s">
        <v>19</v>
      </c>
      <c r="F780" s="212" t="s">
        <v>2389</v>
      </c>
      <c r="G780" s="210"/>
      <c r="H780" s="213">
        <v>392</v>
      </c>
      <c r="I780" s="214"/>
      <c r="J780" s="210"/>
      <c r="K780" s="210"/>
      <c r="L780" s="215"/>
      <c r="M780" s="216"/>
      <c r="N780" s="217"/>
      <c r="O780" s="217"/>
      <c r="P780" s="217"/>
      <c r="Q780" s="217"/>
      <c r="R780" s="217"/>
      <c r="S780" s="217"/>
      <c r="T780" s="218"/>
      <c r="AT780" s="219" t="s">
        <v>195</v>
      </c>
      <c r="AU780" s="219" t="s">
        <v>82</v>
      </c>
      <c r="AV780" s="14" t="s">
        <v>82</v>
      </c>
      <c r="AW780" s="14" t="s">
        <v>35</v>
      </c>
      <c r="AX780" s="14" t="s">
        <v>73</v>
      </c>
      <c r="AY780" s="219" t="s">
        <v>185</v>
      </c>
    </row>
    <row r="781" spans="1:65" s="15" customFormat="1" ht="11.25">
      <c r="B781" s="220"/>
      <c r="C781" s="221"/>
      <c r="D781" s="200" t="s">
        <v>195</v>
      </c>
      <c r="E781" s="222" t="s">
        <v>19</v>
      </c>
      <c r="F781" s="223" t="s">
        <v>226</v>
      </c>
      <c r="G781" s="221"/>
      <c r="H781" s="224">
        <v>392</v>
      </c>
      <c r="I781" s="225"/>
      <c r="J781" s="221"/>
      <c r="K781" s="221"/>
      <c r="L781" s="226"/>
      <c r="M781" s="227"/>
      <c r="N781" s="228"/>
      <c r="O781" s="228"/>
      <c r="P781" s="228"/>
      <c r="Q781" s="228"/>
      <c r="R781" s="228"/>
      <c r="S781" s="228"/>
      <c r="T781" s="229"/>
      <c r="AT781" s="230" t="s">
        <v>195</v>
      </c>
      <c r="AU781" s="230" t="s">
        <v>82</v>
      </c>
      <c r="AV781" s="15" t="s">
        <v>135</v>
      </c>
      <c r="AW781" s="15" t="s">
        <v>35</v>
      </c>
      <c r="AX781" s="15" t="s">
        <v>80</v>
      </c>
      <c r="AY781" s="230" t="s">
        <v>185</v>
      </c>
    </row>
    <row r="782" spans="1:65" s="2" customFormat="1" ht="16.5" customHeight="1">
      <c r="A782" s="36"/>
      <c r="B782" s="37"/>
      <c r="C782" s="180" t="s">
        <v>1020</v>
      </c>
      <c r="D782" s="180" t="s">
        <v>187</v>
      </c>
      <c r="E782" s="181" t="s">
        <v>1021</v>
      </c>
      <c r="F782" s="182" t="s">
        <v>1022</v>
      </c>
      <c r="G782" s="183" t="s">
        <v>499</v>
      </c>
      <c r="H782" s="184">
        <v>2.5</v>
      </c>
      <c r="I782" s="185"/>
      <c r="J782" s="186">
        <f>ROUND(I782*H782,2)</f>
        <v>0</v>
      </c>
      <c r="K782" s="182" t="s">
        <v>449</v>
      </c>
      <c r="L782" s="41"/>
      <c r="M782" s="187" t="s">
        <v>19</v>
      </c>
      <c r="N782" s="188" t="s">
        <v>44</v>
      </c>
      <c r="O782" s="66"/>
      <c r="P782" s="189">
        <f>O782*H782</f>
        <v>0</v>
      </c>
      <c r="Q782" s="189">
        <v>2E-3</v>
      </c>
      <c r="R782" s="189">
        <f>Q782*H782</f>
        <v>5.0000000000000001E-3</v>
      </c>
      <c r="S782" s="189">
        <v>0</v>
      </c>
      <c r="T782" s="190">
        <f>S782*H782</f>
        <v>0</v>
      </c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R782" s="191" t="s">
        <v>135</v>
      </c>
      <c r="AT782" s="191" t="s">
        <v>187</v>
      </c>
      <c r="AU782" s="191" t="s">
        <v>82</v>
      </c>
      <c r="AY782" s="19" t="s">
        <v>185</v>
      </c>
      <c r="BE782" s="192">
        <f>IF(N782="základní",J782,0)</f>
        <v>0</v>
      </c>
      <c r="BF782" s="192">
        <f>IF(N782="snížená",J782,0)</f>
        <v>0</v>
      </c>
      <c r="BG782" s="192">
        <f>IF(N782="zákl. přenesená",J782,0)</f>
        <v>0</v>
      </c>
      <c r="BH782" s="192">
        <f>IF(N782="sníž. přenesená",J782,0)</f>
        <v>0</v>
      </c>
      <c r="BI782" s="192">
        <f>IF(N782="nulová",J782,0)</f>
        <v>0</v>
      </c>
      <c r="BJ782" s="19" t="s">
        <v>80</v>
      </c>
      <c r="BK782" s="192">
        <f>ROUND(I782*H782,2)</f>
        <v>0</v>
      </c>
      <c r="BL782" s="19" t="s">
        <v>135</v>
      </c>
      <c r="BM782" s="191" t="s">
        <v>2390</v>
      </c>
    </row>
    <row r="783" spans="1:65" s="13" customFormat="1" ht="11.25">
      <c r="B783" s="198"/>
      <c r="C783" s="199"/>
      <c r="D783" s="200" t="s">
        <v>195</v>
      </c>
      <c r="E783" s="201" t="s">
        <v>19</v>
      </c>
      <c r="F783" s="202" t="s">
        <v>1024</v>
      </c>
      <c r="G783" s="199"/>
      <c r="H783" s="201" t="s">
        <v>19</v>
      </c>
      <c r="I783" s="203"/>
      <c r="J783" s="199"/>
      <c r="K783" s="199"/>
      <c r="L783" s="204"/>
      <c r="M783" s="205"/>
      <c r="N783" s="206"/>
      <c r="O783" s="206"/>
      <c r="P783" s="206"/>
      <c r="Q783" s="206"/>
      <c r="R783" s="206"/>
      <c r="S783" s="206"/>
      <c r="T783" s="207"/>
      <c r="AT783" s="208" t="s">
        <v>195</v>
      </c>
      <c r="AU783" s="208" t="s">
        <v>82</v>
      </c>
      <c r="AV783" s="13" t="s">
        <v>80</v>
      </c>
      <c r="AW783" s="13" t="s">
        <v>35</v>
      </c>
      <c r="AX783" s="13" t="s">
        <v>73</v>
      </c>
      <c r="AY783" s="208" t="s">
        <v>185</v>
      </c>
    </row>
    <row r="784" spans="1:65" s="14" customFormat="1" ht="11.25">
      <c r="B784" s="209"/>
      <c r="C784" s="210"/>
      <c r="D784" s="200" t="s">
        <v>195</v>
      </c>
      <c r="E784" s="211" t="s">
        <v>19</v>
      </c>
      <c r="F784" s="212" t="s">
        <v>2391</v>
      </c>
      <c r="G784" s="210"/>
      <c r="H784" s="213">
        <v>2.5</v>
      </c>
      <c r="I784" s="214"/>
      <c r="J784" s="210"/>
      <c r="K784" s="210"/>
      <c r="L784" s="215"/>
      <c r="M784" s="216"/>
      <c r="N784" s="217"/>
      <c r="O784" s="217"/>
      <c r="P784" s="217"/>
      <c r="Q784" s="217"/>
      <c r="R784" s="217"/>
      <c r="S784" s="217"/>
      <c r="T784" s="218"/>
      <c r="AT784" s="219" t="s">
        <v>195</v>
      </c>
      <c r="AU784" s="219" t="s">
        <v>82</v>
      </c>
      <c r="AV784" s="14" t="s">
        <v>82</v>
      </c>
      <c r="AW784" s="14" t="s">
        <v>35</v>
      </c>
      <c r="AX784" s="14" t="s">
        <v>73</v>
      </c>
      <c r="AY784" s="219" t="s">
        <v>185</v>
      </c>
    </row>
    <row r="785" spans="1:65" s="15" customFormat="1" ht="11.25">
      <c r="B785" s="220"/>
      <c r="C785" s="221"/>
      <c r="D785" s="200" t="s">
        <v>195</v>
      </c>
      <c r="E785" s="222" t="s">
        <v>19</v>
      </c>
      <c r="F785" s="223" t="s">
        <v>226</v>
      </c>
      <c r="G785" s="221"/>
      <c r="H785" s="224">
        <v>2.5</v>
      </c>
      <c r="I785" s="225"/>
      <c r="J785" s="221"/>
      <c r="K785" s="221"/>
      <c r="L785" s="226"/>
      <c r="M785" s="227"/>
      <c r="N785" s="228"/>
      <c r="O785" s="228"/>
      <c r="P785" s="228"/>
      <c r="Q785" s="228"/>
      <c r="R785" s="228"/>
      <c r="S785" s="228"/>
      <c r="T785" s="229"/>
      <c r="AT785" s="230" t="s">
        <v>195</v>
      </c>
      <c r="AU785" s="230" t="s">
        <v>82</v>
      </c>
      <c r="AV785" s="15" t="s">
        <v>135</v>
      </c>
      <c r="AW785" s="15" t="s">
        <v>35</v>
      </c>
      <c r="AX785" s="15" t="s">
        <v>80</v>
      </c>
      <c r="AY785" s="230" t="s">
        <v>185</v>
      </c>
    </row>
    <row r="786" spans="1:65" s="2" customFormat="1" ht="16.5" customHeight="1">
      <c r="A786" s="36"/>
      <c r="B786" s="37"/>
      <c r="C786" s="180" t="s">
        <v>1026</v>
      </c>
      <c r="D786" s="180" t="s">
        <v>187</v>
      </c>
      <c r="E786" s="181" t="s">
        <v>1027</v>
      </c>
      <c r="F786" s="182" t="s">
        <v>1028</v>
      </c>
      <c r="G786" s="183" t="s">
        <v>499</v>
      </c>
      <c r="H786" s="184">
        <v>2.4</v>
      </c>
      <c r="I786" s="185"/>
      <c r="J786" s="186">
        <f>ROUND(I786*H786,2)</f>
        <v>0</v>
      </c>
      <c r="K786" s="182" t="s">
        <v>449</v>
      </c>
      <c r="L786" s="41"/>
      <c r="M786" s="187" t="s">
        <v>19</v>
      </c>
      <c r="N786" s="188" t="s">
        <v>44</v>
      </c>
      <c r="O786" s="66"/>
      <c r="P786" s="189">
        <f>O786*H786</f>
        <v>0</v>
      </c>
      <c r="Q786" s="189">
        <v>2.8800000000000002E-3</v>
      </c>
      <c r="R786" s="189">
        <f>Q786*H786</f>
        <v>6.9120000000000006E-3</v>
      </c>
      <c r="S786" s="189">
        <v>0</v>
      </c>
      <c r="T786" s="190">
        <f>S786*H786</f>
        <v>0</v>
      </c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R786" s="191" t="s">
        <v>135</v>
      </c>
      <c r="AT786" s="191" t="s">
        <v>187</v>
      </c>
      <c r="AU786" s="191" t="s">
        <v>82</v>
      </c>
      <c r="AY786" s="19" t="s">
        <v>185</v>
      </c>
      <c r="BE786" s="192">
        <f>IF(N786="základní",J786,0)</f>
        <v>0</v>
      </c>
      <c r="BF786" s="192">
        <f>IF(N786="snížená",J786,0)</f>
        <v>0</v>
      </c>
      <c r="BG786" s="192">
        <f>IF(N786="zákl. přenesená",J786,0)</f>
        <v>0</v>
      </c>
      <c r="BH786" s="192">
        <f>IF(N786="sníž. přenesená",J786,0)</f>
        <v>0</v>
      </c>
      <c r="BI786" s="192">
        <f>IF(N786="nulová",J786,0)</f>
        <v>0</v>
      </c>
      <c r="BJ786" s="19" t="s">
        <v>80</v>
      </c>
      <c r="BK786" s="192">
        <f>ROUND(I786*H786,2)</f>
        <v>0</v>
      </c>
      <c r="BL786" s="19" t="s">
        <v>135</v>
      </c>
      <c r="BM786" s="191" t="s">
        <v>2392</v>
      </c>
    </row>
    <row r="787" spans="1:65" s="13" customFormat="1" ht="11.25">
      <c r="B787" s="198"/>
      <c r="C787" s="199"/>
      <c r="D787" s="200" t="s">
        <v>195</v>
      </c>
      <c r="E787" s="201" t="s">
        <v>19</v>
      </c>
      <c r="F787" s="202" t="s">
        <v>1024</v>
      </c>
      <c r="G787" s="199"/>
      <c r="H787" s="201" t="s">
        <v>19</v>
      </c>
      <c r="I787" s="203"/>
      <c r="J787" s="199"/>
      <c r="K787" s="199"/>
      <c r="L787" s="204"/>
      <c r="M787" s="205"/>
      <c r="N787" s="206"/>
      <c r="O787" s="206"/>
      <c r="P787" s="206"/>
      <c r="Q787" s="206"/>
      <c r="R787" s="206"/>
      <c r="S787" s="206"/>
      <c r="T787" s="207"/>
      <c r="AT787" s="208" t="s">
        <v>195</v>
      </c>
      <c r="AU787" s="208" t="s">
        <v>82</v>
      </c>
      <c r="AV787" s="13" t="s">
        <v>80</v>
      </c>
      <c r="AW787" s="13" t="s">
        <v>35</v>
      </c>
      <c r="AX787" s="13" t="s">
        <v>73</v>
      </c>
      <c r="AY787" s="208" t="s">
        <v>185</v>
      </c>
    </row>
    <row r="788" spans="1:65" s="14" customFormat="1" ht="11.25">
      <c r="B788" s="209"/>
      <c r="C788" s="210"/>
      <c r="D788" s="200" t="s">
        <v>195</v>
      </c>
      <c r="E788" s="211" t="s">
        <v>19</v>
      </c>
      <c r="F788" s="212" t="s">
        <v>1025</v>
      </c>
      <c r="G788" s="210"/>
      <c r="H788" s="213">
        <v>2.4</v>
      </c>
      <c r="I788" s="214"/>
      <c r="J788" s="210"/>
      <c r="K788" s="210"/>
      <c r="L788" s="215"/>
      <c r="M788" s="216"/>
      <c r="N788" s="217"/>
      <c r="O788" s="217"/>
      <c r="P788" s="217"/>
      <c r="Q788" s="217"/>
      <c r="R788" s="217"/>
      <c r="S788" s="217"/>
      <c r="T788" s="218"/>
      <c r="AT788" s="219" t="s">
        <v>195</v>
      </c>
      <c r="AU788" s="219" t="s">
        <v>82</v>
      </c>
      <c r="AV788" s="14" t="s">
        <v>82</v>
      </c>
      <c r="AW788" s="14" t="s">
        <v>35</v>
      </c>
      <c r="AX788" s="14" t="s">
        <v>73</v>
      </c>
      <c r="AY788" s="219" t="s">
        <v>185</v>
      </c>
    </row>
    <row r="789" spans="1:65" s="15" customFormat="1" ht="11.25">
      <c r="B789" s="220"/>
      <c r="C789" s="221"/>
      <c r="D789" s="200" t="s">
        <v>195</v>
      </c>
      <c r="E789" s="222" t="s">
        <v>19</v>
      </c>
      <c r="F789" s="223" t="s">
        <v>226</v>
      </c>
      <c r="G789" s="221"/>
      <c r="H789" s="224">
        <v>2.4</v>
      </c>
      <c r="I789" s="225"/>
      <c r="J789" s="221"/>
      <c r="K789" s="221"/>
      <c r="L789" s="226"/>
      <c r="M789" s="227"/>
      <c r="N789" s="228"/>
      <c r="O789" s="228"/>
      <c r="P789" s="228"/>
      <c r="Q789" s="228"/>
      <c r="R789" s="228"/>
      <c r="S789" s="228"/>
      <c r="T789" s="229"/>
      <c r="AT789" s="230" t="s">
        <v>195</v>
      </c>
      <c r="AU789" s="230" t="s">
        <v>82</v>
      </c>
      <c r="AV789" s="15" t="s">
        <v>135</v>
      </c>
      <c r="AW789" s="15" t="s">
        <v>35</v>
      </c>
      <c r="AX789" s="15" t="s">
        <v>80</v>
      </c>
      <c r="AY789" s="230" t="s">
        <v>185</v>
      </c>
    </row>
    <row r="790" spans="1:65" s="12" customFormat="1" ht="22.9" customHeight="1">
      <c r="B790" s="164"/>
      <c r="C790" s="165"/>
      <c r="D790" s="166" t="s">
        <v>72</v>
      </c>
      <c r="E790" s="178" t="s">
        <v>398</v>
      </c>
      <c r="F790" s="178" t="s">
        <v>399</v>
      </c>
      <c r="G790" s="165"/>
      <c r="H790" s="165"/>
      <c r="I790" s="168"/>
      <c r="J790" s="179">
        <f>BK790</f>
        <v>0</v>
      </c>
      <c r="K790" s="165"/>
      <c r="L790" s="170"/>
      <c r="M790" s="171"/>
      <c r="N790" s="172"/>
      <c r="O790" s="172"/>
      <c r="P790" s="173">
        <f>SUM(P791:P792)</f>
        <v>0</v>
      </c>
      <c r="Q790" s="172"/>
      <c r="R790" s="173">
        <f>SUM(R791:R792)</f>
        <v>0</v>
      </c>
      <c r="S790" s="172"/>
      <c r="T790" s="174">
        <f>SUM(T791:T792)</f>
        <v>0</v>
      </c>
      <c r="AR790" s="175" t="s">
        <v>80</v>
      </c>
      <c r="AT790" s="176" t="s">
        <v>72</v>
      </c>
      <c r="AU790" s="176" t="s">
        <v>80</v>
      </c>
      <c r="AY790" s="175" t="s">
        <v>185</v>
      </c>
      <c r="BK790" s="177">
        <f>SUM(BK791:BK792)</f>
        <v>0</v>
      </c>
    </row>
    <row r="791" spans="1:65" s="2" customFormat="1" ht="37.9" customHeight="1">
      <c r="A791" s="36"/>
      <c r="B791" s="37"/>
      <c r="C791" s="180" t="s">
        <v>1030</v>
      </c>
      <c r="D791" s="180" t="s">
        <v>187</v>
      </c>
      <c r="E791" s="181" t="s">
        <v>615</v>
      </c>
      <c r="F791" s="182" t="s">
        <v>616</v>
      </c>
      <c r="G791" s="183" t="s">
        <v>342</v>
      </c>
      <c r="H791" s="184">
        <v>494.58699999999999</v>
      </c>
      <c r="I791" s="185"/>
      <c r="J791" s="186">
        <f>ROUND(I791*H791,2)</f>
        <v>0</v>
      </c>
      <c r="K791" s="182" t="s">
        <v>191</v>
      </c>
      <c r="L791" s="41"/>
      <c r="M791" s="187" t="s">
        <v>19</v>
      </c>
      <c r="N791" s="188" t="s">
        <v>44</v>
      </c>
      <c r="O791" s="66"/>
      <c r="P791" s="189">
        <f>O791*H791</f>
        <v>0</v>
      </c>
      <c r="Q791" s="189">
        <v>0</v>
      </c>
      <c r="R791" s="189">
        <f>Q791*H791</f>
        <v>0</v>
      </c>
      <c r="S791" s="189">
        <v>0</v>
      </c>
      <c r="T791" s="190">
        <f>S791*H791</f>
        <v>0</v>
      </c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R791" s="191" t="s">
        <v>135</v>
      </c>
      <c r="AT791" s="191" t="s">
        <v>187</v>
      </c>
      <c r="AU791" s="191" t="s">
        <v>82</v>
      </c>
      <c r="AY791" s="19" t="s">
        <v>185</v>
      </c>
      <c r="BE791" s="192">
        <f>IF(N791="základní",J791,0)</f>
        <v>0</v>
      </c>
      <c r="BF791" s="192">
        <f>IF(N791="snížená",J791,0)</f>
        <v>0</v>
      </c>
      <c r="BG791" s="192">
        <f>IF(N791="zákl. přenesená",J791,0)</f>
        <v>0</v>
      </c>
      <c r="BH791" s="192">
        <f>IF(N791="sníž. přenesená",J791,0)</f>
        <v>0</v>
      </c>
      <c r="BI791" s="192">
        <f>IF(N791="nulová",J791,0)</f>
        <v>0</v>
      </c>
      <c r="BJ791" s="19" t="s">
        <v>80</v>
      </c>
      <c r="BK791" s="192">
        <f>ROUND(I791*H791,2)</f>
        <v>0</v>
      </c>
      <c r="BL791" s="19" t="s">
        <v>135</v>
      </c>
      <c r="BM791" s="191" t="s">
        <v>2393</v>
      </c>
    </row>
    <row r="792" spans="1:65" s="2" customFormat="1" ht="11.25">
      <c r="A792" s="36"/>
      <c r="B792" s="37"/>
      <c r="C792" s="38"/>
      <c r="D792" s="193" t="s">
        <v>193</v>
      </c>
      <c r="E792" s="38"/>
      <c r="F792" s="194" t="s">
        <v>618</v>
      </c>
      <c r="G792" s="38"/>
      <c r="H792" s="38"/>
      <c r="I792" s="195"/>
      <c r="J792" s="38"/>
      <c r="K792" s="38"/>
      <c r="L792" s="41"/>
      <c r="M792" s="196"/>
      <c r="N792" s="197"/>
      <c r="O792" s="66"/>
      <c r="P792" s="66"/>
      <c r="Q792" s="66"/>
      <c r="R792" s="66"/>
      <c r="S792" s="66"/>
      <c r="T792" s="67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T792" s="19" t="s">
        <v>193</v>
      </c>
      <c r="AU792" s="19" t="s">
        <v>82</v>
      </c>
    </row>
    <row r="793" spans="1:65" s="12" customFormat="1" ht="25.9" customHeight="1">
      <c r="B793" s="164"/>
      <c r="C793" s="165"/>
      <c r="D793" s="166" t="s">
        <v>72</v>
      </c>
      <c r="E793" s="167" t="s">
        <v>405</v>
      </c>
      <c r="F793" s="167" t="s">
        <v>406</v>
      </c>
      <c r="G793" s="165"/>
      <c r="H793" s="165"/>
      <c r="I793" s="168"/>
      <c r="J793" s="169">
        <f>BK793</f>
        <v>0</v>
      </c>
      <c r="K793" s="165"/>
      <c r="L793" s="170"/>
      <c r="M793" s="171"/>
      <c r="N793" s="172"/>
      <c r="O793" s="172"/>
      <c r="P793" s="173">
        <f>P794+P821+P938+P963+P1001+P1121+P1179+P1296+P1425+P1458+P1615+P1663+P1738</f>
        <v>0</v>
      </c>
      <c r="Q793" s="172"/>
      <c r="R793" s="173">
        <f>R794+R821+R938+R963+R1001+R1121+R1179+R1296+R1425+R1458+R1615+R1663+R1738</f>
        <v>29.333684599999998</v>
      </c>
      <c r="S793" s="172"/>
      <c r="T793" s="174">
        <f>T794+T821+T938+T963+T1001+T1121+T1179+T1296+T1425+T1458+T1615+T1663+T1738</f>
        <v>0</v>
      </c>
      <c r="AR793" s="175" t="s">
        <v>82</v>
      </c>
      <c r="AT793" s="176" t="s">
        <v>72</v>
      </c>
      <c r="AU793" s="176" t="s">
        <v>73</v>
      </c>
      <c r="AY793" s="175" t="s">
        <v>185</v>
      </c>
      <c r="BK793" s="177">
        <f>BK794+BK821+BK938+BK963+BK1001+BK1121+BK1179+BK1296+BK1425+BK1458+BK1615+BK1663+BK1738</f>
        <v>0</v>
      </c>
    </row>
    <row r="794" spans="1:65" s="12" customFormat="1" ht="22.9" customHeight="1">
      <c r="B794" s="164"/>
      <c r="C794" s="165"/>
      <c r="D794" s="166" t="s">
        <v>72</v>
      </c>
      <c r="E794" s="178" t="s">
        <v>619</v>
      </c>
      <c r="F794" s="178" t="s">
        <v>620</v>
      </c>
      <c r="G794" s="165"/>
      <c r="H794" s="165"/>
      <c r="I794" s="168"/>
      <c r="J794" s="179">
        <f>BK794</f>
        <v>0</v>
      </c>
      <c r="K794" s="165"/>
      <c r="L794" s="170"/>
      <c r="M794" s="171"/>
      <c r="N794" s="172"/>
      <c r="O794" s="172"/>
      <c r="P794" s="173">
        <f>SUM(P795:P820)</f>
        <v>0</v>
      </c>
      <c r="Q794" s="172"/>
      <c r="R794" s="173">
        <f>SUM(R795:R820)</f>
        <v>0.3688785</v>
      </c>
      <c r="S794" s="172"/>
      <c r="T794" s="174">
        <f>SUM(T795:T820)</f>
        <v>0</v>
      </c>
      <c r="AR794" s="175" t="s">
        <v>82</v>
      </c>
      <c r="AT794" s="176" t="s">
        <v>72</v>
      </c>
      <c r="AU794" s="176" t="s">
        <v>80</v>
      </c>
      <c r="AY794" s="175" t="s">
        <v>185</v>
      </c>
      <c r="BK794" s="177">
        <f>SUM(BK795:BK820)</f>
        <v>0</v>
      </c>
    </row>
    <row r="795" spans="1:65" s="2" customFormat="1" ht="21.75" customHeight="1">
      <c r="A795" s="36"/>
      <c r="B795" s="37"/>
      <c r="C795" s="180" t="s">
        <v>1032</v>
      </c>
      <c r="D795" s="180" t="s">
        <v>187</v>
      </c>
      <c r="E795" s="181" t="s">
        <v>1723</v>
      </c>
      <c r="F795" s="182" t="s">
        <v>1724</v>
      </c>
      <c r="G795" s="183" t="s">
        <v>240</v>
      </c>
      <c r="H795" s="184">
        <v>19.899999999999999</v>
      </c>
      <c r="I795" s="185"/>
      <c r="J795" s="186">
        <f>ROUND(I795*H795,2)</f>
        <v>0</v>
      </c>
      <c r="K795" s="182" t="s">
        <v>191</v>
      </c>
      <c r="L795" s="41"/>
      <c r="M795" s="187" t="s">
        <v>19</v>
      </c>
      <c r="N795" s="188" t="s">
        <v>44</v>
      </c>
      <c r="O795" s="66"/>
      <c r="P795" s="189">
        <f>O795*H795</f>
        <v>0</v>
      </c>
      <c r="Q795" s="189">
        <v>4.4999999999999997E-3</v>
      </c>
      <c r="R795" s="189">
        <f>Q795*H795</f>
        <v>8.9549999999999991E-2</v>
      </c>
      <c r="S795" s="189">
        <v>0</v>
      </c>
      <c r="T795" s="190">
        <f>S795*H795</f>
        <v>0</v>
      </c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R795" s="191" t="s">
        <v>339</v>
      </c>
      <c r="AT795" s="191" t="s">
        <v>187</v>
      </c>
      <c r="AU795" s="191" t="s">
        <v>82</v>
      </c>
      <c r="AY795" s="19" t="s">
        <v>185</v>
      </c>
      <c r="BE795" s="192">
        <f>IF(N795="základní",J795,0)</f>
        <v>0</v>
      </c>
      <c r="BF795" s="192">
        <f>IF(N795="snížená",J795,0)</f>
        <v>0</v>
      </c>
      <c r="BG795" s="192">
        <f>IF(N795="zákl. přenesená",J795,0)</f>
        <v>0</v>
      </c>
      <c r="BH795" s="192">
        <f>IF(N795="sníž. přenesená",J795,0)</f>
        <v>0</v>
      </c>
      <c r="BI795" s="192">
        <f>IF(N795="nulová",J795,0)</f>
        <v>0</v>
      </c>
      <c r="BJ795" s="19" t="s">
        <v>80</v>
      </c>
      <c r="BK795" s="192">
        <f>ROUND(I795*H795,2)</f>
        <v>0</v>
      </c>
      <c r="BL795" s="19" t="s">
        <v>339</v>
      </c>
      <c r="BM795" s="191" t="s">
        <v>2394</v>
      </c>
    </row>
    <row r="796" spans="1:65" s="2" customFormat="1" ht="11.25">
      <c r="A796" s="36"/>
      <c r="B796" s="37"/>
      <c r="C796" s="38"/>
      <c r="D796" s="193" t="s">
        <v>193</v>
      </c>
      <c r="E796" s="38"/>
      <c r="F796" s="194" t="s">
        <v>1726</v>
      </c>
      <c r="G796" s="38"/>
      <c r="H796" s="38"/>
      <c r="I796" s="195"/>
      <c r="J796" s="38"/>
      <c r="K796" s="38"/>
      <c r="L796" s="41"/>
      <c r="M796" s="196"/>
      <c r="N796" s="197"/>
      <c r="O796" s="66"/>
      <c r="P796" s="66"/>
      <c r="Q796" s="66"/>
      <c r="R796" s="66"/>
      <c r="S796" s="66"/>
      <c r="T796" s="67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T796" s="19" t="s">
        <v>193</v>
      </c>
      <c r="AU796" s="19" t="s">
        <v>82</v>
      </c>
    </row>
    <row r="797" spans="1:65" s="13" customFormat="1" ht="11.25">
      <c r="B797" s="198"/>
      <c r="C797" s="199"/>
      <c r="D797" s="200" t="s">
        <v>195</v>
      </c>
      <c r="E797" s="201" t="s">
        <v>19</v>
      </c>
      <c r="F797" s="202" t="s">
        <v>2346</v>
      </c>
      <c r="G797" s="199"/>
      <c r="H797" s="201" t="s">
        <v>19</v>
      </c>
      <c r="I797" s="203"/>
      <c r="J797" s="199"/>
      <c r="K797" s="199"/>
      <c r="L797" s="204"/>
      <c r="M797" s="205"/>
      <c r="N797" s="206"/>
      <c r="O797" s="206"/>
      <c r="P797" s="206"/>
      <c r="Q797" s="206"/>
      <c r="R797" s="206"/>
      <c r="S797" s="206"/>
      <c r="T797" s="207"/>
      <c r="AT797" s="208" t="s">
        <v>195</v>
      </c>
      <c r="AU797" s="208" t="s">
        <v>82</v>
      </c>
      <c r="AV797" s="13" t="s">
        <v>80</v>
      </c>
      <c r="AW797" s="13" t="s">
        <v>35</v>
      </c>
      <c r="AX797" s="13" t="s">
        <v>73</v>
      </c>
      <c r="AY797" s="208" t="s">
        <v>185</v>
      </c>
    </row>
    <row r="798" spans="1:65" s="14" customFormat="1" ht="11.25">
      <c r="B798" s="209"/>
      <c r="C798" s="210"/>
      <c r="D798" s="200" t="s">
        <v>195</v>
      </c>
      <c r="E798" s="211" t="s">
        <v>19</v>
      </c>
      <c r="F798" s="212" t="s">
        <v>2395</v>
      </c>
      <c r="G798" s="210"/>
      <c r="H798" s="213">
        <v>19.899999999999999</v>
      </c>
      <c r="I798" s="214"/>
      <c r="J798" s="210"/>
      <c r="K798" s="210"/>
      <c r="L798" s="215"/>
      <c r="M798" s="216"/>
      <c r="N798" s="217"/>
      <c r="O798" s="217"/>
      <c r="P798" s="217"/>
      <c r="Q798" s="217"/>
      <c r="R798" s="217"/>
      <c r="S798" s="217"/>
      <c r="T798" s="218"/>
      <c r="AT798" s="219" t="s">
        <v>195</v>
      </c>
      <c r="AU798" s="219" t="s">
        <v>82</v>
      </c>
      <c r="AV798" s="14" t="s">
        <v>82</v>
      </c>
      <c r="AW798" s="14" t="s">
        <v>35</v>
      </c>
      <c r="AX798" s="14" t="s">
        <v>73</v>
      </c>
      <c r="AY798" s="219" t="s">
        <v>185</v>
      </c>
    </row>
    <row r="799" spans="1:65" s="15" customFormat="1" ht="11.25">
      <c r="B799" s="220"/>
      <c r="C799" s="221"/>
      <c r="D799" s="200" t="s">
        <v>195</v>
      </c>
      <c r="E799" s="222" t="s">
        <v>19</v>
      </c>
      <c r="F799" s="223" t="s">
        <v>226</v>
      </c>
      <c r="G799" s="221"/>
      <c r="H799" s="224">
        <v>19.899999999999999</v>
      </c>
      <c r="I799" s="225"/>
      <c r="J799" s="221"/>
      <c r="K799" s="221"/>
      <c r="L799" s="226"/>
      <c r="M799" s="227"/>
      <c r="N799" s="228"/>
      <c r="O799" s="228"/>
      <c r="P799" s="228"/>
      <c r="Q799" s="228"/>
      <c r="R799" s="228"/>
      <c r="S799" s="228"/>
      <c r="T799" s="229"/>
      <c r="AT799" s="230" t="s">
        <v>195</v>
      </c>
      <c r="AU799" s="230" t="s">
        <v>82</v>
      </c>
      <c r="AV799" s="15" t="s">
        <v>135</v>
      </c>
      <c r="AW799" s="15" t="s">
        <v>35</v>
      </c>
      <c r="AX799" s="15" t="s">
        <v>80</v>
      </c>
      <c r="AY799" s="230" t="s">
        <v>185</v>
      </c>
    </row>
    <row r="800" spans="1:65" s="2" customFormat="1" ht="21.75" customHeight="1">
      <c r="A800" s="36"/>
      <c r="B800" s="37"/>
      <c r="C800" s="180" t="s">
        <v>1279</v>
      </c>
      <c r="D800" s="180" t="s">
        <v>187</v>
      </c>
      <c r="E800" s="181" t="s">
        <v>1728</v>
      </c>
      <c r="F800" s="182" t="s">
        <v>1729</v>
      </c>
      <c r="G800" s="183" t="s">
        <v>240</v>
      </c>
      <c r="H800" s="184">
        <v>62.073</v>
      </c>
      <c r="I800" s="185"/>
      <c r="J800" s="186">
        <f>ROUND(I800*H800,2)</f>
        <v>0</v>
      </c>
      <c r="K800" s="182" t="s">
        <v>191</v>
      </c>
      <c r="L800" s="41"/>
      <c r="M800" s="187" t="s">
        <v>19</v>
      </c>
      <c r="N800" s="188" t="s">
        <v>44</v>
      </c>
      <c r="O800" s="66"/>
      <c r="P800" s="189">
        <f>O800*H800</f>
        <v>0</v>
      </c>
      <c r="Q800" s="189">
        <v>4.4999999999999997E-3</v>
      </c>
      <c r="R800" s="189">
        <f>Q800*H800</f>
        <v>0.27932849999999998</v>
      </c>
      <c r="S800" s="189">
        <v>0</v>
      </c>
      <c r="T800" s="190">
        <f>S800*H800</f>
        <v>0</v>
      </c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R800" s="191" t="s">
        <v>339</v>
      </c>
      <c r="AT800" s="191" t="s">
        <v>187</v>
      </c>
      <c r="AU800" s="191" t="s">
        <v>82</v>
      </c>
      <c r="AY800" s="19" t="s">
        <v>185</v>
      </c>
      <c r="BE800" s="192">
        <f>IF(N800="základní",J800,0)</f>
        <v>0</v>
      </c>
      <c r="BF800" s="192">
        <f>IF(N800="snížená",J800,0)</f>
        <v>0</v>
      </c>
      <c r="BG800" s="192">
        <f>IF(N800="zákl. přenesená",J800,0)</f>
        <v>0</v>
      </c>
      <c r="BH800" s="192">
        <f>IF(N800="sníž. přenesená",J800,0)</f>
        <v>0</v>
      </c>
      <c r="BI800" s="192">
        <f>IF(N800="nulová",J800,0)</f>
        <v>0</v>
      </c>
      <c r="BJ800" s="19" t="s">
        <v>80</v>
      </c>
      <c r="BK800" s="192">
        <f>ROUND(I800*H800,2)</f>
        <v>0</v>
      </c>
      <c r="BL800" s="19" t="s">
        <v>339</v>
      </c>
      <c r="BM800" s="191" t="s">
        <v>2396</v>
      </c>
    </row>
    <row r="801" spans="1:51" s="2" customFormat="1" ht="11.25">
      <c r="A801" s="36"/>
      <c r="B801" s="37"/>
      <c r="C801" s="38"/>
      <c r="D801" s="193" t="s">
        <v>193</v>
      </c>
      <c r="E801" s="38"/>
      <c r="F801" s="194" t="s">
        <v>1731</v>
      </c>
      <c r="G801" s="38"/>
      <c r="H801" s="38"/>
      <c r="I801" s="195"/>
      <c r="J801" s="38"/>
      <c r="K801" s="38"/>
      <c r="L801" s="41"/>
      <c r="M801" s="196"/>
      <c r="N801" s="197"/>
      <c r="O801" s="66"/>
      <c r="P801" s="66"/>
      <c r="Q801" s="66"/>
      <c r="R801" s="66"/>
      <c r="S801" s="66"/>
      <c r="T801" s="67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T801" s="19" t="s">
        <v>193</v>
      </c>
      <c r="AU801" s="19" t="s">
        <v>82</v>
      </c>
    </row>
    <row r="802" spans="1:51" s="13" customFormat="1" ht="11.25">
      <c r="B802" s="198"/>
      <c r="C802" s="199"/>
      <c r="D802" s="200" t="s">
        <v>195</v>
      </c>
      <c r="E802" s="201" t="s">
        <v>19</v>
      </c>
      <c r="F802" s="202" t="s">
        <v>2346</v>
      </c>
      <c r="G802" s="199"/>
      <c r="H802" s="201" t="s">
        <v>19</v>
      </c>
      <c r="I802" s="203"/>
      <c r="J802" s="199"/>
      <c r="K802" s="199"/>
      <c r="L802" s="204"/>
      <c r="M802" s="205"/>
      <c r="N802" s="206"/>
      <c r="O802" s="206"/>
      <c r="P802" s="206"/>
      <c r="Q802" s="206"/>
      <c r="R802" s="206"/>
      <c r="S802" s="206"/>
      <c r="T802" s="207"/>
      <c r="AT802" s="208" t="s">
        <v>195</v>
      </c>
      <c r="AU802" s="208" t="s">
        <v>82</v>
      </c>
      <c r="AV802" s="13" t="s">
        <v>80</v>
      </c>
      <c r="AW802" s="13" t="s">
        <v>35</v>
      </c>
      <c r="AX802" s="13" t="s">
        <v>73</v>
      </c>
      <c r="AY802" s="208" t="s">
        <v>185</v>
      </c>
    </row>
    <row r="803" spans="1:51" s="13" customFormat="1" ht="11.25">
      <c r="B803" s="198"/>
      <c r="C803" s="199"/>
      <c r="D803" s="200" t="s">
        <v>195</v>
      </c>
      <c r="E803" s="201" t="s">
        <v>19</v>
      </c>
      <c r="F803" s="202" t="s">
        <v>2300</v>
      </c>
      <c r="G803" s="199"/>
      <c r="H803" s="201" t="s">
        <v>19</v>
      </c>
      <c r="I803" s="203"/>
      <c r="J803" s="199"/>
      <c r="K803" s="199"/>
      <c r="L803" s="204"/>
      <c r="M803" s="205"/>
      <c r="N803" s="206"/>
      <c r="O803" s="206"/>
      <c r="P803" s="206"/>
      <c r="Q803" s="206"/>
      <c r="R803" s="206"/>
      <c r="S803" s="206"/>
      <c r="T803" s="207"/>
      <c r="AT803" s="208" t="s">
        <v>195</v>
      </c>
      <c r="AU803" s="208" t="s">
        <v>82</v>
      </c>
      <c r="AV803" s="13" t="s">
        <v>80</v>
      </c>
      <c r="AW803" s="13" t="s">
        <v>35</v>
      </c>
      <c r="AX803" s="13" t="s">
        <v>73</v>
      </c>
      <c r="AY803" s="208" t="s">
        <v>185</v>
      </c>
    </row>
    <row r="804" spans="1:51" s="14" customFormat="1" ht="11.25">
      <c r="B804" s="209"/>
      <c r="C804" s="210"/>
      <c r="D804" s="200" t="s">
        <v>195</v>
      </c>
      <c r="E804" s="211" t="s">
        <v>19</v>
      </c>
      <c r="F804" s="212" t="s">
        <v>2397</v>
      </c>
      <c r="G804" s="210"/>
      <c r="H804" s="213">
        <v>16.227</v>
      </c>
      <c r="I804" s="214"/>
      <c r="J804" s="210"/>
      <c r="K804" s="210"/>
      <c r="L804" s="215"/>
      <c r="M804" s="216"/>
      <c r="N804" s="217"/>
      <c r="O804" s="217"/>
      <c r="P804" s="217"/>
      <c r="Q804" s="217"/>
      <c r="R804" s="217"/>
      <c r="S804" s="217"/>
      <c r="T804" s="218"/>
      <c r="AT804" s="219" t="s">
        <v>195</v>
      </c>
      <c r="AU804" s="219" t="s">
        <v>82</v>
      </c>
      <c r="AV804" s="14" t="s">
        <v>82</v>
      </c>
      <c r="AW804" s="14" t="s">
        <v>35</v>
      </c>
      <c r="AX804" s="14" t="s">
        <v>73</v>
      </c>
      <c r="AY804" s="219" t="s">
        <v>185</v>
      </c>
    </row>
    <row r="805" spans="1:51" s="14" customFormat="1" ht="11.25">
      <c r="B805" s="209"/>
      <c r="C805" s="210"/>
      <c r="D805" s="200" t="s">
        <v>195</v>
      </c>
      <c r="E805" s="211" t="s">
        <v>19</v>
      </c>
      <c r="F805" s="212" t="s">
        <v>1733</v>
      </c>
      <c r="G805" s="210"/>
      <c r="H805" s="213">
        <v>-3.24</v>
      </c>
      <c r="I805" s="214"/>
      <c r="J805" s="210"/>
      <c r="K805" s="210"/>
      <c r="L805" s="215"/>
      <c r="M805" s="216"/>
      <c r="N805" s="217"/>
      <c r="O805" s="217"/>
      <c r="P805" s="217"/>
      <c r="Q805" s="217"/>
      <c r="R805" s="217"/>
      <c r="S805" s="217"/>
      <c r="T805" s="218"/>
      <c r="AT805" s="219" t="s">
        <v>195</v>
      </c>
      <c r="AU805" s="219" t="s">
        <v>82</v>
      </c>
      <c r="AV805" s="14" t="s">
        <v>82</v>
      </c>
      <c r="AW805" s="14" t="s">
        <v>35</v>
      </c>
      <c r="AX805" s="14" t="s">
        <v>73</v>
      </c>
      <c r="AY805" s="219" t="s">
        <v>185</v>
      </c>
    </row>
    <row r="806" spans="1:51" s="13" customFormat="1" ht="11.25">
      <c r="B806" s="198"/>
      <c r="C806" s="199"/>
      <c r="D806" s="200" t="s">
        <v>195</v>
      </c>
      <c r="E806" s="201" t="s">
        <v>19</v>
      </c>
      <c r="F806" s="202" t="s">
        <v>2302</v>
      </c>
      <c r="G806" s="199"/>
      <c r="H806" s="201" t="s">
        <v>19</v>
      </c>
      <c r="I806" s="203"/>
      <c r="J806" s="199"/>
      <c r="K806" s="199"/>
      <c r="L806" s="204"/>
      <c r="M806" s="205"/>
      <c r="N806" s="206"/>
      <c r="O806" s="206"/>
      <c r="P806" s="206"/>
      <c r="Q806" s="206"/>
      <c r="R806" s="206"/>
      <c r="S806" s="206"/>
      <c r="T806" s="207"/>
      <c r="AT806" s="208" t="s">
        <v>195</v>
      </c>
      <c r="AU806" s="208" t="s">
        <v>82</v>
      </c>
      <c r="AV806" s="13" t="s">
        <v>80</v>
      </c>
      <c r="AW806" s="13" t="s">
        <v>35</v>
      </c>
      <c r="AX806" s="13" t="s">
        <v>73</v>
      </c>
      <c r="AY806" s="208" t="s">
        <v>185</v>
      </c>
    </row>
    <row r="807" spans="1:51" s="14" customFormat="1" ht="11.25">
      <c r="B807" s="209"/>
      <c r="C807" s="210"/>
      <c r="D807" s="200" t="s">
        <v>195</v>
      </c>
      <c r="E807" s="211" t="s">
        <v>19</v>
      </c>
      <c r="F807" s="212" t="s">
        <v>2398</v>
      </c>
      <c r="G807" s="210"/>
      <c r="H807" s="213">
        <v>16.218</v>
      </c>
      <c r="I807" s="214"/>
      <c r="J807" s="210"/>
      <c r="K807" s="210"/>
      <c r="L807" s="215"/>
      <c r="M807" s="216"/>
      <c r="N807" s="217"/>
      <c r="O807" s="217"/>
      <c r="P807" s="217"/>
      <c r="Q807" s="217"/>
      <c r="R807" s="217"/>
      <c r="S807" s="217"/>
      <c r="T807" s="218"/>
      <c r="AT807" s="219" t="s">
        <v>195</v>
      </c>
      <c r="AU807" s="219" t="s">
        <v>82</v>
      </c>
      <c r="AV807" s="14" t="s">
        <v>82</v>
      </c>
      <c r="AW807" s="14" t="s">
        <v>35</v>
      </c>
      <c r="AX807" s="14" t="s">
        <v>73</v>
      </c>
      <c r="AY807" s="219" t="s">
        <v>185</v>
      </c>
    </row>
    <row r="808" spans="1:51" s="14" customFormat="1" ht="11.25">
      <c r="B808" s="209"/>
      <c r="C808" s="210"/>
      <c r="D808" s="200" t="s">
        <v>195</v>
      </c>
      <c r="E808" s="211" t="s">
        <v>19</v>
      </c>
      <c r="F808" s="212" t="s">
        <v>1735</v>
      </c>
      <c r="G808" s="210"/>
      <c r="H808" s="213">
        <v>-1.62</v>
      </c>
      <c r="I808" s="214"/>
      <c r="J808" s="210"/>
      <c r="K808" s="210"/>
      <c r="L808" s="215"/>
      <c r="M808" s="216"/>
      <c r="N808" s="217"/>
      <c r="O808" s="217"/>
      <c r="P808" s="217"/>
      <c r="Q808" s="217"/>
      <c r="R808" s="217"/>
      <c r="S808" s="217"/>
      <c r="T808" s="218"/>
      <c r="AT808" s="219" t="s">
        <v>195</v>
      </c>
      <c r="AU808" s="219" t="s">
        <v>82</v>
      </c>
      <c r="AV808" s="14" t="s">
        <v>82</v>
      </c>
      <c r="AW808" s="14" t="s">
        <v>35</v>
      </c>
      <c r="AX808" s="14" t="s">
        <v>73</v>
      </c>
      <c r="AY808" s="219" t="s">
        <v>185</v>
      </c>
    </row>
    <row r="809" spans="1:51" s="13" customFormat="1" ht="11.25">
      <c r="B809" s="198"/>
      <c r="C809" s="199"/>
      <c r="D809" s="200" t="s">
        <v>195</v>
      </c>
      <c r="E809" s="201" t="s">
        <v>19</v>
      </c>
      <c r="F809" s="202" t="s">
        <v>2399</v>
      </c>
      <c r="G809" s="199"/>
      <c r="H809" s="201" t="s">
        <v>19</v>
      </c>
      <c r="I809" s="203"/>
      <c r="J809" s="199"/>
      <c r="K809" s="199"/>
      <c r="L809" s="204"/>
      <c r="M809" s="205"/>
      <c r="N809" s="206"/>
      <c r="O809" s="206"/>
      <c r="P809" s="206"/>
      <c r="Q809" s="206"/>
      <c r="R809" s="206"/>
      <c r="S809" s="206"/>
      <c r="T809" s="207"/>
      <c r="AT809" s="208" t="s">
        <v>195</v>
      </c>
      <c r="AU809" s="208" t="s">
        <v>82</v>
      </c>
      <c r="AV809" s="13" t="s">
        <v>80</v>
      </c>
      <c r="AW809" s="13" t="s">
        <v>35</v>
      </c>
      <c r="AX809" s="13" t="s">
        <v>73</v>
      </c>
      <c r="AY809" s="208" t="s">
        <v>185</v>
      </c>
    </row>
    <row r="810" spans="1:51" s="14" customFormat="1" ht="11.25">
      <c r="B810" s="209"/>
      <c r="C810" s="210"/>
      <c r="D810" s="200" t="s">
        <v>195</v>
      </c>
      <c r="E810" s="211" t="s">
        <v>19</v>
      </c>
      <c r="F810" s="212" t="s">
        <v>2400</v>
      </c>
      <c r="G810" s="210"/>
      <c r="H810" s="213">
        <v>12.545999999999999</v>
      </c>
      <c r="I810" s="214"/>
      <c r="J810" s="210"/>
      <c r="K810" s="210"/>
      <c r="L810" s="215"/>
      <c r="M810" s="216"/>
      <c r="N810" s="217"/>
      <c r="O810" s="217"/>
      <c r="P810" s="217"/>
      <c r="Q810" s="217"/>
      <c r="R810" s="217"/>
      <c r="S810" s="217"/>
      <c r="T810" s="218"/>
      <c r="AT810" s="219" t="s">
        <v>195</v>
      </c>
      <c r="AU810" s="219" t="s">
        <v>82</v>
      </c>
      <c r="AV810" s="14" t="s">
        <v>82</v>
      </c>
      <c r="AW810" s="14" t="s">
        <v>35</v>
      </c>
      <c r="AX810" s="14" t="s">
        <v>73</v>
      </c>
      <c r="AY810" s="219" t="s">
        <v>185</v>
      </c>
    </row>
    <row r="811" spans="1:51" s="14" customFormat="1" ht="11.25">
      <c r="B811" s="209"/>
      <c r="C811" s="210"/>
      <c r="D811" s="200" t="s">
        <v>195</v>
      </c>
      <c r="E811" s="211" t="s">
        <v>19</v>
      </c>
      <c r="F811" s="212" t="s">
        <v>1735</v>
      </c>
      <c r="G811" s="210"/>
      <c r="H811" s="213">
        <v>-1.62</v>
      </c>
      <c r="I811" s="214"/>
      <c r="J811" s="210"/>
      <c r="K811" s="210"/>
      <c r="L811" s="215"/>
      <c r="M811" s="216"/>
      <c r="N811" s="217"/>
      <c r="O811" s="217"/>
      <c r="P811" s="217"/>
      <c r="Q811" s="217"/>
      <c r="R811" s="217"/>
      <c r="S811" s="217"/>
      <c r="T811" s="218"/>
      <c r="AT811" s="219" t="s">
        <v>195</v>
      </c>
      <c r="AU811" s="219" t="s">
        <v>82</v>
      </c>
      <c r="AV811" s="14" t="s">
        <v>82</v>
      </c>
      <c r="AW811" s="14" t="s">
        <v>35</v>
      </c>
      <c r="AX811" s="14" t="s">
        <v>73</v>
      </c>
      <c r="AY811" s="219" t="s">
        <v>185</v>
      </c>
    </row>
    <row r="812" spans="1:51" s="13" customFormat="1" ht="11.25">
      <c r="B812" s="198"/>
      <c r="C812" s="199"/>
      <c r="D812" s="200" t="s">
        <v>195</v>
      </c>
      <c r="E812" s="201" t="s">
        <v>19</v>
      </c>
      <c r="F812" s="202" t="s">
        <v>2285</v>
      </c>
      <c r="G812" s="199"/>
      <c r="H812" s="201" t="s">
        <v>19</v>
      </c>
      <c r="I812" s="203"/>
      <c r="J812" s="199"/>
      <c r="K812" s="199"/>
      <c r="L812" s="204"/>
      <c r="M812" s="205"/>
      <c r="N812" s="206"/>
      <c r="O812" s="206"/>
      <c r="P812" s="206"/>
      <c r="Q812" s="206"/>
      <c r="R812" s="206"/>
      <c r="S812" s="206"/>
      <c r="T812" s="207"/>
      <c r="AT812" s="208" t="s">
        <v>195</v>
      </c>
      <c r="AU812" s="208" t="s">
        <v>82</v>
      </c>
      <c r="AV812" s="13" t="s">
        <v>80</v>
      </c>
      <c r="AW812" s="13" t="s">
        <v>35</v>
      </c>
      <c r="AX812" s="13" t="s">
        <v>73</v>
      </c>
      <c r="AY812" s="208" t="s">
        <v>185</v>
      </c>
    </row>
    <row r="813" spans="1:51" s="14" customFormat="1" ht="11.25">
      <c r="B813" s="209"/>
      <c r="C813" s="210"/>
      <c r="D813" s="200" t="s">
        <v>195</v>
      </c>
      <c r="E813" s="211" t="s">
        <v>19</v>
      </c>
      <c r="F813" s="212" t="s">
        <v>2401</v>
      </c>
      <c r="G813" s="210"/>
      <c r="H813" s="213">
        <v>12.186</v>
      </c>
      <c r="I813" s="214"/>
      <c r="J813" s="210"/>
      <c r="K813" s="210"/>
      <c r="L813" s="215"/>
      <c r="M813" s="216"/>
      <c r="N813" s="217"/>
      <c r="O813" s="217"/>
      <c r="P813" s="217"/>
      <c r="Q813" s="217"/>
      <c r="R813" s="217"/>
      <c r="S813" s="217"/>
      <c r="T813" s="218"/>
      <c r="AT813" s="219" t="s">
        <v>195</v>
      </c>
      <c r="AU813" s="219" t="s">
        <v>82</v>
      </c>
      <c r="AV813" s="14" t="s">
        <v>82</v>
      </c>
      <c r="AW813" s="14" t="s">
        <v>35</v>
      </c>
      <c r="AX813" s="14" t="s">
        <v>73</v>
      </c>
      <c r="AY813" s="219" t="s">
        <v>185</v>
      </c>
    </row>
    <row r="814" spans="1:51" s="14" customFormat="1" ht="11.25">
      <c r="B814" s="209"/>
      <c r="C814" s="210"/>
      <c r="D814" s="200" t="s">
        <v>195</v>
      </c>
      <c r="E814" s="211" t="s">
        <v>19</v>
      </c>
      <c r="F814" s="212" t="s">
        <v>1733</v>
      </c>
      <c r="G814" s="210"/>
      <c r="H814" s="213">
        <v>-3.24</v>
      </c>
      <c r="I814" s="214"/>
      <c r="J814" s="210"/>
      <c r="K814" s="210"/>
      <c r="L814" s="215"/>
      <c r="M814" s="216"/>
      <c r="N814" s="217"/>
      <c r="O814" s="217"/>
      <c r="P814" s="217"/>
      <c r="Q814" s="217"/>
      <c r="R814" s="217"/>
      <c r="S814" s="217"/>
      <c r="T814" s="218"/>
      <c r="AT814" s="219" t="s">
        <v>195</v>
      </c>
      <c r="AU814" s="219" t="s">
        <v>82</v>
      </c>
      <c r="AV814" s="14" t="s">
        <v>82</v>
      </c>
      <c r="AW814" s="14" t="s">
        <v>35</v>
      </c>
      <c r="AX814" s="14" t="s">
        <v>73</v>
      </c>
      <c r="AY814" s="219" t="s">
        <v>185</v>
      </c>
    </row>
    <row r="815" spans="1:51" s="13" customFormat="1" ht="11.25">
      <c r="B815" s="198"/>
      <c r="C815" s="199"/>
      <c r="D815" s="200" t="s">
        <v>195</v>
      </c>
      <c r="E815" s="201" t="s">
        <v>19</v>
      </c>
      <c r="F815" s="202" t="s">
        <v>2287</v>
      </c>
      <c r="G815" s="199"/>
      <c r="H815" s="201" t="s">
        <v>19</v>
      </c>
      <c r="I815" s="203"/>
      <c r="J815" s="199"/>
      <c r="K815" s="199"/>
      <c r="L815" s="204"/>
      <c r="M815" s="205"/>
      <c r="N815" s="206"/>
      <c r="O815" s="206"/>
      <c r="P815" s="206"/>
      <c r="Q815" s="206"/>
      <c r="R815" s="206"/>
      <c r="S815" s="206"/>
      <c r="T815" s="207"/>
      <c r="AT815" s="208" t="s">
        <v>195</v>
      </c>
      <c r="AU815" s="208" t="s">
        <v>82</v>
      </c>
      <c r="AV815" s="13" t="s">
        <v>80</v>
      </c>
      <c r="AW815" s="13" t="s">
        <v>35</v>
      </c>
      <c r="AX815" s="13" t="s">
        <v>73</v>
      </c>
      <c r="AY815" s="208" t="s">
        <v>185</v>
      </c>
    </row>
    <row r="816" spans="1:51" s="14" customFormat="1" ht="11.25">
      <c r="B816" s="209"/>
      <c r="C816" s="210"/>
      <c r="D816" s="200" t="s">
        <v>195</v>
      </c>
      <c r="E816" s="211" t="s">
        <v>19</v>
      </c>
      <c r="F816" s="212" t="s">
        <v>1742</v>
      </c>
      <c r="G816" s="210"/>
      <c r="H816" s="213">
        <v>16.236000000000001</v>
      </c>
      <c r="I816" s="214"/>
      <c r="J816" s="210"/>
      <c r="K816" s="210"/>
      <c r="L816" s="215"/>
      <c r="M816" s="216"/>
      <c r="N816" s="217"/>
      <c r="O816" s="217"/>
      <c r="P816" s="217"/>
      <c r="Q816" s="217"/>
      <c r="R816" s="217"/>
      <c r="S816" s="217"/>
      <c r="T816" s="218"/>
      <c r="AT816" s="219" t="s">
        <v>195</v>
      </c>
      <c r="AU816" s="219" t="s">
        <v>82</v>
      </c>
      <c r="AV816" s="14" t="s">
        <v>82</v>
      </c>
      <c r="AW816" s="14" t="s">
        <v>35</v>
      </c>
      <c r="AX816" s="14" t="s">
        <v>73</v>
      </c>
      <c r="AY816" s="219" t="s">
        <v>185</v>
      </c>
    </row>
    <row r="817" spans="1:65" s="14" customFormat="1" ht="11.25">
      <c r="B817" s="209"/>
      <c r="C817" s="210"/>
      <c r="D817" s="200" t="s">
        <v>195</v>
      </c>
      <c r="E817" s="211" t="s">
        <v>19</v>
      </c>
      <c r="F817" s="212" t="s">
        <v>1735</v>
      </c>
      <c r="G817" s="210"/>
      <c r="H817" s="213">
        <v>-1.62</v>
      </c>
      <c r="I817" s="214"/>
      <c r="J817" s="210"/>
      <c r="K817" s="210"/>
      <c r="L817" s="215"/>
      <c r="M817" s="216"/>
      <c r="N817" s="217"/>
      <c r="O817" s="217"/>
      <c r="P817" s="217"/>
      <c r="Q817" s="217"/>
      <c r="R817" s="217"/>
      <c r="S817" s="217"/>
      <c r="T817" s="218"/>
      <c r="AT817" s="219" t="s">
        <v>195</v>
      </c>
      <c r="AU817" s="219" t="s">
        <v>82</v>
      </c>
      <c r="AV817" s="14" t="s">
        <v>82</v>
      </c>
      <c r="AW817" s="14" t="s">
        <v>35</v>
      </c>
      <c r="AX817" s="14" t="s">
        <v>73</v>
      </c>
      <c r="AY817" s="219" t="s">
        <v>185</v>
      </c>
    </row>
    <row r="818" spans="1:65" s="15" customFormat="1" ht="11.25">
      <c r="B818" s="220"/>
      <c r="C818" s="221"/>
      <c r="D818" s="200" t="s">
        <v>195</v>
      </c>
      <c r="E818" s="222" t="s">
        <v>19</v>
      </c>
      <c r="F818" s="223" t="s">
        <v>226</v>
      </c>
      <c r="G818" s="221"/>
      <c r="H818" s="224">
        <v>62.073</v>
      </c>
      <c r="I818" s="225"/>
      <c r="J818" s="221"/>
      <c r="K818" s="221"/>
      <c r="L818" s="226"/>
      <c r="M818" s="227"/>
      <c r="N818" s="228"/>
      <c r="O818" s="228"/>
      <c r="P818" s="228"/>
      <c r="Q818" s="228"/>
      <c r="R818" s="228"/>
      <c r="S818" s="228"/>
      <c r="T818" s="229"/>
      <c r="AT818" s="230" t="s">
        <v>195</v>
      </c>
      <c r="AU818" s="230" t="s">
        <v>82</v>
      </c>
      <c r="AV818" s="15" t="s">
        <v>135</v>
      </c>
      <c r="AW818" s="15" t="s">
        <v>35</v>
      </c>
      <c r="AX818" s="15" t="s">
        <v>80</v>
      </c>
      <c r="AY818" s="230" t="s">
        <v>185</v>
      </c>
    </row>
    <row r="819" spans="1:65" s="2" customFormat="1" ht="24.2" customHeight="1">
      <c r="A819" s="36"/>
      <c r="B819" s="37"/>
      <c r="C819" s="180" t="s">
        <v>1289</v>
      </c>
      <c r="D819" s="180" t="s">
        <v>187</v>
      </c>
      <c r="E819" s="181" t="s">
        <v>640</v>
      </c>
      <c r="F819" s="182" t="s">
        <v>641</v>
      </c>
      <c r="G819" s="183" t="s">
        <v>457</v>
      </c>
      <c r="H819" s="231"/>
      <c r="I819" s="185"/>
      <c r="J819" s="186">
        <f>ROUND(I819*H819,2)</f>
        <v>0</v>
      </c>
      <c r="K819" s="182" t="s">
        <v>191</v>
      </c>
      <c r="L819" s="41"/>
      <c r="M819" s="187" t="s">
        <v>19</v>
      </c>
      <c r="N819" s="188" t="s">
        <v>44</v>
      </c>
      <c r="O819" s="66"/>
      <c r="P819" s="189">
        <f>O819*H819</f>
        <v>0</v>
      </c>
      <c r="Q819" s="189">
        <v>0</v>
      </c>
      <c r="R819" s="189">
        <f>Q819*H819</f>
        <v>0</v>
      </c>
      <c r="S819" s="189">
        <v>0</v>
      </c>
      <c r="T819" s="190">
        <f>S819*H819</f>
        <v>0</v>
      </c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R819" s="191" t="s">
        <v>339</v>
      </c>
      <c r="AT819" s="191" t="s">
        <v>187</v>
      </c>
      <c r="AU819" s="191" t="s">
        <v>82</v>
      </c>
      <c r="AY819" s="19" t="s">
        <v>185</v>
      </c>
      <c r="BE819" s="192">
        <f>IF(N819="základní",J819,0)</f>
        <v>0</v>
      </c>
      <c r="BF819" s="192">
        <f>IF(N819="snížená",J819,0)</f>
        <v>0</v>
      </c>
      <c r="BG819" s="192">
        <f>IF(N819="zákl. přenesená",J819,0)</f>
        <v>0</v>
      </c>
      <c r="BH819" s="192">
        <f>IF(N819="sníž. přenesená",J819,0)</f>
        <v>0</v>
      </c>
      <c r="BI819" s="192">
        <f>IF(N819="nulová",J819,0)</f>
        <v>0</v>
      </c>
      <c r="BJ819" s="19" t="s">
        <v>80</v>
      </c>
      <c r="BK819" s="192">
        <f>ROUND(I819*H819,2)</f>
        <v>0</v>
      </c>
      <c r="BL819" s="19" t="s">
        <v>339</v>
      </c>
      <c r="BM819" s="191" t="s">
        <v>2402</v>
      </c>
    </row>
    <row r="820" spans="1:65" s="2" customFormat="1" ht="11.25">
      <c r="A820" s="36"/>
      <c r="B820" s="37"/>
      <c r="C820" s="38"/>
      <c r="D820" s="193" t="s">
        <v>193</v>
      </c>
      <c r="E820" s="38"/>
      <c r="F820" s="194" t="s">
        <v>643</v>
      </c>
      <c r="G820" s="38"/>
      <c r="H820" s="38"/>
      <c r="I820" s="195"/>
      <c r="J820" s="38"/>
      <c r="K820" s="38"/>
      <c r="L820" s="41"/>
      <c r="M820" s="196"/>
      <c r="N820" s="197"/>
      <c r="O820" s="66"/>
      <c r="P820" s="66"/>
      <c r="Q820" s="66"/>
      <c r="R820" s="66"/>
      <c r="S820" s="66"/>
      <c r="T820" s="67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T820" s="19" t="s">
        <v>193</v>
      </c>
      <c r="AU820" s="19" t="s">
        <v>82</v>
      </c>
    </row>
    <row r="821" spans="1:65" s="12" customFormat="1" ht="22.9" customHeight="1">
      <c r="B821" s="164"/>
      <c r="C821" s="165"/>
      <c r="D821" s="166" t="s">
        <v>72</v>
      </c>
      <c r="E821" s="178" t="s">
        <v>407</v>
      </c>
      <c r="F821" s="178" t="s">
        <v>408</v>
      </c>
      <c r="G821" s="165"/>
      <c r="H821" s="165"/>
      <c r="I821" s="168"/>
      <c r="J821" s="179">
        <f>BK821</f>
        <v>0</v>
      </c>
      <c r="K821" s="165"/>
      <c r="L821" s="170"/>
      <c r="M821" s="171"/>
      <c r="N821" s="172"/>
      <c r="O821" s="172"/>
      <c r="P821" s="173">
        <f>SUM(P822:P937)</f>
        <v>0</v>
      </c>
      <c r="Q821" s="172"/>
      <c r="R821" s="173">
        <f>SUM(R822:R937)</f>
        <v>0.28060088</v>
      </c>
      <c r="S821" s="172"/>
      <c r="T821" s="174">
        <f>SUM(T822:T937)</f>
        <v>0</v>
      </c>
      <c r="AR821" s="175" t="s">
        <v>82</v>
      </c>
      <c r="AT821" s="176" t="s">
        <v>72</v>
      </c>
      <c r="AU821" s="176" t="s">
        <v>80</v>
      </c>
      <c r="AY821" s="175" t="s">
        <v>185</v>
      </c>
      <c r="BK821" s="177">
        <f>SUM(BK822:BK937)</f>
        <v>0</v>
      </c>
    </row>
    <row r="822" spans="1:65" s="2" customFormat="1" ht="24.2" customHeight="1">
      <c r="A822" s="36"/>
      <c r="B822" s="37"/>
      <c r="C822" s="180" t="s">
        <v>1294</v>
      </c>
      <c r="D822" s="180" t="s">
        <v>187</v>
      </c>
      <c r="E822" s="181" t="s">
        <v>2403</v>
      </c>
      <c r="F822" s="182" t="s">
        <v>2404</v>
      </c>
      <c r="G822" s="183" t="s">
        <v>240</v>
      </c>
      <c r="H822" s="184">
        <v>22.7</v>
      </c>
      <c r="I822" s="185"/>
      <c r="J822" s="186">
        <f>ROUND(I822*H822,2)</f>
        <v>0</v>
      </c>
      <c r="K822" s="182" t="s">
        <v>191</v>
      </c>
      <c r="L822" s="41"/>
      <c r="M822" s="187" t="s">
        <v>19</v>
      </c>
      <c r="N822" s="188" t="s">
        <v>44</v>
      </c>
      <c r="O822" s="66"/>
      <c r="P822" s="189">
        <f>O822*H822</f>
        <v>0</v>
      </c>
      <c r="Q822" s="189">
        <v>0</v>
      </c>
      <c r="R822" s="189">
        <f>Q822*H822</f>
        <v>0</v>
      </c>
      <c r="S822" s="189">
        <v>0</v>
      </c>
      <c r="T822" s="190">
        <f>S822*H822</f>
        <v>0</v>
      </c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R822" s="191" t="s">
        <v>339</v>
      </c>
      <c r="AT822" s="191" t="s">
        <v>187</v>
      </c>
      <c r="AU822" s="191" t="s">
        <v>82</v>
      </c>
      <c r="AY822" s="19" t="s">
        <v>185</v>
      </c>
      <c r="BE822" s="192">
        <f>IF(N822="základní",J822,0)</f>
        <v>0</v>
      </c>
      <c r="BF822" s="192">
        <f>IF(N822="snížená",J822,0)</f>
        <v>0</v>
      </c>
      <c r="BG822" s="192">
        <f>IF(N822="zákl. přenesená",J822,0)</f>
        <v>0</v>
      </c>
      <c r="BH822" s="192">
        <f>IF(N822="sníž. přenesená",J822,0)</f>
        <v>0</v>
      </c>
      <c r="BI822" s="192">
        <f>IF(N822="nulová",J822,0)</f>
        <v>0</v>
      </c>
      <c r="BJ822" s="19" t="s">
        <v>80</v>
      </c>
      <c r="BK822" s="192">
        <f>ROUND(I822*H822,2)</f>
        <v>0</v>
      </c>
      <c r="BL822" s="19" t="s">
        <v>339</v>
      </c>
      <c r="BM822" s="191" t="s">
        <v>2405</v>
      </c>
    </row>
    <row r="823" spans="1:65" s="2" customFormat="1" ht="11.25">
      <c r="A823" s="36"/>
      <c r="B823" s="37"/>
      <c r="C823" s="38"/>
      <c r="D823" s="193" t="s">
        <v>193</v>
      </c>
      <c r="E823" s="38"/>
      <c r="F823" s="194" t="s">
        <v>2406</v>
      </c>
      <c r="G823" s="38"/>
      <c r="H823" s="38"/>
      <c r="I823" s="195"/>
      <c r="J823" s="38"/>
      <c r="K823" s="38"/>
      <c r="L823" s="41"/>
      <c r="M823" s="196"/>
      <c r="N823" s="197"/>
      <c r="O823" s="66"/>
      <c r="P823" s="66"/>
      <c r="Q823" s="66"/>
      <c r="R823" s="66"/>
      <c r="S823" s="66"/>
      <c r="T823" s="67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T823" s="19" t="s">
        <v>193</v>
      </c>
      <c r="AU823" s="19" t="s">
        <v>82</v>
      </c>
    </row>
    <row r="824" spans="1:65" s="13" customFormat="1" ht="11.25">
      <c r="B824" s="198"/>
      <c r="C824" s="199"/>
      <c r="D824" s="200" t="s">
        <v>195</v>
      </c>
      <c r="E824" s="201" t="s">
        <v>19</v>
      </c>
      <c r="F824" s="202" t="s">
        <v>2346</v>
      </c>
      <c r="G824" s="199"/>
      <c r="H824" s="201" t="s">
        <v>19</v>
      </c>
      <c r="I824" s="203"/>
      <c r="J824" s="199"/>
      <c r="K824" s="199"/>
      <c r="L824" s="204"/>
      <c r="M824" s="205"/>
      <c r="N824" s="206"/>
      <c r="O824" s="206"/>
      <c r="P824" s="206"/>
      <c r="Q824" s="206"/>
      <c r="R824" s="206"/>
      <c r="S824" s="206"/>
      <c r="T824" s="207"/>
      <c r="AT824" s="208" t="s">
        <v>195</v>
      </c>
      <c r="AU824" s="208" t="s">
        <v>82</v>
      </c>
      <c r="AV824" s="13" t="s">
        <v>80</v>
      </c>
      <c r="AW824" s="13" t="s">
        <v>35</v>
      </c>
      <c r="AX824" s="13" t="s">
        <v>73</v>
      </c>
      <c r="AY824" s="208" t="s">
        <v>185</v>
      </c>
    </row>
    <row r="825" spans="1:65" s="13" customFormat="1" ht="11.25">
      <c r="B825" s="198"/>
      <c r="C825" s="199"/>
      <c r="D825" s="200" t="s">
        <v>195</v>
      </c>
      <c r="E825" s="201" t="s">
        <v>19</v>
      </c>
      <c r="F825" s="202" t="s">
        <v>2407</v>
      </c>
      <c r="G825" s="199"/>
      <c r="H825" s="201" t="s">
        <v>19</v>
      </c>
      <c r="I825" s="203"/>
      <c r="J825" s="199"/>
      <c r="K825" s="199"/>
      <c r="L825" s="204"/>
      <c r="M825" s="205"/>
      <c r="N825" s="206"/>
      <c r="O825" s="206"/>
      <c r="P825" s="206"/>
      <c r="Q825" s="206"/>
      <c r="R825" s="206"/>
      <c r="S825" s="206"/>
      <c r="T825" s="207"/>
      <c r="AT825" s="208" t="s">
        <v>195</v>
      </c>
      <c r="AU825" s="208" t="s">
        <v>82</v>
      </c>
      <c r="AV825" s="13" t="s">
        <v>80</v>
      </c>
      <c r="AW825" s="13" t="s">
        <v>35</v>
      </c>
      <c r="AX825" s="13" t="s">
        <v>73</v>
      </c>
      <c r="AY825" s="208" t="s">
        <v>185</v>
      </c>
    </row>
    <row r="826" spans="1:65" s="14" customFormat="1" ht="11.25">
      <c r="B826" s="209"/>
      <c r="C826" s="210"/>
      <c r="D826" s="200" t="s">
        <v>195</v>
      </c>
      <c r="E826" s="211" t="s">
        <v>19</v>
      </c>
      <c r="F826" s="212" t="s">
        <v>2408</v>
      </c>
      <c r="G826" s="210"/>
      <c r="H826" s="213">
        <v>22.7</v>
      </c>
      <c r="I826" s="214"/>
      <c r="J826" s="210"/>
      <c r="K826" s="210"/>
      <c r="L826" s="215"/>
      <c r="M826" s="216"/>
      <c r="N826" s="217"/>
      <c r="O826" s="217"/>
      <c r="P826" s="217"/>
      <c r="Q826" s="217"/>
      <c r="R826" s="217"/>
      <c r="S826" s="217"/>
      <c r="T826" s="218"/>
      <c r="AT826" s="219" t="s">
        <v>195</v>
      </c>
      <c r="AU826" s="219" t="s">
        <v>82</v>
      </c>
      <c r="AV826" s="14" t="s">
        <v>82</v>
      </c>
      <c r="AW826" s="14" t="s">
        <v>35</v>
      </c>
      <c r="AX826" s="14" t="s">
        <v>73</v>
      </c>
      <c r="AY826" s="219" t="s">
        <v>185</v>
      </c>
    </row>
    <row r="827" spans="1:65" s="15" customFormat="1" ht="11.25">
      <c r="B827" s="220"/>
      <c r="C827" s="221"/>
      <c r="D827" s="200" t="s">
        <v>195</v>
      </c>
      <c r="E827" s="222" t="s">
        <v>19</v>
      </c>
      <c r="F827" s="223" t="s">
        <v>226</v>
      </c>
      <c r="G827" s="221"/>
      <c r="H827" s="224">
        <v>22.7</v>
      </c>
      <c r="I827" s="225"/>
      <c r="J827" s="221"/>
      <c r="K827" s="221"/>
      <c r="L827" s="226"/>
      <c r="M827" s="227"/>
      <c r="N827" s="228"/>
      <c r="O827" s="228"/>
      <c r="P827" s="228"/>
      <c r="Q827" s="228"/>
      <c r="R827" s="228"/>
      <c r="S827" s="228"/>
      <c r="T827" s="229"/>
      <c r="AT827" s="230" t="s">
        <v>195</v>
      </c>
      <c r="AU827" s="230" t="s">
        <v>82</v>
      </c>
      <c r="AV827" s="15" t="s">
        <v>135</v>
      </c>
      <c r="AW827" s="15" t="s">
        <v>35</v>
      </c>
      <c r="AX827" s="15" t="s">
        <v>80</v>
      </c>
      <c r="AY827" s="230" t="s">
        <v>185</v>
      </c>
    </row>
    <row r="828" spans="1:65" s="2" customFormat="1" ht="16.5" customHeight="1">
      <c r="A828" s="36"/>
      <c r="B828" s="37"/>
      <c r="C828" s="237" t="s">
        <v>1299</v>
      </c>
      <c r="D828" s="237" t="s">
        <v>520</v>
      </c>
      <c r="E828" s="238" t="s">
        <v>625</v>
      </c>
      <c r="F828" s="239" t="s">
        <v>626</v>
      </c>
      <c r="G828" s="240" t="s">
        <v>342</v>
      </c>
      <c r="H828" s="241">
        <v>8.0000000000000002E-3</v>
      </c>
      <c r="I828" s="242"/>
      <c r="J828" s="243">
        <f>ROUND(I828*H828,2)</f>
        <v>0</v>
      </c>
      <c r="K828" s="239" t="s">
        <v>191</v>
      </c>
      <c r="L828" s="244"/>
      <c r="M828" s="245" t="s">
        <v>19</v>
      </c>
      <c r="N828" s="246" t="s">
        <v>44</v>
      </c>
      <c r="O828" s="66"/>
      <c r="P828" s="189">
        <f>O828*H828</f>
        <v>0</v>
      </c>
      <c r="Q828" s="189">
        <v>1</v>
      </c>
      <c r="R828" s="189">
        <f>Q828*H828</f>
        <v>8.0000000000000002E-3</v>
      </c>
      <c r="S828" s="189">
        <v>0</v>
      </c>
      <c r="T828" s="190">
        <f>S828*H828</f>
        <v>0</v>
      </c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R828" s="191" t="s">
        <v>627</v>
      </c>
      <c r="AT828" s="191" t="s">
        <v>520</v>
      </c>
      <c r="AU828" s="191" t="s">
        <v>82</v>
      </c>
      <c r="AY828" s="19" t="s">
        <v>185</v>
      </c>
      <c r="BE828" s="192">
        <f>IF(N828="základní",J828,0)</f>
        <v>0</v>
      </c>
      <c r="BF828" s="192">
        <f>IF(N828="snížená",J828,0)</f>
        <v>0</v>
      </c>
      <c r="BG828" s="192">
        <f>IF(N828="zákl. přenesená",J828,0)</f>
        <v>0</v>
      </c>
      <c r="BH828" s="192">
        <f>IF(N828="sníž. přenesená",J828,0)</f>
        <v>0</v>
      </c>
      <c r="BI828" s="192">
        <f>IF(N828="nulová",J828,0)</f>
        <v>0</v>
      </c>
      <c r="BJ828" s="19" t="s">
        <v>80</v>
      </c>
      <c r="BK828" s="192">
        <f>ROUND(I828*H828,2)</f>
        <v>0</v>
      </c>
      <c r="BL828" s="19" t="s">
        <v>339</v>
      </c>
      <c r="BM828" s="191" t="s">
        <v>2409</v>
      </c>
    </row>
    <row r="829" spans="1:65" s="13" customFormat="1" ht="11.25">
      <c r="B829" s="198"/>
      <c r="C829" s="199"/>
      <c r="D829" s="200" t="s">
        <v>195</v>
      </c>
      <c r="E829" s="201" t="s">
        <v>19</v>
      </c>
      <c r="F829" s="202" t="s">
        <v>2346</v>
      </c>
      <c r="G829" s="199"/>
      <c r="H829" s="201" t="s">
        <v>19</v>
      </c>
      <c r="I829" s="203"/>
      <c r="J829" s="199"/>
      <c r="K829" s="199"/>
      <c r="L829" s="204"/>
      <c r="M829" s="205"/>
      <c r="N829" s="206"/>
      <c r="O829" s="206"/>
      <c r="P829" s="206"/>
      <c r="Q829" s="206"/>
      <c r="R829" s="206"/>
      <c r="S829" s="206"/>
      <c r="T829" s="207"/>
      <c r="AT829" s="208" t="s">
        <v>195</v>
      </c>
      <c r="AU829" s="208" t="s">
        <v>82</v>
      </c>
      <c r="AV829" s="13" t="s">
        <v>80</v>
      </c>
      <c r="AW829" s="13" t="s">
        <v>35</v>
      </c>
      <c r="AX829" s="13" t="s">
        <v>73</v>
      </c>
      <c r="AY829" s="208" t="s">
        <v>185</v>
      </c>
    </row>
    <row r="830" spans="1:65" s="13" customFormat="1" ht="11.25">
      <c r="B830" s="198"/>
      <c r="C830" s="199"/>
      <c r="D830" s="200" t="s">
        <v>195</v>
      </c>
      <c r="E830" s="201" t="s">
        <v>19</v>
      </c>
      <c r="F830" s="202" t="s">
        <v>2407</v>
      </c>
      <c r="G830" s="199"/>
      <c r="H830" s="201" t="s">
        <v>19</v>
      </c>
      <c r="I830" s="203"/>
      <c r="J830" s="199"/>
      <c r="K830" s="199"/>
      <c r="L830" s="204"/>
      <c r="M830" s="205"/>
      <c r="N830" s="206"/>
      <c r="O830" s="206"/>
      <c r="P830" s="206"/>
      <c r="Q830" s="206"/>
      <c r="R830" s="206"/>
      <c r="S830" s="206"/>
      <c r="T830" s="207"/>
      <c r="AT830" s="208" t="s">
        <v>195</v>
      </c>
      <c r="AU830" s="208" t="s">
        <v>82</v>
      </c>
      <c r="AV830" s="13" t="s">
        <v>80</v>
      </c>
      <c r="AW830" s="13" t="s">
        <v>35</v>
      </c>
      <c r="AX830" s="13" t="s">
        <v>73</v>
      </c>
      <c r="AY830" s="208" t="s">
        <v>185</v>
      </c>
    </row>
    <row r="831" spans="1:65" s="14" customFormat="1" ht="11.25">
      <c r="B831" s="209"/>
      <c r="C831" s="210"/>
      <c r="D831" s="200" t="s">
        <v>195</v>
      </c>
      <c r="E831" s="211" t="s">
        <v>19</v>
      </c>
      <c r="F831" s="212" t="s">
        <v>2408</v>
      </c>
      <c r="G831" s="210"/>
      <c r="H831" s="213">
        <v>22.7</v>
      </c>
      <c r="I831" s="214"/>
      <c r="J831" s="210"/>
      <c r="K831" s="210"/>
      <c r="L831" s="215"/>
      <c r="M831" s="216"/>
      <c r="N831" s="217"/>
      <c r="O831" s="217"/>
      <c r="P831" s="217"/>
      <c r="Q831" s="217"/>
      <c r="R831" s="217"/>
      <c r="S831" s="217"/>
      <c r="T831" s="218"/>
      <c r="AT831" s="219" t="s">
        <v>195</v>
      </c>
      <c r="AU831" s="219" t="s">
        <v>82</v>
      </c>
      <c r="AV831" s="14" t="s">
        <v>82</v>
      </c>
      <c r="AW831" s="14" t="s">
        <v>35</v>
      </c>
      <c r="AX831" s="14" t="s">
        <v>73</v>
      </c>
      <c r="AY831" s="219" t="s">
        <v>185</v>
      </c>
    </row>
    <row r="832" spans="1:65" s="15" customFormat="1" ht="11.25">
      <c r="B832" s="220"/>
      <c r="C832" s="221"/>
      <c r="D832" s="200" t="s">
        <v>195</v>
      </c>
      <c r="E832" s="222" t="s">
        <v>19</v>
      </c>
      <c r="F832" s="223" t="s">
        <v>226</v>
      </c>
      <c r="G832" s="221"/>
      <c r="H832" s="224">
        <v>22.7</v>
      </c>
      <c r="I832" s="225"/>
      <c r="J832" s="221"/>
      <c r="K832" s="221"/>
      <c r="L832" s="226"/>
      <c r="M832" s="227"/>
      <c r="N832" s="228"/>
      <c r="O832" s="228"/>
      <c r="P832" s="228"/>
      <c r="Q832" s="228"/>
      <c r="R832" s="228"/>
      <c r="S832" s="228"/>
      <c r="T832" s="229"/>
      <c r="AT832" s="230" t="s">
        <v>195</v>
      </c>
      <c r="AU832" s="230" t="s">
        <v>82</v>
      </c>
      <c r="AV832" s="15" t="s">
        <v>135</v>
      </c>
      <c r="AW832" s="15" t="s">
        <v>35</v>
      </c>
      <c r="AX832" s="15" t="s">
        <v>80</v>
      </c>
      <c r="AY832" s="230" t="s">
        <v>185</v>
      </c>
    </row>
    <row r="833" spans="1:65" s="14" customFormat="1" ht="11.25">
      <c r="B833" s="209"/>
      <c r="C833" s="210"/>
      <c r="D833" s="200" t="s">
        <v>195</v>
      </c>
      <c r="E833" s="210"/>
      <c r="F833" s="212" t="s">
        <v>2410</v>
      </c>
      <c r="G833" s="210"/>
      <c r="H833" s="213">
        <v>8.0000000000000002E-3</v>
      </c>
      <c r="I833" s="214"/>
      <c r="J833" s="210"/>
      <c r="K833" s="210"/>
      <c r="L833" s="215"/>
      <c r="M833" s="216"/>
      <c r="N833" s="217"/>
      <c r="O833" s="217"/>
      <c r="P833" s="217"/>
      <c r="Q833" s="217"/>
      <c r="R833" s="217"/>
      <c r="S833" s="217"/>
      <c r="T833" s="218"/>
      <c r="AT833" s="219" t="s">
        <v>195</v>
      </c>
      <c r="AU833" s="219" t="s">
        <v>82</v>
      </c>
      <c r="AV833" s="14" t="s">
        <v>82</v>
      </c>
      <c r="AW833" s="14" t="s">
        <v>4</v>
      </c>
      <c r="AX833" s="14" t="s">
        <v>80</v>
      </c>
      <c r="AY833" s="219" t="s">
        <v>185</v>
      </c>
    </row>
    <row r="834" spans="1:65" s="2" customFormat="1" ht="16.5" customHeight="1">
      <c r="A834" s="36"/>
      <c r="B834" s="37"/>
      <c r="C834" s="180" t="s">
        <v>1307</v>
      </c>
      <c r="D834" s="180" t="s">
        <v>187</v>
      </c>
      <c r="E834" s="181" t="s">
        <v>2411</v>
      </c>
      <c r="F834" s="182" t="s">
        <v>2412</v>
      </c>
      <c r="G834" s="183" t="s">
        <v>240</v>
      </c>
      <c r="H834" s="184">
        <v>22.7</v>
      </c>
      <c r="I834" s="185"/>
      <c r="J834" s="186">
        <f>ROUND(I834*H834,2)</f>
        <v>0</v>
      </c>
      <c r="K834" s="182" t="s">
        <v>191</v>
      </c>
      <c r="L834" s="41"/>
      <c r="M834" s="187" t="s">
        <v>19</v>
      </c>
      <c r="N834" s="188" t="s">
        <v>44</v>
      </c>
      <c r="O834" s="66"/>
      <c r="P834" s="189">
        <f>O834*H834</f>
        <v>0</v>
      </c>
      <c r="Q834" s="189">
        <v>8.8000000000000003E-4</v>
      </c>
      <c r="R834" s="189">
        <f>Q834*H834</f>
        <v>1.9976000000000001E-2</v>
      </c>
      <c r="S834" s="189">
        <v>0</v>
      </c>
      <c r="T834" s="190">
        <f>S834*H834</f>
        <v>0</v>
      </c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R834" s="191" t="s">
        <v>339</v>
      </c>
      <c r="AT834" s="191" t="s">
        <v>187</v>
      </c>
      <c r="AU834" s="191" t="s">
        <v>82</v>
      </c>
      <c r="AY834" s="19" t="s">
        <v>185</v>
      </c>
      <c r="BE834" s="192">
        <f>IF(N834="základní",J834,0)</f>
        <v>0</v>
      </c>
      <c r="BF834" s="192">
        <f>IF(N834="snížená",J834,0)</f>
        <v>0</v>
      </c>
      <c r="BG834" s="192">
        <f>IF(N834="zákl. přenesená",J834,0)</f>
        <v>0</v>
      </c>
      <c r="BH834" s="192">
        <f>IF(N834="sníž. přenesená",J834,0)</f>
        <v>0</v>
      </c>
      <c r="BI834" s="192">
        <f>IF(N834="nulová",J834,0)</f>
        <v>0</v>
      </c>
      <c r="BJ834" s="19" t="s">
        <v>80</v>
      </c>
      <c r="BK834" s="192">
        <f>ROUND(I834*H834,2)</f>
        <v>0</v>
      </c>
      <c r="BL834" s="19" t="s">
        <v>339</v>
      </c>
      <c r="BM834" s="191" t="s">
        <v>2413</v>
      </c>
    </row>
    <row r="835" spans="1:65" s="2" customFormat="1" ht="11.25">
      <c r="A835" s="36"/>
      <c r="B835" s="37"/>
      <c r="C835" s="38"/>
      <c r="D835" s="193" t="s">
        <v>193</v>
      </c>
      <c r="E835" s="38"/>
      <c r="F835" s="194" t="s">
        <v>2414</v>
      </c>
      <c r="G835" s="38"/>
      <c r="H835" s="38"/>
      <c r="I835" s="195"/>
      <c r="J835" s="38"/>
      <c r="K835" s="38"/>
      <c r="L835" s="41"/>
      <c r="M835" s="196"/>
      <c r="N835" s="197"/>
      <c r="O835" s="66"/>
      <c r="P835" s="66"/>
      <c r="Q835" s="66"/>
      <c r="R835" s="66"/>
      <c r="S835" s="66"/>
      <c r="T835" s="67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T835" s="19" t="s">
        <v>193</v>
      </c>
      <c r="AU835" s="19" t="s">
        <v>82</v>
      </c>
    </row>
    <row r="836" spans="1:65" s="13" customFormat="1" ht="11.25">
      <c r="B836" s="198"/>
      <c r="C836" s="199"/>
      <c r="D836" s="200" t="s">
        <v>195</v>
      </c>
      <c r="E836" s="201" t="s">
        <v>19</v>
      </c>
      <c r="F836" s="202" t="s">
        <v>2346</v>
      </c>
      <c r="G836" s="199"/>
      <c r="H836" s="201" t="s">
        <v>19</v>
      </c>
      <c r="I836" s="203"/>
      <c r="J836" s="199"/>
      <c r="K836" s="199"/>
      <c r="L836" s="204"/>
      <c r="M836" s="205"/>
      <c r="N836" s="206"/>
      <c r="O836" s="206"/>
      <c r="P836" s="206"/>
      <c r="Q836" s="206"/>
      <c r="R836" s="206"/>
      <c r="S836" s="206"/>
      <c r="T836" s="207"/>
      <c r="AT836" s="208" t="s">
        <v>195</v>
      </c>
      <c r="AU836" s="208" t="s">
        <v>82</v>
      </c>
      <c r="AV836" s="13" t="s">
        <v>80</v>
      </c>
      <c r="AW836" s="13" t="s">
        <v>35</v>
      </c>
      <c r="AX836" s="13" t="s">
        <v>73</v>
      </c>
      <c r="AY836" s="208" t="s">
        <v>185</v>
      </c>
    </row>
    <row r="837" spans="1:65" s="13" customFormat="1" ht="11.25">
      <c r="B837" s="198"/>
      <c r="C837" s="199"/>
      <c r="D837" s="200" t="s">
        <v>195</v>
      </c>
      <c r="E837" s="201" t="s">
        <v>19</v>
      </c>
      <c r="F837" s="202" t="s">
        <v>2407</v>
      </c>
      <c r="G837" s="199"/>
      <c r="H837" s="201" t="s">
        <v>19</v>
      </c>
      <c r="I837" s="203"/>
      <c r="J837" s="199"/>
      <c r="K837" s="199"/>
      <c r="L837" s="204"/>
      <c r="M837" s="205"/>
      <c r="N837" s="206"/>
      <c r="O837" s="206"/>
      <c r="P837" s="206"/>
      <c r="Q837" s="206"/>
      <c r="R837" s="206"/>
      <c r="S837" s="206"/>
      <c r="T837" s="207"/>
      <c r="AT837" s="208" t="s">
        <v>195</v>
      </c>
      <c r="AU837" s="208" t="s">
        <v>82</v>
      </c>
      <c r="AV837" s="13" t="s">
        <v>80</v>
      </c>
      <c r="AW837" s="13" t="s">
        <v>35</v>
      </c>
      <c r="AX837" s="13" t="s">
        <v>73</v>
      </c>
      <c r="AY837" s="208" t="s">
        <v>185</v>
      </c>
    </row>
    <row r="838" spans="1:65" s="14" customFormat="1" ht="11.25">
      <c r="B838" s="209"/>
      <c r="C838" s="210"/>
      <c r="D838" s="200" t="s">
        <v>195</v>
      </c>
      <c r="E838" s="211" t="s">
        <v>19</v>
      </c>
      <c r="F838" s="212" t="s">
        <v>2408</v>
      </c>
      <c r="G838" s="210"/>
      <c r="H838" s="213">
        <v>22.7</v>
      </c>
      <c r="I838" s="214"/>
      <c r="J838" s="210"/>
      <c r="K838" s="210"/>
      <c r="L838" s="215"/>
      <c r="M838" s="216"/>
      <c r="N838" s="217"/>
      <c r="O838" s="217"/>
      <c r="P838" s="217"/>
      <c r="Q838" s="217"/>
      <c r="R838" s="217"/>
      <c r="S838" s="217"/>
      <c r="T838" s="218"/>
      <c r="AT838" s="219" t="s">
        <v>195</v>
      </c>
      <c r="AU838" s="219" t="s">
        <v>82</v>
      </c>
      <c r="AV838" s="14" t="s">
        <v>82</v>
      </c>
      <c r="AW838" s="14" t="s">
        <v>35</v>
      </c>
      <c r="AX838" s="14" t="s">
        <v>73</v>
      </c>
      <c r="AY838" s="219" t="s">
        <v>185</v>
      </c>
    </row>
    <row r="839" spans="1:65" s="15" customFormat="1" ht="11.25">
      <c r="B839" s="220"/>
      <c r="C839" s="221"/>
      <c r="D839" s="200" t="s">
        <v>195</v>
      </c>
      <c r="E839" s="222" t="s">
        <v>19</v>
      </c>
      <c r="F839" s="223" t="s">
        <v>226</v>
      </c>
      <c r="G839" s="221"/>
      <c r="H839" s="224">
        <v>22.7</v>
      </c>
      <c r="I839" s="225"/>
      <c r="J839" s="221"/>
      <c r="K839" s="221"/>
      <c r="L839" s="226"/>
      <c r="M839" s="227"/>
      <c r="N839" s="228"/>
      <c r="O839" s="228"/>
      <c r="P839" s="228"/>
      <c r="Q839" s="228"/>
      <c r="R839" s="228"/>
      <c r="S839" s="228"/>
      <c r="T839" s="229"/>
      <c r="AT839" s="230" t="s">
        <v>195</v>
      </c>
      <c r="AU839" s="230" t="s">
        <v>82</v>
      </c>
      <c r="AV839" s="15" t="s">
        <v>135</v>
      </c>
      <c r="AW839" s="15" t="s">
        <v>35</v>
      </c>
      <c r="AX839" s="15" t="s">
        <v>80</v>
      </c>
      <c r="AY839" s="230" t="s">
        <v>185</v>
      </c>
    </row>
    <row r="840" spans="1:65" s="2" customFormat="1" ht="24.2" customHeight="1">
      <c r="A840" s="36"/>
      <c r="B840" s="37"/>
      <c r="C840" s="237" t="s">
        <v>1311</v>
      </c>
      <c r="D840" s="237" t="s">
        <v>520</v>
      </c>
      <c r="E840" s="238" t="s">
        <v>2415</v>
      </c>
      <c r="F840" s="239" t="s">
        <v>2416</v>
      </c>
      <c r="G840" s="240" t="s">
        <v>240</v>
      </c>
      <c r="H840" s="241">
        <v>22.7</v>
      </c>
      <c r="I840" s="242"/>
      <c r="J840" s="243">
        <f>ROUND(I840*H840,2)</f>
        <v>0</v>
      </c>
      <c r="K840" s="239" t="s">
        <v>191</v>
      </c>
      <c r="L840" s="244"/>
      <c r="M840" s="245" t="s">
        <v>19</v>
      </c>
      <c r="N840" s="246" t="s">
        <v>44</v>
      </c>
      <c r="O840" s="66"/>
      <c r="P840" s="189">
        <f>O840*H840</f>
        <v>0</v>
      </c>
      <c r="Q840" s="189">
        <v>4.4999999999999997E-3</v>
      </c>
      <c r="R840" s="189">
        <f>Q840*H840</f>
        <v>0.10214999999999999</v>
      </c>
      <c r="S840" s="189">
        <v>0</v>
      </c>
      <c r="T840" s="190">
        <f>S840*H840</f>
        <v>0</v>
      </c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R840" s="191" t="s">
        <v>627</v>
      </c>
      <c r="AT840" s="191" t="s">
        <v>520</v>
      </c>
      <c r="AU840" s="191" t="s">
        <v>82</v>
      </c>
      <c r="AY840" s="19" t="s">
        <v>185</v>
      </c>
      <c r="BE840" s="192">
        <f>IF(N840="základní",J840,0)</f>
        <v>0</v>
      </c>
      <c r="BF840" s="192">
        <f>IF(N840="snížená",J840,0)</f>
        <v>0</v>
      </c>
      <c r="BG840" s="192">
        <f>IF(N840="zákl. přenesená",J840,0)</f>
        <v>0</v>
      </c>
      <c r="BH840" s="192">
        <f>IF(N840="sníž. přenesená",J840,0)</f>
        <v>0</v>
      </c>
      <c r="BI840" s="192">
        <f>IF(N840="nulová",J840,0)</f>
        <v>0</v>
      </c>
      <c r="BJ840" s="19" t="s">
        <v>80</v>
      </c>
      <c r="BK840" s="192">
        <f>ROUND(I840*H840,2)</f>
        <v>0</v>
      </c>
      <c r="BL840" s="19" t="s">
        <v>339</v>
      </c>
      <c r="BM840" s="191" t="s">
        <v>2417</v>
      </c>
    </row>
    <row r="841" spans="1:65" s="13" customFormat="1" ht="11.25">
      <c r="B841" s="198"/>
      <c r="C841" s="199"/>
      <c r="D841" s="200" t="s">
        <v>195</v>
      </c>
      <c r="E841" s="201" t="s">
        <v>19</v>
      </c>
      <c r="F841" s="202" t="s">
        <v>2346</v>
      </c>
      <c r="G841" s="199"/>
      <c r="H841" s="201" t="s">
        <v>19</v>
      </c>
      <c r="I841" s="203"/>
      <c r="J841" s="199"/>
      <c r="K841" s="199"/>
      <c r="L841" s="204"/>
      <c r="M841" s="205"/>
      <c r="N841" s="206"/>
      <c r="O841" s="206"/>
      <c r="P841" s="206"/>
      <c r="Q841" s="206"/>
      <c r="R841" s="206"/>
      <c r="S841" s="206"/>
      <c r="T841" s="207"/>
      <c r="AT841" s="208" t="s">
        <v>195</v>
      </c>
      <c r="AU841" s="208" t="s">
        <v>82</v>
      </c>
      <c r="AV841" s="13" t="s">
        <v>80</v>
      </c>
      <c r="AW841" s="13" t="s">
        <v>35</v>
      </c>
      <c r="AX841" s="13" t="s">
        <v>73</v>
      </c>
      <c r="AY841" s="208" t="s">
        <v>185</v>
      </c>
    </row>
    <row r="842" spans="1:65" s="13" customFormat="1" ht="11.25">
      <c r="B842" s="198"/>
      <c r="C842" s="199"/>
      <c r="D842" s="200" t="s">
        <v>195</v>
      </c>
      <c r="E842" s="201" t="s">
        <v>19</v>
      </c>
      <c r="F842" s="202" t="s">
        <v>2407</v>
      </c>
      <c r="G842" s="199"/>
      <c r="H842" s="201" t="s">
        <v>19</v>
      </c>
      <c r="I842" s="203"/>
      <c r="J842" s="199"/>
      <c r="K842" s="199"/>
      <c r="L842" s="204"/>
      <c r="M842" s="205"/>
      <c r="N842" s="206"/>
      <c r="O842" s="206"/>
      <c r="P842" s="206"/>
      <c r="Q842" s="206"/>
      <c r="R842" s="206"/>
      <c r="S842" s="206"/>
      <c r="T842" s="207"/>
      <c r="AT842" s="208" t="s">
        <v>195</v>
      </c>
      <c r="AU842" s="208" t="s">
        <v>82</v>
      </c>
      <c r="AV842" s="13" t="s">
        <v>80</v>
      </c>
      <c r="AW842" s="13" t="s">
        <v>35</v>
      </c>
      <c r="AX842" s="13" t="s">
        <v>73</v>
      </c>
      <c r="AY842" s="208" t="s">
        <v>185</v>
      </c>
    </row>
    <row r="843" spans="1:65" s="14" customFormat="1" ht="11.25">
      <c r="B843" s="209"/>
      <c r="C843" s="210"/>
      <c r="D843" s="200" t="s">
        <v>195</v>
      </c>
      <c r="E843" s="211" t="s">
        <v>19</v>
      </c>
      <c r="F843" s="212" t="s">
        <v>2408</v>
      </c>
      <c r="G843" s="210"/>
      <c r="H843" s="213">
        <v>22.7</v>
      </c>
      <c r="I843" s="214"/>
      <c r="J843" s="210"/>
      <c r="K843" s="210"/>
      <c r="L843" s="215"/>
      <c r="M843" s="216"/>
      <c r="N843" s="217"/>
      <c r="O843" s="217"/>
      <c r="P843" s="217"/>
      <c r="Q843" s="217"/>
      <c r="R843" s="217"/>
      <c r="S843" s="217"/>
      <c r="T843" s="218"/>
      <c r="AT843" s="219" t="s">
        <v>195</v>
      </c>
      <c r="AU843" s="219" t="s">
        <v>82</v>
      </c>
      <c r="AV843" s="14" t="s">
        <v>82</v>
      </c>
      <c r="AW843" s="14" t="s">
        <v>35</v>
      </c>
      <c r="AX843" s="14" t="s">
        <v>73</v>
      </c>
      <c r="AY843" s="219" t="s">
        <v>185</v>
      </c>
    </row>
    <row r="844" spans="1:65" s="15" customFormat="1" ht="11.25">
      <c r="B844" s="220"/>
      <c r="C844" s="221"/>
      <c r="D844" s="200" t="s">
        <v>195</v>
      </c>
      <c r="E844" s="222" t="s">
        <v>19</v>
      </c>
      <c r="F844" s="223" t="s">
        <v>226</v>
      </c>
      <c r="G844" s="221"/>
      <c r="H844" s="224">
        <v>22.7</v>
      </c>
      <c r="I844" s="225"/>
      <c r="J844" s="221"/>
      <c r="K844" s="221"/>
      <c r="L844" s="226"/>
      <c r="M844" s="227"/>
      <c r="N844" s="228"/>
      <c r="O844" s="228"/>
      <c r="P844" s="228"/>
      <c r="Q844" s="228"/>
      <c r="R844" s="228"/>
      <c r="S844" s="228"/>
      <c r="T844" s="229"/>
      <c r="AT844" s="230" t="s">
        <v>195</v>
      </c>
      <c r="AU844" s="230" t="s">
        <v>82</v>
      </c>
      <c r="AV844" s="15" t="s">
        <v>135</v>
      </c>
      <c r="AW844" s="15" t="s">
        <v>35</v>
      </c>
      <c r="AX844" s="15" t="s">
        <v>80</v>
      </c>
      <c r="AY844" s="230" t="s">
        <v>185</v>
      </c>
    </row>
    <row r="845" spans="1:65" s="2" customFormat="1" ht="16.5" customHeight="1">
      <c r="A845" s="36"/>
      <c r="B845" s="37"/>
      <c r="C845" s="180" t="s">
        <v>1317</v>
      </c>
      <c r="D845" s="180" t="s">
        <v>187</v>
      </c>
      <c r="E845" s="181" t="s">
        <v>2418</v>
      </c>
      <c r="F845" s="182" t="s">
        <v>2419</v>
      </c>
      <c r="G845" s="183" t="s">
        <v>240</v>
      </c>
      <c r="H845" s="184">
        <v>29.891999999999999</v>
      </c>
      <c r="I845" s="185"/>
      <c r="J845" s="186">
        <f>ROUND(I845*H845,2)</f>
        <v>0</v>
      </c>
      <c r="K845" s="182" t="s">
        <v>191</v>
      </c>
      <c r="L845" s="41"/>
      <c r="M845" s="187" t="s">
        <v>19</v>
      </c>
      <c r="N845" s="188" t="s">
        <v>44</v>
      </c>
      <c r="O845" s="66"/>
      <c r="P845" s="189">
        <f>O845*H845</f>
        <v>0</v>
      </c>
      <c r="Q845" s="189">
        <v>1.9000000000000001E-4</v>
      </c>
      <c r="R845" s="189">
        <f>Q845*H845</f>
        <v>5.6794800000000006E-3</v>
      </c>
      <c r="S845" s="189">
        <v>0</v>
      </c>
      <c r="T845" s="190">
        <f>S845*H845</f>
        <v>0</v>
      </c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R845" s="191" t="s">
        <v>339</v>
      </c>
      <c r="AT845" s="191" t="s">
        <v>187</v>
      </c>
      <c r="AU845" s="191" t="s">
        <v>82</v>
      </c>
      <c r="AY845" s="19" t="s">
        <v>185</v>
      </c>
      <c r="BE845" s="192">
        <f>IF(N845="základní",J845,0)</f>
        <v>0</v>
      </c>
      <c r="BF845" s="192">
        <f>IF(N845="snížená",J845,0)</f>
        <v>0</v>
      </c>
      <c r="BG845" s="192">
        <f>IF(N845="zákl. přenesená",J845,0)</f>
        <v>0</v>
      </c>
      <c r="BH845" s="192">
        <f>IF(N845="sníž. přenesená",J845,0)</f>
        <v>0</v>
      </c>
      <c r="BI845" s="192">
        <f>IF(N845="nulová",J845,0)</f>
        <v>0</v>
      </c>
      <c r="BJ845" s="19" t="s">
        <v>80</v>
      </c>
      <c r="BK845" s="192">
        <f>ROUND(I845*H845,2)</f>
        <v>0</v>
      </c>
      <c r="BL845" s="19" t="s">
        <v>339</v>
      </c>
      <c r="BM845" s="191" t="s">
        <v>2420</v>
      </c>
    </row>
    <row r="846" spans="1:65" s="2" customFormat="1" ht="11.25">
      <c r="A846" s="36"/>
      <c r="B846" s="37"/>
      <c r="C846" s="38"/>
      <c r="D846" s="193" t="s">
        <v>193</v>
      </c>
      <c r="E846" s="38"/>
      <c r="F846" s="194" t="s">
        <v>2421</v>
      </c>
      <c r="G846" s="38"/>
      <c r="H846" s="38"/>
      <c r="I846" s="195"/>
      <c r="J846" s="38"/>
      <c r="K846" s="38"/>
      <c r="L846" s="41"/>
      <c r="M846" s="196"/>
      <c r="N846" s="197"/>
      <c r="O846" s="66"/>
      <c r="P846" s="66"/>
      <c r="Q846" s="66"/>
      <c r="R846" s="66"/>
      <c r="S846" s="66"/>
      <c r="T846" s="67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T846" s="19" t="s">
        <v>193</v>
      </c>
      <c r="AU846" s="19" t="s">
        <v>82</v>
      </c>
    </row>
    <row r="847" spans="1:65" s="13" customFormat="1" ht="11.25">
      <c r="B847" s="198"/>
      <c r="C847" s="199"/>
      <c r="D847" s="200" t="s">
        <v>195</v>
      </c>
      <c r="E847" s="201" t="s">
        <v>19</v>
      </c>
      <c r="F847" s="202" t="s">
        <v>2346</v>
      </c>
      <c r="G847" s="199"/>
      <c r="H847" s="201" t="s">
        <v>19</v>
      </c>
      <c r="I847" s="203"/>
      <c r="J847" s="199"/>
      <c r="K847" s="199"/>
      <c r="L847" s="204"/>
      <c r="M847" s="205"/>
      <c r="N847" s="206"/>
      <c r="O847" s="206"/>
      <c r="P847" s="206"/>
      <c r="Q847" s="206"/>
      <c r="R847" s="206"/>
      <c r="S847" s="206"/>
      <c r="T847" s="207"/>
      <c r="AT847" s="208" t="s">
        <v>195</v>
      </c>
      <c r="AU847" s="208" t="s">
        <v>82</v>
      </c>
      <c r="AV847" s="13" t="s">
        <v>80</v>
      </c>
      <c r="AW847" s="13" t="s">
        <v>35</v>
      </c>
      <c r="AX847" s="13" t="s">
        <v>73</v>
      </c>
      <c r="AY847" s="208" t="s">
        <v>185</v>
      </c>
    </row>
    <row r="848" spans="1:65" s="13" customFormat="1" ht="11.25">
      <c r="B848" s="198"/>
      <c r="C848" s="199"/>
      <c r="D848" s="200" t="s">
        <v>195</v>
      </c>
      <c r="E848" s="201" t="s">
        <v>19</v>
      </c>
      <c r="F848" s="202" t="s">
        <v>2407</v>
      </c>
      <c r="G848" s="199"/>
      <c r="H848" s="201" t="s">
        <v>19</v>
      </c>
      <c r="I848" s="203"/>
      <c r="J848" s="199"/>
      <c r="K848" s="199"/>
      <c r="L848" s="204"/>
      <c r="M848" s="205"/>
      <c r="N848" s="206"/>
      <c r="O848" s="206"/>
      <c r="P848" s="206"/>
      <c r="Q848" s="206"/>
      <c r="R848" s="206"/>
      <c r="S848" s="206"/>
      <c r="T848" s="207"/>
      <c r="AT848" s="208" t="s">
        <v>195</v>
      </c>
      <c r="AU848" s="208" t="s">
        <v>82</v>
      </c>
      <c r="AV848" s="13" t="s">
        <v>80</v>
      </c>
      <c r="AW848" s="13" t="s">
        <v>35</v>
      </c>
      <c r="AX848" s="13" t="s">
        <v>73</v>
      </c>
      <c r="AY848" s="208" t="s">
        <v>185</v>
      </c>
    </row>
    <row r="849" spans="1:65" s="14" customFormat="1" ht="11.25">
      <c r="B849" s="209"/>
      <c r="C849" s="210"/>
      <c r="D849" s="200" t="s">
        <v>195</v>
      </c>
      <c r="E849" s="211" t="s">
        <v>19</v>
      </c>
      <c r="F849" s="212" t="s">
        <v>2408</v>
      </c>
      <c r="G849" s="210"/>
      <c r="H849" s="213">
        <v>22.7</v>
      </c>
      <c r="I849" s="214"/>
      <c r="J849" s="210"/>
      <c r="K849" s="210"/>
      <c r="L849" s="215"/>
      <c r="M849" s="216"/>
      <c r="N849" s="217"/>
      <c r="O849" s="217"/>
      <c r="P849" s="217"/>
      <c r="Q849" s="217"/>
      <c r="R849" s="217"/>
      <c r="S849" s="217"/>
      <c r="T849" s="218"/>
      <c r="AT849" s="219" t="s">
        <v>195</v>
      </c>
      <c r="AU849" s="219" t="s">
        <v>82</v>
      </c>
      <c r="AV849" s="14" t="s">
        <v>82</v>
      </c>
      <c r="AW849" s="14" t="s">
        <v>35</v>
      </c>
      <c r="AX849" s="14" t="s">
        <v>73</v>
      </c>
      <c r="AY849" s="219" t="s">
        <v>185</v>
      </c>
    </row>
    <row r="850" spans="1:65" s="14" customFormat="1" ht="11.25">
      <c r="B850" s="209"/>
      <c r="C850" s="210"/>
      <c r="D850" s="200" t="s">
        <v>195</v>
      </c>
      <c r="E850" s="211" t="s">
        <v>19</v>
      </c>
      <c r="F850" s="212" t="s">
        <v>2422</v>
      </c>
      <c r="G850" s="210"/>
      <c r="H850" s="213">
        <v>7.1920000000000002</v>
      </c>
      <c r="I850" s="214"/>
      <c r="J850" s="210"/>
      <c r="K850" s="210"/>
      <c r="L850" s="215"/>
      <c r="M850" s="216"/>
      <c r="N850" s="217"/>
      <c r="O850" s="217"/>
      <c r="P850" s="217"/>
      <c r="Q850" s="217"/>
      <c r="R850" s="217"/>
      <c r="S850" s="217"/>
      <c r="T850" s="218"/>
      <c r="AT850" s="219" t="s">
        <v>195</v>
      </c>
      <c r="AU850" s="219" t="s">
        <v>82</v>
      </c>
      <c r="AV850" s="14" t="s">
        <v>82</v>
      </c>
      <c r="AW850" s="14" t="s">
        <v>35</v>
      </c>
      <c r="AX850" s="14" t="s">
        <v>73</v>
      </c>
      <c r="AY850" s="219" t="s">
        <v>185</v>
      </c>
    </row>
    <row r="851" spans="1:65" s="15" customFormat="1" ht="11.25">
      <c r="B851" s="220"/>
      <c r="C851" s="221"/>
      <c r="D851" s="200" t="s">
        <v>195</v>
      </c>
      <c r="E851" s="222" t="s">
        <v>19</v>
      </c>
      <c r="F851" s="223" t="s">
        <v>226</v>
      </c>
      <c r="G851" s="221"/>
      <c r="H851" s="224">
        <v>29.891999999999999</v>
      </c>
      <c r="I851" s="225"/>
      <c r="J851" s="221"/>
      <c r="K851" s="221"/>
      <c r="L851" s="226"/>
      <c r="M851" s="227"/>
      <c r="N851" s="228"/>
      <c r="O851" s="228"/>
      <c r="P851" s="228"/>
      <c r="Q851" s="228"/>
      <c r="R851" s="228"/>
      <c r="S851" s="228"/>
      <c r="T851" s="229"/>
      <c r="AT851" s="230" t="s">
        <v>195</v>
      </c>
      <c r="AU851" s="230" t="s">
        <v>82</v>
      </c>
      <c r="AV851" s="15" t="s">
        <v>135</v>
      </c>
      <c r="AW851" s="15" t="s">
        <v>35</v>
      </c>
      <c r="AX851" s="15" t="s">
        <v>80</v>
      </c>
      <c r="AY851" s="230" t="s">
        <v>185</v>
      </c>
    </row>
    <row r="852" spans="1:65" s="2" customFormat="1" ht="21.75" customHeight="1">
      <c r="A852" s="36"/>
      <c r="B852" s="37"/>
      <c r="C852" s="237" t="s">
        <v>1322</v>
      </c>
      <c r="D852" s="237" t="s">
        <v>520</v>
      </c>
      <c r="E852" s="238" t="s">
        <v>2423</v>
      </c>
      <c r="F852" s="239" t="s">
        <v>2424</v>
      </c>
      <c r="G852" s="240" t="s">
        <v>240</v>
      </c>
      <c r="H852" s="241">
        <v>29.891999999999999</v>
      </c>
      <c r="I852" s="242"/>
      <c r="J852" s="243">
        <f>ROUND(I852*H852,2)</f>
        <v>0</v>
      </c>
      <c r="K852" s="239" t="s">
        <v>191</v>
      </c>
      <c r="L852" s="244"/>
      <c r="M852" s="245" t="s">
        <v>19</v>
      </c>
      <c r="N852" s="246" t="s">
        <v>44</v>
      </c>
      <c r="O852" s="66"/>
      <c r="P852" s="189">
        <f>O852*H852</f>
        <v>0</v>
      </c>
      <c r="Q852" s="189">
        <v>1.9E-3</v>
      </c>
      <c r="R852" s="189">
        <f>Q852*H852</f>
        <v>5.6794799999999999E-2</v>
      </c>
      <c r="S852" s="189">
        <v>0</v>
      </c>
      <c r="T852" s="190">
        <f>S852*H852</f>
        <v>0</v>
      </c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R852" s="191" t="s">
        <v>627</v>
      </c>
      <c r="AT852" s="191" t="s">
        <v>520</v>
      </c>
      <c r="AU852" s="191" t="s">
        <v>82</v>
      </c>
      <c r="AY852" s="19" t="s">
        <v>185</v>
      </c>
      <c r="BE852" s="192">
        <f>IF(N852="základní",J852,0)</f>
        <v>0</v>
      </c>
      <c r="BF852" s="192">
        <f>IF(N852="snížená",J852,0)</f>
        <v>0</v>
      </c>
      <c r="BG852" s="192">
        <f>IF(N852="zákl. přenesená",J852,0)</f>
        <v>0</v>
      </c>
      <c r="BH852" s="192">
        <f>IF(N852="sníž. přenesená",J852,0)</f>
        <v>0</v>
      </c>
      <c r="BI852" s="192">
        <f>IF(N852="nulová",J852,0)</f>
        <v>0</v>
      </c>
      <c r="BJ852" s="19" t="s">
        <v>80</v>
      </c>
      <c r="BK852" s="192">
        <f>ROUND(I852*H852,2)</f>
        <v>0</v>
      </c>
      <c r="BL852" s="19" t="s">
        <v>339</v>
      </c>
      <c r="BM852" s="191" t="s">
        <v>2425</v>
      </c>
    </row>
    <row r="853" spans="1:65" s="13" customFormat="1" ht="11.25">
      <c r="B853" s="198"/>
      <c r="C853" s="199"/>
      <c r="D853" s="200" t="s">
        <v>195</v>
      </c>
      <c r="E853" s="201" t="s">
        <v>19</v>
      </c>
      <c r="F853" s="202" t="s">
        <v>2346</v>
      </c>
      <c r="G853" s="199"/>
      <c r="H853" s="201" t="s">
        <v>19</v>
      </c>
      <c r="I853" s="203"/>
      <c r="J853" s="199"/>
      <c r="K853" s="199"/>
      <c r="L853" s="204"/>
      <c r="M853" s="205"/>
      <c r="N853" s="206"/>
      <c r="O853" s="206"/>
      <c r="P853" s="206"/>
      <c r="Q853" s="206"/>
      <c r="R853" s="206"/>
      <c r="S853" s="206"/>
      <c r="T853" s="207"/>
      <c r="AT853" s="208" t="s">
        <v>195</v>
      </c>
      <c r="AU853" s="208" t="s">
        <v>82</v>
      </c>
      <c r="AV853" s="13" t="s">
        <v>80</v>
      </c>
      <c r="AW853" s="13" t="s">
        <v>35</v>
      </c>
      <c r="AX853" s="13" t="s">
        <v>73</v>
      </c>
      <c r="AY853" s="208" t="s">
        <v>185</v>
      </c>
    </row>
    <row r="854" spans="1:65" s="13" customFormat="1" ht="11.25">
      <c r="B854" s="198"/>
      <c r="C854" s="199"/>
      <c r="D854" s="200" t="s">
        <v>195</v>
      </c>
      <c r="E854" s="201" t="s">
        <v>19</v>
      </c>
      <c r="F854" s="202" t="s">
        <v>2407</v>
      </c>
      <c r="G854" s="199"/>
      <c r="H854" s="201" t="s">
        <v>19</v>
      </c>
      <c r="I854" s="203"/>
      <c r="J854" s="199"/>
      <c r="K854" s="199"/>
      <c r="L854" s="204"/>
      <c r="M854" s="205"/>
      <c r="N854" s="206"/>
      <c r="O854" s="206"/>
      <c r="P854" s="206"/>
      <c r="Q854" s="206"/>
      <c r="R854" s="206"/>
      <c r="S854" s="206"/>
      <c r="T854" s="207"/>
      <c r="AT854" s="208" t="s">
        <v>195</v>
      </c>
      <c r="AU854" s="208" t="s">
        <v>82</v>
      </c>
      <c r="AV854" s="13" t="s">
        <v>80</v>
      </c>
      <c r="AW854" s="13" t="s">
        <v>35</v>
      </c>
      <c r="AX854" s="13" t="s">
        <v>73</v>
      </c>
      <c r="AY854" s="208" t="s">
        <v>185</v>
      </c>
    </row>
    <row r="855" spans="1:65" s="14" customFormat="1" ht="11.25">
      <c r="B855" s="209"/>
      <c r="C855" s="210"/>
      <c r="D855" s="200" t="s">
        <v>195</v>
      </c>
      <c r="E855" s="211" t="s">
        <v>19</v>
      </c>
      <c r="F855" s="212" t="s">
        <v>2408</v>
      </c>
      <c r="G855" s="210"/>
      <c r="H855" s="213">
        <v>22.7</v>
      </c>
      <c r="I855" s="214"/>
      <c r="J855" s="210"/>
      <c r="K855" s="210"/>
      <c r="L855" s="215"/>
      <c r="M855" s="216"/>
      <c r="N855" s="217"/>
      <c r="O855" s="217"/>
      <c r="P855" s="217"/>
      <c r="Q855" s="217"/>
      <c r="R855" s="217"/>
      <c r="S855" s="217"/>
      <c r="T855" s="218"/>
      <c r="AT855" s="219" t="s">
        <v>195</v>
      </c>
      <c r="AU855" s="219" t="s">
        <v>82</v>
      </c>
      <c r="AV855" s="14" t="s">
        <v>82</v>
      </c>
      <c r="AW855" s="14" t="s">
        <v>35</v>
      </c>
      <c r="AX855" s="14" t="s">
        <v>73</v>
      </c>
      <c r="AY855" s="219" t="s">
        <v>185</v>
      </c>
    </row>
    <row r="856" spans="1:65" s="14" customFormat="1" ht="11.25">
      <c r="B856" s="209"/>
      <c r="C856" s="210"/>
      <c r="D856" s="200" t="s">
        <v>195</v>
      </c>
      <c r="E856" s="211" t="s">
        <v>19</v>
      </c>
      <c r="F856" s="212" t="s">
        <v>2422</v>
      </c>
      <c r="G856" s="210"/>
      <c r="H856" s="213">
        <v>7.1920000000000002</v>
      </c>
      <c r="I856" s="214"/>
      <c r="J856" s="210"/>
      <c r="K856" s="210"/>
      <c r="L856" s="215"/>
      <c r="M856" s="216"/>
      <c r="N856" s="217"/>
      <c r="O856" s="217"/>
      <c r="P856" s="217"/>
      <c r="Q856" s="217"/>
      <c r="R856" s="217"/>
      <c r="S856" s="217"/>
      <c r="T856" s="218"/>
      <c r="AT856" s="219" t="s">
        <v>195</v>
      </c>
      <c r="AU856" s="219" t="s">
        <v>82</v>
      </c>
      <c r="AV856" s="14" t="s">
        <v>82</v>
      </c>
      <c r="AW856" s="14" t="s">
        <v>35</v>
      </c>
      <c r="AX856" s="14" t="s">
        <v>73</v>
      </c>
      <c r="AY856" s="219" t="s">
        <v>185</v>
      </c>
    </row>
    <row r="857" spans="1:65" s="15" customFormat="1" ht="11.25">
      <c r="B857" s="220"/>
      <c r="C857" s="221"/>
      <c r="D857" s="200" t="s">
        <v>195</v>
      </c>
      <c r="E857" s="222" t="s">
        <v>19</v>
      </c>
      <c r="F857" s="223" t="s">
        <v>226</v>
      </c>
      <c r="G857" s="221"/>
      <c r="H857" s="224">
        <v>29.891999999999999</v>
      </c>
      <c r="I857" s="225"/>
      <c r="J857" s="221"/>
      <c r="K857" s="221"/>
      <c r="L857" s="226"/>
      <c r="M857" s="227"/>
      <c r="N857" s="228"/>
      <c r="O857" s="228"/>
      <c r="P857" s="228"/>
      <c r="Q857" s="228"/>
      <c r="R857" s="228"/>
      <c r="S857" s="228"/>
      <c r="T857" s="229"/>
      <c r="AT857" s="230" t="s">
        <v>195</v>
      </c>
      <c r="AU857" s="230" t="s">
        <v>82</v>
      </c>
      <c r="AV857" s="15" t="s">
        <v>135</v>
      </c>
      <c r="AW857" s="15" t="s">
        <v>35</v>
      </c>
      <c r="AX857" s="15" t="s">
        <v>80</v>
      </c>
      <c r="AY857" s="230" t="s">
        <v>185</v>
      </c>
    </row>
    <row r="858" spans="1:65" s="2" customFormat="1" ht="21.75" customHeight="1">
      <c r="A858" s="36"/>
      <c r="B858" s="37"/>
      <c r="C858" s="180" t="s">
        <v>1326</v>
      </c>
      <c r="D858" s="180" t="s">
        <v>187</v>
      </c>
      <c r="E858" s="181" t="s">
        <v>2426</v>
      </c>
      <c r="F858" s="182" t="s">
        <v>2427</v>
      </c>
      <c r="G858" s="183" t="s">
        <v>240</v>
      </c>
      <c r="H858" s="184">
        <v>29.891999999999999</v>
      </c>
      <c r="I858" s="185"/>
      <c r="J858" s="186">
        <f>ROUND(I858*H858,2)</f>
        <v>0</v>
      </c>
      <c r="K858" s="182" t="s">
        <v>191</v>
      </c>
      <c r="L858" s="41"/>
      <c r="M858" s="187" t="s">
        <v>19</v>
      </c>
      <c r="N858" s="188" t="s">
        <v>44</v>
      </c>
      <c r="O858" s="66"/>
      <c r="P858" s="189">
        <f>O858*H858</f>
        <v>0</v>
      </c>
      <c r="Q858" s="189">
        <v>0</v>
      </c>
      <c r="R858" s="189">
        <f>Q858*H858</f>
        <v>0</v>
      </c>
      <c r="S858" s="189">
        <v>0</v>
      </c>
      <c r="T858" s="190">
        <f>S858*H858</f>
        <v>0</v>
      </c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R858" s="191" t="s">
        <v>339</v>
      </c>
      <c r="AT858" s="191" t="s">
        <v>187</v>
      </c>
      <c r="AU858" s="191" t="s">
        <v>82</v>
      </c>
      <c r="AY858" s="19" t="s">
        <v>185</v>
      </c>
      <c r="BE858" s="192">
        <f>IF(N858="základní",J858,0)</f>
        <v>0</v>
      </c>
      <c r="BF858" s="192">
        <f>IF(N858="snížená",J858,0)</f>
        <v>0</v>
      </c>
      <c r="BG858" s="192">
        <f>IF(N858="zákl. přenesená",J858,0)</f>
        <v>0</v>
      </c>
      <c r="BH858" s="192">
        <f>IF(N858="sníž. přenesená",J858,0)</f>
        <v>0</v>
      </c>
      <c r="BI858" s="192">
        <f>IF(N858="nulová",J858,0)</f>
        <v>0</v>
      </c>
      <c r="BJ858" s="19" t="s">
        <v>80</v>
      </c>
      <c r="BK858" s="192">
        <f>ROUND(I858*H858,2)</f>
        <v>0</v>
      </c>
      <c r="BL858" s="19" t="s">
        <v>339</v>
      </c>
      <c r="BM858" s="191" t="s">
        <v>2428</v>
      </c>
    </row>
    <row r="859" spans="1:65" s="2" customFormat="1" ht="11.25">
      <c r="A859" s="36"/>
      <c r="B859" s="37"/>
      <c r="C859" s="38"/>
      <c r="D859" s="193" t="s">
        <v>193</v>
      </c>
      <c r="E859" s="38"/>
      <c r="F859" s="194" t="s">
        <v>2429</v>
      </c>
      <c r="G859" s="38"/>
      <c r="H859" s="38"/>
      <c r="I859" s="195"/>
      <c r="J859" s="38"/>
      <c r="K859" s="38"/>
      <c r="L859" s="41"/>
      <c r="M859" s="196"/>
      <c r="N859" s="197"/>
      <c r="O859" s="66"/>
      <c r="P859" s="66"/>
      <c r="Q859" s="66"/>
      <c r="R859" s="66"/>
      <c r="S859" s="66"/>
      <c r="T859" s="67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T859" s="19" t="s">
        <v>193</v>
      </c>
      <c r="AU859" s="19" t="s">
        <v>82</v>
      </c>
    </row>
    <row r="860" spans="1:65" s="13" customFormat="1" ht="11.25">
      <c r="B860" s="198"/>
      <c r="C860" s="199"/>
      <c r="D860" s="200" t="s">
        <v>195</v>
      </c>
      <c r="E860" s="201" t="s">
        <v>19</v>
      </c>
      <c r="F860" s="202" t="s">
        <v>2346</v>
      </c>
      <c r="G860" s="199"/>
      <c r="H860" s="201" t="s">
        <v>19</v>
      </c>
      <c r="I860" s="203"/>
      <c r="J860" s="199"/>
      <c r="K860" s="199"/>
      <c r="L860" s="204"/>
      <c r="M860" s="205"/>
      <c r="N860" s="206"/>
      <c r="O860" s="206"/>
      <c r="P860" s="206"/>
      <c r="Q860" s="206"/>
      <c r="R860" s="206"/>
      <c r="S860" s="206"/>
      <c r="T860" s="207"/>
      <c r="AT860" s="208" t="s">
        <v>195</v>
      </c>
      <c r="AU860" s="208" t="s">
        <v>82</v>
      </c>
      <c r="AV860" s="13" t="s">
        <v>80</v>
      </c>
      <c r="AW860" s="13" t="s">
        <v>35</v>
      </c>
      <c r="AX860" s="13" t="s">
        <v>73</v>
      </c>
      <c r="AY860" s="208" t="s">
        <v>185</v>
      </c>
    </row>
    <row r="861" spans="1:65" s="13" customFormat="1" ht="11.25">
      <c r="B861" s="198"/>
      <c r="C861" s="199"/>
      <c r="D861" s="200" t="s">
        <v>195</v>
      </c>
      <c r="E861" s="201" t="s">
        <v>19</v>
      </c>
      <c r="F861" s="202" t="s">
        <v>2407</v>
      </c>
      <c r="G861" s="199"/>
      <c r="H861" s="201" t="s">
        <v>19</v>
      </c>
      <c r="I861" s="203"/>
      <c r="J861" s="199"/>
      <c r="K861" s="199"/>
      <c r="L861" s="204"/>
      <c r="M861" s="205"/>
      <c r="N861" s="206"/>
      <c r="O861" s="206"/>
      <c r="P861" s="206"/>
      <c r="Q861" s="206"/>
      <c r="R861" s="206"/>
      <c r="S861" s="206"/>
      <c r="T861" s="207"/>
      <c r="AT861" s="208" t="s">
        <v>195</v>
      </c>
      <c r="AU861" s="208" t="s">
        <v>82</v>
      </c>
      <c r="AV861" s="13" t="s">
        <v>80</v>
      </c>
      <c r="AW861" s="13" t="s">
        <v>35</v>
      </c>
      <c r="AX861" s="13" t="s">
        <v>73</v>
      </c>
      <c r="AY861" s="208" t="s">
        <v>185</v>
      </c>
    </row>
    <row r="862" spans="1:65" s="14" customFormat="1" ht="11.25">
      <c r="B862" s="209"/>
      <c r="C862" s="210"/>
      <c r="D862" s="200" t="s">
        <v>195</v>
      </c>
      <c r="E862" s="211" t="s">
        <v>19</v>
      </c>
      <c r="F862" s="212" t="s">
        <v>2408</v>
      </c>
      <c r="G862" s="210"/>
      <c r="H862" s="213">
        <v>22.7</v>
      </c>
      <c r="I862" s="214"/>
      <c r="J862" s="210"/>
      <c r="K862" s="210"/>
      <c r="L862" s="215"/>
      <c r="M862" s="216"/>
      <c r="N862" s="217"/>
      <c r="O862" s="217"/>
      <c r="P862" s="217"/>
      <c r="Q862" s="217"/>
      <c r="R862" s="217"/>
      <c r="S862" s="217"/>
      <c r="T862" s="218"/>
      <c r="AT862" s="219" t="s">
        <v>195</v>
      </c>
      <c r="AU862" s="219" t="s">
        <v>82</v>
      </c>
      <c r="AV862" s="14" t="s">
        <v>82</v>
      </c>
      <c r="AW862" s="14" t="s">
        <v>35</v>
      </c>
      <c r="AX862" s="14" t="s">
        <v>73</v>
      </c>
      <c r="AY862" s="219" t="s">
        <v>185</v>
      </c>
    </row>
    <row r="863" spans="1:65" s="14" customFormat="1" ht="11.25">
      <c r="B863" s="209"/>
      <c r="C863" s="210"/>
      <c r="D863" s="200" t="s">
        <v>195</v>
      </c>
      <c r="E863" s="211" t="s">
        <v>19</v>
      </c>
      <c r="F863" s="212" t="s">
        <v>2422</v>
      </c>
      <c r="G863" s="210"/>
      <c r="H863" s="213">
        <v>7.1920000000000002</v>
      </c>
      <c r="I863" s="214"/>
      <c r="J863" s="210"/>
      <c r="K863" s="210"/>
      <c r="L863" s="215"/>
      <c r="M863" s="216"/>
      <c r="N863" s="217"/>
      <c r="O863" s="217"/>
      <c r="P863" s="217"/>
      <c r="Q863" s="217"/>
      <c r="R863" s="217"/>
      <c r="S863" s="217"/>
      <c r="T863" s="218"/>
      <c r="AT863" s="219" t="s">
        <v>195</v>
      </c>
      <c r="AU863" s="219" t="s">
        <v>82</v>
      </c>
      <c r="AV863" s="14" t="s">
        <v>82</v>
      </c>
      <c r="AW863" s="14" t="s">
        <v>35</v>
      </c>
      <c r="AX863" s="14" t="s">
        <v>73</v>
      </c>
      <c r="AY863" s="219" t="s">
        <v>185</v>
      </c>
    </row>
    <row r="864" spans="1:65" s="15" customFormat="1" ht="11.25">
      <c r="B864" s="220"/>
      <c r="C864" s="221"/>
      <c r="D864" s="200" t="s">
        <v>195</v>
      </c>
      <c r="E864" s="222" t="s">
        <v>19</v>
      </c>
      <c r="F864" s="223" t="s">
        <v>226</v>
      </c>
      <c r="G864" s="221"/>
      <c r="H864" s="224">
        <v>29.891999999999999</v>
      </c>
      <c r="I864" s="225"/>
      <c r="J864" s="221"/>
      <c r="K864" s="221"/>
      <c r="L864" s="226"/>
      <c r="M864" s="227"/>
      <c r="N864" s="228"/>
      <c r="O864" s="228"/>
      <c r="P864" s="228"/>
      <c r="Q864" s="228"/>
      <c r="R864" s="228"/>
      <c r="S864" s="228"/>
      <c r="T864" s="229"/>
      <c r="AT864" s="230" t="s">
        <v>195</v>
      </c>
      <c r="AU864" s="230" t="s">
        <v>82</v>
      </c>
      <c r="AV864" s="15" t="s">
        <v>135</v>
      </c>
      <c r="AW864" s="15" t="s">
        <v>35</v>
      </c>
      <c r="AX864" s="15" t="s">
        <v>80</v>
      </c>
      <c r="AY864" s="230" t="s">
        <v>185</v>
      </c>
    </row>
    <row r="865" spans="1:65" s="2" customFormat="1" ht="21.75" customHeight="1">
      <c r="A865" s="36"/>
      <c r="B865" s="37"/>
      <c r="C865" s="180" t="s">
        <v>1331</v>
      </c>
      <c r="D865" s="180" t="s">
        <v>187</v>
      </c>
      <c r="E865" s="181" t="s">
        <v>2430</v>
      </c>
      <c r="F865" s="182" t="s">
        <v>2431</v>
      </c>
      <c r="G865" s="183" t="s">
        <v>240</v>
      </c>
      <c r="H865" s="184">
        <v>29.891999999999999</v>
      </c>
      <c r="I865" s="185"/>
      <c r="J865" s="186">
        <f>ROUND(I865*H865,2)</f>
        <v>0</v>
      </c>
      <c r="K865" s="182" t="s">
        <v>191</v>
      </c>
      <c r="L865" s="41"/>
      <c r="M865" s="187" t="s">
        <v>19</v>
      </c>
      <c r="N865" s="188" t="s">
        <v>44</v>
      </c>
      <c r="O865" s="66"/>
      <c r="P865" s="189">
        <f>O865*H865</f>
        <v>0</v>
      </c>
      <c r="Q865" s="189">
        <v>0</v>
      </c>
      <c r="R865" s="189">
        <f>Q865*H865</f>
        <v>0</v>
      </c>
      <c r="S865" s="189">
        <v>0</v>
      </c>
      <c r="T865" s="190">
        <f>S865*H865</f>
        <v>0</v>
      </c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R865" s="191" t="s">
        <v>339</v>
      </c>
      <c r="AT865" s="191" t="s">
        <v>187</v>
      </c>
      <c r="AU865" s="191" t="s">
        <v>82</v>
      </c>
      <c r="AY865" s="19" t="s">
        <v>185</v>
      </c>
      <c r="BE865" s="192">
        <f>IF(N865="základní",J865,0)</f>
        <v>0</v>
      </c>
      <c r="BF865" s="192">
        <f>IF(N865="snížená",J865,0)</f>
        <v>0</v>
      </c>
      <c r="BG865" s="192">
        <f>IF(N865="zákl. přenesená",J865,0)</f>
        <v>0</v>
      </c>
      <c r="BH865" s="192">
        <f>IF(N865="sníž. přenesená",J865,0)</f>
        <v>0</v>
      </c>
      <c r="BI865" s="192">
        <f>IF(N865="nulová",J865,0)</f>
        <v>0</v>
      </c>
      <c r="BJ865" s="19" t="s">
        <v>80</v>
      </c>
      <c r="BK865" s="192">
        <f>ROUND(I865*H865,2)</f>
        <v>0</v>
      </c>
      <c r="BL865" s="19" t="s">
        <v>339</v>
      </c>
      <c r="BM865" s="191" t="s">
        <v>2432</v>
      </c>
    </row>
    <row r="866" spans="1:65" s="2" customFormat="1" ht="11.25">
      <c r="A866" s="36"/>
      <c r="B866" s="37"/>
      <c r="C866" s="38"/>
      <c r="D866" s="193" t="s">
        <v>193</v>
      </c>
      <c r="E866" s="38"/>
      <c r="F866" s="194" t="s">
        <v>2433</v>
      </c>
      <c r="G866" s="38"/>
      <c r="H866" s="38"/>
      <c r="I866" s="195"/>
      <c r="J866" s="38"/>
      <c r="K866" s="38"/>
      <c r="L866" s="41"/>
      <c r="M866" s="196"/>
      <c r="N866" s="197"/>
      <c r="O866" s="66"/>
      <c r="P866" s="66"/>
      <c r="Q866" s="66"/>
      <c r="R866" s="66"/>
      <c r="S866" s="66"/>
      <c r="T866" s="67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T866" s="19" t="s">
        <v>193</v>
      </c>
      <c r="AU866" s="19" t="s">
        <v>82</v>
      </c>
    </row>
    <row r="867" spans="1:65" s="13" customFormat="1" ht="11.25">
      <c r="B867" s="198"/>
      <c r="C867" s="199"/>
      <c r="D867" s="200" t="s">
        <v>195</v>
      </c>
      <c r="E867" s="201" t="s">
        <v>19</v>
      </c>
      <c r="F867" s="202" t="s">
        <v>2346</v>
      </c>
      <c r="G867" s="199"/>
      <c r="H867" s="201" t="s">
        <v>19</v>
      </c>
      <c r="I867" s="203"/>
      <c r="J867" s="199"/>
      <c r="K867" s="199"/>
      <c r="L867" s="204"/>
      <c r="M867" s="205"/>
      <c r="N867" s="206"/>
      <c r="O867" s="206"/>
      <c r="P867" s="206"/>
      <c r="Q867" s="206"/>
      <c r="R867" s="206"/>
      <c r="S867" s="206"/>
      <c r="T867" s="207"/>
      <c r="AT867" s="208" t="s">
        <v>195</v>
      </c>
      <c r="AU867" s="208" t="s">
        <v>82</v>
      </c>
      <c r="AV867" s="13" t="s">
        <v>80</v>
      </c>
      <c r="AW867" s="13" t="s">
        <v>35</v>
      </c>
      <c r="AX867" s="13" t="s">
        <v>73</v>
      </c>
      <c r="AY867" s="208" t="s">
        <v>185</v>
      </c>
    </row>
    <row r="868" spans="1:65" s="13" customFormat="1" ht="11.25">
      <c r="B868" s="198"/>
      <c r="C868" s="199"/>
      <c r="D868" s="200" t="s">
        <v>195</v>
      </c>
      <c r="E868" s="201" t="s">
        <v>19</v>
      </c>
      <c r="F868" s="202" t="s">
        <v>2407</v>
      </c>
      <c r="G868" s="199"/>
      <c r="H868" s="201" t="s">
        <v>19</v>
      </c>
      <c r="I868" s="203"/>
      <c r="J868" s="199"/>
      <c r="K868" s="199"/>
      <c r="L868" s="204"/>
      <c r="M868" s="205"/>
      <c r="N868" s="206"/>
      <c r="O868" s="206"/>
      <c r="P868" s="206"/>
      <c r="Q868" s="206"/>
      <c r="R868" s="206"/>
      <c r="S868" s="206"/>
      <c r="T868" s="207"/>
      <c r="AT868" s="208" t="s">
        <v>195</v>
      </c>
      <c r="AU868" s="208" t="s">
        <v>82</v>
      </c>
      <c r="AV868" s="13" t="s">
        <v>80</v>
      </c>
      <c r="AW868" s="13" t="s">
        <v>35</v>
      </c>
      <c r="AX868" s="13" t="s">
        <v>73</v>
      </c>
      <c r="AY868" s="208" t="s">
        <v>185</v>
      </c>
    </row>
    <row r="869" spans="1:65" s="14" customFormat="1" ht="11.25">
      <c r="B869" s="209"/>
      <c r="C869" s="210"/>
      <c r="D869" s="200" t="s">
        <v>195</v>
      </c>
      <c r="E869" s="211" t="s">
        <v>19</v>
      </c>
      <c r="F869" s="212" t="s">
        <v>2408</v>
      </c>
      <c r="G869" s="210"/>
      <c r="H869" s="213">
        <v>22.7</v>
      </c>
      <c r="I869" s="214"/>
      <c r="J869" s="210"/>
      <c r="K869" s="210"/>
      <c r="L869" s="215"/>
      <c r="M869" s="216"/>
      <c r="N869" s="217"/>
      <c r="O869" s="217"/>
      <c r="P869" s="217"/>
      <c r="Q869" s="217"/>
      <c r="R869" s="217"/>
      <c r="S869" s="217"/>
      <c r="T869" s="218"/>
      <c r="AT869" s="219" t="s">
        <v>195</v>
      </c>
      <c r="AU869" s="219" t="s">
        <v>82</v>
      </c>
      <c r="AV869" s="14" t="s">
        <v>82</v>
      </c>
      <c r="AW869" s="14" t="s">
        <v>35</v>
      </c>
      <c r="AX869" s="14" t="s">
        <v>73</v>
      </c>
      <c r="AY869" s="219" t="s">
        <v>185</v>
      </c>
    </row>
    <row r="870" spans="1:65" s="14" customFormat="1" ht="11.25">
      <c r="B870" s="209"/>
      <c r="C870" s="210"/>
      <c r="D870" s="200" t="s">
        <v>195</v>
      </c>
      <c r="E870" s="211" t="s">
        <v>19</v>
      </c>
      <c r="F870" s="212" t="s">
        <v>2422</v>
      </c>
      <c r="G870" s="210"/>
      <c r="H870" s="213">
        <v>7.1920000000000002</v>
      </c>
      <c r="I870" s="214"/>
      <c r="J870" s="210"/>
      <c r="K870" s="210"/>
      <c r="L870" s="215"/>
      <c r="M870" s="216"/>
      <c r="N870" s="217"/>
      <c r="O870" s="217"/>
      <c r="P870" s="217"/>
      <c r="Q870" s="217"/>
      <c r="R870" s="217"/>
      <c r="S870" s="217"/>
      <c r="T870" s="218"/>
      <c r="AT870" s="219" t="s">
        <v>195</v>
      </c>
      <c r="AU870" s="219" t="s">
        <v>82</v>
      </c>
      <c r="AV870" s="14" t="s">
        <v>82</v>
      </c>
      <c r="AW870" s="14" t="s">
        <v>35</v>
      </c>
      <c r="AX870" s="14" t="s">
        <v>73</v>
      </c>
      <c r="AY870" s="219" t="s">
        <v>185</v>
      </c>
    </row>
    <row r="871" spans="1:65" s="15" customFormat="1" ht="11.25">
      <c r="B871" s="220"/>
      <c r="C871" s="221"/>
      <c r="D871" s="200" t="s">
        <v>195</v>
      </c>
      <c r="E871" s="222" t="s">
        <v>19</v>
      </c>
      <c r="F871" s="223" t="s">
        <v>226</v>
      </c>
      <c r="G871" s="221"/>
      <c r="H871" s="224">
        <v>29.891999999999999</v>
      </c>
      <c r="I871" s="225"/>
      <c r="J871" s="221"/>
      <c r="K871" s="221"/>
      <c r="L871" s="226"/>
      <c r="M871" s="227"/>
      <c r="N871" s="228"/>
      <c r="O871" s="228"/>
      <c r="P871" s="228"/>
      <c r="Q871" s="228"/>
      <c r="R871" s="228"/>
      <c r="S871" s="228"/>
      <c r="T871" s="229"/>
      <c r="AT871" s="230" t="s">
        <v>195</v>
      </c>
      <c r="AU871" s="230" t="s">
        <v>82</v>
      </c>
      <c r="AV871" s="15" t="s">
        <v>135</v>
      </c>
      <c r="AW871" s="15" t="s">
        <v>35</v>
      </c>
      <c r="AX871" s="15" t="s">
        <v>80</v>
      </c>
      <c r="AY871" s="230" t="s">
        <v>185</v>
      </c>
    </row>
    <row r="872" spans="1:65" s="2" customFormat="1" ht="16.5" customHeight="1">
      <c r="A872" s="36"/>
      <c r="B872" s="37"/>
      <c r="C872" s="237" t="s">
        <v>1335</v>
      </c>
      <c r="D872" s="237" t="s">
        <v>520</v>
      </c>
      <c r="E872" s="238" t="s">
        <v>2434</v>
      </c>
      <c r="F872" s="239" t="s">
        <v>2435</v>
      </c>
      <c r="G872" s="240" t="s">
        <v>240</v>
      </c>
      <c r="H872" s="241">
        <v>68.751999999999995</v>
      </c>
      <c r="I872" s="242"/>
      <c r="J872" s="243">
        <f>ROUND(I872*H872,2)</f>
        <v>0</v>
      </c>
      <c r="K872" s="239" t="s">
        <v>191</v>
      </c>
      <c r="L872" s="244"/>
      <c r="M872" s="245" t="s">
        <v>19</v>
      </c>
      <c r="N872" s="246" t="s">
        <v>44</v>
      </c>
      <c r="O872" s="66"/>
      <c r="P872" s="189">
        <f>O872*H872</f>
        <v>0</v>
      </c>
      <c r="Q872" s="189">
        <v>2.9999999999999997E-4</v>
      </c>
      <c r="R872" s="189">
        <f>Q872*H872</f>
        <v>2.0625599999999997E-2</v>
      </c>
      <c r="S872" s="189">
        <v>0</v>
      </c>
      <c r="T872" s="190">
        <f>S872*H872</f>
        <v>0</v>
      </c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R872" s="191" t="s">
        <v>627</v>
      </c>
      <c r="AT872" s="191" t="s">
        <v>520</v>
      </c>
      <c r="AU872" s="191" t="s">
        <v>82</v>
      </c>
      <c r="AY872" s="19" t="s">
        <v>185</v>
      </c>
      <c r="BE872" s="192">
        <f>IF(N872="základní",J872,0)</f>
        <v>0</v>
      </c>
      <c r="BF872" s="192">
        <f>IF(N872="snížená",J872,0)</f>
        <v>0</v>
      </c>
      <c r="BG872" s="192">
        <f>IF(N872="zákl. přenesená",J872,0)</f>
        <v>0</v>
      </c>
      <c r="BH872" s="192">
        <f>IF(N872="sníž. přenesená",J872,0)</f>
        <v>0</v>
      </c>
      <c r="BI872" s="192">
        <f>IF(N872="nulová",J872,0)</f>
        <v>0</v>
      </c>
      <c r="BJ872" s="19" t="s">
        <v>80</v>
      </c>
      <c r="BK872" s="192">
        <f>ROUND(I872*H872,2)</f>
        <v>0</v>
      </c>
      <c r="BL872" s="19" t="s">
        <v>339</v>
      </c>
      <c r="BM872" s="191" t="s">
        <v>2436</v>
      </c>
    </row>
    <row r="873" spans="1:65" s="13" customFormat="1" ht="11.25">
      <c r="B873" s="198"/>
      <c r="C873" s="199"/>
      <c r="D873" s="200" t="s">
        <v>195</v>
      </c>
      <c r="E873" s="201" t="s">
        <v>19</v>
      </c>
      <c r="F873" s="202" t="s">
        <v>2346</v>
      </c>
      <c r="G873" s="199"/>
      <c r="H873" s="201" t="s">
        <v>19</v>
      </c>
      <c r="I873" s="203"/>
      <c r="J873" s="199"/>
      <c r="K873" s="199"/>
      <c r="L873" s="204"/>
      <c r="M873" s="205"/>
      <c r="N873" s="206"/>
      <c r="O873" s="206"/>
      <c r="P873" s="206"/>
      <c r="Q873" s="206"/>
      <c r="R873" s="206"/>
      <c r="S873" s="206"/>
      <c r="T873" s="207"/>
      <c r="AT873" s="208" t="s">
        <v>195</v>
      </c>
      <c r="AU873" s="208" t="s">
        <v>82</v>
      </c>
      <c r="AV873" s="13" t="s">
        <v>80</v>
      </c>
      <c r="AW873" s="13" t="s">
        <v>35</v>
      </c>
      <c r="AX873" s="13" t="s">
        <v>73</v>
      </c>
      <c r="AY873" s="208" t="s">
        <v>185</v>
      </c>
    </row>
    <row r="874" spans="1:65" s="13" customFormat="1" ht="11.25">
      <c r="B874" s="198"/>
      <c r="C874" s="199"/>
      <c r="D874" s="200" t="s">
        <v>195</v>
      </c>
      <c r="E874" s="201" t="s">
        <v>19</v>
      </c>
      <c r="F874" s="202" t="s">
        <v>2407</v>
      </c>
      <c r="G874" s="199"/>
      <c r="H874" s="201" t="s">
        <v>19</v>
      </c>
      <c r="I874" s="203"/>
      <c r="J874" s="199"/>
      <c r="K874" s="199"/>
      <c r="L874" s="204"/>
      <c r="M874" s="205"/>
      <c r="N874" s="206"/>
      <c r="O874" s="206"/>
      <c r="P874" s="206"/>
      <c r="Q874" s="206"/>
      <c r="R874" s="206"/>
      <c r="S874" s="206"/>
      <c r="T874" s="207"/>
      <c r="AT874" s="208" t="s">
        <v>195</v>
      </c>
      <c r="AU874" s="208" t="s">
        <v>82</v>
      </c>
      <c r="AV874" s="13" t="s">
        <v>80</v>
      </c>
      <c r="AW874" s="13" t="s">
        <v>35</v>
      </c>
      <c r="AX874" s="13" t="s">
        <v>73</v>
      </c>
      <c r="AY874" s="208" t="s">
        <v>185</v>
      </c>
    </row>
    <row r="875" spans="1:65" s="14" customFormat="1" ht="11.25">
      <c r="B875" s="209"/>
      <c r="C875" s="210"/>
      <c r="D875" s="200" t="s">
        <v>195</v>
      </c>
      <c r="E875" s="211" t="s">
        <v>19</v>
      </c>
      <c r="F875" s="212" t="s">
        <v>2437</v>
      </c>
      <c r="G875" s="210"/>
      <c r="H875" s="213">
        <v>45.4</v>
      </c>
      <c r="I875" s="214"/>
      <c r="J875" s="210"/>
      <c r="K875" s="210"/>
      <c r="L875" s="215"/>
      <c r="M875" s="216"/>
      <c r="N875" s="217"/>
      <c r="O875" s="217"/>
      <c r="P875" s="217"/>
      <c r="Q875" s="217"/>
      <c r="R875" s="217"/>
      <c r="S875" s="217"/>
      <c r="T875" s="218"/>
      <c r="AT875" s="219" t="s">
        <v>195</v>
      </c>
      <c r="AU875" s="219" t="s">
        <v>82</v>
      </c>
      <c r="AV875" s="14" t="s">
        <v>82</v>
      </c>
      <c r="AW875" s="14" t="s">
        <v>35</v>
      </c>
      <c r="AX875" s="14" t="s">
        <v>73</v>
      </c>
      <c r="AY875" s="219" t="s">
        <v>185</v>
      </c>
    </row>
    <row r="876" spans="1:65" s="14" customFormat="1" ht="11.25">
      <c r="B876" s="209"/>
      <c r="C876" s="210"/>
      <c r="D876" s="200" t="s">
        <v>195</v>
      </c>
      <c r="E876" s="211" t="s">
        <v>19</v>
      </c>
      <c r="F876" s="212" t="s">
        <v>2438</v>
      </c>
      <c r="G876" s="210"/>
      <c r="H876" s="213">
        <v>14.384</v>
      </c>
      <c r="I876" s="214"/>
      <c r="J876" s="210"/>
      <c r="K876" s="210"/>
      <c r="L876" s="215"/>
      <c r="M876" s="216"/>
      <c r="N876" s="217"/>
      <c r="O876" s="217"/>
      <c r="P876" s="217"/>
      <c r="Q876" s="217"/>
      <c r="R876" s="217"/>
      <c r="S876" s="217"/>
      <c r="T876" s="218"/>
      <c r="AT876" s="219" t="s">
        <v>195</v>
      </c>
      <c r="AU876" s="219" t="s">
        <v>82</v>
      </c>
      <c r="AV876" s="14" t="s">
        <v>82</v>
      </c>
      <c r="AW876" s="14" t="s">
        <v>35</v>
      </c>
      <c r="AX876" s="14" t="s">
        <v>73</v>
      </c>
      <c r="AY876" s="219" t="s">
        <v>185</v>
      </c>
    </row>
    <row r="877" spans="1:65" s="15" customFormat="1" ht="11.25">
      <c r="B877" s="220"/>
      <c r="C877" s="221"/>
      <c r="D877" s="200" t="s">
        <v>195</v>
      </c>
      <c r="E877" s="222" t="s">
        <v>19</v>
      </c>
      <c r="F877" s="223" t="s">
        <v>226</v>
      </c>
      <c r="G877" s="221"/>
      <c r="H877" s="224">
        <v>59.783999999999999</v>
      </c>
      <c r="I877" s="225"/>
      <c r="J877" s="221"/>
      <c r="K877" s="221"/>
      <c r="L877" s="226"/>
      <c r="M877" s="227"/>
      <c r="N877" s="228"/>
      <c r="O877" s="228"/>
      <c r="P877" s="228"/>
      <c r="Q877" s="228"/>
      <c r="R877" s="228"/>
      <c r="S877" s="228"/>
      <c r="T877" s="229"/>
      <c r="AT877" s="230" t="s">
        <v>195</v>
      </c>
      <c r="AU877" s="230" t="s">
        <v>82</v>
      </c>
      <c r="AV877" s="15" t="s">
        <v>135</v>
      </c>
      <c r="AW877" s="15" t="s">
        <v>35</v>
      </c>
      <c r="AX877" s="15" t="s">
        <v>80</v>
      </c>
      <c r="AY877" s="230" t="s">
        <v>185</v>
      </c>
    </row>
    <row r="878" spans="1:65" s="14" customFormat="1" ht="11.25">
      <c r="B878" s="209"/>
      <c r="C878" s="210"/>
      <c r="D878" s="200" t="s">
        <v>195</v>
      </c>
      <c r="E878" s="210"/>
      <c r="F878" s="212" t="s">
        <v>2439</v>
      </c>
      <c r="G878" s="210"/>
      <c r="H878" s="213">
        <v>68.751999999999995</v>
      </c>
      <c r="I878" s="214"/>
      <c r="J878" s="210"/>
      <c r="K878" s="210"/>
      <c r="L878" s="215"/>
      <c r="M878" s="216"/>
      <c r="N878" s="217"/>
      <c r="O878" s="217"/>
      <c r="P878" s="217"/>
      <c r="Q878" s="217"/>
      <c r="R878" s="217"/>
      <c r="S878" s="217"/>
      <c r="T878" s="218"/>
      <c r="AT878" s="219" t="s">
        <v>195</v>
      </c>
      <c r="AU878" s="219" t="s">
        <v>82</v>
      </c>
      <c r="AV878" s="14" t="s">
        <v>82</v>
      </c>
      <c r="AW878" s="14" t="s">
        <v>4</v>
      </c>
      <c r="AX878" s="14" t="s">
        <v>80</v>
      </c>
      <c r="AY878" s="219" t="s">
        <v>185</v>
      </c>
    </row>
    <row r="879" spans="1:65" s="2" customFormat="1" ht="16.5" customHeight="1">
      <c r="A879" s="36"/>
      <c r="B879" s="37"/>
      <c r="C879" s="180" t="s">
        <v>1342</v>
      </c>
      <c r="D879" s="180" t="s">
        <v>187</v>
      </c>
      <c r="E879" s="181" t="s">
        <v>2440</v>
      </c>
      <c r="F879" s="182" t="s">
        <v>2441</v>
      </c>
      <c r="G879" s="183" t="s">
        <v>439</v>
      </c>
      <c r="H879" s="184">
        <v>2</v>
      </c>
      <c r="I879" s="185"/>
      <c r="J879" s="186">
        <f>ROUND(I879*H879,2)</f>
        <v>0</v>
      </c>
      <c r="K879" s="182" t="s">
        <v>191</v>
      </c>
      <c r="L879" s="41"/>
      <c r="M879" s="187" t="s">
        <v>19</v>
      </c>
      <c r="N879" s="188" t="s">
        <v>44</v>
      </c>
      <c r="O879" s="66"/>
      <c r="P879" s="189">
        <f>O879*H879</f>
        <v>0</v>
      </c>
      <c r="Q879" s="189">
        <v>0</v>
      </c>
      <c r="R879" s="189">
        <f>Q879*H879</f>
        <v>0</v>
      </c>
      <c r="S879" s="189">
        <v>0</v>
      </c>
      <c r="T879" s="190">
        <f>S879*H879</f>
        <v>0</v>
      </c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R879" s="191" t="s">
        <v>339</v>
      </c>
      <c r="AT879" s="191" t="s">
        <v>187</v>
      </c>
      <c r="AU879" s="191" t="s">
        <v>82</v>
      </c>
      <c r="AY879" s="19" t="s">
        <v>185</v>
      </c>
      <c r="BE879" s="192">
        <f>IF(N879="základní",J879,0)</f>
        <v>0</v>
      </c>
      <c r="BF879" s="192">
        <f>IF(N879="snížená",J879,0)</f>
        <v>0</v>
      </c>
      <c r="BG879" s="192">
        <f>IF(N879="zákl. přenesená",J879,0)</f>
        <v>0</v>
      </c>
      <c r="BH879" s="192">
        <f>IF(N879="sníž. přenesená",J879,0)</f>
        <v>0</v>
      </c>
      <c r="BI879" s="192">
        <f>IF(N879="nulová",J879,0)</f>
        <v>0</v>
      </c>
      <c r="BJ879" s="19" t="s">
        <v>80</v>
      </c>
      <c r="BK879" s="192">
        <f>ROUND(I879*H879,2)</f>
        <v>0</v>
      </c>
      <c r="BL879" s="19" t="s">
        <v>339</v>
      </c>
      <c r="BM879" s="191" t="s">
        <v>2442</v>
      </c>
    </row>
    <row r="880" spans="1:65" s="2" customFormat="1" ht="11.25">
      <c r="A880" s="36"/>
      <c r="B880" s="37"/>
      <c r="C880" s="38"/>
      <c r="D880" s="193" t="s">
        <v>193</v>
      </c>
      <c r="E880" s="38"/>
      <c r="F880" s="194" t="s">
        <v>2443</v>
      </c>
      <c r="G880" s="38"/>
      <c r="H880" s="38"/>
      <c r="I880" s="195"/>
      <c r="J880" s="38"/>
      <c r="K880" s="38"/>
      <c r="L880" s="41"/>
      <c r="M880" s="196"/>
      <c r="N880" s="197"/>
      <c r="O880" s="66"/>
      <c r="P880" s="66"/>
      <c r="Q880" s="66"/>
      <c r="R880" s="66"/>
      <c r="S880" s="66"/>
      <c r="T880" s="67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T880" s="19" t="s">
        <v>193</v>
      </c>
      <c r="AU880" s="19" t="s">
        <v>82</v>
      </c>
    </row>
    <row r="881" spans="1:65" s="13" customFormat="1" ht="11.25">
      <c r="B881" s="198"/>
      <c r="C881" s="199"/>
      <c r="D881" s="200" t="s">
        <v>195</v>
      </c>
      <c r="E881" s="201" t="s">
        <v>19</v>
      </c>
      <c r="F881" s="202" t="s">
        <v>2346</v>
      </c>
      <c r="G881" s="199"/>
      <c r="H881" s="201" t="s">
        <v>19</v>
      </c>
      <c r="I881" s="203"/>
      <c r="J881" s="199"/>
      <c r="K881" s="199"/>
      <c r="L881" s="204"/>
      <c r="M881" s="205"/>
      <c r="N881" s="206"/>
      <c r="O881" s="206"/>
      <c r="P881" s="206"/>
      <c r="Q881" s="206"/>
      <c r="R881" s="206"/>
      <c r="S881" s="206"/>
      <c r="T881" s="207"/>
      <c r="AT881" s="208" t="s">
        <v>195</v>
      </c>
      <c r="AU881" s="208" t="s">
        <v>82</v>
      </c>
      <c r="AV881" s="13" t="s">
        <v>80</v>
      </c>
      <c r="AW881" s="13" t="s">
        <v>35</v>
      </c>
      <c r="AX881" s="13" t="s">
        <v>73</v>
      </c>
      <c r="AY881" s="208" t="s">
        <v>185</v>
      </c>
    </row>
    <row r="882" spans="1:65" s="13" customFormat="1" ht="11.25">
      <c r="B882" s="198"/>
      <c r="C882" s="199"/>
      <c r="D882" s="200" t="s">
        <v>195</v>
      </c>
      <c r="E882" s="201" t="s">
        <v>19</v>
      </c>
      <c r="F882" s="202" t="s">
        <v>2407</v>
      </c>
      <c r="G882" s="199"/>
      <c r="H882" s="201" t="s">
        <v>19</v>
      </c>
      <c r="I882" s="203"/>
      <c r="J882" s="199"/>
      <c r="K882" s="199"/>
      <c r="L882" s="204"/>
      <c r="M882" s="205"/>
      <c r="N882" s="206"/>
      <c r="O882" s="206"/>
      <c r="P882" s="206"/>
      <c r="Q882" s="206"/>
      <c r="R882" s="206"/>
      <c r="S882" s="206"/>
      <c r="T882" s="207"/>
      <c r="AT882" s="208" t="s">
        <v>195</v>
      </c>
      <c r="AU882" s="208" t="s">
        <v>82</v>
      </c>
      <c r="AV882" s="13" t="s">
        <v>80</v>
      </c>
      <c r="AW882" s="13" t="s">
        <v>35</v>
      </c>
      <c r="AX882" s="13" t="s">
        <v>73</v>
      </c>
      <c r="AY882" s="208" t="s">
        <v>185</v>
      </c>
    </row>
    <row r="883" spans="1:65" s="14" customFormat="1" ht="11.25">
      <c r="B883" s="209"/>
      <c r="C883" s="210"/>
      <c r="D883" s="200" t="s">
        <v>195</v>
      </c>
      <c r="E883" s="211" t="s">
        <v>19</v>
      </c>
      <c r="F883" s="212" t="s">
        <v>82</v>
      </c>
      <c r="G883" s="210"/>
      <c r="H883" s="213">
        <v>2</v>
      </c>
      <c r="I883" s="214"/>
      <c r="J883" s="210"/>
      <c r="K883" s="210"/>
      <c r="L883" s="215"/>
      <c r="M883" s="216"/>
      <c r="N883" s="217"/>
      <c r="O883" s="217"/>
      <c r="P883" s="217"/>
      <c r="Q883" s="217"/>
      <c r="R883" s="217"/>
      <c r="S883" s="217"/>
      <c r="T883" s="218"/>
      <c r="AT883" s="219" t="s">
        <v>195</v>
      </c>
      <c r="AU883" s="219" t="s">
        <v>82</v>
      </c>
      <c r="AV883" s="14" t="s">
        <v>82</v>
      </c>
      <c r="AW883" s="14" t="s">
        <v>35</v>
      </c>
      <c r="AX883" s="14" t="s">
        <v>73</v>
      </c>
      <c r="AY883" s="219" t="s">
        <v>185</v>
      </c>
    </row>
    <row r="884" spans="1:65" s="15" customFormat="1" ht="11.25">
      <c r="B884" s="220"/>
      <c r="C884" s="221"/>
      <c r="D884" s="200" t="s">
        <v>195</v>
      </c>
      <c r="E884" s="222" t="s">
        <v>19</v>
      </c>
      <c r="F884" s="223" t="s">
        <v>226</v>
      </c>
      <c r="G884" s="221"/>
      <c r="H884" s="224">
        <v>2</v>
      </c>
      <c r="I884" s="225"/>
      <c r="J884" s="221"/>
      <c r="K884" s="221"/>
      <c r="L884" s="226"/>
      <c r="M884" s="227"/>
      <c r="N884" s="228"/>
      <c r="O884" s="228"/>
      <c r="P884" s="228"/>
      <c r="Q884" s="228"/>
      <c r="R884" s="228"/>
      <c r="S884" s="228"/>
      <c r="T884" s="229"/>
      <c r="AT884" s="230" t="s">
        <v>195</v>
      </c>
      <c r="AU884" s="230" t="s">
        <v>82</v>
      </c>
      <c r="AV884" s="15" t="s">
        <v>135</v>
      </c>
      <c r="AW884" s="15" t="s">
        <v>35</v>
      </c>
      <c r="AX884" s="15" t="s">
        <v>80</v>
      </c>
      <c r="AY884" s="230" t="s">
        <v>185</v>
      </c>
    </row>
    <row r="885" spans="1:65" s="2" customFormat="1" ht="16.5" customHeight="1">
      <c r="A885" s="36"/>
      <c r="B885" s="37"/>
      <c r="C885" s="237" t="s">
        <v>1351</v>
      </c>
      <c r="D885" s="237" t="s">
        <v>520</v>
      </c>
      <c r="E885" s="238" t="s">
        <v>2444</v>
      </c>
      <c r="F885" s="239" t="s">
        <v>2445</v>
      </c>
      <c r="G885" s="240" t="s">
        <v>439</v>
      </c>
      <c r="H885" s="241">
        <v>2</v>
      </c>
      <c r="I885" s="242"/>
      <c r="J885" s="243">
        <f>ROUND(I885*H885,2)</f>
        <v>0</v>
      </c>
      <c r="K885" s="239" t="s">
        <v>191</v>
      </c>
      <c r="L885" s="244"/>
      <c r="M885" s="245" t="s">
        <v>19</v>
      </c>
      <c r="N885" s="246" t="s">
        <v>44</v>
      </c>
      <c r="O885" s="66"/>
      <c r="P885" s="189">
        <f>O885*H885</f>
        <v>0</v>
      </c>
      <c r="Q885" s="189">
        <v>2.5000000000000001E-3</v>
      </c>
      <c r="R885" s="189">
        <f>Q885*H885</f>
        <v>5.0000000000000001E-3</v>
      </c>
      <c r="S885" s="189">
        <v>0</v>
      </c>
      <c r="T885" s="190">
        <f>S885*H885</f>
        <v>0</v>
      </c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R885" s="191" t="s">
        <v>627</v>
      </c>
      <c r="AT885" s="191" t="s">
        <v>520</v>
      </c>
      <c r="AU885" s="191" t="s">
        <v>82</v>
      </c>
      <c r="AY885" s="19" t="s">
        <v>185</v>
      </c>
      <c r="BE885" s="192">
        <f>IF(N885="základní",J885,0)</f>
        <v>0</v>
      </c>
      <c r="BF885" s="192">
        <f>IF(N885="snížená",J885,0)</f>
        <v>0</v>
      </c>
      <c r="BG885" s="192">
        <f>IF(N885="zákl. přenesená",J885,0)</f>
        <v>0</v>
      </c>
      <c r="BH885" s="192">
        <f>IF(N885="sníž. přenesená",J885,0)</f>
        <v>0</v>
      </c>
      <c r="BI885" s="192">
        <f>IF(N885="nulová",J885,0)</f>
        <v>0</v>
      </c>
      <c r="BJ885" s="19" t="s">
        <v>80</v>
      </c>
      <c r="BK885" s="192">
        <f>ROUND(I885*H885,2)</f>
        <v>0</v>
      </c>
      <c r="BL885" s="19" t="s">
        <v>339</v>
      </c>
      <c r="BM885" s="191" t="s">
        <v>2446</v>
      </c>
    </row>
    <row r="886" spans="1:65" s="13" customFormat="1" ht="11.25">
      <c r="B886" s="198"/>
      <c r="C886" s="199"/>
      <c r="D886" s="200" t="s">
        <v>195</v>
      </c>
      <c r="E886" s="201" t="s">
        <v>19</v>
      </c>
      <c r="F886" s="202" t="s">
        <v>2346</v>
      </c>
      <c r="G886" s="199"/>
      <c r="H886" s="201" t="s">
        <v>19</v>
      </c>
      <c r="I886" s="203"/>
      <c r="J886" s="199"/>
      <c r="K886" s="199"/>
      <c r="L886" s="204"/>
      <c r="M886" s="205"/>
      <c r="N886" s="206"/>
      <c r="O886" s="206"/>
      <c r="P886" s="206"/>
      <c r="Q886" s="206"/>
      <c r="R886" s="206"/>
      <c r="S886" s="206"/>
      <c r="T886" s="207"/>
      <c r="AT886" s="208" t="s">
        <v>195</v>
      </c>
      <c r="AU886" s="208" t="s">
        <v>82</v>
      </c>
      <c r="AV886" s="13" t="s">
        <v>80</v>
      </c>
      <c r="AW886" s="13" t="s">
        <v>35</v>
      </c>
      <c r="AX886" s="13" t="s">
        <v>73</v>
      </c>
      <c r="AY886" s="208" t="s">
        <v>185</v>
      </c>
    </row>
    <row r="887" spans="1:65" s="13" customFormat="1" ht="11.25">
      <c r="B887" s="198"/>
      <c r="C887" s="199"/>
      <c r="D887" s="200" t="s">
        <v>195</v>
      </c>
      <c r="E887" s="201" t="s">
        <v>19</v>
      </c>
      <c r="F887" s="202" t="s">
        <v>2407</v>
      </c>
      <c r="G887" s="199"/>
      <c r="H887" s="201" t="s">
        <v>19</v>
      </c>
      <c r="I887" s="203"/>
      <c r="J887" s="199"/>
      <c r="K887" s="199"/>
      <c r="L887" s="204"/>
      <c r="M887" s="205"/>
      <c r="N887" s="206"/>
      <c r="O887" s="206"/>
      <c r="P887" s="206"/>
      <c r="Q887" s="206"/>
      <c r="R887" s="206"/>
      <c r="S887" s="206"/>
      <c r="T887" s="207"/>
      <c r="AT887" s="208" t="s">
        <v>195</v>
      </c>
      <c r="AU887" s="208" t="s">
        <v>82</v>
      </c>
      <c r="AV887" s="13" t="s">
        <v>80</v>
      </c>
      <c r="AW887" s="13" t="s">
        <v>35</v>
      </c>
      <c r="AX887" s="13" t="s">
        <v>73</v>
      </c>
      <c r="AY887" s="208" t="s">
        <v>185</v>
      </c>
    </row>
    <row r="888" spans="1:65" s="14" customFormat="1" ht="11.25">
      <c r="B888" s="209"/>
      <c r="C888" s="210"/>
      <c r="D888" s="200" t="s">
        <v>195</v>
      </c>
      <c r="E888" s="211" t="s">
        <v>19</v>
      </c>
      <c r="F888" s="212" t="s">
        <v>82</v>
      </c>
      <c r="G888" s="210"/>
      <c r="H888" s="213">
        <v>2</v>
      </c>
      <c r="I888" s="214"/>
      <c r="J888" s="210"/>
      <c r="K888" s="210"/>
      <c r="L888" s="215"/>
      <c r="M888" s="216"/>
      <c r="N888" s="217"/>
      <c r="O888" s="217"/>
      <c r="P888" s="217"/>
      <c r="Q888" s="217"/>
      <c r="R888" s="217"/>
      <c r="S888" s="217"/>
      <c r="T888" s="218"/>
      <c r="AT888" s="219" t="s">
        <v>195</v>
      </c>
      <c r="AU888" s="219" t="s">
        <v>82</v>
      </c>
      <c r="AV888" s="14" t="s">
        <v>82</v>
      </c>
      <c r="AW888" s="14" t="s">
        <v>35</v>
      </c>
      <c r="AX888" s="14" t="s">
        <v>73</v>
      </c>
      <c r="AY888" s="219" t="s">
        <v>185</v>
      </c>
    </row>
    <row r="889" spans="1:65" s="15" customFormat="1" ht="11.25">
      <c r="B889" s="220"/>
      <c r="C889" s="221"/>
      <c r="D889" s="200" t="s">
        <v>195</v>
      </c>
      <c r="E889" s="222" t="s">
        <v>19</v>
      </c>
      <c r="F889" s="223" t="s">
        <v>226</v>
      </c>
      <c r="G889" s="221"/>
      <c r="H889" s="224">
        <v>2</v>
      </c>
      <c r="I889" s="225"/>
      <c r="J889" s="221"/>
      <c r="K889" s="221"/>
      <c r="L889" s="226"/>
      <c r="M889" s="227"/>
      <c r="N889" s="228"/>
      <c r="O889" s="228"/>
      <c r="P889" s="228"/>
      <c r="Q889" s="228"/>
      <c r="R889" s="228"/>
      <c r="S889" s="228"/>
      <c r="T889" s="229"/>
      <c r="AT889" s="230" t="s">
        <v>195</v>
      </c>
      <c r="AU889" s="230" t="s">
        <v>82</v>
      </c>
      <c r="AV889" s="15" t="s">
        <v>135</v>
      </c>
      <c r="AW889" s="15" t="s">
        <v>35</v>
      </c>
      <c r="AX889" s="15" t="s">
        <v>80</v>
      </c>
      <c r="AY889" s="230" t="s">
        <v>185</v>
      </c>
    </row>
    <row r="890" spans="1:65" s="2" customFormat="1" ht="21.75" customHeight="1">
      <c r="A890" s="36"/>
      <c r="B890" s="37"/>
      <c r="C890" s="180" t="s">
        <v>1355</v>
      </c>
      <c r="D890" s="180" t="s">
        <v>187</v>
      </c>
      <c r="E890" s="181" t="s">
        <v>2447</v>
      </c>
      <c r="F890" s="182" t="s">
        <v>2448</v>
      </c>
      <c r="G890" s="183" t="s">
        <v>240</v>
      </c>
      <c r="H890" s="184">
        <v>22.7</v>
      </c>
      <c r="I890" s="185"/>
      <c r="J890" s="186">
        <f>ROUND(I890*H890,2)</f>
        <v>0</v>
      </c>
      <c r="K890" s="182" t="s">
        <v>191</v>
      </c>
      <c r="L890" s="41"/>
      <c r="M890" s="187" t="s">
        <v>19</v>
      </c>
      <c r="N890" s="188" t="s">
        <v>44</v>
      </c>
      <c r="O890" s="66"/>
      <c r="P890" s="189">
        <f>O890*H890</f>
        <v>0</v>
      </c>
      <c r="Q890" s="189">
        <v>0</v>
      </c>
      <c r="R890" s="189">
        <f>Q890*H890</f>
        <v>0</v>
      </c>
      <c r="S890" s="189">
        <v>0</v>
      </c>
      <c r="T890" s="190">
        <f>S890*H890</f>
        <v>0</v>
      </c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R890" s="191" t="s">
        <v>339</v>
      </c>
      <c r="AT890" s="191" t="s">
        <v>187</v>
      </c>
      <c r="AU890" s="191" t="s">
        <v>82</v>
      </c>
      <c r="AY890" s="19" t="s">
        <v>185</v>
      </c>
      <c r="BE890" s="192">
        <f>IF(N890="základní",J890,0)</f>
        <v>0</v>
      </c>
      <c r="BF890" s="192">
        <f>IF(N890="snížená",J890,0)</f>
        <v>0</v>
      </c>
      <c r="BG890" s="192">
        <f>IF(N890="zákl. přenesená",J890,0)</f>
        <v>0</v>
      </c>
      <c r="BH890" s="192">
        <f>IF(N890="sníž. přenesená",J890,0)</f>
        <v>0</v>
      </c>
      <c r="BI890" s="192">
        <f>IF(N890="nulová",J890,0)</f>
        <v>0</v>
      </c>
      <c r="BJ890" s="19" t="s">
        <v>80</v>
      </c>
      <c r="BK890" s="192">
        <f>ROUND(I890*H890,2)</f>
        <v>0</v>
      </c>
      <c r="BL890" s="19" t="s">
        <v>339</v>
      </c>
      <c r="BM890" s="191" t="s">
        <v>2449</v>
      </c>
    </row>
    <row r="891" spans="1:65" s="2" customFormat="1" ht="11.25">
      <c r="A891" s="36"/>
      <c r="B891" s="37"/>
      <c r="C891" s="38"/>
      <c r="D891" s="193" t="s">
        <v>193</v>
      </c>
      <c r="E891" s="38"/>
      <c r="F891" s="194" t="s">
        <v>2450</v>
      </c>
      <c r="G891" s="38"/>
      <c r="H891" s="38"/>
      <c r="I891" s="195"/>
      <c r="J891" s="38"/>
      <c r="K891" s="38"/>
      <c r="L891" s="41"/>
      <c r="M891" s="196"/>
      <c r="N891" s="197"/>
      <c r="O891" s="66"/>
      <c r="P891" s="66"/>
      <c r="Q891" s="66"/>
      <c r="R891" s="66"/>
      <c r="S891" s="66"/>
      <c r="T891" s="67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T891" s="19" t="s">
        <v>193</v>
      </c>
      <c r="AU891" s="19" t="s">
        <v>82</v>
      </c>
    </row>
    <row r="892" spans="1:65" s="13" customFormat="1" ht="11.25">
      <c r="B892" s="198"/>
      <c r="C892" s="199"/>
      <c r="D892" s="200" t="s">
        <v>195</v>
      </c>
      <c r="E892" s="201" t="s">
        <v>19</v>
      </c>
      <c r="F892" s="202" t="s">
        <v>2346</v>
      </c>
      <c r="G892" s="199"/>
      <c r="H892" s="201" t="s">
        <v>19</v>
      </c>
      <c r="I892" s="203"/>
      <c r="J892" s="199"/>
      <c r="K892" s="199"/>
      <c r="L892" s="204"/>
      <c r="M892" s="205"/>
      <c r="N892" s="206"/>
      <c r="O892" s="206"/>
      <c r="P892" s="206"/>
      <c r="Q892" s="206"/>
      <c r="R892" s="206"/>
      <c r="S892" s="206"/>
      <c r="T892" s="207"/>
      <c r="AT892" s="208" t="s">
        <v>195</v>
      </c>
      <c r="AU892" s="208" t="s">
        <v>82</v>
      </c>
      <c r="AV892" s="13" t="s">
        <v>80</v>
      </c>
      <c r="AW892" s="13" t="s">
        <v>35</v>
      </c>
      <c r="AX892" s="13" t="s">
        <v>73</v>
      </c>
      <c r="AY892" s="208" t="s">
        <v>185</v>
      </c>
    </row>
    <row r="893" spans="1:65" s="13" customFormat="1" ht="11.25">
      <c r="B893" s="198"/>
      <c r="C893" s="199"/>
      <c r="D893" s="200" t="s">
        <v>195</v>
      </c>
      <c r="E893" s="201" t="s">
        <v>19</v>
      </c>
      <c r="F893" s="202" t="s">
        <v>2407</v>
      </c>
      <c r="G893" s="199"/>
      <c r="H893" s="201" t="s">
        <v>19</v>
      </c>
      <c r="I893" s="203"/>
      <c r="J893" s="199"/>
      <c r="K893" s="199"/>
      <c r="L893" s="204"/>
      <c r="M893" s="205"/>
      <c r="N893" s="206"/>
      <c r="O893" s="206"/>
      <c r="P893" s="206"/>
      <c r="Q893" s="206"/>
      <c r="R893" s="206"/>
      <c r="S893" s="206"/>
      <c r="T893" s="207"/>
      <c r="AT893" s="208" t="s">
        <v>195</v>
      </c>
      <c r="AU893" s="208" t="s">
        <v>82</v>
      </c>
      <c r="AV893" s="13" t="s">
        <v>80</v>
      </c>
      <c r="AW893" s="13" t="s">
        <v>35</v>
      </c>
      <c r="AX893" s="13" t="s">
        <v>73</v>
      </c>
      <c r="AY893" s="208" t="s">
        <v>185</v>
      </c>
    </row>
    <row r="894" spans="1:65" s="14" customFormat="1" ht="11.25">
      <c r="B894" s="209"/>
      <c r="C894" s="210"/>
      <c r="D894" s="200" t="s">
        <v>195</v>
      </c>
      <c r="E894" s="211" t="s">
        <v>19</v>
      </c>
      <c r="F894" s="212" t="s">
        <v>2408</v>
      </c>
      <c r="G894" s="210"/>
      <c r="H894" s="213">
        <v>22.7</v>
      </c>
      <c r="I894" s="214"/>
      <c r="J894" s="210"/>
      <c r="K894" s="210"/>
      <c r="L894" s="215"/>
      <c r="M894" s="216"/>
      <c r="N894" s="217"/>
      <c r="O894" s="217"/>
      <c r="P894" s="217"/>
      <c r="Q894" s="217"/>
      <c r="R894" s="217"/>
      <c r="S894" s="217"/>
      <c r="T894" s="218"/>
      <c r="AT894" s="219" t="s">
        <v>195</v>
      </c>
      <c r="AU894" s="219" t="s">
        <v>82</v>
      </c>
      <c r="AV894" s="14" t="s">
        <v>82</v>
      </c>
      <c r="AW894" s="14" t="s">
        <v>35</v>
      </c>
      <c r="AX894" s="14" t="s">
        <v>73</v>
      </c>
      <c r="AY894" s="219" t="s">
        <v>185</v>
      </c>
    </row>
    <row r="895" spans="1:65" s="15" customFormat="1" ht="11.25">
      <c r="B895" s="220"/>
      <c r="C895" s="221"/>
      <c r="D895" s="200" t="s">
        <v>195</v>
      </c>
      <c r="E895" s="222" t="s">
        <v>19</v>
      </c>
      <c r="F895" s="223" t="s">
        <v>226</v>
      </c>
      <c r="G895" s="221"/>
      <c r="H895" s="224">
        <v>22.7</v>
      </c>
      <c r="I895" s="225"/>
      <c r="J895" s="221"/>
      <c r="K895" s="221"/>
      <c r="L895" s="226"/>
      <c r="M895" s="227"/>
      <c r="N895" s="228"/>
      <c r="O895" s="228"/>
      <c r="P895" s="228"/>
      <c r="Q895" s="228"/>
      <c r="R895" s="228"/>
      <c r="S895" s="228"/>
      <c r="T895" s="229"/>
      <c r="AT895" s="230" t="s">
        <v>195</v>
      </c>
      <c r="AU895" s="230" t="s">
        <v>82</v>
      </c>
      <c r="AV895" s="15" t="s">
        <v>135</v>
      </c>
      <c r="AW895" s="15" t="s">
        <v>35</v>
      </c>
      <c r="AX895" s="15" t="s">
        <v>80</v>
      </c>
      <c r="AY895" s="230" t="s">
        <v>185</v>
      </c>
    </row>
    <row r="896" spans="1:65" s="2" customFormat="1" ht="16.5" customHeight="1">
      <c r="A896" s="36"/>
      <c r="B896" s="37"/>
      <c r="C896" s="237" t="s">
        <v>1369</v>
      </c>
      <c r="D896" s="237" t="s">
        <v>520</v>
      </c>
      <c r="E896" s="238" t="s">
        <v>2451</v>
      </c>
      <c r="F896" s="239" t="s">
        <v>2452</v>
      </c>
      <c r="G896" s="240" t="s">
        <v>240</v>
      </c>
      <c r="H896" s="241">
        <v>24.97</v>
      </c>
      <c r="I896" s="242"/>
      <c r="J896" s="243">
        <f>ROUND(I896*H896,2)</f>
        <v>0</v>
      </c>
      <c r="K896" s="239" t="s">
        <v>191</v>
      </c>
      <c r="L896" s="244"/>
      <c r="M896" s="245" t="s">
        <v>19</v>
      </c>
      <c r="N896" s="246" t="s">
        <v>44</v>
      </c>
      <c r="O896" s="66"/>
      <c r="P896" s="189">
        <f>O896*H896</f>
        <v>0</v>
      </c>
      <c r="Q896" s="189">
        <v>5.0000000000000001E-4</v>
      </c>
      <c r="R896" s="189">
        <f>Q896*H896</f>
        <v>1.2485E-2</v>
      </c>
      <c r="S896" s="189">
        <v>0</v>
      </c>
      <c r="T896" s="190">
        <f>S896*H896</f>
        <v>0</v>
      </c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R896" s="191" t="s">
        <v>627</v>
      </c>
      <c r="AT896" s="191" t="s">
        <v>520</v>
      </c>
      <c r="AU896" s="191" t="s">
        <v>82</v>
      </c>
      <c r="AY896" s="19" t="s">
        <v>185</v>
      </c>
      <c r="BE896" s="192">
        <f>IF(N896="základní",J896,0)</f>
        <v>0</v>
      </c>
      <c r="BF896" s="192">
        <f>IF(N896="snížená",J896,0)</f>
        <v>0</v>
      </c>
      <c r="BG896" s="192">
        <f>IF(N896="zákl. přenesená",J896,0)</f>
        <v>0</v>
      </c>
      <c r="BH896" s="192">
        <f>IF(N896="sníž. přenesená",J896,0)</f>
        <v>0</v>
      </c>
      <c r="BI896" s="192">
        <f>IF(N896="nulová",J896,0)</f>
        <v>0</v>
      </c>
      <c r="BJ896" s="19" t="s">
        <v>80</v>
      </c>
      <c r="BK896" s="192">
        <f>ROUND(I896*H896,2)</f>
        <v>0</v>
      </c>
      <c r="BL896" s="19" t="s">
        <v>339</v>
      </c>
      <c r="BM896" s="191" t="s">
        <v>2453</v>
      </c>
    </row>
    <row r="897" spans="1:65" s="13" customFormat="1" ht="11.25">
      <c r="B897" s="198"/>
      <c r="C897" s="199"/>
      <c r="D897" s="200" t="s">
        <v>195</v>
      </c>
      <c r="E897" s="201" t="s">
        <v>19</v>
      </c>
      <c r="F897" s="202" t="s">
        <v>2346</v>
      </c>
      <c r="G897" s="199"/>
      <c r="H897" s="201" t="s">
        <v>19</v>
      </c>
      <c r="I897" s="203"/>
      <c r="J897" s="199"/>
      <c r="K897" s="199"/>
      <c r="L897" s="204"/>
      <c r="M897" s="205"/>
      <c r="N897" s="206"/>
      <c r="O897" s="206"/>
      <c r="P897" s="206"/>
      <c r="Q897" s="206"/>
      <c r="R897" s="206"/>
      <c r="S897" s="206"/>
      <c r="T897" s="207"/>
      <c r="AT897" s="208" t="s">
        <v>195</v>
      </c>
      <c r="AU897" s="208" t="s">
        <v>82</v>
      </c>
      <c r="AV897" s="13" t="s">
        <v>80</v>
      </c>
      <c r="AW897" s="13" t="s">
        <v>35</v>
      </c>
      <c r="AX897" s="13" t="s">
        <v>73</v>
      </c>
      <c r="AY897" s="208" t="s">
        <v>185</v>
      </c>
    </row>
    <row r="898" spans="1:65" s="13" customFormat="1" ht="11.25">
      <c r="B898" s="198"/>
      <c r="C898" s="199"/>
      <c r="D898" s="200" t="s">
        <v>195</v>
      </c>
      <c r="E898" s="201" t="s">
        <v>19</v>
      </c>
      <c r="F898" s="202" t="s">
        <v>2407</v>
      </c>
      <c r="G898" s="199"/>
      <c r="H898" s="201" t="s">
        <v>19</v>
      </c>
      <c r="I898" s="203"/>
      <c r="J898" s="199"/>
      <c r="K898" s="199"/>
      <c r="L898" s="204"/>
      <c r="M898" s="205"/>
      <c r="N898" s="206"/>
      <c r="O898" s="206"/>
      <c r="P898" s="206"/>
      <c r="Q898" s="206"/>
      <c r="R898" s="206"/>
      <c r="S898" s="206"/>
      <c r="T898" s="207"/>
      <c r="AT898" s="208" t="s">
        <v>195</v>
      </c>
      <c r="AU898" s="208" t="s">
        <v>82</v>
      </c>
      <c r="AV898" s="13" t="s">
        <v>80</v>
      </c>
      <c r="AW898" s="13" t="s">
        <v>35</v>
      </c>
      <c r="AX898" s="13" t="s">
        <v>73</v>
      </c>
      <c r="AY898" s="208" t="s">
        <v>185</v>
      </c>
    </row>
    <row r="899" spans="1:65" s="14" customFormat="1" ht="11.25">
      <c r="B899" s="209"/>
      <c r="C899" s="210"/>
      <c r="D899" s="200" t="s">
        <v>195</v>
      </c>
      <c r="E899" s="211" t="s">
        <v>19</v>
      </c>
      <c r="F899" s="212" t="s">
        <v>2408</v>
      </c>
      <c r="G899" s="210"/>
      <c r="H899" s="213">
        <v>22.7</v>
      </c>
      <c r="I899" s="214"/>
      <c r="J899" s="210"/>
      <c r="K899" s="210"/>
      <c r="L899" s="215"/>
      <c r="M899" s="216"/>
      <c r="N899" s="217"/>
      <c r="O899" s="217"/>
      <c r="P899" s="217"/>
      <c r="Q899" s="217"/>
      <c r="R899" s="217"/>
      <c r="S899" s="217"/>
      <c r="T899" s="218"/>
      <c r="AT899" s="219" t="s">
        <v>195</v>
      </c>
      <c r="AU899" s="219" t="s">
        <v>82</v>
      </c>
      <c r="AV899" s="14" t="s">
        <v>82</v>
      </c>
      <c r="AW899" s="14" t="s">
        <v>35</v>
      </c>
      <c r="AX899" s="14" t="s">
        <v>73</v>
      </c>
      <c r="AY899" s="219" t="s">
        <v>185</v>
      </c>
    </row>
    <row r="900" spans="1:65" s="15" customFormat="1" ht="11.25">
      <c r="B900" s="220"/>
      <c r="C900" s="221"/>
      <c r="D900" s="200" t="s">
        <v>195</v>
      </c>
      <c r="E900" s="222" t="s">
        <v>19</v>
      </c>
      <c r="F900" s="223" t="s">
        <v>226</v>
      </c>
      <c r="G900" s="221"/>
      <c r="H900" s="224">
        <v>22.7</v>
      </c>
      <c r="I900" s="225"/>
      <c r="J900" s="221"/>
      <c r="K900" s="221"/>
      <c r="L900" s="226"/>
      <c r="M900" s="227"/>
      <c r="N900" s="228"/>
      <c r="O900" s="228"/>
      <c r="P900" s="228"/>
      <c r="Q900" s="228"/>
      <c r="R900" s="228"/>
      <c r="S900" s="228"/>
      <c r="T900" s="229"/>
      <c r="AT900" s="230" t="s">
        <v>195</v>
      </c>
      <c r="AU900" s="230" t="s">
        <v>82</v>
      </c>
      <c r="AV900" s="15" t="s">
        <v>135</v>
      </c>
      <c r="AW900" s="15" t="s">
        <v>35</v>
      </c>
      <c r="AX900" s="15" t="s">
        <v>80</v>
      </c>
      <c r="AY900" s="230" t="s">
        <v>185</v>
      </c>
    </row>
    <row r="901" spans="1:65" s="14" customFormat="1" ht="11.25">
      <c r="B901" s="209"/>
      <c r="C901" s="210"/>
      <c r="D901" s="200" t="s">
        <v>195</v>
      </c>
      <c r="E901" s="210"/>
      <c r="F901" s="212" t="s">
        <v>2454</v>
      </c>
      <c r="G901" s="210"/>
      <c r="H901" s="213">
        <v>24.97</v>
      </c>
      <c r="I901" s="214"/>
      <c r="J901" s="210"/>
      <c r="K901" s="210"/>
      <c r="L901" s="215"/>
      <c r="M901" s="216"/>
      <c r="N901" s="217"/>
      <c r="O901" s="217"/>
      <c r="P901" s="217"/>
      <c r="Q901" s="217"/>
      <c r="R901" s="217"/>
      <c r="S901" s="217"/>
      <c r="T901" s="218"/>
      <c r="AT901" s="219" t="s">
        <v>195</v>
      </c>
      <c r="AU901" s="219" t="s">
        <v>82</v>
      </c>
      <c r="AV901" s="14" t="s">
        <v>82</v>
      </c>
      <c r="AW901" s="14" t="s">
        <v>4</v>
      </c>
      <c r="AX901" s="14" t="s">
        <v>80</v>
      </c>
      <c r="AY901" s="219" t="s">
        <v>185</v>
      </c>
    </row>
    <row r="902" spans="1:65" s="2" customFormat="1" ht="24.2" customHeight="1">
      <c r="A902" s="36"/>
      <c r="B902" s="37"/>
      <c r="C902" s="180" t="s">
        <v>1374</v>
      </c>
      <c r="D902" s="180" t="s">
        <v>187</v>
      </c>
      <c r="E902" s="181" t="s">
        <v>2455</v>
      </c>
      <c r="F902" s="182" t="s">
        <v>2456</v>
      </c>
      <c r="G902" s="183" t="s">
        <v>240</v>
      </c>
      <c r="H902" s="184">
        <v>22.7</v>
      </c>
      <c r="I902" s="185"/>
      <c r="J902" s="186">
        <f>ROUND(I902*H902,2)</f>
        <v>0</v>
      </c>
      <c r="K902" s="182" t="s">
        <v>191</v>
      </c>
      <c r="L902" s="41"/>
      <c r="M902" s="187" t="s">
        <v>19</v>
      </c>
      <c r="N902" s="188" t="s">
        <v>44</v>
      </c>
      <c r="O902" s="66"/>
      <c r="P902" s="189">
        <f>O902*H902</f>
        <v>0</v>
      </c>
      <c r="Q902" s="189">
        <v>0</v>
      </c>
      <c r="R902" s="189">
        <f>Q902*H902</f>
        <v>0</v>
      </c>
      <c r="S902" s="189">
        <v>0</v>
      </c>
      <c r="T902" s="190">
        <f>S902*H902</f>
        <v>0</v>
      </c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R902" s="191" t="s">
        <v>339</v>
      </c>
      <c r="AT902" s="191" t="s">
        <v>187</v>
      </c>
      <c r="AU902" s="191" t="s">
        <v>82</v>
      </c>
      <c r="AY902" s="19" t="s">
        <v>185</v>
      </c>
      <c r="BE902" s="192">
        <f>IF(N902="základní",J902,0)</f>
        <v>0</v>
      </c>
      <c r="BF902" s="192">
        <f>IF(N902="snížená",J902,0)</f>
        <v>0</v>
      </c>
      <c r="BG902" s="192">
        <f>IF(N902="zákl. přenesená",J902,0)</f>
        <v>0</v>
      </c>
      <c r="BH902" s="192">
        <f>IF(N902="sníž. přenesená",J902,0)</f>
        <v>0</v>
      </c>
      <c r="BI902" s="192">
        <f>IF(N902="nulová",J902,0)</f>
        <v>0</v>
      </c>
      <c r="BJ902" s="19" t="s">
        <v>80</v>
      </c>
      <c r="BK902" s="192">
        <f>ROUND(I902*H902,2)</f>
        <v>0</v>
      </c>
      <c r="BL902" s="19" t="s">
        <v>339</v>
      </c>
      <c r="BM902" s="191" t="s">
        <v>2457</v>
      </c>
    </row>
    <row r="903" spans="1:65" s="2" customFormat="1" ht="11.25">
      <c r="A903" s="36"/>
      <c r="B903" s="37"/>
      <c r="C903" s="38"/>
      <c r="D903" s="193" t="s">
        <v>193</v>
      </c>
      <c r="E903" s="38"/>
      <c r="F903" s="194" t="s">
        <v>2458</v>
      </c>
      <c r="G903" s="38"/>
      <c r="H903" s="38"/>
      <c r="I903" s="195"/>
      <c r="J903" s="38"/>
      <c r="K903" s="38"/>
      <c r="L903" s="41"/>
      <c r="M903" s="196"/>
      <c r="N903" s="197"/>
      <c r="O903" s="66"/>
      <c r="P903" s="66"/>
      <c r="Q903" s="66"/>
      <c r="R903" s="66"/>
      <c r="S903" s="66"/>
      <c r="T903" s="67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T903" s="19" t="s">
        <v>193</v>
      </c>
      <c r="AU903" s="19" t="s">
        <v>82</v>
      </c>
    </row>
    <row r="904" spans="1:65" s="13" customFormat="1" ht="11.25">
      <c r="B904" s="198"/>
      <c r="C904" s="199"/>
      <c r="D904" s="200" t="s">
        <v>195</v>
      </c>
      <c r="E904" s="201" t="s">
        <v>19</v>
      </c>
      <c r="F904" s="202" t="s">
        <v>2346</v>
      </c>
      <c r="G904" s="199"/>
      <c r="H904" s="201" t="s">
        <v>19</v>
      </c>
      <c r="I904" s="203"/>
      <c r="J904" s="199"/>
      <c r="K904" s="199"/>
      <c r="L904" s="204"/>
      <c r="M904" s="205"/>
      <c r="N904" s="206"/>
      <c r="O904" s="206"/>
      <c r="P904" s="206"/>
      <c r="Q904" s="206"/>
      <c r="R904" s="206"/>
      <c r="S904" s="206"/>
      <c r="T904" s="207"/>
      <c r="AT904" s="208" t="s">
        <v>195</v>
      </c>
      <c r="AU904" s="208" t="s">
        <v>82</v>
      </c>
      <c r="AV904" s="13" t="s">
        <v>80</v>
      </c>
      <c r="AW904" s="13" t="s">
        <v>35</v>
      </c>
      <c r="AX904" s="13" t="s">
        <v>73</v>
      </c>
      <c r="AY904" s="208" t="s">
        <v>185</v>
      </c>
    </row>
    <row r="905" spans="1:65" s="13" customFormat="1" ht="11.25">
      <c r="B905" s="198"/>
      <c r="C905" s="199"/>
      <c r="D905" s="200" t="s">
        <v>195</v>
      </c>
      <c r="E905" s="201" t="s">
        <v>19</v>
      </c>
      <c r="F905" s="202" t="s">
        <v>2407</v>
      </c>
      <c r="G905" s="199"/>
      <c r="H905" s="201" t="s">
        <v>19</v>
      </c>
      <c r="I905" s="203"/>
      <c r="J905" s="199"/>
      <c r="K905" s="199"/>
      <c r="L905" s="204"/>
      <c r="M905" s="205"/>
      <c r="N905" s="206"/>
      <c r="O905" s="206"/>
      <c r="P905" s="206"/>
      <c r="Q905" s="206"/>
      <c r="R905" s="206"/>
      <c r="S905" s="206"/>
      <c r="T905" s="207"/>
      <c r="AT905" s="208" t="s">
        <v>195</v>
      </c>
      <c r="AU905" s="208" t="s">
        <v>82</v>
      </c>
      <c r="AV905" s="13" t="s">
        <v>80</v>
      </c>
      <c r="AW905" s="13" t="s">
        <v>35</v>
      </c>
      <c r="AX905" s="13" t="s">
        <v>73</v>
      </c>
      <c r="AY905" s="208" t="s">
        <v>185</v>
      </c>
    </row>
    <row r="906" spans="1:65" s="14" customFormat="1" ht="11.25">
      <c r="B906" s="209"/>
      <c r="C906" s="210"/>
      <c r="D906" s="200" t="s">
        <v>195</v>
      </c>
      <c r="E906" s="211" t="s">
        <v>19</v>
      </c>
      <c r="F906" s="212" t="s">
        <v>2408</v>
      </c>
      <c r="G906" s="210"/>
      <c r="H906" s="213">
        <v>22.7</v>
      </c>
      <c r="I906" s="214"/>
      <c r="J906" s="210"/>
      <c r="K906" s="210"/>
      <c r="L906" s="215"/>
      <c r="M906" s="216"/>
      <c r="N906" s="217"/>
      <c r="O906" s="217"/>
      <c r="P906" s="217"/>
      <c r="Q906" s="217"/>
      <c r="R906" s="217"/>
      <c r="S906" s="217"/>
      <c r="T906" s="218"/>
      <c r="AT906" s="219" t="s">
        <v>195</v>
      </c>
      <c r="AU906" s="219" t="s">
        <v>82</v>
      </c>
      <c r="AV906" s="14" t="s">
        <v>82</v>
      </c>
      <c r="AW906" s="14" t="s">
        <v>35</v>
      </c>
      <c r="AX906" s="14" t="s">
        <v>73</v>
      </c>
      <c r="AY906" s="219" t="s">
        <v>185</v>
      </c>
    </row>
    <row r="907" spans="1:65" s="15" customFormat="1" ht="11.25">
      <c r="B907" s="220"/>
      <c r="C907" s="221"/>
      <c r="D907" s="200" t="s">
        <v>195</v>
      </c>
      <c r="E907" s="222" t="s">
        <v>19</v>
      </c>
      <c r="F907" s="223" t="s">
        <v>226</v>
      </c>
      <c r="G907" s="221"/>
      <c r="H907" s="224">
        <v>22.7</v>
      </c>
      <c r="I907" s="225"/>
      <c r="J907" s="221"/>
      <c r="K907" s="221"/>
      <c r="L907" s="226"/>
      <c r="M907" s="227"/>
      <c r="N907" s="228"/>
      <c r="O907" s="228"/>
      <c r="P907" s="228"/>
      <c r="Q907" s="228"/>
      <c r="R907" s="228"/>
      <c r="S907" s="228"/>
      <c r="T907" s="229"/>
      <c r="AT907" s="230" t="s">
        <v>195</v>
      </c>
      <c r="AU907" s="230" t="s">
        <v>82</v>
      </c>
      <c r="AV907" s="15" t="s">
        <v>135</v>
      </c>
      <c r="AW907" s="15" t="s">
        <v>35</v>
      </c>
      <c r="AX907" s="15" t="s">
        <v>80</v>
      </c>
      <c r="AY907" s="230" t="s">
        <v>185</v>
      </c>
    </row>
    <row r="908" spans="1:65" s="2" customFormat="1" ht="24.2" customHeight="1">
      <c r="A908" s="36"/>
      <c r="B908" s="37"/>
      <c r="C908" s="237" t="s">
        <v>1379</v>
      </c>
      <c r="D908" s="237" t="s">
        <v>520</v>
      </c>
      <c r="E908" s="238" t="s">
        <v>2459</v>
      </c>
      <c r="F908" s="239" t="s">
        <v>2460</v>
      </c>
      <c r="G908" s="240" t="s">
        <v>240</v>
      </c>
      <c r="H908" s="241">
        <v>22.7</v>
      </c>
      <c r="I908" s="242"/>
      <c r="J908" s="243">
        <f>ROUND(I908*H908,2)</f>
        <v>0</v>
      </c>
      <c r="K908" s="239" t="s">
        <v>191</v>
      </c>
      <c r="L908" s="244"/>
      <c r="M908" s="245" t="s">
        <v>19</v>
      </c>
      <c r="N908" s="246" t="s">
        <v>44</v>
      </c>
      <c r="O908" s="66"/>
      <c r="P908" s="189">
        <f>O908*H908</f>
        <v>0</v>
      </c>
      <c r="Q908" s="189">
        <v>2E-3</v>
      </c>
      <c r="R908" s="189">
        <f>Q908*H908</f>
        <v>4.5400000000000003E-2</v>
      </c>
      <c r="S908" s="189">
        <v>0</v>
      </c>
      <c r="T908" s="190">
        <f>S908*H908</f>
        <v>0</v>
      </c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R908" s="191" t="s">
        <v>627</v>
      </c>
      <c r="AT908" s="191" t="s">
        <v>520</v>
      </c>
      <c r="AU908" s="191" t="s">
        <v>82</v>
      </c>
      <c r="AY908" s="19" t="s">
        <v>185</v>
      </c>
      <c r="BE908" s="192">
        <f>IF(N908="základní",J908,0)</f>
        <v>0</v>
      </c>
      <c r="BF908" s="192">
        <f>IF(N908="snížená",J908,0)</f>
        <v>0</v>
      </c>
      <c r="BG908" s="192">
        <f>IF(N908="zákl. přenesená",J908,0)</f>
        <v>0</v>
      </c>
      <c r="BH908" s="192">
        <f>IF(N908="sníž. přenesená",J908,0)</f>
        <v>0</v>
      </c>
      <c r="BI908" s="192">
        <f>IF(N908="nulová",J908,0)</f>
        <v>0</v>
      </c>
      <c r="BJ908" s="19" t="s">
        <v>80</v>
      </c>
      <c r="BK908" s="192">
        <f>ROUND(I908*H908,2)</f>
        <v>0</v>
      </c>
      <c r="BL908" s="19" t="s">
        <v>339</v>
      </c>
      <c r="BM908" s="191" t="s">
        <v>2461</v>
      </c>
    </row>
    <row r="909" spans="1:65" s="13" customFormat="1" ht="11.25">
      <c r="B909" s="198"/>
      <c r="C909" s="199"/>
      <c r="D909" s="200" t="s">
        <v>195</v>
      </c>
      <c r="E909" s="201" t="s">
        <v>19</v>
      </c>
      <c r="F909" s="202" t="s">
        <v>2346</v>
      </c>
      <c r="G909" s="199"/>
      <c r="H909" s="201" t="s">
        <v>19</v>
      </c>
      <c r="I909" s="203"/>
      <c r="J909" s="199"/>
      <c r="K909" s="199"/>
      <c r="L909" s="204"/>
      <c r="M909" s="205"/>
      <c r="N909" s="206"/>
      <c r="O909" s="206"/>
      <c r="P909" s="206"/>
      <c r="Q909" s="206"/>
      <c r="R909" s="206"/>
      <c r="S909" s="206"/>
      <c r="T909" s="207"/>
      <c r="AT909" s="208" t="s">
        <v>195</v>
      </c>
      <c r="AU909" s="208" t="s">
        <v>82</v>
      </c>
      <c r="AV909" s="13" t="s">
        <v>80</v>
      </c>
      <c r="AW909" s="13" t="s">
        <v>35</v>
      </c>
      <c r="AX909" s="13" t="s">
        <v>73</v>
      </c>
      <c r="AY909" s="208" t="s">
        <v>185</v>
      </c>
    </row>
    <row r="910" spans="1:65" s="13" customFormat="1" ht="11.25">
      <c r="B910" s="198"/>
      <c r="C910" s="199"/>
      <c r="D910" s="200" t="s">
        <v>195</v>
      </c>
      <c r="E910" s="201" t="s">
        <v>19</v>
      </c>
      <c r="F910" s="202" t="s">
        <v>2407</v>
      </c>
      <c r="G910" s="199"/>
      <c r="H910" s="201" t="s">
        <v>19</v>
      </c>
      <c r="I910" s="203"/>
      <c r="J910" s="199"/>
      <c r="K910" s="199"/>
      <c r="L910" s="204"/>
      <c r="M910" s="205"/>
      <c r="N910" s="206"/>
      <c r="O910" s="206"/>
      <c r="P910" s="206"/>
      <c r="Q910" s="206"/>
      <c r="R910" s="206"/>
      <c r="S910" s="206"/>
      <c r="T910" s="207"/>
      <c r="AT910" s="208" t="s">
        <v>195</v>
      </c>
      <c r="AU910" s="208" t="s">
        <v>82</v>
      </c>
      <c r="AV910" s="13" t="s">
        <v>80</v>
      </c>
      <c r="AW910" s="13" t="s">
        <v>35</v>
      </c>
      <c r="AX910" s="13" t="s">
        <v>73</v>
      </c>
      <c r="AY910" s="208" t="s">
        <v>185</v>
      </c>
    </row>
    <row r="911" spans="1:65" s="14" customFormat="1" ht="11.25">
      <c r="B911" s="209"/>
      <c r="C911" s="210"/>
      <c r="D911" s="200" t="s">
        <v>195</v>
      </c>
      <c r="E911" s="211" t="s">
        <v>19</v>
      </c>
      <c r="F911" s="212" t="s">
        <v>2408</v>
      </c>
      <c r="G911" s="210"/>
      <c r="H911" s="213">
        <v>22.7</v>
      </c>
      <c r="I911" s="214"/>
      <c r="J911" s="210"/>
      <c r="K911" s="210"/>
      <c r="L911" s="215"/>
      <c r="M911" s="216"/>
      <c r="N911" s="217"/>
      <c r="O911" s="217"/>
      <c r="P911" s="217"/>
      <c r="Q911" s="217"/>
      <c r="R911" s="217"/>
      <c r="S911" s="217"/>
      <c r="T911" s="218"/>
      <c r="AT911" s="219" t="s">
        <v>195</v>
      </c>
      <c r="AU911" s="219" t="s">
        <v>82</v>
      </c>
      <c r="AV911" s="14" t="s">
        <v>82</v>
      </c>
      <c r="AW911" s="14" t="s">
        <v>35</v>
      </c>
      <c r="AX911" s="14" t="s">
        <v>73</v>
      </c>
      <c r="AY911" s="219" t="s">
        <v>185</v>
      </c>
    </row>
    <row r="912" spans="1:65" s="15" customFormat="1" ht="11.25">
      <c r="B912" s="220"/>
      <c r="C912" s="221"/>
      <c r="D912" s="200" t="s">
        <v>195</v>
      </c>
      <c r="E912" s="222" t="s">
        <v>19</v>
      </c>
      <c r="F912" s="223" t="s">
        <v>226</v>
      </c>
      <c r="G912" s="221"/>
      <c r="H912" s="224">
        <v>22.7</v>
      </c>
      <c r="I912" s="225"/>
      <c r="J912" s="221"/>
      <c r="K912" s="221"/>
      <c r="L912" s="226"/>
      <c r="M912" s="227"/>
      <c r="N912" s="228"/>
      <c r="O912" s="228"/>
      <c r="P912" s="228"/>
      <c r="Q912" s="228"/>
      <c r="R912" s="228"/>
      <c r="S912" s="228"/>
      <c r="T912" s="229"/>
      <c r="AT912" s="230" t="s">
        <v>195</v>
      </c>
      <c r="AU912" s="230" t="s">
        <v>82</v>
      </c>
      <c r="AV912" s="15" t="s">
        <v>135</v>
      </c>
      <c r="AW912" s="15" t="s">
        <v>35</v>
      </c>
      <c r="AX912" s="15" t="s">
        <v>80</v>
      </c>
      <c r="AY912" s="230" t="s">
        <v>185</v>
      </c>
    </row>
    <row r="913" spans="1:65" s="2" customFormat="1" ht="21.75" customHeight="1">
      <c r="A913" s="36"/>
      <c r="B913" s="37"/>
      <c r="C913" s="180" t="s">
        <v>1384</v>
      </c>
      <c r="D913" s="180" t="s">
        <v>187</v>
      </c>
      <c r="E913" s="181" t="s">
        <v>2462</v>
      </c>
      <c r="F913" s="182" t="s">
        <v>2463</v>
      </c>
      <c r="G913" s="183" t="s">
        <v>240</v>
      </c>
      <c r="H913" s="184">
        <v>22.7</v>
      </c>
      <c r="I913" s="185"/>
      <c r="J913" s="186">
        <f>ROUND(I913*H913,2)</f>
        <v>0</v>
      </c>
      <c r="K913" s="182" t="s">
        <v>191</v>
      </c>
      <c r="L913" s="41"/>
      <c r="M913" s="187" t="s">
        <v>19</v>
      </c>
      <c r="N913" s="188" t="s">
        <v>44</v>
      </c>
      <c r="O913" s="66"/>
      <c r="P913" s="189">
        <f>O913*H913</f>
        <v>0</v>
      </c>
      <c r="Q913" s="189">
        <v>0</v>
      </c>
      <c r="R913" s="189">
        <f>Q913*H913</f>
        <v>0</v>
      </c>
      <c r="S913" s="189">
        <v>0</v>
      </c>
      <c r="T913" s="190">
        <f>S913*H913</f>
        <v>0</v>
      </c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R913" s="191" t="s">
        <v>339</v>
      </c>
      <c r="AT913" s="191" t="s">
        <v>187</v>
      </c>
      <c r="AU913" s="191" t="s">
        <v>82</v>
      </c>
      <c r="AY913" s="19" t="s">
        <v>185</v>
      </c>
      <c r="BE913" s="192">
        <f>IF(N913="základní",J913,0)</f>
        <v>0</v>
      </c>
      <c r="BF913" s="192">
        <f>IF(N913="snížená",J913,0)</f>
        <v>0</v>
      </c>
      <c r="BG913" s="192">
        <f>IF(N913="zákl. přenesená",J913,0)</f>
        <v>0</v>
      </c>
      <c r="BH913" s="192">
        <f>IF(N913="sníž. přenesená",J913,0)</f>
        <v>0</v>
      </c>
      <c r="BI913" s="192">
        <f>IF(N913="nulová",J913,0)</f>
        <v>0</v>
      </c>
      <c r="BJ913" s="19" t="s">
        <v>80</v>
      </c>
      <c r="BK913" s="192">
        <f>ROUND(I913*H913,2)</f>
        <v>0</v>
      </c>
      <c r="BL913" s="19" t="s">
        <v>339</v>
      </c>
      <c r="BM913" s="191" t="s">
        <v>2464</v>
      </c>
    </row>
    <row r="914" spans="1:65" s="2" customFormat="1" ht="11.25">
      <c r="A914" s="36"/>
      <c r="B914" s="37"/>
      <c r="C914" s="38"/>
      <c r="D914" s="193" t="s">
        <v>193</v>
      </c>
      <c r="E914" s="38"/>
      <c r="F914" s="194" t="s">
        <v>2465</v>
      </c>
      <c r="G914" s="38"/>
      <c r="H914" s="38"/>
      <c r="I914" s="195"/>
      <c r="J914" s="38"/>
      <c r="K914" s="38"/>
      <c r="L914" s="41"/>
      <c r="M914" s="196"/>
      <c r="N914" s="197"/>
      <c r="O914" s="66"/>
      <c r="P914" s="66"/>
      <c r="Q914" s="66"/>
      <c r="R914" s="66"/>
      <c r="S914" s="66"/>
      <c r="T914" s="67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T914" s="19" t="s">
        <v>193</v>
      </c>
      <c r="AU914" s="19" t="s">
        <v>82</v>
      </c>
    </row>
    <row r="915" spans="1:65" s="13" customFormat="1" ht="11.25">
      <c r="B915" s="198"/>
      <c r="C915" s="199"/>
      <c r="D915" s="200" t="s">
        <v>195</v>
      </c>
      <c r="E915" s="201" t="s">
        <v>19</v>
      </c>
      <c r="F915" s="202" t="s">
        <v>2346</v>
      </c>
      <c r="G915" s="199"/>
      <c r="H915" s="201" t="s">
        <v>19</v>
      </c>
      <c r="I915" s="203"/>
      <c r="J915" s="199"/>
      <c r="K915" s="199"/>
      <c r="L915" s="204"/>
      <c r="M915" s="205"/>
      <c r="N915" s="206"/>
      <c r="O915" s="206"/>
      <c r="P915" s="206"/>
      <c r="Q915" s="206"/>
      <c r="R915" s="206"/>
      <c r="S915" s="206"/>
      <c r="T915" s="207"/>
      <c r="AT915" s="208" t="s">
        <v>195</v>
      </c>
      <c r="AU915" s="208" t="s">
        <v>82</v>
      </c>
      <c r="AV915" s="13" t="s">
        <v>80</v>
      </c>
      <c r="AW915" s="13" t="s">
        <v>35</v>
      </c>
      <c r="AX915" s="13" t="s">
        <v>73</v>
      </c>
      <c r="AY915" s="208" t="s">
        <v>185</v>
      </c>
    </row>
    <row r="916" spans="1:65" s="13" customFormat="1" ht="11.25">
      <c r="B916" s="198"/>
      <c r="C916" s="199"/>
      <c r="D916" s="200" t="s">
        <v>195</v>
      </c>
      <c r="E916" s="201" t="s">
        <v>19</v>
      </c>
      <c r="F916" s="202" t="s">
        <v>2407</v>
      </c>
      <c r="G916" s="199"/>
      <c r="H916" s="201" t="s">
        <v>19</v>
      </c>
      <c r="I916" s="203"/>
      <c r="J916" s="199"/>
      <c r="K916" s="199"/>
      <c r="L916" s="204"/>
      <c r="M916" s="205"/>
      <c r="N916" s="206"/>
      <c r="O916" s="206"/>
      <c r="P916" s="206"/>
      <c r="Q916" s="206"/>
      <c r="R916" s="206"/>
      <c r="S916" s="206"/>
      <c r="T916" s="207"/>
      <c r="AT916" s="208" t="s">
        <v>195</v>
      </c>
      <c r="AU916" s="208" t="s">
        <v>82</v>
      </c>
      <c r="AV916" s="13" t="s">
        <v>80</v>
      </c>
      <c r="AW916" s="13" t="s">
        <v>35</v>
      </c>
      <c r="AX916" s="13" t="s">
        <v>73</v>
      </c>
      <c r="AY916" s="208" t="s">
        <v>185</v>
      </c>
    </row>
    <row r="917" spans="1:65" s="14" customFormat="1" ht="11.25">
      <c r="B917" s="209"/>
      <c r="C917" s="210"/>
      <c r="D917" s="200" t="s">
        <v>195</v>
      </c>
      <c r="E917" s="211" t="s">
        <v>19</v>
      </c>
      <c r="F917" s="212" t="s">
        <v>2408</v>
      </c>
      <c r="G917" s="210"/>
      <c r="H917" s="213">
        <v>22.7</v>
      </c>
      <c r="I917" s="214"/>
      <c r="J917" s="210"/>
      <c r="K917" s="210"/>
      <c r="L917" s="215"/>
      <c r="M917" s="216"/>
      <c r="N917" s="217"/>
      <c r="O917" s="217"/>
      <c r="P917" s="217"/>
      <c r="Q917" s="217"/>
      <c r="R917" s="217"/>
      <c r="S917" s="217"/>
      <c r="T917" s="218"/>
      <c r="AT917" s="219" t="s">
        <v>195</v>
      </c>
      <c r="AU917" s="219" t="s">
        <v>82</v>
      </c>
      <c r="AV917" s="14" t="s">
        <v>82</v>
      </c>
      <c r="AW917" s="14" t="s">
        <v>35</v>
      </c>
      <c r="AX917" s="14" t="s">
        <v>73</v>
      </c>
      <c r="AY917" s="219" t="s">
        <v>185</v>
      </c>
    </row>
    <row r="918" spans="1:65" s="15" customFormat="1" ht="11.25">
      <c r="B918" s="220"/>
      <c r="C918" s="221"/>
      <c r="D918" s="200" t="s">
        <v>195</v>
      </c>
      <c r="E918" s="222" t="s">
        <v>19</v>
      </c>
      <c r="F918" s="223" t="s">
        <v>226</v>
      </c>
      <c r="G918" s="221"/>
      <c r="H918" s="224">
        <v>22.7</v>
      </c>
      <c r="I918" s="225"/>
      <c r="J918" s="221"/>
      <c r="K918" s="221"/>
      <c r="L918" s="226"/>
      <c r="M918" s="227"/>
      <c r="N918" s="228"/>
      <c r="O918" s="228"/>
      <c r="P918" s="228"/>
      <c r="Q918" s="228"/>
      <c r="R918" s="228"/>
      <c r="S918" s="228"/>
      <c r="T918" s="229"/>
      <c r="AT918" s="230" t="s">
        <v>195</v>
      </c>
      <c r="AU918" s="230" t="s">
        <v>82</v>
      </c>
      <c r="AV918" s="15" t="s">
        <v>135</v>
      </c>
      <c r="AW918" s="15" t="s">
        <v>35</v>
      </c>
      <c r="AX918" s="15" t="s">
        <v>80</v>
      </c>
      <c r="AY918" s="230" t="s">
        <v>185</v>
      </c>
    </row>
    <row r="919" spans="1:65" s="2" customFormat="1" ht="16.5" customHeight="1">
      <c r="A919" s="36"/>
      <c r="B919" s="37"/>
      <c r="C919" s="237" t="s">
        <v>1391</v>
      </c>
      <c r="D919" s="237" t="s">
        <v>520</v>
      </c>
      <c r="E919" s="238" t="s">
        <v>2466</v>
      </c>
      <c r="F919" s="239" t="s">
        <v>2467</v>
      </c>
      <c r="G919" s="240" t="s">
        <v>190</v>
      </c>
      <c r="H919" s="241">
        <v>5.0000000000000001E-3</v>
      </c>
      <c r="I919" s="242"/>
      <c r="J919" s="243">
        <f>ROUND(I919*H919,2)</f>
        <v>0</v>
      </c>
      <c r="K919" s="239" t="s">
        <v>191</v>
      </c>
      <c r="L919" s="244"/>
      <c r="M919" s="245" t="s">
        <v>19</v>
      </c>
      <c r="N919" s="246" t="s">
        <v>44</v>
      </c>
      <c r="O919" s="66"/>
      <c r="P919" s="189">
        <f>O919*H919</f>
        <v>0</v>
      </c>
      <c r="Q919" s="189">
        <v>0.51</v>
      </c>
      <c r="R919" s="189">
        <f>Q919*H919</f>
        <v>2.5500000000000002E-3</v>
      </c>
      <c r="S919" s="189">
        <v>0</v>
      </c>
      <c r="T919" s="190">
        <f>S919*H919</f>
        <v>0</v>
      </c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R919" s="191" t="s">
        <v>627</v>
      </c>
      <c r="AT919" s="191" t="s">
        <v>520</v>
      </c>
      <c r="AU919" s="191" t="s">
        <v>82</v>
      </c>
      <c r="AY919" s="19" t="s">
        <v>185</v>
      </c>
      <c r="BE919" s="192">
        <f>IF(N919="základní",J919,0)</f>
        <v>0</v>
      </c>
      <c r="BF919" s="192">
        <f>IF(N919="snížená",J919,0)</f>
        <v>0</v>
      </c>
      <c r="BG919" s="192">
        <f>IF(N919="zákl. přenesená",J919,0)</f>
        <v>0</v>
      </c>
      <c r="BH919" s="192">
        <f>IF(N919="sníž. přenesená",J919,0)</f>
        <v>0</v>
      </c>
      <c r="BI919" s="192">
        <f>IF(N919="nulová",J919,0)</f>
        <v>0</v>
      </c>
      <c r="BJ919" s="19" t="s">
        <v>80</v>
      </c>
      <c r="BK919" s="192">
        <f>ROUND(I919*H919,2)</f>
        <v>0</v>
      </c>
      <c r="BL919" s="19" t="s">
        <v>339</v>
      </c>
      <c r="BM919" s="191" t="s">
        <v>2468</v>
      </c>
    </row>
    <row r="920" spans="1:65" s="13" customFormat="1" ht="11.25">
      <c r="B920" s="198"/>
      <c r="C920" s="199"/>
      <c r="D920" s="200" t="s">
        <v>195</v>
      </c>
      <c r="E920" s="201" t="s">
        <v>19</v>
      </c>
      <c r="F920" s="202" t="s">
        <v>2346</v>
      </c>
      <c r="G920" s="199"/>
      <c r="H920" s="201" t="s">
        <v>19</v>
      </c>
      <c r="I920" s="203"/>
      <c r="J920" s="199"/>
      <c r="K920" s="199"/>
      <c r="L920" s="204"/>
      <c r="M920" s="205"/>
      <c r="N920" s="206"/>
      <c r="O920" s="206"/>
      <c r="P920" s="206"/>
      <c r="Q920" s="206"/>
      <c r="R920" s="206"/>
      <c r="S920" s="206"/>
      <c r="T920" s="207"/>
      <c r="AT920" s="208" t="s">
        <v>195</v>
      </c>
      <c r="AU920" s="208" t="s">
        <v>82</v>
      </c>
      <c r="AV920" s="13" t="s">
        <v>80</v>
      </c>
      <c r="AW920" s="13" t="s">
        <v>35</v>
      </c>
      <c r="AX920" s="13" t="s">
        <v>73</v>
      </c>
      <c r="AY920" s="208" t="s">
        <v>185</v>
      </c>
    </row>
    <row r="921" spans="1:65" s="13" customFormat="1" ht="11.25">
      <c r="B921" s="198"/>
      <c r="C921" s="199"/>
      <c r="D921" s="200" t="s">
        <v>195</v>
      </c>
      <c r="E921" s="201" t="s">
        <v>19</v>
      </c>
      <c r="F921" s="202" t="s">
        <v>2407</v>
      </c>
      <c r="G921" s="199"/>
      <c r="H921" s="201" t="s">
        <v>19</v>
      </c>
      <c r="I921" s="203"/>
      <c r="J921" s="199"/>
      <c r="K921" s="199"/>
      <c r="L921" s="204"/>
      <c r="M921" s="205"/>
      <c r="N921" s="206"/>
      <c r="O921" s="206"/>
      <c r="P921" s="206"/>
      <c r="Q921" s="206"/>
      <c r="R921" s="206"/>
      <c r="S921" s="206"/>
      <c r="T921" s="207"/>
      <c r="AT921" s="208" t="s">
        <v>195</v>
      </c>
      <c r="AU921" s="208" t="s">
        <v>82</v>
      </c>
      <c r="AV921" s="13" t="s">
        <v>80</v>
      </c>
      <c r="AW921" s="13" t="s">
        <v>35</v>
      </c>
      <c r="AX921" s="13" t="s">
        <v>73</v>
      </c>
      <c r="AY921" s="208" t="s">
        <v>185</v>
      </c>
    </row>
    <row r="922" spans="1:65" s="14" customFormat="1" ht="11.25">
      <c r="B922" s="209"/>
      <c r="C922" s="210"/>
      <c r="D922" s="200" t="s">
        <v>195</v>
      </c>
      <c r="E922" s="211" t="s">
        <v>19</v>
      </c>
      <c r="F922" s="212" t="s">
        <v>2469</v>
      </c>
      <c r="G922" s="210"/>
      <c r="H922" s="213">
        <v>4.54</v>
      </c>
      <c r="I922" s="214"/>
      <c r="J922" s="210"/>
      <c r="K922" s="210"/>
      <c r="L922" s="215"/>
      <c r="M922" s="216"/>
      <c r="N922" s="217"/>
      <c r="O922" s="217"/>
      <c r="P922" s="217"/>
      <c r="Q922" s="217"/>
      <c r="R922" s="217"/>
      <c r="S922" s="217"/>
      <c r="T922" s="218"/>
      <c r="AT922" s="219" t="s">
        <v>195</v>
      </c>
      <c r="AU922" s="219" t="s">
        <v>82</v>
      </c>
      <c r="AV922" s="14" t="s">
        <v>82</v>
      </c>
      <c r="AW922" s="14" t="s">
        <v>35</v>
      </c>
      <c r="AX922" s="14" t="s">
        <v>73</v>
      </c>
      <c r="AY922" s="219" t="s">
        <v>185</v>
      </c>
    </row>
    <row r="923" spans="1:65" s="15" customFormat="1" ht="11.25">
      <c r="B923" s="220"/>
      <c r="C923" s="221"/>
      <c r="D923" s="200" t="s">
        <v>195</v>
      </c>
      <c r="E923" s="222" t="s">
        <v>19</v>
      </c>
      <c r="F923" s="223" t="s">
        <v>226</v>
      </c>
      <c r="G923" s="221"/>
      <c r="H923" s="224">
        <v>4.54</v>
      </c>
      <c r="I923" s="225"/>
      <c r="J923" s="221"/>
      <c r="K923" s="221"/>
      <c r="L923" s="226"/>
      <c r="M923" s="227"/>
      <c r="N923" s="228"/>
      <c r="O923" s="228"/>
      <c r="P923" s="228"/>
      <c r="Q923" s="228"/>
      <c r="R923" s="228"/>
      <c r="S923" s="228"/>
      <c r="T923" s="229"/>
      <c r="AT923" s="230" t="s">
        <v>195</v>
      </c>
      <c r="AU923" s="230" t="s">
        <v>82</v>
      </c>
      <c r="AV923" s="15" t="s">
        <v>135</v>
      </c>
      <c r="AW923" s="15" t="s">
        <v>35</v>
      </c>
      <c r="AX923" s="15" t="s">
        <v>80</v>
      </c>
      <c r="AY923" s="230" t="s">
        <v>185</v>
      </c>
    </row>
    <row r="924" spans="1:65" s="14" customFormat="1" ht="11.25">
      <c r="B924" s="209"/>
      <c r="C924" s="210"/>
      <c r="D924" s="200" t="s">
        <v>195</v>
      </c>
      <c r="E924" s="210"/>
      <c r="F924" s="212" t="s">
        <v>2470</v>
      </c>
      <c r="G924" s="210"/>
      <c r="H924" s="213">
        <v>5.0000000000000001E-3</v>
      </c>
      <c r="I924" s="214"/>
      <c r="J924" s="210"/>
      <c r="K924" s="210"/>
      <c r="L924" s="215"/>
      <c r="M924" s="216"/>
      <c r="N924" s="217"/>
      <c r="O924" s="217"/>
      <c r="P924" s="217"/>
      <c r="Q924" s="217"/>
      <c r="R924" s="217"/>
      <c r="S924" s="217"/>
      <c r="T924" s="218"/>
      <c r="AT924" s="219" t="s">
        <v>195</v>
      </c>
      <c r="AU924" s="219" t="s">
        <v>82</v>
      </c>
      <c r="AV924" s="14" t="s">
        <v>82</v>
      </c>
      <c r="AW924" s="14" t="s">
        <v>4</v>
      </c>
      <c r="AX924" s="14" t="s">
        <v>80</v>
      </c>
      <c r="AY924" s="219" t="s">
        <v>185</v>
      </c>
    </row>
    <row r="925" spans="1:65" s="2" customFormat="1" ht="24.2" customHeight="1">
      <c r="A925" s="36"/>
      <c r="B925" s="37"/>
      <c r="C925" s="180" t="s">
        <v>1396</v>
      </c>
      <c r="D925" s="180" t="s">
        <v>187</v>
      </c>
      <c r="E925" s="181" t="s">
        <v>2471</v>
      </c>
      <c r="F925" s="182" t="s">
        <v>2472</v>
      </c>
      <c r="G925" s="183" t="s">
        <v>439</v>
      </c>
      <c r="H925" s="184">
        <v>2</v>
      </c>
      <c r="I925" s="185"/>
      <c r="J925" s="186">
        <f>ROUND(I925*H925,2)</f>
        <v>0</v>
      </c>
      <c r="K925" s="182" t="s">
        <v>191</v>
      </c>
      <c r="L925" s="41"/>
      <c r="M925" s="187" t="s">
        <v>19</v>
      </c>
      <c r="N925" s="188" t="s">
        <v>44</v>
      </c>
      <c r="O925" s="66"/>
      <c r="P925" s="189">
        <f>O925*H925</f>
        <v>0</v>
      </c>
      <c r="Q925" s="189">
        <v>6.9999999999999994E-5</v>
      </c>
      <c r="R925" s="189">
        <f>Q925*H925</f>
        <v>1.3999999999999999E-4</v>
      </c>
      <c r="S925" s="189">
        <v>0</v>
      </c>
      <c r="T925" s="190">
        <f>S925*H925</f>
        <v>0</v>
      </c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R925" s="191" t="s">
        <v>339</v>
      </c>
      <c r="AT925" s="191" t="s">
        <v>187</v>
      </c>
      <c r="AU925" s="191" t="s">
        <v>82</v>
      </c>
      <c r="AY925" s="19" t="s">
        <v>185</v>
      </c>
      <c r="BE925" s="192">
        <f>IF(N925="základní",J925,0)</f>
        <v>0</v>
      </c>
      <c r="BF925" s="192">
        <f>IF(N925="snížená",J925,0)</f>
        <v>0</v>
      </c>
      <c r="BG925" s="192">
        <f>IF(N925="zákl. přenesená",J925,0)</f>
        <v>0</v>
      </c>
      <c r="BH925" s="192">
        <f>IF(N925="sníž. přenesená",J925,0)</f>
        <v>0</v>
      </c>
      <c r="BI925" s="192">
        <f>IF(N925="nulová",J925,0)</f>
        <v>0</v>
      </c>
      <c r="BJ925" s="19" t="s">
        <v>80</v>
      </c>
      <c r="BK925" s="192">
        <f>ROUND(I925*H925,2)</f>
        <v>0</v>
      </c>
      <c r="BL925" s="19" t="s">
        <v>339</v>
      </c>
      <c r="BM925" s="191" t="s">
        <v>2473</v>
      </c>
    </row>
    <row r="926" spans="1:65" s="2" customFormat="1" ht="11.25">
      <c r="A926" s="36"/>
      <c r="B926" s="37"/>
      <c r="C926" s="38"/>
      <c r="D926" s="193" t="s">
        <v>193</v>
      </c>
      <c r="E926" s="38"/>
      <c r="F926" s="194" t="s">
        <v>2474</v>
      </c>
      <c r="G926" s="38"/>
      <c r="H926" s="38"/>
      <c r="I926" s="195"/>
      <c r="J926" s="38"/>
      <c r="K926" s="38"/>
      <c r="L926" s="41"/>
      <c r="M926" s="196"/>
      <c r="N926" s="197"/>
      <c r="O926" s="66"/>
      <c r="P926" s="66"/>
      <c r="Q926" s="66"/>
      <c r="R926" s="66"/>
      <c r="S926" s="66"/>
      <c r="T926" s="67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T926" s="19" t="s">
        <v>193</v>
      </c>
      <c r="AU926" s="19" t="s">
        <v>82</v>
      </c>
    </row>
    <row r="927" spans="1:65" s="13" customFormat="1" ht="11.25">
      <c r="B927" s="198"/>
      <c r="C927" s="199"/>
      <c r="D927" s="200" t="s">
        <v>195</v>
      </c>
      <c r="E927" s="201" t="s">
        <v>19</v>
      </c>
      <c r="F927" s="202" t="s">
        <v>2346</v>
      </c>
      <c r="G927" s="199"/>
      <c r="H927" s="201" t="s">
        <v>19</v>
      </c>
      <c r="I927" s="203"/>
      <c r="J927" s="199"/>
      <c r="K927" s="199"/>
      <c r="L927" s="204"/>
      <c r="M927" s="205"/>
      <c r="N927" s="206"/>
      <c r="O927" s="206"/>
      <c r="P927" s="206"/>
      <c r="Q927" s="206"/>
      <c r="R927" s="206"/>
      <c r="S927" s="206"/>
      <c r="T927" s="207"/>
      <c r="AT927" s="208" t="s">
        <v>195</v>
      </c>
      <c r="AU927" s="208" t="s">
        <v>82</v>
      </c>
      <c r="AV927" s="13" t="s">
        <v>80</v>
      </c>
      <c r="AW927" s="13" t="s">
        <v>35</v>
      </c>
      <c r="AX927" s="13" t="s">
        <v>73</v>
      </c>
      <c r="AY927" s="208" t="s">
        <v>185</v>
      </c>
    </row>
    <row r="928" spans="1:65" s="13" customFormat="1" ht="11.25">
      <c r="B928" s="198"/>
      <c r="C928" s="199"/>
      <c r="D928" s="200" t="s">
        <v>195</v>
      </c>
      <c r="E928" s="201" t="s">
        <v>19</v>
      </c>
      <c r="F928" s="202" t="s">
        <v>2407</v>
      </c>
      <c r="G928" s="199"/>
      <c r="H928" s="201" t="s">
        <v>19</v>
      </c>
      <c r="I928" s="203"/>
      <c r="J928" s="199"/>
      <c r="K928" s="199"/>
      <c r="L928" s="204"/>
      <c r="M928" s="205"/>
      <c r="N928" s="206"/>
      <c r="O928" s="206"/>
      <c r="P928" s="206"/>
      <c r="Q928" s="206"/>
      <c r="R928" s="206"/>
      <c r="S928" s="206"/>
      <c r="T928" s="207"/>
      <c r="AT928" s="208" t="s">
        <v>195</v>
      </c>
      <c r="AU928" s="208" t="s">
        <v>82</v>
      </c>
      <c r="AV928" s="13" t="s">
        <v>80</v>
      </c>
      <c r="AW928" s="13" t="s">
        <v>35</v>
      </c>
      <c r="AX928" s="13" t="s">
        <v>73</v>
      </c>
      <c r="AY928" s="208" t="s">
        <v>185</v>
      </c>
    </row>
    <row r="929" spans="1:65" s="14" customFormat="1" ht="11.25">
      <c r="B929" s="209"/>
      <c r="C929" s="210"/>
      <c r="D929" s="200" t="s">
        <v>195</v>
      </c>
      <c r="E929" s="211" t="s">
        <v>19</v>
      </c>
      <c r="F929" s="212" t="s">
        <v>82</v>
      </c>
      <c r="G929" s="210"/>
      <c r="H929" s="213">
        <v>2</v>
      </c>
      <c r="I929" s="214"/>
      <c r="J929" s="210"/>
      <c r="K929" s="210"/>
      <c r="L929" s="215"/>
      <c r="M929" s="216"/>
      <c r="N929" s="217"/>
      <c r="O929" s="217"/>
      <c r="P929" s="217"/>
      <c r="Q929" s="217"/>
      <c r="R929" s="217"/>
      <c r="S929" s="217"/>
      <c r="T929" s="218"/>
      <c r="AT929" s="219" t="s">
        <v>195</v>
      </c>
      <c r="AU929" s="219" t="s">
        <v>82</v>
      </c>
      <c r="AV929" s="14" t="s">
        <v>82</v>
      </c>
      <c r="AW929" s="14" t="s">
        <v>35</v>
      </c>
      <c r="AX929" s="14" t="s">
        <v>73</v>
      </c>
      <c r="AY929" s="219" t="s">
        <v>185</v>
      </c>
    </row>
    <row r="930" spans="1:65" s="15" customFormat="1" ht="11.25">
      <c r="B930" s="220"/>
      <c r="C930" s="221"/>
      <c r="D930" s="200" t="s">
        <v>195</v>
      </c>
      <c r="E930" s="222" t="s">
        <v>19</v>
      </c>
      <c r="F930" s="223" t="s">
        <v>226</v>
      </c>
      <c r="G930" s="221"/>
      <c r="H930" s="224">
        <v>2</v>
      </c>
      <c r="I930" s="225"/>
      <c r="J930" s="221"/>
      <c r="K930" s="221"/>
      <c r="L930" s="226"/>
      <c r="M930" s="227"/>
      <c r="N930" s="228"/>
      <c r="O930" s="228"/>
      <c r="P930" s="228"/>
      <c r="Q930" s="228"/>
      <c r="R930" s="228"/>
      <c r="S930" s="228"/>
      <c r="T930" s="229"/>
      <c r="AT930" s="230" t="s">
        <v>195</v>
      </c>
      <c r="AU930" s="230" t="s">
        <v>82</v>
      </c>
      <c r="AV930" s="15" t="s">
        <v>135</v>
      </c>
      <c r="AW930" s="15" t="s">
        <v>35</v>
      </c>
      <c r="AX930" s="15" t="s">
        <v>80</v>
      </c>
      <c r="AY930" s="230" t="s">
        <v>185</v>
      </c>
    </row>
    <row r="931" spans="1:65" s="2" customFormat="1" ht="16.5" customHeight="1">
      <c r="A931" s="36"/>
      <c r="B931" s="37"/>
      <c r="C931" s="237" t="s">
        <v>1403</v>
      </c>
      <c r="D931" s="237" t="s">
        <v>520</v>
      </c>
      <c r="E931" s="238" t="s">
        <v>2475</v>
      </c>
      <c r="F931" s="239" t="s">
        <v>2476</v>
      </c>
      <c r="G931" s="240" t="s">
        <v>439</v>
      </c>
      <c r="H931" s="241">
        <v>2</v>
      </c>
      <c r="I931" s="242"/>
      <c r="J931" s="243">
        <f>ROUND(I931*H931,2)</f>
        <v>0</v>
      </c>
      <c r="K931" s="239" t="s">
        <v>191</v>
      </c>
      <c r="L931" s="244"/>
      <c r="M931" s="245" t="s">
        <v>19</v>
      </c>
      <c r="N931" s="246" t="s">
        <v>44</v>
      </c>
      <c r="O931" s="66"/>
      <c r="P931" s="189">
        <f>O931*H931</f>
        <v>0</v>
      </c>
      <c r="Q931" s="189">
        <v>8.9999999999999998E-4</v>
      </c>
      <c r="R931" s="189">
        <f>Q931*H931</f>
        <v>1.8E-3</v>
      </c>
      <c r="S931" s="189">
        <v>0</v>
      </c>
      <c r="T931" s="190">
        <f>S931*H931</f>
        <v>0</v>
      </c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R931" s="191" t="s">
        <v>627</v>
      </c>
      <c r="AT931" s="191" t="s">
        <v>520</v>
      </c>
      <c r="AU931" s="191" t="s">
        <v>82</v>
      </c>
      <c r="AY931" s="19" t="s">
        <v>185</v>
      </c>
      <c r="BE931" s="192">
        <f>IF(N931="základní",J931,0)</f>
        <v>0</v>
      </c>
      <c r="BF931" s="192">
        <f>IF(N931="snížená",J931,0)</f>
        <v>0</v>
      </c>
      <c r="BG931" s="192">
        <f>IF(N931="zákl. přenesená",J931,0)</f>
        <v>0</v>
      </c>
      <c r="BH931" s="192">
        <f>IF(N931="sníž. přenesená",J931,0)</f>
        <v>0</v>
      </c>
      <c r="BI931" s="192">
        <f>IF(N931="nulová",J931,0)</f>
        <v>0</v>
      </c>
      <c r="BJ931" s="19" t="s">
        <v>80</v>
      </c>
      <c r="BK931" s="192">
        <f>ROUND(I931*H931,2)</f>
        <v>0</v>
      </c>
      <c r="BL931" s="19" t="s">
        <v>339</v>
      </c>
      <c r="BM931" s="191" t="s">
        <v>2477</v>
      </c>
    </row>
    <row r="932" spans="1:65" s="13" customFormat="1" ht="11.25">
      <c r="B932" s="198"/>
      <c r="C932" s="199"/>
      <c r="D932" s="200" t="s">
        <v>195</v>
      </c>
      <c r="E932" s="201" t="s">
        <v>19</v>
      </c>
      <c r="F932" s="202" t="s">
        <v>2346</v>
      </c>
      <c r="G932" s="199"/>
      <c r="H932" s="201" t="s">
        <v>19</v>
      </c>
      <c r="I932" s="203"/>
      <c r="J932" s="199"/>
      <c r="K932" s="199"/>
      <c r="L932" s="204"/>
      <c r="M932" s="205"/>
      <c r="N932" s="206"/>
      <c r="O932" s="206"/>
      <c r="P932" s="206"/>
      <c r="Q932" s="206"/>
      <c r="R932" s="206"/>
      <c r="S932" s="206"/>
      <c r="T932" s="207"/>
      <c r="AT932" s="208" t="s">
        <v>195</v>
      </c>
      <c r="AU932" s="208" t="s">
        <v>82</v>
      </c>
      <c r="AV932" s="13" t="s">
        <v>80</v>
      </c>
      <c r="AW932" s="13" t="s">
        <v>35</v>
      </c>
      <c r="AX932" s="13" t="s">
        <v>73</v>
      </c>
      <c r="AY932" s="208" t="s">
        <v>185</v>
      </c>
    </row>
    <row r="933" spans="1:65" s="13" customFormat="1" ht="11.25">
      <c r="B933" s="198"/>
      <c r="C933" s="199"/>
      <c r="D933" s="200" t="s">
        <v>195</v>
      </c>
      <c r="E933" s="201" t="s">
        <v>19</v>
      </c>
      <c r="F933" s="202" t="s">
        <v>2407</v>
      </c>
      <c r="G933" s="199"/>
      <c r="H933" s="201" t="s">
        <v>19</v>
      </c>
      <c r="I933" s="203"/>
      <c r="J933" s="199"/>
      <c r="K933" s="199"/>
      <c r="L933" s="204"/>
      <c r="M933" s="205"/>
      <c r="N933" s="206"/>
      <c r="O933" s="206"/>
      <c r="P933" s="206"/>
      <c r="Q933" s="206"/>
      <c r="R933" s="206"/>
      <c r="S933" s="206"/>
      <c r="T933" s="207"/>
      <c r="AT933" s="208" t="s">
        <v>195</v>
      </c>
      <c r="AU933" s="208" t="s">
        <v>82</v>
      </c>
      <c r="AV933" s="13" t="s">
        <v>80</v>
      </c>
      <c r="AW933" s="13" t="s">
        <v>35</v>
      </c>
      <c r="AX933" s="13" t="s">
        <v>73</v>
      </c>
      <c r="AY933" s="208" t="s">
        <v>185</v>
      </c>
    </row>
    <row r="934" spans="1:65" s="14" customFormat="1" ht="11.25">
      <c r="B934" s="209"/>
      <c r="C934" s="210"/>
      <c r="D934" s="200" t="s">
        <v>195</v>
      </c>
      <c r="E934" s="211" t="s">
        <v>19</v>
      </c>
      <c r="F934" s="212" t="s">
        <v>82</v>
      </c>
      <c r="G934" s="210"/>
      <c r="H934" s="213">
        <v>2</v>
      </c>
      <c r="I934" s="214"/>
      <c r="J934" s="210"/>
      <c r="K934" s="210"/>
      <c r="L934" s="215"/>
      <c r="M934" s="216"/>
      <c r="N934" s="217"/>
      <c r="O934" s="217"/>
      <c r="P934" s="217"/>
      <c r="Q934" s="217"/>
      <c r="R934" s="217"/>
      <c r="S934" s="217"/>
      <c r="T934" s="218"/>
      <c r="AT934" s="219" t="s">
        <v>195</v>
      </c>
      <c r="AU934" s="219" t="s">
        <v>82</v>
      </c>
      <c r="AV934" s="14" t="s">
        <v>82</v>
      </c>
      <c r="AW934" s="14" t="s">
        <v>35</v>
      </c>
      <c r="AX934" s="14" t="s">
        <v>73</v>
      </c>
      <c r="AY934" s="219" t="s">
        <v>185</v>
      </c>
    </row>
    <row r="935" spans="1:65" s="15" customFormat="1" ht="11.25">
      <c r="B935" s="220"/>
      <c r="C935" s="221"/>
      <c r="D935" s="200" t="s">
        <v>195</v>
      </c>
      <c r="E935" s="222" t="s">
        <v>19</v>
      </c>
      <c r="F935" s="223" t="s">
        <v>226</v>
      </c>
      <c r="G935" s="221"/>
      <c r="H935" s="224">
        <v>2</v>
      </c>
      <c r="I935" s="225"/>
      <c r="J935" s="221"/>
      <c r="K935" s="221"/>
      <c r="L935" s="226"/>
      <c r="M935" s="227"/>
      <c r="N935" s="228"/>
      <c r="O935" s="228"/>
      <c r="P935" s="228"/>
      <c r="Q935" s="228"/>
      <c r="R935" s="228"/>
      <c r="S935" s="228"/>
      <c r="T935" s="229"/>
      <c r="AT935" s="230" t="s">
        <v>195</v>
      </c>
      <c r="AU935" s="230" t="s">
        <v>82</v>
      </c>
      <c r="AV935" s="15" t="s">
        <v>135</v>
      </c>
      <c r="AW935" s="15" t="s">
        <v>35</v>
      </c>
      <c r="AX935" s="15" t="s">
        <v>80</v>
      </c>
      <c r="AY935" s="230" t="s">
        <v>185</v>
      </c>
    </row>
    <row r="936" spans="1:65" s="2" customFormat="1" ht="24.2" customHeight="1">
      <c r="A936" s="36"/>
      <c r="B936" s="37"/>
      <c r="C936" s="180" t="s">
        <v>1410</v>
      </c>
      <c r="D936" s="180" t="s">
        <v>187</v>
      </c>
      <c r="E936" s="181" t="s">
        <v>2478</v>
      </c>
      <c r="F936" s="182" t="s">
        <v>2479</v>
      </c>
      <c r="G936" s="183" t="s">
        <v>457</v>
      </c>
      <c r="H936" s="231"/>
      <c r="I936" s="185"/>
      <c r="J936" s="186">
        <f>ROUND(I936*H936,2)</f>
        <v>0</v>
      </c>
      <c r="K936" s="182" t="s">
        <v>191</v>
      </c>
      <c r="L936" s="41"/>
      <c r="M936" s="187" t="s">
        <v>19</v>
      </c>
      <c r="N936" s="188" t="s">
        <v>44</v>
      </c>
      <c r="O936" s="66"/>
      <c r="P936" s="189">
        <f>O936*H936</f>
        <v>0</v>
      </c>
      <c r="Q936" s="189">
        <v>0</v>
      </c>
      <c r="R936" s="189">
        <f>Q936*H936</f>
        <v>0</v>
      </c>
      <c r="S936" s="189">
        <v>0</v>
      </c>
      <c r="T936" s="190">
        <f>S936*H936</f>
        <v>0</v>
      </c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R936" s="191" t="s">
        <v>339</v>
      </c>
      <c r="AT936" s="191" t="s">
        <v>187</v>
      </c>
      <c r="AU936" s="191" t="s">
        <v>82</v>
      </c>
      <c r="AY936" s="19" t="s">
        <v>185</v>
      </c>
      <c r="BE936" s="192">
        <f>IF(N936="základní",J936,0)</f>
        <v>0</v>
      </c>
      <c r="BF936" s="192">
        <f>IF(N936="snížená",J936,0)</f>
        <v>0</v>
      </c>
      <c r="BG936" s="192">
        <f>IF(N936="zákl. přenesená",J936,0)</f>
        <v>0</v>
      </c>
      <c r="BH936" s="192">
        <f>IF(N936="sníž. přenesená",J936,0)</f>
        <v>0</v>
      </c>
      <c r="BI936" s="192">
        <f>IF(N936="nulová",J936,0)</f>
        <v>0</v>
      </c>
      <c r="BJ936" s="19" t="s">
        <v>80</v>
      </c>
      <c r="BK936" s="192">
        <f>ROUND(I936*H936,2)</f>
        <v>0</v>
      </c>
      <c r="BL936" s="19" t="s">
        <v>339</v>
      </c>
      <c r="BM936" s="191" t="s">
        <v>2480</v>
      </c>
    </row>
    <row r="937" spans="1:65" s="2" customFormat="1" ht="11.25">
      <c r="A937" s="36"/>
      <c r="B937" s="37"/>
      <c r="C937" s="38"/>
      <c r="D937" s="193" t="s">
        <v>193</v>
      </c>
      <c r="E937" s="38"/>
      <c r="F937" s="194" t="s">
        <v>2481</v>
      </c>
      <c r="G937" s="38"/>
      <c r="H937" s="38"/>
      <c r="I937" s="195"/>
      <c r="J937" s="38"/>
      <c r="K937" s="38"/>
      <c r="L937" s="41"/>
      <c r="M937" s="196"/>
      <c r="N937" s="197"/>
      <c r="O937" s="66"/>
      <c r="P937" s="66"/>
      <c r="Q937" s="66"/>
      <c r="R937" s="66"/>
      <c r="S937" s="66"/>
      <c r="T937" s="67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T937" s="19" t="s">
        <v>193</v>
      </c>
      <c r="AU937" s="19" t="s">
        <v>82</v>
      </c>
    </row>
    <row r="938" spans="1:65" s="12" customFormat="1" ht="22.9" customHeight="1">
      <c r="B938" s="164"/>
      <c r="C938" s="165"/>
      <c r="D938" s="166" t="s">
        <v>72</v>
      </c>
      <c r="E938" s="178" t="s">
        <v>415</v>
      </c>
      <c r="F938" s="178" t="s">
        <v>416</v>
      </c>
      <c r="G938" s="165"/>
      <c r="H938" s="165"/>
      <c r="I938" s="168"/>
      <c r="J938" s="179">
        <f>BK938</f>
        <v>0</v>
      </c>
      <c r="K938" s="165"/>
      <c r="L938" s="170"/>
      <c r="M938" s="171"/>
      <c r="N938" s="172"/>
      <c r="O938" s="172"/>
      <c r="P938" s="173">
        <f>SUM(P939:P962)</f>
        <v>0</v>
      </c>
      <c r="Q938" s="172"/>
      <c r="R938" s="173">
        <f>SUM(R939:R962)</f>
        <v>7.890282</v>
      </c>
      <c r="S938" s="172"/>
      <c r="T938" s="174">
        <f>SUM(T939:T962)</f>
        <v>0</v>
      </c>
      <c r="AR938" s="175" t="s">
        <v>82</v>
      </c>
      <c r="AT938" s="176" t="s">
        <v>72</v>
      </c>
      <c r="AU938" s="176" t="s">
        <v>80</v>
      </c>
      <c r="AY938" s="175" t="s">
        <v>185</v>
      </c>
      <c r="BK938" s="177">
        <f>SUM(BK939:BK962)</f>
        <v>0</v>
      </c>
    </row>
    <row r="939" spans="1:65" s="2" customFormat="1" ht="24.2" customHeight="1">
      <c r="A939" s="36"/>
      <c r="B939" s="37"/>
      <c r="C939" s="180" t="s">
        <v>1419</v>
      </c>
      <c r="D939" s="180" t="s">
        <v>187</v>
      </c>
      <c r="E939" s="181" t="s">
        <v>1744</v>
      </c>
      <c r="F939" s="182" t="s">
        <v>1745</v>
      </c>
      <c r="G939" s="183" t="s">
        <v>240</v>
      </c>
      <c r="H939" s="184">
        <v>378.7</v>
      </c>
      <c r="I939" s="185"/>
      <c r="J939" s="186">
        <f>ROUND(I939*H939,2)</f>
        <v>0</v>
      </c>
      <c r="K939" s="182" t="s">
        <v>191</v>
      </c>
      <c r="L939" s="41"/>
      <c r="M939" s="187" t="s">
        <v>19</v>
      </c>
      <c r="N939" s="188" t="s">
        <v>44</v>
      </c>
      <c r="O939" s="66"/>
      <c r="P939" s="189">
        <f>O939*H939</f>
        <v>0</v>
      </c>
      <c r="Q939" s="189">
        <v>0</v>
      </c>
      <c r="R939" s="189">
        <f>Q939*H939</f>
        <v>0</v>
      </c>
      <c r="S939" s="189">
        <v>0</v>
      </c>
      <c r="T939" s="190">
        <f>S939*H939</f>
        <v>0</v>
      </c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R939" s="191" t="s">
        <v>339</v>
      </c>
      <c r="AT939" s="191" t="s">
        <v>187</v>
      </c>
      <c r="AU939" s="191" t="s">
        <v>82</v>
      </c>
      <c r="AY939" s="19" t="s">
        <v>185</v>
      </c>
      <c r="BE939" s="192">
        <f>IF(N939="základní",J939,0)</f>
        <v>0</v>
      </c>
      <c r="BF939" s="192">
        <f>IF(N939="snížená",J939,0)</f>
        <v>0</v>
      </c>
      <c r="BG939" s="192">
        <f>IF(N939="zákl. přenesená",J939,0)</f>
        <v>0</v>
      </c>
      <c r="BH939" s="192">
        <f>IF(N939="sníž. přenesená",J939,0)</f>
        <v>0</v>
      </c>
      <c r="BI939" s="192">
        <f>IF(N939="nulová",J939,0)</f>
        <v>0</v>
      </c>
      <c r="BJ939" s="19" t="s">
        <v>80</v>
      </c>
      <c r="BK939" s="192">
        <f>ROUND(I939*H939,2)</f>
        <v>0</v>
      </c>
      <c r="BL939" s="19" t="s">
        <v>339</v>
      </c>
      <c r="BM939" s="191" t="s">
        <v>2482</v>
      </c>
    </row>
    <row r="940" spans="1:65" s="2" customFormat="1" ht="11.25">
      <c r="A940" s="36"/>
      <c r="B940" s="37"/>
      <c r="C940" s="38"/>
      <c r="D940" s="193" t="s">
        <v>193</v>
      </c>
      <c r="E940" s="38"/>
      <c r="F940" s="194" t="s">
        <v>1747</v>
      </c>
      <c r="G940" s="38"/>
      <c r="H940" s="38"/>
      <c r="I940" s="195"/>
      <c r="J940" s="38"/>
      <c r="K940" s="38"/>
      <c r="L940" s="41"/>
      <c r="M940" s="196"/>
      <c r="N940" s="197"/>
      <c r="O940" s="66"/>
      <c r="P940" s="66"/>
      <c r="Q940" s="66"/>
      <c r="R940" s="66"/>
      <c r="S940" s="66"/>
      <c r="T940" s="67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T940" s="19" t="s">
        <v>193</v>
      </c>
      <c r="AU940" s="19" t="s">
        <v>82</v>
      </c>
    </row>
    <row r="941" spans="1:65" s="13" customFormat="1" ht="11.25">
      <c r="B941" s="198"/>
      <c r="C941" s="199"/>
      <c r="D941" s="200" t="s">
        <v>195</v>
      </c>
      <c r="E941" s="201" t="s">
        <v>19</v>
      </c>
      <c r="F941" s="202" t="s">
        <v>2346</v>
      </c>
      <c r="G941" s="199"/>
      <c r="H941" s="201" t="s">
        <v>19</v>
      </c>
      <c r="I941" s="203"/>
      <c r="J941" s="199"/>
      <c r="K941" s="199"/>
      <c r="L941" s="204"/>
      <c r="M941" s="205"/>
      <c r="N941" s="206"/>
      <c r="O941" s="206"/>
      <c r="P941" s="206"/>
      <c r="Q941" s="206"/>
      <c r="R941" s="206"/>
      <c r="S941" s="206"/>
      <c r="T941" s="207"/>
      <c r="AT941" s="208" t="s">
        <v>195</v>
      </c>
      <c r="AU941" s="208" t="s">
        <v>82</v>
      </c>
      <c r="AV941" s="13" t="s">
        <v>80</v>
      </c>
      <c r="AW941" s="13" t="s">
        <v>35</v>
      </c>
      <c r="AX941" s="13" t="s">
        <v>73</v>
      </c>
      <c r="AY941" s="208" t="s">
        <v>185</v>
      </c>
    </row>
    <row r="942" spans="1:65" s="14" customFormat="1" ht="11.25">
      <c r="B942" s="209"/>
      <c r="C942" s="210"/>
      <c r="D942" s="200" t="s">
        <v>195</v>
      </c>
      <c r="E942" s="211" t="s">
        <v>19</v>
      </c>
      <c r="F942" s="212" t="s">
        <v>2347</v>
      </c>
      <c r="G942" s="210"/>
      <c r="H942" s="213">
        <v>378.7</v>
      </c>
      <c r="I942" s="214"/>
      <c r="J942" s="210"/>
      <c r="K942" s="210"/>
      <c r="L942" s="215"/>
      <c r="M942" s="216"/>
      <c r="N942" s="217"/>
      <c r="O942" s="217"/>
      <c r="P942" s="217"/>
      <c r="Q942" s="217"/>
      <c r="R942" s="217"/>
      <c r="S942" s="217"/>
      <c r="T942" s="218"/>
      <c r="AT942" s="219" t="s">
        <v>195</v>
      </c>
      <c r="AU942" s="219" t="s">
        <v>82</v>
      </c>
      <c r="AV942" s="14" t="s">
        <v>82</v>
      </c>
      <c r="AW942" s="14" t="s">
        <v>35</v>
      </c>
      <c r="AX942" s="14" t="s">
        <v>73</v>
      </c>
      <c r="AY942" s="219" t="s">
        <v>185</v>
      </c>
    </row>
    <row r="943" spans="1:65" s="15" customFormat="1" ht="11.25">
      <c r="B943" s="220"/>
      <c r="C943" s="221"/>
      <c r="D943" s="200" t="s">
        <v>195</v>
      </c>
      <c r="E943" s="222" t="s">
        <v>19</v>
      </c>
      <c r="F943" s="223" t="s">
        <v>226</v>
      </c>
      <c r="G943" s="221"/>
      <c r="H943" s="224">
        <v>378.7</v>
      </c>
      <c r="I943" s="225"/>
      <c r="J943" s="221"/>
      <c r="K943" s="221"/>
      <c r="L943" s="226"/>
      <c r="M943" s="227"/>
      <c r="N943" s="228"/>
      <c r="O943" s="228"/>
      <c r="P943" s="228"/>
      <c r="Q943" s="228"/>
      <c r="R943" s="228"/>
      <c r="S943" s="228"/>
      <c r="T943" s="229"/>
      <c r="AT943" s="230" t="s">
        <v>195</v>
      </c>
      <c r="AU943" s="230" t="s">
        <v>82</v>
      </c>
      <c r="AV943" s="15" t="s">
        <v>135</v>
      </c>
      <c r="AW943" s="15" t="s">
        <v>35</v>
      </c>
      <c r="AX943" s="15" t="s">
        <v>80</v>
      </c>
      <c r="AY943" s="230" t="s">
        <v>185</v>
      </c>
    </row>
    <row r="944" spans="1:65" s="2" customFormat="1" ht="16.5" customHeight="1">
      <c r="A944" s="36"/>
      <c r="B944" s="37"/>
      <c r="C944" s="237" t="s">
        <v>1424</v>
      </c>
      <c r="D944" s="237" t="s">
        <v>520</v>
      </c>
      <c r="E944" s="238" t="s">
        <v>1749</v>
      </c>
      <c r="F944" s="239" t="s">
        <v>1750</v>
      </c>
      <c r="G944" s="240" t="s">
        <v>240</v>
      </c>
      <c r="H944" s="241">
        <v>386.274</v>
      </c>
      <c r="I944" s="242"/>
      <c r="J944" s="243">
        <f>ROUND(I944*H944,2)</f>
        <v>0</v>
      </c>
      <c r="K944" s="239" t="s">
        <v>191</v>
      </c>
      <c r="L944" s="244"/>
      <c r="M944" s="245" t="s">
        <v>19</v>
      </c>
      <c r="N944" s="246" t="s">
        <v>44</v>
      </c>
      <c r="O944" s="66"/>
      <c r="P944" s="189">
        <f>O944*H944</f>
        <v>0</v>
      </c>
      <c r="Q944" s="189">
        <v>0.02</v>
      </c>
      <c r="R944" s="189">
        <f>Q944*H944</f>
        <v>7.7254800000000001</v>
      </c>
      <c r="S944" s="189">
        <v>0</v>
      </c>
      <c r="T944" s="190">
        <f>S944*H944</f>
        <v>0</v>
      </c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R944" s="191" t="s">
        <v>627</v>
      </c>
      <c r="AT944" s="191" t="s">
        <v>520</v>
      </c>
      <c r="AU944" s="191" t="s">
        <v>82</v>
      </c>
      <c r="AY944" s="19" t="s">
        <v>185</v>
      </c>
      <c r="BE944" s="192">
        <f>IF(N944="základní",J944,0)</f>
        <v>0</v>
      </c>
      <c r="BF944" s="192">
        <f>IF(N944="snížená",J944,0)</f>
        <v>0</v>
      </c>
      <c r="BG944" s="192">
        <f>IF(N944="zákl. přenesená",J944,0)</f>
        <v>0</v>
      </c>
      <c r="BH944" s="192">
        <f>IF(N944="sníž. přenesená",J944,0)</f>
        <v>0</v>
      </c>
      <c r="BI944" s="192">
        <f>IF(N944="nulová",J944,0)</f>
        <v>0</v>
      </c>
      <c r="BJ944" s="19" t="s">
        <v>80</v>
      </c>
      <c r="BK944" s="192">
        <f>ROUND(I944*H944,2)</f>
        <v>0</v>
      </c>
      <c r="BL944" s="19" t="s">
        <v>339</v>
      </c>
      <c r="BM944" s="191" t="s">
        <v>2483</v>
      </c>
    </row>
    <row r="945" spans="1:65" s="13" customFormat="1" ht="11.25">
      <c r="B945" s="198"/>
      <c r="C945" s="199"/>
      <c r="D945" s="200" t="s">
        <v>195</v>
      </c>
      <c r="E945" s="201" t="s">
        <v>19</v>
      </c>
      <c r="F945" s="202" t="s">
        <v>2346</v>
      </c>
      <c r="G945" s="199"/>
      <c r="H945" s="201" t="s">
        <v>19</v>
      </c>
      <c r="I945" s="203"/>
      <c r="J945" s="199"/>
      <c r="K945" s="199"/>
      <c r="L945" s="204"/>
      <c r="M945" s="205"/>
      <c r="N945" s="206"/>
      <c r="O945" s="206"/>
      <c r="P945" s="206"/>
      <c r="Q945" s="206"/>
      <c r="R945" s="206"/>
      <c r="S945" s="206"/>
      <c r="T945" s="207"/>
      <c r="AT945" s="208" t="s">
        <v>195</v>
      </c>
      <c r="AU945" s="208" t="s">
        <v>82</v>
      </c>
      <c r="AV945" s="13" t="s">
        <v>80</v>
      </c>
      <c r="AW945" s="13" t="s">
        <v>35</v>
      </c>
      <c r="AX945" s="13" t="s">
        <v>73</v>
      </c>
      <c r="AY945" s="208" t="s">
        <v>185</v>
      </c>
    </row>
    <row r="946" spans="1:65" s="14" customFormat="1" ht="11.25">
      <c r="B946" s="209"/>
      <c r="C946" s="210"/>
      <c r="D946" s="200" t="s">
        <v>195</v>
      </c>
      <c r="E946" s="211" t="s">
        <v>19</v>
      </c>
      <c r="F946" s="212" t="s">
        <v>2347</v>
      </c>
      <c r="G946" s="210"/>
      <c r="H946" s="213">
        <v>378.7</v>
      </c>
      <c r="I946" s="214"/>
      <c r="J946" s="210"/>
      <c r="K946" s="210"/>
      <c r="L946" s="215"/>
      <c r="M946" s="216"/>
      <c r="N946" s="217"/>
      <c r="O946" s="217"/>
      <c r="P946" s="217"/>
      <c r="Q946" s="217"/>
      <c r="R946" s="217"/>
      <c r="S946" s="217"/>
      <c r="T946" s="218"/>
      <c r="AT946" s="219" t="s">
        <v>195</v>
      </c>
      <c r="AU946" s="219" t="s">
        <v>82</v>
      </c>
      <c r="AV946" s="14" t="s">
        <v>82</v>
      </c>
      <c r="AW946" s="14" t="s">
        <v>35</v>
      </c>
      <c r="AX946" s="14" t="s">
        <v>73</v>
      </c>
      <c r="AY946" s="219" t="s">
        <v>185</v>
      </c>
    </row>
    <row r="947" spans="1:65" s="15" customFormat="1" ht="11.25">
      <c r="B947" s="220"/>
      <c r="C947" s="221"/>
      <c r="D947" s="200" t="s">
        <v>195</v>
      </c>
      <c r="E947" s="222" t="s">
        <v>19</v>
      </c>
      <c r="F947" s="223" t="s">
        <v>226</v>
      </c>
      <c r="G947" s="221"/>
      <c r="H947" s="224">
        <v>378.7</v>
      </c>
      <c r="I947" s="225"/>
      <c r="J947" s="221"/>
      <c r="K947" s="221"/>
      <c r="L947" s="226"/>
      <c r="M947" s="227"/>
      <c r="N947" s="228"/>
      <c r="O947" s="228"/>
      <c r="P947" s="228"/>
      <c r="Q947" s="228"/>
      <c r="R947" s="228"/>
      <c r="S947" s="228"/>
      <c r="T947" s="229"/>
      <c r="AT947" s="230" t="s">
        <v>195</v>
      </c>
      <c r="AU947" s="230" t="s">
        <v>82</v>
      </c>
      <c r="AV947" s="15" t="s">
        <v>135</v>
      </c>
      <c r="AW947" s="15" t="s">
        <v>35</v>
      </c>
      <c r="AX947" s="15" t="s">
        <v>80</v>
      </c>
      <c r="AY947" s="230" t="s">
        <v>185</v>
      </c>
    </row>
    <row r="948" spans="1:65" s="14" customFormat="1" ht="11.25">
      <c r="B948" s="209"/>
      <c r="C948" s="210"/>
      <c r="D948" s="200" t="s">
        <v>195</v>
      </c>
      <c r="E948" s="210"/>
      <c r="F948" s="212" t="s">
        <v>2484</v>
      </c>
      <c r="G948" s="210"/>
      <c r="H948" s="213">
        <v>386.274</v>
      </c>
      <c r="I948" s="214"/>
      <c r="J948" s="210"/>
      <c r="K948" s="210"/>
      <c r="L948" s="215"/>
      <c r="M948" s="216"/>
      <c r="N948" s="217"/>
      <c r="O948" s="217"/>
      <c r="P948" s="217"/>
      <c r="Q948" s="217"/>
      <c r="R948" s="217"/>
      <c r="S948" s="217"/>
      <c r="T948" s="218"/>
      <c r="AT948" s="219" t="s">
        <v>195</v>
      </c>
      <c r="AU948" s="219" t="s">
        <v>82</v>
      </c>
      <c r="AV948" s="14" t="s">
        <v>82</v>
      </c>
      <c r="AW948" s="14" t="s">
        <v>4</v>
      </c>
      <c r="AX948" s="14" t="s">
        <v>80</v>
      </c>
      <c r="AY948" s="219" t="s">
        <v>185</v>
      </c>
    </row>
    <row r="949" spans="1:65" s="2" customFormat="1" ht="24.2" customHeight="1">
      <c r="A949" s="36"/>
      <c r="B949" s="37"/>
      <c r="C949" s="180" t="s">
        <v>1429</v>
      </c>
      <c r="D949" s="180" t="s">
        <v>187</v>
      </c>
      <c r="E949" s="181" t="s">
        <v>2485</v>
      </c>
      <c r="F949" s="182" t="s">
        <v>2486</v>
      </c>
      <c r="G949" s="183" t="s">
        <v>240</v>
      </c>
      <c r="H949" s="184">
        <v>22.7</v>
      </c>
      <c r="I949" s="185"/>
      <c r="J949" s="186">
        <f>ROUND(I949*H949,2)</f>
        <v>0</v>
      </c>
      <c r="K949" s="182" t="s">
        <v>191</v>
      </c>
      <c r="L949" s="41"/>
      <c r="M949" s="187" t="s">
        <v>19</v>
      </c>
      <c r="N949" s="188" t="s">
        <v>44</v>
      </c>
      <c r="O949" s="66"/>
      <c r="P949" s="189">
        <f>O949*H949</f>
        <v>0</v>
      </c>
      <c r="Q949" s="189">
        <v>1.2E-4</v>
      </c>
      <c r="R949" s="189">
        <f>Q949*H949</f>
        <v>2.7239999999999999E-3</v>
      </c>
      <c r="S949" s="189">
        <v>0</v>
      </c>
      <c r="T949" s="190">
        <f>S949*H949</f>
        <v>0</v>
      </c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R949" s="191" t="s">
        <v>339</v>
      </c>
      <c r="AT949" s="191" t="s">
        <v>187</v>
      </c>
      <c r="AU949" s="191" t="s">
        <v>82</v>
      </c>
      <c r="AY949" s="19" t="s">
        <v>185</v>
      </c>
      <c r="BE949" s="192">
        <f>IF(N949="základní",J949,0)</f>
        <v>0</v>
      </c>
      <c r="BF949" s="192">
        <f>IF(N949="snížená",J949,0)</f>
        <v>0</v>
      </c>
      <c r="BG949" s="192">
        <f>IF(N949="zákl. přenesená",J949,0)</f>
        <v>0</v>
      </c>
      <c r="BH949" s="192">
        <f>IF(N949="sníž. přenesená",J949,0)</f>
        <v>0</v>
      </c>
      <c r="BI949" s="192">
        <f>IF(N949="nulová",J949,0)</f>
        <v>0</v>
      </c>
      <c r="BJ949" s="19" t="s">
        <v>80</v>
      </c>
      <c r="BK949" s="192">
        <f>ROUND(I949*H949,2)</f>
        <v>0</v>
      </c>
      <c r="BL949" s="19" t="s">
        <v>339</v>
      </c>
      <c r="BM949" s="191" t="s">
        <v>2487</v>
      </c>
    </row>
    <row r="950" spans="1:65" s="2" customFormat="1" ht="11.25">
      <c r="A950" s="36"/>
      <c r="B950" s="37"/>
      <c r="C950" s="38"/>
      <c r="D950" s="193" t="s">
        <v>193</v>
      </c>
      <c r="E950" s="38"/>
      <c r="F950" s="194" t="s">
        <v>2488</v>
      </c>
      <c r="G950" s="38"/>
      <c r="H950" s="38"/>
      <c r="I950" s="195"/>
      <c r="J950" s="38"/>
      <c r="K950" s="38"/>
      <c r="L950" s="41"/>
      <c r="M950" s="196"/>
      <c r="N950" s="197"/>
      <c r="O950" s="66"/>
      <c r="P950" s="66"/>
      <c r="Q950" s="66"/>
      <c r="R950" s="66"/>
      <c r="S950" s="66"/>
      <c r="T950" s="67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T950" s="19" t="s">
        <v>193</v>
      </c>
      <c r="AU950" s="19" t="s">
        <v>82</v>
      </c>
    </row>
    <row r="951" spans="1:65" s="13" customFormat="1" ht="11.25">
      <c r="B951" s="198"/>
      <c r="C951" s="199"/>
      <c r="D951" s="200" t="s">
        <v>195</v>
      </c>
      <c r="E951" s="201" t="s">
        <v>19</v>
      </c>
      <c r="F951" s="202" t="s">
        <v>2346</v>
      </c>
      <c r="G951" s="199"/>
      <c r="H951" s="201" t="s">
        <v>19</v>
      </c>
      <c r="I951" s="203"/>
      <c r="J951" s="199"/>
      <c r="K951" s="199"/>
      <c r="L951" s="204"/>
      <c r="M951" s="205"/>
      <c r="N951" s="206"/>
      <c r="O951" s="206"/>
      <c r="P951" s="206"/>
      <c r="Q951" s="206"/>
      <c r="R951" s="206"/>
      <c r="S951" s="206"/>
      <c r="T951" s="207"/>
      <c r="AT951" s="208" t="s">
        <v>195</v>
      </c>
      <c r="AU951" s="208" t="s">
        <v>82</v>
      </c>
      <c r="AV951" s="13" t="s">
        <v>80</v>
      </c>
      <c r="AW951" s="13" t="s">
        <v>35</v>
      </c>
      <c r="AX951" s="13" t="s">
        <v>73</v>
      </c>
      <c r="AY951" s="208" t="s">
        <v>185</v>
      </c>
    </row>
    <row r="952" spans="1:65" s="13" customFormat="1" ht="11.25">
      <c r="B952" s="198"/>
      <c r="C952" s="199"/>
      <c r="D952" s="200" t="s">
        <v>195</v>
      </c>
      <c r="E952" s="201" t="s">
        <v>19</v>
      </c>
      <c r="F952" s="202" t="s">
        <v>2407</v>
      </c>
      <c r="G952" s="199"/>
      <c r="H952" s="201" t="s">
        <v>19</v>
      </c>
      <c r="I952" s="203"/>
      <c r="J952" s="199"/>
      <c r="K952" s="199"/>
      <c r="L952" s="204"/>
      <c r="M952" s="205"/>
      <c r="N952" s="206"/>
      <c r="O952" s="206"/>
      <c r="P952" s="206"/>
      <c r="Q952" s="206"/>
      <c r="R952" s="206"/>
      <c r="S952" s="206"/>
      <c r="T952" s="207"/>
      <c r="AT952" s="208" t="s">
        <v>195</v>
      </c>
      <c r="AU952" s="208" t="s">
        <v>82</v>
      </c>
      <c r="AV952" s="13" t="s">
        <v>80</v>
      </c>
      <c r="AW952" s="13" t="s">
        <v>35</v>
      </c>
      <c r="AX952" s="13" t="s">
        <v>73</v>
      </c>
      <c r="AY952" s="208" t="s">
        <v>185</v>
      </c>
    </row>
    <row r="953" spans="1:65" s="14" customFormat="1" ht="11.25">
      <c r="B953" s="209"/>
      <c r="C953" s="210"/>
      <c r="D953" s="200" t="s">
        <v>195</v>
      </c>
      <c r="E953" s="211" t="s">
        <v>19</v>
      </c>
      <c r="F953" s="212" t="s">
        <v>2408</v>
      </c>
      <c r="G953" s="210"/>
      <c r="H953" s="213">
        <v>22.7</v>
      </c>
      <c r="I953" s="214"/>
      <c r="J953" s="210"/>
      <c r="K953" s="210"/>
      <c r="L953" s="215"/>
      <c r="M953" s="216"/>
      <c r="N953" s="217"/>
      <c r="O953" s="217"/>
      <c r="P953" s="217"/>
      <c r="Q953" s="217"/>
      <c r="R953" s="217"/>
      <c r="S953" s="217"/>
      <c r="T953" s="218"/>
      <c r="AT953" s="219" t="s">
        <v>195</v>
      </c>
      <c r="AU953" s="219" t="s">
        <v>82</v>
      </c>
      <c r="AV953" s="14" t="s">
        <v>82</v>
      </c>
      <c r="AW953" s="14" t="s">
        <v>35</v>
      </c>
      <c r="AX953" s="14" t="s">
        <v>73</v>
      </c>
      <c r="AY953" s="219" t="s">
        <v>185</v>
      </c>
    </row>
    <row r="954" spans="1:65" s="15" customFormat="1" ht="11.25">
      <c r="B954" s="220"/>
      <c r="C954" s="221"/>
      <c r="D954" s="200" t="s">
        <v>195</v>
      </c>
      <c r="E954" s="222" t="s">
        <v>19</v>
      </c>
      <c r="F954" s="223" t="s">
        <v>226</v>
      </c>
      <c r="G954" s="221"/>
      <c r="H954" s="224">
        <v>22.7</v>
      </c>
      <c r="I954" s="225"/>
      <c r="J954" s="221"/>
      <c r="K954" s="221"/>
      <c r="L954" s="226"/>
      <c r="M954" s="227"/>
      <c r="N954" s="228"/>
      <c r="O954" s="228"/>
      <c r="P954" s="228"/>
      <c r="Q954" s="228"/>
      <c r="R954" s="228"/>
      <c r="S954" s="228"/>
      <c r="T954" s="229"/>
      <c r="AT954" s="230" t="s">
        <v>195</v>
      </c>
      <c r="AU954" s="230" t="s">
        <v>82</v>
      </c>
      <c r="AV954" s="15" t="s">
        <v>135</v>
      </c>
      <c r="AW954" s="15" t="s">
        <v>35</v>
      </c>
      <c r="AX954" s="15" t="s">
        <v>80</v>
      </c>
      <c r="AY954" s="230" t="s">
        <v>185</v>
      </c>
    </row>
    <row r="955" spans="1:65" s="2" customFormat="1" ht="16.5" customHeight="1">
      <c r="A955" s="36"/>
      <c r="B955" s="37"/>
      <c r="C955" s="237" t="s">
        <v>1435</v>
      </c>
      <c r="D955" s="237" t="s">
        <v>520</v>
      </c>
      <c r="E955" s="238" t="s">
        <v>2489</v>
      </c>
      <c r="F955" s="239" t="s">
        <v>2490</v>
      </c>
      <c r="G955" s="240" t="s">
        <v>240</v>
      </c>
      <c r="H955" s="241">
        <v>23.154</v>
      </c>
      <c r="I955" s="242"/>
      <c r="J955" s="243">
        <f>ROUND(I955*H955,2)</f>
        <v>0</v>
      </c>
      <c r="K955" s="239" t="s">
        <v>191</v>
      </c>
      <c r="L955" s="244"/>
      <c r="M955" s="245" t="s">
        <v>19</v>
      </c>
      <c r="N955" s="246" t="s">
        <v>44</v>
      </c>
      <c r="O955" s="66"/>
      <c r="P955" s="189">
        <f>O955*H955</f>
        <v>0</v>
      </c>
      <c r="Q955" s="189">
        <v>7.0000000000000001E-3</v>
      </c>
      <c r="R955" s="189">
        <f>Q955*H955</f>
        <v>0.162078</v>
      </c>
      <c r="S955" s="189">
        <v>0</v>
      </c>
      <c r="T955" s="190">
        <f>S955*H955</f>
        <v>0</v>
      </c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R955" s="191" t="s">
        <v>627</v>
      </c>
      <c r="AT955" s="191" t="s">
        <v>520</v>
      </c>
      <c r="AU955" s="191" t="s">
        <v>82</v>
      </c>
      <c r="AY955" s="19" t="s">
        <v>185</v>
      </c>
      <c r="BE955" s="192">
        <f>IF(N955="základní",J955,0)</f>
        <v>0</v>
      </c>
      <c r="BF955" s="192">
        <f>IF(N955="snížená",J955,0)</f>
        <v>0</v>
      </c>
      <c r="BG955" s="192">
        <f>IF(N955="zákl. přenesená",J955,0)</f>
        <v>0</v>
      </c>
      <c r="BH955" s="192">
        <f>IF(N955="sníž. přenesená",J955,0)</f>
        <v>0</v>
      </c>
      <c r="BI955" s="192">
        <f>IF(N955="nulová",J955,0)</f>
        <v>0</v>
      </c>
      <c r="BJ955" s="19" t="s">
        <v>80</v>
      </c>
      <c r="BK955" s="192">
        <f>ROUND(I955*H955,2)</f>
        <v>0</v>
      </c>
      <c r="BL955" s="19" t="s">
        <v>339</v>
      </c>
      <c r="BM955" s="191" t="s">
        <v>2491</v>
      </c>
    </row>
    <row r="956" spans="1:65" s="13" customFormat="1" ht="11.25">
      <c r="B956" s="198"/>
      <c r="C956" s="199"/>
      <c r="D956" s="200" t="s">
        <v>195</v>
      </c>
      <c r="E956" s="201" t="s">
        <v>19</v>
      </c>
      <c r="F956" s="202" t="s">
        <v>2346</v>
      </c>
      <c r="G956" s="199"/>
      <c r="H956" s="201" t="s">
        <v>19</v>
      </c>
      <c r="I956" s="203"/>
      <c r="J956" s="199"/>
      <c r="K956" s="199"/>
      <c r="L956" s="204"/>
      <c r="M956" s="205"/>
      <c r="N956" s="206"/>
      <c r="O956" s="206"/>
      <c r="P956" s="206"/>
      <c r="Q956" s="206"/>
      <c r="R956" s="206"/>
      <c r="S956" s="206"/>
      <c r="T956" s="207"/>
      <c r="AT956" s="208" t="s">
        <v>195</v>
      </c>
      <c r="AU956" s="208" t="s">
        <v>82</v>
      </c>
      <c r="AV956" s="13" t="s">
        <v>80</v>
      </c>
      <c r="AW956" s="13" t="s">
        <v>35</v>
      </c>
      <c r="AX956" s="13" t="s">
        <v>73</v>
      </c>
      <c r="AY956" s="208" t="s">
        <v>185</v>
      </c>
    </row>
    <row r="957" spans="1:65" s="13" customFormat="1" ht="11.25">
      <c r="B957" s="198"/>
      <c r="C957" s="199"/>
      <c r="D957" s="200" t="s">
        <v>195</v>
      </c>
      <c r="E957" s="201" t="s">
        <v>19</v>
      </c>
      <c r="F957" s="202" t="s">
        <v>2407</v>
      </c>
      <c r="G957" s="199"/>
      <c r="H957" s="201" t="s">
        <v>19</v>
      </c>
      <c r="I957" s="203"/>
      <c r="J957" s="199"/>
      <c r="K957" s="199"/>
      <c r="L957" s="204"/>
      <c r="M957" s="205"/>
      <c r="N957" s="206"/>
      <c r="O957" s="206"/>
      <c r="P957" s="206"/>
      <c r="Q957" s="206"/>
      <c r="R957" s="206"/>
      <c r="S957" s="206"/>
      <c r="T957" s="207"/>
      <c r="AT957" s="208" t="s">
        <v>195</v>
      </c>
      <c r="AU957" s="208" t="s">
        <v>82</v>
      </c>
      <c r="AV957" s="13" t="s">
        <v>80</v>
      </c>
      <c r="AW957" s="13" t="s">
        <v>35</v>
      </c>
      <c r="AX957" s="13" t="s">
        <v>73</v>
      </c>
      <c r="AY957" s="208" t="s">
        <v>185</v>
      </c>
    </row>
    <row r="958" spans="1:65" s="14" customFormat="1" ht="11.25">
      <c r="B958" s="209"/>
      <c r="C958" s="210"/>
      <c r="D958" s="200" t="s">
        <v>195</v>
      </c>
      <c r="E958" s="211" t="s">
        <v>19</v>
      </c>
      <c r="F958" s="212" t="s">
        <v>2408</v>
      </c>
      <c r="G958" s="210"/>
      <c r="H958" s="213">
        <v>22.7</v>
      </c>
      <c r="I958" s="214"/>
      <c r="J958" s="210"/>
      <c r="K958" s="210"/>
      <c r="L958" s="215"/>
      <c r="M958" s="216"/>
      <c r="N958" s="217"/>
      <c r="O958" s="217"/>
      <c r="P958" s="217"/>
      <c r="Q958" s="217"/>
      <c r="R958" s="217"/>
      <c r="S958" s="217"/>
      <c r="T958" s="218"/>
      <c r="AT958" s="219" t="s">
        <v>195</v>
      </c>
      <c r="AU958" s="219" t="s">
        <v>82</v>
      </c>
      <c r="AV958" s="14" t="s">
        <v>82</v>
      </c>
      <c r="AW958" s="14" t="s">
        <v>35</v>
      </c>
      <c r="AX958" s="14" t="s">
        <v>73</v>
      </c>
      <c r="AY958" s="219" t="s">
        <v>185</v>
      </c>
    </row>
    <row r="959" spans="1:65" s="15" customFormat="1" ht="11.25">
      <c r="B959" s="220"/>
      <c r="C959" s="221"/>
      <c r="D959" s="200" t="s">
        <v>195</v>
      </c>
      <c r="E959" s="222" t="s">
        <v>19</v>
      </c>
      <c r="F959" s="223" t="s">
        <v>226</v>
      </c>
      <c r="G959" s="221"/>
      <c r="H959" s="224">
        <v>22.7</v>
      </c>
      <c r="I959" s="225"/>
      <c r="J959" s="221"/>
      <c r="K959" s="221"/>
      <c r="L959" s="226"/>
      <c r="M959" s="227"/>
      <c r="N959" s="228"/>
      <c r="O959" s="228"/>
      <c r="P959" s="228"/>
      <c r="Q959" s="228"/>
      <c r="R959" s="228"/>
      <c r="S959" s="228"/>
      <c r="T959" s="229"/>
      <c r="AT959" s="230" t="s">
        <v>195</v>
      </c>
      <c r="AU959" s="230" t="s">
        <v>82</v>
      </c>
      <c r="AV959" s="15" t="s">
        <v>135</v>
      </c>
      <c r="AW959" s="15" t="s">
        <v>35</v>
      </c>
      <c r="AX959" s="15" t="s">
        <v>80</v>
      </c>
      <c r="AY959" s="230" t="s">
        <v>185</v>
      </c>
    </row>
    <row r="960" spans="1:65" s="14" customFormat="1" ht="11.25">
      <c r="B960" s="209"/>
      <c r="C960" s="210"/>
      <c r="D960" s="200" t="s">
        <v>195</v>
      </c>
      <c r="E960" s="210"/>
      <c r="F960" s="212" t="s">
        <v>2492</v>
      </c>
      <c r="G960" s="210"/>
      <c r="H960" s="213">
        <v>23.154</v>
      </c>
      <c r="I960" s="214"/>
      <c r="J960" s="210"/>
      <c r="K960" s="210"/>
      <c r="L960" s="215"/>
      <c r="M960" s="216"/>
      <c r="N960" s="217"/>
      <c r="O960" s="217"/>
      <c r="P960" s="217"/>
      <c r="Q960" s="217"/>
      <c r="R960" s="217"/>
      <c r="S960" s="217"/>
      <c r="T960" s="218"/>
      <c r="AT960" s="219" t="s">
        <v>195</v>
      </c>
      <c r="AU960" s="219" t="s">
        <v>82</v>
      </c>
      <c r="AV960" s="14" t="s">
        <v>82</v>
      </c>
      <c r="AW960" s="14" t="s">
        <v>4</v>
      </c>
      <c r="AX960" s="14" t="s">
        <v>80</v>
      </c>
      <c r="AY960" s="219" t="s">
        <v>185</v>
      </c>
    </row>
    <row r="961" spans="1:65" s="2" customFormat="1" ht="24.2" customHeight="1">
      <c r="A961" s="36"/>
      <c r="B961" s="37"/>
      <c r="C961" s="180" t="s">
        <v>1441</v>
      </c>
      <c r="D961" s="180" t="s">
        <v>187</v>
      </c>
      <c r="E961" s="181" t="s">
        <v>1753</v>
      </c>
      <c r="F961" s="182" t="s">
        <v>1754</v>
      </c>
      <c r="G961" s="183" t="s">
        <v>457</v>
      </c>
      <c r="H961" s="231"/>
      <c r="I961" s="185"/>
      <c r="J961" s="186">
        <f>ROUND(I961*H961,2)</f>
        <v>0</v>
      </c>
      <c r="K961" s="182" t="s">
        <v>191</v>
      </c>
      <c r="L961" s="41"/>
      <c r="M961" s="187" t="s">
        <v>19</v>
      </c>
      <c r="N961" s="188" t="s">
        <v>44</v>
      </c>
      <c r="O961" s="66"/>
      <c r="P961" s="189">
        <f>O961*H961</f>
        <v>0</v>
      </c>
      <c r="Q961" s="189">
        <v>0</v>
      </c>
      <c r="R961" s="189">
        <f>Q961*H961</f>
        <v>0</v>
      </c>
      <c r="S961" s="189">
        <v>0</v>
      </c>
      <c r="T961" s="190">
        <f>S961*H961</f>
        <v>0</v>
      </c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R961" s="191" t="s">
        <v>339</v>
      </c>
      <c r="AT961" s="191" t="s">
        <v>187</v>
      </c>
      <c r="AU961" s="191" t="s">
        <v>82</v>
      </c>
      <c r="AY961" s="19" t="s">
        <v>185</v>
      </c>
      <c r="BE961" s="192">
        <f>IF(N961="základní",J961,0)</f>
        <v>0</v>
      </c>
      <c r="BF961" s="192">
        <f>IF(N961="snížená",J961,0)</f>
        <v>0</v>
      </c>
      <c r="BG961" s="192">
        <f>IF(N961="zákl. přenesená",J961,0)</f>
        <v>0</v>
      </c>
      <c r="BH961" s="192">
        <f>IF(N961="sníž. přenesená",J961,0)</f>
        <v>0</v>
      </c>
      <c r="BI961" s="192">
        <f>IF(N961="nulová",J961,0)</f>
        <v>0</v>
      </c>
      <c r="BJ961" s="19" t="s">
        <v>80</v>
      </c>
      <c r="BK961" s="192">
        <f>ROUND(I961*H961,2)</f>
        <v>0</v>
      </c>
      <c r="BL961" s="19" t="s">
        <v>339</v>
      </c>
      <c r="BM961" s="191" t="s">
        <v>2493</v>
      </c>
    </row>
    <row r="962" spans="1:65" s="2" customFormat="1" ht="11.25">
      <c r="A962" s="36"/>
      <c r="B962" s="37"/>
      <c r="C962" s="38"/>
      <c r="D962" s="193" t="s">
        <v>193</v>
      </c>
      <c r="E962" s="38"/>
      <c r="F962" s="194" t="s">
        <v>1756</v>
      </c>
      <c r="G962" s="38"/>
      <c r="H962" s="38"/>
      <c r="I962" s="195"/>
      <c r="J962" s="38"/>
      <c r="K962" s="38"/>
      <c r="L962" s="41"/>
      <c r="M962" s="196"/>
      <c r="N962" s="197"/>
      <c r="O962" s="66"/>
      <c r="P962" s="66"/>
      <c r="Q962" s="66"/>
      <c r="R962" s="66"/>
      <c r="S962" s="66"/>
      <c r="T962" s="67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T962" s="19" t="s">
        <v>193</v>
      </c>
      <c r="AU962" s="19" t="s">
        <v>82</v>
      </c>
    </row>
    <row r="963" spans="1:65" s="12" customFormat="1" ht="22.9" customHeight="1">
      <c r="B963" s="164"/>
      <c r="C963" s="165"/>
      <c r="D963" s="166" t="s">
        <v>72</v>
      </c>
      <c r="E963" s="178" t="s">
        <v>1757</v>
      </c>
      <c r="F963" s="178" t="s">
        <v>1758</v>
      </c>
      <c r="G963" s="165"/>
      <c r="H963" s="165"/>
      <c r="I963" s="168"/>
      <c r="J963" s="179">
        <f>BK963</f>
        <v>0</v>
      </c>
      <c r="K963" s="165"/>
      <c r="L963" s="170"/>
      <c r="M963" s="171"/>
      <c r="N963" s="172"/>
      <c r="O963" s="172"/>
      <c r="P963" s="173">
        <f>SUM(P964:P1000)</f>
        <v>0</v>
      </c>
      <c r="Q963" s="172"/>
      <c r="R963" s="173">
        <f>SUM(R964:R1000)</f>
        <v>1.051E-2</v>
      </c>
      <c r="S963" s="172"/>
      <c r="T963" s="174">
        <f>SUM(T964:T1000)</f>
        <v>0</v>
      </c>
      <c r="AR963" s="175" t="s">
        <v>82</v>
      </c>
      <c r="AT963" s="176" t="s">
        <v>72</v>
      </c>
      <c r="AU963" s="176" t="s">
        <v>80</v>
      </c>
      <c r="AY963" s="175" t="s">
        <v>185</v>
      </c>
      <c r="BK963" s="177">
        <f>SUM(BK964:BK1000)</f>
        <v>0</v>
      </c>
    </row>
    <row r="964" spans="1:65" s="2" customFormat="1" ht="16.5" customHeight="1">
      <c r="A964" s="36"/>
      <c r="B964" s="37"/>
      <c r="C964" s="180" t="s">
        <v>1446</v>
      </c>
      <c r="D964" s="180" t="s">
        <v>187</v>
      </c>
      <c r="E964" s="181" t="s">
        <v>2494</v>
      </c>
      <c r="F964" s="182" t="s">
        <v>2495</v>
      </c>
      <c r="G964" s="183" t="s">
        <v>1761</v>
      </c>
      <c r="H964" s="184">
        <v>2</v>
      </c>
      <c r="I964" s="185"/>
      <c r="J964" s="186">
        <f>ROUND(I964*H964,2)</f>
        <v>0</v>
      </c>
      <c r="K964" s="182" t="s">
        <v>449</v>
      </c>
      <c r="L964" s="41"/>
      <c r="M964" s="187" t="s">
        <v>19</v>
      </c>
      <c r="N964" s="188" t="s">
        <v>44</v>
      </c>
      <c r="O964" s="66"/>
      <c r="P964" s="189">
        <f>O964*H964</f>
        <v>0</v>
      </c>
      <c r="Q964" s="189">
        <v>8.0000000000000004E-4</v>
      </c>
      <c r="R964" s="189">
        <f>Q964*H964</f>
        <v>1.6000000000000001E-3</v>
      </c>
      <c r="S964" s="189">
        <v>0</v>
      </c>
      <c r="T964" s="190">
        <f>S964*H964</f>
        <v>0</v>
      </c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R964" s="191" t="s">
        <v>339</v>
      </c>
      <c r="AT964" s="191" t="s">
        <v>187</v>
      </c>
      <c r="AU964" s="191" t="s">
        <v>82</v>
      </c>
      <c r="AY964" s="19" t="s">
        <v>185</v>
      </c>
      <c r="BE964" s="192">
        <f>IF(N964="základní",J964,0)</f>
        <v>0</v>
      </c>
      <c r="BF964" s="192">
        <f>IF(N964="snížená",J964,0)</f>
        <v>0</v>
      </c>
      <c r="BG964" s="192">
        <f>IF(N964="zákl. přenesená",J964,0)</f>
        <v>0</v>
      </c>
      <c r="BH964" s="192">
        <f>IF(N964="sníž. přenesená",J964,0)</f>
        <v>0</v>
      </c>
      <c r="BI964" s="192">
        <f>IF(N964="nulová",J964,0)</f>
        <v>0</v>
      </c>
      <c r="BJ964" s="19" t="s">
        <v>80</v>
      </c>
      <c r="BK964" s="192">
        <f>ROUND(I964*H964,2)</f>
        <v>0</v>
      </c>
      <c r="BL964" s="19" t="s">
        <v>339</v>
      </c>
      <c r="BM964" s="191" t="s">
        <v>2496</v>
      </c>
    </row>
    <row r="965" spans="1:65" s="13" customFormat="1" ht="11.25">
      <c r="B965" s="198"/>
      <c r="C965" s="199"/>
      <c r="D965" s="200" t="s">
        <v>195</v>
      </c>
      <c r="E965" s="201" t="s">
        <v>19</v>
      </c>
      <c r="F965" s="202" t="s">
        <v>2497</v>
      </c>
      <c r="G965" s="199"/>
      <c r="H965" s="201" t="s">
        <v>19</v>
      </c>
      <c r="I965" s="203"/>
      <c r="J965" s="199"/>
      <c r="K965" s="199"/>
      <c r="L965" s="204"/>
      <c r="M965" s="205"/>
      <c r="N965" s="206"/>
      <c r="O965" s="206"/>
      <c r="P965" s="206"/>
      <c r="Q965" s="206"/>
      <c r="R965" s="206"/>
      <c r="S965" s="206"/>
      <c r="T965" s="207"/>
      <c r="AT965" s="208" t="s">
        <v>195</v>
      </c>
      <c r="AU965" s="208" t="s">
        <v>82</v>
      </c>
      <c r="AV965" s="13" t="s">
        <v>80</v>
      </c>
      <c r="AW965" s="13" t="s">
        <v>35</v>
      </c>
      <c r="AX965" s="13" t="s">
        <v>73</v>
      </c>
      <c r="AY965" s="208" t="s">
        <v>185</v>
      </c>
    </row>
    <row r="966" spans="1:65" s="14" customFormat="1" ht="11.25">
      <c r="B966" s="209"/>
      <c r="C966" s="210"/>
      <c r="D966" s="200" t="s">
        <v>195</v>
      </c>
      <c r="E966" s="211" t="s">
        <v>19</v>
      </c>
      <c r="F966" s="212" t="s">
        <v>82</v>
      </c>
      <c r="G966" s="210"/>
      <c r="H966" s="213">
        <v>2</v>
      </c>
      <c r="I966" s="214"/>
      <c r="J966" s="210"/>
      <c r="K966" s="210"/>
      <c r="L966" s="215"/>
      <c r="M966" s="216"/>
      <c r="N966" s="217"/>
      <c r="O966" s="217"/>
      <c r="P966" s="217"/>
      <c r="Q966" s="217"/>
      <c r="R966" s="217"/>
      <c r="S966" s="217"/>
      <c r="T966" s="218"/>
      <c r="AT966" s="219" t="s">
        <v>195</v>
      </c>
      <c r="AU966" s="219" t="s">
        <v>82</v>
      </c>
      <c r="AV966" s="14" t="s">
        <v>82</v>
      </c>
      <c r="AW966" s="14" t="s">
        <v>35</v>
      </c>
      <c r="AX966" s="14" t="s">
        <v>73</v>
      </c>
      <c r="AY966" s="219" t="s">
        <v>185</v>
      </c>
    </row>
    <row r="967" spans="1:65" s="15" customFormat="1" ht="11.25">
      <c r="B967" s="220"/>
      <c r="C967" s="221"/>
      <c r="D967" s="200" t="s">
        <v>195</v>
      </c>
      <c r="E967" s="222" t="s">
        <v>19</v>
      </c>
      <c r="F967" s="223" t="s">
        <v>226</v>
      </c>
      <c r="G967" s="221"/>
      <c r="H967" s="224">
        <v>2</v>
      </c>
      <c r="I967" s="225"/>
      <c r="J967" s="221"/>
      <c r="K967" s="221"/>
      <c r="L967" s="226"/>
      <c r="M967" s="227"/>
      <c r="N967" s="228"/>
      <c r="O967" s="228"/>
      <c r="P967" s="228"/>
      <c r="Q967" s="228"/>
      <c r="R967" s="228"/>
      <c r="S967" s="228"/>
      <c r="T967" s="229"/>
      <c r="AT967" s="230" t="s">
        <v>195</v>
      </c>
      <c r="AU967" s="230" t="s">
        <v>82</v>
      </c>
      <c r="AV967" s="15" t="s">
        <v>135</v>
      </c>
      <c r="AW967" s="15" t="s">
        <v>35</v>
      </c>
      <c r="AX967" s="15" t="s">
        <v>80</v>
      </c>
      <c r="AY967" s="230" t="s">
        <v>185</v>
      </c>
    </row>
    <row r="968" spans="1:65" s="2" customFormat="1" ht="16.5" customHeight="1">
      <c r="A968" s="36"/>
      <c r="B968" s="37"/>
      <c r="C968" s="180" t="s">
        <v>1453</v>
      </c>
      <c r="D968" s="180" t="s">
        <v>187</v>
      </c>
      <c r="E968" s="181" t="s">
        <v>2498</v>
      </c>
      <c r="F968" s="182" t="s">
        <v>2499</v>
      </c>
      <c r="G968" s="183" t="s">
        <v>1761</v>
      </c>
      <c r="H968" s="184">
        <v>1</v>
      </c>
      <c r="I968" s="185"/>
      <c r="J968" s="186">
        <f>ROUND(I968*H968,2)</f>
        <v>0</v>
      </c>
      <c r="K968" s="182" t="s">
        <v>449</v>
      </c>
      <c r="L968" s="41"/>
      <c r="M968" s="187" t="s">
        <v>19</v>
      </c>
      <c r="N968" s="188" t="s">
        <v>44</v>
      </c>
      <c r="O968" s="66"/>
      <c r="P968" s="189">
        <f>O968*H968</f>
        <v>0</v>
      </c>
      <c r="Q968" s="189">
        <v>1.2999999999999999E-3</v>
      </c>
      <c r="R968" s="189">
        <f>Q968*H968</f>
        <v>1.2999999999999999E-3</v>
      </c>
      <c r="S968" s="189">
        <v>0</v>
      </c>
      <c r="T968" s="190">
        <f>S968*H968</f>
        <v>0</v>
      </c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R968" s="191" t="s">
        <v>339</v>
      </c>
      <c r="AT968" s="191" t="s">
        <v>187</v>
      </c>
      <c r="AU968" s="191" t="s">
        <v>82</v>
      </c>
      <c r="AY968" s="19" t="s">
        <v>185</v>
      </c>
      <c r="BE968" s="192">
        <f>IF(N968="základní",J968,0)</f>
        <v>0</v>
      </c>
      <c r="BF968" s="192">
        <f>IF(N968="snížená",J968,0)</f>
        <v>0</v>
      </c>
      <c r="BG968" s="192">
        <f>IF(N968="zákl. přenesená",J968,0)</f>
        <v>0</v>
      </c>
      <c r="BH968" s="192">
        <f>IF(N968="sníž. přenesená",J968,0)</f>
        <v>0</v>
      </c>
      <c r="BI968" s="192">
        <f>IF(N968="nulová",J968,0)</f>
        <v>0</v>
      </c>
      <c r="BJ968" s="19" t="s">
        <v>80</v>
      </c>
      <c r="BK968" s="192">
        <f>ROUND(I968*H968,2)</f>
        <v>0</v>
      </c>
      <c r="BL968" s="19" t="s">
        <v>339</v>
      </c>
      <c r="BM968" s="191" t="s">
        <v>2500</v>
      </c>
    </row>
    <row r="969" spans="1:65" s="13" customFormat="1" ht="11.25">
      <c r="B969" s="198"/>
      <c r="C969" s="199"/>
      <c r="D969" s="200" t="s">
        <v>195</v>
      </c>
      <c r="E969" s="201" t="s">
        <v>19</v>
      </c>
      <c r="F969" s="202" t="s">
        <v>2497</v>
      </c>
      <c r="G969" s="199"/>
      <c r="H969" s="201" t="s">
        <v>19</v>
      </c>
      <c r="I969" s="203"/>
      <c r="J969" s="199"/>
      <c r="K969" s="199"/>
      <c r="L969" s="204"/>
      <c r="M969" s="205"/>
      <c r="N969" s="206"/>
      <c r="O969" s="206"/>
      <c r="P969" s="206"/>
      <c r="Q969" s="206"/>
      <c r="R969" s="206"/>
      <c r="S969" s="206"/>
      <c r="T969" s="207"/>
      <c r="AT969" s="208" t="s">
        <v>195</v>
      </c>
      <c r="AU969" s="208" t="s">
        <v>82</v>
      </c>
      <c r="AV969" s="13" t="s">
        <v>80</v>
      </c>
      <c r="AW969" s="13" t="s">
        <v>35</v>
      </c>
      <c r="AX969" s="13" t="s">
        <v>73</v>
      </c>
      <c r="AY969" s="208" t="s">
        <v>185</v>
      </c>
    </row>
    <row r="970" spans="1:65" s="14" customFormat="1" ht="11.25">
      <c r="B970" s="209"/>
      <c r="C970" s="210"/>
      <c r="D970" s="200" t="s">
        <v>195</v>
      </c>
      <c r="E970" s="211" t="s">
        <v>19</v>
      </c>
      <c r="F970" s="212" t="s">
        <v>80</v>
      </c>
      <c r="G970" s="210"/>
      <c r="H970" s="213">
        <v>1</v>
      </c>
      <c r="I970" s="214"/>
      <c r="J970" s="210"/>
      <c r="K970" s="210"/>
      <c r="L970" s="215"/>
      <c r="M970" s="216"/>
      <c r="N970" s="217"/>
      <c r="O970" s="217"/>
      <c r="P970" s="217"/>
      <c r="Q970" s="217"/>
      <c r="R970" s="217"/>
      <c r="S970" s="217"/>
      <c r="T970" s="218"/>
      <c r="AT970" s="219" t="s">
        <v>195</v>
      </c>
      <c r="AU970" s="219" t="s">
        <v>82</v>
      </c>
      <c r="AV970" s="14" t="s">
        <v>82</v>
      </c>
      <c r="AW970" s="14" t="s">
        <v>35</v>
      </c>
      <c r="AX970" s="14" t="s">
        <v>73</v>
      </c>
      <c r="AY970" s="219" t="s">
        <v>185</v>
      </c>
    </row>
    <row r="971" spans="1:65" s="15" customFormat="1" ht="11.25">
      <c r="B971" s="220"/>
      <c r="C971" s="221"/>
      <c r="D971" s="200" t="s">
        <v>195</v>
      </c>
      <c r="E971" s="222" t="s">
        <v>19</v>
      </c>
      <c r="F971" s="223" t="s">
        <v>226</v>
      </c>
      <c r="G971" s="221"/>
      <c r="H971" s="224">
        <v>1</v>
      </c>
      <c r="I971" s="225"/>
      <c r="J971" s="221"/>
      <c r="K971" s="221"/>
      <c r="L971" s="226"/>
      <c r="M971" s="227"/>
      <c r="N971" s="228"/>
      <c r="O971" s="228"/>
      <c r="P971" s="228"/>
      <c r="Q971" s="228"/>
      <c r="R971" s="228"/>
      <c r="S971" s="228"/>
      <c r="T971" s="229"/>
      <c r="AT971" s="230" t="s">
        <v>195</v>
      </c>
      <c r="AU971" s="230" t="s">
        <v>82</v>
      </c>
      <c r="AV971" s="15" t="s">
        <v>135</v>
      </c>
      <c r="AW971" s="15" t="s">
        <v>35</v>
      </c>
      <c r="AX971" s="15" t="s">
        <v>80</v>
      </c>
      <c r="AY971" s="230" t="s">
        <v>185</v>
      </c>
    </row>
    <row r="972" spans="1:65" s="2" customFormat="1" ht="16.5" customHeight="1">
      <c r="A972" s="36"/>
      <c r="B972" s="37"/>
      <c r="C972" s="180" t="s">
        <v>1468</v>
      </c>
      <c r="D972" s="180" t="s">
        <v>187</v>
      </c>
      <c r="E972" s="181" t="s">
        <v>2501</v>
      </c>
      <c r="F972" s="182" t="s">
        <v>2502</v>
      </c>
      <c r="G972" s="183" t="s">
        <v>1761</v>
      </c>
      <c r="H972" s="184">
        <v>1</v>
      </c>
      <c r="I972" s="185"/>
      <c r="J972" s="186">
        <f>ROUND(I972*H972,2)</f>
        <v>0</v>
      </c>
      <c r="K972" s="182" t="s">
        <v>449</v>
      </c>
      <c r="L972" s="41"/>
      <c r="M972" s="187" t="s">
        <v>19</v>
      </c>
      <c r="N972" s="188" t="s">
        <v>44</v>
      </c>
      <c r="O972" s="66"/>
      <c r="P972" s="189">
        <f>O972*H972</f>
        <v>0</v>
      </c>
      <c r="Q972" s="189">
        <v>8.4999999999999995E-4</v>
      </c>
      <c r="R972" s="189">
        <f>Q972*H972</f>
        <v>8.4999999999999995E-4</v>
      </c>
      <c r="S972" s="189">
        <v>0</v>
      </c>
      <c r="T972" s="190">
        <f>S972*H972</f>
        <v>0</v>
      </c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R972" s="191" t="s">
        <v>339</v>
      </c>
      <c r="AT972" s="191" t="s">
        <v>187</v>
      </c>
      <c r="AU972" s="191" t="s">
        <v>82</v>
      </c>
      <c r="AY972" s="19" t="s">
        <v>185</v>
      </c>
      <c r="BE972" s="192">
        <f>IF(N972="základní",J972,0)</f>
        <v>0</v>
      </c>
      <c r="BF972" s="192">
        <f>IF(N972="snížená",J972,0)</f>
        <v>0</v>
      </c>
      <c r="BG972" s="192">
        <f>IF(N972="zákl. přenesená",J972,0)</f>
        <v>0</v>
      </c>
      <c r="BH972" s="192">
        <f>IF(N972="sníž. přenesená",J972,0)</f>
        <v>0</v>
      </c>
      <c r="BI972" s="192">
        <f>IF(N972="nulová",J972,0)</f>
        <v>0</v>
      </c>
      <c r="BJ972" s="19" t="s">
        <v>80</v>
      </c>
      <c r="BK972" s="192">
        <f>ROUND(I972*H972,2)</f>
        <v>0</v>
      </c>
      <c r="BL972" s="19" t="s">
        <v>339</v>
      </c>
      <c r="BM972" s="191" t="s">
        <v>2503</v>
      </c>
    </row>
    <row r="973" spans="1:65" s="13" customFormat="1" ht="11.25">
      <c r="B973" s="198"/>
      <c r="C973" s="199"/>
      <c r="D973" s="200" t="s">
        <v>195</v>
      </c>
      <c r="E973" s="201" t="s">
        <v>19</v>
      </c>
      <c r="F973" s="202" t="s">
        <v>2497</v>
      </c>
      <c r="G973" s="199"/>
      <c r="H973" s="201" t="s">
        <v>19</v>
      </c>
      <c r="I973" s="203"/>
      <c r="J973" s="199"/>
      <c r="K973" s="199"/>
      <c r="L973" s="204"/>
      <c r="M973" s="205"/>
      <c r="N973" s="206"/>
      <c r="O973" s="206"/>
      <c r="P973" s="206"/>
      <c r="Q973" s="206"/>
      <c r="R973" s="206"/>
      <c r="S973" s="206"/>
      <c r="T973" s="207"/>
      <c r="AT973" s="208" t="s">
        <v>195</v>
      </c>
      <c r="AU973" s="208" t="s">
        <v>82</v>
      </c>
      <c r="AV973" s="13" t="s">
        <v>80</v>
      </c>
      <c r="AW973" s="13" t="s">
        <v>35</v>
      </c>
      <c r="AX973" s="13" t="s">
        <v>73</v>
      </c>
      <c r="AY973" s="208" t="s">
        <v>185</v>
      </c>
    </row>
    <row r="974" spans="1:65" s="14" customFormat="1" ht="11.25">
      <c r="B974" s="209"/>
      <c r="C974" s="210"/>
      <c r="D974" s="200" t="s">
        <v>195</v>
      </c>
      <c r="E974" s="211" t="s">
        <v>19</v>
      </c>
      <c r="F974" s="212" t="s">
        <v>80</v>
      </c>
      <c r="G974" s="210"/>
      <c r="H974" s="213">
        <v>1</v>
      </c>
      <c r="I974" s="214"/>
      <c r="J974" s="210"/>
      <c r="K974" s="210"/>
      <c r="L974" s="215"/>
      <c r="M974" s="216"/>
      <c r="N974" s="217"/>
      <c r="O974" s="217"/>
      <c r="P974" s="217"/>
      <c r="Q974" s="217"/>
      <c r="R974" s="217"/>
      <c r="S974" s="217"/>
      <c r="T974" s="218"/>
      <c r="AT974" s="219" t="s">
        <v>195</v>
      </c>
      <c r="AU974" s="219" t="s">
        <v>82</v>
      </c>
      <c r="AV974" s="14" t="s">
        <v>82</v>
      </c>
      <c r="AW974" s="14" t="s">
        <v>35</v>
      </c>
      <c r="AX974" s="14" t="s">
        <v>73</v>
      </c>
      <c r="AY974" s="219" t="s">
        <v>185</v>
      </c>
    </row>
    <row r="975" spans="1:65" s="15" customFormat="1" ht="11.25">
      <c r="B975" s="220"/>
      <c r="C975" s="221"/>
      <c r="D975" s="200" t="s">
        <v>195</v>
      </c>
      <c r="E975" s="222" t="s">
        <v>19</v>
      </c>
      <c r="F975" s="223" t="s">
        <v>226</v>
      </c>
      <c r="G975" s="221"/>
      <c r="H975" s="224">
        <v>1</v>
      </c>
      <c r="I975" s="225"/>
      <c r="J975" s="221"/>
      <c r="K975" s="221"/>
      <c r="L975" s="226"/>
      <c r="M975" s="227"/>
      <c r="N975" s="228"/>
      <c r="O975" s="228"/>
      <c r="P975" s="228"/>
      <c r="Q975" s="228"/>
      <c r="R975" s="228"/>
      <c r="S975" s="228"/>
      <c r="T975" s="229"/>
      <c r="AT975" s="230" t="s">
        <v>195</v>
      </c>
      <c r="AU975" s="230" t="s">
        <v>82</v>
      </c>
      <c r="AV975" s="15" t="s">
        <v>135</v>
      </c>
      <c r="AW975" s="15" t="s">
        <v>35</v>
      </c>
      <c r="AX975" s="15" t="s">
        <v>80</v>
      </c>
      <c r="AY975" s="230" t="s">
        <v>185</v>
      </c>
    </row>
    <row r="976" spans="1:65" s="2" customFormat="1" ht="24.2" customHeight="1">
      <c r="A976" s="36"/>
      <c r="B976" s="37"/>
      <c r="C976" s="180" t="s">
        <v>1473</v>
      </c>
      <c r="D976" s="180" t="s">
        <v>187</v>
      </c>
      <c r="E976" s="181" t="s">
        <v>1759</v>
      </c>
      <c r="F976" s="182" t="s">
        <v>1760</v>
      </c>
      <c r="G976" s="183" t="s">
        <v>1761</v>
      </c>
      <c r="H976" s="184">
        <v>2</v>
      </c>
      <c r="I976" s="185"/>
      <c r="J976" s="186">
        <f>ROUND(I976*H976,2)</f>
        <v>0</v>
      </c>
      <c r="K976" s="182" t="s">
        <v>449</v>
      </c>
      <c r="L976" s="41"/>
      <c r="M976" s="187" t="s">
        <v>19</v>
      </c>
      <c r="N976" s="188" t="s">
        <v>44</v>
      </c>
      <c r="O976" s="66"/>
      <c r="P976" s="189">
        <f>O976*H976</f>
        <v>0</v>
      </c>
      <c r="Q976" s="189">
        <v>5.1999999999999995E-4</v>
      </c>
      <c r="R976" s="189">
        <f>Q976*H976</f>
        <v>1.0399999999999999E-3</v>
      </c>
      <c r="S976" s="189">
        <v>0</v>
      </c>
      <c r="T976" s="190">
        <f>S976*H976</f>
        <v>0</v>
      </c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R976" s="191" t="s">
        <v>339</v>
      </c>
      <c r="AT976" s="191" t="s">
        <v>187</v>
      </c>
      <c r="AU976" s="191" t="s">
        <v>82</v>
      </c>
      <c r="AY976" s="19" t="s">
        <v>185</v>
      </c>
      <c r="BE976" s="192">
        <f>IF(N976="základní",J976,0)</f>
        <v>0</v>
      </c>
      <c r="BF976" s="192">
        <f>IF(N976="snížená",J976,0)</f>
        <v>0</v>
      </c>
      <c r="BG976" s="192">
        <f>IF(N976="zákl. přenesená",J976,0)</f>
        <v>0</v>
      </c>
      <c r="BH976" s="192">
        <f>IF(N976="sníž. přenesená",J976,0)</f>
        <v>0</v>
      </c>
      <c r="BI976" s="192">
        <f>IF(N976="nulová",J976,0)</f>
        <v>0</v>
      </c>
      <c r="BJ976" s="19" t="s">
        <v>80</v>
      </c>
      <c r="BK976" s="192">
        <f>ROUND(I976*H976,2)</f>
        <v>0</v>
      </c>
      <c r="BL976" s="19" t="s">
        <v>339</v>
      </c>
      <c r="BM976" s="191" t="s">
        <v>2504</v>
      </c>
    </row>
    <row r="977" spans="1:65" s="13" customFormat="1" ht="11.25">
      <c r="B977" s="198"/>
      <c r="C977" s="199"/>
      <c r="D977" s="200" t="s">
        <v>195</v>
      </c>
      <c r="E977" s="201" t="s">
        <v>19</v>
      </c>
      <c r="F977" s="202" t="s">
        <v>2497</v>
      </c>
      <c r="G977" s="199"/>
      <c r="H977" s="201" t="s">
        <v>19</v>
      </c>
      <c r="I977" s="203"/>
      <c r="J977" s="199"/>
      <c r="K977" s="199"/>
      <c r="L977" s="204"/>
      <c r="M977" s="205"/>
      <c r="N977" s="206"/>
      <c r="O977" s="206"/>
      <c r="P977" s="206"/>
      <c r="Q977" s="206"/>
      <c r="R977" s="206"/>
      <c r="S977" s="206"/>
      <c r="T977" s="207"/>
      <c r="AT977" s="208" t="s">
        <v>195</v>
      </c>
      <c r="AU977" s="208" t="s">
        <v>82</v>
      </c>
      <c r="AV977" s="13" t="s">
        <v>80</v>
      </c>
      <c r="AW977" s="13" t="s">
        <v>35</v>
      </c>
      <c r="AX977" s="13" t="s">
        <v>73</v>
      </c>
      <c r="AY977" s="208" t="s">
        <v>185</v>
      </c>
    </row>
    <row r="978" spans="1:65" s="14" customFormat="1" ht="11.25">
      <c r="B978" s="209"/>
      <c r="C978" s="210"/>
      <c r="D978" s="200" t="s">
        <v>195</v>
      </c>
      <c r="E978" s="211" t="s">
        <v>19</v>
      </c>
      <c r="F978" s="212" t="s">
        <v>82</v>
      </c>
      <c r="G978" s="210"/>
      <c r="H978" s="213">
        <v>2</v>
      </c>
      <c r="I978" s="214"/>
      <c r="J978" s="210"/>
      <c r="K978" s="210"/>
      <c r="L978" s="215"/>
      <c r="M978" s="216"/>
      <c r="N978" s="217"/>
      <c r="O978" s="217"/>
      <c r="P978" s="217"/>
      <c r="Q978" s="217"/>
      <c r="R978" s="217"/>
      <c r="S978" s="217"/>
      <c r="T978" s="218"/>
      <c r="AT978" s="219" t="s">
        <v>195</v>
      </c>
      <c r="AU978" s="219" t="s">
        <v>82</v>
      </c>
      <c r="AV978" s="14" t="s">
        <v>82</v>
      </c>
      <c r="AW978" s="14" t="s">
        <v>35</v>
      </c>
      <c r="AX978" s="14" t="s">
        <v>73</v>
      </c>
      <c r="AY978" s="219" t="s">
        <v>185</v>
      </c>
    </row>
    <row r="979" spans="1:65" s="15" customFormat="1" ht="11.25">
      <c r="B979" s="220"/>
      <c r="C979" s="221"/>
      <c r="D979" s="200" t="s">
        <v>195</v>
      </c>
      <c r="E979" s="222" t="s">
        <v>19</v>
      </c>
      <c r="F979" s="223" t="s">
        <v>226</v>
      </c>
      <c r="G979" s="221"/>
      <c r="H979" s="224">
        <v>2</v>
      </c>
      <c r="I979" s="225"/>
      <c r="J979" s="221"/>
      <c r="K979" s="221"/>
      <c r="L979" s="226"/>
      <c r="M979" s="227"/>
      <c r="N979" s="228"/>
      <c r="O979" s="228"/>
      <c r="P979" s="228"/>
      <c r="Q979" s="228"/>
      <c r="R979" s="228"/>
      <c r="S979" s="228"/>
      <c r="T979" s="229"/>
      <c r="AT979" s="230" t="s">
        <v>195</v>
      </c>
      <c r="AU979" s="230" t="s">
        <v>82</v>
      </c>
      <c r="AV979" s="15" t="s">
        <v>135</v>
      </c>
      <c r="AW979" s="15" t="s">
        <v>35</v>
      </c>
      <c r="AX979" s="15" t="s">
        <v>80</v>
      </c>
      <c r="AY979" s="230" t="s">
        <v>185</v>
      </c>
    </row>
    <row r="980" spans="1:65" s="2" customFormat="1" ht="16.5" customHeight="1">
      <c r="A980" s="36"/>
      <c r="B980" s="37"/>
      <c r="C980" s="180" t="s">
        <v>1877</v>
      </c>
      <c r="D980" s="180" t="s">
        <v>187</v>
      </c>
      <c r="E980" s="181" t="s">
        <v>1764</v>
      </c>
      <c r="F980" s="182" t="s">
        <v>1765</v>
      </c>
      <c r="G980" s="183" t="s">
        <v>1761</v>
      </c>
      <c r="H980" s="184">
        <v>1</v>
      </c>
      <c r="I980" s="185"/>
      <c r="J980" s="186">
        <f>ROUND(I980*H980,2)</f>
        <v>0</v>
      </c>
      <c r="K980" s="182" t="s">
        <v>449</v>
      </c>
      <c r="L980" s="41"/>
      <c r="M980" s="187" t="s">
        <v>19</v>
      </c>
      <c r="N980" s="188" t="s">
        <v>44</v>
      </c>
      <c r="O980" s="66"/>
      <c r="P980" s="189">
        <f>O980*H980</f>
        <v>0</v>
      </c>
      <c r="Q980" s="189">
        <v>5.1999999999999995E-4</v>
      </c>
      <c r="R980" s="189">
        <f>Q980*H980</f>
        <v>5.1999999999999995E-4</v>
      </c>
      <c r="S980" s="189">
        <v>0</v>
      </c>
      <c r="T980" s="190">
        <f>S980*H980</f>
        <v>0</v>
      </c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R980" s="191" t="s">
        <v>339</v>
      </c>
      <c r="AT980" s="191" t="s">
        <v>187</v>
      </c>
      <c r="AU980" s="191" t="s">
        <v>82</v>
      </c>
      <c r="AY980" s="19" t="s">
        <v>185</v>
      </c>
      <c r="BE980" s="192">
        <f>IF(N980="základní",J980,0)</f>
        <v>0</v>
      </c>
      <c r="BF980" s="192">
        <f>IF(N980="snížená",J980,0)</f>
        <v>0</v>
      </c>
      <c r="BG980" s="192">
        <f>IF(N980="zákl. přenesená",J980,0)</f>
        <v>0</v>
      </c>
      <c r="BH980" s="192">
        <f>IF(N980="sníž. přenesená",J980,0)</f>
        <v>0</v>
      </c>
      <c r="BI980" s="192">
        <f>IF(N980="nulová",J980,0)</f>
        <v>0</v>
      </c>
      <c r="BJ980" s="19" t="s">
        <v>80</v>
      </c>
      <c r="BK980" s="192">
        <f>ROUND(I980*H980,2)</f>
        <v>0</v>
      </c>
      <c r="BL980" s="19" t="s">
        <v>339</v>
      </c>
      <c r="BM980" s="191" t="s">
        <v>2505</v>
      </c>
    </row>
    <row r="981" spans="1:65" s="13" customFormat="1" ht="11.25">
      <c r="B981" s="198"/>
      <c r="C981" s="199"/>
      <c r="D981" s="200" t="s">
        <v>195</v>
      </c>
      <c r="E981" s="201" t="s">
        <v>19</v>
      </c>
      <c r="F981" s="202" t="s">
        <v>2497</v>
      </c>
      <c r="G981" s="199"/>
      <c r="H981" s="201" t="s">
        <v>19</v>
      </c>
      <c r="I981" s="203"/>
      <c r="J981" s="199"/>
      <c r="K981" s="199"/>
      <c r="L981" s="204"/>
      <c r="M981" s="205"/>
      <c r="N981" s="206"/>
      <c r="O981" s="206"/>
      <c r="P981" s="206"/>
      <c r="Q981" s="206"/>
      <c r="R981" s="206"/>
      <c r="S981" s="206"/>
      <c r="T981" s="207"/>
      <c r="AT981" s="208" t="s">
        <v>195</v>
      </c>
      <c r="AU981" s="208" t="s">
        <v>82</v>
      </c>
      <c r="AV981" s="13" t="s">
        <v>80</v>
      </c>
      <c r="AW981" s="13" t="s">
        <v>35</v>
      </c>
      <c r="AX981" s="13" t="s">
        <v>73</v>
      </c>
      <c r="AY981" s="208" t="s">
        <v>185</v>
      </c>
    </row>
    <row r="982" spans="1:65" s="14" customFormat="1" ht="11.25">
      <c r="B982" s="209"/>
      <c r="C982" s="210"/>
      <c r="D982" s="200" t="s">
        <v>195</v>
      </c>
      <c r="E982" s="211" t="s">
        <v>19</v>
      </c>
      <c r="F982" s="212" t="s">
        <v>80</v>
      </c>
      <c r="G982" s="210"/>
      <c r="H982" s="213">
        <v>1</v>
      </c>
      <c r="I982" s="214"/>
      <c r="J982" s="210"/>
      <c r="K982" s="210"/>
      <c r="L982" s="215"/>
      <c r="M982" s="216"/>
      <c r="N982" s="217"/>
      <c r="O982" s="217"/>
      <c r="P982" s="217"/>
      <c r="Q982" s="217"/>
      <c r="R982" s="217"/>
      <c r="S982" s="217"/>
      <c r="T982" s="218"/>
      <c r="AT982" s="219" t="s">
        <v>195</v>
      </c>
      <c r="AU982" s="219" t="s">
        <v>82</v>
      </c>
      <c r="AV982" s="14" t="s">
        <v>82</v>
      </c>
      <c r="AW982" s="14" t="s">
        <v>35</v>
      </c>
      <c r="AX982" s="14" t="s">
        <v>73</v>
      </c>
      <c r="AY982" s="219" t="s">
        <v>185</v>
      </c>
    </row>
    <row r="983" spans="1:65" s="15" customFormat="1" ht="11.25">
      <c r="B983" s="220"/>
      <c r="C983" s="221"/>
      <c r="D983" s="200" t="s">
        <v>195</v>
      </c>
      <c r="E983" s="222" t="s">
        <v>19</v>
      </c>
      <c r="F983" s="223" t="s">
        <v>226</v>
      </c>
      <c r="G983" s="221"/>
      <c r="H983" s="224">
        <v>1</v>
      </c>
      <c r="I983" s="225"/>
      <c r="J983" s="221"/>
      <c r="K983" s="221"/>
      <c r="L983" s="226"/>
      <c r="M983" s="227"/>
      <c r="N983" s="228"/>
      <c r="O983" s="228"/>
      <c r="P983" s="228"/>
      <c r="Q983" s="228"/>
      <c r="R983" s="228"/>
      <c r="S983" s="228"/>
      <c r="T983" s="229"/>
      <c r="AT983" s="230" t="s">
        <v>195</v>
      </c>
      <c r="AU983" s="230" t="s">
        <v>82</v>
      </c>
      <c r="AV983" s="15" t="s">
        <v>135</v>
      </c>
      <c r="AW983" s="15" t="s">
        <v>35</v>
      </c>
      <c r="AX983" s="15" t="s">
        <v>80</v>
      </c>
      <c r="AY983" s="230" t="s">
        <v>185</v>
      </c>
    </row>
    <row r="984" spans="1:65" s="2" customFormat="1" ht="16.5" customHeight="1">
      <c r="A984" s="36"/>
      <c r="B984" s="37"/>
      <c r="C984" s="180" t="s">
        <v>1883</v>
      </c>
      <c r="D984" s="180" t="s">
        <v>187</v>
      </c>
      <c r="E984" s="181" t="s">
        <v>1767</v>
      </c>
      <c r="F984" s="182" t="s">
        <v>1768</v>
      </c>
      <c r="G984" s="183" t="s">
        <v>1761</v>
      </c>
      <c r="H984" s="184">
        <v>3</v>
      </c>
      <c r="I984" s="185"/>
      <c r="J984" s="186">
        <f>ROUND(I984*H984,2)</f>
        <v>0</v>
      </c>
      <c r="K984" s="182" t="s">
        <v>191</v>
      </c>
      <c r="L984" s="41"/>
      <c r="M984" s="187" t="s">
        <v>19</v>
      </c>
      <c r="N984" s="188" t="s">
        <v>44</v>
      </c>
      <c r="O984" s="66"/>
      <c r="P984" s="189">
        <f>O984*H984</f>
        <v>0</v>
      </c>
      <c r="Q984" s="189">
        <v>5.1999999999999995E-4</v>
      </c>
      <c r="R984" s="189">
        <f>Q984*H984</f>
        <v>1.5599999999999998E-3</v>
      </c>
      <c r="S984" s="189">
        <v>0</v>
      </c>
      <c r="T984" s="190">
        <f>S984*H984</f>
        <v>0</v>
      </c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R984" s="191" t="s">
        <v>339</v>
      </c>
      <c r="AT984" s="191" t="s">
        <v>187</v>
      </c>
      <c r="AU984" s="191" t="s">
        <v>82</v>
      </c>
      <c r="AY984" s="19" t="s">
        <v>185</v>
      </c>
      <c r="BE984" s="192">
        <f>IF(N984="základní",J984,0)</f>
        <v>0</v>
      </c>
      <c r="BF984" s="192">
        <f>IF(N984="snížená",J984,0)</f>
        <v>0</v>
      </c>
      <c r="BG984" s="192">
        <f>IF(N984="zákl. přenesená",J984,0)</f>
        <v>0</v>
      </c>
      <c r="BH984" s="192">
        <f>IF(N984="sníž. přenesená",J984,0)</f>
        <v>0</v>
      </c>
      <c r="BI984" s="192">
        <f>IF(N984="nulová",J984,0)</f>
        <v>0</v>
      </c>
      <c r="BJ984" s="19" t="s">
        <v>80</v>
      </c>
      <c r="BK984" s="192">
        <f>ROUND(I984*H984,2)</f>
        <v>0</v>
      </c>
      <c r="BL984" s="19" t="s">
        <v>339</v>
      </c>
      <c r="BM984" s="191" t="s">
        <v>2506</v>
      </c>
    </row>
    <row r="985" spans="1:65" s="2" customFormat="1" ht="11.25">
      <c r="A985" s="36"/>
      <c r="B985" s="37"/>
      <c r="C985" s="38"/>
      <c r="D985" s="193" t="s">
        <v>193</v>
      </c>
      <c r="E985" s="38"/>
      <c r="F985" s="194" t="s">
        <v>1770</v>
      </c>
      <c r="G985" s="38"/>
      <c r="H985" s="38"/>
      <c r="I985" s="195"/>
      <c r="J985" s="38"/>
      <c r="K985" s="38"/>
      <c r="L985" s="41"/>
      <c r="M985" s="196"/>
      <c r="N985" s="197"/>
      <c r="O985" s="66"/>
      <c r="P985" s="66"/>
      <c r="Q985" s="66"/>
      <c r="R985" s="66"/>
      <c r="S985" s="66"/>
      <c r="T985" s="67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T985" s="19" t="s">
        <v>193</v>
      </c>
      <c r="AU985" s="19" t="s">
        <v>82</v>
      </c>
    </row>
    <row r="986" spans="1:65" s="13" customFormat="1" ht="11.25">
      <c r="B986" s="198"/>
      <c r="C986" s="199"/>
      <c r="D986" s="200" t="s">
        <v>195</v>
      </c>
      <c r="E986" s="201" t="s">
        <v>19</v>
      </c>
      <c r="F986" s="202" t="s">
        <v>2497</v>
      </c>
      <c r="G986" s="199"/>
      <c r="H986" s="201" t="s">
        <v>19</v>
      </c>
      <c r="I986" s="203"/>
      <c r="J986" s="199"/>
      <c r="K986" s="199"/>
      <c r="L986" s="204"/>
      <c r="M986" s="205"/>
      <c r="N986" s="206"/>
      <c r="O986" s="206"/>
      <c r="P986" s="206"/>
      <c r="Q986" s="206"/>
      <c r="R986" s="206"/>
      <c r="S986" s="206"/>
      <c r="T986" s="207"/>
      <c r="AT986" s="208" t="s">
        <v>195</v>
      </c>
      <c r="AU986" s="208" t="s">
        <v>82</v>
      </c>
      <c r="AV986" s="13" t="s">
        <v>80</v>
      </c>
      <c r="AW986" s="13" t="s">
        <v>35</v>
      </c>
      <c r="AX986" s="13" t="s">
        <v>73</v>
      </c>
      <c r="AY986" s="208" t="s">
        <v>185</v>
      </c>
    </row>
    <row r="987" spans="1:65" s="14" customFormat="1" ht="11.25">
      <c r="B987" s="209"/>
      <c r="C987" s="210"/>
      <c r="D987" s="200" t="s">
        <v>195</v>
      </c>
      <c r="E987" s="211" t="s">
        <v>19</v>
      </c>
      <c r="F987" s="212" t="s">
        <v>129</v>
      </c>
      <c r="G987" s="210"/>
      <c r="H987" s="213">
        <v>3</v>
      </c>
      <c r="I987" s="214"/>
      <c r="J987" s="210"/>
      <c r="K987" s="210"/>
      <c r="L987" s="215"/>
      <c r="M987" s="216"/>
      <c r="N987" s="217"/>
      <c r="O987" s="217"/>
      <c r="P987" s="217"/>
      <c r="Q987" s="217"/>
      <c r="R987" s="217"/>
      <c r="S987" s="217"/>
      <c r="T987" s="218"/>
      <c r="AT987" s="219" t="s">
        <v>195</v>
      </c>
      <c r="AU987" s="219" t="s">
        <v>82</v>
      </c>
      <c r="AV987" s="14" t="s">
        <v>82</v>
      </c>
      <c r="AW987" s="14" t="s">
        <v>35</v>
      </c>
      <c r="AX987" s="14" t="s">
        <v>73</v>
      </c>
      <c r="AY987" s="219" t="s">
        <v>185</v>
      </c>
    </row>
    <row r="988" spans="1:65" s="15" customFormat="1" ht="11.25">
      <c r="B988" s="220"/>
      <c r="C988" s="221"/>
      <c r="D988" s="200" t="s">
        <v>195</v>
      </c>
      <c r="E988" s="222" t="s">
        <v>19</v>
      </c>
      <c r="F988" s="223" t="s">
        <v>226</v>
      </c>
      <c r="G988" s="221"/>
      <c r="H988" s="224">
        <v>3</v>
      </c>
      <c r="I988" s="225"/>
      <c r="J988" s="221"/>
      <c r="K988" s="221"/>
      <c r="L988" s="226"/>
      <c r="M988" s="227"/>
      <c r="N988" s="228"/>
      <c r="O988" s="228"/>
      <c r="P988" s="228"/>
      <c r="Q988" s="228"/>
      <c r="R988" s="228"/>
      <c r="S988" s="228"/>
      <c r="T988" s="229"/>
      <c r="AT988" s="230" t="s">
        <v>195</v>
      </c>
      <c r="AU988" s="230" t="s">
        <v>82</v>
      </c>
      <c r="AV988" s="15" t="s">
        <v>135</v>
      </c>
      <c r="AW988" s="15" t="s">
        <v>35</v>
      </c>
      <c r="AX988" s="15" t="s">
        <v>80</v>
      </c>
      <c r="AY988" s="230" t="s">
        <v>185</v>
      </c>
    </row>
    <row r="989" spans="1:65" s="2" customFormat="1" ht="16.5" customHeight="1">
      <c r="A989" s="36"/>
      <c r="B989" s="37"/>
      <c r="C989" s="180" t="s">
        <v>1888</v>
      </c>
      <c r="D989" s="180" t="s">
        <v>187</v>
      </c>
      <c r="E989" s="181" t="s">
        <v>1771</v>
      </c>
      <c r="F989" s="182" t="s">
        <v>1772</v>
      </c>
      <c r="G989" s="183" t="s">
        <v>1761</v>
      </c>
      <c r="H989" s="184">
        <v>3</v>
      </c>
      <c r="I989" s="185"/>
      <c r="J989" s="186">
        <f>ROUND(I989*H989,2)</f>
        <v>0</v>
      </c>
      <c r="K989" s="182" t="s">
        <v>191</v>
      </c>
      <c r="L989" s="41"/>
      <c r="M989" s="187" t="s">
        <v>19</v>
      </c>
      <c r="N989" s="188" t="s">
        <v>44</v>
      </c>
      <c r="O989" s="66"/>
      <c r="P989" s="189">
        <f>O989*H989</f>
        <v>0</v>
      </c>
      <c r="Q989" s="189">
        <v>5.1999999999999995E-4</v>
      </c>
      <c r="R989" s="189">
        <f>Q989*H989</f>
        <v>1.5599999999999998E-3</v>
      </c>
      <c r="S989" s="189">
        <v>0</v>
      </c>
      <c r="T989" s="190">
        <f>S989*H989</f>
        <v>0</v>
      </c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R989" s="191" t="s">
        <v>339</v>
      </c>
      <c r="AT989" s="191" t="s">
        <v>187</v>
      </c>
      <c r="AU989" s="191" t="s">
        <v>82</v>
      </c>
      <c r="AY989" s="19" t="s">
        <v>185</v>
      </c>
      <c r="BE989" s="192">
        <f>IF(N989="základní",J989,0)</f>
        <v>0</v>
      </c>
      <c r="BF989" s="192">
        <f>IF(N989="snížená",J989,0)</f>
        <v>0</v>
      </c>
      <c r="BG989" s="192">
        <f>IF(N989="zákl. přenesená",J989,0)</f>
        <v>0</v>
      </c>
      <c r="BH989" s="192">
        <f>IF(N989="sníž. přenesená",J989,0)</f>
        <v>0</v>
      </c>
      <c r="BI989" s="192">
        <f>IF(N989="nulová",J989,0)</f>
        <v>0</v>
      </c>
      <c r="BJ989" s="19" t="s">
        <v>80</v>
      </c>
      <c r="BK989" s="192">
        <f>ROUND(I989*H989,2)</f>
        <v>0</v>
      </c>
      <c r="BL989" s="19" t="s">
        <v>339</v>
      </c>
      <c r="BM989" s="191" t="s">
        <v>2507</v>
      </c>
    </row>
    <row r="990" spans="1:65" s="2" customFormat="1" ht="11.25">
      <c r="A990" s="36"/>
      <c r="B990" s="37"/>
      <c r="C990" s="38"/>
      <c r="D990" s="193" t="s">
        <v>193</v>
      </c>
      <c r="E990" s="38"/>
      <c r="F990" s="194" t="s">
        <v>1774</v>
      </c>
      <c r="G990" s="38"/>
      <c r="H990" s="38"/>
      <c r="I990" s="195"/>
      <c r="J990" s="38"/>
      <c r="K990" s="38"/>
      <c r="L990" s="41"/>
      <c r="M990" s="196"/>
      <c r="N990" s="197"/>
      <c r="O990" s="66"/>
      <c r="P990" s="66"/>
      <c r="Q990" s="66"/>
      <c r="R990" s="66"/>
      <c r="S990" s="66"/>
      <c r="T990" s="67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T990" s="19" t="s">
        <v>193</v>
      </c>
      <c r="AU990" s="19" t="s">
        <v>82</v>
      </c>
    </row>
    <row r="991" spans="1:65" s="13" customFormat="1" ht="11.25">
      <c r="B991" s="198"/>
      <c r="C991" s="199"/>
      <c r="D991" s="200" t="s">
        <v>195</v>
      </c>
      <c r="E991" s="201" t="s">
        <v>19</v>
      </c>
      <c r="F991" s="202" t="s">
        <v>2497</v>
      </c>
      <c r="G991" s="199"/>
      <c r="H991" s="201" t="s">
        <v>19</v>
      </c>
      <c r="I991" s="203"/>
      <c r="J991" s="199"/>
      <c r="K991" s="199"/>
      <c r="L991" s="204"/>
      <c r="M991" s="205"/>
      <c r="N991" s="206"/>
      <c r="O991" s="206"/>
      <c r="P991" s="206"/>
      <c r="Q991" s="206"/>
      <c r="R991" s="206"/>
      <c r="S991" s="206"/>
      <c r="T991" s="207"/>
      <c r="AT991" s="208" t="s">
        <v>195</v>
      </c>
      <c r="AU991" s="208" t="s">
        <v>82</v>
      </c>
      <c r="AV991" s="13" t="s">
        <v>80</v>
      </c>
      <c r="AW991" s="13" t="s">
        <v>35</v>
      </c>
      <c r="AX991" s="13" t="s">
        <v>73</v>
      </c>
      <c r="AY991" s="208" t="s">
        <v>185</v>
      </c>
    </row>
    <row r="992" spans="1:65" s="14" customFormat="1" ht="11.25">
      <c r="B992" s="209"/>
      <c r="C992" s="210"/>
      <c r="D992" s="200" t="s">
        <v>195</v>
      </c>
      <c r="E992" s="211" t="s">
        <v>19</v>
      </c>
      <c r="F992" s="212" t="s">
        <v>129</v>
      </c>
      <c r="G992" s="210"/>
      <c r="H992" s="213">
        <v>3</v>
      </c>
      <c r="I992" s="214"/>
      <c r="J992" s="210"/>
      <c r="K992" s="210"/>
      <c r="L992" s="215"/>
      <c r="M992" s="216"/>
      <c r="N992" s="217"/>
      <c r="O992" s="217"/>
      <c r="P992" s="217"/>
      <c r="Q992" s="217"/>
      <c r="R992" s="217"/>
      <c r="S992" s="217"/>
      <c r="T992" s="218"/>
      <c r="AT992" s="219" t="s">
        <v>195</v>
      </c>
      <c r="AU992" s="219" t="s">
        <v>82</v>
      </c>
      <c r="AV992" s="14" t="s">
        <v>82</v>
      </c>
      <c r="AW992" s="14" t="s">
        <v>35</v>
      </c>
      <c r="AX992" s="14" t="s">
        <v>73</v>
      </c>
      <c r="AY992" s="219" t="s">
        <v>185</v>
      </c>
    </row>
    <row r="993" spans="1:65" s="15" customFormat="1" ht="11.25">
      <c r="B993" s="220"/>
      <c r="C993" s="221"/>
      <c r="D993" s="200" t="s">
        <v>195</v>
      </c>
      <c r="E993" s="222" t="s">
        <v>19</v>
      </c>
      <c r="F993" s="223" t="s">
        <v>226</v>
      </c>
      <c r="G993" s="221"/>
      <c r="H993" s="224">
        <v>3</v>
      </c>
      <c r="I993" s="225"/>
      <c r="J993" s="221"/>
      <c r="K993" s="221"/>
      <c r="L993" s="226"/>
      <c r="M993" s="227"/>
      <c r="N993" s="228"/>
      <c r="O993" s="228"/>
      <c r="P993" s="228"/>
      <c r="Q993" s="228"/>
      <c r="R993" s="228"/>
      <c r="S993" s="228"/>
      <c r="T993" s="229"/>
      <c r="AT993" s="230" t="s">
        <v>195</v>
      </c>
      <c r="AU993" s="230" t="s">
        <v>82</v>
      </c>
      <c r="AV993" s="15" t="s">
        <v>135</v>
      </c>
      <c r="AW993" s="15" t="s">
        <v>35</v>
      </c>
      <c r="AX993" s="15" t="s">
        <v>80</v>
      </c>
      <c r="AY993" s="230" t="s">
        <v>185</v>
      </c>
    </row>
    <row r="994" spans="1:65" s="2" customFormat="1" ht="16.5" customHeight="1">
      <c r="A994" s="36"/>
      <c r="B994" s="37"/>
      <c r="C994" s="180" t="s">
        <v>1891</v>
      </c>
      <c r="D994" s="180" t="s">
        <v>187</v>
      </c>
      <c r="E994" s="181" t="s">
        <v>1775</v>
      </c>
      <c r="F994" s="182" t="s">
        <v>1776</v>
      </c>
      <c r="G994" s="183" t="s">
        <v>1761</v>
      </c>
      <c r="H994" s="184">
        <v>4</v>
      </c>
      <c r="I994" s="185"/>
      <c r="J994" s="186">
        <f>ROUND(I994*H994,2)</f>
        <v>0</v>
      </c>
      <c r="K994" s="182" t="s">
        <v>191</v>
      </c>
      <c r="L994" s="41"/>
      <c r="M994" s="187" t="s">
        <v>19</v>
      </c>
      <c r="N994" s="188" t="s">
        <v>44</v>
      </c>
      <c r="O994" s="66"/>
      <c r="P994" s="189">
        <f>O994*H994</f>
        <v>0</v>
      </c>
      <c r="Q994" s="189">
        <v>5.1999999999999995E-4</v>
      </c>
      <c r="R994" s="189">
        <f>Q994*H994</f>
        <v>2.0799999999999998E-3</v>
      </c>
      <c r="S994" s="189">
        <v>0</v>
      </c>
      <c r="T994" s="190">
        <f>S994*H994</f>
        <v>0</v>
      </c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R994" s="191" t="s">
        <v>339</v>
      </c>
      <c r="AT994" s="191" t="s">
        <v>187</v>
      </c>
      <c r="AU994" s="191" t="s">
        <v>82</v>
      </c>
      <c r="AY994" s="19" t="s">
        <v>185</v>
      </c>
      <c r="BE994" s="192">
        <f>IF(N994="základní",J994,0)</f>
        <v>0</v>
      </c>
      <c r="BF994" s="192">
        <f>IF(N994="snížená",J994,0)</f>
        <v>0</v>
      </c>
      <c r="BG994" s="192">
        <f>IF(N994="zákl. přenesená",J994,0)</f>
        <v>0</v>
      </c>
      <c r="BH994" s="192">
        <f>IF(N994="sníž. přenesená",J994,0)</f>
        <v>0</v>
      </c>
      <c r="BI994" s="192">
        <f>IF(N994="nulová",J994,0)</f>
        <v>0</v>
      </c>
      <c r="BJ994" s="19" t="s">
        <v>80</v>
      </c>
      <c r="BK994" s="192">
        <f>ROUND(I994*H994,2)</f>
        <v>0</v>
      </c>
      <c r="BL994" s="19" t="s">
        <v>339</v>
      </c>
      <c r="BM994" s="191" t="s">
        <v>2508</v>
      </c>
    </row>
    <row r="995" spans="1:65" s="2" customFormat="1" ht="11.25">
      <c r="A995" s="36"/>
      <c r="B995" s="37"/>
      <c r="C995" s="38"/>
      <c r="D995" s="193" t="s">
        <v>193</v>
      </c>
      <c r="E995" s="38"/>
      <c r="F995" s="194" t="s">
        <v>1778</v>
      </c>
      <c r="G995" s="38"/>
      <c r="H995" s="38"/>
      <c r="I995" s="195"/>
      <c r="J995" s="38"/>
      <c r="K995" s="38"/>
      <c r="L995" s="41"/>
      <c r="M995" s="196"/>
      <c r="N995" s="197"/>
      <c r="O995" s="66"/>
      <c r="P995" s="66"/>
      <c r="Q995" s="66"/>
      <c r="R995" s="66"/>
      <c r="S995" s="66"/>
      <c r="T995" s="67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T995" s="19" t="s">
        <v>193</v>
      </c>
      <c r="AU995" s="19" t="s">
        <v>82</v>
      </c>
    </row>
    <row r="996" spans="1:65" s="13" customFormat="1" ht="11.25">
      <c r="B996" s="198"/>
      <c r="C996" s="199"/>
      <c r="D996" s="200" t="s">
        <v>195</v>
      </c>
      <c r="E996" s="201" t="s">
        <v>19</v>
      </c>
      <c r="F996" s="202" t="s">
        <v>2497</v>
      </c>
      <c r="G996" s="199"/>
      <c r="H996" s="201" t="s">
        <v>19</v>
      </c>
      <c r="I996" s="203"/>
      <c r="J996" s="199"/>
      <c r="K996" s="199"/>
      <c r="L996" s="204"/>
      <c r="M996" s="205"/>
      <c r="N996" s="206"/>
      <c r="O996" s="206"/>
      <c r="P996" s="206"/>
      <c r="Q996" s="206"/>
      <c r="R996" s="206"/>
      <c r="S996" s="206"/>
      <c r="T996" s="207"/>
      <c r="AT996" s="208" t="s">
        <v>195</v>
      </c>
      <c r="AU996" s="208" t="s">
        <v>82</v>
      </c>
      <c r="AV996" s="13" t="s">
        <v>80</v>
      </c>
      <c r="AW996" s="13" t="s">
        <v>35</v>
      </c>
      <c r="AX996" s="13" t="s">
        <v>73</v>
      </c>
      <c r="AY996" s="208" t="s">
        <v>185</v>
      </c>
    </row>
    <row r="997" spans="1:65" s="14" customFormat="1" ht="11.25">
      <c r="B997" s="209"/>
      <c r="C997" s="210"/>
      <c r="D997" s="200" t="s">
        <v>195</v>
      </c>
      <c r="E997" s="211" t="s">
        <v>19</v>
      </c>
      <c r="F997" s="212" t="s">
        <v>135</v>
      </c>
      <c r="G997" s="210"/>
      <c r="H997" s="213">
        <v>4</v>
      </c>
      <c r="I997" s="214"/>
      <c r="J997" s="210"/>
      <c r="K997" s="210"/>
      <c r="L997" s="215"/>
      <c r="M997" s="216"/>
      <c r="N997" s="217"/>
      <c r="O997" s="217"/>
      <c r="P997" s="217"/>
      <c r="Q997" s="217"/>
      <c r="R997" s="217"/>
      <c r="S997" s="217"/>
      <c r="T997" s="218"/>
      <c r="AT997" s="219" t="s">
        <v>195</v>
      </c>
      <c r="AU997" s="219" t="s">
        <v>82</v>
      </c>
      <c r="AV997" s="14" t="s">
        <v>82</v>
      </c>
      <c r="AW997" s="14" t="s">
        <v>35</v>
      </c>
      <c r="AX997" s="14" t="s">
        <v>73</v>
      </c>
      <c r="AY997" s="219" t="s">
        <v>185</v>
      </c>
    </row>
    <row r="998" spans="1:65" s="15" customFormat="1" ht="11.25">
      <c r="B998" s="220"/>
      <c r="C998" s="221"/>
      <c r="D998" s="200" t="s">
        <v>195</v>
      </c>
      <c r="E998" s="222" t="s">
        <v>19</v>
      </c>
      <c r="F998" s="223" t="s">
        <v>226</v>
      </c>
      <c r="G998" s="221"/>
      <c r="H998" s="224">
        <v>4</v>
      </c>
      <c r="I998" s="225"/>
      <c r="J998" s="221"/>
      <c r="K998" s="221"/>
      <c r="L998" s="226"/>
      <c r="M998" s="227"/>
      <c r="N998" s="228"/>
      <c r="O998" s="228"/>
      <c r="P998" s="228"/>
      <c r="Q998" s="228"/>
      <c r="R998" s="228"/>
      <c r="S998" s="228"/>
      <c r="T998" s="229"/>
      <c r="AT998" s="230" t="s">
        <v>195</v>
      </c>
      <c r="AU998" s="230" t="s">
        <v>82</v>
      </c>
      <c r="AV998" s="15" t="s">
        <v>135</v>
      </c>
      <c r="AW998" s="15" t="s">
        <v>35</v>
      </c>
      <c r="AX998" s="15" t="s">
        <v>80</v>
      </c>
      <c r="AY998" s="230" t="s">
        <v>185</v>
      </c>
    </row>
    <row r="999" spans="1:65" s="2" customFormat="1" ht="24.2" customHeight="1">
      <c r="A999" s="36"/>
      <c r="B999" s="37"/>
      <c r="C999" s="180" t="s">
        <v>1893</v>
      </c>
      <c r="D999" s="180" t="s">
        <v>187</v>
      </c>
      <c r="E999" s="181" t="s">
        <v>1779</v>
      </c>
      <c r="F999" s="182" t="s">
        <v>1780</v>
      </c>
      <c r="G999" s="183" t="s">
        <v>457</v>
      </c>
      <c r="H999" s="231"/>
      <c r="I999" s="185"/>
      <c r="J999" s="186">
        <f>ROUND(I999*H999,2)</f>
        <v>0</v>
      </c>
      <c r="K999" s="182" t="s">
        <v>191</v>
      </c>
      <c r="L999" s="41"/>
      <c r="M999" s="187" t="s">
        <v>19</v>
      </c>
      <c r="N999" s="188" t="s">
        <v>44</v>
      </c>
      <c r="O999" s="66"/>
      <c r="P999" s="189">
        <f>O999*H999</f>
        <v>0</v>
      </c>
      <c r="Q999" s="189">
        <v>0</v>
      </c>
      <c r="R999" s="189">
        <f>Q999*H999</f>
        <v>0</v>
      </c>
      <c r="S999" s="189">
        <v>0</v>
      </c>
      <c r="T999" s="190">
        <f>S999*H999</f>
        <v>0</v>
      </c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R999" s="191" t="s">
        <v>339</v>
      </c>
      <c r="AT999" s="191" t="s">
        <v>187</v>
      </c>
      <c r="AU999" s="191" t="s">
        <v>82</v>
      </c>
      <c r="AY999" s="19" t="s">
        <v>185</v>
      </c>
      <c r="BE999" s="192">
        <f>IF(N999="základní",J999,0)</f>
        <v>0</v>
      </c>
      <c r="BF999" s="192">
        <f>IF(N999="snížená",J999,0)</f>
        <v>0</v>
      </c>
      <c r="BG999" s="192">
        <f>IF(N999="zákl. přenesená",J999,0)</f>
        <v>0</v>
      </c>
      <c r="BH999" s="192">
        <f>IF(N999="sníž. přenesená",J999,0)</f>
        <v>0</v>
      </c>
      <c r="BI999" s="192">
        <f>IF(N999="nulová",J999,0)</f>
        <v>0</v>
      </c>
      <c r="BJ999" s="19" t="s">
        <v>80</v>
      </c>
      <c r="BK999" s="192">
        <f>ROUND(I999*H999,2)</f>
        <v>0</v>
      </c>
      <c r="BL999" s="19" t="s">
        <v>339</v>
      </c>
      <c r="BM999" s="191" t="s">
        <v>2509</v>
      </c>
    </row>
    <row r="1000" spans="1:65" s="2" customFormat="1" ht="11.25">
      <c r="A1000" s="36"/>
      <c r="B1000" s="37"/>
      <c r="C1000" s="38"/>
      <c r="D1000" s="193" t="s">
        <v>193</v>
      </c>
      <c r="E1000" s="38"/>
      <c r="F1000" s="194" t="s">
        <v>1782</v>
      </c>
      <c r="G1000" s="38"/>
      <c r="H1000" s="38"/>
      <c r="I1000" s="195"/>
      <c r="J1000" s="38"/>
      <c r="K1000" s="38"/>
      <c r="L1000" s="41"/>
      <c r="M1000" s="196"/>
      <c r="N1000" s="197"/>
      <c r="O1000" s="66"/>
      <c r="P1000" s="66"/>
      <c r="Q1000" s="66"/>
      <c r="R1000" s="66"/>
      <c r="S1000" s="66"/>
      <c r="T1000" s="67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T1000" s="19" t="s">
        <v>193</v>
      </c>
      <c r="AU1000" s="19" t="s">
        <v>82</v>
      </c>
    </row>
    <row r="1001" spans="1:65" s="12" customFormat="1" ht="22.9" customHeight="1">
      <c r="B1001" s="164"/>
      <c r="C1001" s="165"/>
      <c r="D1001" s="166" t="s">
        <v>72</v>
      </c>
      <c r="E1001" s="178" t="s">
        <v>1219</v>
      </c>
      <c r="F1001" s="178" t="s">
        <v>1220</v>
      </c>
      <c r="G1001" s="165"/>
      <c r="H1001" s="165"/>
      <c r="I1001" s="168"/>
      <c r="J1001" s="179">
        <f>BK1001</f>
        <v>0</v>
      </c>
      <c r="K1001" s="165"/>
      <c r="L1001" s="170"/>
      <c r="M1001" s="171"/>
      <c r="N1001" s="172"/>
      <c r="O1001" s="172"/>
      <c r="P1001" s="173">
        <f>SUM(P1002:P1120)</f>
        <v>0</v>
      </c>
      <c r="Q1001" s="172"/>
      <c r="R1001" s="173">
        <f>SUM(R1002:R1120)</f>
        <v>14.145357680000002</v>
      </c>
      <c r="S1001" s="172"/>
      <c r="T1001" s="174">
        <f>SUM(T1002:T1120)</f>
        <v>0</v>
      </c>
      <c r="AR1001" s="175" t="s">
        <v>82</v>
      </c>
      <c r="AT1001" s="176" t="s">
        <v>72</v>
      </c>
      <c r="AU1001" s="176" t="s">
        <v>80</v>
      </c>
      <c r="AY1001" s="175" t="s">
        <v>185</v>
      </c>
      <c r="BK1001" s="177">
        <f>SUM(BK1002:BK1120)</f>
        <v>0</v>
      </c>
    </row>
    <row r="1002" spans="1:65" s="2" customFormat="1" ht="33" customHeight="1">
      <c r="A1002" s="36"/>
      <c r="B1002" s="37"/>
      <c r="C1002" s="180" t="s">
        <v>1895</v>
      </c>
      <c r="D1002" s="180" t="s">
        <v>187</v>
      </c>
      <c r="E1002" s="181" t="s">
        <v>1783</v>
      </c>
      <c r="F1002" s="182" t="s">
        <v>1784</v>
      </c>
      <c r="G1002" s="183" t="s">
        <v>240</v>
      </c>
      <c r="H1002" s="184">
        <v>69.668000000000006</v>
      </c>
      <c r="I1002" s="185"/>
      <c r="J1002" s="186">
        <f>ROUND(I1002*H1002,2)</f>
        <v>0</v>
      </c>
      <c r="K1002" s="182" t="s">
        <v>191</v>
      </c>
      <c r="L1002" s="41"/>
      <c r="M1002" s="187" t="s">
        <v>19</v>
      </c>
      <c r="N1002" s="188" t="s">
        <v>44</v>
      </c>
      <c r="O1002" s="66"/>
      <c r="P1002" s="189">
        <f>O1002*H1002</f>
        <v>0</v>
      </c>
      <c r="Q1002" s="189">
        <v>2.681E-2</v>
      </c>
      <c r="R1002" s="189">
        <f>Q1002*H1002</f>
        <v>1.8677990800000002</v>
      </c>
      <c r="S1002" s="189">
        <v>0</v>
      </c>
      <c r="T1002" s="190">
        <f>S1002*H1002</f>
        <v>0</v>
      </c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R1002" s="191" t="s">
        <v>339</v>
      </c>
      <c r="AT1002" s="191" t="s">
        <v>187</v>
      </c>
      <c r="AU1002" s="191" t="s">
        <v>82</v>
      </c>
      <c r="AY1002" s="19" t="s">
        <v>185</v>
      </c>
      <c r="BE1002" s="192">
        <f>IF(N1002="základní",J1002,0)</f>
        <v>0</v>
      </c>
      <c r="BF1002" s="192">
        <f>IF(N1002="snížená",J1002,0)</f>
        <v>0</v>
      </c>
      <c r="BG1002" s="192">
        <f>IF(N1002="zákl. přenesená",J1002,0)</f>
        <v>0</v>
      </c>
      <c r="BH1002" s="192">
        <f>IF(N1002="sníž. přenesená",J1002,0)</f>
        <v>0</v>
      </c>
      <c r="BI1002" s="192">
        <f>IF(N1002="nulová",J1002,0)</f>
        <v>0</v>
      </c>
      <c r="BJ1002" s="19" t="s">
        <v>80</v>
      </c>
      <c r="BK1002" s="192">
        <f>ROUND(I1002*H1002,2)</f>
        <v>0</v>
      </c>
      <c r="BL1002" s="19" t="s">
        <v>339</v>
      </c>
      <c r="BM1002" s="191" t="s">
        <v>2510</v>
      </c>
    </row>
    <row r="1003" spans="1:65" s="2" customFormat="1" ht="11.25">
      <c r="A1003" s="36"/>
      <c r="B1003" s="37"/>
      <c r="C1003" s="38"/>
      <c r="D1003" s="193" t="s">
        <v>193</v>
      </c>
      <c r="E1003" s="38"/>
      <c r="F1003" s="194" t="s">
        <v>1786</v>
      </c>
      <c r="G1003" s="38"/>
      <c r="H1003" s="38"/>
      <c r="I1003" s="195"/>
      <c r="J1003" s="38"/>
      <c r="K1003" s="38"/>
      <c r="L1003" s="41"/>
      <c r="M1003" s="196"/>
      <c r="N1003" s="197"/>
      <c r="O1003" s="66"/>
      <c r="P1003" s="66"/>
      <c r="Q1003" s="66"/>
      <c r="R1003" s="66"/>
      <c r="S1003" s="66"/>
      <c r="T1003" s="67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T1003" s="19" t="s">
        <v>193</v>
      </c>
      <c r="AU1003" s="19" t="s">
        <v>82</v>
      </c>
    </row>
    <row r="1004" spans="1:65" s="13" customFormat="1" ht="11.25">
      <c r="B1004" s="198"/>
      <c r="C1004" s="199"/>
      <c r="D1004" s="200" t="s">
        <v>195</v>
      </c>
      <c r="E1004" s="201" t="s">
        <v>19</v>
      </c>
      <c r="F1004" s="202" t="s">
        <v>2346</v>
      </c>
      <c r="G1004" s="199"/>
      <c r="H1004" s="201" t="s">
        <v>19</v>
      </c>
      <c r="I1004" s="203"/>
      <c r="J1004" s="199"/>
      <c r="K1004" s="199"/>
      <c r="L1004" s="204"/>
      <c r="M1004" s="205"/>
      <c r="N1004" s="206"/>
      <c r="O1004" s="206"/>
      <c r="P1004" s="206"/>
      <c r="Q1004" s="206"/>
      <c r="R1004" s="206"/>
      <c r="S1004" s="206"/>
      <c r="T1004" s="207"/>
      <c r="AT1004" s="208" t="s">
        <v>195</v>
      </c>
      <c r="AU1004" s="208" t="s">
        <v>82</v>
      </c>
      <c r="AV1004" s="13" t="s">
        <v>80</v>
      </c>
      <c r="AW1004" s="13" t="s">
        <v>35</v>
      </c>
      <c r="AX1004" s="13" t="s">
        <v>73</v>
      </c>
      <c r="AY1004" s="208" t="s">
        <v>185</v>
      </c>
    </row>
    <row r="1005" spans="1:65" s="13" customFormat="1" ht="11.25">
      <c r="B1005" s="198"/>
      <c r="C1005" s="199"/>
      <c r="D1005" s="200" t="s">
        <v>195</v>
      </c>
      <c r="E1005" s="201" t="s">
        <v>19</v>
      </c>
      <c r="F1005" s="202" t="s">
        <v>2511</v>
      </c>
      <c r="G1005" s="199"/>
      <c r="H1005" s="201" t="s">
        <v>19</v>
      </c>
      <c r="I1005" s="203"/>
      <c r="J1005" s="199"/>
      <c r="K1005" s="199"/>
      <c r="L1005" s="204"/>
      <c r="M1005" s="205"/>
      <c r="N1005" s="206"/>
      <c r="O1005" s="206"/>
      <c r="P1005" s="206"/>
      <c r="Q1005" s="206"/>
      <c r="R1005" s="206"/>
      <c r="S1005" s="206"/>
      <c r="T1005" s="207"/>
      <c r="AT1005" s="208" t="s">
        <v>195</v>
      </c>
      <c r="AU1005" s="208" t="s">
        <v>82</v>
      </c>
      <c r="AV1005" s="13" t="s">
        <v>80</v>
      </c>
      <c r="AW1005" s="13" t="s">
        <v>35</v>
      </c>
      <c r="AX1005" s="13" t="s">
        <v>73</v>
      </c>
      <c r="AY1005" s="208" t="s">
        <v>185</v>
      </c>
    </row>
    <row r="1006" spans="1:65" s="14" customFormat="1" ht="11.25">
      <c r="B1006" s="209"/>
      <c r="C1006" s="210"/>
      <c r="D1006" s="200" t="s">
        <v>195</v>
      </c>
      <c r="E1006" s="211" t="s">
        <v>19</v>
      </c>
      <c r="F1006" s="212" t="s">
        <v>2512</v>
      </c>
      <c r="G1006" s="210"/>
      <c r="H1006" s="213">
        <v>15.62</v>
      </c>
      <c r="I1006" s="214"/>
      <c r="J1006" s="210"/>
      <c r="K1006" s="210"/>
      <c r="L1006" s="215"/>
      <c r="M1006" s="216"/>
      <c r="N1006" s="217"/>
      <c r="O1006" s="217"/>
      <c r="P1006" s="217"/>
      <c r="Q1006" s="217"/>
      <c r="R1006" s="217"/>
      <c r="S1006" s="217"/>
      <c r="T1006" s="218"/>
      <c r="AT1006" s="219" t="s">
        <v>195</v>
      </c>
      <c r="AU1006" s="219" t="s">
        <v>82</v>
      </c>
      <c r="AV1006" s="14" t="s">
        <v>82</v>
      </c>
      <c r="AW1006" s="14" t="s">
        <v>35</v>
      </c>
      <c r="AX1006" s="14" t="s">
        <v>73</v>
      </c>
      <c r="AY1006" s="219" t="s">
        <v>185</v>
      </c>
    </row>
    <row r="1007" spans="1:65" s="14" customFormat="1" ht="11.25">
      <c r="B1007" s="209"/>
      <c r="C1007" s="210"/>
      <c r="D1007" s="200" t="s">
        <v>195</v>
      </c>
      <c r="E1007" s="211" t="s">
        <v>19</v>
      </c>
      <c r="F1007" s="212" t="s">
        <v>2513</v>
      </c>
      <c r="G1007" s="210"/>
      <c r="H1007" s="213">
        <v>10.295</v>
      </c>
      <c r="I1007" s="214"/>
      <c r="J1007" s="210"/>
      <c r="K1007" s="210"/>
      <c r="L1007" s="215"/>
      <c r="M1007" s="216"/>
      <c r="N1007" s="217"/>
      <c r="O1007" s="217"/>
      <c r="P1007" s="217"/>
      <c r="Q1007" s="217"/>
      <c r="R1007" s="217"/>
      <c r="S1007" s="217"/>
      <c r="T1007" s="218"/>
      <c r="AT1007" s="219" t="s">
        <v>195</v>
      </c>
      <c r="AU1007" s="219" t="s">
        <v>82</v>
      </c>
      <c r="AV1007" s="14" t="s">
        <v>82</v>
      </c>
      <c r="AW1007" s="14" t="s">
        <v>35</v>
      </c>
      <c r="AX1007" s="14" t="s">
        <v>73</v>
      </c>
      <c r="AY1007" s="219" t="s">
        <v>185</v>
      </c>
    </row>
    <row r="1008" spans="1:65" s="14" customFormat="1" ht="11.25">
      <c r="B1008" s="209"/>
      <c r="C1008" s="210"/>
      <c r="D1008" s="200" t="s">
        <v>195</v>
      </c>
      <c r="E1008" s="211" t="s">
        <v>19</v>
      </c>
      <c r="F1008" s="212" t="s">
        <v>2514</v>
      </c>
      <c r="G1008" s="210"/>
      <c r="H1008" s="213">
        <v>9.4789999999999992</v>
      </c>
      <c r="I1008" s="214"/>
      <c r="J1008" s="210"/>
      <c r="K1008" s="210"/>
      <c r="L1008" s="215"/>
      <c r="M1008" s="216"/>
      <c r="N1008" s="217"/>
      <c r="O1008" s="217"/>
      <c r="P1008" s="217"/>
      <c r="Q1008" s="217"/>
      <c r="R1008" s="217"/>
      <c r="S1008" s="217"/>
      <c r="T1008" s="218"/>
      <c r="AT1008" s="219" t="s">
        <v>195</v>
      </c>
      <c r="AU1008" s="219" t="s">
        <v>82</v>
      </c>
      <c r="AV1008" s="14" t="s">
        <v>82</v>
      </c>
      <c r="AW1008" s="14" t="s">
        <v>35</v>
      </c>
      <c r="AX1008" s="14" t="s">
        <v>73</v>
      </c>
      <c r="AY1008" s="219" t="s">
        <v>185</v>
      </c>
    </row>
    <row r="1009" spans="1:65" s="14" customFormat="1" ht="11.25">
      <c r="B1009" s="209"/>
      <c r="C1009" s="210"/>
      <c r="D1009" s="200" t="s">
        <v>195</v>
      </c>
      <c r="E1009" s="211" t="s">
        <v>19</v>
      </c>
      <c r="F1009" s="212" t="s">
        <v>1790</v>
      </c>
      <c r="G1009" s="210"/>
      <c r="H1009" s="213">
        <v>-1.8180000000000001</v>
      </c>
      <c r="I1009" s="214"/>
      <c r="J1009" s="210"/>
      <c r="K1009" s="210"/>
      <c r="L1009" s="215"/>
      <c r="M1009" s="216"/>
      <c r="N1009" s="217"/>
      <c r="O1009" s="217"/>
      <c r="P1009" s="217"/>
      <c r="Q1009" s="217"/>
      <c r="R1009" s="217"/>
      <c r="S1009" s="217"/>
      <c r="T1009" s="218"/>
      <c r="AT1009" s="219" t="s">
        <v>195</v>
      </c>
      <c r="AU1009" s="219" t="s">
        <v>82</v>
      </c>
      <c r="AV1009" s="14" t="s">
        <v>82</v>
      </c>
      <c r="AW1009" s="14" t="s">
        <v>35</v>
      </c>
      <c r="AX1009" s="14" t="s">
        <v>73</v>
      </c>
      <c r="AY1009" s="219" t="s">
        <v>185</v>
      </c>
    </row>
    <row r="1010" spans="1:65" s="14" customFormat="1" ht="11.25">
      <c r="B1010" s="209"/>
      <c r="C1010" s="210"/>
      <c r="D1010" s="200" t="s">
        <v>195</v>
      </c>
      <c r="E1010" s="211" t="s">
        <v>19</v>
      </c>
      <c r="F1010" s="212" t="s">
        <v>2515</v>
      </c>
      <c r="G1010" s="210"/>
      <c r="H1010" s="213">
        <v>3.355</v>
      </c>
      <c r="I1010" s="214"/>
      <c r="J1010" s="210"/>
      <c r="K1010" s="210"/>
      <c r="L1010" s="215"/>
      <c r="M1010" s="216"/>
      <c r="N1010" s="217"/>
      <c r="O1010" s="217"/>
      <c r="P1010" s="217"/>
      <c r="Q1010" s="217"/>
      <c r="R1010" s="217"/>
      <c r="S1010" s="217"/>
      <c r="T1010" s="218"/>
      <c r="AT1010" s="219" t="s">
        <v>195</v>
      </c>
      <c r="AU1010" s="219" t="s">
        <v>82</v>
      </c>
      <c r="AV1010" s="14" t="s">
        <v>82</v>
      </c>
      <c r="AW1010" s="14" t="s">
        <v>35</v>
      </c>
      <c r="AX1010" s="14" t="s">
        <v>73</v>
      </c>
      <c r="AY1010" s="219" t="s">
        <v>185</v>
      </c>
    </row>
    <row r="1011" spans="1:65" s="14" customFormat="1" ht="11.25">
      <c r="B1011" s="209"/>
      <c r="C1011" s="210"/>
      <c r="D1011" s="200" t="s">
        <v>195</v>
      </c>
      <c r="E1011" s="211" t="s">
        <v>19</v>
      </c>
      <c r="F1011" s="212" t="s">
        <v>2516</v>
      </c>
      <c r="G1011" s="210"/>
      <c r="H1011" s="213">
        <v>11.715</v>
      </c>
      <c r="I1011" s="214"/>
      <c r="J1011" s="210"/>
      <c r="K1011" s="210"/>
      <c r="L1011" s="215"/>
      <c r="M1011" s="216"/>
      <c r="N1011" s="217"/>
      <c r="O1011" s="217"/>
      <c r="P1011" s="217"/>
      <c r="Q1011" s="217"/>
      <c r="R1011" s="217"/>
      <c r="S1011" s="217"/>
      <c r="T1011" s="218"/>
      <c r="AT1011" s="219" t="s">
        <v>195</v>
      </c>
      <c r="AU1011" s="219" t="s">
        <v>82</v>
      </c>
      <c r="AV1011" s="14" t="s">
        <v>82</v>
      </c>
      <c r="AW1011" s="14" t="s">
        <v>35</v>
      </c>
      <c r="AX1011" s="14" t="s">
        <v>73</v>
      </c>
      <c r="AY1011" s="219" t="s">
        <v>185</v>
      </c>
    </row>
    <row r="1012" spans="1:65" s="14" customFormat="1" ht="11.25">
      <c r="B1012" s="209"/>
      <c r="C1012" s="210"/>
      <c r="D1012" s="200" t="s">
        <v>195</v>
      </c>
      <c r="E1012" s="211" t="s">
        <v>19</v>
      </c>
      <c r="F1012" s="212" t="s">
        <v>1790</v>
      </c>
      <c r="G1012" s="210"/>
      <c r="H1012" s="213">
        <v>-1.8180000000000001</v>
      </c>
      <c r="I1012" s="214"/>
      <c r="J1012" s="210"/>
      <c r="K1012" s="210"/>
      <c r="L1012" s="215"/>
      <c r="M1012" s="216"/>
      <c r="N1012" s="217"/>
      <c r="O1012" s="217"/>
      <c r="P1012" s="217"/>
      <c r="Q1012" s="217"/>
      <c r="R1012" s="217"/>
      <c r="S1012" s="217"/>
      <c r="T1012" s="218"/>
      <c r="AT1012" s="219" t="s">
        <v>195</v>
      </c>
      <c r="AU1012" s="219" t="s">
        <v>82</v>
      </c>
      <c r="AV1012" s="14" t="s">
        <v>82</v>
      </c>
      <c r="AW1012" s="14" t="s">
        <v>35</v>
      </c>
      <c r="AX1012" s="14" t="s">
        <v>73</v>
      </c>
      <c r="AY1012" s="219" t="s">
        <v>185</v>
      </c>
    </row>
    <row r="1013" spans="1:65" s="14" customFormat="1" ht="11.25">
      <c r="B1013" s="209"/>
      <c r="C1013" s="210"/>
      <c r="D1013" s="200" t="s">
        <v>195</v>
      </c>
      <c r="E1013" s="211" t="s">
        <v>19</v>
      </c>
      <c r="F1013" s="212" t="s">
        <v>2517</v>
      </c>
      <c r="G1013" s="210"/>
      <c r="H1013" s="213">
        <v>6.6920000000000002</v>
      </c>
      <c r="I1013" s="214"/>
      <c r="J1013" s="210"/>
      <c r="K1013" s="210"/>
      <c r="L1013" s="215"/>
      <c r="M1013" s="216"/>
      <c r="N1013" s="217"/>
      <c r="O1013" s="217"/>
      <c r="P1013" s="217"/>
      <c r="Q1013" s="217"/>
      <c r="R1013" s="217"/>
      <c r="S1013" s="217"/>
      <c r="T1013" s="218"/>
      <c r="AT1013" s="219" t="s">
        <v>195</v>
      </c>
      <c r="AU1013" s="219" t="s">
        <v>82</v>
      </c>
      <c r="AV1013" s="14" t="s">
        <v>82</v>
      </c>
      <c r="AW1013" s="14" t="s">
        <v>35</v>
      </c>
      <c r="AX1013" s="14" t="s">
        <v>73</v>
      </c>
      <c r="AY1013" s="219" t="s">
        <v>185</v>
      </c>
    </row>
    <row r="1014" spans="1:65" s="14" customFormat="1" ht="11.25">
      <c r="B1014" s="209"/>
      <c r="C1014" s="210"/>
      <c r="D1014" s="200" t="s">
        <v>195</v>
      </c>
      <c r="E1014" s="211" t="s">
        <v>19</v>
      </c>
      <c r="F1014" s="212" t="s">
        <v>2517</v>
      </c>
      <c r="G1014" s="210"/>
      <c r="H1014" s="213">
        <v>6.6920000000000002</v>
      </c>
      <c r="I1014" s="214"/>
      <c r="J1014" s="210"/>
      <c r="K1014" s="210"/>
      <c r="L1014" s="215"/>
      <c r="M1014" s="216"/>
      <c r="N1014" s="217"/>
      <c r="O1014" s="217"/>
      <c r="P1014" s="217"/>
      <c r="Q1014" s="217"/>
      <c r="R1014" s="217"/>
      <c r="S1014" s="217"/>
      <c r="T1014" s="218"/>
      <c r="AT1014" s="219" t="s">
        <v>195</v>
      </c>
      <c r="AU1014" s="219" t="s">
        <v>82</v>
      </c>
      <c r="AV1014" s="14" t="s">
        <v>82</v>
      </c>
      <c r="AW1014" s="14" t="s">
        <v>35</v>
      </c>
      <c r="AX1014" s="14" t="s">
        <v>73</v>
      </c>
      <c r="AY1014" s="219" t="s">
        <v>185</v>
      </c>
    </row>
    <row r="1015" spans="1:65" s="14" customFormat="1" ht="11.25">
      <c r="B1015" s="209"/>
      <c r="C1015" s="210"/>
      <c r="D1015" s="200" t="s">
        <v>195</v>
      </c>
      <c r="E1015" s="211" t="s">
        <v>19</v>
      </c>
      <c r="F1015" s="212" t="s">
        <v>2518</v>
      </c>
      <c r="G1015" s="210"/>
      <c r="H1015" s="213">
        <v>14.91</v>
      </c>
      <c r="I1015" s="214"/>
      <c r="J1015" s="210"/>
      <c r="K1015" s="210"/>
      <c r="L1015" s="215"/>
      <c r="M1015" s="216"/>
      <c r="N1015" s="217"/>
      <c r="O1015" s="217"/>
      <c r="P1015" s="217"/>
      <c r="Q1015" s="217"/>
      <c r="R1015" s="217"/>
      <c r="S1015" s="217"/>
      <c r="T1015" s="218"/>
      <c r="AT1015" s="219" t="s">
        <v>195</v>
      </c>
      <c r="AU1015" s="219" t="s">
        <v>82</v>
      </c>
      <c r="AV1015" s="14" t="s">
        <v>82</v>
      </c>
      <c r="AW1015" s="14" t="s">
        <v>35</v>
      </c>
      <c r="AX1015" s="14" t="s">
        <v>73</v>
      </c>
      <c r="AY1015" s="219" t="s">
        <v>185</v>
      </c>
    </row>
    <row r="1016" spans="1:65" s="14" customFormat="1" ht="11.25">
      <c r="B1016" s="209"/>
      <c r="C1016" s="210"/>
      <c r="D1016" s="200" t="s">
        <v>195</v>
      </c>
      <c r="E1016" s="211" t="s">
        <v>19</v>
      </c>
      <c r="F1016" s="212" t="s">
        <v>2164</v>
      </c>
      <c r="G1016" s="210"/>
      <c r="H1016" s="213">
        <v>-5.4539999999999997</v>
      </c>
      <c r="I1016" s="214"/>
      <c r="J1016" s="210"/>
      <c r="K1016" s="210"/>
      <c r="L1016" s="215"/>
      <c r="M1016" s="216"/>
      <c r="N1016" s="217"/>
      <c r="O1016" s="217"/>
      <c r="P1016" s="217"/>
      <c r="Q1016" s="217"/>
      <c r="R1016" s="217"/>
      <c r="S1016" s="217"/>
      <c r="T1016" s="218"/>
      <c r="AT1016" s="219" t="s">
        <v>195</v>
      </c>
      <c r="AU1016" s="219" t="s">
        <v>82</v>
      </c>
      <c r="AV1016" s="14" t="s">
        <v>82</v>
      </c>
      <c r="AW1016" s="14" t="s">
        <v>35</v>
      </c>
      <c r="AX1016" s="14" t="s">
        <v>73</v>
      </c>
      <c r="AY1016" s="219" t="s">
        <v>185</v>
      </c>
    </row>
    <row r="1017" spans="1:65" s="15" customFormat="1" ht="11.25">
      <c r="B1017" s="220"/>
      <c r="C1017" s="221"/>
      <c r="D1017" s="200" t="s">
        <v>195</v>
      </c>
      <c r="E1017" s="222" t="s">
        <v>19</v>
      </c>
      <c r="F1017" s="223" t="s">
        <v>226</v>
      </c>
      <c r="G1017" s="221"/>
      <c r="H1017" s="224">
        <v>69.668000000000006</v>
      </c>
      <c r="I1017" s="225"/>
      <c r="J1017" s="221"/>
      <c r="K1017" s="221"/>
      <c r="L1017" s="226"/>
      <c r="M1017" s="227"/>
      <c r="N1017" s="228"/>
      <c r="O1017" s="228"/>
      <c r="P1017" s="228"/>
      <c r="Q1017" s="228"/>
      <c r="R1017" s="228"/>
      <c r="S1017" s="228"/>
      <c r="T1017" s="229"/>
      <c r="AT1017" s="230" t="s">
        <v>195</v>
      </c>
      <c r="AU1017" s="230" t="s">
        <v>82</v>
      </c>
      <c r="AV1017" s="15" t="s">
        <v>135</v>
      </c>
      <c r="AW1017" s="15" t="s">
        <v>35</v>
      </c>
      <c r="AX1017" s="15" t="s">
        <v>80</v>
      </c>
      <c r="AY1017" s="230" t="s">
        <v>185</v>
      </c>
    </row>
    <row r="1018" spans="1:65" s="2" customFormat="1" ht="33" customHeight="1">
      <c r="A1018" s="36"/>
      <c r="B1018" s="37"/>
      <c r="C1018" s="180" t="s">
        <v>1866</v>
      </c>
      <c r="D1018" s="180" t="s">
        <v>187</v>
      </c>
      <c r="E1018" s="181" t="s">
        <v>1221</v>
      </c>
      <c r="F1018" s="182" t="s">
        <v>1222</v>
      </c>
      <c r="G1018" s="183" t="s">
        <v>240</v>
      </c>
      <c r="H1018" s="184">
        <v>258.34399999999999</v>
      </c>
      <c r="I1018" s="185"/>
      <c r="J1018" s="186">
        <f>ROUND(I1018*H1018,2)</f>
        <v>0</v>
      </c>
      <c r="K1018" s="182" t="s">
        <v>191</v>
      </c>
      <c r="L1018" s="41"/>
      <c r="M1018" s="187" t="s">
        <v>19</v>
      </c>
      <c r="N1018" s="188" t="s">
        <v>44</v>
      </c>
      <c r="O1018" s="66"/>
      <c r="P1018" s="189">
        <f>O1018*H1018</f>
        <v>0</v>
      </c>
      <c r="Q1018" s="189">
        <v>3.209E-2</v>
      </c>
      <c r="R1018" s="189">
        <f>Q1018*H1018</f>
        <v>8.2902589599999992</v>
      </c>
      <c r="S1018" s="189">
        <v>0</v>
      </c>
      <c r="T1018" s="190">
        <f>S1018*H1018</f>
        <v>0</v>
      </c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R1018" s="191" t="s">
        <v>339</v>
      </c>
      <c r="AT1018" s="191" t="s">
        <v>187</v>
      </c>
      <c r="AU1018" s="191" t="s">
        <v>82</v>
      </c>
      <c r="AY1018" s="19" t="s">
        <v>185</v>
      </c>
      <c r="BE1018" s="192">
        <f>IF(N1018="základní",J1018,0)</f>
        <v>0</v>
      </c>
      <c r="BF1018" s="192">
        <f>IF(N1018="snížená",J1018,0)</f>
        <v>0</v>
      </c>
      <c r="BG1018" s="192">
        <f>IF(N1018="zákl. přenesená",J1018,0)</f>
        <v>0</v>
      </c>
      <c r="BH1018" s="192">
        <f>IF(N1018="sníž. přenesená",J1018,0)</f>
        <v>0</v>
      </c>
      <c r="BI1018" s="192">
        <f>IF(N1018="nulová",J1018,0)</f>
        <v>0</v>
      </c>
      <c r="BJ1018" s="19" t="s">
        <v>80</v>
      </c>
      <c r="BK1018" s="192">
        <f>ROUND(I1018*H1018,2)</f>
        <v>0</v>
      </c>
      <c r="BL1018" s="19" t="s">
        <v>339</v>
      </c>
      <c r="BM1018" s="191" t="s">
        <v>2519</v>
      </c>
    </row>
    <row r="1019" spans="1:65" s="2" customFormat="1" ht="11.25">
      <c r="A1019" s="36"/>
      <c r="B1019" s="37"/>
      <c r="C1019" s="38"/>
      <c r="D1019" s="193" t="s">
        <v>193</v>
      </c>
      <c r="E1019" s="38"/>
      <c r="F1019" s="194" t="s">
        <v>1224</v>
      </c>
      <c r="G1019" s="38"/>
      <c r="H1019" s="38"/>
      <c r="I1019" s="195"/>
      <c r="J1019" s="38"/>
      <c r="K1019" s="38"/>
      <c r="L1019" s="41"/>
      <c r="M1019" s="196"/>
      <c r="N1019" s="197"/>
      <c r="O1019" s="66"/>
      <c r="P1019" s="66"/>
      <c r="Q1019" s="66"/>
      <c r="R1019" s="66"/>
      <c r="S1019" s="66"/>
      <c r="T1019" s="67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T1019" s="19" t="s">
        <v>193</v>
      </c>
      <c r="AU1019" s="19" t="s">
        <v>82</v>
      </c>
    </row>
    <row r="1020" spans="1:65" s="13" customFormat="1" ht="11.25">
      <c r="B1020" s="198"/>
      <c r="C1020" s="199"/>
      <c r="D1020" s="200" t="s">
        <v>195</v>
      </c>
      <c r="E1020" s="201" t="s">
        <v>19</v>
      </c>
      <c r="F1020" s="202" t="s">
        <v>2346</v>
      </c>
      <c r="G1020" s="199"/>
      <c r="H1020" s="201" t="s">
        <v>19</v>
      </c>
      <c r="I1020" s="203"/>
      <c r="J1020" s="199"/>
      <c r="K1020" s="199"/>
      <c r="L1020" s="204"/>
      <c r="M1020" s="205"/>
      <c r="N1020" s="206"/>
      <c r="O1020" s="206"/>
      <c r="P1020" s="206"/>
      <c r="Q1020" s="206"/>
      <c r="R1020" s="206"/>
      <c r="S1020" s="206"/>
      <c r="T1020" s="207"/>
      <c r="AT1020" s="208" t="s">
        <v>195</v>
      </c>
      <c r="AU1020" s="208" t="s">
        <v>82</v>
      </c>
      <c r="AV1020" s="13" t="s">
        <v>80</v>
      </c>
      <c r="AW1020" s="13" t="s">
        <v>35</v>
      </c>
      <c r="AX1020" s="13" t="s">
        <v>73</v>
      </c>
      <c r="AY1020" s="208" t="s">
        <v>185</v>
      </c>
    </row>
    <row r="1021" spans="1:65" s="13" customFormat="1" ht="11.25">
      <c r="B1021" s="198"/>
      <c r="C1021" s="199"/>
      <c r="D1021" s="200" t="s">
        <v>195</v>
      </c>
      <c r="E1021" s="201" t="s">
        <v>19</v>
      </c>
      <c r="F1021" s="202" t="s">
        <v>2305</v>
      </c>
      <c r="G1021" s="199"/>
      <c r="H1021" s="201" t="s">
        <v>19</v>
      </c>
      <c r="I1021" s="203"/>
      <c r="J1021" s="199"/>
      <c r="K1021" s="199"/>
      <c r="L1021" s="204"/>
      <c r="M1021" s="205"/>
      <c r="N1021" s="206"/>
      <c r="O1021" s="206"/>
      <c r="P1021" s="206"/>
      <c r="Q1021" s="206"/>
      <c r="R1021" s="206"/>
      <c r="S1021" s="206"/>
      <c r="T1021" s="207"/>
      <c r="AT1021" s="208" t="s">
        <v>195</v>
      </c>
      <c r="AU1021" s="208" t="s">
        <v>82</v>
      </c>
      <c r="AV1021" s="13" t="s">
        <v>80</v>
      </c>
      <c r="AW1021" s="13" t="s">
        <v>35</v>
      </c>
      <c r="AX1021" s="13" t="s">
        <v>73</v>
      </c>
      <c r="AY1021" s="208" t="s">
        <v>185</v>
      </c>
    </row>
    <row r="1022" spans="1:65" s="14" customFormat="1" ht="11.25">
      <c r="B1022" s="209"/>
      <c r="C1022" s="210"/>
      <c r="D1022" s="200" t="s">
        <v>195</v>
      </c>
      <c r="E1022" s="211" t="s">
        <v>19</v>
      </c>
      <c r="F1022" s="212" t="s">
        <v>2520</v>
      </c>
      <c r="G1022" s="210"/>
      <c r="H1022" s="213">
        <v>24.405999999999999</v>
      </c>
      <c r="I1022" s="214"/>
      <c r="J1022" s="210"/>
      <c r="K1022" s="210"/>
      <c r="L1022" s="215"/>
      <c r="M1022" s="216"/>
      <c r="N1022" s="217"/>
      <c r="O1022" s="217"/>
      <c r="P1022" s="217"/>
      <c r="Q1022" s="217"/>
      <c r="R1022" s="217"/>
      <c r="S1022" s="217"/>
      <c r="T1022" s="218"/>
      <c r="AT1022" s="219" t="s">
        <v>195</v>
      </c>
      <c r="AU1022" s="219" t="s">
        <v>82</v>
      </c>
      <c r="AV1022" s="14" t="s">
        <v>82</v>
      </c>
      <c r="AW1022" s="14" t="s">
        <v>35</v>
      </c>
      <c r="AX1022" s="14" t="s">
        <v>73</v>
      </c>
      <c r="AY1022" s="219" t="s">
        <v>185</v>
      </c>
    </row>
    <row r="1023" spans="1:65" s="14" customFormat="1" ht="11.25">
      <c r="B1023" s="209"/>
      <c r="C1023" s="210"/>
      <c r="D1023" s="200" t="s">
        <v>195</v>
      </c>
      <c r="E1023" s="211" t="s">
        <v>19</v>
      </c>
      <c r="F1023" s="212" t="s">
        <v>2521</v>
      </c>
      <c r="G1023" s="210"/>
      <c r="H1023" s="213">
        <v>-3.75</v>
      </c>
      <c r="I1023" s="214"/>
      <c r="J1023" s="210"/>
      <c r="K1023" s="210"/>
      <c r="L1023" s="215"/>
      <c r="M1023" s="216"/>
      <c r="N1023" s="217"/>
      <c r="O1023" s="217"/>
      <c r="P1023" s="217"/>
      <c r="Q1023" s="217"/>
      <c r="R1023" s="217"/>
      <c r="S1023" s="217"/>
      <c r="T1023" s="218"/>
      <c r="AT1023" s="219" t="s">
        <v>195</v>
      </c>
      <c r="AU1023" s="219" t="s">
        <v>82</v>
      </c>
      <c r="AV1023" s="14" t="s">
        <v>82</v>
      </c>
      <c r="AW1023" s="14" t="s">
        <v>35</v>
      </c>
      <c r="AX1023" s="14" t="s">
        <v>73</v>
      </c>
      <c r="AY1023" s="219" t="s">
        <v>185</v>
      </c>
    </row>
    <row r="1024" spans="1:65" s="13" customFormat="1" ht="11.25">
      <c r="B1024" s="198"/>
      <c r="C1024" s="199"/>
      <c r="D1024" s="200" t="s">
        <v>195</v>
      </c>
      <c r="E1024" s="201" t="s">
        <v>19</v>
      </c>
      <c r="F1024" s="202" t="s">
        <v>2307</v>
      </c>
      <c r="G1024" s="199"/>
      <c r="H1024" s="201" t="s">
        <v>19</v>
      </c>
      <c r="I1024" s="203"/>
      <c r="J1024" s="199"/>
      <c r="K1024" s="199"/>
      <c r="L1024" s="204"/>
      <c r="M1024" s="205"/>
      <c r="N1024" s="206"/>
      <c r="O1024" s="206"/>
      <c r="P1024" s="206"/>
      <c r="Q1024" s="206"/>
      <c r="R1024" s="206"/>
      <c r="S1024" s="206"/>
      <c r="T1024" s="207"/>
      <c r="AT1024" s="208" t="s">
        <v>195</v>
      </c>
      <c r="AU1024" s="208" t="s">
        <v>82</v>
      </c>
      <c r="AV1024" s="13" t="s">
        <v>80</v>
      </c>
      <c r="AW1024" s="13" t="s">
        <v>35</v>
      </c>
      <c r="AX1024" s="13" t="s">
        <v>73</v>
      </c>
      <c r="AY1024" s="208" t="s">
        <v>185</v>
      </c>
    </row>
    <row r="1025" spans="2:51" s="14" customFormat="1" ht="11.25">
      <c r="B1025" s="209"/>
      <c r="C1025" s="210"/>
      <c r="D1025" s="200" t="s">
        <v>195</v>
      </c>
      <c r="E1025" s="211" t="s">
        <v>19</v>
      </c>
      <c r="F1025" s="212" t="s">
        <v>2522</v>
      </c>
      <c r="G1025" s="210"/>
      <c r="H1025" s="213">
        <v>16.329999999999998</v>
      </c>
      <c r="I1025" s="214"/>
      <c r="J1025" s="210"/>
      <c r="K1025" s="210"/>
      <c r="L1025" s="215"/>
      <c r="M1025" s="216"/>
      <c r="N1025" s="217"/>
      <c r="O1025" s="217"/>
      <c r="P1025" s="217"/>
      <c r="Q1025" s="217"/>
      <c r="R1025" s="217"/>
      <c r="S1025" s="217"/>
      <c r="T1025" s="218"/>
      <c r="AT1025" s="219" t="s">
        <v>195</v>
      </c>
      <c r="AU1025" s="219" t="s">
        <v>82</v>
      </c>
      <c r="AV1025" s="14" t="s">
        <v>82</v>
      </c>
      <c r="AW1025" s="14" t="s">
        <v>35</v>
      </c>
      <c r="AX1025" s="14" t="s">
        <v>73</v>
      </c>
      <c r="AY1025" s="219" t="s">
        <v>185</v>
      </c>
    </row>
    <row r="1026" spans="2:51" s="14" customFormat="1" ht="11.25">
      <c r="B1026" s="209"/>
      <c r="C1026" s="210"/>
      <c r="D1026" s="200" t="s">
        <v>195</v>
      </c>
      <c r="E1026" s="211" t="s">
        <v>19</v>
      </c>
      <c r="F1026" s="212" t="s">
        <v>1809</v>
      </c>
      <c r="G1026" s="210"/>
      <c r="H1026" s="213">
        <v>-2.7</v>
      </c>
      <c r="I1026" s="214"/>
      <c r="J1026" s="210"/>
      <c r="K1026" s="210"/>
      <c r="L1026" s="215"/>
      <c r="M1026" s="216"/>
      <c r="N1026" s="217"/>
      <c r="O1026" s="217"/>
      <c r="P1026" s="217"/>
      <c r="Q1026" s="217"/>
      <c r="R1026" s="217"/>
      <c r="S1026" s="217"/>
      <c r="T1026" s="218"/>
      <c r="AT1026" s="219" t="s">
        <v>195</v>
      </c>
      <c r="AU1026" s="219" t="s">
        <v>82</v>
      </c>
      <c r="AV1026" s="14" t="s">
        <v>82</v>
      </c>
      <c r="AW1026" s="14" t="s">
        <v>35</v>
      </c>
      <c r="AX1026" s="14" t="s">
        <v>73</v>
      </c>
      <c r="AY1026" s="219" t="s">
        <v>185</v>
      </c>
    </row>
    <row r="1027" spans="2:51" s="13" customFormat="1" ht="11.25">
      <c r="B1027" s="198"/>
      <c r="C1027" s="199"/>
      <c r="D1027" s="200" t="s">
        <v>195</v>
      </c>
      <c r="E1027" s="201" t="s">
        <v>19</v>
      </c>
      <c r="F1027" s="202" t="s">
        <v>2309</v>
      </c>
      <c r="G1027" s="199"/>
      <c r="H1027" s="201" t="s">
        <v>19</v>
      </c>
      <c r="I1027" s="203"/>
      <c r="J1027" s="199"/>
      <c r="K1027" s="199"/>
      <c r="L1027" s="204"/>
      <c r="M1027" s="205"/>
      <c r="N1027" s="206"/>
      <c r="O1027" s="206"/>
      <c r="P1027" s="206"/>
      <c r="Q1027" s="206"/>
      <c r="R1027" s="206"/>
      <c r="S1027" s="206"/>
      <c r="T1027" s="207"/>
      <c r="AT1027" s="208" t="s">
        <v>195</v>
      </c>
      <c r="AU1027" s="208" t="s">
        <v>82</v>
      </c>
      <c r="AV1027" s="13" t="s">
        <v>80</v>
      </c>
      <c r="AW1027" s="13" t="s">
        <v>35</v>
      </c>
      <c r="AX1027" s="13" t="s">
        <v>73</v>
      </c>
      <c r="AY1027" s="208" t="s">
        <v>185</v>
      </c>
    </row>
    <row r="1028" spans="2:51" s="14" customFormat="1" ht="11.25">
      <c r="B1028" s="209"/>
      <c r="C1028" s="210"/>
      <c r="D1028" s="200" t="s">
        <v>195</v>
      </c>
      <c r="E1028" s="211" t="s">
        <v>19</v>
      </c>
      <c r="F1028" s="212" t="s">
        <v>2523</v>
      </c>
      <c r="G1028" s="210"/>
      <c r="H1028" s="213">
        <v>19.152000000000001</v>
      </c>
      <c r="I1028" s="214"/>
      <c r="J1028" s="210"/>
      <c r="K1028" s="210"/>
      <c r="L1028" s="215"/>
      <c r="M1028" s="216"/>
      <c r="N1028" s="217"/>
      <c r="O1028" s="217"/>
      <c r="P1028" s="217"/>
      <c r="Q1028" s="217"/>
      <c r="R1028" s="217"/>
      <c r="S1028" s="217"/>
      <c r="T1028" s="218"/>
      <c r="AT1028" s="219" t="s">
        <v>195</v>
      </c>
      <c r="AU1028" s="219" t="s">
        <v>82</v>
      </c>
      <c r="AV1028" s="14" t="s">
        <v>82</v>
      </c>
      <c r="AW1028" s="14" t="s">
        <v>35</v>
      </c>
      <c r="AX1028" s="14" t="s">
        <v>73</v>
      </c>
      <c r="AY1028" s="219" t="s">
        <v>185</v>
      </c>
    </row>
    <row r="1029" spans="2:51" s="14" customFormat="1" ht="11.25">
      <c r="B1029" s="209"/>
      <c r="C1029" s="210"/>
      <c r="D1029" s="200" t="s">
        <v>195</v>
      </c>
      <c r="E1029" s="211" t="s">
        <v>19</v>
      </c>
      <c r="F1029" s="212" t="s">
        <v>2524</v>
      </c>
      <c r="G1029" s="210"/>
      <c r="H1029" s="213">
        <v>-8.1</v>
      </c>
      <c r="I1029" s="214"/>
      <c r="J1029" s="210"/>
      <c r="K1029" s="210"/>
      <c r="L1029" s="215"/>
      <c r="M1029" s="216"/>
      <c r="N1029" s="217"/>
      <c r="O1029" s="217"/>
      <c r="P1029" s="217"/>
      <c r="Q1029" s="217"/>
      <c r="R1029" s="217"/>
      <c r="S1029" s="217"/>
      <c r="T1029" s="218"/>
      <c r="AT1029" s="219" t="s">
        <v>195</v>
      </c>
      <c r="AU1029" s="219" t="s">
        <v>82</v>
      </c>
      <c r="AV1029" s="14" t="s">
        <v>82</v>
      </c>
      <c r="AW1029" s="14" t="s">
        <v>35</v>
      </c>
      <c r="AX1029" s="14" t="s">
        <v>73</v>
      </c>
      <c r="AY1029" s="219" t="s">
        <v>185</v>
      </c>
    </row>
    <row r="1030" spans="2:51" s="13" customFormat="1" ht="11.25">
      <c r="B1030" s="198"/>
      <c r="C1030" s="199"/>
      <c r="D1030" s="200" t="s">
        <v>195</v>
      </c>
      <c r="E1030" s="201" t="s">
        <v>19</v>
      </c>
      <c r="F1030" s="202" t="s">
        <v>2313</v>
      </c>
      <c r="G1030" s="199"/>
      <c r="H1030" s="201" t="s">
        <v>19</v>
      </c>
      <c r="I1030" s="203"/>
      <c r="J1030" s="199"/>
      <c r="K1030" s="199"/>
      <c r="L1030" s="204"/>
      <c r="M1030" s="205"/>
      <c r="N1030" s="206"/>
      <c r="O1030" s="206"/>
      <c r="P1030" s="206"/>
      <c r="Q1030" s="206"/>
      <c r="R1030" s="206"/>
      <c r="S1030" s="206"/>
      <c r="T1030" s="207"/>
      <c r="AT1030" s="208" t="s">
        <v>195</v>
      </c>
      <c r="AU1030" s="208" t="s">
        <v>82</v>
      </c>
      <c r="AV1030" s="13" t="s">
        <v>80</v>
      </c>
      <c r="AW1030" s="13" t="s">
        <v>35</v>
      </c>
      <c r="AX1030" s="13" t="s">
        <v>73</v>
      </c>
      <c r="AY1030" s="208" t="s">
        <v>185</v>
      </c>
    </row>
    <row r="1031" spans="2:51" s="14" customFormat="1" ht="11.25">
      <c r="B1031" s="209"/>
      <c r="C1031" s="210"/>
      <c r="D1031" s="200" t="s">
        <v>195</v>
      </c>
      <c r="E1031" s="211" t="s">
        <v>19</v>
      </c>
      <c r="F1031" s="212" t="s">
        <v>2525</v>
      </c>
      <c r="G1031" s="210"/>
      <c r="H1031" s="213">
        <v>19.126999999999999</v>
      </c>
      <c r="I1031" s="214"/>
      <c r="J1031" s="210"/>
      <c r="K1031" s="210"/>
      <c r="L1031" s="215"/>
      <c r="M1031" s="216"/>
      <c r="N1031" s="217"/>
      <c r="O1031" s="217"/>
      <c r="P1031" s="217"/>
      <c r="Q1031" s="217"/>
      <c r="R1031" s="217"/>
      <c r="S1031" s="217"/>
      <c r="T1031" s="218"/>
      <c r="AT1031" s="219" t="s">
        <v>195</v>
      </c>
      <c r="AU1031" s="219" t="s">
        <v>82</v>
      </c>
      <c r="AV1031" s="14" t="s">
        <v>82</v>
      </c>
      <c r="AW1031" s="14" t="s">
        <v>35</v>
      </c>
      <c r="AX1031" s="14" t="s">
        <v>73</v>
      </c>
      <c r="AY1031" s="219" t="s">
        <v>185</v>
      </c>
    </row>
    <row r="1032" spans="2:51" s="14" customFormat="1" ht="11.25">
      <c r="B1032" s="209"/>
      <c r="C1032" s="210"/>
      <c r="D1032" s="200" t="s">
        <v>195</v>
      </c>
      <c r="E1032" s="211" t="s">
        <v>19</v>
      </c>
      <c r="F1032" s="212" t="s">
        <v>1809</v>
      </c>
      <c r="G1032" s="210"/>
      <c r="H1032" s="213">
        <v>-2.7</v>
      </c>
      <c r="I1032" s="214"/>
      <c r="J1032" s="210"/>
      <c r="K1032" s="210"/>
      <c r="L1032" s="215"/>
      <c r="M1032" s="216"/>
      <c r="N1032" s="217"/>
      <c r="O1032" s="217"/>
      <c r="P1032" s="217"/>
      <c r="Q1032" s="217"/>
      <c r="R1032" s="217"/>
      <c r="S1032" s="217"/>
      <c r="T1032" s="218"/>
      <c r="AT1032" s="219" t="s">
        <v>195</v>
      </c>
      <c r="AU1032" s="219" t="s">
        <v>82</v>
      </c>
      <c r="AV1032" s="14" t="s">
        <v>82</v>
      </c>
      <c r="AW1032" s="14" t="s">
        <v>35</v>
      </c>
      <c r="AX1032" s="14" t="s">
        <v>73</v>
      </c>
      <c r="AY1032" s="219" t="s">
        <v>185</v>
      </c>
    </row>
    <row r="1033" spans="2:51" s="13" customFormat="1" ht="11.25">
      <c r="B1033" s="198"/>
      <c r="C1033" s="199"/>
      <c r="D1033" s="200" t="s">
        <v>195</v>
      </c>
      <c r="E1033" s="201" t="s">
        <v>19</v>
      </c>
      <c r="F1033" s="202" t="s">
        <v>2315</v>
      </c>
      <c r="G1033" s="199"/>
      <c r="H1033" s="201" t="s">
        <v>19</v>
      </c>
      <c r="I1033" s="203"/>
      <c r="J1033" s="199"/>
      <c r="K1033" s="199"/>
      <c r="L1033" s="204"/>
      <c r="M1033" s="205"/>
      <c r="N1033" s="206"/>
      <c r="O1033" s="206"/>
      <c r="P1033" s="206"/>
      <c r="Q1033" s="206"/>
      <c r="R1033" s="206"/>
      <c r="S1033" s="206"/>
      <c r="T1033" s="207"/>
      <c r="AT1033" s="208" t="s">
        <v>195</v>
      </c>
      <c r="AU1033" s="208" t="s">
        <v>82</v>
      </c>
      <c r="AV1033" s="13" t="s">
        <v>80</v>
      </c>
      <c r="AW1033" s="13" t="s">
        <v>35</v>
      </c>
      <c r="AX1033" s="13" t="s">
        <v>73</v>
      </c>
      <c r="AY1033" s="208" t="s">
        <v>185</v>
      </c>
    </row>
    <row r="1034" spans="2:51" s="14" customFormat="1" ht="11.25">
      <c r="B1034" s="209"/>
      <c r="C1034" s="210"/>
      <c r="D1034" s="200" t="s">
        <v>195</v>
      </c>
      <c r="E1034" s="211" t="s">
        <v>19</v>
      </c>
      <c r="F1034" s="212" t="s">
        <v>2526</v>
      </c>
      <c r="G1034" s="210"/>
      <c r="H1034" s="213">
        <v>24.14</v>
      </c>
      <c r="I1034" s="214"/>
      <c r="J1034" s="210"/>
      <c r="K1034" s="210"/>
      <c r="L1034" s="215"/>
      <c r="M1034" s="216"/>
      <c r="N1034" s="217"/>
      <c r="O1034" s="217"/>
      <c r="P1034" s="217"/>
      <c r="Q1034" s="217"/>
      <c r="R1034" s="217"/>
      <c r="S1034" s="217"/>
      <c r="T1034" s="218"/>
      <c r="AT1034" s="219" t="s">
        <v>195</v>
      </c>
      <c r="AU1034" s="219" t="s">
        <v>82</v>
      </c>
      <c r="AV1034" s="14" t="s">
        <v>82</v>
      </c>
      <c r="AW1034" s="14" t="s">
        <v>35</v>
      </c>
      <c r="AX1034" s="14" t="s">
        <v>73</v>
      </c>
      <c r="AY1034" s="219" t="s">
        <v>185</v>
      </c>
    </row>
    <row r="1035" spans="2:51" s="14" customFormat="1" ht="11.25">
      <c r="B1035" s="209"/>
      <c r="C1035" s="210"/>
      <c r="D1035" s="200" t="s">
        <v>195</v>
      </c>
      <c r="E1035" s="211" t="s">
        <v>19</v>
      </c>
      <c r="F1035" s="212" t="s">
        <v>1796</v>
      </c>
      <c r="G1035" s="210"/>
      <c r="H1035" s="213">
        <v>-3.75</v>
      </c>
      <c r="I1035" s="214"/>
      <c r="J1035" s="210"/>
      <c r="K1035" s="210"/>
      <c r="L1035" s="215"/>
      <c r="M1035" s="216"/>
      <c r="N1035" s="217"/>
      <c r="O1035" s="217"/>
      <c r="P1035" s="217"/>
      <c r="Q1035" s="217"/>
      <c r="R1035" s="217"/>
      <c r="S1035" s="217"/>
      <c r="T1035" s="218"/>
      <c r="AT1035" s="219" t="s">
        <v>195</v>
      </c>
      <c r="AU1035" s="219" t="s">
        <v>82</v>
      </c>
      <c r="AV1035" s="14" t="s">
        <v>82</v>
      </c>
      <c r="AW1035" s="14" t="s">
        <v>35</v>
      </c>
      <c r="AX1035" s="14" t="s">
        <v>73</v>
      </c>
      <c r="AY1035" s="219" t="s">
        <v>185</v>
      </c>
    </row>
    <row r="1036" spans="2:51" s="13" customFormat="1" ht="11.25">
      <c r="B1036" s="198"/>
      <c r="C1036" s="199"/>
      <c r="D1036" s="200" t="s">
        <v>195</v>
      </c>
      <c r="E1036" s="201" t="s">
        <v>19</v>
      </c>
      <c r="F1036" s="202" t="s">
        <v>2317</v>
      </c>
      <c r="G1036" s="199"/>
      <c r="H1036" s="201" t="s">
        <v>19</v>
      </c>
      <c r="I1036" s="203"/>
      <c r="J1036" s="199"/>
      <c r="K1036" s="199"/>
      <c r="L1036" s="204"/>
      <c r="M1036" s="205"/>
      <c r="N1036" s="206"/>
      <c r="O1036" s="206"/>
      <c r="P1036" s="206"/>
      <c r="Q1036" s="206"/>
      <c r="R1036" s="206"/>
      <c r="S1036" s="206"/>
      <c r="T1036" s="207"/>
      <c r="AT1036" s="208" t="s">
        <v>195</v>
      </c>
      <c r="AU1036" s="208" t="s">
        <v>82</v>
      </c>
      <c r="AV1036" s="13" t="s">
        <v>80</v>
      </c>
      <c r="AW1036" s="13" t="s">
        <v>35</v>
      </c>
      <c r="AX1036" s="13" t="s">
        <v>73</v>
      </c>
      <c r="AY1036" s="208" t="s">
        <v>185</v>
      </c>
    </row>
    <row r="1037" spans="2:51" s="14" customFormat="1" ht="11.25">
      <c r="B1037" s="209"/>
      <c r="C1037" s="210"/>
      <c r="D1037" s="200" t="s">
        <v>195</v>
      </c>
      <c r="E1037" s="211" t="s">
        <v>19</v>
      </c>
      <c r="F1037" s="212" t="s">
        <v>2527</v>
      </c>
      <c r="G1037" s="210"/>
      <c r="H1037" s="213">
        <v>30.103999999999999</v>
      </c>
      <c r="I1037" s="214"/>
      <c r="J1037" s="210"/>
      <c r="K1037" s="210"/>
      <c r="L1037" s="215"/>
      <c r="M1037" s="216"/>
      <c r="N1037" s="217"/>
      <c r="O1037" s="217"/>
      <c r="P1037" s="217"/>
      <c r="Q1037" s="217"/>
      <c r="R1037" s="217"/>
      <c r="S1037" s="217"/>
      <c r="T1037" s="218"/>
      <c r="AT1037" s="219" t="s">
        <v>195</v>
      </c>
      <c r="AU1037" s="219" t="s">
        <v>82</v>
      </c>
      <c r="AV1037" s="14" t="s">
        <v>82</v>
      </c>
      <c r="AW1037" s="14" t="s">
        <v>35</v>
      </c>
      <c r="AX1037" s="14" t="s">
        <v>73</v>
      </c>
      <c r="AY1037" s="219" t="s">
        <v>185</v>
      </c>
    </row>
    <row r="1038" spans="2:51" s="14" customFormat="1" ht="11.25">
      <c r="B1038" s="209"/>
      <c r="C1038" s="210"/>
      <c r="D1038" s="200" t="s">
        <v>195</v>
      </c>
      <c r="E1038" s="211" t="s">
        <v>19</v>
      </c>
      <c r="F1038" s="212" t="s">
        <v>2528</v>
      </c>
      <c r="G1038" s="210"/>
      <c r="H1038" s="213">
        <v>-5.5679999999999996</v>
      </c>
      <c r="I1038" s="214"/>
      <c r="J1038" s="210"/>
      <c r="K1038" s="210"/>
      <c r="L1038" s="215"/>
      <c r="M1038" s="216"/>
      <c r="N1038" s="217"/>
      <c r="O1038" s="217"/>
      <c r="P1038" s="217"/>
      <c r="Q1038" s="217"/>
      <c r="R1038" s="217"/>
      <c r="S1038" s="217"/>
      <c r="T1038" s="218"/>
      <c r="AT1038" s="219" t="s">
        <v>195</v>
      </c>
      <c r="AU1038" s="219" t="s">
        <v>82</v>
      </c>
      <c r="AV1038" s="14" t="s">
        <v>82</v>
      </c>
      <c r="AW1038" s="14" t="s">
        <v>35</v>
      </c>
      <c r="AX1038" s="14" t="s">
        <v>73</v>
      </c>
      <c r="AY1038" s="219" t="s">
        <v>185</v>
      </c>
    </row>
    <row r="1039" spans="2:51" s="13" customFormat="1" ht="11.25">
      <c r="B1039" s="198"/>
      <c r="C1039" s="199"/>
      <c r="D1039" s="200" t="s">
        <v>195</v>
      </c>
      <c r="E1039" s="201" t="s">
        <v>19</v>
      </c>
      <c r="F1039" s="202" t="s">
        <v>2319</v>
      </c>
      <c r="G1039" s="199"/>
      <c r="H1039" s="201" t="s">
        <v>19</v>
      </c>
      <c r="I1039" s="203"/>
      <c r="J1039" s="199"/>
      <c r="K1039" s="199"/>
      <c r="L1039" s="204"/>
      <c r="M1039" s="205"/>
      <c r="N1039" s="206"/>
      <c r="O1039" s="206"/>
      <c r="P1039" s="206"/>
      <c r="Q1039" s="206"/>
      <c r="R1039" s="206"/>
      <c r="S1039" s="206"/>
      <c r="T1039" s="207"/>
      <c r="AT1039" s="208" t="s">
        <v>195</v>
      </c>
      <c r="AU1039" s="208" t="s">
        <v>82</v>
      </c>
      <c r="AV1039" s="13" t="s">
        <v>80</v>
      </c>
      <c r="AW1039" s="13" t="s">
        <v>35</v>
      </c>
      <c r="AX1039" s="13" t="s">
        <v>73</v>
      </c>
      <c r="AY1039" s="208" t="s">
        <v>185</v>
      </c>
    </row>
    <row r="1040" spans="2:51" s="14" customFormat="1" ht="11.25">
      <c r="B1040" s="209"/>
      <c r="C1040" s="210"/>
      <c r="D1040" s="200" t="s">
        <v>195</v>
      </c>
      <c r="E1040" s="211" t="s">
        <v>19</v>
      </c>
      <c r="F1040" s="212" t="s">
        <v>2529</v>
      </c>
      <c r="G1040" s="210"/>
      <c r="H1040" s="213">
        <v>25.914999999999999</v>
      </c>
      <c r="I1040" s="214"/>
      <c r="J1040" s="210"/>
      <c r="K1040" s="210"/>
      <c r="L1040" s="215"/>
      <c r="M1040" s="216"/>
      <c r="N1040" s="217"/>
      <c r="O1040" s="217"/>
      <c r="P1040" s="217"/>
      <c r="Q1040" s="217"/>
      <c r="R1040" s="217"/>
      <c r="S1040" s="217"/>
      <c r="T1040" s="218"/>
      <c r="AT1040" s="219" t="s">
        <v>195</v>
      </c>
      <c r="AU1040" s="219" t="s">
        <v>82</v>
      </c>
      <c r="AV1040" s="14" t="s">
        <v>82</v>
      </c>
      <c r="AW1040" s="14" t="s">
        <v>35</v>
      </c>
      <c r="AX1040" s="14" t="s">
        <v>73</v>
      </c>
      <c r="AY1040" s="219" t="s">
        <v>185</v>
      </c>
    </row>
    <row r="1041" spans="2:51" s="14" customFormat="1" ht="11.25">
      <c r="B1041" s="209"/>
      <c r="C1041" s="210"/>
      <c r="D1041" s="200" t="s">
        <v>195</v>
      </c>
      <c r="E1041" s="211" t="s">
        <v>19</v>
      </c>
      <c r="F1041" s="212" t="s">
        <v>1796</v>
      </c>
      <c r="G1041" s="210"/>
      <c r="H1041" s="213">
        <v>-3.75</v>
      </c>
      <c r="I1041" s="214"/>
      <c r="J1041" s="210"/>
      <c r="K1041" s="210"/>
      <c r="L1041" s="215"/>
      <c r="M1041" s="216"/>
      <c r="N1041" s="217"/>
      <c r="O1041" s="217"/>
      <c r="P1041" s="217"/>
      <c r="Q1041" s="217"/>
      <c r="R1041" s="217"/>
      <c r="S1041" s="217"/>
      <c r="T1041" s="218"/>
      <c r="AT1041" s="219" t="s">
        <v>195</v>
      </c>
      <c r="AU1041" s="219" t="s">
        <v>82</v>
      </c>
      <c r="AV1041" s="14" t="s">
        <v>82</v>
      </c>
      <c r="AW1041" s="14" t="s">
        <v>35</v>
      </c>
      <c r="AX1041" s="14" t="s">
        <v>73</v>
      </c>
      <c r="AY1041" s="219" t="s">
        <v>185</v>
      </c>
    </row>
    <row r="1042" spans="2:51" s="13" customFormat="1" ht="11.25">
      <c r="B1042" s="198"/>
      <c r="C1042" s="199"/>
      <c r="D1042" s="200" t="s">
        <v>195</v>
      </c>
      <c r="E1042" s="201" t="s">
        <v>19</v>
      </c>
      <c r="F1042" s="202" t="s">
        <v>2321</v>
      </c>
      <c r="G1042" s="199"/>
      <c r="H1042" s="201" t="s">
        <v>19</v>
      </c>
      <c r="I1042" s="203"/>
      <c r="J1042" s="199"/>
      <c r="K1042" s="199"/>
      <c r="L1042" s="204"/>
      <c r="M1042" s="205"/>
      <c r="N1042" s="206"/>
      <c r="O1042" s="206"/>
      <c r="P1042" s="206"/>
      <c r="Q1042" s="206"/>
      <c r="R1042" s="206"/>
      <c r="S1042" s="206"/>
      <c r="T1042" s="207"/>
      <c r="AT1042" s="208" t="s">
        <v>195</v>
      </c>
      <c r="AU1042" s="208" t="s">
        <v>82</v>
      </c>
      <c r="AV1042" s="13" t="s">
        <v>80</v>
      </c>
      <c r="AW1042" s="13" t="s">
        <v>35</v>
      </c>
      <c r="AX1042" s="13" t="s">
        <v>73</v>
      </c>
      <c r="AY1042" s="208" t="s">
        <v>185</v>
      </c>
    </row>
    <row r="1043" spans="2:51" s="14" customFormat="1" ht="11.25">
      <c r="B1043" s="209"/>
      <c r="C1043" s="210"/>
      <c r="D1043" s="200" t="s">
        <v>195</v>
      </c>
      <c r="E1043" s="211" t="s">
        <v>19</v>
      </c>
      <c r="F1043" s="212" t="s">
        <v>2530</v>
      </c>
      <c r="G1043" s="210"/>
      <c r="H1043" s="213">
        <v>28.187000000000001</v>
      </c>
      <c r="I1043" s="214"/>
      <c r="J1043" s="210"/>
      <c r="K1043" s="210"/>
      <c r="L1043" s="215"/>
      <c r="M1043" s="216"/>
      <c r="N1043" s="217"/>
      <c r="O1043" s="217"/>
      <c r="P1043" s="217"/>
      <c r="Q1043" s="217"/>
      <c r="R1043" s="217"/>
      <c r="S1043" s="217"/>
      <c r="T1043" s="218"/>
      <c r="AT1043" s="219" t="s">
        <v>195</v>
      </c>
      <c r="AU1043" s="219" t="s">
        <v>82</v>
      </c>
      <c r="AV1043" s="14" t="s">
        <v>82</v>
      </c>
      <c r="AW1043" s="14" t="s">
        <v>35</v>
      </c>
      <c r="AX1043" s="14" t="s">
        <v>73</v>
      </c>
      <c r="AY1043" s="219" t="s">
        <v>185</v>
      </c>
    </row>
    <row r="1044" spans="2:51" s="14" customFormat="1" ht="11.25">
      <c r="B1044" s="209"/>
      <c r="C1044" s="210"/>
      <c r="D1044" s="200" t="s">
        <v>195</v>
      </c>
      <c r="E1044" s="211" t="s">
        <v>19</v>
      </c>
      <c r="F1044" s="212" t="s">
        <v>1796</v>
      </c>
      <c r="G1044" s="210"/>
      <c r="H1044" s="213">
        <v>-3.75</v>
      </c>
      <c r="I1044" s="214"/>
      <c r="J1044" s="210"/>
      <c r="K1044" s="210"/>
      <c r="L1044" s="215"/>
      <c r="M1044" s="216"/>
      <c r="N1044" s="217"/>
      <c r="O1044" s="217"/>
      <c r="P1044" s="217"/>
      <c r="Q1044" s="217"/>
      <c r="R1044" s="217"/>
      <c r="S1044" s="217"/>
      <c r="T1044" s="218"/>
      <c r="AT1044" s="219" t="s">
        <v>195</v>
      </c>
      <c r="AU1044" s="219" t="s">
        <v>82</v>
      </c>
      <c r="AV1044" s="14" t="s">
        <v>82</v>
      </c>
      <c r="AW1044" s="14" t="s">
        <v>35</v>
      </c>
      <c r="AX1044" s="14" t="s">
        <v>73</v>
      </c>
      <c r="AY1044" s="219" t="s">
        <v>185</v>
      </c>
    </row>
    <row r="1045" spans="2:51" s="13" customFormat="1" ht="11.25">
      <c r="B1045" s="198"/>
      <c r="C1045" s="199"/>
      <c r="D1045" s="200" t="s">
        <v>195</v>
      </c>
      <c r="E1045" s="201" t="s">
        <v>19</v>
      </c>
      <c r="F1045" s="202" t="s">
        <v>2323</v>
      </c>
      <c r="G1045" s="199"/>
      <c r="H1045" s="201" t="s">
        <v>19</v>
      </c>
      <c r="I1045" s="203"/>
      <c r="J1045" s="199"/>
      <c r="K1045" s="199"/>
      <c r="L1045" s="204"/>
      <c r="M1045" s="205"/>
      <c r="N1045" s="206"/>
      <c r="O1045" s="206"/>
      <c r="P1045" s="206"/>
      <c r="Q1045" s="206"/>
      <c r="R1045" s="206"/>
      <c r="S1045" s="206"/>
      <c r="T1045" s="207"/>
      <c r="AT1045" s="208" t="s">
        <v>195</v>
      </c>
      <c r="AU1045" s="208" t="s">
        <v>82</v>
      </c>
      <c r="AV1045" s="13" t="s">
        <v>80</v>
      </c>
      <c r="AW1045" s="13" t="s">
        <v>35</v>
      </c>
      <c r="AX1045" s="13" t="s">
        <v>73</v>
      </c>
      <c r="AY1045" s="208" t="s">
        <v>185</v>
      </c>
    </row>
    <row r="1046" spans="2:51" s="14" customFormat="1" ht="11.25">
      <c r="B1046" s="209"/>
      <c r="C1046" s="210"/>
      <c r="D1046" s="200" t="s">
        <v>195</v>
      </c>
      <c r="E1046" s="211" t="s">
        <v>19</v>
      </c>
      <c r="F1046" s="212" t="s">
        <v>2531</v>
      </c>
      <c r="G1046" s="210"/>
      <c r="H1046" s="213">
        <v>12.78</v>
      </c>
      <c r="I1046" s="214"/>
      <c r="J1046" s="210"/>
      <c r="K1046" s="210"/>
      <c r="L1046" s="215"/>
      <c r="M1046" s="216"/>
      <c r="N1046" s="217"/>
      <c r="O1046" s="217"/>
      <c r="P1046" s="217"/>
      <c r="Q1046" s="217"/>
      <c r="R1046" s="217"/>
      <c r="S1046" s="217"/>
      <c r="T1046" s="218"/>
      <c r="AT1046" s="219" t="s">
        <v>195</v>
      </c>
      <c r="AU1046" s="219" t="s">
        <v>82</v>
      </c>
      <c r="AV1046" s="14" t="s">
        <v>82</v>
      </c>
      <c r="AW1046" s="14" t="s">
        <v>35</v>
      </c>
      <c r="AX1046" s="14" t="s">
        <v>73</v>
      </c>
      <c r="AY1046" s="219" t="s">
        <v>185</v>
      </c>
    </row>
    <row r="1047" spans="2:51" s="14" customFormat="1" ht="11.25">
      <c r="B1047" s="209"/>
      <c r="C1047" s="210"/>
      <c r="D1047" s="200" t="s">
        <v>195</v>
      </c>
      <c r="E1047" s="211" t="s">
        <v>19</v>
      </c>
      <c r="F1047" s="212" t="s">
        <v>1796</v>
      </c>
      <c r="G1047" s="210"/>
      <c r="H1047" s="213">
        <v>-3.75</v>
      </c>
      <c r="I1047" s="214"/>
      <c r="J1047" s="210"/>
      <c r="K1047" s="210"/>
      <c r="L1047" s="215"/>
      <c r="M1047" s="216"/>
      <c r="N1047" s="217"/>
      <c r="O1047" s="217"/>
      <c r="P1047" s="217"/>
      <c r="Q1047" s="217"/>
      <c r="R1047" s="217"/>
      <c r="S1047" s="217"/>
      <c r="T1047" s="218"/>
      <c r="AT1047" s="219" t="s">
        <v>195</v>
      </c>
      <c r="AU1047" s="219" t="s">
        <v>82</v>
      </c>
      <c r="AV1047" s="14" t="s">
        <v>82</v>
      </c>
      <c r="AW1047" s="14" t="s">
        <v>35</v>
      </c>
      <c r="AX1047" s="14" t="s">
        <v>73</v>
      </c>
      <c r="AY1047" s="219" t="s">
        <v>185</v>
      </c>
    </row>
    <row r="1048" spans="2:51" s="13" customFormat="1" ht="11.25">
      <c r="B1048" s="198"/>
      <c r="C1048" s="199"/>
      <c r="D1048" s="200" t="s">
        <v>195</v>
      </c>
      <c r="E1048" s="201" t="s">
        <v>19</v>
      </c>
      <c r="F1048" s="202" t="s">
        <v>2325</v>
      </c>
      <c r="G1048" s="199"/>
      <c r="H1048" s="201" t="s">
        <v>19</v>
      </c>
      <c r="I1048" s="203"/>
      <c r="J1048" s="199"/>
      <c r="K1048" s="199"/>
      <c r="L1048" s="204"/>
      <c r="M1048" s="205"/>
      <c r="N1048" s="206"/>
      <c r="O1048" s="206"/>
      <c r="P1048" s="206"/>
      <c r="Q1048" s="206"/>
      <c r="R1048" s="206"/>
      <c r="S1048" s="206"/>
      <c r="T1048" s="207"/>
      <c r="AT1048" s="208" t="s">
        <v>195</v>
      </c>
      <c r="AU1048" s="208" t="s">
        <v>82</v>
      </c>
      <c r="AV1048" s="13" t="s">
        <v>80</v>
      </c>
      <c r="AW1048" s="13" t="s">
        <v>35</v>
      </c>
      <c r="AX1048" s="13" t="s">
        <v>73</v>
      </c>
      <c r="AY1048" s="208" t="s">
        <v>185</v>
      </c>
    </row>
    <row r="1049" spans="2:51" s="14" customFormat="1" ht="11.25">
      <c r="B1049" s="209"/>
      <c r="C1049" s="210"/>
      <c r="D1049" s="200" t="s">
        <v>195</v>
      </c>
      <c r="E1049" s="211" t="s">
        <v>19</v>
      </c>
      <c r="F1049" s="212" t="s">
        <v>2532</v>
      </c>
      <c r="G1049" s="210"/>
      <c r="H1049" s="213">
        <v>28.72</v>
      </c>
      <c r="I1049" s="214"/>
      <c r="J1049" s="210"/>
      <c r="K1049" s="210"/>
      <c r="L1049" s="215"/>
      <c r="M1049" s="216"/>
      <c r="N1049" s="217"/>
      <c r="O1049" s="217"/>
      <c r="P1049" s="217"/>
      <c r="Q1049" s="217"/>
      <c r="R1049" s="217"/>
      <c r="S1049" s="217"/>
      <c r="T1049" s="218"/>
      <c r="AT1049" s="219" t="s">
        <v>195</v>
      </c>
      <c r="AU1049" s="219" t="s">
        <v>82</v>
      </c>
      <c r="AV1049" s="14" t="s">
        <v>82</v>
      </c>
      <c r="AW1049" s="14" t="s">
        <v>35</v>
      </c>
      <c r="AX1049" s="14" t="s">
        <v>73</v>
      </c>
      <c r="AY1049" s="219" t="s">
        <v>185</v>
      </c>
    </row>
    <row r="1050" spans="2:51" s="14" customFormat="1" ht="11.25">
      <c r="B1050" s="209"/>
      <c r="C1050" s="210"/>
      <c r="D1050" s="200" t="s">
        <v>195</v>
      </c>
      <c r="E1050" s="211" t="s">
        <v>19</v>
      </c>
      <c r="F1050" s="212" t="s">
        <v>2533</v>
      </c>
      <c r="G1050" s="210"/>
      <c r="H1050" s="213">
        <v>-7.2</v>
      </c>
      <c r="I1050" s="214"/>
      <c r="J1050" s="210"/>
      <c r="K1050" s="210"/>
      <c r="L1050" s="215"/>
      <c r="M1050" s="216"/>
      <c r="N1050" s="217"/>
      <c r="O1050" s="217"/>
      <c r="P1050" s="217"/>
      <c r="Q1050" s="217"/>
      <c r="R1050" s="217"/>
      <c r="S1050" s="217"/>
      <c r="T1050" s="218"/>
      <c r="AT1050" s="219" t="s">
        <v>195</v>
      </c>
      <c r="AU1050" s="219" t="s">
        <v>82</v>
      </c>
      <c r="AV1050" s="14" t="s">
        <v>82</v>
      </c>
      <c r="AW1050" s="14" t="s">
        <v>35</v>
      </c>
      <c r="AX1050" s="14" t="s">
        <v>73</v>
      </c>
      <c r="AY1050" s="219" t="s">
        <v>185</v>
      </c>
    </row>
    <row r="1051" spans="2:51" s="13" customFormat="1" ht="11.25">
      <c r="B1051" s="198"/>
      <c r="C1051" s="199"/>
      <c r="D1051" s="200" t="s">
        <v>195</v>
      </c>
      <c r="E1051" s="201" t="s">
        <v>19</v>
      </c>
      <c r="F1051" s="202" t="s">
        <v>2327</v>
      </c>
      <c r="G1051" s="199"/>
      <c r="H1051" s="201" t="s">
        <v>19</v>
      </c>
      <c r="I1051" s="203"/>
      <c r="J1051" s="199"/>
      <c r="K1051" s="199"/>
      <c r="L1051" s="204"/>
      <c r="M1051" s="205"/>
      <c r="N1051" s="206"/>
      <c r="O1051" s="206"/>
      <c r="P1051" s="206"/>
      <c r="Q1051" s="206"/>
      <c r="R1051" s="206"/>
      <c r="S1051" s="206"/>
      <c r="T1051" s="207"/>
      <c r="AT1051" s="208" t="s">
        <v>195</v>
      </c>
      <c r="AU1051" s="208" t="s">
        <v>82</v>
      </c>
      <c r="AV1051" s="13" t="s">
        <v>80</v>
      </c>
      <c r="AW1051" s="13" t="s">
        <v>35</v>
      </c>
      <c r="AX1051" s="13" t="s">
        <v>73</v>
      </c>
      <c r="AY1051" s="208" t="s">
        <v>185</v>
      </c>
    </row>
    <row r="1052" spans="2:51" s="14" customFormat="1" ht="11.25">
      <c r="B1052" s="209"/>
      <c r="C1052" s="210"/>
      <c r="D1052" s="200" t="s">
        <v>195</v>
      </c>
      <c r="E1052" s="211" t="s">
        <v>19</v>
      </c>
      <c r="F1052" s="212" t="s">
        <v>2534</v>
      </c>
      <c r="G1052" s="210"/>
      <c r="H1052" s="213">
        <v>38.162999999999997</v>
      </c>
      <c r="I1052" s="214"/>
      <c r="J1052" s="210"/>
      <c r="K1052" s="210"/>
      <c r="L1052" s="215"/>
      <c r="M1052" s="216"/>
      <c r="N1052" s="217"/>
      <c r="O1052" s="217"/>
      <c r="P1052" s="217"/>
      <c r="Q1052" s="217"/>
      <c r="R1052" s="217"/>
      <c r="S1052" s="217"/>
      <c r="T1052" s="218"/>
      <c r="AT1052" s="219" t="s">
        <v>195</v>
      </c>
      <c r="AU1052" s="219" t="s">
        <v>82</v>
      </c>
      <c r="AV1052" s="14" t="s">
        <v>82</v>
      </c>
      <c r="AW1052" s="14" t="s">
        <v>35</v>
      </c>
      <c r="AX1052" s="14" t="s">
        <v>73</v>
      </c>
      <c r="AY1052" s="219" t="s">
        <v>185</v>
      </c>
    </row>
    <row r="1053" spans="2:51" s="14" customFormat="1" ht="11.25">
      <c r="B1053" s="209"/>
      <c r="C1053" s="210"/>
      <c r="D1053" s="200" t="s">
        <v>195</v>
      </c>
      <c r="E1053" s="211" t="s">
        <v>19</v>
      </c>
      <c r="F1053" s="212" t="s">
        <v>2535</v>
      </c>
      <c r="G1053" s="210"/>
      <c r="H1053" s="213">
        <v>-12.768000000000001</v>
      </c>
      <c r="I1053" s="214"/>
      <c r="J1053" s="210"/>
      <c r="K1053" s="210"/>
      <c r="L1053" s="215"/>
      <c r="M1053" s="216"/>
      <c r="N1053" s="217"/>
      <c r="O1053" s="217"/>
      <c r="P1053" s="217"/>
      <c r="Q1053" s="217"/>
      <c r="R1053" s="217"/>
      <c r="S1053" s="217"/>
      <c r="T1053" s="218"/>
      <c r="AT1053" s="219" t="s">
        <v>195</v>
      </c>
      <c r="AU1053" s="219" t="s">
        <v>82</v>
      </c>
      <c r="AV1053" s="14" t="s">
        <v>82</v>
      </c>
      <c r="AW1053" s="14" t="s">
        <v>35</v>
      </c>
      <c r="AX1053" s="14" t="s">
        <v>73</v>
      </c>
      <c r="AY1053" s="219" t="s">
        <v>185</v>
      </c>
    </row>
    <row r="1054" spans="2:51" s="13" customFormat="1" ht="11.25">
      <c r="B1054" s="198"/>
      <c r="C1054" s="199"/>
      <c r="D1054" s="200" t="s">
        <v>195</v>
      </c>
      <c r="E1054" s="201" t="s">
        <v>19</v>
      </c>
      <c r="F1054" s="202" t="s">
        <v>2331</v>
      </c>
      <c r="G1054" s="199"/>
      <c r="H1054" s="201" t="s">
        <v>19</v>
      </c>
      <c r="I1054" s="203"/>
      <c r="J1054" s="199"/>
      <c r="K1054" s="199"/>
      <c r="L1054" s="204"/>
      <c r="M1054" s="205"/>
      <c r="N1054" s="206"/>
      <c r="O1054" s="206"/>
      <c r="P1054" s="206"/>
      <c r="Q1054" s="206"/>
      <c r="R1054" s="206"/>
      <c r="S1054" s="206"/>
      <c r="T1054" s="207"/>
      <c r="AT1054" s="208" t="s">
        <v>195</v>
      </c>
      <c r="AU1054" s="208" t="s">
        <v>82</v>
      </c>
      <c r="AV1054" s="13" t="s">
        <v>80</v>
      </c>
      <c r="AW1054" s="13" t="s">
        <v>35</v>
      </c>
      <c r="AX1054" s="13" t="s">
        <v>73</v>
      </c>
      <c r="AY1054" s="208" t="s">
        <v>185</v>
      </c>
    </row>
    <row r="1055" spans="2:51" s="14" customFormat="1" ht="11.25">
      <c r="B1055" s="209"/>
      <c r="C1055" s="210"/>
      <c r="D1055" s="200" t="s">
        <v>195</v>
      </c>
      <c r="E1055" s="211" t="s">
        <v>19</v>
      </c>
      <c r="F1055" s="212" t="s">
        <v>2536</v>
      </c>
      <c r="G1055" s="210"/>
      <c r="H1055" s="213">
        <v>22.472000000000001</v>
      </c>
      <c r="I1055" s="214"/>
      <c r="J1055" s="210"/>
      <c r="K1055" s="210"/>
      <c r="L1055" s="215"/>
      <c r="M1055" s="216"/>
      <c r="N1055" s="217"/>
      <c r="O1055" s="217"/>
      <c r="P1055" s="217"/>
      <c r="Q1055" s="217"/>
      <c r="R1055" s="217"/>
      <c r="S1055" s="217"/>
      <c r="T1055" s="218"/>
      <c r="AT1055" s="219" t="s">
        <v>195</v>
      </c>
      <c r="AU1055" s="219" t="s">
        <v>82</v>
      </c>
      <c r="AV1055" s="14" t="s">
        <v>82</v>
      </c>
      <c r="AW1055" s="14" t="s">
        <v>35</v>
      </c>
      <c r="AX1055" s="14" t="s">
        <v>73</v>
      </c>
      <c r="AY1055" s="219" t="s">
        <v>185</v>
      </c>
    </row>
    <row r="1056" spans="2:51" s="14" customFormat="1" ht="11.25">
      <c r="B1056" s="209"/>
      <c r="C1056" s="210"/>
      <c r="D1056" s="200" t="s">
        <v>195</v>
      </c>
      <c r="E1056" s="211" t="s">
        <v>19</v>
      </c>
      <c r="F1056" s="212" t="s">
        <v>2537</v>
      </c>
      <c r="G1056" s="210"/>
      <c r="H1056" s="213">
        <v>-4.5179999999999998</v>
      </c>
      <c r="I1056" s="214"/>
      <c r="J1056" s="210"/>
      <c r="K1056" s="210"/>
      <c r="L1056" s="215"/>
      <c r="M1056" s="216"/>
      <c r="N1056" s="217"/>
      <c r="O1056" s="217"/>
      <c r="P1056" s="217"/>
      <c r="Q1056" s="217"/>
      <c r="R1056" s="217"/>
      <c r="S1056" s="217"/>
      <c r="T1056" s="218"/>
      <c r="AT1056" s="219" t="s">
        <v>195</v>
      </c>
      <c r="AU1056" s="219" t="s">
        <v>82</v>
      </c>
      <c r="AV1056" s="14" t="s">
        <v>82</v>
      </c>
      <c r="AW1056" s="14" t="s">
        <v>35</v>
      </c>
      <c r="AX1056" s="14" t="s">
        <v>73</v>
      </c>
      <c r="AY1056" s="219" t="s">
        <v>185</v>
      </c>
    </row>
    <row r="1057" spans="1:65" s="13" customFormat="1" ht="11.25">
      <c r="B1057" s="198"/>
      <c r="C1057" s="199"/>
      <c r="D1057" s="200" t="s">
        <v>195</v>
      </c>
      <c r="E1057" s="201" t="s">
        <v>19</v>
      </c>
      <c r="F1057" s="202" t="s">
        <v>2335</v>
      </c>
      <c r="G1057" s="199"/>
      <c r="H1057" s="201" t="s">
        <v>19</v>
      </c>
      <c r="I1057" s="203"/>
      <c r="J1057" s="199"/>
      <c r="K1057" s="199"/>
      <c r="L1057" s="204"/>
      <c r="M1057" s="205"/>
      <c r="N1057" s="206"/>
      <c r="O1057" s="206"/>
      <c r="P1057" s="206"/>
      <c r="Q1057" s="206"/>
      <c r="R1057" s="206"/>
      <c r="S1057" s="206"/>
      <c r="T1057" s="207"/>
      <c r="AT1057" s="208" t="s">
        <v>195</v>
      </c>
      <c r="AU1057" s="208" t="s">
        <v>82</v>
      </c>
      <c r="AV1057" s="13" t="s">
        <v>80</v>
      </c>
      <c r="AW1057" s="13" t="s">
        <v>35</v>
      </c>
      <c r="AX1057" s="13" t="s">
        <v>73</v>
      </c>
      <c r="AY1057" s="208" t="s">
        <v>185</v>
      </c>
    </row>
    <row r="1058" spans="1:65" s="14" customFormat="1" ht="11.25">
      <c r="B1058" s="209"/>
      <c r="C1058" s="210"/>
      <c r="D1058" s="200" t="s">
        <v>195</v>
      </c>
      <c r="E1058" s="211" t="s">
        <v>19</v>
      </c>
      <c r="F1058" s="212" t="s">
        <v>2538</v>
      </c>
      <c r="G1058" s="210"/>
      <c r="H1058" s="213">
        <v>40.47</v>
      </c>
      <c r="I1058" s="214"/>
      <c r="J1058" s="210"/>
      <c r="K1058" s="210"/>
      <c r="L1058" s="215"/>
      <c r="M1058" s="216"/>
      <c r="N1058" s="217"/>
      <c r="O1058" s="217"/>
      <c r="P1058" s="217"/>
      <c r="Q1058" s="217"/>
      <c r="R1058" s="217"/>
      <c r="S1058" s="217"/>
      <c r="T1058" s="218"/>
      <c r="AT1058" s="219" t="s">
        <v>195</v>
      </c>
      <c r="AU1058" s="219" t="s">
        <v>82</v>
      </c>
      <c r="AV1058" s="14" t="s">
        <v>82</v>
      </c>
      <c r="AW1058" s="14" t="s">
        <v>35</v>
      </c>
      <c r="AX1058" s="14" t="s">
        <v>73</v>
      </c>
      <c r="AY1058" s="219" t="s">
        <v>185</v>
      </c>
    </row>
    <row r="1059" spans="1:65" s="14" customFormat="1" ht="11.25">
      <c r="B1059" s="209"/>
      <c r="C1059" s="210"/>
      <c r="D1059" s="200" t="s">
        <v>195</v>
      </c>
      <c r="E1059" s="211" t="s">
        <v>19</v>
      </c>
      <c r="F1059" s="212" t="s">
        <v>2539</v>
      </c>
      <c r="G1059" s="210"/>
      <c r="H1059" s="213">
        <v>-9.3179999999999996</v>
      </c>
      <c r="I1059" s="214"/>
      <c r="J1059" s="210"/>
      <c r="K1059" s="210"/>
      <c r="L1059" s="215"/>
      <c r="M1059" s="216"/>
      <c r="N1059" s="217"/>
      <c r="O1059" s="217"/>
      <c r="P1059" s="217"/>
      <c r="Q1059" s="217"/>
      <c r="R1059" s="217"/>
      <c r="S1059" s="217"/>
      <c r="T1059" s="218"/>
      <c r="AT1059" s="219" t="s">
        <v>195</v>
      </c>
      <c r="AU1059" s="219" t="s">
        <v>82</v>
      </c>
      <c r="AV1059" s="14" t="s">
        <v>82</v>
      </c>
      <c r="AW1059" s="14" t="s">
        <v>35</v>
      </c>
      <c r="AX1059" s="14" t="s">
        <v>73</v>
      </c>
      <c r="AY1059" s="219" t="s">
        <v>185</v>
      </c>
    </row>
    <row r="1060" spans="1:65" s="15" customFormat="1" ht="11.25">
      <c r="B1060" s="220"/>
      <c r="C1060" s="221"/>
      <c r="D1060" s="200" t="s">
        <v>195</v>
      </c>
      <c r="E1060" s="222" t="s">
        <v>19</v>
      </c>
      <c r="F1060" s="223" t="s">
        <v>226</v>
      </c>
      <c r="G1060" s="221"/>
      <c r="H1060" s="224">
        <v>258.34400000000005</v>
      </c>
      <c r="I1060" s="225"/>
      <c r="J1060" s="221"/>
      <c r="K1060" s="221"/>
      <c r="L1060" s="226"/>
      <c r="M1060" s="227"/>
      <c r="N1060" s="228"/>
      <c r="O1060" s="228"/>
      <c r="P1060" s="228"/>
      <c r="Q1060" s="228"/>
      <c r="R1060" s="228"/>
      <c r="S1060" s="228"/>
      <c r="T1060" s="229"/>
      <c r="AT1060" s="230" t="s">
        <v>195</v>
      </c>
      <c r="AU1060" s="230" t="s">
        <v>82</v>
      </c>
      <c r="AV1060" s="15" t="s">
        <v>135</v>
      </c>
      <c r="AW1060" s="15" t="s">
        <v>35</v>
      </c>
      <c r="AX1060" s="15" t="s">
        <v>80</v>
      </c>
      <c r="AY1060" s="230" t="s">
        <v>185</v>
      </c>
    </row>
    <row r="1061" spans="1:65" s="2" customFormat="1" ht="24.2" customHeight="1">
      <c r="A1061" s="36"/>
      <c r="B1061" s="37"/>
      <c r="C1061" s="180" t="s">
        <v>1903</v>
      </c>
      <c r="D1061" s="180" t="s">
        <v>187</v>
      </c>
      <c r="E1061" s="181" t="s">
        <v>1230</v>
      </c>
      <c r="F1061" s="182" t="s">
        <v>1231</v>
      </c>
      <c r="G1061" s="183" t="s">
        <v>240</v>
      </c>
      <c r="H1061" s="184">
        <v>328.012</v>
      </c>
      <c r="I1061" s="185"/>
      <c r="J1061" s="186">
        <f>ROUND(I1061*H1061,2)</f>
        <v>0</v>
      </c>
      <c r="K1061" s="182" t="s">
        <v>191</v>
      </c>
      <c r="L1061" s="41"/>
      <c r="M1061" s="187" t="s">
        <v>19</v>
      </c>
      <c r="N1061" s="188" t="s">
        <v>44</v>
      </c>
      <c r="O1061" s="66"/>
      <c r="P1061" s="189">
        <f>O1061*H1061</f>
        <v>0</v>
      </c>
      <c r="Q1061" s="189">
        <v>2.0000000000000001E-4</v>
      </c>
      <c r="R1061" s="189">
        <f>Q1061*H1061</f>
        <v>6.5602400000000005E-2</v>
      </c>
      <c r="S1061" s="189">
        <v>0</v>
      </c>
      <c r="T1061" s="190">
        <f>S1061*H1061</f>
        <v>0</v>
      </c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R1061" s="191" t="s">
        <v>339</v>
      </c>
      <c r="AT1061" s="191" t="s">
        <v>187</v>
      </c>
      <c r="AU1061" s="191" t="s">
        <v>82</v>
      </c>
      <c r="AY1061" s="19" t="s">
        <v>185</v>
      </c>
      <c r="BE1061" s="192">
        <f>IF(N1061="základní",J1061,0)</f>
        <v>0</v>
      </c>
      <c r="BF1061" s="192">
        <f>IF(N1061="snížená",J1061,0)</f>
        <v>0</v>
      </c>
      <c r="BG1061" s="192">
        <f>IF(N1061="zákl. přenesená",J1061,0)</f>
        <v>0</v>
      </c>
      <c r="BH1061" s="192">
        <f>IF(N1061="sníž. přenesená",J1061,0)</f>
        <v>0</v>
      </c>
      <c r="BI1061" s="192">
        <f>IF(N1061="nulová",J1061,0)</f>
        <v>0</v>
      </c>
      <c r="BJ1061" s="19" t="s">
        <v>80</v>
      </c>
      <c r="BK1061" s="192">
        <f>ROUND(I1061*H1061,2)</f>
        <v>0</v>
      </c>
      <c r="BL1061" s="19" t="s">
        <v>339</v>
      </c>
      <c r="BM1061" s="191" t="s">
        <v>2540</v>
      </c>
    </row>
    <row r="1062" spans="1:65" s="2" customFormat="1" ht="11.25">
      <c r="A1062" s="36"/>
      <c r="B1062" s="37"/>
      <c r="C1062" s="38"/>
      <c r="D1062" s="193" t="s">
        <v>193</v>
      </c>
      <c r="E1062" s="38"/>
      <c r="F1062" s="194" t="s">
        <v>1233</v>
      </c>
      <c r="G1062" s="38"/>
      <c r="H1062" s="38"/>
      <c r="I1062" s="195"/>
      <c r="J1062" s="38"/>
      <c r="K1062" s="38"/>
      <c r="L1062" s="41"/>
      <c r="M1062" s="196"/>
      <c r="N1062" s="197"/>
      <c r="O1062" s="66"/>
      <c r="P1062" s="66"/>
      <c r="Q1062" s="66"/>
      <c r="R1062" s="66"/>
      <c r="S1062" s="66"/>
      <c r="T1062" s="67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T1062" s="19" t="s">
        <v>193</v>
      </c>
      <c r="AU1062" s="19" t="s">
        <v>82</v>
      </c>
    </row>
    <row r="1063" spans="1:65" s="14" customFormat="1" ht="11.25">
      <c r="B1063" s="209"/>
      <c r="C1063" s="210"/>
      <c r="D1063" s="200" t="s">
        <v>195</v>
      </c>
      <c r="E1063" s="211" t="s">
        <v>19</v>
      </c>
      <c r="F1063" s="212" t="s">
        <v>2541</v>
      </c>
      <c r="G1063" s="210"/>
      <c r="H1063" s="213">
        <v>69.668000000000006</v>
      </c>
      <c r="I1063" s="214"/>
      <c r="J1063" s="210"/>
      <c r="K1063" s="210"/>
      <c r="L1063" s="215"/>
      <c r="M1063" s="216"/>
      <c r="N1063" s="217"/>
      <c r="O1063" s="217"/>
      <c r="P1063" s="217"/>
      <c r="Q1063" s="217"/>
      <c r="R1063" s="217"/>
      <c r="S1063" s="217"/>
      <c r="T1063" s="218"/>
      <c r="AT1063" s="219" t="s">
        <v>195</v>
      </c>
      <c r="AU1063" s="219" t="s">
        <v>82</v>
      </c>
      <c r="AV1063" s="14" t="s">
        <v>82</v>
      </c>
      <c r="AW1063" s="14" t="s">
        <v>35</v>
      </c>
      <c r="AX1063" s="14" t="s">
        <v>73</v>
      </c>
      <c r="AY1063" s="219" t="s">
        <v>185</v>
      </c>
    </row>
    <row r="1064" spans="1:65" s="14" customFormat="1" ht="11.25">
      <c r="B1064" s="209"/>
      <c r="C1064" s="210"/>
      <c r="D1064" s="200" t="s">
        <v>195</v>
      </c>
      <c r="E1064" s="211" t="s">
        <v>19</v>
      </c>
      <c r="F1064" s="212" t="s">
        <v>2542</v>
      </c>
      <c r="G1064" s="210"/>
      <c r="H1064" s="213">
        <v>258.34399999999999</v>
      </c>
      <c r="I1064" s="214"/>
      <c r="J1064" s="210"/>
      <c r="K1064" s="210"/>
      <c r="L1064" s="215"/>
      <c r="M1064" s="216"/>
      <c r="N1064" s="217"/>
      <c r="O1064" s="217"/>
      <c r="P1064" s="217"/>
      <c r="Q1064" s="217"/>
      <c r="R1064" s="217"/>
      <c r="S1064" s="217"/>
      <c r="T1064" s="218"/>
      <c r="AT1064" s="219" t="s">
        <v>195</v>
      </c>
      <c r="AU1064" s="219" t="s">
        <v>82</v>
      </c>
      <c r="AV1064" s="14" t="s">
        <v>82</v>
      </c>
      <c r="AW1064" s="14" t="s">
        <v>35</v>
      </c>
      <c r="AX1064" s="14" t="s">
        <v>73</v>
      </c>
      <c r="AY1064" s="219" t="s">
        <v>185</v>
      </c>
    </row>
    <row r="1065" spans="1:65" s="15" customFormat="1" ht="11.25">
      <c r="B1065" s="220"/>
      <c r="C1065" s="221"/>
      <c r="D1065" s="200" t="s">
        <v>195</v>
      </c>
      <c r="E1065" s="222" t="s">
        <v>19</v>
      </c>
      <c r="F1065" s="223" t="s">
        <v>226</v>
      </c>
      <c r="G1065" s="221"/>
      <c r="H1065" s="224">
        <v>328.012</v>
      </c>
      <c r="I1065" s="225"/>
      <c r="J1065" s="221"/>
      <c r="K1065" s="221"/>
      <c r="L1065" s="226"/>
      <c r="M1065" s="227"/>
      <c r="N1065" s="228"/>
      <c r="O1065" s="228"/>
      <c r="P1065" s="228"/>
      <c r="Q1065" s="228"/>
      <c r="R1065" s="228"/>
      <c r="S1065" s="228"/>
      <c r="T1065" s="229"/>
      <c r="AT1065" s="230" t="s">
        <v>195</v>
      </c>
      <c r="AU1065" s="230" t="s">
        <v>82</v>
      </c>
      <c r="AV1065" s="15" t="s">
        <v>135</v>
      </c>
      <c r="AW1065" s="15" t="s">
        <v>35</v>
      </c>
      <c r="AX1065" s="15" t="s">
        <v>80</v>
      </c>
      <c r="AY1065" s="230" t="s">
        <v>185</v>
      </c>
    </row>
    <row r="1066" spans="1:65" s="2" customFormat="1" ht="16.5" customHeight="1">
      <c r="A1066" s="36"/>
      <c r="B1066" s="37"/>
      <c r="C1066" s="180" t="s">
        <v>1909</v>
      </c>
      <c r="D1066" s="180" t="s">
        <v>187</v>
      </c>
      <c r="E1066" s="181" t="s">
        <v>1238</v>
      </c>
      <c r="F1066" s="182" t="s">
        <v>1239</v>
      </c>
      <c r="G1066" s="183" t="s">
        <v>240</v>
      </c>
      <c r="H1066" s="184">
        <v>328.012</v>
      </c>
      <c r="I1066" s="185"/>
      <c r="J1066" s="186">
        <f>ROUND(I1066*H1066,2)</f>
        <v>0</v>
      </c>
      <c r="K1066" s="182" t="s">
        <v>191</v>
      </c>
      <c r="L1066" s="41"/>
      <c r="M1066" s="187" t="s">
        <v>19</v>
      </c>
      <c r="N1066" s="188" t="s">
        <v>44</v>
      </c>
      <c r="O1066" s="66"/>
      <c r="P1066" s="189">
        <f>O1066*H1066</f>
        <v>0</v>
      </c>
      <c r="Q1066" s="189">
        <v>1.4E-3</v>
      </c>
      <c r="R1066" s="189">
        <f>Q1066*H1066</f>
        <v>0.45921679999999998</v>
      </c>
      <c r="S1066" s="189">
        <v>0</v>
      </c>
      <c r="T1066" s="190">
        <f>S1066*H1066</f>
        <v>0</v>
      </c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R1066" s="191" t="s">
        <v>339</v>
      </c>
      <c r="AT1066" s="191" t="s">
        <v>187</v>
      </c>
      <c r="AU1066" s="191" t="s">
        <v>82</v>
      </c>
      <c r="AY1066" s="19" t="s">
        <v>185</v>
      </c>
      <c r="BE1066" s="192">
        <f>IF(N1066="základní",J1066,0)</f>
        <v>0</v>
      </c>
      <c r="BF1066" s="192">
        <f>IF(N1066="snížená",J1066,0)</f>
        <v>0</v>
      </c>
      <c r="BG1066" s="192">
        <f>IF(N1066="zákl. přenesená",J1066,0)</f>
        <v>0</v>
      </c>
      <c r="BH1066" s="192">
        <f>IF(N1066="sníž. přenesená",J1066,0)</f>
        <v>0</v>
      </c>
      <c r="BI1066" s="192">
        <f>IF(N1066="nulová",J1066,0)</f>
        <v>0</v>
      </c>
      <c r="BJ1066" s="19" t="s">
        <v>80</v>
      </c>
      <c r="BK1066" s="192">
        <f>ROUND(I1066*H1066,2)</f>
        <v>0</v>
      </c>
      <c r="BL1066" s="19" t="s">
        <v>339</v>
      </c>
      <c r="BM1066" s="191" t="s">
        <v>2543</v>
      </c>
    </row>
    <row r="1067" spans="1:65" s="2" customFormat="1" ht="11.25">
      <c r="A1067" s="36"/>
      <c r="B1067" s="37"/>
      <c r="C1067" s="38"/>
      <c r="D1067" s="193" t="s">
        <v>193</v>
      </c>
      <c r="E1067" s="38"/>
      <c r="F1067" s="194" t="s">
        <v>1241</v>
      </c>
      <c r="G1067" s="38"/>
      <c r="H1067" s="38"/>
      <c r="I1067" s="195"/>
      <c r="J1067" s="38"/>
      <c r="K1067" s="38"/>
      <c r="L1067" s="41"/>
      <c r="M1067" s="196"/>
      <c r="N1067" s="197"/>
      <c r="O1067" s="66"/>
      <c r="P1067" s="66"/>
      <c r="Q1067" s="66"/>
      <c r="R1067" s="66"/>
      <c r="S1067" s="66"/>
      <c r="T1067" s="67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T1067" s="19" t="s">
        <v>193</v>
      </c>
      <c r="AU1067" s="19" t="s">
        <v>82</v>
      </c>
    </row>
    <row r="1068" spans="1:65" s="14" customFormat="1" ht="11.25">
      <c r="B1068" s="209"/>
      <c r="C1068" s="210"/>
      <c r="D1068" s="200" t="s">
        <v>195</v>
      </c>
      <c r="E1068" s="211" t="s">
        <v>19</v>
      </c>
      <c r="F1068" s="212" t="s">
        <v>2541</v>
      </c>
      <c r="G1068" s="210"/>
      <c r="H1068" s="213">
        <v>69.668000000000006</v>
      </c>
      <c r="I1068" s="214"/>
      <c r="J1068" s="210"/>
      <c r="K1068" s="210"/>
      <c r="L1068" s="215"/>
      <c r="M1068" s="216"/>
      <c r="N1068" s="217"/>
      <c r="O1068" s="217"/>
      <c r="P1068" s="217"/>
      <c r="Q1068" s="217"/>
      <c r="R1068" s="217"/>
      <c r="S1068" s="217"/>
      <c r="T1068" s="218"/>
      <c r="AT1068" s="219" t="s">
        <v>195</v>
      </c>
      <c r="AU1068" s="219" t="s">
        <v>82</v>
      </c>
      <c r="AV1068" s="14" t="s">
        <v>82</v>
      </c>
      <c r="AW1068" s="14" t="s">
        <v>35</v>
      </c>
      <c r="AX1068" s="14" t="s">
        <v>73</v>
      </c>
      <c r="AY1068" s="219" t="s">
        <v>185</v>
      </c>
    </row>
    <row r="1069" spans="1:65" s="14" customFormat="1" ht="11.25">
      <c r="B1069" s="209"/>
      <c r="C1069" s="210"/>
      <c r="D1069" s="200" t="s">
        <v>195</v>
      </c>
      <c r="E1069" s="211" t="s">
        <v>19</v>
      </c>
      <c r="F1069" s="212" t="s">
        <v>2542</v>
      </c>
      <c r="G1069" s="210"/>
      <c r="H1069" s="213">
        <v>258.34399999999999</v>
      </c>
      <c r="I1069" s="214"/>
      <c r="J1069" s="210"/>
      <c r="K1069" s="210"/>
      <c r="L1069" s="215"/>
      <c r="M1069" s="216"/>
      <c r="N1069" s="217"/>
      <c r="O1069" s="217"/>
      <c r="P1069" s="217"/>
      <c r="Q1069" s="217"/>
      <c r="R1069" s="217"/>
      <c r="S1069" s="217"/>
      <c r="T1069" s="218"/>
      <c r="AT1069" s="219" t="s">
        <v>195</v>
      </c>
      <c r="AU1069" s="219" t="s">
        <v>82</v>
      </c>
      <c r="AV1069" s="14" t="s">
        <v>82</v>
      </c>
      <c r="AW1069" s="14" t="s">
        <v>35</v>
      </c>
      <c r="AX1069" s="14" t="s">
        <v>73</v>
      </c>
      <c r="AY1069" s="219" t="s">
        <v>185</v>
      </c>
    </row>
    <row r="1070" spans="1:65" s="15" customFormat="1" ht="11.25">
      <c r="B1070" s="220"/>
      <c r="C1070" s="221"/>
      <c r="D1070" s="200" t="s">
        <v>195</v>
      </c>
      <c r="E1070" s="222" t="s">
        <v>19</v>
      </c>
      <c r="F1070" s="223" t="s">
        <v>226</v>
      </c>
      <c r="G1070" s="221"/>
      <c r="H1070" s="224">
        <v>328.012</v>
      </c>
      <c r="I1070" s="225"/>
      <c r="J1070" s="221"/>
      <c r="K1070" s="221"/>
      <c r="L1070" s="226"/>
      <c r="M1070" s="227"/>
      <c r="N1070" s="228"/>
      <c r="O1070" s="228"/>
      <c r="P1070" s="228"/>
      <c r="Q1070" s="228"/>
      <c r="R1070" s="228"/>
      <c r="S1070" s="228"/>
      <c r="T1070" s="229"/>
      <c r="AT1070" s="230" t="s">
        <v>195</v>
      </c>
      <c r="AU1070" s="230" t="s">
        <v>82</v>
      </c>
      <c r="AV1070" s="15" t="s">
        <v>135</v>
      </c>
      <c r="AW1070" s="15" t="s">
        <v>35</v>
      </c>
      <c r="AX1070" s="15" t="s">
        <v>80</v>
      </c>
      <c r="AY1070" s="230" t="s">
        <v>185</v>
      </c>
    </row>
    <row r="1071" spans="1:65" s="2" customFormat="1" ht="21.75" customHeight="1">
      <c r="A1071" s="36"/>
      <c r="B1071" s="37"/>
      <c r="C1071" s="180" t="s">
        <v>1913</v>
      </c>
      <c r="D1071" s="180" t="s">
        <v>187</v>
      </c>
      <c r="E1071" s="181" t="s">
        <v>1817</v>
      </c>
      <c r="F1071" s="182" t="s">
        <v>1818</v>
      </c>
      <c r="G1071" s="183" t="s">
        <v>439</v>
      </c>
      <c r="H1071" s="184">
        <v>3</v>
      </c>
      <c r="I1071" s="185"/>
      <c r="J1071" s="186">
        <f>ROUND(I1071*H1071,2)</f>
        <v>0</v>
      </c>
      <c r="K1071" s="182" t="s">
        <v>191</v>
      </c>
      <c r="L1071" s="41"/>
      <c r="M1071" s="187" t="s">
        <v>19</v>
      </c>
      <c r="N1071" s="188" t="s">
        <v>44</v>
      </c>
      <c r="O1071" s="66"/>
      <c r="P1071" s="189">
        <f>O1071*H1071</f>
        <v>0</v>
      </c>
      <c r="Q1071" s="189">
        <v>1.0000000000000001E-5</v>
      </c>
      <c r="R1071" s="189">
        <f>Q1071*H1071</f>
        <v>3.0000000000000004E-5</v>
      </c>
      <c r="S1071" s="189">
        <v>0</v>
      </c>
      <c r="T1071" s="190">
        <f>S1071*H1071</f>
        <v>0</v>
      </c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R1071" s="191" t="s">
        <v>339</v>
      </c>
      <c r="AT1071" s="191" t="s">
        <v>187</v>
      </c>
      <c r="AU1071" s="191" t="s">
        <v>82</v>
      </c>
      <c r="AY1071" s="19" t="s">
        <v>185</v>
      </c>
      <c r="BE1071" s="192">
        <f>IF(N1071="základní",J1071,0)</f>
        <v>0</v>
      </c>
      <c r="BF1071" s="192">
        <f>IF(N1071="snížená",J1071,0)</f>
        <v>0</v>
      </c>
      <c r="BG1071" s="192">
        <f>IF(N1071="zákl. přenesená",J1071,0)</f>
        <v>0</v>
      </c>
      <c r="BH1071" s="192">
        <f>IF(N1071="sníž. přenesená",J1071,0)</f>
        <v>0</v>
      </c>
      <c r="BI1071" s="192">
        <f>IF(N1071="nulová",J1071,0)</f>
        <v>0</v>
      </c>
      <c r="BJ1071" s="19" t="s">
        <v>80</v>
      </c>
      <c r="BK1071" s="192">
        <f>ROUND(I1071*H1071,2)</f>
        <v>0</v>
      </c>
      <c r="BL1071" s="19" t="s">
        <v>339</v>
      </c>
      <c r="BM1071" s="191" t="s">
        <v>2544</v>
      </c>
    </row>
    <row r="1072" spans="1:65" s="2" customFormat="1" ht="11.25">
      <c r="A1072" s="36"/>
      <c r="B1072" s="37"/>
      <c r="C1072" s="38"/>
      <c r="D1072" s="193" t="s">
        <v>193</v>
      </c>
      <c r="E1072" s="38"/>
      <c r="F1072" s="194" t="s">
        <v>1820</v>
      </c>
      <c r="G1072" s="38"/>
      <c r="H1072" s="38"/>
      <c r="I1072" s="195"/>
      <c r="J1072" s="38"/>
      <c r="K1072" s="38"/>
      <c r="L1072" s="41"/>
      <c r="M1072" s="196"/>
      <c r="N1072" s="197"/>
      <c r="O1072" s="66"/>
      <c r="P1072" s="66"/>
      <c r="Q1072" s="66"/>
      <c r="R1072" s="66"/>
      <c r="S1072" s="66"/>
      <c r="T1072" s="67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T1072" s="19" t="s">
        <v>193</v>
      </c>
      <c r="AU1072" s="19" t="s">
        <v>82</v>
      </c>
    </row>
    <row r="1073" spans="1:65" s="13" customFormat="1" ht="11.25">
      <c r="B1073" s="198"/>
      <c r="C1073" s="199"/>
      <c r="D1073" s="200" t="s">
        <v>195</v>
      </c>
      <c r="E1073" s="201" t="s">
        <v>19</v>
      </c>
      <c r="F1073" s="202" t="s">
        <v>2346</v>
      </c>
      <c r="G1073" s="199"/>
      <c r="H1073" s="201" t="s">
        <v>19</v>
      </c>
      <c r="I1073" s="203"/>
      <c r="J1073" s="199"/>
      <c r="K1073" s="199"/>
      <c r="L1073" s="204"/>
      <c r="M1073" s="205"/>
      <c r="N1073" s="206"/>
      <c r="O1073" s="206"/>
      <c r="P1073" s="206"/>
      <c r="Q1073" s="206"/>
      <c r="R1073" s="206"/>
      <c r="S1073" s="206"/>
      <c r="T1073" s="207"/>
      <c r="AT1073" s="208" t="s">
        <v>195</v>
      </c>
      <c r="AU1073" s="208" t="s">
        <v>82</v>
      </c>
      <c r="AV1073" s="13" t="s">
        <v>80</v>
      </c>
      <c r="AW1073" s="13" t="s">
        <v>35</v>
      </c>
      <c r="AX1073" s="13" t="s">
        <v>73</v>
      </c>
      <c r="AY1073" s="208" t="s">
        <v>185</v>
      </c>
    </row>
    <row r="1074" spans="1:65" s="14" customFormat="1" ht="11.25">
      <c r="B1074" s="209"/>
      <c r="C1074" s="210"/>
      <c r="D1074" s="200" t="s">
        <v>195</v>
      </c>
      <c r="E1074" s="211" t="s">
        <v>19</v>
      </c>
      <c r="F1074" s="212" t="s">
        <v>1821</v>
      </c>
      <c r="G1074" s="210"/>
      <c r="H1074" s="213">
        <v>3</v>
      </c>
      <c r="I1074" s="214"/>
      <c r="J1074" s="210"/>
      <c r="K1074" s="210"/>
      <c r="L1074" s="215"/>
      <c r="M1074" s="216"/>
      <c r="N1074" s="217"/>
      <c r="O1074" s="217"/>
      <c r="P1074" s="217"/>
      <c r="Q1074" s="217"/>
      <c r="R1074" s="217"/>
      <c r="S1074" s="217"/>
      <c r="T1074" s="218"/>
      <c r="AT1074" s="219" t="s">
        <v>195</v>
      </c>
      <c r="AU1074" s="219" t="s">
        <v>82</v>
      </c>
      <c r="AV1074" s="14" t="s">
        <v>82</v>
      </c>
      <c r="AW1074" s="14" t="s">
        <v>35</v>
      </c>
      <c r="AX1074" s="14" t="s">
        <v>73</v>
      </c>
      <c r="AY1074" s="219" t="s">
        <v>185</v>
      </c>
    </row>
    <row r="1075" spans="1:65" s="15" customFormat="1" ht="11.25">
      <c r="B1075" s="220"/>
      <c r="C1075" s="221"/>
      <c r="D1075" s="200" t="s">
        <v>195</v>
      </c>
      <c r="E1075" s="222" t="s">
        <v>19</v>
      </c>
      <c r="F1075" s="223" t="s">
        <v>226</v>
      </c>
      <c r="G1075" s="221"/>
      <c r="H1075" s="224">
        <v>3</v>
      </c>
      <c r="I1075" s="225"/>
      <c r="J1075" s="221"/>
      <c r="K1075" s="221"/>
      <c r="L1075" s="226"/>
      <c r="M1075" s="227"/>
      <c r="N1075" s="228"/>
      <c r="O1075" s="228"/>
      <c r="P1075" s="228"/>
      <c r="Q1075" s="228"/>
      <c r="R1075" s="228"/>
      <c r="S1075" s="228"/>
      <c r="T1075" s="229"/>
      <c r="AT1075" s="230" t="s">
        <v>195</v>
      </c>
      <c r="AU1075" s="230" t="s">
        <v>82</v>
      </c>
      <c r="AV1075" s="15" t="s">
        <v>135</v>
      </c>
      <c r="AW1075" s="15" t="s">
        <v>35</v>
      </c>
      <c r="AX1075" s="15" t="s">
        <v>80</v>
      </c>
      <c r="AY1075" s="230" t="s">
        <v>185</v>
      </c>
    </row>
    <row r="1076" spans="1:65" s="2" customFormat="1" ht="16.5" customHeight="1">
      <c r="A1076" s="36"/>
      <c r="B1076" s="37"/>
      <c r="C1076" s="237" t="s">
        <v>1916</v>
      </c>
      <c r="D1076" s="237" t="s">
        <v>520</v>
      </c>
      <c r="E1076" s="238" t="s">
        <v>1822</v>
      </c>
      <c r="F1076" s="239" t="s">
        <v>1823</v>
      </c>
      <c r="G1076" s="240" t="s">
        <v>439</v>
      </c>
      <c r="H1076" s="241">
        <v>3</v>
      </c>
      <c r="I1076" s="242"/>
      <c r="J1076" s="243">
        <f>ROUND(I1076*H1076,2)</f>
        <v>0</v>
      </c>
      <c r="K1076" s="239" t="s">
        <v>191</v>
      </c>
      <c r="L1076" s="244"/>
      <c r="M1076" s="245" t="s">
        <v>19</v>
      </c>
      <c r="N1076" s="246" t="s">
        <v>44</v>
      </c>
      <c r="O1076" s="66"/>
      <c r="P1076" s="189">
        <f>O1076*H1076</f>
        <v>0</v>
      </c>
      <c r="Q1076" s="189">
        <v>2.5000000000000001E-3</v>
      </c>
      <c r="R1076" s="189">
        <f>Q1076*H1076</f>
        <v>7.4999999999999997E-3</v>
      </c>
      <c r="S1076" s="189">
        <v>0</v>
      </c>
      <c r="T1076" s="190">
        <f>S1076*H1076</f>
        <v>0</v>
      </c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R1076" s="191" t="s">
        <v>627</v>
      </c>
      <c r="AT1076" s="191" t="s">
        <v>520</v>
      </c>
      <c r="AU1076" s="191" t="s">
        <v>82</v>
      </c>
      <c r="AY1076" s="19" t="s">
        <v>185</v>
      </c>
      <c r="BE1076" s="192">
        <f>IF(N1076="základní",J1076,0)</f>
        <v>0</v>
      </c>
      <c r="BF1076" s="192">
        <f>IF(N1076="snížená",J1076,0)</f>
        <v>0</v>
      </c>
      <c r="BG1076" s="192">
        <f>IF(N1076="zákl. přenesená",J1076,0)</f>
        <v>0</v>
      </c>
      <c r="BH1076" s="192">
        <f>IF(N1076="sníž. přenesená",J1076,0)</f>
        <v>0</v>
      </c>
      <c r="BI1076" s="192">
        <f>IF(N1076="nulová",J1076,0)</f>
        <v>0</v>
      </c>
      <c r="BJ1076" s="19" t="s">
        <v>80</v>
      </c>
      <c r="BK1076" s="192">
        <f>ROUND(I1076*H1076,2)</f>
        <v>0</v>
      </c>
      <c r="BL1076" s="19" t="s">
        <v>339</v>
      </c>
      <c r="BM1076" s="191" t="s">
        <v>2545</v>
      </c>
    </row>
    <row r="1077" spans="1:65" s="13" customFormat="1" ht="11.25">
      <c r="B1077" s="198"/>
      <c r="C1077" s="199"/>
      <c r="D1077" s="200" t="s">
        <v>195</v>
      </c>
      <c r="E1077" s="201" t="s">
        <v>19</v>
      </c>
      <c r="F1077" s="202" t="s">
        <v>2346</v>
      </c>
      <c r="G1077" s="199"/>
      <c r="H1077" s="201" t="s">
        <v>19</v>
      </c>
      <c r="I1077" s="203"/>
      <c r="J1077" s="199"/>
      <c r="K1077" s="199"/>
      <c r="L1077" s="204"/>
      <c r="M1077" s="205"/>
      <c r="N1077" s="206"/>
      <c r="O1077" s="206"/>
      <c r="P1077" s="206"/>
      <c r="Q1077" s="206"/>
      <c r="R1077" s="206"/>
      <c r="S1077" s="206"/>
      <c r="T1077" s="207"/>
      <c r="AT1077" s="208" t="s">
        <v>195</v>
      </c>
      <c r="AU1077" s="208" t="s">
        <v>82</v>
      </c>
      <c r="AV1077" s="13" t="s">
        <v>80</v>
      </c>
      <c r="AW1077" s="13" t="s">
        <v>35</v>
      </c>
      <c r="AX1077" s="13" t="s">
        <v>73</v>
      </c>
      <c r="AY1077" s="208" t="s">
        <v>185</v>
      </c>
    </row>
    <row r="1078" spans="1:65" s="14" customFormat="1" ht="11.25">
      <c r="B1078" s="209"/>
      <c r="C1078" s="210"/>
      <c r="D1078" s="200" t="s">
        <v>195</v>
      </c>
      <c r="E1078" s="211" t="s">
        <v>19</v>
      </c>
      <c r="F1078" s="212" t="s">
        <v>1821</v>
      </c>
      <c r="G1078" s="210"/>
      <c r="H1078" s="213">
        <v>3</v>
      </c>
      <c r="I1078" s="214"/>
      <c r="J1078" s="210"/>
      <c r="K1078" s="210"/>
      <c r="L1078" s="215"/>
      <c r="M1078" s="216"/>
      <c r="N1078" s="217"/>
      <c r="O1078" s="217"/>
      <c r="P1078" s="217"/>
      <c r="Q1078" s="217"/>
      <c r="R1078" s="217"/>
      <c r="S1078" s="217"/>
      <c r="T1078" s="218"/>
      <c r="AT1078" s="219" t="s">
        <v>195</v>
      </c>
      <c r="AU1078" s="219" t="s">
        <v>82</v>
      </c>
      <c r="AV1078" s="14" t="s">
        <v>82</v>
      </c>
      <c r="AW1078" s="14" t="s">
        <v>35</v>
      </c>
      <c r="AX1078" s="14" t="s">
        <v>73</v>
      </c>
      <c r="AY1078" s="219" t="s">
        <v>185</v>
      </c>
    </row>
    <row r="1079" spans="1:65" s="15" customFormat="1" ht="11.25">
      <c r="B1079" s="220"/>
      <c r="C1079" s="221"/>
      <c r="D1079" s="200" t="s">
        <v>195</v>
      </c>
      <c r="E1079" s="222" t="s">
        <v>19</v>
      </c>
      <c r="F1079" s="223" t="s">
        <v>226</v>
      </c>
      <c r="G1079" s="221"/>
      <c r="H1079" s="224">
        <v>3</v>
      </c>
      <c r="I1079" s="225"/>
      <c r="J1079" s="221"/>
      <c r="K1079" s="221"/>
      <c r="L1079" s="226"/>
      <c r="M1079" s="227"/>
      <c r="N1079" s="228"/>
      <c r="O1079" s="228"/>
      <c r="P1079" s="228"/>
      <c r="Q1079" s="228"/>
      <c r="R1079" s="228"/>
      <c r="S1079" s="228"/>
      <c r="T1079" s="229"/>
      <c r="AT1079" s="230" t="s">
        <v>195</v>
      </c>
      <c r="AU1079" s="230" t="s">
        <v>82</v>
      </c>
      <c r="AV1079" s="15" t="s">
        <v>135</v>
      </c>
      <c r="AW1079" s="15" t="s">
        <v>35</v>
      </c>
      <c r="AX1079" s="15" t="s">
        <v>80</v>
      </c>
      <c r="AY1079" s="230" t="s">
        <v>185</v>
      </c>
    </row>
    <row r="1080" spans="1:65" s="2" customFormat="1" ht="24.2" customHeight="1">
      <c r="A1080" s="36"/>
      <c r="B1080" s="37"/>
      <c r="C1080" s="180" t="s">
        <v>1920</v>
      </c>
      <c r="D1080" s="180" t="s">
        <v>187</v>
      </c>
      <c r="E1080" s="181" t="s">
        <v>1825</v>
      </c>
      <c r="F1080" s="182" t="s">
        <v>1826</v>
      </c>
      <c r="G1080" s="183" t="s">
        <v>439</v>
      </c>
      <c r="H1080" s="184">
        <v>2</v>
      </c>
      <c r="I1080" s="185"/>
      <c r="J1080" s="186">
        <f>ROUND(I1080*H1080,2)</f>
        <v>0</v>
      </c>
      <c r="K1080" s="182" t="s">
        <v>191</v>
      </c>
      <c r="L1080" s="41"/>
      <c r="M1080" s="187" t="s">
        <v>19</v>
      </c>
      <c r="N1080" s="188" t="s">
        <v>44</v>
      </c>
      <c r="O1080" s="66"/>
      <c r="P1080" s="189">
        <f>O1080*H1080</f>
        <v>0</v>
      </c>
      <c r="Q1080" s="189">
        <v>1.0000000000000001E-5</v>
      </c>
      <c r="R1080" s="189">
        <f>Q1080*H1080</f>
        <v>2.0000000000000002E-5</v>
      </c>
      <c r="S1080" s="189">
        <v>0</v>
      </c>
      <c r="T1080" s="190">
        <f>S1080*H1080</f>
        <v>0</v>
      </c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R1080" s="191" t="s">
        <v>339</v>
      </c>
      <c r="AT1080" s="191" t="s">
        <v>187</v>
      </c>
      <c r="AU1080" s="191" t="s">
        <v>82</v>
      </c>
      <c r="AY1080" s="19" t="s">
        <v>185</v>
      </c>
      <c r="BE1080" s="192">
        <f>IF(N1080="základní",J1080,0)</f>
        <v>0</v>
      </c>
      <c r="BF1080" s="192">
        <f>IF(N1080="snížená",J1080,0)</f>
        <v>0</v>
      </c>
      <c r="BG1080" s="192">
        <f>IF(N1080="zákl. přenesená",J1080,0)</f>
        <v>0</v>
      </c>
      <c r="BH1080" s="192">
        <f>IF(N1080="sníž. přenesená",J1080,0)</f>
        <v>0</v>
      </c>
      <c r="BI1080" s="192">
        <f>IF(N1080="nulová",J1080,0)</f>
        <v>0</v>
      </c>
      <c r="BJ1080" s="19" t="s">
        <v>80</v>
      </c>
      <c r="BK1080" s="192">
        <f>ROUND(I1080*H1080,2)</f>
        <v>0</v>
      </c>
      <c r="BL1080" s="19" t="s">
        <v>339</v>
      </c>
      <c r="BM1080" s="191" t="s">
        <v>2546</v>
      </c>
    </row>
    <row r="1081" spans="1:65" s="2" customFormat="1" ht="11.25">
      <c r="A1081" s="36"/>
      <c r="B1081" s="37"/>
      <c r="C1081" s="38"/>
      <c r="D1081" s="193" t="s">
        <v>193</v>
      </c>
      <c r="E1081" s="38"/>
      <c r="F1081" s="194" t="s">
        <v>1828</v>
      </c>
      <c r="G1081" s="38"/>
      <c r="H1081" s="38"/>
      <c r="I1081" s="195"/>
      <c r="J1081" s="38"/>
      <c r="K1081" s="38"/>
      <c r="L1081" s="41"/>
      <c r="M1081" s="196"/>
      <c r="N1081" s="197"/>
      <c r="O1081" s="66"/>
      <c r="P1081" s="66"/>
      <c r="Q1081" s="66"/>
      <c r="R1081" s="66"/>
      <c r="S1081" s="66"/>
      <c r="T1081" s="67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T1081" s="19" t="s">
        <v>193</v>
      </c>
      <c r="AU1081" s="19" t="s">
        <v>82</v>
      </c>
    </row>
    <row r="1082" spans="1:65" s="13" customFormat="1" ht="11.25">
      <c r="B1082" s="198"/>
      <c r="C1082" s="199"/>
      <c r="D1082" s="200" t="s">
        <v>195</v>
      </c>
      <c r="E1082" s="201" t="s">
        <v>19</v>
      </c>
      <c r="F1082" s="202" t="s">
        <v>2346</v>
      </c>
      <c r="G1082" s="199"/>
      <c r="H1082" s="201" t="s">
        <v>19</v>
      </c>
      <c r="I1082" s="203"/>
      <c r="J1082" s="199"/>
      <c r="K1082" s="199"/>
      <c r="L1082" s="204"/>
      <c r="M1082" s="205"/>
      <c r="N1082" s="206"/>
      <c r="O1082" s="206"/>
      <c r="P1082" s="206"/>
      <c r="Q1082" s="206"/>
      <c r="R1082" s="206"/>
      <c r="S1082" s="206"/>
      <c r="T1082" s="207"/>
      <c r="AT1082" s="208" t="s">
        <v>195</v>
      </c>
      <c r="AU1082" s="208" t="s">
        <v>82</v>
      </c>
      <c r="AV1082" s="13" t="s">
        <v>80</v>
      </c>
      <c r="AW1082" s="13" t="s">
        <v>35</v>
      </c>
      <c r="AX1082" s="13" t="s">
        <v>73</v>
      </c>
      <c r="AY1082" s="208" t="s">
        <v>185</v>
      </c>
    </row>
    <row r="1083" spans="1:65" s="14" customFormat="1" ht="11.25">
      <c r="B1083" s="209"/>
      <c r="C1083" s="210"/>
      <c r="D1083" s="200" t="s">
        <v>195</v>
      </c>
      <c r="E1083" s="211" t="s">
        <v>19</v>
      </c>
      <c r="F1083" s="212" t="s">
        <v>1698</v>
      </c>
      <c r="G1083" s="210"/>
      <c r="H1083" s="213">
        <v>2</v>
      </c>
      <c r="I1083" s="214"/>
      <c r="J1083" s="210"/>
      <c r="K1083" s="210"/>
      <c r="L1083" s="215"/>
      <c r="M1083" s="216"/>
      <c r="N1083" s="217"/>
      <c r="O1083" s="217"/>
      <c r="P1083" s="217"/>
      <c r="Q1083" s="217"/>
      <c r="R1083" s="217"/>
      <c r="S1083" s="217"/>
      <c r="T1083" s="218"/>
      <c r="AT1083" s="219" t="s">
        <v>195</v>
      </c>
      <c r="AU1083" s="219" t="s">
        <v>82</v>
      </c>
      <c r="AV1083" s="14" t="s">
        <v>82</v>
      </c>
      <c r="AW1083" s="14" t="s">
        <v>35</v>
      </c>
      <c r="AX1083" s="14" t="s">
        <v>73</v>
      </c>
      <c r="AY1083" s="219" t="s">
        <v>185</v>
      </c>
    </row>
    <row r="1084" spans="1:65" s="15" customFormat="1" ht="11.25">
      <c r="B1084" s="220"/>
      <c r="C1084" s="221"/>
      <c r="D1084" s="200" t="s">
        <v>195</v>
      </c>
      <c r="E1084" s="222" t="s">
        <v>19</v>
      </c>
      <c r="F1084" s="223" t="s">
        <v>226</v>
      </c>
      <c r="G1084" s="221"/>
      <c r="H1084" s="224">
        <v>2</v>
      </c>
      <c r="I1084" s="225"/>
      <c r="J1084" s="221"/>
      <c r="K1084" s="221"/>
      <c r="L1084" s="226"/>
      <c r="M1084" s="227"/>
      <c r="N1084" s="228"/>
      <c r="O1084" s="228"/>
      <c r="P1084" s="228"/>
      <c r="Q1084" s="228"/>
      <c r="R1084" s="228"/>
      <c r="S1084" s="228"/>
      <c r="T1084" s="229"/>
      <c r="AT1084" s="230" t="s">
        <v>195</v>
      </c>
      <c r="AU1084" s="230" t="s">
        <v>82</v>
      </c>
      <c r="AV1084" s="15" t="s">
        <v>135</v>
      </c>
      <c r="AW1084" s="15" t="s">
        <v>35</v>
      </c>
      <c r="AX1084" s="15" t="s">
        <v>80</v>
      </c>
      <c r="AY1084" s="230" t="s">
        <v>185</v>
      </c>
    </row>
    <row r="1085" spans="1:65" s="2" customFormat="1" ht="16.5" customHeight="1">
      <c r="A1085" s="36"/>
      <c r="B1085" s="37"/>
      <c r="C1085" s="237" t="s">
        <v>1927</v>
      </c>
      <c r="D1085" s="237" t="s">
        <v>520</v>
      </c>
      <c r="E1085" s="238" t="s">
        <v>1829</v>
      </c>
      <c r="F1085" s="239" t="s">
        <v>1830</v>
      </c>
      <c r="G1085" s="240" t="s">
        <v>439</v>
      </c>
      <c r="H1085" s="241">
        <v>2</v>
      </c>
      <c r="I1085" s="242"/>
      <c r="J1085" s="243">
        <f>ROUND(I1085*H1085,2)</f>
        <v>0</v>
      </c>
      <c r="K1085" s="239" t="s">
        <v>191</v>
      </c>
      <c r="L1085" s="244"/>
      <c r="M1085" s="245" t="s">
        <v>19</v>
      </c>
      <c r="N1085" s="246" t="s">
        <v>44</v>
      </c>
      <c r="O1085" s="66"/>
      <c r="P1085" s="189">
        <f>O1085*H1085</f>
        <v>0</v>
      </c>
      <c r="Q1085" s="189">
        <v>2.5000000000000001E-3</v>
      </c>
      <c r="R1085" s="189">
        <f>Q1085*H1085</f>
        <v>5.0000000000000001E-3</v>
      </c>
      <c r="S1085" s="189">
        <v>0</v>
      </c>
      <c r="T1085" s="190">
        <f>S1085*H1085</f>
        <v>0</v>
      </c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R1085" s="191" t="s">
        <v>627</v>
      </c>
      <c r="AT1085" s="191" t="s">
        <v>520</v>
      </c>
      <c r="AU1085" s="191" t="s">
        <v>82</v>
      </c>
      <c r="AY1085" s="19" t="s">
        <v>185</v>
      </c>
      <c r="BE1085" s="192">
        <f>IF(N1085="základní",J1085,0)</f>
        <v>0</v>
      </c>
      <c r="BF1085" s="192">
        <f>IF(N1085="snížená",J1085,0)</f>
        <v>0</v>
      </c>
      <c r="BG1085" s="192">
        <f>IF(N1085="zákl. přenesená",J1085,0)</f>
        <v>0</v>
      </c>
      <c r="BH1085" s="192">
        <f>IF(N1085="sníž. přenesená",J1085,0)</f>
        <v>0</v>
      </c>
      <c r="BI1085" s="192">
        <f>IF(N1085="nulová",J1085,0)</f>
        <v>0</v>
      </c>
      <c r="BJ1085" s="19" t="s">
        <v>80</v>
      </c>
      <c r="BK1085" s="192">
        <f>ROUND(I1085*H1085,2)</f>
        <v>0</v>
      </c>
      <c r="BL1085" s="19" t="s">
        <v>339</v>
      </c>
      <c r="BM1085" s="191" t="s">
        <v>2547</v>
      </c>
    </row>
    <row r="1086" spans="1:65" s="13" customFormat="1" ht="11.25">
      <c r="B1086" s="198"/>
      <c r="C1086" s="199"/>
      <c r="D1086" s="200" t="s">
        <v>195</v>
      </c>
      <c r="E1086" s="201" t="s">
        <v>19</v>
      </c>
      <c r="F1086" s="202" t="s">
        <v>2346</v>
      </c>
      <c r="G1086" s="199"/>
      <c r="H1086" s="201" t="s">
        <v>19</v>
      </c>
      <c r="I1086" s="203"/>
      <c r="J1086" s="199"/>
      <c r="K1086" s="199"/>
      <c r="L1086" s="204"/>
      <c r="M1086" s="205"/>
      <c r="N1086" s="206"/>
      <c r="O1086" s="206"/>
      <c r="P1086" s="206"/>
      <c r="Q1086" s="206"/>
      <c r="R1086" s="206"/>
      <c r="S1086" s="206"/>
      <c r="T1086" s="207"/>
      <c r="AT1086" s="208" t="s">
        <v>195</v>
      </c>
      <c r="AU1086" s="208" t="s">
        <v>82</v>
      </c>
      <c r="AV1086" s="13" t="s">
        <v>80</v>
      </c>
      <c r="AW1086" s="13" t="s">
        <v>35</v>
      </c>
      <c r="AX1086" s="13" t="s">
        <v>73</v>
      </c>
      <c r="AY1086" s="208" t="s">
        <v>185</v>
      </c>
    </row>
    <row r="1087" spans="1:65" s="14" customFormat="1" ht="11.25">
      <c r="B1087" s="209"/>
      <c r="C1087" s="210"/>
      <c r="D1087" s="200" t="s">
        <v>195</v>
      </c>
      <c r="E1087" s="211" t="s">
        <v>19</v>
      </c>
      <c r="F1087" s="212" t="s">
        <v>1698</v>
      </c>
      <c r="G1087" s="210"/>
      <c r="H1087" s="213">
        <v>2</v>
      </c>
      <c r="I1087" s="214"/>
      <c r="J1087" s="210"/>
      <c r="K1087" s="210"/>
      <c r="L1087" s="215"/>
      <c r="M1087" s="216"/>
      <c r="N1087" s="217"/>
      <c r="O1087" s="217"/>
      <c r="P1087" s="217"/>
      <c r="Q1087" s="217"/>
      <c r="R1087" s="217"/>
      <c r="S1087" s="217"/>
      <c r="T1087" s="218"/>
      <c r="AT1087" s="219" t="s">
        <v>195</v>
      </c>
      <c r="AU1087" s="219" t="s">
        <v>82</v>
      </c>
      <c r="AV1087" s="14" t="s">
        <v>82</v>
      </c>
      <c r="AW1087" s="14" t="s">
        <v>35</v>
      </c>
      <c r="AX1087" s="14" t="s">
        <v>73</v>
      </c>
      <c r="AY1087" s="219" t="s">
        <v>185</v>
      </c>
    </row>
    <row r="1088" spans="1:65" s="15" customFormat="1" ht="11.25">
      <c r="B1088" s="220"/>
      <c r="C1088" s="221"/>
      <c r="D1088" s="200" t="s">
        <v>195</v>
      </c>
      <c r="E1088" s="222" t="s">
        <v>19</v>
      </c>
      <c r="F1088" s="223" t="s">
        <v>226</v>
      </c>
      <c r="G1088" s="221"/>
      <c r="H1088" s="224">
        <v>2</v>
      </c>
      <c r="I1088" s="225"/>
      <c r="J1088" s="221"/>
      <c r="K1088" s="221"/>
      <c r="L1088" s="226"/>
      <c r="M1088" s="227"/>
      <c r="N1088" s="228"/>
      <c r="O1088" s="228"/>
      <c r="P1088" s="228"/>
      <c r="Q1088" s="228"/>
      <c r="R1088" s="228"/>
      <c r="S1088" s="228"/>
      <c r="T1088" s="229"/>
      <c r="AT1088" s="230" t="s">
        <v>195</v>
      </c>
      <c r="AU1088" s="230" t="s">
        <v>82</v>
      </c>
      <c r="AV1088" s="15" t="s">
        <v>135</v>
      </c>
      <c r="AW1088" s="15" t="s">
        <v>35</v>
      </c>
      <c r="AX1088" s="15" t="s">
        <v>80</v>
      </c>
      <c r="AY1088" s="230" t="s">
        <v>185</v>
      </c>
    </row>
    <row r="1089" spans="1:65" s="2" customFormat="1" ht="16.5" customHeight="1">
      <c r="A1089" s="36"/>
      <c r="B1089" s="37"/>
      <c r="C1089" s="180" t="s">
        <v>1932</v>
      </c>
      <c r="D1089" s="180" t="s">
        <v>187</v>
      </c>
      <c r="E1089" s="181" t="s">
        <v>1832</v>
      </c>
      <c r="F1089" s="182" t="s">
        <v>1833</v>
      </c>
      <c r="G1089" s="183" t="s">
        <v>240</v>
      </c>
      <c r="H1089" s="184">
        <v>5.9870000000000001</v>
      </c>
      <c r="I1089" s="185"/>
      <c r="J1089" s="186">
        <f>ROUND(I1089*H1089,2)</f>
        <v>0</v>
      </c>
      <c r="K1089" s="182" t="s">
        <v>191</v>
      </c>
      <c r="L1089" s="41"/>
      <c r="M1089" s="187" t="s">
        <v>19</v>
      </c>
      <c r="N1089" s="188" t="s">
        <v>44</v>
      </c>
      <c r="O1089" s="66"/>
      <c r="P1089" s="189">
        <f>O1089*H1089</f>
        <v>0</v>
      </c>
      <c r="Q1089" s="189">
        <v>2.0119999999999999E-2</v>
      </c>
      <c r="R1089" s="189">
        <f>Q1089*H1089</f>
        <v>0.12045844</v>
      </c>
      <c r="S1089" s="189">
        <v>0</v>
      </c>
      <c r="T1089" s="190">
        <f>S1089*H1089</f>
        <v>0</v>
      </c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R1089" s="191" t="s">
        <v>339</v>
      </c>
      <c r="AT1089" s="191" t="s">
        <v>187</v>
      </c>
      <c r="AU1089" s="191" t="s">
        <v>82</v>
      </c>
      <c r="AY1089" s="19" t="s">
        <v>185</v>
      </c>
      <c r="BE1089" s="192">
        <f>IF(N1089="základní",J1089,0)</f>
        <v>0</v>
      </c>
      <c r="BF1089" s="192">
        <f>IF(N1089="snížená",J1089,0)</f>
        <v>0</v>
      </c>
      <c r="BG1089" s="192">
        <f>IF(N1089="zákl. přenesená",J1089,0)</f>
        <v>0</v>
      </c>
      <c r="BH1089" s="192">
        <f>IF(N1089="sníž. přenesená",J1089,0)</f>
        <v>0</v>
      </c>
      <c r="BI1089" s="192">
        <f>IF(N1089="nulová",J1089,0)</f>
        <v>0</v>
      </c>
      <c r="BJ1089" s="19" t="s">
        <v>80</v>
      </c>
      <c r="BK1089" s="192">
        <f>ROUND(I1089*H1089,2)</f>
        <v>0</v>
      </c>
      <c r="BL1089" s="19" t="s">
        <v>339</v>
      </c>
      <c r="BM1089" s="191" t="s">
        <v>2548</v>
      </c>
    </row>
    <row r="1090" spans="1:65" s="2" customFormat="1" ht="11.25">
      <c r="A1090" s="36"/>
      <c r="B1090" s="37"/>
      <c r="C1090" s="38"/>
      <c r="D1090" s="193" t="s">
        <v>193</v>
      </c>
      <c r="E1090" s="38"/>
      <c r="F1090" s="194" t="s">
        <v>1835</v>
      </c>
      <c r="G1090" s="38"/>
      <c r="H1090" s="38"/>
      <c r="I1090" s="195"/>
      <c r="J1090" s="38"/>
      <c r="K1090" s="38"/>
      <c r="L1090" s="41"/>
      <c r="M1090" s="196"/>
      <c r="N1090" s="197"/>
      <c r="O1090" s="66"/>
      <c r="P1090" s="66"/>
      <c r="Q1090" s="66"/>
      <c r="R1090" s="66"/>
      <c r="S1090" s="66"/>
      <c r="T1090" s="67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T1090" s="19" t="s">
        <v>193</v>
      </c>
      <c r="AU1090" s="19" t="s">
        <v>82</v>
      </c>
    </row>
    <row r="1091" spans="1:65" s="13" customFormat="1" ht="11.25">
      <c r="B1091" s="198"/>
      <c r="C1091" s="199"/>
      <c r="D1091" s="200" t="s">
        <v>195</v>
      </c>
      <c r="E1091" s="201" t="s">
        <v>19</v>
      </c>
      <c r="F1091" s="202" t="s">
        <v>1304</v>
      </c>
      <c r="G1091" s="199"/>
      <c r="H1091" s="201" t="s">
        <v>19</v>
      </c>
      <c r="I1091" s="203"/>
      <c r="J1091" s="199"/>
      <c r="K1091" s="199"/>
      <c r="L1091" s="204"/>
      <c r="M1091" s="205"/>
      <c r="N1091" s="206"/>
      <c r="O1091" s="206"/>
      <c r="P1091" s="206"/>
      <c r="Q1091" s="206"/>
      <c r="R1091" s="206"/>
      <c r="S1091" s="206"/>
      <c r="T1091" s="207"/>
      <c r="AT1091" s="208" t="s">
        <v>195</v>
      </c>
      <c r="AU1091" s="208" t="s">
        <v>82</v>
      </c>
      <c r="AV1091" s="13" t="s">
        <v>80</v>
      </c>
      <c r="AW1091" s="13" t="s">
        <v>35</v>
      </c>
      <c r="AX1091" s="13" t="s">
        <v>73</v>
      </c>
      <c r="AY1091" s="208" t="s">
        <v>185</v>
      </c>
    </row>
    <row r="1092" spans="1:65" s="13" customFormat="1" ht="11.25">
      <c r="B1092" s="198"/>
      <c r="C1092" s="199"/>
      <c r="D1092" s="200" t="s">
        <v>195</v>
      </c>
      <c r="E1092" s="201" t="s">
        <v>19</v>
      </c>
      <c r="F1092" s="202" t="s">
        <v>2549</v>
      </c>
      <c r="G1092" s="199"/>
      <c r="H1092" s="201" t="s">
        <v>19</v>
      </c>
      <c r="I1092" s="203"/>
      <c r="J1092" s="199"/>
      <c r="K1092" s="199"/>
      <c r="L1092" s="204"/>
      <c r="M1092" s="205"/>
      <c r="N1092" s="206"/>
      <c r="O1092" s="206"/>
      <c r="P1092" s="206"/>
      <c r="Q1092" s="206"/>
      <c r="R1092" s="206"/>
      <c r="S1092" s="206"/>
      <c r="T1092" s="207"/>
      <c r="AT1092" s="208" t="s">
        <v>195</v>
      </c>
      <c r="AU1092" s="208" t="s">
        <v>82</v>
      </c>
      <c r="AV1092" s="13" t="s">
        <v>80</v>
      </c>
      <c r="AW1092" s="13" t="s">
        <v>35</v>
      </c>
      <c r="AX1092" s="13" t="s">
        <v>73</v>
      </c>
      <c r="AY1092" s="208" t="s">
        <v>185</v>
      </c>
    </row>
    <row r="1093" spans="1:65" s="14" customFormat="1" ht="11.25">
      <c r="B1093" s="209"/>
      <c r="C1093" s="210"/>
      <c r="D1093" s="200" t="s">
        <v>195</v>
      </c>
      <c r="E1093" s="211" t="s">
        <v>19</v>
      </c>
      <c r="F1093" s="212" t="s">
        <v>1837</v>
      </c>
      <c r="G1093" s="210"/>
      <c r="H1093" s="213">
        <v>3.3010000000000002</v>
      </c>
      <c r="I1093" s="214"/>
      <c r="J1093" s="210"/>
      <c r="K1093" s="210"/>
      <c r="L1093" s="215"/>
      <c r="M1093" s="216"/>
      <c r="N1093" s="217"/>
      <c r="O1093" s="217"/>
      <c r="P1093" s="217"/>
      <c r="Q1093" s="217"/>
      <c r="R1093" s="217"/>
      <c r="S1093" s="217"/>
      <c r="T1093" s="218"/>
      <c r="AT1093" s="219" t="s">
        <v>195</v>
      </c>
      <c r="AU1093" s="219" t="s">
        <v>82</v>
      </c>
      <c r="AV1093" s="14" t="s">
        <v>82</v>
      </c>
      <c r="AW1093" s="14" t="s">
        <v>35</v>
      </c>
      <c r="AX1093" s="14" t="s">
        <v>73</v>
      </c>
      <c r="AY1093" s="219" t="s">
        <v>185</v>
      </c>
    </row>
    <row r="1094" spans="1:65" s="14" customFormat="1" ht="11.25">
      <c r="B1094" s="209"/>
      <c r="C1094" s="210"/>
      <c r="D1094" s="200" t="s">
        <v>195</v>
      </c>
      <c r="E1094" s="211" t="s">
        <v>19</v>
      </c>
      <c r="F1094" s="212" t="s">
        <v>1838</v>
      </c>
      <c r="G1094" s="210"/>
      <c r="H1094" s="213">
        <v>-1.1819999999999999</v>
      </c>
      <c r="I1094" s="214"/>
      <c r="J1094" s="210"/>
      <c r="K1094" s="210"/>
      <c r="L1094" s="215"/>
      <c r="M1094" s="216"/>
      <c r="N1094" s="217"/>
      <c r="O1094" s="217"/>
      <c r="P1094" s="217"/>
      <c r="Q1094" s="217"/>
      <c r="R1094" s="217"/>
      <c r="S1094" s="217"/>
      <c r="T1094" s="218"/>
      <c r="AT1094" s="219" t="s">
        <v>195</v>
      </c>
      <c r="AU1094" s="219" t="s">
        <v>82</v>
      </c>
      <c r="AV1094" s="14" t="s">
        <v>82</v>
      </c>
      <c r="AW1094" s="14" t="s">
        <v>35</v>
      </c>
      <c r="AX1094" s="14" t="s">
        <v>73</v>
      </c>
      <c r="AY1094" s="219" t="s">
        <v>185</v>
      </c>
    </row>
    <row r="1095" spans="1:65" s="13" customFormat="1" ht="11.25">
      <c r="B1095" s="198"/>
      <c r="C1095" s="199"/>
      <c r="D1095" s="200" t="s">
        <v>195</v>
      </c>
      <c r="E1095" s="201" t="s">
        <v>19</v>
      </c>
      <c r="F1095" s="202" t="s">
        <v>2550</v>
      </c>
      <c r="G1095" s="199"/>
      <c r="H1095" s="201" t="s">
        <v>19</v>
      </c>
      <c r="I1095" s="203"/>
      <c r="J1095" s="199"/>
      <c r="K1095" s="199"/>
      <c r="L1095" s="204"/>
      <c r="M1095" s="205"/>
      <c r="N1095" s="206"/>
      <c r="O1095" s="206"/>
      <c r="P1095" s="206"/>
      <c r="Q1095" s="206"/>
      <c r="R1095" s="206"/>
      <c r="S1095" s="206"/>
      <c r="T1095" s="207"/>
      <c r="AT1095" s="208" t="s">
        <v>195</v>
      </c>
      <c r="AU1095" s="208" t="s">
        <v>82</v>
      </c>
      <c r="AV1095" s="13" t="s">
        <v>80</v>
      </c>
      <c r="AW1095" s="13" t="s">
        <v>35</v>
      </c>
      <c r="AX1095" s="13" t="s">
        <v>73</v>
      </c>
      <c r="AY1095" s="208" t="s">
        <v>185</v>
      </c>
    </row>
    <row r="1096" spans="1:65" s="14" customFormat="1" ht="11.25">
      <c r="B1096" s="209"/>
      <c r="C1096" s="210"/>
      <c r="D1096" s="200" t="s">
        <v>195</v>
      </c>
      <c r="E1096" s="211" t="s">
        <v>19</v>
      </c>
      <c r="F1096" s="212" t="s">
        <v>1841</v>
      </c>
      <c r="G1096" s="210"/>
      <c r="H1096" s="213">
        <v>3.7719999999999998</v>
      </c>
      <c r="I1096" s="214"/>
      <c r="J1096" s="210"/>
      <c r="K1096" s="210"/>
      <c r="L1096" s="215"/>
      <c r="M1096" s="216"/>
      <c r="N1096" s="217"/>
      <c r="O1096" s="217"/>
      <c r="P1096" s="217"/>
      <c r="Q1096" s="217"/>
      <c r="R1096" s="217"/>
      <c r="S1096" s="217"/>
      <c r="T1096" s="218"/>
      <c r="AT1096" s="219" t="s">
        <v>195</v>
      </c>
      <c r="AU1096" s="219" t="s">
        <v>82</v>
      </c>
      <c r="AV1096" s="14" t="s">
        <v>82</v>
      </c>
      <c r="AW1096" s="14" t="s">
        <v>35</v>
      </c>
      <c r="AX1096" s="14" t="s">
        <v>73</v>
      </c>
      <c r="AY1096" s="219" t="s">
        <v>185</v>
      </c>
    </row>
    <row r="1097" spans="1:65" s="14" customFormat="1" ht="11.25">
      <c r="B1097" s="209"/>
      <c r="C1097" s="210"/>
      <c r="D1097" s="200" t="s">
        <v>195</v>
      </c>
      <c r="E1097" s="211" t="s">
        <v>19</v>
      </c>
      <c r="F1097" s="212" t="s">
        <v>1840</v>
      </c>
      <c r="G1097" s="210"/>
      <c r="H1097" s="213">
        <v>2.46</v>
      </c>
      <c r="I1097" s="214"/>
      <c r="J1097" s="210"/>
      <c r="K1097" s="210"/>
      <c r="L1097" s="215"/>
      <c r="M1097" s="216"/>
      <c r="N1097" s="217"/>
      <c r="O1097" s="217"/>
      <c r="P1097" s="217"/>
      <c r="Q1097" s="217"/>
      <c r="R1097" s="217"/>
      <c r="S1097" s="217"/>
      <c r="T1097" s="218"/>
      <c r="AT1097" s="219" t="s">
        <v>195</v>
      </c>
      <c r="AU1097" s="219" t="s">
        <v>82</v>
      </c>
      <c r="AV1097" s="14" t="s">
        <v>82</v>
      </c>
      <c r="AW1097" s="14" t="s">
        <v>35</v>
      </c>
      <c r="AX1097" s="14" t="s">
        <v>73</v>
      </c>
      <c r="AY1097" s="219" t="s">
        <v>185</v>
      </c>
    </row>
    <row r="1098" spans="1:65" s="14" customFormat="1" ht="11.25">
      <c r="B1098" s="209"/>
      <c r="C1098" s="210"/>
      <c r="D1098" s="200" t="s">
        <v>195</v>
      </c>
      <c r="E1098" s="211" t="s">
        <v>19</v>
      </c>
      <c r="F1098" s="212" t="s">
        <v>1842</v>
      </c>
      <c r="G1098" s="210"/>
      <c r="H1098" s="213">
        <v>-2.3639999999999999</v>
      </c>
      <c r="I1098" s="214"/>
      <c r="J1098" s="210"/>
      <c r="K1098" s="210"/>
      <c r="L1098" s="215"/>
      <c r="M1098" s="216"/>
      <c r="N1098" s="217"/>
      <c r="O1098" s="217"/>
      <c r="P1098" s="217"/>
      <c r="Q1098" s="217"/>
      <c r="R1098" s="217"/>
      <c r="S1098" s="217"/>
      <c r="T1098" s="218"/>
      <c r="AT1098" s="219" t="s">
        <v>195</v>
      </c>
      <c r="AU1098" s="219" t="s">
        <v>82</v>
      </c>
      <c r="AV1098" s="14" t="s">
        <v>82</v>
      </c>
      <c r="AW1098" s="14" t="s">
        <v>35</v>
      </c>
      <c r="AX1098" s="14" t="s">
        <v>73</v>
      </c>
      <c r="AY1098" s="219" t="s">
        <v>185</v>
      </c>
    </row>
    <row r="1099" spans="1:65" s="15" customFormat="1" ht="11.25">
      <c r="B1099" s="220"/>
      <c r="C1099" s="221"/>
      <c r="D1099" s="200" t="s">
        <v>195</v>
      </c>
      <c r="E1099" s="222" t="s">
        <v>19</v>
      </c>
      <c r="F1099" s="223" t="s">
        <v>226</v>
      </c>
      <c r="G1099" s="221"/>
      <c r="H1099" s="224">
        <v>5.9869999999999992</v>
      </c>
      <c r="I1099" s="225"/>
      <c r="J1099" s="221"/>
      <c r="K1099" s="221"/>
      <c r="L1099" s="226"/>
      <c r="M1099" s="227"/>
      <c r="N1099" s="228"/>
      <c r="O1099" s="228"/>
      <c r="P1099" s="228"/>
      <c r="Q1099" s="228"/>
      <c r="R1099" s="228"/>
      <c r="S1099" s="228"/>
      <c r="T1099" s="229"/>
      <c r="AT1099" s="230" t="s">
        <v>195</v>
      </c>
      <c r="AU1099" s="230" t="s">
        <v>82</v>
      </c>
      <c r="AV1099" s="15" t="s">
        <v>135</v>
      </c>
      <c r="AW1099" s="15" t="s">
        <v>35</v>
      </c>
      <c r="AX1099" s="15" t="s">
        <v>80</v>
      </c>
      <c r="AY1099" s="230" t="s">
        <v>185</v>
      </c>
    </row>
    <row r="1100" spans="1:65" s="2" customFormat="1" ht="24.2" customHeight="1">
      <c r="A1100" s="36"/>
      <c r="B1100" s="37"/>
      <c r="C1100" s="180" t="s">
        <v>1934</v>
      </c>
      <c r="D1100" s="180" t="s">
        <v>187</v>
      </c>
      <c r="E1100" s="181" t="s">
        <v>1843</v>
      </c>
      <c r="F1100" s="182" t="s">
        <v>1844</v>
      </c>
      <c r="G1100" s="183" t="s">
        <v>439</v>
      </c>
      <c r="H1100" s="184">
        <v>3</v>
      </c>
      <c r="I1100" s="185"/>
      <c r="J1100" s="186">
        <f>ROUND(I1100*H1100,2)</f>
        <v>0</v>
      </c>
      <c r="K1100" s="182" t="s">
        <v>191</v>
      </c>
      <c r="L1100" s="41"/>
      <c r="M1100" s="187" t="s">
        <v>19</v>
      </c>
      <c r="N1100" s="188" t="s">
        <v>44</v>
      </c>
      <c r="O1100" s="66"/>
      <c r="P1100" s="189">
        <f>O1100*H1100</f>
        <v>0</v>
      </c>
      <c r="Q1100" s="189">
        <v>3.058E-2</v>
      </c>
      <c r="R1100" s="189">
        <f>Q1100*H1100</f>
        <v>9.1740000000000002E-2</v>
      </c>
      <c r="S1100" s="189">
        <v>0</v>
      </c>
      <c r="T1100" s="190">
        <f>S1100*H1100</f>
        <v>0</v>
      </c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R1100" s="191" t="s">
        <v>339</v>
      </c>
      <c r="AT1100" s="191" t="s">
        <v>187</v>
      </c>
      <c r="AU1100" s="191" t="s">
        <v>82</v>
      </c>
      <c r="AY1100" s="19" t="s">
        <v>185</v>
      </c>
      <c r="BE1100" s="192">
        <f>IF(N1100="základní",J1100,0)</f>
        <v>0</v>
      </c>
      <c r="BF1100" s="192">
        <f>IF(N1100="snížená",J1100,0)</f>
        <v>0</v>
      </c>
      <c r="BG1100" s="192">
        <f>IF(N1100="zákl. přenesená",J1100,0)</f>
        <v>0</v>
      </c>
      <c r="BH1100" s="192">
        <f>IF(N1100="sníž. přenesená",J1100,0)</f>
        <v>0</v>
      </c>
      <c r="BI1100" s="192">
        <f>IF(N1100="nulová",J1100,0)</f>
        <v>0</v>
      </c>
      <c r="BJ1100" s="19" t="s">
        <v>80</v>
      </c>
      <c r="BK1100" s="192">
        <f>ROUND(I1100*H1100,2)</f>
        <v>0</v>
      </c>
      <c r="BL1100" s="19" t="s">
        <v>339</v>
      </c>
      <c r="BM1100" s="191" t="s">
        <v>2551</v>
      </c>
    </row>
    <row r="1101" spans="1:65" s="2" customFormat="1" ht="11.25">
      <c r="A1101" s="36"/>
      <c r="B1101" s="37"/>
      <c r="C1101" s="38"/>
      <c r="D1101" s="193" t="s">
        <v>193</v>
      </c>
      <c r="E1101" s="38"/>
      <c r="F1101" s="194" t="s">
        <v>1846</v>
      </c>
      <c r="G1101" s="38"/>
      <c r="H1101" s="38"/>
      <c r="I1101" s="195"/>
      <c r="J1101" s="38"/>
      <c r="K1101" s="38"/>
      <c r="L1101" s="41"/>
      <c r="M1101" s="196"/>
      <c r="N1101" s="197"/>
      <c r="O1101" s="66"/>
      <c r="P1101" s="66"/>
      <c r="Q1101" s="66"/>
      <c r="R1101" s="66"/>
      <c r="S1101" s="66"/>
      <c r="T1101" s="67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T1101" s="19" t="s">
        <v>193</v>
      </c>
      <c r="AU1101" s="19" t="s">
        <v>82</v>
      </c>
    </row>
    <row r="1102" spans="1:65" s="13" customFormat="1" ht="11.25">
      <c r="B1102" s="198"/>
      <c r="C1102" s="199"/>
      <c r="D1102" s="200" t="s">
        <v>195</v>
      </c>
      <c r="E1102" s="201" t="s">
        <v>19</v>
      </c>
      <c r="F1102" s="202" t="s">
        <v>2346</v>
      </c>
      <c r="G1102" s="199"/>
      <c r="H1102" s="201" t="s">
        <v>19</v>
      </c>
      <c r="I1102" s="203"/>
      <c r="J1102" s="199"/>
      <c r="K1102" s="199"/>
      <c r="L1102" s="204"/>
      <c r="M1102" s="205"/>
      <c r="N1102" s="206"/>
      <c r="O1102" s="206"/>
      <c r="P1102" s="206"/>
      <c r="Q1102" s="206"/>
      <c r="R1102" s="206"/>
      <c r="S1102" s="206"/>
      <c r="T1102" s="207"/>
      <c r="AT1102" s="208" t="s">
        <v>195</v>
      </c>
      <c r="AU1102" s="208" t="s">
        <v>82</v>
      </c>
      <c r="AV1102" s="13" t="s">
        <v>80</v>
      </c>
      <c r="AW1102" s="13" t="s">
        <v>35</v>
      </c>
      <c r="AX1102" s="13" t="s">
        <v>73</v>
      </c>
      <c r="AY1102" s="208" t="s">
        <v>185</v>
      </c>
    </row>
    <row r="1103" spans="1:65" s="13" customFormat="1" ht="11.25">
      <c r="B1103" s="198"/>
      <c r="C1103" s="199"/>
      <c r="D1103" s="200" t="s">
        <v>195</v>
      </c>
      <c r="E1103" s="201" t="s">
        <v>19</v>
      </c>
      <c r="F1103" s="202" t="s">
        <v>1304</v>
      </c>
      <c r="G1103" s="199"/>
      <c r="H1103" s="201" t="s">
        <v>19</v>
      </c>
      <c r="I1103" s="203"/>
      <c r="J1103" s="199"/>
      <c r="K1103" s="199"/>
      <c r="L1103" s="204"/>
      <c r="M1103" s="205"/>
      <c r="N1103" s="206"/>
      <c r="O1103" s="206"/>
      <c r="P1103" s="206"/>
      <c r="Q1103" s="206"/>
      <c r="R1103" s="206"/>
      <c r="S1103" s="206"/>
      <c r="T1103" s="207"/>
      <c r="AT1103" s="208" t="s">
        <v>195</v>
      </c>
      <c r="AU1103" s="208" t="s">
        <v>82</v>
      </c>
      <c r="AV1103" s="13" t="s">
        <v>80</v>
      </c>
      <c r="AW1103" s="13" t="s">
        <v>35</v>
      </c>
      <c r="AX1103" s="13" t="s">
        <v>73</v>
      </c>
      <c r="AY1103" s="208" t="s">
        <v>185</v>
      </c>
    </row>
    <row r="1104" spans="1:65" s="13" customFormat="1" ht="11.25">
      <c r="B1104" s="198"/>
      <c r="C1104" s="199"/>
      <c r="D1104" s="200" t="s">
        <v>195</v>
      </c>
      <c r="E1104" s="201" t="s">
        <v>19</v>
      </c>
      <c r="F1104" s="202" t="s">
        <v>2549</v>
      </c>
      <c r="G1104" s="199"/>
      <c r="H1104" s="201" t="s">
        <v>19</v>
      </c>
      <c r="I1104" s="203"/>
      <c r="J1104" s="199"/>
      <c r="K1104" s="199"/>
      <c r="L1104" s="204"/>
      <c r="M1104" s="205"/>
      <c r="N1104" s="206"/>
      <c r="O1104" s="206"/>
      <c r="P1104" s="206"/>
      <c r="Q1104" s="206"/>
      <c r="R1104" s="206"/>
      <c r="S1104" s="206"/>
      <c r="T1104" s="207"/>
      <c r="AT1104" s="208" t="s">
        <v>195</v>
      </c>
      <c r="AU1104" s="208" t="s">
        <v>82</v>
      </c>
      <c r="AV1104" s="13" t="s">
        <v>80</v>
      </c>
      <c r="AW1104" s="13" t="s">
        <v>35</v>
      </c>
      <c r="AX1104" s="13" t="s">
        <v>73</v>
      </c>
      <c r="AY1104" s="208" t="s">
        <v>185</v>
      </c>
    </row>
    <row r="1105" spans="1:65" s="14" customFormat="1" ht="11.25">
      <c r="B1105" s="209"/>
      <c r="C1105" s="210"/>
      <c r="D1105" s="200" t="s">
        <v>195</v>
      </c>
      <c r="E1105" s="211" t="s">
        <v>19</v>
      </c>
      <c r="F1105" s="212" t="s">
        <v>80</v>
      </c>
      <c r="G1105" s="210"/>
      <c r="H1105" s="213">
        <v>1</v>
      </c>
      <c r="I1105" s="214"/>
      <c r="J1105" s="210"/>
      <c r="K1105" s="210"/>
      <c r="L1105" s="215"/>
      <c r="M1105" s="216"/>
      <c r="N1105" s="217"/>
      <c r="O1105" s="217"/>
      <c r="P1105" s="217"/>
      <c r="Q1105" s="217"/>
      <c r="R1105" s="217"/>
      <c r="S1105" s="217"/>
      <c r="T1105" s="218"/>
      <c r="AT1105" s="219" t="s">
        <v>195</v>
      </c>
      <c r="AU1105" s="219" t="s">
        <v>82</v>
      </c>
      <c r="AV1105" s="14" t="s">
        <v>82</v>
      </c>
      <c r="AW1105" s="14" t="s">
        <v>35</v>
      </c>
      <c r="AX1105" s="14" t="s">
        <v>73</v>
      </c>
      <c r="AY1105" s="219" t="s">
        <v>185</v>
      </c>
    </row>
    <row r="1106" spans="1:65" s="13" customFormat="1" ht="11.25">
      <c r="B1106" s="198"/>
      <c r="C1106" s="199"/>
      <c r="D1106" s="200" t="s">
        <v>195</v>
      </c>
      <c r="E1106" s="201" t="s">
        <v>19</v>
      </c>
      <c r="F1106" s="202" t="s">
        <v>2550</v>
      </c>
      <c r="G1106" s="199"/>
      <c r="H1106" s="201" t="s">
        <v>19</v>
      </c>
      <c r="I1106" s="203"/>
      <c r="J1106" s="199"/>
      <c r="K1106" s="199"/>
      <c r="L1106" s="204"/>
      <c r="M1106" s="205"/>
      <c r="N1106" s="206"/>
      <c r="O1106" s="206"/>
      <c r="P1106" s="206"/>
      <c r="Q1106" s="206"/>
      <c r="R1106" s="206"/>
      <c r="S1106" s="206"/>
      <c r="T1106" s="207"/>
      <c r="AT1106" s="208" t="s">
        <v>195</v>
      </c>
      <c r="AU1106" s="208" t="s">
        <v>82</v>
      </c>
      <c r="AV1106" s="13" t="s">
        <v>80</v>
      </c>
      <c r="AW1106" s="13" t="s">
        <v>35</v>
      </c>
      <c r="AX1106" s="13" t="s">
        <v>73</v>
      </c>
      <c r="AY1106" s="208" t="s">
        <v>185</v>
      </c>
    </row>
    <row r="1107" spans="1:65" s="14" customFormat="1" ht="11.25">
      <c r="B1107" s="209"/>
      <c r="C1107" s="210"/>
      <c r="D1107" s="200" t="s">
        <v>195</v>
      </c>
      <c r="E1107" s="211" t="s">
        <v>19</v>
      </c>
      <c r="F1107" s="212" t="s">
        <v>1698</v>
      </c>
      <c r="G1107" s="210"/>
      <c r="H1107" s="213">
        <v>2</v>
      </c>
      <c r="I1107" s="214"/>
      <c r="J1107" s="210"/>
      <c r="K1107" s="210"/>
      <c r="L1107" s="215"/>
      <c r="M1107" s="216"/>
      <c r="N1107" s="217"/>
      <c r="O1107" s="217"/>
      <c r="P1107" s="217"/>
      <c r="Q1107" s="217"/>
      <c r="R1107" s="217"/>
      <c r="S1107" s="217"/>
      <c r="T1107" s="218"/>
      <c r="AT1107" s="219" t="s">
        <v>195</v>
      </c>
      <c r="AU1107" s="219" t="s">
        <v>82</v>
      </c>
      <c r="AV1107" s="14" t="s">
        <v>82</v>
      </c>
      <c r="AW1107" s="14" t="s">
        <v>35</v>
      </c>
      <c r="AX1107" s="14" t="s">
        <v>73</v>
      </c>
      <c r="AY1107" s="219" t="s">
        <v>185</v>
      </c>
    </row>
    <row r="1108" spans="1:65" s="15" customFormat="1" ht="11.25">
      <c r="B1108" s="220"/>
      <c r="C1108" s="221"/>
      <c r="D1108" s="200" t="s">
        <v>195</v>
      </c>
      <c r="E1108" s="222" t="s">
        <v>19</v>
      </c>
      <c r="F1108" s="223" t="s">
        <v>226</v>
      </c>
      <c r="G1108" s="221"/>
      <c r="H1108" s="224">
        <v>3</v>
      </c>
      <c r="I1108" s="225"/>
      <c r="J1108" s="221"/>
      <c r="K1108" s="221"/>
      <c r="L1108" s="226"/>
      <c r="M1108" s="227"/>
      <c r="N1108" s="228"/>
      <c r="O1108" s="228"/>
      <c r="P1108" s="228"/>
      <c r="Q1108" s="228"/>
      <c r="R1108" s="228"/>
      <c r="S1108" s="228"/>
      <c r="T1108" s="229"/>
      <c r="AT1108" s="230" t="s">
        <v>195</v>
      </c>
      <c r="AU1108" s="230" t="s">
        <v>82</v>
      </c>
      <c r="AV1108" s="15" t="s">
        <v>135</v>
      </c>
      <c r="AW1108" s="15" t="s">
        <v>35</v>
      </c>
      <c r="AX1108" s="15" t="s">
        <v>80</v>
      </c>
      <c r="AY1108" s="230" t="s">
        <v>185</v>
      </c>
    </row>
    <row r="1109" spans="1:65" s="2" customFormat="1" ht="24.2" customHeight="1">
      <c r="A1109" s="36"/>
      <c r="B1109" s="37"/>
      <c r="C1109" s="180" t="s">
        <v>1940</v>
      </c>
      <c r="D1109" s="180" t="s">
        <v>187</v>
      </c>
      <c r="E1109" s="181" t="s">
        <v>1847</v>
      </c>
      <c r="F1109" s="182" t="s">
        <v>1848</v>
      </c>
      <c r="G1109" s="183" t="s">
        <v>240</v>
      </c>
      <c r="H1109" s="184">
        <v>333.1</v>
      </c>
      <c r="I1109" s="185"/>
      <c r="J1109" s="186">
        <f>ROUND(I1109*H1109,2)</f>
        <v>0</v>
      </c>
      <c r="K1109" s="182" t="s">
        <v>191</v>
      </c>
      <c r="L1109" s="41"/>
      <c r="M1109" s="187" t="s">
        <v>19</v>
      </c>
      <c r="N1109" s="188" t="s">
        <v>44</v>
      </c>
      <c r="O1109" s="66"/>
      <c r="P1109" s="189">
        <f>O1109*H1109</f>
        <v>0</v>
      </c>
      <c r="Q1109" s="189">
        <v>1.32E-3</v>
      </c>
      <c r="R1109" s="189">
        <f>Q1109*H1109</f>
        <v>0.43969200000000003</v>
      </c>
      <c r="S1109" s="189">
        <v>0</v>
      </c>
      <c r="T1109" s="190">
        <f>S1109*H1109</f>
        <v>0</v>
      </c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R1109" s="191" t="s">
        <v>339</v>
      </c>
      <c r="AT1109" s="191" t="s">
        <v>187</v>
      </c>
      <c r="AU1109" s="191" t="s">
        <v>82</v>
      </c>
      <c r="AY1109" s="19" t="s">
        <v>185</v>
      </c>
      <c r="BE1109" s="192">
        <f>IF(N1109="základní",J1109,0)</f>
        <v>0</v>
      </c>
      <c r="BF1109" s="192">
        <f>IF(N1109="snížená",J1109,0)</f>
        <v>0</v>
      </c>
      <c r="BG1109" s="192">
        <f>IF(N1109="zákl. přenesená",J1109,0)</f>
        <v>0</v>
      </c>
      <c r="BH1109" s="192">
        <f>IF(N1109="sníž. přenesená",J1109,0)</f>
        <v>0</v>
      </c>
      <c r="BI1109" s="192">
        <f>IF(N1109="nulová",J1109,0)</f>
        <v>0</v>
      </c>
      <c r="BJ1109" s="19" t="s">
        <v>80</v>
      </c>
      <c r="BK1109" s="192">
        <f>ROUND(I1109*H1109,2)</f>
        <v>0</v>
      </c>
      <c r="BL1109" s="19" t="s">
        <v>339</v>
      </c>
      <c r="BM1109" s="191" t="s">
        <v>2552</v>
      </c>
    </row>
    <row r="1110" spans="1:65" s="2" customFormat="1" ht="11.25">
      <c r="A1110" s="36"/>
      <c r="B1110" s="37"/>
      <c r="C1110" s="38"/>
      <c r="D1110" s="193" t="s">
        <v>193</v>
      </c>
      <c r="E1110" s="38"/>
      <c r="F1110" s="194" t="s">
        <v>1850</v>
      </c>
      <c r="G1110" s="38"/>
      <c r="H1110" s="38"/>
      <c r="I1110" s="195"/>
      <c r="J1110" s="38"/>
      <c r="K1110" s="38"/>
      <c r="L1110" s="41"/>
      <c r="M1110" s="196"/>
      <c r="N1110" s="197"/>
      <c r="O1110" s="66"/>
      <c r="P1110" s="66"/>
      <c r="Q1110" s="66"/>
      <c r="R1110" s="66"/>
      <c r="S1110" s="66"/>
      <c r="T1110" s="67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T1110" s="19" t="s">
        <v>193</v>
      </c>
      <c r="AU1110" s="19" t="s">
        <v>82</v>
      </c>
    </row>
    <row r="1111" spans="1:65" s="13" customFormat="1" ht="11.25">
      <c r="B1111" s="198"/>
      <c r="C1111" s="199"/>
      <c r="D1111" s="200" t="s">
        <v>195</v>
      </c>
      <c r="E1111" s="201" t="s">
        <v>19</v>
      </c>
      <c r="F1111" s="202" t="s">
        <v>2346</v>
      </c>
      <c r="G1111" s="199"/>
      <c r="H1111" s="201" t="s">
        <v>19</v>
      </c>
      <c r="I1111" s="203"/>
      <c r="J1111" s="199"/>
      <c r="K1111" s="199"/>
      <c r="L1111" s="204"/>
      <c r="M1111" s="205"/>
      <c r="N1111" s="206"/>
      <c r="O1111" s="206"/>
      <c r="P1111" s="206"/>
      <c r="Q1111" s="206"/>
      <c r="R1111" s="206"/>
      <c r="S1111" s="206"/>
      <c r="T1111" s="207"/>
      <c r="AT1111" s="208" t="s">
        <v>195</v>
      </c>
      <c r="AU1111" s="208" t="s">
        <v>82</v>
      </c>
      <c r="AV1111" s="13" t="s">
        <v>80</v>
      </c>
      <c r="AW1111" s="13" t="s">
        <v>35</v>
      </c>
      <c r="AX1111" s="13" t="s">
        <v>73</v>
      </c>
      <c r="AY1111" s="208" t="s">
        <v>185</v>
      </c>
    </row>
    <row r="1112" spans="1:65" s="14" customFormat="1" ht="11.25">
      <c r="B1112" s="209"/>
      <c r="C1112" s="210"/>
      <c r="D1112" s="200" t="s">
        <v>195</v>
      </c>
      <c r="E1112" s="211" t="s">
        <v>19</v>
      </c>
      <c r="F1112" s="212" t="s">
        <v>2553</v>
      </c>
      <c r="G1112" s="210"/>
      <c r="H1112" s="213">
        <v>333.1</v>
      </c>
      <c r="I1112" s="214"/>
      <c r="J1112" s="210"/>
      <c r="K1112" s="210"/>
      <c r="L1112" s="215"/>
      <c r="M1112" s="216"/>
      <c r="N1112" s="217"/>
      <c r="O1112" s="217"/>
      <c r="P1112" s="217"/>
      <c r="Q1112" s="217"/>
      <c r="R1112" s="217"/>
      <c r="S1112" s="217"/>
      <c r="T1112" s="218"/>
      <c r="AT1112" s="219" t="s">
        <v>195</v>
      </c>
      <c r="AU1112" s="219" t="s">
        <v>82</v>
      </c>
      <c r="AV1112" s="14" t="s">
        <v>82</v>
      </c>
      <c r="AW1112" s="14" t="s">
        <v>35</v>
      </c>
      <c r="AX1112" s="14" t="s">
        <v>73</v>
      </c>
      <c r="AY1112" s="219" t="s">
        <v>185</v>
      </c>
    </row>
    <row r="1113" spans="1:65" s="15" customFormat="1" ht="11.25">
      <c r="B1113" s="220"/>
      <c r="C1113" s="221"/>
      <c r="D1113" s="200" t="s">
        <v>195</v>
      </c>
      <c r="E1113" s="222" t="s">
        <v>19</v>
      </c>
      <c r="F1113" s="223" t="s">
        <v>226</v>
      </c>
      <c r="G1113" s="221"/>
      <c r="H1113" s="224">
        <v>333.1</v>
      </c>
      <c r="I1113" s="225"/>
      <c r="J1113" s="221"/>
      <c r="K1113" s="221"/>
      <c r="L1113" s="226"/>
      <c r="M1113" s="227"/>
      <c r="N1113" s="228"/>
      <c r="O1113" s="228"/>
      <c r="P1113" s="228"/>
      <c r="Q1113" s="228"/>
      <c r="R1113" s="228"/>
      <c r="S1113" s="228"/>
      <c r="T1113" s="229"/>
      <c r="AT1113" s="230" t="s">
        <v>195</v>
      </c>
      <c r="AU1113" s="230" t="s">
        <v>82</v>
      </c>
      <c r="AV1113" s="15" t="s">
        <v>135</v>
      </c>
      <c r="AW1113" s="15" t="s">
        <v>35</v>
      </c>
      <c r="AX1113" s="15" t="s">
        <v>80</v>
      </c>
      <c r="AY1113" s="230" t="s">
        <v>185</v>
      </c>
    </row>
    <row r="1114" spans="1:65" s="2" customFormat="1" ht="16.5" customHeight="1">
      <c r="A1114" s="36"/>
      <c r="B1114" s="37"/>
      <c r="C1114" s="237" t="s">
        <v>1946</v>
      </c>
      <c r="D1114" s="237" t="s">
        <v>520</v>
      </c>
      <c r="E1114" s="238" t="s">
        <v>1852</v>
      </c>
      <c r="F1114" s="239" t="s">
        <v>1853</v>
      </c>
      <c r="G1114" s="240" t="s">
        <v>240</v>
      </c>
      <c r="H1114" s="241">
        <v>349.755</v>
      </c>
      <c r="I1114" s="242"/>
      <c r="J1114" s="243">
        <f>ROUND(I1114*H1114,2)</f>
        <v>0</v>
      </c>
      <c r="K1114" s="239" t="s">
        <v>191</v>
      </c>
      <c r="L1114" s="244"/>
      <c r="M1114" s="245" t="s">
        <v>19</v>
      </c>
      <c r="N1114" s="246" t="s">
        <v>44</v>
      </c>
      <c r="O1114" s="66"/>
      <c r="P1114" s="189">
        <f>O1114*H1114</f>
        <v>0</v>
      </c>
      <c r="Q1114" s="189">
        <v>8.0000000000000002E-3</v>
      </c>
      <c r="R1114" s="189">
        <f>Q1114*H1114</f>
        <v>2.7980399999999999</v>
      </c>
      <c r="S1114" s="189">
        <v>0</v>
      </c>
      <c r="T1114" s="190">
        <f>S1114*H1114</f>
        <v>0</v>
      </c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R1114" s="191" t="s">
        <v>627</v>
      </c>
      <c r="AT1114" s="191" t="s">
        <v>520</v>
      </c>
      <c r="AU1114" s="191" t="s">
        <v>82</v>
      </c>
      <c r="AY1114" s="19" t="s">
        <v>185</v>
      </c>
      <c r="BE1114" s="192">
        <f>IF(N1114="základní",J1114,0)</f>
        <v>0</v>
      </c>
      <c r="BF1114" s="192">
        <f>IF(N1114="snížená",J1114,0)</f>
        <v>0</v>
      </c>
      <c r="BG1114" s="192">
        <f>IF(N1114="zákl. přenesená",J1114,0)</f>
        <v>0</v>
      </c>
      <c r="BH1114" s="192">
        <f>IF(N1114="sníž. přenesená",J1114,0)</f>
        <v>0</v>
      </c>
      <c r="BI1114" s="192">
        <f>IF(N1114="nulová",J1114,0)</f>
        <v>0</v>
      </c>
      <c r="BJ1114" s="19" t="s">
        <v>80</v>
      </c>
      <c r="BK1114" s="192">
        <f>ROUND(I1114*H1114,2)</f>
        <v>0</v>
      </c>
      <c r="BL1114" s="19" t="s">
        <v>339</v>
      </c>
      <c r="BM1114" s="191" t="s">
        <v>2554</v>
      </c>
    </row>
    <row r="1115" spans="1:65" s="13" customFormat="1" ht="11.25">
      <c r="B1115" s="198"/>
      <c r="C1115" s="199"/>
      <c r="D1115" s="200" t="s">
        <v>195</v>
      </c>
      <c r="E1115" s="201" t="s">
        <v>19</v>
      </c>
      <c r="F1115" s="202" t="s">
        <v>2346</v>
      </c>
      <c r="G1115" s="199"/>
      <c r="H1115" s="201" t="s">
        <v>19</v>
      </c>
      <c r="I1115" s="203"/>
      <c r="J1115" s="199"/>
      <c r="K1115" s="199"/>
      <c r="L1115" s="204"/>
      <c r="M1115" s="205"/>
      <c r="N1115" s="206"/>
      <c r="O1115" s="206"/>
      <c r="P1115" s="206"/>
      <c r="Q1115" s="206"/>
      <c r="R1115" s="206"/>
      <c r="S1115" s="206"/>
      <c r="T1115" s="207"/>
      <c r="AT1115" s="208" t="s">
        <v>195</v>
      </c>
      <c r="AU1115" s="208" t="s">
        <v>82</v>
      </c>
      <c r="AV1115" s="13" t="s">
        <v>80</v>
      </c>
      <c r="AW1115" s="13" t="s">
        <v>35</v>
      </c>
      <c r="AX1115" s="13" t="s">
        <v>73</v>
      </c>
      <c r="AY1115" s="208" t="s">
        <v>185</v>
      </c>
    </row>
    <row r="1116" spans="1:65" s="14" customFormat="1" ht="11.25">
      <c r="B1116" s="209"/>
      <c r="C1116" s="210"/>
      <c r="D1116" s="200" t="s">
        <v>195</v>
      </c>
      <c r="E1116" s="211" t="s">
        <v>19</v>
      </c>
      <c r="F1116" s="212" t="s">
        <v>2553</v>
      </c>
      <c r="G1116" s="210"/>
      <c r="H1116" s="213">
        <v>333.1</v>
      </c>
      <c r="I1116" s="214"/>
      <c r="J1116" s="210"/>
      <c r="K1116" s="210"/>
      <c r="L1116" s="215"/>
      <c r="M1116" s="216"/>
      <c r="N1116" s="217"/>
      <c r="O1116" s="217"/>
      <c r="P1116" s="217"/>
      <c r="Q1116" s="217"/>
      <c r="R1116" s="217"/>
      <c r="S1116" s="217"/>
      <c r="T1116" s="218"/>
      <c r="AT1116" s="219" t="s">
        <v>195</v>
      </c>
      <c r="AU1116" s="219" t="s">
        <v>82</v>
      </c>
      <c r="AV1116" s="14" t="s">
        <v>82</v>
      </c>
      <c r="AW1116" s="14" t="s">
        <v>35</v>
      </c>
      <c r="AX1116" s="14" t="s">
        <v>73</v>
      </c>
      <c r="AY1116" s="219" t="s">
        <v>185</v>
      </c>
    </row>
    <row r="1117" spans="1:65" s="15" customFormat="1" ht="11.25">
      <c r="B1117" s="220"/>
      <c r="C1117" s="221"/>
      <c r="D1117" s="200" t="s">
        <v>195</v>
      </c>
      <c r="E1117" s="222" t="s">
        <v>19</v>
      </c>
      <c r="F1117" s="223" t="s">
        <v>226</v>
      </c>
      <c r="G1117" s="221"/>
      <c r="H1117" s="224">
        <v>333.1</v>
      </c>
      <c r="I1117" s="225"/>
      <c r="J1117" s="221"/>
      <c r="K1117" s="221"/>
      <c r="L1117" s="226"/>
      <c r="M1117" s="227"/>
      <c r="N1117" s="228"/>
      <c r="O1117" s="228"/>
      <c r="P1117" s="228"/>
      <c r="Q1117" s="228"/>
      <c r="R1117" s="228"/>
      <c r="S1117" s="228"/>
      <c r="T1117" s="229"/>
      <c r="AT1117" s="230" t="s">
        <v>195</v>
      </c>
      <c r="AU1117" s="230" t="s">
        <v>82</v>
      </c>
      <c r="AV1117" s="15" t="s">
        <v>135</v>
      </c>
      <c r="AW1117" s="15" t="s">
        <v>35</v>
      </c>
      <c r="AX1117" s="15" t="s">
        <v>80</v>
      </c>
      <c r="AY1117" s="230" t="s">
        <v>185</v>
      </c>
    </row>
    <row r="1118" spans="1:65" s="14" customFormat="1" ht="11.25">
      <c r="B1118" s="209"/>
      <c r="C1118" s="210"/>
      <c r="D1118" s="200" t="s">
        <v>195</v>
      </c>
      <c r="E1118" s="210"/>
      <c r="F1118" s="212" t="s">
        <v>2555</v>
      </c>
      <c r="G1118" s="210"/>
      <c r="H1118" s="213">
        <v>349.755</v>
      </c>
      <c r="I1118" s="214"/>
      <c r="J1118" s="210"/>
      <c r="K1118" s="210"/>
      <c r="L1118" s="215"/>
      <c r="M1118" s="216"/>
      <c r="N1118" s="217"/>
      <c r="O1118" s="217"/>
      <c r="P1118" s="217"/>
      <c r="Q1118" s="217"/>
      <c r="R1118" s="217"/>
      <c r="S1118" s="217"/>
      <c r="T1118" s="218"/>
      <c r="AT1118" s="219" t="s">
        <v>195</v>
      </c>
      <c r="AU1118" s="219" t="s">
        <v>82</v>
      </c>
      <c r="AV1118" s="14" t="s">
        <v>82</v>
      </c>
      <c r="AW1118" s="14" t="s">
        <v>4</v>
      </c>
      <c r="AX1118" s="14" t="s">
        <v>80</v>
      </c>
      <c r="AY1118" s="219" t="s">
        <v>185</v>
      </c>
    </row>
    <row r="1119" spans="1:65" s="2" customFormat="1" ht="24.2" customHeight="1">
      <c r="A1119" s="36"/>
      <c r="B1119" s="37"/>
      <c r="C1119" s="180" t="s">
        <v>1952</v>
      </c>
      <c r="D1119" s="180" t="s">
        <v>187</v>
      </c>
      <c r="E1119" s="181" t="s">
        <v>1256</v>
      </c>
      <c r="F1119" s="182" t="s">
        <v>1257</v>
      </c>
      <c r="G1119" s="183" t="s">
        <v>457</v>
      </c>
      <c r="H1119" s="231"/>
      <c r="I1119" s="185"/>
      <c r="J1119" s="186">
        <f>ROUND(I1119*H1119,2)</f>
        <v>0</v>
      </c>
      <c r="K1119" s="182" t="s">
        <v>191</v>
      </c>
      <c r="L1119" s="41"/>
      <c r="M1119" s="187" t="s">
        <v>19</v>
      </c>
      <c r="N1119" s="188" t="s">
        <v>44</v>
      </c>
      <c r="O1119" s="66"/>
      <c r="P1119" s="189">
        <f>O1119*H1119</f>
        <v>0</v>
      </c>
      <c r="Q1119" s="189">
        <v>0</v>
      </c>
      <c r="R1119" s="189">
        <f>Q1119*H1119</f>
        <v>0</v>
      </c>
      <c r="S1119" s="189">
        <v>0</v>
      </c>
      <c r="T1119" s="190">
        <f>S1119*H1119</f>
        <v>0</v>
      </c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R1119" s="191" t="s">
        <v>339</v>
      </c>
      <c r="AT1119" s="191" t="s">
        <v>187</v>
      </c>
      <c r="AU1119" s="191" t="s">
        <v>82</v>
      </c>
      <c r="AY1119" s="19" t="s">
        <v>185</v>
      </c>
      <c r="BE1119" s="192">
        <f>IF(N1119="základní",J1119,0)</f>
        <v>0</v>
      </c>
      <c r="BF1119" s="192">
        <f>IF(N1119="snížená",J1119,0)</f>
        <v>0</v>
      </c>
      <c r="BG1119" s="192">
        <f>IF(N1119="zákl. přenesená",J1119,0)</f>
        <v>0</v>
      </c>
      <c r="BH1119" s="192">
        <f>IF(N1119="sníž. přenesená",J1119,0)</f>
        <v>0</v>
      </c>
      <c r="BI1119" s="192">
        <f>IF(N1119="nulová",J1119,0)</f>
        <v>0</v>
      </c>
      <c r="BJ1119" s="19" t="s">
        <v>80</v>
      </c>
      <c r="BK1119" s="192">
        <f>ROUND(I1119*H1119,2)</f>
        <v>0</v>
      </c>
      <c r="BL1119" s="19" t="s">
        <v>339</v>
      </c>
      <c r="BM1119" s="191" t="s">
        <v>2556</v>
      </c>
    </row>
    <row r="1120" spans="1:65" s="2" customFormat="1" ht="11.25">
      <c r="A1120" s="36"/>
      <c r="B1120" s="37"/>
      <c r="C1120" s="38"/>
      <c r="D1120" s="193" t="s">
        <v>193</v>
      </c>
      <c r="E1120" s="38"/>
      <c r="F1120" s="194" t="s">
        <v>1259</v>
      </c>
      <c r="G1120" s="38"/>
      <c r="H1120" s="38"/>
      <c r="I1120" s="195"/>
      <c r="J1120" s="38"/>
      <c r="K1120" s="38"/>
      <c r="L1120" s="41"/>
      <c r="M1120" s="196"/>
      <c r="N1120" s="197"/>
      <c r="O1120" s="66"/>
      <c r="P1120" s="66"/>
      <c r="Q1120" s="66"/>
      <c r="R1120" s="66"/>
      <c r="S1120" s="66"/>
      <c r="T1120" s="67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T1120" s="19" t="s">
        <v>193</v>
      </c>
      <c r="AU1120" s="19" t="s">
        <v>82</v>
      </c>
    </row>
    <row r="1121" spans="1:65" s="12" customFormat="1" ht="22.9" customHeight="1">
      <c r="B1121" s="164"/>
      <c r="C1121" s="165"/>
      <c r="D1121" s="166" t="s">
        <v>72</v>
      </c>
      <c r="E1121" s="178" t="s">
        <v>1260</v>
      </c>
      <c r="F1121" s="178" t="s">
        <v>1261</v>
      </c>
      <c r="G1121" s="165"/>
      <c r="H1121" s="165"/>
      <c r="I1121" s="168"/>
      <c r="J1121" s="179">
        <f>BK1121</f>
        <v>0</v>
      </c>
      <c r="K1121" s="165"/>
      <c r="L1121" s="170"/>
      <c r="M1121" s="171"/>
      <c r="N1121" s="172"/>
      <c r="O1121" s="172"/>
      <c r="P1121" s="173">
        <f>SUM(P1122:P1178)</f>
        <v>0</v>
      </c>
      <c r="Q1121" s="172"/>
      <c r="R1121" s="173">
        <f>SUM(R1122:R1178)</f>
        <v>0.9070705</v>
      </c>
      <c r="S1121" s="172"/>
      <c r="T1121" s="174">
        <f>SUM(T1122:T1178)</f>
        <v>0</v>
      </c>
      <c r="AR1121" s="175" t="s">
        <v>82</v>
      </c>
      <c r="AT1121" s="176" t="s">
        <v>72</v>
      </c>
      <c r="AU1121" s="176" t="s">
        <v>80</v>
      </c>
      <c r="AY1121" s="175" t="s">
        <v>185</v>
      </c>
      <c r="BK1121" s="177">
        <f>SUM(BK1122:BK1178)</f>
        <v>0</v>
      </c>
    </row>
    <row r="1122" spans="1:65" s="2" customFormat="1" ht="24.2" customHeight="1">
      <c r="A1122" s="36"/>
      <c r="B1122" s="37"/>
      <c r="C1122" s="180" t="s">
        <v>1957</v>
      </c>
      <c r="D1122" s="180" t="s">
        <v>187</v>
      </c>
      <c r="E1122" s="181" t="s">
        <v>1857</v>
      </c>
      <c r="F1122" s="182" t="s">
        <v>1858</v>
      </c>
      <c r="G1122" s="183" t="s">
        <v>499</v>
      </c>
      <c r="H1122" s="184">
        <v>24</v>
      </c>
      <c r="I1122" s="185"/>
      <c r="J1122" s="186">
        <f>ROUND(I1122*H1122,2)</f>
        <v>0</v>
      </c>
      <c r="K1122" s="182" t="s">
        <v>449</v>
      </c>
      <c r="L1122" s="41"/>
      <c r="M1122" s="187" t="s">
        <v>19</v>
      </c>
      <c r="N1122" s="188" t="s">
        <v>44</v>
      </c>
      <c r="O1122" s="66"/>
      <c r="P1122" s="189">
        <f>O1122*H1122</f>
        <v>0</v>
      </c>
      <c r="Q1122" s="189">
        <v>2.6900000000000001E-3</v>
      </c>
      <c r="R1122" s="189">
        <f>Q1122*H1122</f>
        <v>6.4560000000000006E-2</v>
      </c>
      <c r="S1122" s="189">
        <v>0</v>
      </c>
      <c r="T1122" s="190">
        <f>S1122*H1122</f>
        <v>0</v>
      </c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R1122" s="191" t="s">
        <v>339</v>
      </c>
      <c r="AT1122" s="191" t="s">
        <v>187</v>
      </c>
      <c r="AU1122" s="191" t="s">
        <v>82</v>
      </c>
      <c r="AY1122" s="19" t="s">
        <v>185</v>
      </c>
      <c r="BE1122" s="192">
        <f>IF(N1122="základní",J1122,0)</f>
        <v>0</v>
      </c>
      <c r="BF1122" s="192">
        <f>IF(N1122="snížená",J1122,0)</f>
        <v>0</v>
      </c>
      <c r="BG1122" s="192">
        <f>IF(N1122="zákl. přenesená",J1122,0)</f>
        <v>0</v>
      </c>
      <c r="BH1122" s="192">
        <f>IF(N1122="sníž. přenesená",J1122,0)</f>
        <v>0</v>
      </c>
      <c r="BI1122" s="192">
        <f>IF(N1122="nulová",J1122,0)</f>
        <v>0</v>
      </c>
      <c r="BJ1122" s="19" t="s">
        <v>80</v>
      </c>
      <c r="BK1122" s="192">
        <f>ROUND(I1122*H1122,2)</f>
        <v>0</v>
      </c>
      <c r="BL1122" s="19" t="s">
        <v>339</v>
      </c>
      <c r="BM1122" s="191" t="s">
        <v>2557</v>
      </c>
    </row>
    <row r="1123" spans="1:65" s="13" customFormat="1" ht="11.25">
      <c r="B1123" s="198"/>
      <c r="C1123" s="199"/>
      <c r="D1123" s="200" t="s">
        <v>195</v>
      </c>
      <c r="E1123" s="201" t="s">
        <v>19</v>
      </c>
      <c r="F1123" s="202" t="s">
        <v>1266</v>
      </c>
      <c r="G1123" s="199"/>
      <c r="H1123" s="201" t="s">
        <v>19</v>
      </c>
      <c r="I1123" s="203"/>
      <c r="J1123" s="199"/>
      <c r="K1123" s="199"/>
      <c r="L1123" s="204"/>
      <c r="M1123" s="205"/>
      <c r="N1123" s="206"/>
      <c r="O1123" s="206"/>
      <c r="P1123" s="206"/>
      <c r="Q1123" s="206"/>
      <c r="R1123" s="206"/>
      <c r="S1123" s="206"/>
      <c r="T1123" s="207"/>
      <c r="AT1123" s="208" t="s">
        <v>195</v>
      </c>
      <c r="AU1123" s="208" t="s">
        <v>82</v>
      </c>
      <c r="AV1123" s="13" t="s">
        <v>80</v>
      </c>
      <c r="AW1123" s="13" t="s">
        <v>35</v>
      </c>
      <c r="AX1123" s="13" t="s">
        <v>73</v>
      </c>
      <c r="AY1123" s="208" t="s">
        <v>185</v>
      </c>
    </row>
    <row r="1124" spans="1:65" s="13" customFormat="1" ht="11.25">
      <c r="B1124" s="198"/>
      <c r="C1124" s="199"/>
      <c r="D1124" s="200" t="s">
        <v>195</v>
      </c>
      <c r="E1124" s="201" t="s">
        <v>19</v>
      </c>
      <c r="F1124" s="202" t="s">
        <v>1860</v>
      </c>
      <c r="G1124" s="199"/>
      <c r="H1124" s="201" t="s">
        <v>19</v>
      </c>
      <c r="I1124" s="203"/>
      <c r="J1124" s="199"/>
      <c r="K1124" s="199"/>
      <c r="L1124" s="204"/>
      <c r="M1124" s="205"/>
      <c r="N1124" s="206"/>
      <c r="O1124" s="206"/>
      <c r="P1124" s="206"/>
      <c r="Q1124" s="206"/>
      <c r="R1124" s="206"/>
      <c r="S1124" s="206"/>
      <c r="T1124" s="207"/>
      <c r="AT1124" s="208" t="s">
        <v>195</v>
      </c>
      <c r="AU1124" s="208" t="s">
        <v>82</v>
      </c>
      <c r="AV1124" s="13" t="s">
        <v>80</v>
      </c>
      <c r="AW1124" s="13" t="s">
        <v>35</v>
      </c>
      <c r="AX1124" s="13" t="s">
        <v>73</v>
      </c>
      <c r="AY1124" s="208" t="s">
        <v>185</v>
      </c>
    </row>
    <row r="1125" spans="1:65" s="14" customFormat="1" ht="11.25">
      <c r="B1125" s="209"/>
      <c r="C1125" s="210"/>
      <c r="D1125" s="200" t="s">
        <v>195</v>
      </c>
      <c r="E1125" s="211" t="s">
        <v>19</v>
      </c>
      <c r="F1125" s="212" t="s">
        <v>400</v>
      </c>
      <c r="G1125" s="210"/>
      <c r="H1125" s="213">
        <v>24</v>
      </c>
      <c r="I1125" s="214"/>
      <c r="J1125" s="210"/>
      <c r="K1125" s="210"/>
      <c r="L1125" s="215"/>
      <c r="M1125" s="216"/>
      <c r="N1125" s="217"/>
      <c r="O1125" s="217"/>
      <c r="P1125" s="217"/>
      <c r="Q1125" s="217"/>
      <c r="R1125" s="217"/>
      <c r="S1125" s="217"/>
      <c r="T1125" s="218"/>
      <c r="AT1125" s="219" t="s">
        <v>195</v>
      </c>
      <c r="AU1125" s="219" t="s">
        <v>82</v>
      </c>
      <c r="AV1125" s="14" t="s">
        <v>82</v>
      </c>
      <c r="AW1125" s="14" t="s">
        <v>35</v>
      </c>
      <c r="AX1125" s="14" t="s">
        <v>73</v>
      </c>
      <c r="AY1125" s="219" t="s">
        <v>185</v>
      </c>
    </row>
    <row r="1126" spans="1:65" s="15" customFormat="1" ht="11.25">
      <c r="B1126" s="220"/>
      <c r="C1126" s="221"/>
      <c r="D1126" s="200" t="s">
        <v>195</v>
      </c>
      <c r="E1126" s="222" t="s">
        <v>19</v>
      </c>
      <c r="F1126" s="223" t="s">
        <v>226</v>
      </c>
      <c r="G1126" s="221"/>
      <c r="H1126" s="224">
        <v>24</v>
      </c>
      <c r="I1126" s="225"/>
      <c r="J1126" s="221"/>
      <c r="K1126" s="221"/>
      <c r="L1126" s="226"/>
      <c r="M1126" s="227"/>
      <c r="N1126" s="228"/>
      <c r="O1126" s="228"/>
      <c r="P1126" s="228"/>
      <c r="Q1126" s="228"/>
      <c r="R1126" s="228"/>
      <c r="S1126" s="228"/>
      <c r="T1126" s="229"/>
      <c r="AT1126" s="230" t="s">
        <v>195</v>
      </c>
      <c r="AU1126" s="230" t="s">
        <v>82</v>
      </c>
      <c r="AV1126" s="15" t="s">
        <v>135</v>
      </c>
      <c r="AW1126" s="15" t="s">
        <v>35</v>
      </c>
      <c r="AX1126" s="15" t="s">
        <v>80</v>
      </c>
      <c r="AY1126" s="230" t="s">
        <v>185</v>
      </c>
    </row>
    <row r="1127" spans="1:65" s="2" customFormat="1" ht="16.5" customHeight="1">
      <c r="A1127" s="36"/>
      <c r="B1127" s="37"/>
      <c r="C1127" s="180" t="s">
        <v>1962</v>
      </c>
      <c r="D1127" s="180" t="s">
        <v>187</v>
      </c>
      <c r="E1127" s="181" t="s">
        <v>1262</v>
      </c>
      <c r="F1127" s="182" t="s">
        <v>1263</v>
      </c>
      <c r="G1127" s="183" t="s">
        <v>499</v>
      </c>
      <c r="H1127" s="184">
        <v>218.82499999999999</v>
      </c>
      <c r="I1127" s="185"/>
      <c r="J1127" s="186">
        <f>ROUND(I1127*H1127,2)</f>
        <v>0</v>
      </c>
      <c r="K1127" s="182" t="s">
        <v>191</v>
      </c>
      <c r="L1127" s="41"/>
      <c r="M1127" s="187" t="s">
        <v>19</v>
      </c>
      <c r="N1127" s="188" t="s">
        <v>44</v>
      </c>
      <c r="O1127" s="66"/>
      <c r="P1127" s="189">
        <f>O1127*H1127</f>
        <v>0</v>
      </c>
      <c r="Q1127" s="189">
        <v>4.0000000000000003E-5</v>
      </c>
      <c r="R1127" s="189">
        <f>Q1127*H1127</f>
        <v>8.7530000000000004E-3</v>
      </c>
      <c r="S1127" s="189">
        <v>0</v>
      </c>
      <c r="T1127" s="190">
        <f>S1127*H1127</f>
        <v>0</v>
      </c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R1127" s="191" t="s">
        <v>339</v>
      </c>
      <c r="AT1127" s="191" t="s">
        <v>187</v>
      </c>
      <c r="AU1127" s="191" t="s">
        <v>82</v>
      </c>
      <c r="AY1127" s="19" t="s">
        <v>185</v>
      </c>
      <c r="BE1127" s="192">
        <f>IF(N1127="základní",J1127,0)</f>
        <v>0</v>
      </c>
      <c r="BF1127" s="192">
        <f>IF(N1127="snížená",J1127,0)</f>
        <v>0</v>
      </c>
      <c r="BG1127" s="192">
        <f>IF(N1127="zákl. přenesená",J1127,0)</f>
        <v>0</v>
      </c>
      <c r="BH1127" s="192">
        <f>IF(N1127="sníž. přenesená",J1127,0)</f>
        <v>0</v>
      </c>
      <c r="BI1127" s="192">
        <f>IF(N1127="nulová",J1127,0)</f>
        <v>0</v>
      </c>
      <c r="BJ1127" s="19" t="s">
        <v>80</v>
      </c>
      <c r="BK1127" s="192">
        <f>ROUND(I1127*H1127,2)</f>
        <v>0</v>
      </c>
      <c r="BL1127" s="19" t="s">
        <v>339</v>
      </c>
      <c r="BM1127" s="191" t="s">
        <v>2558</v>
      </c>
    </row>
    <row r="1128" spans="1:65" s="2" customFormat="1" ht="11.25">
      <c r="A1128" s="36"/>
      <c r="B1128" s="37"/>
      <c r="C1128" s="38"/>
      <c r="D1128" s="193" t="s">
        <v>193</v>
      </c>
      <c r="E1128" s="38"/>
      <c r="F1128" s="194" t="s">
        <v>1265</v>
      </c>
      <c r="G1128" s="38"/>
      <c r="H1128" s="38"/>
      <c r="I1128" s="195"/>
      <c r="J1128" s="38"/>
      <c r="K1128" s="38"/>
      <c r="L1128" s="41"/>
      <c r="M1128" s="196"/>
      <c r="N1128" s="197"/>
      <c r="O1128" s="66"/>
      <c r="P1128" s="66"/>
      <c r="Q1128" s="66"/>
      <c r="R1128" s="66"/>
      <c r="S1128" s="66"/>
      <c r="T1128" s="67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T1128" s="19" t="s">
        <v>193</v>
      </c>
      <c r="AU1128" s="19" t="s">
        <v>82</v>
      </c>
    </row>
    <row r="1129" spans="1:65" s="13" customFormat="1" ht="11.25">
      <c r="B1129" s="198"/>
      <c r="C1129" s="199"/>
      <c r="D1129" s="200" t="s">
        <v>195</v>
      </c>
      <c r="E1129" s="201" t="s">
        <v>19</v>
      </c>
      <c r="F1129" s="202" t="s">
        <v>1266</v>
      </c>
      <c r="G1129" s="199"/>
      <c r="H1129" s="201" t="s">
        <v>19</v>
      </c>
      <c r="I1129" s="203"/>
      <c r="J1129" s="199"/>
      <c r="K1129" s="199"/>
      <c r="L1129" s="204"/>
      <c r="M1129" s="205"/>
      <c r="N1129" s="206"/>
      <c r="O1129" s="206"/>
      <c r="P1129" s="206"/>
      <c r="Q1129" s="206"/>
      <c r="R1129" s="206"/>
      <c r="S1129" s="206"/>
      <c r="T1129" s="207"/>
      <c r="AT1129" s="208" t="s">
        <v>195</v>
      </c>
      <c r="AU1129" s="208" t="s">
        <v>82</v>
      </c>
      <c r="AV1129" s="13" t="s">
        <v>80</v>
      </c>
      <c r="AW1129" s="13" t="s">
        <v>35</v>
      </c>
      <c r="AX1129" s="13" t="s">
        <v>73</v>
      </c>
      <c r="AY1129" s="208" t="s">
        <v>185</v>
      </c>
    </row>
    <row r="1130" spans="1:65" s="13" customFormat="1" ht="11.25">
      <c r="B1130" s="198"/>
      <c r="C1130" s="199"/>
      <c r="D1130" s="200" t="s">
        <v>195</v>
      </c>
      <c r="E1130" s="201" t="s">
        <v>19</v>
      </c>
      <c r="F1130" s="202" t="s">
        <v>1268</v>
      </c>
      <c r="G1130" s="199"/>
      <c r="H1130" s="201" t="s">
        <v>19</v>
      </c>
      <c r="I1130" s="203"/>
      <c r="J1130" s="199"/>
      <c r="K1130" s="199"/>
      <c r="L1130" s="204"/>
      <c r="M1130" s="205"/>
      <c r="N1130" s="206"/>
      <c r="O1130" s="206"/>
      <c r="P1130" s="206"/>
      <c r="Q1130" s="206"/>
      <c r="R1130" s="206"/>
      <c r="S1130" s="206"/>
      <c r="T1130" s="207"/>
      <c r="AT1130" s="208" t="s">
        <v>195</v>
      </c>
      <c r="AU1130" s="208" t="s">
        <v>82</v>
      </c>
      <c r="AV1130" s="13" t="s">
        <v>80</v>
      </c>
      <c r="AW1130" s="13" t="s">
        <v>35</v>
      </c>
      <c r="AX1130" s="13" t="s">
        <v>73</v>
      </c>
      <c r="AY1130" s="208" t="s">
        <v>185</v>
      </c>
    </row>
    <row r="1131" spans="1:65" s="14" customFormat="1" ht="11.25">
      <c r="B1131" s="209"/>
      <c r="C1131" s="210"/>
      <c r="D1131" s="200" t="s">
        <v>195</v>
      </c>
      <c r="E1131" s="211" t="s">
        <v>19</v>
      </c>
      <c r="F1131" s="212" t="s">
        <v>1862</v>
      </c>
      <c r="G1131" s="210"/>
      <c r="H1131" s="213">
        <v>36.625</v>
      </c>
      <c r="I1131" s="214"/>
      <c r="J1131" s="210"/>
      <c r="K1131" s="210"/>
      <c r="L1131" s="215"/>
      <c r="M1131" s="216"/>
      <c r="N1131" s="217"/>
      <c r="O1131" s="217"/>
      <c r="P1131" s="217"/>
      <c r="Q1131" s="217"/>
      <c r="R1131" s="217"/>
      <c r="S1131" s="217"/>
      <c r="T1131" s="218"/>
      <c r="AT1131" s="219" t="s">
        <v>195</v>
      </c>
      <c r="AU1131" s="219" t="s">
        <v>82</v>
      </c>
      <c r="AV1131" s="14" t="s">
        <v>82</v>
      </c>
      <c r="AW1131" s="14" t="s">
        <v>35</v>
      </c>
      <c r="AX1131" s="14" t="s">
        <v>73</v>
      </c>
      <c r="AY1131" s="219" t="s">
        <v>185</v>
      </c>
    </row>
    <row r="1132" spans="1:65" s="13" customFormat="1" ht="11.25">
      <c r="B1132" s="198"/>
      <c r="C1132" s="199"/>
      <c r="D1132" s="200" t="s">
        <v>195</v>
      </c>
      <c r="E1132" s="201" t="s">
        <v>19</v>
      </c>
      <c r="F1132" s="202" t="s">
        <v>1270</v>
      </c>
      <c r="G1132" s="199"/>
      <c r="H1132" s="201" t="s">
        <v>19</v>
      </c>
      <c r="I1132" s="203"/>
      <c r="J1132" s="199"/>
      <c r="K1132" s="199"/>
      <c r="L1132" s="204"/>
      <c r="M1132" s="205"/>
      <c r="N1132" s="206"/>
      <c r="O1132" s="206"/>
      <c r="P1132" s="206"/>
      <c r="Q1132" s="206"/>
      <c r="R1132" s="206"/>
      <c r="S1132" s="206"/>
      <c r="T1132" s="207"/>
      <c r="AT1132" s="208" t="s">
        <v>195</v>
      </c>
      <c r="AU1132" s="208" t="s">
        <v>82</v>
      </c>
      <c r="AV1132" s="13" t="s">
        <v>80</v>
      </c>
      <c r="AW1132" s="13" t="s">
        <v>35</v>
      </c>
      <c r="AX1132" s="13" t="s">
        <v>73</v>
      </c>
      <c r="AY1132" s="208" t="s">
        <v>185</v>
      </c>
    </row>
    <row r="1133" spans="1:65" s="14" customFormat="1" ht="11.25">
      <c r="B1133" s="209"/>
      <c r="C1133" s="210"/>
      <c r="D1133" s="200" t="s">
        <v>195</v>
      </c>
      <c r="E1133" s="211" t="s">
        <v>19</v>
      </c>
      <c r="F1133" s="212" t="s">
        <v>417</v>
      </c>
      <c r="G1133" s="210"/>
      <c r="H1133" s="213">
        <v>26</v>
      </c>
      <c r="I1133" s="214"/>
      <c r="J1133" s="210"/>
      <c r="K1133" s="210"/>
      <c r="L1133" s="215"/>
      <c r="M1133" s="216"/>
      <c r="N1133" s="217"/>
      <c r="O1133" s="217"/>
      <c r="P1133" s="217"/>
      <c r="Q1133" s="217"/>
      <c r="R1133" s="217"/>
      <c r="S1133" s="217"/>
      <c r="T1133" s="218"/>
      <c r="AT1133" s="219" t="s">
        <v>195</v>
      </c>
      <c r="AU1133" s="219" t="s">
        <v>82</v>
      </c>
      <c r="AV1133" s="14" t="s">
        <v>82</v>
      </c>
      <c r="AW1133" s="14" t="s">
        <v>35</v>
      </c>
      <c r="AX1133" s="14" t="s">
        <v>73</v>
      </c>
      <c r="AY1133" s="219" t="s">
        <v>185</v>
      </c>
    </row>
    <row r="1134" spans="1:65" s="13" customFormat="1" ht="11.25">
      <c r="B1134" s="198"/>
      <c r="C1134" s="199"/>
      <c r="D1134" s="200" t="s">
        <v>195</v>
      </c>
      <c r="E1134" s="201" t="s">
        <v>19</v>
      </c>
      <c r="F1134" s="202" t="s">
        <v>1271</v>
      </c>
      <c r="G1134" s="199"/>
      <c r="H1134" s="201" t="s">
        <v>19</v>
      </c>
      <c r="I1134" s="203"/>
      <c r="J1134" s="199"/>
      <c r="K1134" s="199"/>
      <c r="L1134" s="204"/>
      <c r="M1134" s="205"/>
      <c r="N1134" s="206"/>
      <c r="O1134" s="206"/>
      <c r="P1134" s="206"/>
      <c r="Q1134" s="206"/>
      <c r="R1134" s="206"/>
      <c r="S1134" s="206"/>
      <c r="T1134" s="207"/>
      <c r="AT1134" s="208" t="s">
        <v>195</v>
      </c>
      <c r="AU1134" s="208" t="s">
        <v>82</v>
      </c>
      <c r="AV1134" s="13" t="s">
        <v>80</v>
      </c>
      <c r="AW1134" s="13" t="s">
        <v>35</v>
      </c>
      <c r="AX1134" s="13" t="s">
        <v>73</v>
      </c>
      <c r="AY1134" s="208" t="s">
        <v>185</v>
      </c>
    </row>
    <row r="1135" spans="1:65" s="14" customFormat="1" ht="11.25">
      <c r="B1135" s="209"/>
      <c r="C1135" s="210"/>
      <c r="D1135" s="200" t="s">
        <v>195</v>
      </c>
      <c r="E1135" s="211" t="s">
        <v>19</v>
      </c>
      <c r="F1135" s="212" t="s">
        <v>2559</v>
      </c>
      <c r="G1135" s="210"/>
      <c r="H1135" s="213">
        <v>7.2</v>
      </c>
      <c r="I1135" s="214"/>
      <c r="J1135" s="210"/>
      <c r="K1135" s="210"/>
      <c r="L1135" s="215"/>
      <c r="M1135" s="216"/>
      <c r="N1135" s="217"/>
      <c r="O1135" s="217"/>
      <c r="P1135" s="217"/>
      <c r="Q1135" s="217"/>
      <c r="R1135" s="217"/>
      <c r="S1135" s="217"/>
      <c r="T1135" s="218"/>
      <c r="AT1135" s="219" t="s">
        <v>195</v>
      </c>
      <c r="AU1135" s="219" t="s">
        <v>82</v>
      </c>
      <c r="AV1135" s="14" t="s">
        <v>82</v>
      </c>
      <c r="AW1135" s="14" t="s">
        <v>35</v>
      </c>
      <c r="AX1135" s="14" t="s">
        <v>73</v>
      </c>
      <c r="AY1135" s="219" t="s">
        <v>185</v>
      </c>
    </row>
    <row r="1136" spans="1:65" s="13" customFormat="1" ht="11.25">
      <c r="B1136" s="198"/>
      <c r="C1136" s="199"/>
      <c r="D1136" s="200" t="s">
        <v>195</v>
      </c>
      <c r="E1136" s="201" t="s">
        <v>19</v>
      </c>
      <c r="F1136" s="202" t="s">
        <v>1863</v>
      </c>
      <c r="G1136" s="199"/>
      <c r="H1136" s="201" t="s">
        <v>19</v>
      </c>
      <c r="I1136" s="203"/>
      <c r="J1136" s="199"/>
      <c r="K1136" s="199"/>
      <c r="L1136" s="204"/>
      <c r="M1136" s="205"/>
      <c r="N1136" s="206"/>
      <c r="O1136" s="206"/>
      <c r="P1136" s="206"/>
      <c r="Q1136" s="206"/>
      <c r="R1136" s="206"/>
      <c r="S1136" s="206"/>
      <c r="T1136" s="207"/>
      <c r="AT1136" s="208" t="s">
        <v>195</v>
      </c>
      <c r="AU1136" s="208" t="s">
        <v>82</v>
      </c>
      <c r="AV1136" s="13" t="s">
        <v>80</v>
      </c>
      <c r="AW1136" s="13" t="s">
        <v>35</v>
      </c>
      <c r="AX1136" s="13" t="s">
        <v>73</v>
      </c>
      <c r="AY1136" s="208" t="s">
        <v>185</v>
      </c>
    </row>
    <row r="1137" spans="1:65" s="14" customFormat="1" ht="11.25">
      <c r="B1137" s="209"/>
      <c r="C1137" s="210"/>
      <c r="D1137" s="200" t="s">
        <v>195</v>
      </c>
      <c r="E1137" s="211" t="s">
        <v>19</v>
      </c>
      <c r="F1137" s="212" t="s">
        <v>1391</v>
      </c>
      <c r="G1137" s="210"/>
      <c r="H1137" s="213">
        <v>78</v>
      </c>
      <c r="I1137" s="214"/>
      <c r="J1137" s="210"/>
      <c r="K1137" s="210"/>
      <c r="L1137" s="215"/>
      <c r="M1137" s="216"/>
      <c r="N1137" s="217"/>
      <c r="O1137" s="217"/>
      <c r="P1137" s="217"/>
      <c r="Q1137" s="217"/>
      <c r="R1137" s="217"/>
      <c r="S1137" s="217"/>
      <c r="T1137" s="218"/>
      <c r="AT1137" s="219" t="s">
        <v>195</v>
      </c>
      <c r="AU1137" s="219" t="s">
        <v>82</v>
      </c>
      <c r="AV1137" s="14" t="s">
        <v>82</v>
      </c>
      <c r="AW1137" s="14" t="s">
        <v>35</v>
      </c>
      <c r="AX1137" s="14" t="s">
        <v>73</v>
      </c>
      <c r="AY1137" s="219" t="s">
        <v>185</v>
      </c>
    </row>
    <row r="1138" spans="1:65" s="13" customFormat="1" ht="11.25">
      <c r="B1138" s="198"/>
      <c r="C1138" s="199"/>
      <c r="D1138" s="200" t="s">
        <v>195</v>
      </c>
      <c r="E1138" s="201" t="s">
        <v>19</v>
      </c>
      <c r="F1138" s="202" t="s">
        <v>1273</v>
      </c>
      <c r="G1138" s="199"/>
      <c r="H1138" s="201" t="s">
        <v>19</v>
      </c>
      <c r="I1138" s="203"/>
      <c r="J1138" s="199"/>
      <c r="K1138" s="199"/>
      <c r="L1138" s="204"/>
      <c r="M1138" s="205"/>
      <c r="N1138" s="206"/>
      <c r="O1138" s="206"/>
      <c r="P1138" s="206"/>
      <c r="Q1138" s="206"/>
      <c r="R1138" s="206"/>
      <c r="S1138" s="206"/>
      <c r="T1138" s="207"/>
      <c r="AT1138" s="208" t="s">
        <v>195</v>
      </c>
      <c r="AU1138" s="208" t="s">
        <v>82</v>
      </c>
      <c r="AV1138" s="13" t="s">
        <v>80</v>
      </c>
      <c r="AW1138" s="13" t="s">
        <v>35</v>
      </c>
      <c r="AX1138" s="13" t="s">
        <v>73</v>
      </c>
      <c r="AY1138" s="208" t="s">
        <v>185</v>
      </c>
    </row>
    <row r="1139" spans="1:65" s="14" customFormat="1" ht="11.25">
      <c r="B1139" s="209"/>
      <c r="C1139" s="210"/>
      <c r="D1139" s="200" t="s">
        <v>195</v>
      </c>
      <c r="E1139" s="211" t="s">
        <v>19</v>
      </c>
      <c r="F1139" s="212" t="s">
        <v>1342</v>
      </c>
      <c r="G1139" s="210"/>
      <c r="H1139" s="213">
        <v>71</v>
      </c>
      <c r="I1139" s="214"/>
      <c r="J1139" s="210"/>
      <c r="K1139" s="210"/>
      <c r="L1139" s="215"/>
      <c r="M1139" s="216"/>
      <c r="N1139" s="217"/>
      <c r="O1139" s="217"/>
      <c r="P1139" s="217"/>
      <c r="Q1139" s="217"/>
      <c r="R1139" s="217"/>
      <c r="S1139" s="217"/>
      <c r="T1139" s="218"/>
      <c r="AT1139" s="219" t="s">
        <v>195</v>
      </c>
      <c r="AU1139" s="219" t="s">
        <v>82</v>
      </c>
      <c r="AV1139" s="14" t="s">
        <v>82</v>
      </c>
      <c r="AW1139" s="14" t="s">
        <v>35</v>
      </c>
      <c r="AX1139" s="14" t="s">
        <v>73</v>
      </c>
      <c r="AY1139" s="219" t="s">
        <v>185</v>
      </c>
    </row>
    <row r="1140" spans="1:65" s="15" customFormat="1" ht="11.25">
      <c r="B1140" s="220"/>
      <c r="C1140" s="221"/>
      <c r="D1140" s="200" t="s">
        <v>195</v>
      </c>
      <c r="E1140" s="222" t="s">
        <v>19</v>
      </c>
      <c r="F1140" s="223" t="s">
        <v>226</v>
      </c>
      <c r="G1140" s="221"/>
      <c r="H1140" s="224">
        <v>218.82499999999999</v>
      </c>
      <c r="I1140" s="225"/>
      <c r="J1140" s="221"/>
      <c r="K1140" s="221"/>
      <c r="L1140" s="226"/>
      <c r="M1140" s="227"/>
      <c r="N1140" s="228"/>
      <c r="O1140" s="228"/>
      <c r="P1140" s="228"/>
      <c r="Q1140" s="228"/>
      <c r="R1140" s="228"/>
      <c r="S1140" s="228"/>
      <c r="T1140" s="229"/>
      <c r="AT1140" s="230" t="s">
        <v>195</v>
      </c>
      <c r="AU1140" s="230" t="s">
        <v>82</v>
      </c>
      <c r="AV1140" s="15" t="s">
        <v>135</v>
      </c>
      <c r="AW1140" s="15" t="s">
        <v>35</v>
      </c>
      <c r="AX1140" s="15" t="s">
        <v>80</v>
      </c>
      <c r="AY1140" s="230" t="s">
        <v>185</v>
      </c>
    </row>
    <row r="1141" spans="1:65" s="2" customFormat="1" ht="21.75" customHeight="1">
      <c r="A1141" s="36"/>
      <c r="B1141" s="37"/>
      <c r="C1141" s="180" t="s">
        <v>1967</v>
      </c>
      <c r="D1141" s="180" t="s">
        <v>187</v>
      </c>
      <c r="E1141" s="181" t="s">
        <v>1274</v>
      </c>
      <c r="F1141" s="182" t="s">
        <v>1275</v>
      </c>
      <c r="G1141" s="183" t="s">
        <v>499</v>
      </c>
      <c r="H1141" s="184">
        <v>116</v>
      </c>
      <c r="I1141" s="185"/>
      <c r="J1141" s="186">
        <f>ROUND(I1141*H1141,2)</f>
        <v>0</v>
      </c>
      <c r="K1141" s="182" t="s">
        <v>191</v>
      </c>
      <c r="L1141" s="41"/>
      <c r="M1141" s="187" t="s">
        <v>19</v>
      </c>
      <c r="N1141" s="188" t="s">
        <v>44</v>
      </c>
      <c r="O1141" s="66"/>
      <c r="P1141" s="189">
        <f>O1141*H1141</f>
        <v>0</v>
      </c>
      <c r="Q1141" s="189">
        <v>4.0000000000000003E-5</v>
      </c>
      <c r="R1141" s="189">
        <f>Q1141*H1141</f>
        <v>4.64E-3</v>
      </c>
      <c r="S1141" s="189">
        <v>0</v>
      </c>
      <c r="T1141" s="190">
        <f>S1141*H1141</f>
        <v>0</v>
      </c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R1141" s="191" t="s">
        <v>339</v>
      </c>
      <c r="AT1141" s="191" t="s">
        <v>187</v>
      </c>
      <c r="AU1141" s="191" t="s">
        <v>82</v>
      </c>
      <c r="AY1141" s="19" t="s">
        <v>185</v>
      </c>
      <c r="BE1141" s="192">
        <f>IF(N1141="základní",J1141,0)</f>
        <v>0</v>
      </c>
      <c r="BF1141" s="192">
        <f>IF(N1141="snížená",J1141,0)</f>
        <v>0</v>
      </c>
      <c r="BG1141" s="192">
        <f>IF(N1141="zákl. přenesená",J1141,0)</f>
        <v>0</v>
      </c>
      <c r="BH1141" s="192">
        <f>IF(N1141="sníž. přenesená",J1141,0)</f>
        <v>0</v>
      </c>
      <c r="BI1141" s="192">
        <f>IF(N1141="nulová",J1141,0)</f>
        <v>0</v>
      </c>
      <c r="BJ1141" s="19" t="s">
        <v>80</v>
      </c>
      <c r="BK1141" s="192">
        <f>ROUND(I1141*H1141,2)</f>
        <v>0</v>
      </c>
      <c r="BL1141" s="19" t="s">
        <v>339</v>
      </c>
      <c r="BM1141" s="191" t="s">
        <v>2560</v>
      </c>
    </row>
    <row r="1142" spans="1:65" s="2" customFormat="1" ht="11.25">
      <c r="A1142" s="36"/>
      <c r="B1142" s="37"/>
      <c r="C1142" s="38"/>
      <c r="D1142" s="193" t="s">
        <v>193</v>
      </c>
      <c r="E1142" s="38"/>
      <c r="F1142" s="194" t="s">
        <v>1277</v>
      </c>
      <c r="G1142" s="38"/>
      <c r="H1142" s="38"/>
      <c r="I1142" s="195"/>
      <c r="J1142" s="38"/>
      <c r="K1142" s="38"/>
      <c r="L1142" s="41"/>
      <c r="M1142" s="196"/>
      <c r="N1142" s="197"/>
      <c r="O1142" s="66"/>
      <c r="P1142" s="66"/>
      <c r="Q1142" s="66"/>
      <c r="R1142" s="66"/>
      <c r="S1142" s="66"/>
      <c r="T1142" s="67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T1142" s="19" t="s">
        <v>193</v>
      </c>
      <c r="AU1142" s="19" t="s">
        <v>82</v>
      </c>
    </row>
    <row r="1143" spans="1:65" s="13" customFormat="1" ht="11.25">
      <c r="B1143" s="198"/>
      <c r="C1143" s="199"/>
      <c r="D1143" s="200" t="s">
        <v>195</v>
      </c>
      <c r="E1143" s="201" t="s">
        <v>19</v>
      </c>
      <c r="F1143" s="202" t="s">
        <v>1266</v>
      </c>
      <c r="G1143" s="199"/>
      <c r="H1143" s="201" t="s">
        <v>19</v>
      </c>
      <c r="I1143" s="203"/>
      <c r="J1143" s="199"/>
      <c r="K1143" s="199"/>
      <c r="L1143" s="204"/>
      <c r="M1143" s="205"/>
      <c r="N1143" s="206"/>
      <c r="O1143" s="206"/>
      <c r="P1143" s="206"/>
      <c r="Q1143" s="206"/>
      <c r="R1143" s="206"/>
      <c r="S1143" s="206"/>
      <c r="T1143" s="207"/>
      <c r="AT1143" s="208" t="s">
        <v>195</v>
      </c>
      <c r="AU1143" s="208" t="s">
        <v>82</v>
      </c>
      <c r="AV1143" s="13" t="s">
        <v>80</v>
      </c>
      <c r="AW1143" s="13" t="s">
        <v>35</v>
      </c>
      <c r="AX1143" s="13" t="s">
        <v>73</v>
      </c>
      <c r="AY1143" s="208" t="s">
        <v>185</v>
      </c>
    </row>
    <row r="1144" spans="1:65" s="13" customFormat="1" ht="11.25">
      <c r="B1144" s="198"/>
      <c r="C1144" s="199"/>
      <c r="D1144" s="200" t="s">
        <v>195</v>
      </c>
      <c r="E1144" s="201" t="s">
        <v>19</v>
      </c>
      <c r="F1144" s="202" t="s">
        <v>1278</v>
      </c>
      <c r="G1144" s="199"/>
      <c r="H1144" s="201" t="s">
        <v>19</v>
      </c>
      <c r="I1144" s="203"/>
      <c r="J1144" s="199"/>
      <c r="K1144" s="199"/>
      <c r="L1144" s="204"/>
      <c r="M1144" s="205"/>
      <c r="N1144" s="206"/>
      <c r="O1144" s="206"/>
      <c r="P1144" s="206"/>
      <c r="Q1144" s="206"/>
      <c r="R1144" s="206"/>
      <c r="S1144" s="206"/>
      <c r="T1144" s="207"/>
      <c r="AT1144" s="208" t="s">
        <v>195</v>
      </c>
      <c r="AU1144" s="208" t="s">
        <v>82</v>
      </c>
      <c r="AV1144" s="13" t="s">
        <v>80</v>
      </c>
      <c r="AW1144" s="13" t="s">
        <v>35</v>
      </c>
      <c r="AX1144" s="13" t="s">
        <v>73</v>
      </c>
      <c r="AY1144" s="208" t="s">
        <v>185</v>
      </c>
    </row>
    <row r="1145" spans="1:65" s="14" customFormat="1" ht="11.25">
      <c r="B1145" s="209"/>
      <c r="C1145" s="210"/>
      <c r="D1145" s="200" t="s">
        <v>195</v>
      </c>
      <c r="E1145" s="211" t="s">
        <v>19</v>
      </c>
      <c r="F1145" s="212" t="s">
        <v>1866</v>
      </c>
      <c r="G1145" s="210"/>
      <c r="H1145" s="213">
        <v>97</v>
      </c>
      <c r="I1145" s="214"/>
      <c r="J1145" s="210"/>
      <c r="K1145" s="210"/>
      <c r="L1145" s="215"/>
      <c r="M1145" s="216"/>
      <c r="N1145" s="217"/>
      <c r="O1145" s="217"/>
      <c r="P1145" s="217"/>
      <c r="Q1145" s="217"/>
      <c r="R1145" s="217"/>
      <c r="S1145" s="217"/>
      <c r="T1145" s="218"/>
      <c r="AT1145" s="219" t="s">
        <v>195</v>
      </c>
      <c r="AU1145" s="219" t="s">
        <v>82</v>
      </c>
      <c r="AV1145" s="14" t="s">
        <v>82</v>
      </c>
      <c r="AW1145" s="14" t="s">
        <v>35</v>
      </c>
      <c r="AX1145" s="14" t="s">
        <v>73</v>
      </c>
      <c r="AY1145" s="219" t="s">
        <v>185</v>
      </c>
    </row>
    <row r="1146" spans="1:65" s="13" customFormat="1" ht="11.25">
      <c r="B1146" s="198"/>
      <c r="C1146" s="199"/>
      <c r="D1146" s="200" t="s">
        <v>195</v>
      </c>
      <c r="E1146" s="201" t="s">
        <v>19</v>
      </c>
      <c r="F1146" s="202" t="s">
        <v>1867</v>
      </c>
      <c r="G1146" s="199"/>
      <c r="H1146" s="201" t="s">
        <v>19</v>
      </c>
      <c r="I1146" s="203"/>
      <c r="J1146" s="199"/>
      <c r="K1146" s="199"/>
      <c r="L1146" s="204"/>
      <c r="M1146" s="205"/>
      <c r="N1146" s="206"/>
      <c r="O1146" s="206"/>
      <c r="P1146" s="206"/>
      <c r="Q1146" s="206"/>
      <c r="R1146" s="206"/>
      <c r="S1146" s="206"/>
      <c r="T1146" s="207"/>
      <c r="AT1146" s="208" t="s">
        <v>195</v>
      </c>
      <c r="AU1146" s="208" t="s">
        <v>82</v>
      </c>
      <c r="AV1146" s="13" t="s">
        <v>80</v>
      </c>
      <c r="AW1146" s="13" t="s">
        <v>35</v>
      </c>
      <c r="AX1146" s="13" t="s">
        <v>73</v>
      </c>
      <c r="AY1146" s="208" t="s">
        <v>185</v>
      </c>
    </row>
    <row r="1147" spans="1:65" s="14" customFormat="1" ht="11.25">
      <c r="B1147" s="209"/>
      <c r="C1147" s="210"/>
      <c r="D1147" s="200" t="s">
        <v>195</v>
      </c>
      <c r="E1147" s="211" t="s">
        <v>19</v>
      </c>
      <c r="F1147" s="212" t="s">
        <v>358</v>
      </c>
      <c r="G1147" s="210"/>
      <c r="H1147" s="213">
        <v>19</v>
      </c>
      <c r="I1147" s="214"/>
      <c r="J1147" s="210"/>
      <c r="K1147" s="210"/>
      <c r="L1147" s="215"/>
      <c r="M1147" s="216"/>
      <c r="N1147" s="217"/>
      <c r="O1147" s="217"/>
      <c r="P1147" s="217"/>
      <c r="Q1147" s="217"/>
      <c r="R1147" s="217"/>
      <c r="S1147" s="217"/>
      <c r="T1147" s="218"/>
      <c r="AT1147" s="219" t="s">
        <v>195</v>
      </c>
      <c r="AU1147" s="219" t="s">
        <v>82</v>
      </c>
      <c r="AV1147" s="14" t="s">
        <v>82</v>
      </c>
      <c r="AW1147" s="14" t="s">
        <v>35</v>
      </c>
      <c r="AX1147" s="14" t="s">
        <v>73</v>
      </c>
      <c r="AY1147" s="219" t="s">
        <v>185</v>
      </c>
    </row>
    <row r="1148" spans="1:65" s="15" customFormat="1" ht="11.25">
      <c r="B1148" s="220"/>
      <c r="C1148" s="221"/>
      <c r="D1148" s="200" t="s">
        <v>195</v>
      </c>
      <c r="E1148" s="222" t="s">
        <v>19</v>
      </c>
      <c r="F1148" s="223" t="s">
        <v>226</v>
      </c>
      <c r="G1148" s="221"/>
      <c r="H1148" s="224">
        <v>116</v>
      </c>
      <c r="I1148" s="225"/>
      <c r="J1148" s="221"/>
      <c r="K1148" s="221"/>
      <c r="L1148" s="226"/>
      <c r="M1148" s="227"/>
      <c r="N1148" s="228"/>
      <c r="O1148" s="228"/>
      <c r="P1148" s="228"/>
      <c r="Q1148" s="228"/>
      <c r="R1148" s="228"/>
      <c r="S1148" s="228"/>
      <c r="T1148" s="229"/>
      <c r="AT1148" s="230" t="s">
        <v>195</v>
      </c>
      <c r="AU1148" s="230" t="s">
        <v>82</v>
      </c>
      <c r="AV1148" s="15" t="s">
        <v>135</v>
      </c>
      <c r="AW1148" s="15" t="s">
        <v>35</v>
      </c>
      <c r="AX1148" s="15" t="s">
        <v>80</v>
      </c>
      <c r="AY1148" s="230" t="s">
        <v>185</v>
      </c>
    </row>
    <row r="1149" spans="1:65" s="2" customFormat="1" ht="16.5" customHeight="1">
      <c r="A1149" s="36"/>
      <c r="B1149" s="37"/>
      <c r="C1149" s="237" t="s">
        <v>1973</v>
      </c>
      <c r="D1149" s="237" t="s">
        <v>520</v>
      </c>
      <c r="E1149" s="238" t="s">
        <v>1280</v>
      </c>
      <c r="F1149" s="239" t="s">
        <v>1281</v>
      </c>
      <c r="G1149" s="240" t="s">
        <v>240</v>
      </c>
      <c r="H1149" s="241">
        <v>104.85299999999999</v>
      </c>
      <c r="I1149" s="242"/>
      <c r="J1149" s="243">
        <f>ROUND(I1149*H1149,2)</f>
        <v>0</v>
      </c>
      <c r="K1149" s="239" t="s">
        <v>191</v>
      </c>
      <c r="L1149" s="244"/>
      <c r="M1149" s="245" t="s">
        <v>19</v>
      </c>
      <c r="N1149" s="246" t="s">
        <v>44</v>
      </c>
      <c r="O1149" s="66"/>
      <c r="P1149" s="189">
        <f>O1149*H1149</f>
        <v>0</v>
      </c>
      <c r="Q1149" s="189">
        <v>7.4999999999999997E-3</v>
      </c>
      <c r="R1149" s="189">
        <f>Q1149*H1149</f>
        <v>0.78639749999999997</v>
      </c>
      <c r="S1149" s="189">
        <v>0</v>
      </c>
      <c r="T1149" s="190">
        <f>S1149*H1149</f>
        <v>0</v>
      </c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R1149" s="191" t="s">
        <v>627</v>
      </c>
      <c r="AT1149" s="191" t="s">
        <v>520</v>
      </c>
      <c r="AU1149" s="191" t="s">
        <v>82</v>
      </c>
      <c r="AY1149" s="19" t="s">
        <v>185</v>
      </c>
      <c r="BE1149" s="192">
        <f>IF(N1149="základní",J1149,0)</f>
        <v>0</v>
      </c>
      <c r="BF1149" s="192">
        <f>IF(N1149="snížená",J1149,0)</f>
        <v>0</v>
      </c>
      <c r="BG1149" s="192">
        <f>IF(N1149="zákl. přenesená",J1149,0)</f>
        <v>0</v>
      </c>
      <c r="BH1149" s="192">
        <f>IF(N1149="sníž. přenesená",J1149,0)</f>
        <v>0</v>
      </c>
      <c r="BI1149" s="192">
        <f>IF(N1149="nulová",J1149,0)</f>
        <v>0</v>
      </c>
      <c r="BJ1149" s="19" t="s">
        <v>80</v>
      </c>
      <c r="BK1149" s="192">
        <f>ROUND(I1149*H1149,2)</f>
        <v>0</v>
      </c>
      <c r="BL1149" s="19" t="s">
        <v>339</v>
      </c>
      <c r="BM1149" s="191" t="s">
        <v>2561</v>
      </c>
    </row>
    <row r="1150" spans="1:65" s="13" customFormat="1" ht="11.25">
      <c r="B1150" s="198"/>
      <c r="C1150" s="199"/>
      <c r="D1150" s="200" t="s">
        <v>195</v>
      </c>
      <c r="E1150" s="201" t="s">
        <v>19</v>
      </c>
      <c r="F1150" s="202" t="s">
        <v>1266</v>
      </c>
      <c r="G1150" s="199"/>
      <c r="H1150" s="201" t="s">
        <v>19</v>
      </c>
      <c r="I1150" s="203"/>
      <c r="J1150" s="199"/>
      <c r="K1150" s="199"/>
      <c r="L1150" s="204"/>
      <c r="M1150" s="205"/>
      <c r="N1150" s="206"/>
      <c r="O1150" s="206"/>
      <c r="P1150" s="206"/>
      <c r="Q1150" s="206"/>
      <c r="R1150" s="206"/>
      <c r="S1150" s="206"/>
      <c r="T1150" s="207"/>
      <c r="AT1150" s="208" t="s">
        <v>195</v>
      </c>
      <c r="AU1150" s="208" t="s">
        <v>82</v>
      </c>
      <c r="AV1150" s="13" t="s">
        <v>80</v>
      </c>
      <c r="AW1150" s="13" t="s">
        <v>35</v>
      </c>
      <c r="AX1150" s="13" t="s">
        <v>73</v>
      </c>
      <c r="AY1150" s="208" t="s">
        <v>185</v>
      </c>
    </row>
    <row r="1151" spans="1:65" s="13" customFormat="1" ht="11.25">
      <c r="B1151" s="198"/>
      <c r="C1151" s="199"/>
      <c r="D1151" s="200" t="s">
        <v>195</v>
      </c>
      <c r="E1151" s="201" t="s">
        <v>19</v>
      </c>
      <c r="F1151" s="202" t="s">
        <v>1268</v>
      </c>
      <c r="G1151" s="199"/>
      <c r="H1151" s="201" t="s">
        <v>19</v>
      </c>
      <c r="I1151" s="203"/>
      <c r="J1151" s="199"/>
      <c r="K1151" s="199"/>
      <c r="L1151" s="204"/>
      <c r="M1151" s="205"/>
      <c r="N1151" s="206"/>
      <c r="O1151" s="206"/>
      <c r="P1151" s="206"/>
      <c r="Q1151" s="206"/>
      <c r="R1151" s="206"/>
      <c r="S1151" s="206"/>
      <c r="T1151" s="207"/>
      <c r="AT1151" s="208" t="s">
        <v>195</v>
      </c>
      <c r="AU1151" s="208" t="s">
        <v>82</v>
      </c>
      <c r="AV1151" s="13" t="s">
        <v>80</v>
      </c>
      <c r="AW1151" s="13" t="s">
        <v>35</v>
      </c>
      <c r="AX1151" s="13" t="s">
        <v>73</v>
      </c>
      <c r="AY1151" s="208" t="s">
        <v>185</v>
      </c>
    </row>
    <row r="1152" spans="1:65" s="14" customFormat="1" ht="11.25">
      <c r="B1152" s="209"/>
      <c r="C1152" s="210"/>
      <c r="D1152" s="200" t="s">
        <v>195</v>
      </c>
      <c r="E1152" s="211" t="s">
        <v>19</v>
      </c>
      <c r="F1152" s="212" t="s">
        <v>1869</v>
      </c>
      <c r="G1152" s="210"/>
      <c r="H1152" s="213">
        <v>3.6629999999999998</v>
      </c>
      <c r="I1152" s="214"/>
      <c r="J1152" s="210"/>
      <c r="K1152" s="210"/>
      <c r="L1152" s="215"/>
      <c r="M1152" s="216"/>
      <c r="N1152" s="217"/>
      <c r="O1152" s="217"/>
      <c r="P1152" s="217"/>
      <c r="Q1152" s="217"/>
      <c r="R1152" s="217"/>
      <c r="S1152" s="217"/>
      <c r="T1152" s="218"/>
      <c r="AT1152" s="219" t="s">
        <v>195</v>
      </c>
      <c r="AU1152" s="219" t="s">
        <v>82</v>
      </c>
      <c r="AV1152" s="14" t="s">
        <v>82</v>
      </c>
      <c r="AW1152" s="14" t="s">
        <v>35</v>
      </c>
      <c r="AX1152" s="14" t="s">
        <v>73</v>
      </c>
      <c r="AY1152" s="219" t="s">
        <v>185</v>
      </c>
    </row>
    <row r="1153" spans="1:65" s="13" customFormat="1" ht="11.25">
      <c r="B1153" s="198"/>
      <c r="C1153" s="199"/>
      <c r="D1153" s="200" t="s">
        <v>195</v>
      </c>
      <c r="E1153" s="201" t="s">
        <v>19</v>
      </c>
      <c r="F1153" s="202" t="s">
        <v>1270</v>
      </c>
      <c r="G1153" s="199"/>
      <c r="H1153" s="201" t="s">
        <v>19</v>
      </c>
      <c r="I1153" s="203"/>
      <c r="J1153" s="199"/>
      <c r="K1153" s="199"/>
      <c r="L1153" s="204"/>
      <c r="M1153" s="205"/>
      <c r="N1153" s="206"/>
      <c r="O1153" s="206"/>
      <c r="P1153" s="206"/>
      <c r="Q1153" s="206"/>
      <c r="R1153" s="206"/>
      <c r="S1153" s="206"/>
      <c r="T1153" s="207"/>
      <c r="AT1153" s="208" t="s">
        <v>195</v>
      </c>
      <c r="AU1153" s="208" t="s">
        <v>82</v>
      </c>
      <c r="AV1153" s="13" t="s">
        <v>80</v>
      </c>
      <c r="AW1153" s="13" t="s">
        <v>35</v>
      </c>
      <c r="AX1153" s="13" t="s">
        <v>73</v>
      </c>
      <c r="AY1153" s="208" t="s">
        <v>185</v>
      </c>
    </row>
    <row r="1154" spans="1:65" s="14" customFormat="1" ht="11.25">
      <c r="B1154" s="209"/>
      <c r="C1154" s="210"/>
      <c r="D1154" s="200" t="s">
        <v>195</v>
      </c>
      <c r="E1154" s="211" t="s">
        <v>19</v>
      </c>
      <c r="F1154" s="212" t="s">
        <v>2562</v>
      </c>
      <c r="G1154" s="210"/>
      <c r="H1154" s="213">
        <v>8.7100000000000009</v>
      </c>
      <c r="I1154" s="214"/>
      <c r="J1154" s="210"/>
      <c r="K1154" s="210"/>
      <c r="L1154" s="215"/>
      <c r="M1154" s="216"/>
      <c r="N1154" s="217"/>
      <c r="O1154" s="217"/>
      <c r="P1154" s="217"/>
      <c r="Q1154" s="217"/>
      <c r="R1154" s="217"/>
      <c r="S1154" s="217"/>
      <c r="T1154" s="218"/>
      <c r="AT1154" s="219" t="s">
        <v>195</v>
      </c>
      <c r="AU1154" s="219" t="s">
        <v>82</v>
      </c>
      <c r="AV1154" s="14" t="s">
        <v>82</v>
      </c>
      <c r="AW1154" s="14" t="s">
        <v>35</v>
      </c>
      <c r="AX1154" s="14" t="s">
        <v>73</v>
      </c>
      <c r="AY1154" s="219" t="s">
        <v>185</v>
      </c>
    </row>
    <row r="1155" spans="1:65" s="13" customFormat="1" ht="11.25">
      <c r="B1155" s="198"/>
      <c r="C1155" s="199"/>
      <c r="D1155" s="200" t="s">
        <v>195</v>
      </c>
      <c r="E1155" s="201" t="s">
        <v>19</v>
      </c>
      <c r="F1155" s="202" t="s">
        <v>1271</v>
      </c>
      <c r="G1155" s="199"/>
      <c r="H1155" s="201" t="s">
        <v>19</v>
      </c>
      <c r="I1155" s="203"/>
      <c r="J1155" s="199"/>
      <c r="K1155" s="199"/>
      <c r="L1155" s="204"/>
      <c r="M1155" s="205"/>
      <c r="N1155" s="206"/>
      <c r="O1155" s="206"/>
      <c r="P1155" s="206"/>
      <c r="Q1155" s="206"/>
      <c r="R1155" s="206"/>
      <c r="S1155" s="206"/>
      <c r="T1155" s="207"/>
      <c r="AT1155" s="208" t="s">
        <v>195</v>
      </c>
      <c r="AU1155" s="208" t="s">
        <v>82</v>
      </c>
      <c r="AV1155" s="13" t="s">
        <v>80</v>
      </c>
      <c r="AW1155" s="13" t="s">
        <v>35</v>
      </c>
      <c r="AX1155" s="13" t="s">
        <v>73</v>
      </c>
      <c r="AY1155" s="208" t="s">
        <v>185</v>
      </c>
    </row>
    <row r="1156" spans="1:65" s="14" customFormat="1" ht="11.25">
      <c r="B1156" s="209"/>
      <c r="C1156" s="210"/>
      <c r="D1156" s="200" t="s">
        <v>195</v>
      </c>
      <c r="E1156" s="211" t="s">
        <v>19</v>
      </c>
      <c r="F1156" s="212" t="s">
        <v>2563</v>
      </c>
      <c r="G1156" s="210"/>
      <c r="H1156" s="213">
        <v>0.72</v>
      </c>
      <c r="I1156" s="214"/>
      <c r="J1156" s="210"/>
      <c r="K1156" s="210"/>
      <c r="L1156" s="215"/>
      <c r="M1156" s="216"/>
      <c r="N1156" s="217"/>
      <c r="O1156" s="217"/>
      <c r="P1156" s="217"/>
      <c r="Q1156" s="217"/>
      <c r="R1156" s="217"/>
      <c r="S1156" s="217"/>
      <c r="T1156" s="218"/>
      <c r="AT1156" s="219" t="s">
        <v>195</v>
      </c>
      <c r="AU1156" s="219" t="s">
        <v>82</v>
      </c>
      <c r="AV1156" s="14" t="s">
        <v>82</v>
      </c>
      <c r="AW1156" s="14" t="s">
        <v>35</v>
      </c>
      <c r="AX1156" s="14" t="s">
        <v>73</v>
      </c>
      <c r="AY1156" s="219" t="s">
        <v>185</v>
      </c>
    </row>
    <row r="1157" spans="1:65" s="13" customFormat="1" ht="11.25">
      <c r="B1157" s="198"/>
      <c r="C1157" s="199"/>
      <c r="D1157" s="200" t="s">
        <v>195</v>
      </c>
      <c r="E1157" s="201" t="s">
        <v>19</v>
      </c>
      <c r="F1157" s="202" t="s">
        <v>1863</v>
      </c>
      <c r="G1157" s="199"/>
      <c r="H1157" s="201" t="s">
        <v>19</v>
      </c>
      <c r="I1157" s="203"/>
      <c r="J1157" s="199"/>
      <c r="K1157" s="199"/>
      <c r="L1157" s="204"/>
      <c r="M1157" s="205"/>
      <c r="N1157" s="206"/>
      <c r="O1157" s="206"/>
      <c r="P1157" s="206"/>
      <c r="Q1157" s="206"/>
      <c r="R1157" s="206"/>
      <c r="S1157" s="206"/>
      <c r="T1157" s="207"/>
      <c r="AT1157" s="208" t="s">
        <v>195</v>
      </c>
      <c r="AU1157" s="208" t="s">
        <v>82</v>
      </c>
      <c r="AV1157" s="13" t="s">
        <v>80</v>
      </c>
      <c r="AW1157" s="13" t="s">
        <v>35</v>
      </c>
      <c r="AX1157" s="13" t="s">
        <v>73</v>
      </c>
      <c r="AY1157" s="208" t="s">
        <v>185</v>
      </c>
    </row>
    <row r="1158" spans="1:65" s="14" customFormat="1" ht="11.25">
      <c r="B1158" s="209"/>
      <c r="C1158" s="210"/>
      <c r="D1158" s="200" t="s">
        <v>195</v>
      </c>
      <c r="E1158" s="211" t="s">
        <v>19</v>
      </c>
      <c r="F1158" s="212" t="s">
        <v>2564</v>
      </c>
      <c r="G1158" s="210"/>
      <c r="H1158" s="213">
        <v>24.18</v>
      </c>
      <c r="I1158" s="214"/>
      <c r="J1158" s="210"/>
      <c r="K1158" s="210"/>
      <c r="L1158" s="215"/>
      <c r="M1158" s="216"/>
      <c r="N1158" s="217"/>
      <c r="O1158" s="217"/>
      <c r="P1158" s="217"/>
      <c r="Q1158" s="217"/>
      <c r="R1158" s="217"/>
      <c r="S1158" s="217"/>
      <c r="T1158" s="218"/>
      <c r="AT1158" s="219" t="s">
        <v>195</v>
      </c>
      <c r="AU1158" s="219" t="s">
        <v>82</v>
      </c>
      <c r="AV1158" s="14" t="s">
        <v>82</v>
      </c>
      <c r="AW1158" s="14" t="s">
        <v>35</v>
      </c>
      <c r="AX1158" s="14" t="s">
        <v>73</v>
      </c>
      <c r="AY1158" s="219" t="s">
        <v>185</v>
      </c>
    </row>
    <row r="1159" spans="1:65" s="13" customFormat="1" ht="11.25">
      <c r="B1159" s="198"/>
      <c r="C1159" s="199"/>
      <c r="D1159" s="200" t="s">
        <v>195</v>
      </c>
      <c r="E1159" s="201" t="s">
        <v>19</v>
      </c>
      <c r="F1159" s="202" t="s">
        <v>1273</v>
      </c>
      <c r="G1159" s="199"/>
      <c r="H1159" s="201" t="s">
        <v>19</v>
      </c>
      <c r="I1159" s="203"/>
      <c r="J1159" s="199"/>
      <c r="K1159" s="199"/>
      <c r="L1159" s="204"/>
      <c r="M1159" s="205"/>
      <c r="N1159" s="206"/>
      <c r="O1159" s="206"/>
      <c r="P1159" s="206"/>
      <c r="Q1159" s="206"/>
      <c r="R1159" s="206"/>
      <c r="S1159" s="206"/>
      <c r="T1159" s="207"/>
      <c r="AT1159" s="208" t="s">
        <v>195</v>
      </c>
      <c r="AU1159" s="208" t="s">
        <v>82</v>
      </c>
      <c r="AV1159" s="13" t="s">
        <v>80</v>
      </c>
      <c r="AW1159" s="13" t="s">
        <v>35</v>
      </c>
      <c r="AX1159" s="13" t="s">
        <v>73</v>
      </c>
      <c r="AY1159" s="208" t="s">
        <v>185</v>
      </c>
    </row>
    <row r="1160" spans="1:65" s="14" customFormat="1" ht="11.25">
      <c r="B1160" s="209"/>
      <c r="C1160" s="210"/>
      <c r="D1160" s="200" t="s">
        <v>195</v>
      </c>
      <c r="E1160" s="211" t="s">
        <v>19</v>
      </c>
      <c r="F1160" s="212" t="s">
        <v>2565</v>
      </c>
      <c r="G1160" s="210"/>
      <c r="H1160" s="213">
        <v>14.2</v>
      </c>
      <c r="I1160" s="214"/>
      <c r="J1160" s="210"/>
      <c r="K1160" s="210"/>
      <c r="L1160" s="215"/>
      <c r="M1160" s="216"/>
      <c r="N1160" s="217"/>
      <c r="O1160" s="217"/>
      <c r="P1160" s="217"/>
      <c r="Q1160" s="217"/>
      <c r="R1160" s="217"/>
      <c r="S1160" s="217"/>
      <c r="T1160" s="218"/>
      <c r="AT1160" s="219" t="s">
        <v>195</v>
      </c>
      <c r="AU1160" s="219" t="s">
        <v>82</v>
      </c>
      <c r="AV1160" s="14" t="s">
        <v>82</v>
      </c>
      <c r="AW1160" s="14" t="s">
        <v>35</v>
      </c>
      <c r="AX1160" s="14" t="s">
        <v>73</v>
      </c>
      <c r="AY1160" s="219" t="s">
        <v>185</v>
      </c>
    </row>
    <row r="1161" spans="1:65" s="16" customFormat="1" ht="11.25">
      <c r="B1161" s="247"/>
      <c r="C1161" s="248"/>
      <c r="D1161" s="200" t="s">
        <v>195</v>
      </c>
      <c r="E1161" s="249" t="s">
        <v>19</v>
      </c>
      <c r="F1161" s="250" t="s">
        <v>727</v>
      </c>
      <c r="G1161" s="248"/>
      <c r="H1161" s="251">
        <v>51.472999999999999</v>
      </c>
      <c r="I1161" s="252"/>
      <c r="J1161" s="248"/>
      <c r="K1161" s="248"/>
      <c r="L1161" s="253"/>
      <c r="M1161" s="254"/>
      <c r="N1161" s="255"/>
      <c r="O1161" s="255"/>
      <c r="P1161" s="255"/>
      <c r="Q1161" s="255"/>
      <c r="R1161" s="255"/>
      <c r="S1161" s="255"/>
      <c r="T1161" s="256"/>
      <c r="AT1161" s="257" t="s">
        <v>195</v>
      </c>
      <c r="AU1161" s="257" t="s">
        <v>82</v>
      </c>
      <c r="AV1161" s="16" t="s">
        <v>129</v>
      </c>
      <c r="AW1161" s="16" t="s">
        <v>35</v>
      </c>
      <c r="AX1161" s="16" t="s">
        <v>73</v>
      </c>
      <c r="AY1161" s="257" t="s">
        <v>185</v>
      </c>
    </row>
    <row r="1162" spans="1:65" s="13" customFormat="1" ht="11.25">
      <c r="B1162" s="198"/>
      <c r="C1162" s="199"/>
      <c r="D1162" s="200" t="s">
        <v>195</v>
      </c>
      <c r="E1162" s="201" t="s">
        <v>19</v>
      </c>
      <c r="F1162" s="202" t="s">
        <v>1278</v>
      </c>
      <c r="G1162" s="199"/>
      <c r="H1162" s="201" t="s">
        <v>19</v>
      </c>
      <c r="I1162" s="203"/>
      <c r="J1162" s="199"/>
      <c r="K1162" s="199"/>
      <c r="L1162" s="204"/>
      <c r="M1162" s="205"/>
      <c r="N1162" s="206"/>
      <c r="O1162" s="206"/>
      <c r="P1162" s="206"/>
      <c r="Q1162" s="206"/>
      <c r="R1162" s="206"/>
      <c r="S1162" s="206"/>
      <c r="T1162" s="207"/>
      <c r="AT1162" s="208" t="s">
        <v>195</v>
      </c>
      <c r="AU1162" s="208" t="s">
        <v>82</v>
      </c>
      <c r="AV1162" s="13" t="s">
        <v>80</v>
      </c>
      <c r="AW1162" s="13" t="s">
        <v>35</v>
      </c>
      <c r="AX1162" s="13" t="s">
        <v>73</v>
      </c>
      <c r="AY1162" s="208" t="s">
        <v>185</v>
      </c>
    </row>
    <row r="1163" spans="1:65" s="14" customFormat="1" ht="11.25">
      <c r="B1163" s="209"/>
      <c r="C1163" s="210"/>
      <c r="D1163" s="200" t="s">
        <v>195</v>
      </c>
      <c r="E1163" s="211" t="s">
        <v>19</v>
      </c>
      <c r="F1163" s="212" t="s">
        <v>1873</v>
      </c>
      <c r="G1163" s="210"/>
      <c r="H1163" s="213">
        <v>45.59</v>
      </c>
      <c r="I1163" s="214"/>
      <c r="J1163" s="210"/>
      <c r="K1163" s="210"/>
      <c r="L1163" s="215"/>
      <c r="M1163" s="216"/>
      <c r="N1163" s="217"/>
      <c r="O1163" s="217"/>
      <c r="P1163" s="217"/>
      <c r="Q1163" s="217"/>
      <c r="R1163" s="217"/>
      <c r="S1163" s="217"/>
      <c r="T1163" s="218"/>
      <c r="AT1163" s="219" t="s">
        <v>195</v>
      </c>
      <c r="AU1163" s="219" t="s">
        <v>82</v>
      </c>
      <c r="AV1163" s="14" t="s">
        <v>82</v>
      </c>
      <c r="AW1163" s="14" t="s">
        <v>35</v>
      </c>
      <c r="AX1163" s="14" t="s">
        <v>73</v>
      </c>
      <c r="AY1163" s="219" t="s">
        <v>185</v>
      </c>
    </row>
    <row r="1164" spans="1:65" s="13" customFormat="1" ht="11.25">
      <c r="B1164" s="198"/>
      <c r="C1164" s="199"/>
      <c r="D1164" s="200" t="s">
        <v>195</v>
      </c>
      <c r="E1164" s="201" t="s">
        <v>19</v>
      </c>
      <c r="F1164" s="202" t="s">
        <v>1867</v>
      </c>
      <c r="G1164" s="199"/>
      <c r="H1164" s="201" t="s">
        <v>19</v>
      </c>
      <c r="I1164" s="203"/>
      <c r="J1164" s="199"/>
      <c r="K1164" s="199"/>
      <c r="L1164" s="204"/>
      <c r="M1164" s="205"/>
      <c r="N1164" s="206"/>
      <c r="O1164" s="206"/>
      <c r="P1164" s="206"/>
      <c r="Q1164" s="206"/>
      <c r="R1164" s="206"/>
      <c r="S1164" s="206"/>
      <c r="T1164" s="207"/>
      <c r="AT1164" s="208" t="s">
        <v>195</v>
      </c>
      <c r="AU1164" s="208" t="s">
        <v>82</v>
      </c>
      <c r="AV1164" s="13" t="s">
        <v>80</v>
      </c>
      <c r="AW1164" s="13" t="s">
        <v>35</v>
      </c>
      <c r="AX1164" s="13" t="s">
        <v>73</v>
      </c>
      <c r="AY1164" s="208" t="s">
        <v>185</v>
      </c>
    </row>
    <row r="1165" spans="1:65" s="14" customFormat="1" ht="11.25">
      <c r="B1165" s="209"/>
      <c r="C1165" s="210"/>
      <c r="D1165" s="200" t="s">
        <v>195</v>
      </c>
      <c r="E1165" s="211" t="s">
        <v>19</v>
      </c>
      <c r="F1165" s="212" t="s">
        <v>2566</v>
      </c>
      <c r="G1165" s="210"/>
      <c r="H1165" s="213">
        <v>7.79</v>
      </c>
      <c r="I1165" s="214"/>
      <c r="J1165" s="210"/>
      <c r="K1165" s="210"/>
      <c r="L1165" s="215"/>
      <c r="M1165" s="216"/>
      <c r="N1165" s="217"/>
      <c r="O1165" s="217"/>
      <c r="P1165" s="217"/>
      <c r="Q1165" s="217"/>
      <c r="R1165" s="217"/>
      <c r="S1165" s="217"/>
      <c r="T1165" s="218"/>
      <c r="AT1165" s="219" t="s">
        <v>195</v>
      </c>
      <c r="AU1165" s="219" t="s">
        <v>82</v>
      </c>
      <c r="AV1165" s="14" t="s">
        <v>82</v>
      </c>
      <c r="AW1165" s="14" t="s">
        <v>35</v>
      </c>
      <c r="AX1165" s="14" t="s">
        <v>73</v>
      </c>
      <c r="AY1165" s="219" t="s">
        <v>185</v>
      </c>
    </row>
    <row r="1166" spans="1:65" s="16" customFormat="1" ht="11.25">
      <c r="B1166" s="247"/>
      <c r="C1166" s="248"/>
      <c r="D1166" s="200" t="s">
        <v>195</v>
      </c>
      <c r="E1166" s="249" t="s">
        <v>19</v>
      </c>
      <c r="F1166" s="250" t="s">
        <v>727</v>
      </c>
      <c r="G1166" s="248"/>
      <c r="H1166" s="251">
        <v>53.38</v>
      </c>
      <c r="I1166" s="252"/>
      <c r="J1166" s="248"/>
      <c r="K1166" s="248"/>
      <c r="L1166" s="253"/>
      <c r="M1166" s="254"/>
      <c r="N1166" s="255"/>
      <c r="O1166" s="255"/>
      <c r="P1166" s="255"/>
      <c r="Q1166" s="255"/>
      <c r="R1166" s="255"/>
      <c r="S1166" s="255"/>
      <c r="T1166" s="256"/>
      <c r="AT1166" s="257" t="s">
        <v>195</v>
      </c>
      <c r="AU1166" s="257" t="s">
        <v>82</v>
      </c>
      <c r="AV1166" s="16" t="s">
        <v>129</v>
      </c>
      <c r="AW1166" s="16" t="s">
        <v>35</v>
      </c>
      <c r="AX1166" s="16" t="s">
        <v>73</v>
      </c>
      <c r="AY1166" s="257" t="s">
        <v>185</v>
      </c>
    </row>
    <row r="1167" spans="1:65" s="15" customFormat="1" ht="11.25">
      <c r="B1167" s="220"/>
      <c r="C1167" s="221"/>
      <c r="D1167" s="200" t="s">
        <v>195</v>
      </c>
      <c r="E1167" s="222" t="s">
        <v>19</v>
      </c>
      <c r="F1167" s="223" t="s">
        <v>226</v>
      </c>
      <c r="G1167" s="221"/>
      <c r="H1167" s="224">
        <v>104.85300000000001</v>
      </c>
      <c r="I1167" s="225"/>
      <c r="J1167" s="221"/>
      <c r="K1167" s="221"/>
      <c r="L1167" s="226"/>
      <c r="M1167" s="227"/>
      <c r="N1167" s="228"/>
      <c r="O1167" s="228"/>
      <c r="P1167" s="228"/>
      <c r="Q1167" s="228"/>
      <c r="R1167" s="228"/>
      <c r="S1167" s="228"/>
      <c r="T1167" s="229"/>
      <c r="AT1167" s="230" t="s">
        <v>195</v>
      </c>
      <c r="AU1167" s="230" t="s">
        <v>82</v>
      </c>
      <c r="AV1167" s="15" t="s">
        <v>135</v>
      </c>
      <c r="AW1167" s="15" t="s">
        <v>35</v>
      </c>
      <c r="AX1167" s="15" t="s">
        <v>80</v>
      </c>
      <c r="AY1167" s="230" t="s">
        <v>185</v>
      </c>
    </row>
    <row r="1168" spans="1:65" s="2" customFormat="1" ht="24.2" customHeight="1">
      <c r="A1168" s="36"/>
      <c r="B1168" s="37"/>
      <c r="C1168" s="180" t="s">
        <v>1975</v>
      </c>
      <c r="D1168" s="180" t="s">
        <v>187</v>
      </c>
      <c r="E1168" s="181" t="s">
        <v>1290</v>
      </c>
      <c r="F1168" s="182" t="s">
        <v>1291</v>
      </c>
      <c r="G1168" s="183" t="s">
        <v>439</v>
      </c>
      <c r="H1168" s="184">
        <v>4</v>
      </c>
      <c r="I1168" s="185"/>
      <c r="J1168" s="186">
        <f>ROUND(I1168*H1168,2)</f>
        <v>0</v>
      </c>
      <c r="K1168" s="182" t="s">
        <v>191</v>
      </c>
      <c r="L1168" s="41"/>
      <c r="M1168" s="187" t="s">
        <v>19</v>
      </c>
      <c r="N1168" s="188" t="s">
        <v>44</v>
      </c>
      <c r="O1168" s="66"/>
      <c r="P1168" s="189">
        <f>O1168*H1168</f>
        <v>0</v>
      </c>
      <c r="Q1168" s="189">
        <v>0</v>
      </c>
      <c r="R1168" s="189">
        <f>Q1168*H1168</f>
        <v>0</v>
      </c>
      <c r="S1168" s="189">
        <v>0</v>
      </c>
      <c r="T1168" s="190">
        <f>S1168*H1168</f>
        <v>0</v>
      </c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R1168" s="191" t="s">
        <v>339</v>
      </c>
      <c r="AT1168" s="191" t="s">
        <v>187</v>
      </c>
      <c r="AU1168" s="191" t="s">
        <v>82</v>
      </c>
      <c r="AY1168" s="19" t="s">
        <v>185</v>
      </c>
      <c r="BE1168" s="192">
        <f>IF(N1168="základní",J1168,0)</f>
        <v>0</v>
      </c>
      <c r="BF1168" s="192">
        <f>IF(N1168="snížená",J1168,0)</f>
        <v>0</v>
      </c>
      <c r="BG1168" s="192">
        <f>IF(N1168="zákl. přenesená",J1168,0)</f>
        <v>0</v>
      </c>
      <c r="BH1168" s="192">
        <f>IF(N1168="sníž. přenesená",J1168,0)</f>
        <v>0</v>
      </c>
      <c r="BI1168" s="192">
        <f>IF(N1168="nulová",J1168,0)</f>
        <v>0</v>
      </c>
      <c r="BJ1168" s="19" t="s">
        <v>80</v>
      </c>
      <c r="BK1168" s="192">
        <f>ROUND(I1168*H1168,2)</f>
        <v>0</v>
      </c>
      <c r="BL1168" s="19" t="s">
        <v>339</v>
      </c>
      <c r="BM1168" s="191" t="s">
        <v>2567</v>
      </c>
    </row>
    <row r="1169" spans="1:65" s="2" customFormat="1" ht="11.25">
      <c r="A1169" s="36"/>
      <c r="B1169" s="37"/>
      <c r="C1169" s="38"/>
      <c r="D1169" s="193" t="s">
        <v>193</v>
      </c>
      <c r="E1169" s="38"/>
      <c r="F1169" s="194" t="s">
        <v>1293</v>
      </c>
      <c r="G1169" s="38"/>
      <c r="H1169" s="38"/>
      <c r="I1169" s="195"/>
      <c r="J1169" s="38"/>
      <c r="K1169" s="38"/>
      <c r="L1169" s="41"/>
      <c r="M1169" s="196"/>
      <c r="N1169" s="197"/>
      <c r="O1169" s="66"/>
      <c r="P1169" s="66"/>
      <c r="Q1169" s="66"/>
      <c r="R1169" s="66"/>
      <c r="S1169" s="66"/>
      <c r="T1169" s="67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T1169" s="19" t="s">
        <v>193</v>
      </c>
      <c r="AU1169" s="19" t="s">
        <v>82</v>
      </c>
    </row>
    <row r="1170" spans="1:65" s="14" customFormat="1" ht="11.25">
      <c r="B1170" s="209"/>
      <c r="C1170" s="210"/>
      <c r="D1170" s="200" t="s">
        <v>195</v>
      </c>
      <c r="E1170" s="211" t="s">
        <v>19</v>
      </c>
      <c r="F1170" s="212" t="s">
        <v>135</v>
      </c>
      <c r="G1170" s="210"/>
      <c r="H1170" s="213">
        <v>4</v>
      </c>
      <c r="I1170" s="214"/>
      <c r="J1170" s="210"/>
      <c r="K1170" s="210"/>
      <c r="L1170" s="215"/>
      <c r="M1170" s="216"/>
      <c r="N1170" s="217"/>
      <c r="O1170" s="217"/>
      <c r="P1170" s="217"/>
      <c r="Q1170" s="217"/>
      <c r="R1170" s="217"/>
      <c r="S1170" s="217"/>
      <c r="T1170" s="218"/>
      <c r="AT1170" s="219" t="s">
        <v>195</v>
      </c>
      <c r="AU1170" s="219" t="s">
        <v>82</v>
      </c>
      <c r="AV1170" s="14" t="s">
        <v>82</v>
      </c>
      <c r="AW1170" s="14" t="s">
        <v>35</v>
      </c>
      <c r="AX1170" s="14" t="s">
        <v>73</v>
      </c>
      <c r="AY1170" s="219" t="s">
        <v>185</v>
      </c>
    </row>
    <row r="1171" spans="1:65" s="15" customFormat="1" ht="11.25">
      <c r="B1171" s="220"/>
      <c r="C1171" s="221"/>
      <c r="D1171" s="200" t="s">
        <v>195</v>
      </c>
      <c r="E1171" s="222" t="s">
        <v>19</v>
      </c>
      <c r="F1171" s="223" t="s">
        <v>226</v>
      </c>
      <c r="G1171" s="221"/>
      <c r="H1171" s="224">
        <v>4</v>
      </c>
      <c r="I1171" s="225"/>
      <c r="J1171" s="221"/>
      <c r="K1171" s="221"/>
      <c r="L1171" s="226"/>
      <c r="M1171" s="227"/>
      <c r="N1171" s="228"/>
      <c r="O1171" s="228"/>
      <c r="P1171" s="228"/>
      <c r="Q1171" s="228"/>
      <c r="R1171" s="228"/>
      <c r="S1171" s="228"/>
      <c r="T1171" s="229"/>
      <c r="AT1171" s="230" t="s">
        <v>195</v>
      </c>
      <c r="AU1171" s="230" t="s">
        <v>82</v>
      </c>
      <c r="AV1171" s="15" t="s">
        <v>135</v>
      </c>
      <c r="AW1171" s="15" t="s">
        <v>35</v>
      </c>
      <c r="AX1171" s="15" t="s">
        <v>80</v>
      </c>
      <c r="AY1171" s="230" t="s">
        <v>185</v>
      </c>
    </row>
    <row r="1172" spans="1:65" s="2" customFormat="1" ht="24.2" customHeight="1">
      <c r="A1172" s="36"/>
      <c r="B1172" s="37"/>
      <c r="C1172" s="180" t="s">
        <v>1979</v>
      </c>
      <c r="D1172" s="180" t="s">
        <v>187</v>
      </c>
      <c r="E1172" s="181" t="s">
        <v>2568</v>
      </c>
      <c r="F1172" s="182" t="s">
        <v>2569</v>
      </c>
      <c r="G1172" s="183" t="s">
        <v>499</v>
      </c>
      <c r="H1172" s="184">
        <v>6</v>
      </c>
      <c r="I1172" s="185"/>
      <c r="J1172" s="186">
        <f>ROUND(I1172*H1172,2)</f>
        <v>0</v>
      </c>
      <c r="K1172" s="182" t="s">
        <v>449</v>
      </c>
      <c r="L1172" s="41"/>
      <c r="M1172" s="187" t="s">
        <v>19</v>
      </c>
      <c r="N1172" s="188" t="s">
        <v>44</v>
      </c>
      <c r="O1172" s="66"/>
      <c r="P1172" s="189">
        <f>O1172*H1172</f>
        <v>0</v>
      </c>
      <c r="Q1172" s="189">
        <v>7.1199999999999996E-3</v>
      </c>
      <c r="R1172" s="189">
        <f>Q1172*H1172</f>
        <v>4.2719999999999994E-2</v>
      </c>
      <c r="S1172" s="189">
        <v>0</v>
      </c>
      <c r="T1172" s="190">
        <f>S1172*H1172</f>
        <v>0</v>
      </c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R1172" s="191" t="s">
        <v>339</v>
      </c>
      <c r="AT1172" s="191" t="s">
        <v>187</v>
      </c>
      <c r="AU1172" s="191" t="s">
        <v>82</v>
      </c>
      <c r="AY1172" s="19" t="s">
        <v>185</v>
      </c>
      <c r="BE1172" s="192">
        <f>IF(N1172="základní",J1172,0)</f>
        <v>0</v>
      </c>
      <c r="BF1172" s="192">
        <f>IF(N1172="snížená",J1172,0)</f>
        <v>0</v>
      </c>
      <c r="BG1172" s="192">
        <f>IF(N1172="zákl. přenesená",J1172,0)</f>
        <v>0</v>
      </c>
      <c r="BH1172" s="192">
        <f>IF(N1172="sníž. přenesená",J1172,0)</f>
        <v>0</v>
      </c>
      <c r="BI1172" s="192">
        <f>IF(N1172="nulová",J1172,0)</f>
        <v>0</v>
      </c>
      <c r="BJ1172" s="19" t="s">
        <v>80</v>
      </c>
      <c r="BK1172" s="192">
        <f>ROUND(I1172*H1172,2)</f>
        <v>0</v>
      </c>
      <c r="BL1172" s="19" t="s">
        <v>339</v>
      </c>
      <c r="BM1172" s="191" t="s">
        <v>2570</v>
      </c>
    </row>
    <row r="1173" spans="1:65" s="13" customFormat="1" ht="11.25">
      <c r="B1173" s="198"/>
      <c r="C1173" s="199"/>
      <c r="D1173" s="200" t="s">
        <v>195</v>
      </c>
      <c r="E1173" s="201" t="s">
        <v>19</v>
      </c>
      <c r="F1173" s="202" t="s">
        <v>2571</v>
      </c>
      <c r="G1173" s="199"/>
      <c r="H1173" s="201" t="s">
        <v>19</v>
      </c>
      <c r="I1173" s="203"/>
      <c r="J1173" s="199"/>
      <c r="K1173" s="199"/>
      <c r="L1173" s="204"/>
      <c r="M1173" s="205"/>
      <c r="N1173" s="206"/>
      <c r="O1173" s="206"/>
      <c r="P1173" s="206"/>
      <c r="Q1173" s="206"/>
      <c r="R1173" s="206"/>
      <c r="S1173" s="206"/>
      <c r="T1173" s="207"/>
      <c r="AT1173" s="208" t="s">
        <v>195</v>
      </c>
      <c r="AU1173" s="208" t="s">
        <v>82</v>
      </c>
      <c r="AV1173" s="13" t="s">
        <v>80</v>
      </c>
      <c r="AW1173" s="13" t="s">
        <v>35</v>
      </c>
      <c r="AX1173" s="13" t="s">
        <v>73</v>
      </c>
      <c r="AY1173" s="208" t="s">
        <v>185</v>
      </c>
    </row>
    <row r="1174" spans="1:65" s="13" customFormat="1" ht="11.25">
      <c r="B1174" s="198"/>
      <c r="C1174" s="199"/>
      <c r="D1174" s="200" t="s">
        <v>195</v>
      </c>
      <c r="E1174" s="201" t="s">
        <v>19</v>
      </c>
      <c r="F1174" s="202" t="s">
        <v>2572</v>
      </c>
      <c r="G1174" s="199"/>
      <c r="H1174" s="201" t="s">
        <v>19</v>
      </c>
      <c r="I1174" s="203"/>
      <c r="J1174" s="199"/>
      <c r="K1174" s="199"/>
      <c r="L1174" s="204"/>
      <c r="M1174" s="205"/>
      <c r="N1174" s="206"/>
      <c r="O1174" s="206"/>
      <c r="P1174" s="206"/>
      <c r="Q1174" s="206"/>
      <c r="R1174" s="206"/>
      <c r="S1174" s="206"/>
      <c r="T1174" s="207"/>
      <c r="AT1174" s="208" t="s">
        <v>195</v>
      </c>
      <c r="AU1174" s="208" t="s">
        <v>82</v>
      </c>
      <c r="AV1174" s="13" t="s">
        <v>80</v>
      </c>
      <c r="AW1174" s="13" t="s">
        <v>35</v>
      </c>
      <c r="AX1174" s="13" t="s">
        <v>73</v>
      </c>
      <c r="AY1174" s="208" t="s">
        <v>185</v>
      </c>
    </row>
    <row r="1175" spans="1:65" s="14" customFormat="1" ht="11.25">
      <c r="B1175" s="209"/>
      <c r="C1175" s="210"/>
      <c r="D1175" s="200" t="s">
        <v>195</v>
      </c>
      <c r="E1175" s="211" t="s">
        <v>19</v>
      </c>
      <c r="F1175" s="212" t="s">
        <v>255</v>
      </c>
      <c r="G1175" s="210"/>
      <c r="H1175" s="213">
        <v>6</v>
      </c>
      <c r="I1175" s="214"/>
      <c r="J1175" s="210"/>
      <c r="K1175" s="210"/>
      <c r="L1175" s="215"/>
      <c r="M1175" s="216"/>
      <c r="N1175" s="217"/>
      <c r="O1175" s="217"/>
      <c r="P1175" s="217"/>
      <c r="Q1175" s="217"/>
      <c r="R1175" s="217"/>
      <c r="S1175" s="217"/>
      <c r="T1175" s="218"/>
      <c r="AT1175" s="219" t="s">
        <v>195</v>
      </c>
      <c r="AU1175" s="219" t="s">
        <v>82</v>
      </c>
      <c r="AV1175" s="14" t="s">
        <v>82</v>
      </c>
      <c r="AW1175" s="14" t="s">
        <v>35</v>
      </c>
      <c r="AX1175" s="14" t="s">
        <v>73</v>
      </c>
      <c r="AY1175" s="219" t="s">
        <v>185</v>
      </c>
    </row>
    <row r="1176" spans="1:65" s="15" customFormat="1" ht="11.25">
      <c r="B1176" s="220"/>
      <c r="C1176" s="221"/>
      <c r="D1176" s="200" t="s">
        <v>195</v>
      </c>
      <c r="E1176" s="222" t="s">
        <v>19</v>
      </c>
      <c r="F1176" s="223" t="s">
        <v>226</v>
      </c>
      <c r="G1176" s="221"/>
      <c r="H1176" s="224">
        <v>6</v>
      </c>
      <c r="I1176" s="225"/>
      <c r="J1176" s="221"/>
      <c r="K1176" s="221"/>
      <c r="L1176" s="226"/>
      <c r="M1176" s="227"/>
      <c r="N1176" s="228"/>
      <c r="O1176" s="228"/>
      <c r="P1176" s="228"/>
      <c r="Q1176" s="228"/>
      <c r="R1176" s="228"/>
      <c r="S1176" s="228"/>
      <c r="T1176" s="229"/>
      <c r="AT1176" s="230" t="s">
        <v>195</v>
      </c>
      <c r="AU1176" s="230" t="s">
        <v>82</v>
      </c>
      <c r="AV1176" s="15" t="s">
        <v>135</v>
      </c>
      <c r="AW1176" s="15" t="s">
        <v>35</v>
      </c>
      <c r="AX1176" s="15" t="s">
        <v>80</v>
      </c>
      <c r="AY1176" s="230" t="s">
        <v>185</v>
      </c>
    </row>
    <row r="1177" spans="1:65" s="2" customFormat="1" ht="24.2" customHeight="1">
      <c r="A1177" s="36"/>
      <c r="B1177" s="37"/>
      <c r="C1177" s="180" t="s">
        <v>1984</v>
      </c>
      <c r="D1177" s="180" t="s">
        <v>187</v>
      </c>
      <c r="E1177" s="181" t="s">
        <v>1295</v>
      </c>
      <c r="F1177" s="182" t="s">
        <v>1296</v>
      </c>
      <c r="G1177" s="183" t="s">
        <v>457</v>
      </c>
      <c r="H1177" s="231"/>
      <c r="I1177" s="185"/>
      <c r="J1177" s="186">
        <f>ROUND(I1177*H1177,2)</f>
        <v>0</v>
      </c>
      <c r="K1177" s="182" t="s">
        <v>191</v>
      </c>
      <c r="L1177" s="41"/>
      <c r="M1177" s="187" t="s">
        <v>19</v>
      </c>
      <c r="N1177" s="188" t="s">
        <v>44</v>
      </c>
      <c r="O1177" s="66"/>
      <c r="P1177" s="189">
        <f>O1177*H1177</f>
        <v>0</v>
      </c>
      <c r="Q1177" s="189">
        <v>0</v>
      </c>
      <c r="R1177" s="189">
        <f>Q1177*H1177</f>
        <v>0</v>
      </c>
      <c r="S1177" s="189">
        <v>0</v>
      </c>
      <c r="T1177" s="190">
        <f>S1177*H1177</f>
        <v>0</v>
      </c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R1177" s="191" t="s">
        <v>339</v>
      </c>
      <c r="AT1177" s="191" t="s">
        <v>187</v>
      </c>
      <c r="AU1177" s="191" t="s">
        <v>82</v>
      </c>
      <c r="AY1177" s="19" t="s">
        <v>185</v>
      </c>
      <c r="BE1177" s="192">
        <f>IF(N1177="základní",J1177,0)</f>
        <v>0</v>
      </c>
      <c r="BF1177" s="192">
        <f>IF(N1177="snížená",J1177,0)</f>
        <v>0</v>
      </c>
      <c r="BG1177" s="192">
        <f>IF(N1177="zákl. přenesená",J1177,0)</f>
        <v>0</v>
      </c>
      <c r="BH1177" s="192">
        <f>IF(N1177="sníž. přenesená",J1177,0)</f>
        <v>0</v>
      </c>
      <c r="BI1177" s="192">
        <f>IF(N1177="nulová",J1177,0)</f>
        <v>0</v>
      </c>
      <c r="BJ1177" s="19" t="s">
        <v>80</v>
      </c>
      <c r="BK1177" s="192">
        <f>ROUND(I1177*H1177,2)</f>
        <v>0</v>
      </c>
      <c r="BL1177" s="19" t="s">
        <v>339</v>
      </c>
      <c r="BM1177" s="191" t="s">
        <v>2573</v>
      </c>
    </row>
    <row r="1178" spans="1:65" s="2" customFormat="1" ht="11.25">
      <c r="A1178" s="36"/>
      <c r="B1178" s="37"/>
      <c r="C1178" s="38"/>
      <c r="D1178" s="193" t="s">
        <v>193</v>
      </c>
      <c r="E1178" s="38"/>
      <c r="F1178" s="194" t="s">
        <v>1298</v>
      </c>
      <c r="G1178" s="38"/>
      <c r="H1178" s="38"/>
      <c r="I1178" s="195"/>
      <c r="J1178" s="38"/>
      <c r="K1178" s="38"/>
      <c r="L1178" s="41"/>
      <c r="M1178" s="196"/>
      <c r="N1178" s="197"/>
      <c r="O1178" s="66"/>
      <c r="P1178" s="66"/>
      <c r="Q1178" s="66"/>
      <c r="R1178" s="66"/>
      <c r="S1178" s="66"/>
      <c r="T1178" s="67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T1178" s="19" t="s">
        <v>193</v>
      </c>
      <c r="AU1178" s="19" t="s">
        <v>82</v>
      </c>
    </row>
    <row r="1179" spans="1:65" s="12" customFormat="1" ht="22.9" customHeight="1">
      <c r="B1179" s="164"/>
      <c r="C1179" s="165"/>
      <c r="D1179" s="166" t="s">
        <v>72</v>
      </c>
      <c r="E1179" s="178" t="s">
        <v>434</v>
      </c>
      <c r="F1179" s="178" t="s">
        <v>435</v>
      </c>
      <c r="G1179" s="165"/>
      <c r="H1179" s="165"/>
      <c r="I1179" s="168"/>
      <c r="J1179" s="179">
        <f>BK1179</f>
        <v>0</v>
      </c>
      <c r="K1179" s="165"/>
      <c r="L1179" s="170"/>
      <c r="M1179" s="171"/>
      <c r="N1179" s="172"/>
      <c r="O1179" s="172"/>
      <c r="P1179" s="173">
        <f>SUM(P1180:P1295)</f>
        <v>0</v>
      </c>
      <c r="Q1179" s="172"/>
      <c r="R1179" s="173">
        <f>SUM(R1180:R1295)</f>
        <v>0.69893749999999988</v>
      </c>
      <c r="S1179" s="172"/>
      <c r="T1179" s="174">
        <f>SUM(T1180:T1295)</f>
        <v>0</v>
      </c>
      <c r="AR1179" s="175" t="s">
        <v>82</v>
      </c>
      <c r="AT1179" s="176" t="s">
        <v>72</v>
      </c>
      <c r="AU1179" s="176" t="s">
        <v>80</v>
      </c>
      <c r="AY1179" s="175" t="s">
        <v>185</v>
      </c>
      <c r="BK1179" s="177">
        <f>SUM(BK1180:BK1295)</f>
        <v>0</v>
      </c>
    </row>
    <row r="1180" spans="1:65" s="2" customFormat="1" ht="16.5" customHeight="1">
      <c r="A1180" s="36"/>
      <c r="B1180" s="37"/>
      <c r="C1180" s="180" t="s">
        <v>1986</v>
      </c>
      <c r="D1180" s="180" t="s">
        <v>187</v>
      </c>
      <c r="E1180" s="181" t="s">
        <v>1878</v>
      </c>
      <c r="F1180" s="182" t="s">
        <v>2574</v>
      </c>
      <c r="G1180" s="183" t="s">
        <v>1314</v>
      </c>
      <c r="H1180" s="184">
        <v>1</v>
      </c>
      <c r="I1180" s="185"/>
      <c r="J1180" s="186">
        <f>ROUND(I1180*H1180,2)</f>
        <v>0</v>
      </c>
      <c r="K1180" s="182" t="s">
        <v>449</v>
      </c>
      <c r="L1180" s="41"/>
      <c r="M1180" s="187" t="s">
        <v>19</v>
      </c>
      <c r="N1180" s="188" t="s">
        <v>44</v>
      </c>
      <c r="O1180" s="66"/>
      <c r="P1180" s="189">
        <f>O1180*H1180</f>
        <v>0</v>
      </c>
      <c r="Q1180" s="189">
        <v>0</v>
      </c>
      <c r="R1180" s="189">
        <f>Q1180*H1180</f>
        <v>0</v>
      </c>
      <c r="S1180" s="189">
        <v>0</v>
      </c>
      <c r="T1180" s="190">
        <f>S1180*H1180</f>
        <v>0</v>
      </c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R1180" s="191" t="s">
        <v>339</v>
      </c>
      <c r="AT1180" s="191" t="s">
        <v>187</v>
      </c>
      <c r="AU1180" s="191" t="s">
        <v>82</v>
      </c>
      <c r="AY1180" s="19" t="s">
        <v>185</v>
      </c>
      <c r="BE1180" s="192">
        <f>IF(N1180="základní",J1180,0)</f>
        <v>0</v>
      </c>
      <c r="BF1180" s="192">
        <f>IF(N1180="snížená",J1180,0)</f>
        <v>0</v>
      </c>
      <c r="BG1180" s="192">
        <f>IF(N1180="zákl. přenesená",J1180,0)</f>
        <v>0</v>
      </c>
      <c r="BH1180" s="192">
        <f>IF(N1180="sníž. přenesená",J1180,0)</f>
        <v>0</v>
      </c>
      <c r="BI1180" s="192">
        <f>IF(N1180="nulová",J1180,0)</f>
        <v>0</v>
      </c>
      <c r="BJ1180" s="19" t="s">
        <v>80</v>
      </c>
      <c r="BK1180" s="192">
        <f>ROUND(I1180*H1180,2)</f>
        <v>0</v>
      </c>
      <c r="BL1180" s="19" t="s">
        <v>339</v>
      </c>
      <c r="BM1180" s="191" t="s">
        <v>2575</v>
      </c>
    </row>
    <row r="1181" spans="1:65" s="13" customFormat="1" ht="11.25">
      <c r="B1181" s="198"/>
      <c r="C1181" s="199"/>
      <c r="D1181" s="200" t="s">
        <v>195</v>
      </c>
      <c r="E1181" s="201" t="s">
        <v>19</v>
      </c>
      <c r="F1181" s="202" t="s">
        <v>2576</v>
      </c>
      <c r="G1181" s="199"/>
      <c r="H1181" s="201" t="s">
        <v>19</v>
      </c>
      <c r="I1181" s="203"/>
      <c r="J1181" s="199"/>
      <c r="K1181" s="199"/>
      <c r="L1181" s="204"/>
      <c r="M1181" s="205"/>
      <c r="N1181" s="206"/>
      <c r="O1181" s="206"/>
      <c r="P1181" s="206"/>
      <c r="Q1181" s="206"/>
      <c r="R1181" s="206"/>
      <c r="S1181" s="206"/>
      <c r="T1181" s="207"/>
      <c r="AT1181" s="208" t="s">
        <v>195</v>
      </c>
      <c r="AU1181" s="208" t="s">
        <v>82</v>
      </c>
      <c r="AV1181" s="13" t="s">
        <v>80</v>
      </c>
      <c r="AW1181" s="13" t="s">
        <v>35</v>
      </c>
      <c r="AX1181" s="13" t="s">
        <v>73</v>
      </c>
      <c r="AY1181" s="208" t="s">
        <v>185</v>
      </c>
    </row>
    <row r="1182" spans="1:65" s="14" customFormat="1" ht="11.25">
      <c r="B1182" s="209"/>
      <c r="C1182" s="210"/>
      <c r="D1182" s="200" t="s">
        <v>195</v>
      </c>
      <c r="E1182" s="211" t="s">
        <v>19</v>
      </c>
      <c r="F1182" s="212" t="s">
        <v>80</v>
      </c>
      <c r="G1182" s="210"/>
      <c r="H1182" s="213">
        <v>1</v>
      </c>
      <c r="I1182" s="214"/>
      <c r="J1182" s="210"/>
      <c r="K1182" s="210"/>
      <c r="L1182" s="215"/>
      <c r="M1182" s="216"/>
      <c r="N1182" s="217"/>
      <c r="O1182" s="217"/>
      <c r="P1182" s="217"/>
      <c r="Q1182" s="217"/>
      <c r="R1182" s="217"/>
      <c r="S1182" s="217"/>
      <c r="T1182" s="218"/>
      <c r="AT1182" s="219" t="s">
        <v>195</v>
      </c>
      <c r="AU1182" s="219" t="s">
        <v>82</v>
      </c>
      <c r="AV1182" s="14" t="s">
        <v>82</v>
      </c>
      <c r="AW1182" s="14" t="s">
        <v>35</v>
      </c>
      <c r="AX1182" s="14" t="s">
        <v>73</v>
      </c>
      <c r="AY1182" s="219" t="s">
        <v>185</v>
      </c>
    </row>
    <row r="1183" spans="1:65" s="15" customFormat="1" ht="11.25">
      <c r="B1183" s="220"/>
      <c r="C1183" s="221"/>
      <c r="D1183" s="200" t="s">
        <v>195</v>
      </c>
      <c r="E1183" s="222" t="s">
        <v>19</v>
      </c>
      <c r="F1183" s="223" t="s">
        <v>226</v>
      </c>
      <c r="G1183" s="221"/>
      <c r="H1183" s="224">
        <v>1</v>
      </c>
      <c r="I1183" s="225"/>
      <c r="J1183" s="221"/>
      <c r="K1183" s="221"/>
      <c r="L1183" s="226"/>
      <c r="M1183" s="227"/>
      <c r="N1183" s="228"/>
      <c r="O1183" s="228"/>
      <c r="P1183" s="228"/>
      <c r="Q1183" s="228"/>
      <c r="R1183" s="228"/>
      <c r="S1183" s="228"/>
      <c r="T1183" s="229"/>
      <c r="AT1183" s="230" t="s">
        <v>195</v>
      </c>
      <c r="AU1183" s="230" t="s">
        <v>82</v>
      </c>
      <c r="AV1183" s="15" t="s">
        <v>135</v>
      </c>
      <c r="AW1183" s="15" t="s">
        <v>35</v>
      </c>
      <c r="AX1183" s="15" t="s">
        <v>80</v>
      </c>
      <c r="AY1183" s="230" t="s">
        <v>185</v>
      </c>
    </row>
    <row r="1184" spans="1:65" s="2" customFormat="1" ht="16.5" customHeight="1">
      <c r="A1184" s="36"/>
      <c r="B1184" s="37"/>
      <c r="C1184" s="180" t="s">
        <v>1988</v>
      </c>
      <c r="D1184" s="180" t="s">
        <v>187</v>
      </c>
      <c r="E1184" s="181" t="s">
        <v>1884</v>
      </c>
      <c r="F1184" s="182" t="s">
        <v>1879</v>
      </c>
      <c r="G1184" s="183" t="s">
        <v>1314</v>
      </c>
      <c r="H1184" s="184">
        <v>3</v>
      </c>
      <c r="I1184" s="185"/>
      <c r="J1184" s="186">
        <f>ROUND(I1184*H1184,2)</f>
        <v>0</v>
      </c>
      <c r="K1184" s="182" t="s">
        <v>449</v>
      </c>
      <c r="L1184" s="41"/>
      <c r="M1184" s="187" t="s">
        <v>19</v>
      </c>
      <c r="N1184" s="188" t="s">
        <v>44</v>
      </c>
      <c r="O1184" s="66"/>
      <c r="P1184" s="189">
        <f>O1184*H1184</f>
        <v>0</v>
      </c>
      <c r="Q1184" s="189">
        <v>0</v>
      </c>
      <c r="R1184" s="189">
        <f>Q1184*H1184</f>
        <v>0</v>
      </c>
      <c r="S1184" s="189">
        <v>0</v>
      </c>
      <c r="T1184" s="190">
        <f>S1184*H1184</f>
        <v>0</v>
      </c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R1184" s="191" t="s">
        <v>339</v>
      </c>
      <c r="AT1184" s="191" t="s">
        <v>187</v>
      </c>
      <c r="AU1184" s="191" t="s">
        <v>82</v>
      </c>
      <c r="AY1184" s="19" t="s">
        <v>185</v>
      </c>
      <c r="BE1184" s="192">
        <f>IF(N1184="základní",J1184,0)</f>
        <v>0</v>
      </c>
      <c r="BF1184" s="192">
        <f>IF(N1184="snížená",J1184,0)</f>
        <v>0</v>
      </c>
      <c r="BG1184" s="192">
        <f>IF(N1184="zákl. přenesená",J1184,0)</f>
        <v>0</v>
      </c>
      <c r="BH1184" s="192">
        <f>IF(N1184="sníž. přenesená",J1184,0)</f>
        <v>0</v>
      </c>
      <c r="BI1184" s="192">
        <f>IF(N1184="nulová",J1184,0)</f>
        <v>0</v>
      </c>
      <c r="BJ1184" s="19" t="s">
        <v>80</v>
      </c>
      <c r="BK1184" s="192">
        <f>ROUND(I1184*H1184,2)</f>
        <v>0</v>
      </c>
      <c r="BL1184" s="19" t="s">
        <v>339</v>
      </c>
      <c r="BM1184" s="191" t="s">
        <v>2577</v>
      </c>
    </row>
    <row r="1185" spans="1:65" s="13" customFormat="1" ht="11.25">
      <c r="B1185" s="198"/>
      <c r="C1185" s="199"/>
      <c r="D1185" s="200" t="s">
        <v>195</v>
      </c>
      <c r="E1185" s="201" t="s">
        <v>19</v>
      </c>
      <c r="F1185" s="202" t="s">
        <v>1881</v>
      </c>
      <c r="G1185" s="199"/>
      <c r="H1185" s="201" t="s">
        <v>19</v>
      </c>
      <c r="I1185" s="203"/>
      <c r="J1185" s="199"/>
      <c r="K1185" s="199"/>
      <c r="L1185" s="204"/>
      <c r="M1185" s="205"/>
      <c r="N1185" s="206"/>
      <c r="O1185" s="206"/>
      <c r="P1185" s="206"/>
      <c r="Q1185" s="206"/>
      <c r="R1185" s="206"/>
      <c r="S1185" s="206"/>
      <c r="T1185" s="207"/>
      <c r="AT1185" s="208" t="s">
        <v>195</v>
      </c>
      <c r="AU1185" s="208" t="s">
        <v>82</v>
      </c>
      <c r="AV1185" s="13" t="s">
        <v>80</v>
      </c>
      <c r="AW1185" s="13" t="s">
        <v>35</v>
      </c>
      <c r="AX1185" s="13" t="s">
        <v>73</v>
      </c>
      <c r="AY1185" s="208" t="s">
        <v>185</v>
      </c>
    </row>
    <row r="1186" spans="1:65" s="14" customFormat="1" ht="11.25">
      <c r="B1186" s="209"/>
      <c r="C1186" s="210"/>
      <c r="D1186" s="200" t="s">
        <v>195</v>
      </c>
      <c r="E1186" s="211" t="s">
        <v>19</v>
      </c>
      <c r="F1186" s="212" t="s">
        <v>129</v>
      </c>
      <c r="G1186" s="210"/>
      <c r="H1186" s="213">
        <v>3</v>
      </c>
      <c r="I1186" s="214"/>
      <c r="J1186" s="210"/>
      <c r="K1186" s="210"/>
      <c r="L1186" s="215"/>
      <c r="M1186" s="216"/>
      <c r="N1186" s="217"/>
      <c r="O1186" s="217"/>
      <c r="P1186" s="217"/>
      <c r="Q1186" s="217"/>
      <c r="R1186" s="217"/>
      <c r="S1186" s="217"/>
      <c r="T1186" s="218"/>
      <c r="AT1186" s="219" t="s">
        <v>195</v>
      </c>
      <c r="AU1186" s="219" t="s">
        <v>82</v>
      </c>
      <c r="AV1186" s="14" t="s">
        <v>82</v>
      </c>
      <c r="AW1186" s="14" t="s">
        <v>35</v>
      </c>
      <c r="AX1186" s="14" t="s">
        <v>73</v>
      </c>
      <c r="AY1186" s="219" t="s">
        <v>185</v>
      </c>
    </row>
    <row r="1187" spans="1:65" s="15" customFormat="1" ht="11.25">
      <c r="B1187" s="220"/>
      <c r="C1187" s="221"/>
      <c r="D1187" s="200" t="s">
        <v>195</v>
      </c>
      <c r="E1187" s="222" t="s">
        <v>19</v>
      </c>
      <c r="F1187" s="223" t="s">
        <v>226</v>
      </c>
      <c r="G1187" s="221"/>
      <c r="H1187" s="224">
        <v>3</v>
      </c>
      <c r="I1187" s="225"/>
      <c r="J1187" s="221"/>
      <c r="K1187" s="221"/>
      <c r="L1187" s="226"/>
      <c r="M1187" s="227"/>
      <c r="N1187" s="228"/>
      <c r="O1187" s="228"/>
      <c r="P1187" s="228"/>
      <c r="Q1187" s="228"/>
      <c r="R1187" s="228"/>
      <c r="S1187" s="228"/>
      <c r="T1187" s="229"/>
      <c r="AT1187" s="230" t="s">
        <v>195</v>
      </c>
      <c r="AU1187" s="230" t="s">
        <v>82</v>
      </c>
      <c r="AV1187" s="15" t="s">
        <v>135</v>
      </c>
      <c r="AW1187" s="15" t="s">
        <v>35</v>
      </c>
      <c r="AX1187" s="15" t="s">
        <v>80</v>
      </c>
      <c r="AY1187" s="230" t="s">
        <v>185</v>
      </c>
    </row>
    <row r="1188" spans="1:65" s="2" customFormat="1" ht="16.5" customHeight="1">
      <c r="A1188" s="36"/>
      <c r="B1188" s="37"/>
      <c r="C1188" s="180" t="s">
        <v>1990</v>
      </c>
      <c r="D1188" s="180" t="s">
        <v>187</v>
      </c>
      <c r="E1188" s="181" t="s">
        <v>2578</v>
      </c>
      <c r="F1188" s="182" t="s">
        <v>2579</v>
      </c>
      <c r="G1188" s="183" t="s">
        <v>1314</v>
      </c>
      <c r="H1188" s="184">
        <v>1</v>
      </c>
      <c r="I1188" s="185"/>
      <c r="J1188" s="186">
        <f>ROUND(I1188*H1188,2)</f>
        <v>0</v>
      </c>
      <c r="K1188" s="182" t="s">
        <v>449</v>
      </c>
      <c r="L1188" s="41"/>
      <c r="M1188" s="187" t="s">
        <v>19</v>
      </c>
      <c r="N1188" s="188" t="s">
        <v>44</v>
      </c>
      <c r="O1188" s="66"/>
      <c r="P1188" s="189">
        <f>O1188*H1188</f>
        <v>0</v>
      </c>
      <c r="Q1188" s="189">
        <v>0</v>
      </c>
      <c r="R1188" s="189">
        <f>Q1188*H1188</f>
        <v>0</v>
      </c>
      <c r="S1188" s="189">
        <v>0</v>
      </c>
      <c r="T1188" s="190">
        <f>S1188*H1188</f>
        <v>0</v>
      </c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R1188" s="191" t="s">
        <v>339</v>
      </c>
      <c r="AT1188" s="191" t="s">
        <v>187</v>
      </c>
      <c r="AU1188" s="191" t="s">
        <v>82</v>
      </c>
      <c r="AY1188" s="19" t="s">
        <v>185</v>
      </c>
      <c r="BE1188" s="192">
        <f>IF(N1188="základní",J1188,0)</f>
        <v>0</v>
      </c>
      <c r="BF1188" s="192">
        <f>IF(N1188="snížená",J1188,0)</f>
        <v>0</v>
      </c>
      <c r="BG1188" s="192">
        <f>IF(N1188="zákl. přenesená",J1188,0)</f>
        <v>0</v>
      </c>
      <c r="BH1188" s="192">
        <f>IF(N1188="sníž. přenesená",J1188,0)</f>
        <v>0</v>
      </c>
      <c r="BI1188" s="192">
        <f>IF(N1188="nulová",J1188,0)</f>
        <v>0</v>
      </c>
      <c r="BJ1188" s="19" t="s">
        <v>80</v>
      </c>
      <c r="BK1188" s="192">
        <f>ROUND(I1188*H1188,2)</f>
        <v>0</v>
      </c>
      <c r="BL1188" s="19" t="s">
        <v>339</v>
      </c>
      <c r="BM1188" s="191" t="s">
        <v>2580</v>
      </c>
    </row>
    <row r="1189" spans="1:65" s="13" customFormat="1" ht="11.25">
      <c r="B1189" s="198"/>
      <c r="C1189" s="199"/>
      <c r="D1189" s="200" t="s">
        <v>195</v>
      </c>
      <c r="E1189" s="201" t="s">
        <v>19</v>
      </c>
      <c r="F1189" s="202" t="s">
        <v>2581</v>
      </c>
      <c r="G1189" s="199"/>
      <c r="H1189" s="201" t="s">
        <v>19</v>
      </c>
      <c r="I1189" s="203"/>
      <c r="J1189" s="199"/>
      <c r="K1189" s="199"/>
      <c r="L1189" s="204"/>
      <c r="M1189" s="205"/>
      <c r="N1189" s="206"/>
      <c r="O1189" s="206"/>
      <c r="P1189" s="206"/>
      <c r="Q1189" s="206"/>
      <c r="R1189" s="206"/>
      <c r="S1189" s="206"/>
      <c r="T1189" s="207"/>
      <c r="AT1189" s="208" t="s">
        <v>195</v>
      </c>
      <c r="AU1189" s="208" t="s">
        <v>82</v>
      </c>
      <c r="AV1189" s="13" t="s">
        <v>80</v>
      </c>
      <c r="AW1189" s="13" t="s">
        <v>35</v>
      </c>
      <c r="AX1189" s="13" t="s">
        <v>73</v>
      </c>
      <c r="AY1189" s="208" t="s">
        <v>185</v>
      </c>
    </row>
    <row r="1190" spans="1:65" s="14" customFormat="1" ht="11.25">
      <c r="B1190" s="209"/>
      <c r="C1190" s="210"/>
      <c r="D1190" s="200" t="s">
        <v>195</v>
      </c>
      <c r="E1190" s="211" t="s">
        <v>19</v>
      </c>
      <c r="F1190" s="212" t="s">
        <v>80</v>
      </c>
      <c r="G1190" s="210"/>
      <c r="H1190" s="213">
        <v>1</v>
      </c>
      <c r="I1190" s="214"/>
      <c r="J1190" s="210"/>
      <c r="K1190" s="210"/>
      <c r="L1190" s="215"/>
      <c r="M1190" s="216"/>
      <c r="N1190" s="217"/>
      <c r="O1190" s="217"/>
      <c r="P1190" s="217"/>
      <c r="Q1190" s="217"/>
      <c r="R1190" s="217"/>
      <c r="S1190" s="217"/>
      <c r="T1190" s="218"/>
      <c r="AT1190" s="219" t="s">
        <v>195</v>
      </c>
      <c r="AU1190" s="219" t="s">
        <v>82</v>
      </c>
      <c r="AV1190" s="14" t="s">
        <v>82</v>
      </c>
      <c r="AW1190" s="14" t="s">
        <v>35</v>
      </c>
      <c r="AX1190" s="14" t="s">
        <v>73</v>
      </c>
      <c r="AY1190" s="219" t="s">
        <v>185</v>
      </c>
    </row>
    <row r="1191" spans="1:65" s="15" customFormat="1" ht="11.25">
      <c r="B1191" s="220"/>
      <c r="C1191" s="221"/>
      <c r="D1191" s="200" t="s">
        <v>195</v>
      </c>
      <c r="E1191" s="222" t="s">
        <v>19</v>
      </c>
      <c r="F1191" s="223" t="s">
        <v>226</v>
      </c>
      <c r="G1191" s="221"/>
      <c r="H1191" s="224">
        <v>1</v>
      </c>
      <c r="I1191" s="225"/>
      <c r="J1191" s="221"/>
      <c r="K1191" s="221"/>
      <c r="L1191" s="226"/>
      <c r="M1191" s="227"/>
      <c r="N1191" s="228"/>
      <c r="O1191" s="228"/>
      <c r="P1191" s="228"/>
      <c r="Q1191" s="228"/>
      <c r="R1191" s="228"/>
      <c r="S1191" s="228"/>
      <c r="T1191" s="229"/>
      <c r="AT1191" s="230" t="s">
        <v>195</v>
      </c>
      <c r="AU1191" s="230" t="s">
        <v>82</v>
      </c>
      <c r="AV1191" s="15" t="s">
        <v>135</v>
      </c>
      <c r="AW1191" s="15" t="s">
        <v>35</v>
      </c>
      <c r="AX1191" s="15" t="s">
        <v>80</v>
      </c>
      <c r="AY1191" s="230" t="s">
        <v>185</v>
      </c>
    </row>
    <row r="1192" spans="1:65" s="2" customFormat="1" ht="16.5" customHeight="1">
      <c r="A1192" s="36"/>
      <c r="B1192" s="37"/>
      <c r="C1192" s="180" t="s">
        <v>1992</v>
      </c>
      <c r="D1192" s="180" t="s">
        <v>187</v>
      </c>
      <c r="E1192" s="181" t="s">
        <v>2582</v>
      </c>
      <c r="F1192" s="182" t="s">
        <v>2583</v>
      </c>
      <c r="G1192" s="183" t="s">
        <v>1314</v>
      </c>
      <c r="H1192" s="184">
        <v>1</v>
      </c>
      <c r="I1192" s="185"/>
      <c r="J1192" s="186">
        <f>ROUND(I1192*H1192,2)</f>
        <v>0</v>
      </c>
      <c r="K1192" s="182" t="s">
        <v>449</v>
      </c>
      <c r="L1192" s="41"/>
      <c r="M1192" s="187" t="s">
        <v>19</v>
      </c>
      <c r="N1192" s="188" t="s">
        <v>44</v>
      </c>
      <c r="O1192" s="66"/>
      <c r="P1192" s="189">
        <f>O1192*H1192</f>
        <v>0</v>
      </c>
      <c r="Q1192" s="189">
        <v>0</v>
      </c>
      <c r="R1192" s="189">
        <f>Q1192*H1192</f>
        <v>0</v>
      </c>
      <c r="S1192" s="189">
        <v>0</v>
      </c>
      <c r="T1192" s="190">
        <f>S1192*H1192</f>
        <v>0</v>
      </c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R1192" s="191" t="s">
        <v>339</v>
      </c>
      <c r="AT1192" s="191" t="s">
        <v>187</v>
      </c>
      <c r="AU1192" s="191" t="s">
        <v>82</v>
      </c>
      <c r="AY1192" s="19" t="s">
        <v>185</v>
      </c>
      <c r="BE1192" s="192">
        <f>IF(N1192="základní",J1192,0)</f>
        <v>0</v>
      </c>
      <c r="BF1192" s="192">
        <f>IF(N1192="snížená",J1192,0)</f>
        <v>0</v>
      </c>
      <c r="BG1192" s="192">
        <f>IF(N1192="zákl. přenesená",J1192,0)</f>
        <v>0</v>
      </c>
      <c r="BH1192" s="192">
        <f>IF(N1192="sníž. přenesená",J1192,0)</f>
        <v>0</v>
      </c>
      <c r="BI1192" s="192">
        <f>IF(N1192="nulová",J1192,0)</f>
        <v>0</v>
      </c>
      <c r="BJ1192" s="19" t="s">
        <v>80</v>
      </c>
      <c r="BK1192" s="192">
        <f>ROUND(I1192*H1192,2)</f>
        <v>0</v>
      </c>
      <c r="BL1192" s="19" t="s">
        <v>339</v>
      </c>
      <c r="BM1192" s="191" t="s">
        <v>2584</v>
      </c>
    </row>
    <row r="1193" spans="1:65" s="13" customFormat="1" ht="11.25">
      <c r="B1193" s="198"/>
      <c r="C1193" s="199"/>
      <c r="D1193" s="200" t="s">
        <v>195</v>
      </c>
      <c r="E1193" s="201" t="s">
        <v>19</v>
      </c>
      <c r="F1193" s="202" t="s">
        <v>2585</v>
      </c>
      <c r="G1193" s="199"/>
      <c r="H1193" s="201" t="s">
        <v>19</v>
      </c>
      <c r="I1193" s="203"/>
      <c r="J1193" s="199"/>
      <c r="K1193" s="199"/>
      <c r="L1193" s="204"/>
      <c r="M1193" s="205"/>
      <c r="N1193" s="206"/>
      <c r="O1193" s="206"/>
      <c r="P1193" s="206"/>
      <c r="Q1193" s="206"/>
      <c r="R1193" s="206"/>
      <c r="S1193" s="206"/>
      <c r="T1193" s="207"/>
      <c r="AT1193" s="208" t="s">
        <v>195</v>
      </c>
      <c r="AU1193" s="208" t="s">
        <v>82</v>
      </c>
      <c r="AV1193" s="13" t="s">
        <v>80</v>
      </c>
      <c r="AW1193" s="13" t="s">
        <v>35</v>
      </c>
      <c r="AX1193" s="13" t="s">
        <v>73</v>
      </c>
      <c r="AY1193" s="208" t="s">
        <v>185</v>
      </c>
    </row>
    <row r="1194" spans="1:65" s="14" customFormat="1" ht="11.25">
      <c r="B1194" s="209"/>
      <c r="C1194" s="210"/>
      <c r="D1194" s="200" t="s">
        <v>195</v>
      </c>
      <c r="E1194" s="211" t="s">
        <v>19</v>
      </c>
      <c r="F1194" s="212" t="s">
        <v>80</v>
      </c>
      <c r="G1194" s="210"/>
      <c r="H1194" s="213">
        <v>1</v>
      </c>
      <c r="I1194" s="214"/>
      <c r="J1194" s="210"/>
      <c r="K1194" s="210"/>
      <c r="L1194" s="215"/>
      <c r="M1194" s="216"/>
      <c r="N1194" s="217"/>
      <c r="O1194" s="217"/>
      <c r="P1194" s="217"/>
      <c r="Q1194" s="217"/>
      <c r="R1194" s="217"/>
      <c r="S1194" s="217"/>
      <c r="T1194" s="218"/>
      <c r="AT1194" s="219" t="s">
        <v>195</v>
      </c>
      <c r="AU1194" s="219" t="s">
        <v>82</v>
      </c>
      <c r="AV1194" s="14" t="s">
        <v>82</v>
      </c>
      <c r="AW1194" s="14" t="s">
        <v>35</v>
      </c>
      <c r="AX1194" s="14" t="s">
        <v>73</v>
      </c>
      <c r="AY1194" s="219" t="s">
        <v>185</v>
      </c>
    </row>
    <row r="1195" spans="1:65" s="15" customFormat="1" ht="11.25">
      <c r="B1195" s="220"/>
      <c r="C1195" s="221"/>
      <c r="D1195" s="200" t="s">
        <v>195</v>
      </c>
      <c r="E1195" s="222" t="s">
        <v>19</v>
      </c>
      <c r="F1195" s="223" t="s">
        <v>226</v>
      </c>
      <c r="G1195" s="221"/>
      <c r="H1195" s="224">
        <v>1</v>
      </c>
      <c r="I1195" s="225"/>
      <c r="J1195" s="221"/>
      <c r="K1195" s="221"/>
      <c r="L1195" s="226"/>
      <c r="M1195" s="227"/>
      <c r="N1195" s="228"/>
      <c r="O1195" s="228"/>
      <c r="P1195" s="228"/>
      <c r="Q1195" s="228"/>
      <c r="R1195" s="228"/>
      <c r="S1195" s="228"/>
      <c r="T1195" s="229"/>
      <c r="AT1195" s="230" t="s">
        <v>195</v>
      </c>
      <c r="AU1195" s="230" t="s">
        <v>82</v>
      </c>
      <c r="AV1195" s="15" t="s">
        <v>135</v>
      </c>
      <c r="AW1195" s="15" t="s">
        <v>35</v>
      </c>
      <c r="AX1195" s="15" t="s">
        <v>80</v>
      </c>
      <c r="AY1195" s="230" t="s">
        <v>185</v>
      </c>
    </row>
    <row r="1196" spans="1:65" s="2" customFormat="1" ht="16.5" customHeight="1">
      <c r="A1196" s="36"/>
      <c r="B1196" s="37"/>
      <c r="C1196" s="180" t="s">
        <v>1994</v>
      </c>
      <c r="D1196" s="180" t="s">
        <v>187</v>
      </c>
      <c r="E1196" s="181" t="s">
        <v>1300</v>
      </c>
      <c r="F1196" s="182" t="s">
        <v>1301</v>
      </c>
      <c r="G1196" s="183" t="s">
        <v>499</v>
      </c>
      <c r="H1196" s="184">
        <v>7.2640000000000002</v>
      </c>
      <c r="I1196" s="185"/>
      <c r="J1196" s="186">
        <f>ROUND(I1196*H1196,2)</f>
        <v>0</v>
      </c>
      <c r="K1196" s="182" t="s">
        <v>191</v>
      </c>
      <c r="L1196" s="41"/>
      <c r="M1196" s="187" t="s">
        <v>19</v>
      </c>
      <c r="N1196" s="188" t="s">
        <v>44</v>
      </c>
      <c r="O1196" s="66"/>
      <c r="P1196" s="189">
        <f>O1196*H1196</f>
        <v>0</v>
      </c>
      <c r="Q1196" s="189">
        <v>0</v>
      </c>
      <c r="R1196" s="189">
        <f>Q1196*H1196</f>
        <v>0</v>
      </c>
      <c r="S1196" s="189">
        <v>0</v>
      </c>
      <c r="T1196" s="190">
        <f>S1196*H1196</f>
        <v>0</v>
      </c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R1196" s="191" t="s">
        <v>339</v>
      </c>
      <c r="AT1196" s="191" t="s">
        <v>187</v>
      </c>
      <c r="AU1196" s="191" t="s">
        <v>82</v>
      </c>
      <c r="AY1196" s="19" t="s">
        <v>185</v>
      </c>
      <c r="BE1196" s="192">
        <f>IF(N1196="základní",J1196,0)</f>
        <v>0</v>
      </c>
      <c r="BF1196" s="192">
        <f>IF(N1196="snížená",J1196,0)</f>
        <v>0</v>
      </c>
      <c r="BG1196" s="192">
        <f>IF(N1196="zákl. přenesená",J1196,0)</f>
        <v>0</v>
      </c>
      <c r="BH1196" s="192">
        <f>IF(N1196="sníž. přenesená",J1196,0)</f>
        <v>0</v>
      </c>
      <c r="BI1196" s="192">
        <f>IF(N1196="nulová",J1196,0)</f>
        <v>0</v>
      </c>
      <c r="BJ1196" s="19" t="s">
        <v>80</v>
      </c>
      <c r="BK1196" s="192">
        <f>ROUND(I1196*H1196,2)</f>
        <v>0</v>
      </c>
      <c r="BL1196" s="19" t="s">
        <v>339</v>
      </c>
      <c r="BM1196" s="191" t="s">
        <v>2586</v>
      </c>
    </row>
    <row r="1197" spans="1:65" s="2" customFormat="1" ht="11.25">
      <c r="A1197" s="36"/>
      <c r="B1197" s="37"/>
      <c r="C1197" s="38"/>
      <c r="D1197" s="193" t="s">
        <v>193</v>
      </c>
      <c r="E1197" s="38"/>
      <c r="F1197" s="194" t="s">
        <v>1303</v>
      </c>
      <c r="G1197" s="38"/>
      <c r="H1197" s="38"/>
      <c r="I1197" s="195"/>
      <c r="J1197" s="38"/>
      <c r="K1197" s="38"/>
      <c r="L1197" s="41"/>
      <c r="M1197" s="196"/>
      <c r="N1197" s="197"/>
      <c r="O1197" s="66"/>
      <c r="P1197" s="66"/>
      <c r="Q1197" s="66"/>
      <c r="R1197" s="66"/>
      <c r="S1197" s="66"/>
      <c r="T1197" s="67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T1197" s="19" t="s">
        <v>193</v>
      </c>
      <c r="AU1197" s="19" t="s">
        <v>82</v>
      </c>
    </row>
    <row r="1198" spans="1:65" s="13" customFormat="1" ht="11.25">
      <c r="B1198" s="198"/>
      <c r="C1198" s="199"/>
      <c r="D1198" s="200" t="s">
        <v>195</v>
      </c>
      <c r="E1198" s="201" t="s">
        <v>19</v>
      </c>
      <c r="F1198" s="202" t="s">
        <v>1304</v>
      </c>
      <c r="G1198" s="199"/>
      <c r="H1198" s="201" t="s">
        <v>19</v>
      </c>
      <c r="I1198" s="203"/>
      <c r="J1198" s="199"/>
      <c r="K1198" s="199"/>
      <c r="L1198" s="204"/>
      <c r="M1198" s="205"/>
      <c r="N1198" s="206"/>
      <c r="O1198" s="206"/>
      <c r="P1198" s="206"/>
      <c r="Q1198" s="206"/>
      <c r="R1198" s="206"/>
      <c r="S1198" s="206"/>
      <c r="T1198" s="207"/>
      <c r="AT1198" s="208" t="s">
        <v>195</v>
      </c>
      <c r="AU1198" s="208" t="s">
        <v>82</v>
      </c>
      <c r="AV1198" s="13" t="s">
        <v>80</v>
      </c>
      <c r="AW1198" s="13" t="s">
        <v>35</v>
      </c>
      <c r="AX1198" s="13" t="s">
        <v>73</v>
      </c>
      <c r="AY1198" s="208" t="s">
        <v>185</v>
      </c>
    </row>
    <row r="1199" spans="1:65" s="13" customFormat="1" ht="11.25">
      <c r="B1199" s="198"/>
      <c r="C1199" s="199"/>
      <c r="D1199" s="200" t="s">
        <v>195</v>
      </c>
      <c r="E1199" s="201" t="s">
        <v>19</v>
      </c>
      <c r="F1199" s="202" t="s">
        <v>1305</v>
      </c>
      <c r="G1199" s="199"/>
      <c r="H1199" s="201" t="s">
        <v>19</v>
      </c>
      <c r="I1199" s="203"/>
      <c r="J1199" s="199"/>
      <c r="K1199" s="199"/>
      <c r="L1199" s="204"/>
      <c r="M1199" s="205"/>
      <c r="N1199" s="206"/>
      <c r="O1199" s="206"/>
      <c r="P1199" s="206"/>
      <c r="Q1199" s="206"/>
      <c r="R1199" s="206"/>
      <c r="S1199" s="206"/>
      <c r="T1199" s="207"/>
      <c r="AT1199" s="208" t="s">
        <v>195</v>
      </c>
      <c r="AU1199" s="208" t="s">
        <v>82</v>
      </c>
      <c r="AV1199" s="13" t="s">
        <v>80</v>
      </c>
      <c r="AW1199" s="13" t="s">
        <v>35</v>
      </c>
      <c r="AX1199" s="13" t="s">
        <v>73</v>
      </c>
      <c r="AY1199" s="208" t="s">
        <v>185</v>
      </c>
    </row>
    <row r="1200" spans="1:65" s="14" customFormat="1" ht="11.25">
      <c r="B1200" s="209"/>
      <c r="C1200" s="210"/>
      <c r="D1200" s="200" t="s">
        <v>195</v>
      </c>
      <c r="E1200" s="211" t="s">
        <v>19</v>
      </c>
      <c r="F1200" s="212" t="s">
        <v>2587</v>
      </c>
      <c r="G1200" s="210"/>
      <c r="H1200" s="213">
        <v>7.2640000000000002</v>
      </c>
      <c r="I1200" s="214"/>
      <c r="J1200" s="210"/>
      <c r="K1200" s="210"/>
      <c r="L1200" s="215"/>
      <c r="M1200" s="216"/>
      <c r="N1200" s="217"/>
      <c r="O1200" s="217"/>
      <c r="P1200" s="217"/>
      <c r="Q1200" s="217"/>
      <c r="R1200" s="217"/>
      <c r="S1200" s="217"/>
      <c r="T1200" s="218"/>
      <c r="AT1200" s="219" t="s">
        <v>195</v>
      </c>
      <c r="AU1200" s="219" t="s">
        <v>82</v>
      </c>
      <c r="AV1200" s="14" t="s">
        <v>82</v>
      </c>
      <c r="AW1200" s="14" t="s">
        <v>35</v>
      </c>
      <c r="AX1200" s="14" t="s">
        <v>73</v>
      </c>
      <c r="AY1200" s="219" t="s">
        <v>185</v>
      </c>
    </row>
    <row r="1201" spans="1:65" s="15" customFormat="1" ht="11.25">
      <c r="B1201" s="220"/>
      <c r="C1201" s="221"/>
      <c r="D1201" s="200" t="s">
        <v>195</v>
      </c>
      <c r="E1201" s="222" t="s">
        <v>19</v>
      </c>
      <c r="F1201" s="223" t="s">
        <v>226</v>
      </c>
      <c r="G1201" s="221"/>
      <c r="H1201" s="224">
        <v>7.2640000000000002</v>
      </c>
      <c r="I1201" s="225"/>
      <c r="J1201" s="221"/>
      <c r="K1201" s="221"/>
      <c r="L1201" s="226"/>
      <c r="M1201" s="227"/>
      <c r="N1201" s="228"/>
      <c r="O1201" s="228"/>
      <c r="P1201" s="228"/>
      <c r="Q1201" s="228"/>
      <c r="R1201" s="228"/>
      <c r="S1201" s="228"/>
      <c r="T1201" s="229"/>
      <c r="AT1201" s="230" t="s">
        <v>195</v>
      </c>
      <c r="AU1201" s="230" t="s">
        <v>82</v>
      </c>
      <c r="AV1201" s="15" t="s">
        <v>135</v>
      </c>
      <c r="AW1201" s="15" t="s">
        <v>35</v>
      </c>
      <c r="AX1201" s="15" t="s">
        <v>80</v>
      </c>
      <c r="AY1201" s="230" t="s">
        <v>185</v>
      </c>
    </row>
    <row r="1202" spans="1:65" s="2" customFormat="1" ht="16.5" customHeight="1">
      <c r="A1202" s="36"/>
      <c r="B1202" s="37"/>
      <c r="C1202" s="237" t="s">
        <v>1998</v>
      </c>
      <c r="D1202" s="237" t="s">
        <v>520</v>
      </c>
      <c r="E1202" s="238" t="s">
        <v>1308</v>
      </c>
      <c r="F1202" s="239" t="s">
        <v>1309</v>
      </c>
      <c r="G1202" s="240" t="s">
        <v>499</v>
      </c>
      <c r="H1202" s="241">
        <v>7.2640000000000002</v>
      </c>
      <c r="I1202" s="242"/>
      <c r="J1202" s="243">
        <f>ROUND(I1202*H1202,2)</f>
        <v>0</v>
      </c>
      <c r="K1202" s="239" t="s">
        <v>449</v>
      </c>
      <c r="L1202" s="244"/>
      <c r="M1202" s="245" t="s">
        <v>19</v>
      </c>
      <c r="N1202" s="246" t="s">
        <v>44</v>
      </c>
      <c r="O1202" s="66"/>
      <c r="P1202" s="189">
        <f>O1202*H1202</f>
        <v>0</v>
      </c>
      <c r="Q1202" s="189">
        <v>0</v>
      </c>
      <c r="R1202" s="189">
        <f>Q1202*H1202</f>
        <v>0</v>
      </c>
      <c r="S1202" s="189">
        <v>0</v>
      </c>
      <c r="T1202" s="190">
        <f>S1202*H1202</f>
        <v>0</v>
      </c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R1202" s="191" t="s">
        <v>627</v>
      </c>
      <c r="AT1202" s="191" t="s">
        <v>520</v>
      </c>
      <c r="AU1202" s="191" t="s">
        <v>82</v>
      </c>
      <c r="AY1202" s="19" t="s">
        <v>185</v>
      </c>
      <c r="BE1202" s="192">
        <f>IF(N1202="základní",J1202,0)</f>
        <v>0</v>
      </c>
      <c r="BF1202" s="192">
        <f>IF(N1202="snížená",J1202,0)</f>
        <v>0</v>
      </c>
      <c r="BG1202" s="192">
        <f>IF(N1202="zákl. přenesená",J1202,0)</f>
        <v>0</v>
      </c>
      <c r="BH1202" s="192">
        <f>IF(N1202="sníž. přenesená",J1202,0)</f>
        <v>0</v>
      </c>
      <c r="BI1202" s="192">
        <f>IF(N1202="nulová",J1202,0)</f>
        <v>0</v>
      </c>
      <c r="BJ1202" s="19" t="s">
        <v>80</v>
      </c>
      <c r="BK1202" s="192">
        <f>ROUND(I1202*H1202,2)</f>
        <v>0</v>
      </c>
      <c r="BL1202" s="19" t="s">
        <v>339</v>
      </c>
      <c r="BM1202" s="191" t="s">
        <v>2588</v>
      </c>
    </row>
    <row r="1203" spans="1:65" s="13" customFormat="1" ht="11.25">
      <c r="B1203" s="198"/>
      <c r="C1203" s="199"/>
      <c r="D1203" s="200" t="s">
        <v>195</v>
      </c>
      <c r="E1203" s="201" t="s">
        <v>19</v>
      </c>
      <c r="F1203" s="202" t="s">
        <v>1304</v>
      </c>
      <c r="G1203" s="199"/>
      <c r="H1203" s="201" t="s">
        <v>19</v>
      </c>
      <c r="I1203" s="203"/>
      <c r="J1203" s="199"/>
      <c r="K1203" s="199"/>
      <c r="L1203" s="204"/>
      <c r="M1203" s="205"/>
      <c r="N1203" s="206"/>
      <c r="O1203" s="206"/>
      <c r="P1203" s="206"/>
      <c r="Q1203" s="206"/>
      <c r="R1203" s="206"/>
      <c r="S1203" s="206"/>
      <c r="T1203" s="207"/>
      <c r="AT1203" s="208" t="s">
        <v>195</v>
      </c>
      <c r="AU1203" s="208" t="s">
        <v>82</v>
      </c>
      <c r="AV1203" s="13" t="s">
        <v>80</v>
      </c>
      <c r="AW1203" s="13" t="s">
        <v>35</v>
      </c>
      <c r="AX1203" s="13" t="s">
        <v>73</v>
      </c>
      <c r="AY1203" s="208" t="s">
        <v>185</v>
      </c>
    </row>
    <row r="1204" spans="1:65" s="13" customFormat="1" ht="11.25">
      <c r="B1204" s="198"/>
      <c r="C1204" s="199"/>
      <c r="D1204" s="200" t="s">
        <v>195</v>
      </c>
      <c r="E1204" s="201" t="s">
        <v>19</v>
      </c>
      <c r="F1204" s="202" t="s">
        <v>1305</v>
      </c>
      <c r="G1204" s="199"/>
      <c r="H1204" s="201" t="s">
        <v>19</v>
      </c>
      <c r="I1204" s="203"/>
      <c r="J1204" s="199"/>
      <c r="K1204" s="199"/>
      <c r="L1204" s="204"/>
      <c r="M1204" s="205"/>
      <c r="N1204" s="206"/>
      <c r="O1204" s="206"/>
      <c r="P1204" s="206"/>
      <c r="Q1204" s="206"/>
      <c r="R1204" s="206"/>
      <c r="S1204" s="206"/>
      <c r="T1204" s="207"/>
      <c r="AT1204" s="208" t="s">
        <v>195</v>
      </c>
      <c r="AU1204" s="208" t="s">
        <v>82</v>
      </c>
      <c r="AV1204" s="13" t="s">
        <v>80</v>
      </c>
      <c r="AW1204" s="13" t="s">
        <v>35</v>
      </c>
      <c r="AX1204" s="13" t="s">
        <v>73</v>
      </c>
      <c r="AY1204" s="208" t="s">
        <v>185</v>
      </c>
    </row>
    <row r="1205" spans="1:65" s="14" customFormat="1" ht="11.25">
      <c r="B1205" s="209"/>
      <c r="C1205" s="210"/>
      <c r="D1205" s="200" t="s">
        <v>195</v>
      </c>
      <c r="E1205" s="211" t="s">
        <v>19</v>
      </c>
      <c r="F1205" s="212" t="s">
        <v>2587</v>
      </c>
      <c r="G1205" s="210"/>
      <c r="H1205" s="213">
        <v>7.2640000000000002</v>
      </c>
      <c r="I1205" s="214"/>
      <c r="J1205" s="210"/>
      <c r="K1205" s="210"/>
      <c r="L1205" s="215"/>
      <c r="M1205" s="216"/>
      <c r="N1205" s="217"/>
      <c r="O1205" s="217"/>
      <c r="P1205" s="217"/>
      <c r="Q1205" s="217"/>
      <c r="R1205" s="217"/>
      <c r="S1205" s="217"/>
      <c r="T1205" s="218"/>
      <c r="AT1205" s="219" t="s">
        <v>195</v>
      </c>
      <c r="AU1205" s="219" t="s">
        <v>82</v>
      </c>
      <c r="AV1205" s="14" t="s">
        <v>82</v>
      </c>
      <c r="AW1205" s="14" t="s">
        <v>35</v>
      </c>
      <c r="AX1205" s="14" t="s">
        <v>73</v>
      </c>
      <c r="AY1205" s="219" t="s">
        <v>185</v>
      </c>
    </row>
    <row r="1206" spans="1:65" s="15" customFormat="1" ht="11.25">
      <c r="B1206" s="220"/>
      <c r="C1206" s="221"/>
      <c r="D1206" s="200" t="s">
        <v>195</v>
      </c>
      <c r="E1206" s="222" t="s">
        <v>19</v>
      </c>
      <c r="F1206" s="223" t="s">
        <v>226</v>
      </c>
      <c r="G1206" s="221"/>
      <c r="H1206" s="224">
        <v>7.2640000000000002</v>
      </c>
      <c r="I1206" s="225"/>
      <c r="J1206" s="221"/>
      <c r="K1206" s="221"/>
      <c r="L1206" s="226"/>
      <c r="M1206" s="227"/>
      <c r="N1206" s="228"/>
      <c r="O1206" s="228"/>
      <c r="P1206" s="228"/>
      <c r="Q1206" s="228"/>
      <c r="R1206" s="228"/>
      <c r="S1206" s="228"/>
      <c r="T1206" s="229"/>
      <c r="AT1206" s="230" t="s">
        <v>195</v>
      </c>
      <c r="AU1206" s="230" t="s">
        <v>82</v>
      </c>
      <c r="AV1206" s="15" t="s">
        <v>135</v>
      </c>
      <c r="AW1206" s="15" t="s">
        <v>35</v>
      </c>
      <c r="AX1206" s="15" t="s">
        <v>80</v>
      </c>
      <c r="AY1206" s="230" t="s">
        <v>185</v>
      </c>
    </row>
    <row r="1207" spans="1:65" s="2" customFormat="1" ht="16.5" customHeight="1">
      <c r="A1207" s="36"/>
      <c r="B1207" s="37"/>
      <c r="C1207" s="237" t="s">
        <v>2002</v>
      </c>
      <c r="D1207" s="237" t="s">
        <v>520</v>
      </c>
      <c r="E1207" s="238" t="s">
        <v>1312</v>
      </c>
      <c r="F1207" s="239" t="s">
        <v>1313</v>
      </c>
      <c r="G1207" s="240" t="s">
        <v>1314</v>
      </c>
      <c r="H1207" s="241">
        <v>6</v>
      </c>
      <c r="I1207" s="242"/>
      <c r="J1207" s="243">
        <f>ROUND(I1207*H1207,2)</f>
        <v>0</v>
      </c>
      <c r="K1207" s="239" t="s">
        <v>449</v>
      </c>
      <c r="L1207" s="244"/>
      <c r="M1207" s="245" t="s">
        <v>19</v>
      </c>
      <c r="N1207" s="246" t="s">
        <v>44</v>
      </c>
      <c r="O1207" s="66"/>
      <c r="P1207" s="189">
        <f>O1207*H1207</f>
        <v>0</v>
      </c>
      <c r="Q1207" s="189">
        <v>0</v>
      </c>
      <c r="R1207" s="189">
        <f>Q1207*H1207</f>
        <v>0</v>
      </c>
      <c r="S1207" s="189">
        <v>0</v>
      </c>
      <c r="T1207" s="190">
        <f>S1207*H1207</f>
        <v>0</v>
      </c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R1207" s="191" t="s">
        <v>627</v>
      </c>
      <c r="AT1207" s="191" t="s">
        <v>520</v>
      </c>
      <c r="AU1207" s="191" t="s">
        <v>82</v>
      </c>
      <c r="AY1207" s="19" t="s">
        <v>185</v>
      </c>
      <c r="BE1207" s="192">
        <f>IF(N1207="základní",J1207,0)</f>
        <v>0</v>
      </c>
      <c r="BF1207" s="192">
        <f>IF(N1207="snížená",J1207,0)</f>
        <v>0</v>
      </c>
      <c r="BG1207" s="192">
        <f>IF(N1207="zákl. přenesená",J1207,0)</f>
        <v>0</v>
      </c>
      <c r="BH1207" s="192">
        <f>IF(N1207="sníž. přenesená",J1207,0)</f>
        <v>0</v>
      </c>
      <c r="BI1207" s="192">
        <f>IF(N1207="nulová",J1207,0)</f>
        <v>0</v>
      </c>
      <c r="BJ1207" s="19" t="s">
        <v>80</v>
      </c>
      <c r="BK1207" s="192">
        <f>ROUND(I1207*H1207,2)</f>
        <v>0</v>
      </c>
      <c r="BL1207" s="19" t="s">
        <v>339</v>
      </c>
      <c r="BM1207" s="191" t="s">
        <v>2589</v>
      </c>
    </row>
    <row r="1208" spans="1:65" s="13" customFormat="1" ht="11.25">
      <c r="B1208" s="198"/>
      <c r="C1208" s="199"/>
      <c r="D1208" s="200" t="s">
        <v>195</v>
      </c>
      <c r="E1208" s="201" t="s">
        <v>19</v>
      </c>
      <c r="F1208" s="202" t="s">
        <v>1304</v>
      </c>
      <c r="G1208" s="199"/>
      <c r="H1208" s="201" t="s">
        <v>19</v>
      </c>
      <c r="I1208" s="203"/>
      <c r="J1208" s="199"/>
      <c r="K1208" s="199"/>
      <c r="L1208" s="204"/>
      <c r="M1208" s="205"/>
      <c r="N1208" s="206"/>
      <c r="O1208" s="206"/>
      <c r="P1208" s="206"/>
      <c r="Q1208" s="206"/>
      <c r="R1208" s="206"/>
      <c r="S1208" s="206"/>
      <c r="T1208" s="207"/>
      <c r="AT1208" s="208" t="s">
        <v>195</v>
      </c>
      <c r="AU1208" s="208" t="s">
        <v>82</v>
      </c>
      <c r="AV1208" s="13" t="s">
        <v>80</v>
      </c>
      <c r="AW1208" s="13" t="s">
        <v>35</v>
      </c>
      <c r="AX1208" s="13" t="s">
        <v>73</v>
      </c>
      <c r="AY1208" s="208" t="s">
        <v>185</v>
      </c>
    </row>
    <row r="1209" spans="1:65" s="13" customFormat="1" ht="11.25">
      <c r="B1209" s="198"/>
      <c r="C1209" s="199"/>
      <c r="D1209" s="200" t="s">
        <v>195</v>
      </c>
      <c r="E1209" s="201" t="s">
        <v>19</v>
      </c>
      <c r="F1209" s="202" t="s">
        <v>1305</v>
      </c>
      <c r="G1209" s="199"/>
      <c r="H1209" s="201" t="s">
        <v>19</v>
      </c>
      <c r="I1209" s="203"/>
      <c r="J1209" s="199"/>
      <c r="K1209" s="199"/>
      <c r="L1209" s="204"/>
      <c r="M1209" s="205"/>
      <c r="N1209" s="206"/>
      <c r="O1209" s="206"/>
      <c r="P1209" s="206"/>
      <c r="Q1209" s="206"/>
      <c r="R1209" s="206"/>
      <c r="S1209" s="206"/>
      <c r="T1209" s="207"/>
      <c r="AT1209" s="208" t="s">
        <v>195</v>
      </c>
      <c r="AU1209" s="208" t="s">
        <v>82</v>
      </c>
      <c r="AV1209" s="13" t="s">
        <v>80</v>
      </c>
      <c r="AW1209" s="13" t="s">
        <v>35</v>
      </c>
      <c r="AX1209" s="13" t="s">
        <v>73</v>
      </c>
      <c r="AY1209" s="208" t="s">
        <v>185</v>
      </c>
    </row>
    <row r="1210" spans="1:65" s="14" customFormat="1" ht="11.25">
      <c r="B1210" s="209"/>
      <c r="C1210" s="210"/>
      <c r="D1210" s="200" t="s">
        <v>195</v>
      </c>
      <c r="E1210" s="211" t="s">
        <v>19</v>
      </c>
      <c r="F1210" s="212" t="s">
        <v>1316</v>
      </c>
      <c r="G1210" s="210"/>
      <c r="H1210" s="213">
        <v>6</v>
      </c>
      <c r="I1210" s="214"/>
      <c r="J1210" s="210"/>
      <c r="K1210" s="210"/>
      <c r="L1210" s="215"/>
      <c r="M1210" s="216"/>
      <c r="N1210" s="217"/>
      <c r="O1210" s="217"/>
      <c r="P1210" s="217"/>
      <c r="Q1210" s="217"/>
      <c r="R1210" s="217"/>
      <c r="S1210" s="217"/>
      <c r="T1210" s="218"/>
      <c r="AT1210" s="219" t="s">
        <v>195</v>
      </c>
      <c r="AU1210" s="219" t="s">
        <v>82</v>
      </c>
      <c r="AV1210" s="14" t="s">
        <v>82</v>
      </c>
      <c r="AW1210" s="14" t="s">
        <v>35</v>
      </c>
      <c r="AX1210" s="14" t="s">
        <v>73</v>
      </c>
      <c r="AY1210" s="219" t="s">
        <v>185</v>
      </c>
    </row>
    <row r="1211" spans="1:65" s="15" customFormat="1" ht="11.25">
      <c r="B1211" s="220"/>
      <c r="C1211" s="221"/>
      <c r="D1211" s="200" t="s">
        <v>195</v>
      </c>
      <c r="E1211" s="222" t="s">
        <v>19</v>
      </c>
      <c r="F1211" s="223" t="s">
        <v>226</v>
      </c>
      <c r="G1211" s="221"/>
      <c r="H1211" s="224">
        <v>6</v>
      </c>
      <c r="I1211" s="225"/>
      <c r="J1211" s="221"/>
      <c r="K1211" s="221"/>
      <c r="L1211" s="226"/>
      <c r="M1211" s="227"/>
      <c r="N1211" s="228"/>
      <c r="O1211" s="228"/>
      <c r="P1211" s="228"/>
      <c r="Q1211" s="228"/>
      <c r="R1211" s="228"/>
      <c r="S1211" s="228"/>
      <c r="T1211" s="229"/>
      <c r="AT1211" s="230" t="s">
        <v>195</v>
      </c>
      <c r="AU1211" s="230" t="s">
        <v>82</v>
      </c>
      <c r="AV1211" s="15" t="s">
        <v>135</v>
      </c>
      <c r="AW1211" s="15" t="s">
        <v>35</v>
      </c>
      <c r="AX1211" s="15" t="s">
        <v>80</v>
      </c>
      <c r="AY1211" s="230" t="s">
        <v>185</v>
      </c>
    </row>
    <row r="1212" spans="1:65" s="2" customFormat="1" ht="16.5" customHeight="1">
      <c r="A1212" s="36"/>
      <c r="B1212" s="37"/>
      <c r="C1212" s="180" t="s">
        <v>2007</v>
      </c>
      <c r="D1212" s="180" t="s">
        <v>187</v>
      </c>
      <c r="E1212" s="181" t="s">
        <v>2590</v>
      </c>
      <c r="F1212" s="182" t="s">
        <v>2591</v>
      </c>
      <c r="G1212" s="183" t="s">
        <v>499</v>
      </c>
      <c r="H1212" s="184">
        <v>18.75</v>
      </c>
      <c r="I1212" s="185"/>
      <c r="J1212" s="186">
        <f>ROUND(I1212*H1212,2)</f>
        <v>0</v>
      </c>
      <c r="K1212" s="182" t="s">
        <v>191</v>
      </c>
      <c r="L1212" s="41"/>
      <c r="M1212" s="187" t="s">
        <v>19</v>
      </c>
      <c r="N1212" s="188" t="s">
        <v>44</v>
      </c>
      <c r="O1212" s="66"/>
      <c r="P1212" s="189">
        <f>O1212*H1212</f>
        <v>0</v>
      </c>
      <c r="Q1212" s="189">
        <v>9.3000000000000005E-4</v>
      </c>
      <c r="R1212" s="189">
        <f>Q1212*H1212</f>
        <v>1.7437500000000002E-2</v>
      </c>
      <c r="S1212" s="189">
        <v>0</v>
      </c>
      <c r="T1212" s="190">
        <f>S1212*H1212</f>
        <v>0</v>
      </c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R1212" s="191" t="s">
        <v>339</v>
      </c>
      <c r="AT1212" s="191" t="s">
        <v>187</v>
      </c>
      <c r="AU1212" s="191" t="s">
        <v>82</v>
      </c>
      <c r="AY1212" s="19" t="s">
        <v>185</v>
      </c>
      <c r="BE1212" s="192">
        <f>IF(N1212="základní",J1212,0)</f>
        <v>0</v>
      </c>
      <c r="BF1212" s="192">
        <f>IF(N1212="snížená",J1212,0)</f>
        <v>0</v>
      </c>
      <c r="BG1212" s="192">
        <f>IF(N1212="zákl. přenesená",J1212,0)</f>
        <v>0</v>
      </c>
      <c r="BH1212" s="192">
        <f>IF(N1212="sníž. přenesená",J1212,0)</f>
        <v>0</v>
      </c>
      <c r="BI1212" s="192">
        <f>IF(N1212="nulová",J1212,0)</f>
        <v>0</v>
      </c>
      <c r="BJ1212" s="19" t="s">
        <v>80</v>
      </c>
      <c r="BK1212" s="192">
        <f>ROUND(I1212*H1212,2)</f>
        <v>0</v>
      </c>
      <c r="BL1212" s="19" t="s">
        <v>339</v>
      </c>
      <c r="BM1212" s="191" t="s">
        <v>2592</v>
      </c>
    </row>
    <row r="1213" spans="1:65" s="2" customFormat="1" ht="11.25">
      <c r="A1213" s="36"/>
      <c r="B1213" s="37"/>
      <c r="C1213" s="38"/>
      <c r="D1213" s="193" t="s">
        <v>193</v>
      </c>
      <c r="E1213" s="38"/>
      <c r="F1213" s="194" t="s">
        <v>2593</v>
      </c>
      <c r="G1213" s="38"/>
      <c r="H1213" s="38"/>
      <c r="I1213" s="195"/>
      <c r="J1213" s="38"/>
      <c r="K1213" s="38"/>
      <c r="L1213" s="41"/>
      <c r="M1213" s="196"/>
      <c r="N1213" s="197"/>
      <c r="O1213" s="66"/>
      <c r="P1213" s="66"/>
      <c r="Q1213" s="66"/>
      <c r="R1213" s="66"/>
      <c r="S1213" s="66"/>
      <c r="T1213" s="67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T1213" s="19" t="s">
        <v>193</v>
      </c>
      <c r="AU1213" s="19" t="s">
        <v>82</v>
      </c>
    </row>
    <row r="1214" spans="1:65" s="13" customFormat="1" ht="11.25">
      <c r="B1214" s="198"/>
      <c r="C1214" s="199"/>
      <c r="D1214" s="200" t="s">
        <v>195</v>
      </c>
      <c r="E1214" s="201" t="s">
        <v>19</v>
      </c>
      <c r="F1214" s="202" t="s">
        <v>2594</v>
      </c>
      <c r="G1214" s="199"/>
      <c r="H1214" s="201" t="s">
        <v>19</v>
      </c>
      <c r="I1214" s="203"/>
      <c r="J1214" s="199"/>
      <c r="K1214" s="199"/>
      <c r="L1214" s="204"/>
      <c r="M1214" s="205"/>
      <c r="N1214" s="206"/>
      <c r="O1214" s="206"/>
      <c r="P1214" s="206"/>
      <c r="Q1214" s="206"/>
      <c r="R1214" s="206"/>
      <c r="S1214" s="206"/>
      <c r="T1214" s="207"/>
      <c r="AT1214" s="208" t="s">
        <v>195</v>
      </c>
      <c r="AU1214" s="208" t="s">
        <v>82</v>
      </c>
      <c r="AV1214" s="13" t="s">
        <v>80</v>
      </c>
      <c r="AW1214" s="13" t="s">
        <v>35</v>
      </c>
      <c r="AX1214" s="13" t="s">
        <v>73</v>
      </c>
      <c r="AY1214" s="208" t="s">
        <v>185</v>
      </c>
    </row>
    <row r="1215" spans="1:65" s="14" customFormat="1" ht="11.25">
      <c r="B1215" s="209"/>
      <c r="C1215" s="210"/>
      <c r="D1215" s="200" t="s">
        <v>195</v>
      </c>
      <c r="E1215" s="211" t="s">
        <v>19</v>
      </c>
      <c r="F1215" s="212" t="s">
        <v>2595</v>
      </c>
      <c r="G1215" s="210"/>
      <c r="H1215" s="213">
        <v>5.65</v>
      </c>
      <c r="I1215" s="214"/>
      <c r="J1215" s="210"/>
      <c r="K1215" s="210"/>
      <c r="L1215" s="215"/>
      <c r="M1215" s="216"/>
      <c r="N1215" s="217"/>
      <c r="O1215" s="217"/>
      <c r="P1215" s="217"/>
      <c r="Q1215" s="217"/>
      <c r="R1215" s="217"/>
      <c r="S1215" s="217"/>
      <c r="T1215" s="218"/>
      <c r="AT1215" s="219" t="s">
        <v>195</v>
      </c>
      <c r="AU1215" s="219" t="s">
        <v>82</v>
      </c>
      <c r="AV1215" s="14" t="s">
        <v>82</v>
      </c>
      <c r="AW1215" s="14" t="s">
        <v>35</v>
      </c>
      <c r="AX1215" s="14" t="s">
        <v>73</v>
      </c>
      <c r="AY1215" s="219" t="s">
        <v>185</v>
      </c>
    </row>
    <row r="1216" spans="1:65" s="14" customFormat="1" ht="11.25">
      <c r="B1216" s="209"/>
      <c r="C1216" s="210"/>
      <c r="D1216" s="200" t="s">
        <v>195</v>
      </c>
      <c r="E1216" s="211" t="s">
        <v>19</v>
      </c>
      <c r="F1216" s="212" t="s">
        <v>2596</v>
      </c>
      <c r="G1216" s="210"/>
      <c r="H1216" s="213">
        <v>2.7</v>
      </c>
      <c r="I1216" s="214"/>
      <c r="J1216" s="210"/>
      <c r="K1216" s="210"/>
      <c r="L1216" s="215"/>
      <c r="M1216" s="216"/>
      <c r="N1216" s="217"/>
      <c r="O1216" s="217"/>
      <c r="P1216" s="217"/>
      <c r="Q1216" s="217"/>
      <c r="R1216" s="217"/>
      <c r="S1216" s="217"/>
      <c r="T1216" s="218"/>
      <c r="AT1216" s="219" t="s">
        <v>195</v>
      </c>
      <c r="AU1216" s="219" t="s">
        <v>82</v>
      </c>
      <c r="AV1216" s="14" t="s">
        <v>82</v>
      </c>
      <c r="AW1216" s="14" t="s">
        <v>35</v>
      </c>
      <c r="AX1216" s="14" t="s">
        <v>73</v>
      </c>
      <c r="AY1216" s="219" t="s">
        <v>185</v>
      </c>
    </row>
    <row r="1217" spans="1:65" s="14" customFormat="1" ht="11.25">
      <c r="B1217" s="209"/>
      <c r="C1217" s="210"/>
      <c r="D1217" s="200" t="s">
        <v>195</v>
      </c>
      <c r="E1217" s="211" t="s">
        <v>19</v>
      </c>
      <c r="F1217" s="212" t="s">
        <v>2597</v>
      </c>
      <c r="G1217" s="210"/>
      <c r="H1217" s="213">
        <v>2.95</v>
      </c>
      <c r="I1217" s="214"/>
      <c r="J1217" s="210"/>
      <c r="K1217" s="210"/>
      <c r="L1217" s="215"/>
      <c r="M1217" s="216"/>
      <c r="N1217" s="217"/>
      <c r="O1217" s="217"/>
      <c r="P1217" s="217"/>
      <c r="Q1217" s="217"/>
      <c r="R1217" s="217"/>
      <c r="S1217" s="217"/>
      <c r="T1217" s="218"/>
      <c r="AT1217" s="219" t="s">
        <v>195</v>
      </c>
      <c r="AU1217" s="219" t="s">
        <v>82</v>
      </c>
      <c r="AV1217" s="14" t="s">
        <v>82</v>
      </c>
      <c r="AW1217" s="14" t="s">
        <v>35</v>
      </c>
      <c r="AX1217" s="14" t="s">
        <v>73</v>
      </c>
      <c r="AY1217" s="219" t="s">
        <v>185</v>
      </c>
    </row>
    <row r="1218" spans="1:65" s="14" customFormat="1" ht="11.25">
      <c r="B1218" s="209"/>
      <c r="C1218" s="210"/>
      <c r="D1218" s="200" t="s">
        <v>195</v>
      </c>
      <c r="E1218" s="211" t="s">
        <v>19</v>
      </c>
      <c r="F1218" s="212" t="s">
        <v>2598</v>
      </c>
      <c r="G1218" s="210"/>
      <c r="H1218" s="213">
        <v>5.65</v>
      </c>
      <c r="I1218" s="214"/>
      <c r="J1218" s="210"/>
      <c r="K1218" s="210"/>
      <c r="L1218" s="215"/>
      <c r="M1218" s="216"/>
      <c r="N1218" s="217"/>
      <c r="O1218" s="217"/>
      <c r="P1218" s="217"/>
      <c r="Q1218" s="217"/>
      <c r="R1218" s="217"/>
      <c r="S1218" s="217"/>
      <c r="T1218" s="218"/>
      <c r="AT1218" s="219" t="s">
        <v>195</v>
      </c>
      <c r="AU1218" s="219" t="s">
        <v>82</v>
      </c>
      <c r="AV1218" s="14" t="s">
        <v>82</v>
      </c>
      <c r="AW1218" s="14" t="s">
        <v>35</v>
      </c>
      <c r="AX1218" s="14" t="s">
        <v>73</v>
      </c>
      <c r="AY1218" s="219" t="s">
        <v>185</v>
      </c>
    </row>
    <row r="1219" spans="1:65" s="14" customFormat="1" ht="11.25">
      <c r="B1219" s="209"/>
      <c r="C1219" s="210"/>
      <c r="D1219" s="200" t="s">
        <v>195</v>
      </c>
      <c r="E1219" s="211" t="s">
        <v>19</v>
      </c>
      <c r="F1219" s="212" t="s">
        <v>2599</v>
      </c>
      <c r="G1219" s="210"/>
      <c r="H1219" s="213">
        <v>1.2</v>
      </c>
      <c r="I1219" s="214"/>
      <c r="J1219" s="210"/>
      <c r="K1219" s="210"/>
      <c r="L1219" s="215"/>
      <c r="M1219" s="216"/>
      <c r="N1219" s="217"/>
      <c r="O1219" s="217"/>
      <c r="P1219" s="217"/>
      <c r="Q1219" s="217"/>
      <c r="R1219" s="217"/>
      <c r="S1219" s="217"/>
      <c r="T1219" s="218"/>
      <c r="AT1219" s="219" t="s">
        <v>195</v>
      </c>
      <c r="AU1219" s="219" t="s">
        <v>82</v>
      </c>
      <c r="AV1219" s="14" t="s">
        <v>82</v>
      </c>
      <c r="AW1219" s="14" t="s">
        <v>35</v>
      </c>
      <c r="AX1219" s="14" t="s">
        <v>73</v>
      </c>
      <c r="AY1219" s="219" t="s">
        <v>185</v>
      </c>
    </row>
    <row r="1220" spans="1:65" s="14" customFormat="1" ht="11.25">
      <c r="B1220" s="209"/>
      <c r="C1220" s="210"/>
      <c r="D1220" s="200" t="s">
        <v>195</v>
      </c>
      <c r="E1220" s="211" t="s">
        <v>19</v>
      </c>
      <c r="F1220" s="212" t="s">
        <v>2600</v>
      </c>
      <c r="G1220" s="210"/>
      <c r="H1220" s="213">
        <v>0.6</v>
      </c>
      <c r="I1220" s="214"/>
      <c r="J1220" s="210"/>
      <c r="K1220" s="210"/>
      <c r="L1220" s="215"/>
      <c r="M1220" s="216"/>
      <c r="N1220" s="217"/>
      <c r="O1220" s="217"/>
      <c r="P1220" s="217"/>
      <c r="Q1220" s="217"/>
      <c r="R1220" s="217"/>
      <c r="S1220" s="217"/>
      <c r="T1220" s="218"/>
      <c r="AT1220" s="219" t="s">
        <v>195</v>
      </c>
      <c r="AU1220" s="219" t="s">
        <v>82</v>
      </c>
      <c r="AV1220" s="14" t="s">
        <v>82</v>
      </c>
      <c r="AW1220" s="14" t="s">
        <v>35</v>
      </c>
      <c r="AX1220" s="14" t="s">
        <v>73</v>
      </c>
      <c r="AY1220" s="219" t="s">
        <v>185</v>
      </c>
    </row>
    <row r="1221" spans="1:65" s="15" customFormat="1" ht="11.25">
      <c r="B1221" s="220"/>
      <c r="C1221" s="221"/>
      <c r="D1221" s="200" t="s">
        <v>195</v>
      </c>
      <c r="E1221" s="222" t="s">
        <v>19</v>
      </c>
      <c r="F1221" s="223" t="s">
        <v>226</v>
      </c>
      <c r="G1221" s="221"/>
      <c r="H1221" s="224">
        <v>18.750000000000004</v>
      </c>
      <c r="I1221" s="225"/>
      <c r="J1221" s="221"/>
      <c r="K1221" s="221"/>
      <c r="L1221" s="226"/>
      <c r="M1221" s="227"/>
      <c r="N1221" s="228"/>
      <c r="O1221" s="228"/>
      <c r="P1221" s="228"/>
      <c r="Q1221" s="228"/>
      <c r="R1221" s="228"/>
      <c r="S1221" s="228"/>
      <c r="T1221" s="229"/>
      <c r="AT1221" s="230" t="s">
        <v>195</v>
      </c>
      <c r="AU1221" s="230" t="s">
        <v>82</v>
      </c>
      <c r="AV1221" s="15" t="s">
        <v>135</v>
      </c>
      <c r="AW1221" s="15" t="s">
        <v>35</v>
      </c>
      <c r="AX1221" s="15" t="s">
        <v>80</v>
      </c>
      <c r="AY1221" s="230" t="s">
        <v>185</v>
      </c>
    </row>
    <row r="1222" spans="1:65" s="2" customFormat="1" ht="16.5" customHeight="1">
      <c r="A1222" s="36"/>
      <c r="B1222" s="37"/>
      <c r="C1222" s="237" t="s">
        <v>2014</v>
      </c>
      <c r="D1222" s="237" t="s">
        <v>520</v>
      </c>
      <c r="E1222" s="238" t="s">
        <v>2601</v>
      </c>
      <c r="F1222" s="239" t="s">
        <v>2602</v>
      </c>
      <c r="G1222" s="240" t="s">
        <v>190</v>
      </c>
      <c r="H1222" s="241">
        <v>0.16200000000000001</v>
      </c>
      <c r="I1222" s="242"/>
      <c r="J1222" s="243">
        <f>ROUND(I1222*H1222,2)</f>
        <v>0</v>
      </c>
      <c r="K1222" s="239" t="s">
        <v>191</v>
      </c>
      <c r="L1222" s="244"/>
      <c r="M1222" s="245" t="s">
        <v>19</v>
      </c>
      <c r="N1222" s="246" t="s">
        <v>44</v>
      </c>
      <c r="O1222" s="66"/>
      <c r="P1222" s="189">
        <f>O1222*H1222</f>
        <v>0</v>
      </c>
      <c r="Q1222" s="189">
        <v>0.75</v>
      </c>
      <c r="R1222" s="189">
        <f>Q1222*H1222</f>
        <v>0.1215</v>
      </c>
      <c r="S1222" s="189">
        <v>0</v>
      </c>
      <c r="T1222" s="190">
        <f>S1222*H1222</f>
        <v>0</v>
      </c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R1222" s="191" t="s">
        <v>627</v>
      </c>
      <c r="AT1222" s="191" t="s">
        <v>520</v>
      </c>
      <c r="AU1222" s="191" t="s">
        <v>82</v>
      </c>
      <c r="AY1222" s="19" t="s">
        <v>185</v>
      </c>
      <c r="BE1222" s="192">
        <f>IF(N1222="základní",J1222,0)</f>
        <v>0</v>
      </c>
      <c r="BF1222" s="192">
        <f>IF(N1222="snížená",J1222,0)</f>
        <v>0</v>
      </c>
      <c r="BG1222" s="192">
        <f>IF(N1222="zákl. přenesená",J1222,0)</f>
        <v>0</v>
      </c>
      <c r="BH1222" s="192">
        <f>IF(N1222="sníž. přenesená",J1222,0)</f>
        <v>0</v>
      </c>
      <c r="BI1222" s="192">
        <f>IF(N1222="nulová",J1222,0)</f>
        <v>0</v>
      </c>
      <c r="BJ1222" s="19" t="s">
        <v>80</v>
      </c>
      <c r="BK1222" s="192">
        <f>ROUND(I1222*H1222,2)</f>
        <v>0</v>
      </c>
      <c r="BL1222" s="19" t="s">
        <v>339</v>
      </c>
      <c r="BM1222" s="191" t="s">
        <v>2603</v>
      </c>
    </row>
    <row r="1223" spans="1:65" s="13" customFormat="1" ht="11.25">
      <c r="B1223" s="198"/>
      <c r="C1223" s="199"/>
      <c r="D1223" s="200" t="s">
        <v>195</v>
      </c>
      <c r="E1223" s="201" t="s">
        <v>19</v>
      </c>
      <c r="F1223" s="202" t="s">
        <v>2594</v>
      </c>
      <c r="G1223" s="199"/>
      <c r="H1223" s="201" t="s">
        <v>19</v>
      </c>
      <c r="I1223" s="203"/>
      <c r="J1223" s="199"/>
      <c r="K1223" s="199"/>
      <c r="L1223" s="204"/>
      <c r="M1223" s="205"/>
      <c r="N1223" s="206"/>
      <c r="O1223" s="206"/>
      <c r="P1223" s="206"/>
      <c r="Q1223" s="206"/>
      <c r="R1223" s="206"/>
      <c r="S1223" s="206"/>
      <c r="T1223" s="207"/>
      <c r="AT1223" s="208" t="s">
        <v>195</v>
      </c>
      <c r="AU1223" s="208" t="s">
        <v>82</v>
      </c>
      <c r="AV1223" s="13" t="s">
        <v>80</v>
      </c>
      <c r="AW1223" s="13" t="s">
        <v>35</v>
      </c>
      <c r="AX1223" s="13" t="s">
        <v>73</v>
      </c>
      <c r="AY1223" s="208" t="s">
        <v>185</v>
      </c>
    </row>
    <row r="1224" spans="1:65" s="14" customFormat="1" ht="11.25">
      <c r="B1224" s="209"/>
      <c r="C1224" s="210"/>
      <c r="D1224" s="200" t="s">
        <v>195</v>
      </c>
      <c r="E1224" s="211" t="s">
        <v>19</v>
      </c>
      <c r="F1224" s="212" t="s">
        <v>2604</v>
      </c>
      <c r="G1224" s="210"/>
      <c r="H1224" s="213">
        <v>3.4000000000000002E-2</v>
      </c>
      <c r="I1224" s="214"/>
      <c r="J1224" s="210"/>
      <c r="K1224" s="210"/>
      <c r="L1224" s="215"/>
      <c r="M1224" s="216"/>
      <c r="N1224" s="217"/>
      <c r="O1224" s="217"/>
      <c r="P1224" s="217"/>
      <c r="Q1224" s="217"/>
      <c r="R1224" s="217"/>
      <c r="S1224" s="217"/>
      <c r="T1224" s="218"/>
      <c r="AT1224" s="219" t="s">
        <v>195</v>
      </c>
      <c r="AU1224" s="219" t="s">
        <v>82</v>
      </c>
      <c r="AV1224" s="14" t="s">
        <v>82</v>
      </c>
      <c r="AW1224" s="14" t="s">
        <v>35</v>
      </c>
      <c r="AX1224" s="14" t="s">
        <v>73</v>
      </c>
      <c r="AY1224" s="219" t="s">
        <v>185</v>
      </c>
    </row>
    <row r="1225" spans="1:65" s="14" customFormat="1" ht="11.25">
      <c r="B1225" s="209"/>
      <c r="C1225" s="210"/>
      <c r="D1225" s="200" t="s">
        <v>195</v>
      </c>
      <c r="E1225" s="211" t="s">
        <v>19</v>
      </c>
      <c r="F1225" s="212" t="s">
        <v>2605</v>
      </c>
      <c r="G1225" s="210"/>
      <c r="H1225" s="213">
        <v>1.6E-2</v>
      </c>
      <c r="I1225" s="214"/>
      <c r="J1225" s="210"/>
      <c r="K1225" s="210"/>
      <c r="L1225" s="215"/>
      <c r="M1225" s="216"/>
      <c r="N1225" s="217"/>
      <c r="O1225" s="217"/>
      <c r="P1225" s="217"/>
      <c r="Q1225" s="217"/>
      <c r="R1225" s="217"/>
      <c r="S1225" s="217"/>
      <c r="T1225" s="218"/>
      <c r="AT1225" s="219" t="s">
        <v>195</v>
      </c>
      <c r="AU1225" s="219" t="s">
        <v>82</v>
      </c>
      <c r="AV1225" s="14" t="s">
        <v>82</v>
      </c>
      <c r="AW1225" s="14" t="s">
        <v>35</v>
      </c>
      <c r="AX1225" s="14" t="s">
        <v>73</v>
      </c>
      <c r="AY1225" s="219" t="s">
        <v>185</v>
      </c>
    </row>
    <row r="1226" spans="1:65" s="14" customFormat="1" ht="11.25">
      <c r="B1226" s="209"/>
      <c r="C1226" s="210"/>
      <c r="D1226" s="200" t="s">
        <v>195</v>
      </c>
      <c r="E1226" s="211" t="s">
        <v>19</v>
      </c>
      <c r="F1226" s="212" t="s">
        <v>2606</v>
      </c>
      <c r="G1226" s="210"/>
      <c r="H1226" s="213">
        <v>1.7999999999999999E-2</v>
      </c>
      <c r="I1226" s="214"/>
      <c r="J1226" s="210"/>
      <c r="K1226" s="210"/>
      <c r="L1226" s="215"/>
      <c r="M1226" s="216"/>
      <c r="N1226" s="217"/>
      <c r="O1226" s="217"/>
      <c r="P1226" s="217"/>
      <c r="Q1226" s="217"/>
      <c r="R1226" s="217"/>
      <c r="S1226" s="217"/>
      <c r="T1226" s="218"/>
      <c r="AT1226" s="219" t="s">
        <v>195</v>
      </c>
      <c r="AU1226" s="219" t="s">
        <v>82</v>
      </c>
      <c r="AV1226" s="14" t="s">
        <v>82</v>
      </c>
      <c r="AW1226" s="14" t="s">
        <v>35</v>
      </c>
      <c r="AX1226" s="14" t="s">
        <v>73</v>
      </c>
      <c r="AY1226" s="219" t="s">
        <v>185</v>
      </c>
    </row>
    <row r="1227" spans="1:65" s="14" customFormat="1" ht="11.25">
      <c r="B1227" s="209"/>
      <c r="C1227" s="210"/>
      <c r="D1227" s="200" t="s">
        <v>195</v>
      </c>
      <c r="E1227" s="211" t="s">
        <v>19</v>
      </c>
      <c r="F1227" s="212" t="s">
        <v>2607</v>
      </c>
      <c r="G1227" s="210"/>
      <c r="H1227" s="213">
        <v>4.9000000000000002E-2</v>
      </c>
      <c r="I1227" s="214"/>
      <c r="J1227" s="210"/>
      <c r="K1227" s="210"/>
      <c r="L1227" s="215"/>
      <c r="M1227" s="216"/>
      <c r="N1227" s="217"/>
      <c r="O1227" s="217"/>
      <c r="P1227" s="217"/>
      <c r="Q1227" s="217"/>
      <c r="R1227" s="217"/>
      <c r="S1227" s="217"/>
      <c r="T1227" s="218"/>
      <c r="AT1227" s="219" t="s">
        <v>195</v>
      </c>
      <c r="AU1227" s="219" t="s">
        <v>82</v>
      </c>
      <c r="AV1227" s="14" t="s">
        <v>82</v>
      </c>
      <c r="AW1227" s="14" t="s">
        <v>35</v>
      </c>
      <c r="AX1227" s="14" t="s">
        <v>73</v>
      </c>
      <c r="AY1227" s="219" t="s">
        <v>185</v>
      </c>
    </row>
    <row r="1228" spans="1:65" s="14" customFormat="1" ht="11.25">
      <c r="B1228" s="209"/>
      <c r="C1228" s="210"/>
      <c r="D1228" s="200" t="s">
        <v>195</v>
      </c>
      <c r="E1228" s="211" t="s">
        <v>19</v>
      </c>
      <c r="F1228" s="212" t="s">
        <v>2608</v>
      </c>
      <c r="G1228" s="210"/>
      <c r="H1228" s="213">
        <v>2.7E-2</v>
      </c>
      <c r="I1228" s="214"/>
      <c r="J1228" s="210"/>
      <c r="K1228" s="210"/>
      <c r="L1228" s="215"/>
      <c r="M1228" s="216"/>
      <c r="N1228" s="217"/>
      <c r="O1228" s="217"/>
      <c r="P1228" s="217"/>
      <c r="Q1228" s="217"/>
      <c r="R1228" s="217"/>
      <c r="S1228" s="217"/>
      <c r="T1228" s="218"/>
      <c r="AT1228" s="219" t="s">
        <v>195</v>
      </c>
      <c r="AU1228" s="219" t="s">
        <v>82</v>
      </c>
      <c r="AV1228" s="14" t="s">
        <v>82</v>
      </c>
      <c r="AW1228" s="14" t="s">
        <v>35</v>
      </c>
      <c r="AX1228" s="14" t="s">
        <v>73</v>
      </c>
      <c r="AY1228" s="219" t="s">
        <v>185</v>
      </c>
    </row>
    <row r="1229" spans="1:65" s="14" customFormat="1" ht="11.25">
      <c r="B1229" s="209"/>
      <c r="C1229" s="210"/>
      <c r="D1229" s="200" t="s">
        <v>195</v>
      </c>
      <c r="E1229" s="211" t="s">
        <v>19</v>
      </c>
      <c r="F1229" s="212" t="s">
        <v>2609</v>
      </c>
      <c r="G1229" s="210"/>
      <c r="H1229" s="213">
        <v>7.0000000000000001E-3</v>
      </c>
      <c r="I1229" s="214"/>
      <c r="J1229" s="210"/>
      <c r="K1229" s="210"/>
      <c r="L1229" s="215"/>
      <c r="M1229" s="216"/>
      <c r="N1229" s="217"/>
      <c r="O1229" s="217"/>
      <c r="P1229" s="217"/>
      <c r="Q1229" s="217"/>
      <c r="R1229" s="217"/>
      <c r="S1229" s="217"/>
      <c r="T1229" s="218"/>
      <c r="AT1229" s="219" t="s">
        <v>195</v>
      </c>
      <c r="AU1229" s="219" t="s">
        <v>82</v>
      </c>
      <c r="AV1229" s="14" t="s">
        <v>82</v>
      </c>
      <c r="AW1229" s="14" t="s">
        <v>35</v>
      </c>
      <c r="AX1229" s="14" t="s">
        <v>73</v>
      </c>
      <c r="AY1229" s="219" t="s">
        <v>185</v>
      </c>
    </row>
    <row r="1230" spans="1:65" s="14" customFormat="1" ht="11.25">
      <c r="B1230" s="209"/>
      <c r="C1230" s="210"/>
      <c r="D1230" s="200" t="s">
        <v>195</v>
      </c>
      <c r="E1230" s="211" t="s">
        <v>19</v>
      </c>
      <c r="F1230" s="212" t="s">
        <v>2609</v>
      </c>
      <c r="G1230" s="210"/>
      <c r="H1230" s="213">
        <v>7.0000000000000001E-3</v>
      </c>
      <c r="I1230" s="214"/>
      <c r="J1230" s="210"/>
      <c r="K1230" s="210"/>
      <c r="L1230" s="215"/>
      <c r="M1230" s="216"/>
      <c r="N1230" s="217"/>
      <c r="O1230" s="217"/>
      <c r="P1230" s="217"/>
      <c r="Q1230" s="217"/>
      <c r="R1230" s="217"/>
      <c r="S1230" s="217"/>
      <c r="T1230" s="218"/>
      <c r="AT1230" s="219" t="s">
        <v>195</v>
      </c>
      <c r="AU1230" s="219" t="s">
        <v>82</v>
      </c>
      <c r="AV1230" s="14" t="s">
        <v>82</v>
      </c>
      <c r="AW1230" s="14" t="s">
        <v>35</v>
      </c>
      <c r="AX1230" s="14" t="s">
        <v>73</v>
      </c>
      <c r="AY1230" s="219" t="s">
        <v>185</v>
      </c>
    </row>
    <row r="1231" spans="1:65" s="14" customFormat="1" ht="11.25">
      <c r="B1231" s="209"/>
      <c r="C1231" s="210"/>
      <c r="D1231" s="200" t="s">
        <v>195</v>
      </c>
      <c r="E1231" s="211" t="s">
        <v>19</v>
      </c>
      <c r="F1231" s="212" t="s">
        <v>2610</v>
      </c>
      <c r="G1231" s="210"/>
      <c r="H1231" s="213">
        <v>2E-3</v>
      </c>
      <c r="I1231" s="214"/>
      <c r="J1231" s="210"/>
      <c r="K1231" s="210"/>
      <c r="L1231" s="215"/>
      <c r="M1231" s="216"/>
      <c r="N1231" s="217"/>
      <c r="O1231" s="217"/>
      <c r="P1231" s="217"/>
      <c r="Q1231" s="217"/>
      <c r="R1231" s="217"/>
      <c r="S1231" s="217"/>
      <c r="T1231" s="218"/>
      <c r="AT1231" s="219" t="s">
        <v>195</v>
      </c>
      <c r="AU1231" s="219" t="s">
        <v>82</v>
      </c>
      <c r="AV1231" s="14" t="s">
        <v>82</v>
      </c>
      <c r="AW1231" s="14" t="s">
        <v>35</v>
      </c>
      <c r="AX1231" s="14" t="s">
        <v>73</v>
      </c>
      <c r="AY1231" s="219" t="s">
        <v>185</v>
      </c>
    </row>
    <row r="1232" spans="1:65" s="14" customFormat="1" ht="11.25">
      <c r="B1232" s="209"/>
      <c r="C1232" s="210"/>
      <c r="D1232" s="200" t="s">
        <v>195</v>
      </c>
      <c r="E1232" s="211" t="s">
        <v>19</v>
      </c>
      <c r="F1232" s="212" t="s">
        <v>2610</v>
      </c>
      <c r="G1232" s="210"/>
      <c r="H1232" s="213">
        <v>2E-3</v>
      </c>
      <c r="I1232" s="214"/>
      <c r="J1232" s="210"/>
      <c r="K1232" s="210"/>
      <c r="L1232" s="215"/>
      <c r="M1232" s="216"/>
      <c r="N1232" s="217"/>
      <c r="O1232" s="217"/>
      <c r="P1232" s="217"/>
      <c r="Q1232" s="217"/>
      <c r="R1232" s="217"/>
      <c r="S1232" s="217"/>
      <c r="T1232" s="218"/>
      <c r="AT1232" s="219" t="s">
        <v>195</v>
      </c>
      <c r="AU1232" s="219" t="s">
        <v>82</v>
      </c>
      <c r="AV1232" s="14" t="s">
        <v>82</v>
      </c>
      <c r="AW1232" s="14" t="s">
        <v>35</v>
      </c>
      <c r="AX1232" s="14" t="s">
        <v>73</v>
      </c>
      <c r="AY1232" s="219" t="s">
        <v>185</v>
      </c>
    </row>
    <row r="1233" spans="1:65" s="15" customFormat="1" ht="11.25">
      <c r="B1233" s="220"/>
      <c r="C1233" s="221"/>
      <c r="D1233" s="200" t="s">
        <v>195</v>
      </c>
      <c r="E1233" s="222" t="s">
        <v>19</v>
      </c>
      <c r="F1233" s="223" t="s">
        <v>226</v>
      </c>
      <c r="G1233" s="221"/>
      <c r="H1233" s="224">
        <v>0.16200000000000003</v>
      </c>
      <c r="I1233" s="225"/>
      <c r="J1233" s="221"/>
      <c r="K1233" s="221"/>
      <c r="L1233" s="226"/>
      <c r="M1233" s="227"/>
      <c r="N1233" s="228"/>
      <c r="O1233" s="228"/>
      <c r="P1233" s="228"/>
      <c r="Q1233" s="228"/>
      <c r="R1233" s="228"/>
      <c r="S1233" s="228"/>
      <c r="T1233" s="229"/>
      <c r="AT1233" s="230" t="s">
        <v>195</v>
      </c>
      <c r="AU1233" s="230" t="s">
        <v>82</v>
      </c>
      <c r="AV1233" s="15" t="s">
        <v>135</v>
      </c>
      <c r="AW1233" s="15" t="s">
        <v>35</v>
      </c>
      <c r="AX1233" s="15" t="s">
        <v>80</v>
      </c>
      <c r="AY1233" s="230" t="s">
        <v>185</v>
      </c>
    </row>
    <row r="1234" spans="1:65" s="2" customFormat="1" ht="24.2" customHeight="1">
      <c r="A1234" s="36"/>
      <c r="B1234" s="37"/>
      <c r="C1234" s="180" t="s">
        <v>2019</v>
      </c>
      <c r="D1234" s="180" t="s">
        <v>187</v>
      </c>
      <c r="E1234" s="181" t="s">
        <v>1896</v>
      </c>
      <c r="F1234" s="182" t="s">
        <v>1897</v>
      </c>
      <c r="G1234" s="183" t="s">
        <v>439</v>
      </c>
      <c r="H1234" s="184">
        <v>21</v>
      </c>
      <c r="I1234" s="185"/>
      <c r="J1234" s="186">
        <f>ROUND(I1234*H1234,2)</f>
        <v>0</v>
      </c>
      <c r="K1234" s="182" t="s">
        <v>191</v>
      </c>
      <c r="L1234" s="41"/>
      <c r="M1234" s="187" t="s">
        <v>19</v>
      </c>
      <c r="N1234" s="188" t="s">
        <v>44</v>
      </c>
      <c r="O1234" s="66"/>
      <c r="P1234" s="189">
        <f>O1234*H1234</f>
        <v>0</v>
      </c>
      <c r="Q1234" s="189">
        <v>0</v>
      </c>
      <c r="R1234" s="189">
        <f>Q1234*H1234</f>
        <v>0</v>
      </c>
      <c r="S1234" s="189">
        <v>0</v>
      </c>
      <c r="T1234" s="190">
        <f>S1234*H1234</f>
        <v>0</v>
      </c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R1234" s="191" t="s">
        <v>339</v>
      </c>
      <c r="AT1234" s="191" t="s">
        <v>187</v>
      </c>
      <c r="AU1234" s="191" t="s">
        <v>82</v>
      </c>
      <c r="AY1234" s="19" t="s">
        <v>185</v>
      </c>
      <c r="BE1234" s="192">
        <f>IF(N1234="základní",J1234,0)</f>
        <v>0</v>
      </c>
      <c r="BF1234" s="192">
        <f>IF(N1234="snížená",J1234,0)</f>
        <v>0</v>
      </c>
      <c r="BG1234" s="192">
        <f>IF(N1234="zákl. přenesená",J1234,0)</f>
        <v>0</v>
      </c>
      <c r="BH1234" s="192">
        <f>IF(N1234="sníž. přenesená",J1234,0)</f>
        <v>0</v>
      </c>
      <c r="BI1234" s="192">
        <f>IF(N1234="nulová",J1234,0)</f>
        <v>0</v>
      </c>
      <c r="BJ1234" s="19" t="s">
        <v>80</v>
      </c>
      <c r="BK1234" s="192">
        <f>ROUND(I1234*H1234,2)</f>
        <v>0</v>
      </c>
      <c r="BL1234" s="19" t="s">
        <v>339</v>
      </c>
      <c r="BM1234" s="191" t="s">
        <v>2611</v>
      </c>
    </row>
    <row r="1235" spans="1:65" s="2" customFormat="1" ht="11.25">
      <c r="A1235" s="36"/>
      <c r="B1235" s="37"/>
      <c r="C1235" s="38"/>
      <c r="D1235" s="193" t="s">
        <v>193</v>
      </c>
      <c r="E1235" s="38"/>
      <c r="F1235" s="194" t="s">
        <v>1899</v>
      </c>
      <c r="G1235" s="38"/>
      <c r="H1235" s="38"/>
      <c r="I1235" s="195"/>
      <c r="J1235" s="38"/>
      <c r="K1235" s="38"/>
      <c r="L1235" s="41"/>
      <c r="M1235" s="196"/>
      <c r="N1235" s="197"/>
      <c r="O1235" s="66"/>
      <c r="P1235" s="66"/>
      <c r="Q1235" s="66"/>
      <c r="R1235" s="66"/>
      <c r="S1235" s="66"/>
      <c r="T1235" s="67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T1235" s="19" t="s">
        <v>193</v>
      </c>
      <c r="AU1235" s="19" t="s">
        <v>82</v>
      </c>
    </row>
    <row r="1236" spans="1:65" s="13" customFormat="1" ht="11.25">
      <c r="B1236" s="198"/>
      <c r="C1236" s="199"/>
      <c r="D1236" s="200" t="s">
        <v>195</v>
      </c>
      <c r="E1236" s="201" t="s">
        <v>19</v>
      </c>
      <c r="F1236" s="202" t="s">
        <v>2227</v>
      </c>
      <c r="G1236" s="199"/>
      <c r="H1236" s="201" t="s">
        <v>19</v>
      </c>
      <c r="I1236" s="203"/>
      <c r="J1236" s="199"/>
      <c r="K1236" s="199"/>
      <c r="L1236" s="204"/>
      <c r="M1236" s="205"/>
      <c r="N1236" s="206"/>
      <c r="O1236" s="206"/>
      <c r="P1236" s="206"/>
      <c r="Q1236" s="206"/>
      <c r="R1236" s="206"/>
      <c r="S1236" s="206"/>
      <c r="T1236" s="207"/>
      <c r="AT1236" s="208" t="s">
        <v>195</v>
      </c>
      <c r="AU1236" s="208" t="s">
        <v>82</v>
      </c>
      <c r="AV1236" s="13" t="s">
        <v>80</v>
      </c>
      <c r="AW1236" s="13" t="s">
        <v>35</v>
      </c>
      <c r="AX1236" s="13" t="s">
        <v>73</v>
      </c>
      <c r="AY1236" s="208" t="s">
        <v>185</v>
      </c>
    </row>
    <row r="1237" spans="1:65" s="13" customFormat="1" ht="11.25">
      <c r="B1237" s="198"/>
      <c r="C1237" s="199"/>
      <c r="D1237" s="200" t="s">
        <v>195</v>
      </c>
      <c r="E1237" s="201" t="s">
        <v>19</v>
      </c>
      <c r="F1237" s="202" t="s">
        <v>2374</v>
      </c>
      <c r="G1237" s="199"/>
      <c r="H1237" s="201" t="s">
        <v>19</v>
      </c>
      <c r="I1237" s="203"/>
      <c r="J1237" s="199"/>
      <c r="K1237" s="199"/>
      <c r="L1237" s="204"/>
      <c r="M1237" s="205"/>
      <c r="N1237" s="206"/>
      <c r="O1237" s="206"/>
      <c r="P1237" s="206"/>
      <c r="Q1237" s="206"/>
      <c r="R1237" s="206"/>
      <c r="S1237" s="206"/>
      <c r="T1237" s="207"/>
      <c r="AT1237" s="208" t="s">
        <v>195</v>
      </c>
      <c r="AU1237" s="208" t="s">
        <v>82</v>
      </c>
      <c r="AV1237" s="13" t="s">
        <v>80</v>
      </c>
      <c r="AW1237" s="13" t="s">
        <v>35</v>
      </c>
      <c r="AX1237" s="13" t="s">
        <v>73</v>
      </c>
      <c r="AY1237" s="208" t="s">
        <v>185</v>
      </c>
    </row>
    <row r="1238" spans="1:65" s="14" customFormat="1" ht="11.25">
      <c r="B1238" s="209"/>
      <c r="C1238" s="210"/>
      <c r="D1238" s="200" t="s">
        <v>195</v>
      </c>
      <c r="E1238" s="211" t="s">
        <v>19</v>
      </c>
      <c r="F1238" s="212" t="s">
        <v>2375</v>
      </c>
      <c r="G1238" s="210"/>
      <c r="H1238" s="213">
        <v>8</v>
      </c>
      <c r="I1238" s="214"/>
      <c r="J1238" s="210"/>
      <c r="K1238" s="210"/>
      <c r="L1238" s="215"/>
      <c r="M1238" s="216"/>
      <c r="N1238" s="217"/>
      <c r="O1238" s="217"/>
      <c r="P1238" s="217"/>
      <c r="Q1238" s="217"/>
      <c r="R1238" s="217"/>
      <c r="S1238" s="217"/>
      <c r="T1238" s="218"/>
      <c r="AT1238" s="219" t="s">
        <v>195</v>
      </c>
      <c r="AU1238" s="219" t="s">
        <v>82</v>
      </c>
      <c r="AV1238" s="14" t="s">
        <v>82</v>
      </c>
      <c r="AW1238" s="14" t="s">
        <v>35</v>
      </c>
      <c r="AX1238" s="14" t="s">
        <v>73</v>
      </c>
      <c r="AY1238" s="219" t="s">
        <v>185</v>
      </c>
    </row>
    <row r="1239" spans="1:65" s="13" customFormat="1" ht="11.25">
      <c r="B1239" s="198"/>
      <c r="C1239" s="199"/>
      <c r="D1239" s="200" t="s">
        <v>195</v>
      </c>
      <c r="E1239" s="201" t="s">
        <v>19</v>
      </c>
      <c r="F1239" s="202" t="s">
        <v>1695</v>
      </c>
      <c r="G1239" s="199"/>
      <c r="H1239" s="201" t="s">
        <v>19</v>
      </c>
      <c r="I1239" s="203"/>
      <c r="J1239" s="199"/>
      <c r="K1239" s="199"/>
      <c r="L1239" s="204"/>
      <c r="M1239" s="205"/>
      <c r="N1239" s="206"/>
      <c r="O1239" s="206"/>
      <c r="P1239" s="206"/>
      <c r="Q1239" s="206"/>
      <c r="R1239" s="206"/>
      <c r="S1239" s="206"/>
      <c r="T1239" s="207"/>
      <c r="AT1239" s="208" t="s">
        <v>195</v>
      </c>
      <c r="AU1239" s="208" t="s">
        <v>82</v>
      </c>
      <c r="AV1239" s="13" t="s">
        <v>80</v>
      </c>
      <c r="AW1239" s="13" t="s">
        <v>35</v>
      </c>
      <c r="AX1239" s="13" t="s">
        <v>73</v>
      </c>
      <c r="AY1239" s="208" t="s">
        <v>185</v>
      </c>
    </row>
    <row r="1240" spans="1:65" s="14" customFormat="1" ht="11.25">
      <c r="B1240" s="209"/>
      <c r="C1240" s="210"/>
      <c r="D1240" s="200" t="s">
        <v>195</v>
      </c>
      <c r="E1240" s="211" t="s">
        <v>19</v>
      </c>
      <c r="F1240" s="212" t="s">
        <v>2376</v>
      </c>
      <c r="G1240" s="210"/>
      <c r="H1240" s="213">
        <v>9</v>
      </c>
      <c r="I1240" s="214"/>
      <c r="J1240" s="210"/>
      <c r="K1240" s="210"/>
      <c r="L1240" s="215"/>
      <c r="M1240" s="216"/>
      <c r="N1240" s="217"/>
      <c r="O1240" s="217"/>
      <c r="P1240" s="217"/>
      <c r="Q1240" s="217"/>
      <c r="R1240" s="217"/>
      <c r="S1240" s="217"/>
      <c r="T1240" s="218"/>
      <c r="AT1240" s="219" t="s">
        <v>195</v>
      </c>
      <c r="AU1240" s="219" t="s">
        <v>82</v>
      </c>
      <c r="AV1240" s="14" t="s">
        <v>82</v>
      </c>
      <c r="AW1240" s="14" t="s">
        <v>35</v>
      </c>
      <c r="AX1240" s="14" t="s">
        <v>73</v>
      </c>
      <c r="AY1240" s="219" t="s">
        <v>185</v>
      </c>
    </row>
    <row r="1241" spans="1:65" s="13" customFormat="1" ht="11.25">
      <c r="B1241" s="198"/>
      <c r="C1241" s="199"/>
      <c r="D1241" s="200" t="s">
        <v>195</v>
      </c>
      <c r="E1241" s="201" t="s">
        <v>19</v>
      </c>
      <c r="F1241" s="202" t="s">
        <v>1697</v>
      </c>
      <c r="G1241" s="199"/>
      <c r="H1241" s="201" t="s">
        <v>19</v>
      </c>
      <c r="I1241" s="203"/>
      <c r="J1241" s="199"/>
      <c r="K1241" s="199"/>
      <c r="L1241" s="204"/>
      <c r="M1241" s="205"/>
      <c r="N1241" s="206"/>
      <c r="O1241" s="206"/>
      <c r="P1241" s="206"/>
      <c r="Q1241" s="206"/>
      <c r="R1241" s="206"/>
      <c r="S1241" s="206"/>
      <c r="T1241" s="207"/>
      <c r="AT1241" s="208" t="s">
        <v>195</v>
      </c>
      <c r="AU1241" s="208" t="s">
        <v>82</v>
      </c>
      <c r="AV1241" s="13" t="s">
        <v>80</v>
      </c>
      <c r="AW1241" s="13" t="s">
        <v>35</v>
      </c>
      <c r="AX1241" s="13" t="s">
        <v>73</v>
      </c>
      <c r="AY1241" s="208" t="s">
        <v>185</v>
      </c>
    </row>
    <row r="1242" spans="1:65" s="14" customFormat="1" ht="11.25">
      <c r="B1242" s="209"/>
      <c r="C1242" s="210"/>
      <c r="D1242" s="200" t="s">
        <v>195</v>
      </c>
      <c r="E1242" s="211" t="s">
        <v>19</v>
      </c>
      <c r="F1242" s="212" t="s">
        <v>1939</v>
      </c>
      <c r="G1242" s="210"/>
      <c r="H1242" s="213">
        <v>4</v>
      </c>
      <c r="I1242" s="214"/>
      <c r="J1242" s="210"/>
      <c r="K1242" s="210"/>
      <c r="L1242" s="215"/>
      <c r="M1242" s="216"/>
      <c r="N1242" s="217"/>
      <c r="O1242" s="217"/>
      <c r="P1242" s="217"/>
      <c r="Q1242" s="217"/>
      <c r="R1242" s="217"/>
      <c r="S1242" s="217"/>
      <c r="T1242" s="218"/>
      <c r="AT1242" s="219" t="s">
        <v>195</v>
      </c>
      <c r="AU1242" s="219" t="s">
        <v>82</v>
      </c>
      <c r="AV1242" s="14" t="s">
        <v>82</v>
      </c>
      <c r="AW1242" s="14" t="s">
        <v>35</v>
      </c>
      <c r="AX1242" s="14" t="s">
        <v>73</v>
      </c>
      <c r="AY1242" s="219" t="s">
        <v>185</v>
      </c>
    </row>
    <row r="1243" spans="1:65" s="15" customFormat="1" ht="11.25">
      <c r="B1243" s="220"/>
      <c r="C1243" s="221"/>
      <c r="D1243" s="200" t="s">
        <v>195</v>
      </c>
      <c r="E1243" s="222" t="s">
        <v>19</v>
      </c>
      <c r="F1243" s="223" t="s">
        <v>226</v>
      </c>
      <c r="G1243" s="221"/>
      <c r="H1243" s="224">
        <v>21</v>
      </c>
      <c r="I1243" s="225"/>
      <c r="J1243" s="221"/>
      <c r="K1243" s="221"/>
      <c r="L1243" s="226"/>
      <c r="M1243" s="227"/>
      <c r="N1243" s="228"/>
      <c r="O1243" s="228"/>
      <c r="P1243" s="228"/>
      <c r="Q1243" s="228"/>
      <c r="R1243" s="228"/>
      <c r="S1243" s="228"/>
      <c r="T1243" s="229"/>
      <c r="AT1243" s="230" t="s">
        <v>195</v>
      </c>
      <c r="AU1243" s="230" t="s">
        <v>82</v>
      </c>
      <c r="AV1243" s="15" t="s">
        <v>135</v>
      </c>
      <c r="AW1243" s="15" t="s">
        <v>35</v>
      </c>
      <c r="AX1243" s="15" t="s">
        <v>80</v>
      </c>
      <c r="AY1243" s="230" t="s">
        <v>185</v>
      </c>
    </row>
    <row r="1244" spans="1:65" s="2" customFormat="1" ht="16.5" customHeight="1">
      <c r="A1244" s="36"/>
      <c r="B1244" s="37"/>
      <c r="C1244" s="237" t="s">
        <v>2024</v>
      </c>
      <c r="D1244" s="237" t="s">
        <v>520</v>
      </c>
      <c r="E1244" s="238" t="s">
        <v>1900</v>
      </c>
      <c r="F1244" s="239" t="s">
        <v>1901</v>
      </c>
      <c r="G1244" s="240" t="s">
        <v>439</v>
      </c>
      <c r="H1244" s="241">
        <v>21</v>
      </c>
      <c r="I1244" s="242"/>
      <c r="J1244" s="243">
        <f>ROUND(I1244*H1244,2)</f>
        <v>0</v>
      </c>
      <c r="K1244" s="239" t="s">
        <v>191</v>
      </c>
      <c r="L1244" s="244"/>
      <c r="M1244" s="245" t="s">
        <v>19</v>
      </c>
      <c r="N1244" s="246" t="s">
        <v>44</v>
      </c>
      <c r="O1244" s="66"/>
      <c r="P1244" s="189">
        <f>O1244*H1244</f>
        <v>0</v>
      </c>
      <c r="Q1244" s="189">
        <v>1.95E-2</v>
      </c>
      <c r="R1244" s="189">
        <f>Q1244*H1244</f>
        <v>0.40949999999999998</v>
      </c>
      <c r="S1244" s="189">
        <v>0</v>
      </c>
      <c r="T1244" s="190">
        <f>S1244*H1244</f>
        <v>0</v>
      </c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R1244" s="191" t="s">
        <v>627</v>
      </c>
      <c r="AT1244" s="191" t="s">
        <v>520</v>
      </c>
      <c r="AU1244" s="191" t="s">
        <v>82</v>
      </c>
      <c r="AY1244" s="19" t="s">
        <v>185</v>
      </c>
      <c r="BE1244" s="192">
        <f>IF(N1244="základní",J1244,0)</f>
        <v>0</v>
      </c>
      <c r="BF1244" s="192">
        <f>IF(N1244="snížená",J1244,0)</f>
        <v>0</v>
      </c>
      <c r="BG1244" s="192">
        <f>IF(N1244="zákl. přenesená",J1244,0)</f>
        <v>0</v>
      </c>
      <c r="BH1244" s="192">
        <f>IF(N1244="sníž. přenesená",J1244,0)</f>
        <v>0</v>
      </c>
      <c r="BI1244" s="192">
        <f>IF(N1244="nulová",J1244,0)</f>
        <v>0</v>
      </c>
      <c r="BJ1244" s="19" t="s">
        <v>80</v>
      </c>
      <c r="BK1244" s="192">
        <f>ROUND(I1244*H1244,2)</f>
        <v>0</v>
      </c>
      <c r="BL1244" s="19" t="s">
        <v>339</v>
      </c>
      <c r="BM1244" s="191" t="s">
        <v>2612</v>
      </c>
    </row>
    <row r="1245" spans="1:65" s="13" customFormat="1" ht="11.25">
      <c r="B1245" s="198"/>
      <c r="C1245" s="199"/>
      <c r="D1245" s="200" t="s">
        <v>195</v>
      </c>
      <c r="E1245" s="201" t="s">
        <v>19</v>
      </c>
      <c r="F1245" s="202" t="s">
        <v>2227</v>
      </c>
      <c r="G1245" s="199"/>
      <c r="H1245" s="201" t="s">
        <v>19</v>
      </c>
      <c r="I1245" s="203"/>
      <c r="J1245" s="199"/>
      <c r="K1245" s="199"/>
      <c r="L1245" s="204"/>
      <c r="M1245" s="205"/>
      <c r="N1245" s="206"/>
      <c r="O1245" s="206"/>
      <c r="P1245" s="206"/>
      <c r="Q1245" s="206"/>
      <c r="R1245" s="206"/>
      <c r="S1245" s="206"/>
      <c r="T1245" s="207"/>
      <c r="AT1245" s="208" t="s">
        <v>195</v>
      </c>
      <c r="AU1245" s="208" t="s">
        <v>82</v>
      </c>
      <c r="AV1245" s="13" t="s">
        <v>80</v>
      </c>
      <c r="AW1245" s="13" t="s">
        <v>35</v>
      </c>
      <c r="AX1245" s="13" t="s">
        <v>73</v>
      </c>
      <c r="AY1245" s="208" t="s">
        <v>185</v>
      </c>
    </row>
    <row r="1246" spans="1:65" s="13" customFormat="1" ht="11.25">
      <c r="B1246" s="198"/>
      <c r="C1246" s="199"/>
      <c r="D1246" s="200" t="s">
        <v>195</v>
      </c>
      <c r="E1246" s="201" t="s">
        <v>19</v>
      </c>
      <c r="F1246" s="202" t="s">
        <v>2374</v>
      </c>
      <c r="G1246" s="199"/>
      <c r="H1246" s="201" t="s">
        <v>19</v>
      </c>
      <c r="I1246" s="203"/>
      <c r="J1246" s="199"/>
      <c r="K1246" s="199"/>
      <c r="L1246" s="204"/>
      <c r="M1246" s="205"/>
      <c r="N1246" s="206"/>
      <c r="O1246" s="206"/>
      <c r="P1246" s="206"/>
      <c r="Q1246" s="206"/>
      <c r="R1246" s="206"/>
      <c r="S1246" s="206"/>
      <c r="T1246" s="207"/>
      <c r="AT1246" s="208" t="s">
        <v>195</v>
      </c>
      <c r="AU1246" s="208" t="s">
        <v>82</v>
      </c>
      <c r="AV1246" s="13" t="s">
        <v>80</v>
      </c>
      <c r="AW1246" s="13" t="s">
        <v>35</v>
      </c>
      <c r="AX1246" s="13" t="s">
        <v>73</v>
      </c>
      <c r="AY1246" s="208" t="s">
        <v>185</v>
      </c>
    </row>
    <row r="1247" spans="1:65" s="14" customFormat="1" ht="11.25">
      <c r="B1247" s="209"/>
      <c r="C1247" s="210"/>
      <c r="D1247" s="200" t="s">
        <v>195</v>
      </c>
      <c r="E1247" s="211" t="s">
        <v>19</v>
      </c>
      <c r="F1247" s="212" t="s">
        <v>2375</v>
      </c>
      <c r="G1247" s="210"/>
      <c r="H1247" s="213">
        <v>8</v>
      </c>
      <c r="I1247" s="214"/>
      <c r="J1247" s="210"/>
      <c r="K1247" s="210"/>
      <c r="L1247" s="215"/>
      <c r="M1247" s="216"/>
      <c r="N1247" s="217"/>
      <c r="O1247" s="217"/>
      <c r="P1247" s="217"/>
      <c r="Q1247" s="217"/>
      <c r="R1247" s="217"/>
      <c r="S1247" s="217"/>
      <c r="T1247" s="218"/>
      <c r="AT1247" s="219" t="s">
        <v>195</v>
      </c>
      <c r="AU1247" s="219" t="s">
        <v>82</v>
      </c>
      <c r="AV1247" s="14" t="s">
        <v>82</v>
      </c>
      <c r="AW1247" s="14" t="s">
        <v>35</v>
      </c>
      <c r="AX1247" s="14" t="s">
        <v>73</v>
      </c>
      <c r="AY1247" s="219" t="s">
        <v>185</v>
      </c>
    </row>
    <row r="1248" spans="1:65" s="13" customFormat="1" ht="11.25">
      <c r="B1248" s="198"/>
      <c r="C1248" s="199"/>
      <c r="D1248" s="200" t="s">
        <v>195</v>
      </c>
      <c r="E1248" s="201" t="s">
        <v>19</v>
      </c>
      <c r="F1248" s="202" t="s">
        <v>1695</v>
      </c>
      <c r="G1248" s="199"/>
      <c r="H1248" s="201" t="s">
        <v>19</v>
      </c>
      <c r="I1248" s="203"/>
      <c r="J1248" s="199"/>
      <c r="K1248" s="199"/>
      <c r="L1248" s="204"/>
      <c r="M1248" s="205"/>
      <c r="N1248" s="206"/>
      <c r="O1248" s="206"/>
      <c r="P1248" s="206"/>
      <c r="Q1248" s="206"/>
      <c r="R1248" s="206"/>
      <c r="S1248" s="206"/>
      <c r="T1248" s="207"/>
      <c r="AT1248" s="208" t="s">
        <v>195</v>
      </c>
      <c r="AU1248" s="208" t="s">
        <v>82</v>
      </c>
      <c r="AV1248" s="13" t="s">
        <v>80</v>
      </c>
      <c r="AW1248" s="13" t="s">
        <v>35</v>
      </c>
      <c r="AX1248" s="13" t="s">
        <v>73</v>
      </c>
      <c r="AY1248" s="208" t="s">
        <v>185</v>
      </c>
    </row>
    <row r="1249" spans="1:65" s="14" customFormat="1" ht="11.25">
      <c r="B1249" s="209"/>
      <c r="C1249" s="210"/>
      <c r="D1249" s="200" t="s">
        <v>195</v>
      </c>
      <c r="E1249" s="211" t="s">
        <v>19</v>
      </c>
      <c r="F1249" s="212" t="s">
        <v>2376</v>
      </c>
      <c r="G1249" s="210"/>
      <c r="H1249" s="213">
        <v>9</v>
      </c>
      <c r="I1249" s="214"/>
      <c r="J1249" s="210"/>
      <c r="K1249" s="210"/>
      <c r="L1249" s="215"/>
      <c r="M1249" s="216"/>
      <c r="N1249" s="217"/>
      <c r="O1249" s="217"/>
      <c r="P1249" s="217"/>
      <c r="Q1249" s="217"/>
      <c r="R1249" s="217"/>
      <c r="S1249" s="217"/>
      <c r="T1249" s="218"/>
      <c r="AT1249" s="219" t="s">
        <v>195</v>
      </c>
      <c r="AU1249" s="219" t="s">
        <v>82</v>
      </c>
      <c r="AV1249" s="14" t="s">
        <v>82</v>
      </c>
      <c r="AW1249" s="14" t="s">
        <v>35</v>
      </c>
      <c r="AX1249" s="14" t="s">
        <v>73</v>
      </c>
      <c r="AY1249" s="219" t="s">
        <v>185</v>
      </c>
    </row>
    <row r="1250" spans="1:65" s="13" customFormat="1" ht="11.25">
      <c r="B1250" s="198"/>
      <c r="C1250" s="199"/>
      <c r="D1250" s="200" t="s">
        <v>195</v>
      </c>
      <c r="E1250" s="201" t="s">
        <v>19</v>
      </c>
      <c r="F1250" s="202" t="s">
        <v>1697</v>
      </c>
      <c r="G1250" s="199"/>
      <c r="H1250" s="201" t="s">
        <v>19</v>
      </c>
      <c r="I1250" s="203"/>
      <c r="J1250" s="199"/>
      <c r="K1250" s="199"/>
      <c r="L1250" s="204"/>
      <c r="M1250" s="205"/>
      <c r="N1250" s="206"/>
      <c r="O1250" s="206"/>
      <c r="P1250" s="206"/>
      <c r="Q1250" s="206"/>
      <c r="R1250" s="206"/>
      <c r="S1250" s="206"/>
      <c r="T1250" s="207"/>
      <c r="AT1250" s="208" t="s">
        <v>195</v>
      </c>
      <c r="AU1250" s="208" t="s">
        <v>82</v>
      </c>
      <c r="AV1250" s="13" t="s">
        <v>80</v>
      </c>
      <c r="AW1250" s="13" t="s">
        <v>35</v>
      </c>
      <c r="AX1250" s="13" t="s">
        <v>73</v>
      </c>
      <c r="AY1250" s="208" t="s">
        <v>185</v>
      </c>
    </row>
    <row r="1251" spans="1:65" s="14" customFormat="1" ht="11.25">
      <c r="B1251" s="209"/>
      <c r="C1251" s="210"/>
      <c r="D1251" s="200" t="s">
        <v>195</v>
      </c>
      <c r="E1251" s="211" t="s">
        <v>19</v>
      </c>
      <c r="F1251" s="212" t="s">
        <v>1939</v>
      </c>
      <c r="G1251" s="210"/>
      <c r="H1251" s="213">
        <v>4</v>
      </c>
      <c r="I1251" s="214"/>
      <c r="J1251" s="210"/>
      <c r="K1251" s="210"/>
      <c r="L1251" s="215"/>
      <c r="M1251" s="216"/>
      <c r="N1251" s="217"/>
      <c r="O1251" s="217"/>
      <c r="P1251" s="217"/>
      <c r="Q1251" s="217"/>
      <c r="R1251" s="217"/>
      <c r="S1251" s="217"/>
      <c r="T1251" s="218"/>
      <c r="AT1251" s="219" t="s">
        <v>195</v>
      </c>
      <c r="AU1251" s="219" t="s">
        <v>82</v>
      </c>
      <c r="AV1251" s="14" t="s">
        <v>82</v>
      </c>
      <c r="AW1251" s="14" t="s">
        <v>35</v>
      </c>
      <c r="AX1251" s="14" t="s">
        <v>73</v>
      </c>
      <c r="AY1251" s="219" t="s">
        <v>185</v>
      </c>
    </row>
    <row r="1252" spans="1:65" s="15" customFormat="1" ht="11.25">
      <c r="B1252" s="220"/>
      <c r="C1252" s="221"/>
      <c r="D1252" s="200" t="s">
        <v>195</v>
      </c>
      <c r="E1252" s="222" t="s">
        <v>19</v>
      </c>
      <c r="F1252" s="223" t="s">
        <v>226</v>
      </c>
      <c r="G1252" s="221"/>
      <c r="H1252" s="224">
        <v>21</v>
      </c>
      <c r="I1252" s="225"/>
      <c r="J1252" s="221"/>
      <c r="K1252" s="221"/>
      <c r="L1252" s="226"/>
      <c r="M1252" s="227"/>
      <c r="N1252" s="228"/>
      <c r="O1252" s="228"/>
      <c r="P1252" s="228"/>
      <c r="Q1252" s="228"/>
      <c r="R1252" s="228"/>
      <c r="S1252" s="228"/>
      <c r="T1252" s="229"/>
      <c r="AT1252" s="230" t="s">
        <v>195</v>
      </c>
      <c r="AU1252" s="230" t="s">
        <v>82</v>
      </c>
      <c r="AV1252" s="15" t="s">
        <v>135</v>
      </c>
      <c r="AW1252" s="15" t="s">
        <v>35</v>
      </c>
      <c r="AX1252" s="15" t="s">
        <v>80</v>
      </c>
      <c r="AY1252" s="230" t="s">
        <v>185</v>
      </c>
    </row>
    <row r="1253" spans="1:65" s="2" customFormat="1" ht="24.2" customHeight="1">
      <c r="A1253" s="36"/>
      <c r="B1253" s="37"/>
      <c r="C1253" s="180" t="s">
        <v>2029</v>
      </c>
      <c r="D1253" s="180" t="s">
        <v>187</v>
      </c>
      <c r="E1253" s="181" t="s">
        <v>1327</v>
      </c>
      <c r="F1253" s="182" t="s">
        <v>1328</v>
      </c>
      <c r="G1253" s="183" t="s">
        <v>439</v>
      </c>
      <c r="H1253" s="184">
        <v>1</v>
      </c>
      <c r="I1253" s="185"/>
      <c r="J1253" s="186">
        <f>ROUND(I1253*H1253,2)</f>
        <v>0</v>
      </c>
      <c r="K1253" s="182" t="s">
        <v>191</v>
      </c>
      <c r="L1253" s="41"/>
      <c r="M1253" s="187" t="s">
        <v>19</v>
      </c>
      <c r="N1253" s="188" t="s">
        <v>44</v>
      </c>
      <c r="O1253" s="66"/>
      <c r="P1253" s="189">
        <f>O1253*H1253</f>
        <v>0</v>
      </c>
      <c r="Q1253" s="189">
        <v>0</v>
      </c>
      <c r="R1253" s="189">
        <f>Q1253*H1253</f>
        <v>0</v>
      </c>
      <c r="S1253" s="189">
        <v>0</v>
      </c>
      <c r="T1253" s="190">
        <f>S1253*H1253</f>
        <v>0</v>
      </c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R1253" s="191" t="s">
        <v>339</v>
      </c>
      <c r="AT1253" s="191" t="s">
        <v>187</v>
      </c>
      <c r="AU1253" s="191" t="s">
        <v>82</v>
      </c>
      <c r="AY1253" s="19" t="s">
        <v>185</v>
      </c>
      <c r="BE1253" s="192">
        <f>IF(N1253="základní",J1253,0)</f>
        <v>0</v>
      </c>
      <c r="BF1253" s="192">
        <f>IF(N1253="snížená",J1253,0)</f>
        <v>0</v>
      </c>
      <c r="BG1253" s="192">
        <f>IF(N1253="zákl. přenesená",J1253,0)</f>
        <v>0</v>
      </c>
      <c r="BH1253" s="192">
        <f>IF(N1253="sníž. přenesená",J1253,0)</f>
        <v>0</v>
      </c>
      <c r="BI1253" s="192">
        <f>IF(N1253="nulová",J1253,0)</f>
        <v>0</v>
      </c>
      <c r="BJ1253" s="19" t="s">
        <v>80</v>
      </c>
      <c r="BK1253" s="192">
        <f>ROUND(I1253*H1253,2)</f>
        <v>0</v>
      </c>
      <c r="BL1253" s="19" t="s">
        <v>339</v>
      </c>
      <c r="BM1253" s="191" t="s">
        <v>2613</v>
      </c>
    </row>
    <row r="1254" spans="1:65" s="2" customFormat="1" ht="11.25">
      <c r="A1254" s="36"/>
      <c r="B1254" s="37"/>
      <c r="C1254" s="38"/>
      <c r="D1254" s="193" t="s">
        <v>193</v>
      </c>
      <c r="E1254" s="38"/>
      <c r="F1254" s="194" t="s">
        <v>1330</v>
      </c>
      <c r="G1254" s="38"/>
      <c r="H1254" s="38"/>
      <c r="I1254" s="195"/>
      <c r="J1254" s="38"/>
      <c r="K1254" s="38"/>
      <c r="L1254" s="41"/>
      <c r="M1254" s="196"/>
      <c r="N1254" s="197"/>
      <c r="O1254" s="66"/>
      <c r="P1254" s="66"/>
      <c r="Q1254" s="66"/>
      <c r="R1254" s="66"/>
      <c r="S1254" s="66"/>
      <c r="T1254" s="67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T1254" s="19" t="s">
        <v>193</v>
      </c>
      <c r="AU1254" s="19" t="s">
        <v>82</v>
      </c>
    </row>
    <row r="1255" spans="1:65" s="13" customFormat="1" ht="11.25">
      <c r="B1255" s="198"/>
      <c r="C1255" s="199"/>
      <c r="D1255" s="200" t="s">
        <v>195</v>
      </c>
      <c r="E1255" s="201" t="s">
        <v>19</v>
      </c>
      <c r="F1255" s="202" t="s">
        <v>1915</v>
      </c>
      <c r="G1255" s="199"/>
      <c r="H1255" s="201" t="s">
        <v>19</v>
      </c>
      <c r="I1255" s="203"/>
      <c r="J1255" s="199"/>
      <c r="K1255" s="199"/>
      <c r="L1255" s="204"/>
      <c r="M1255" s="205"/>
      <c r="N1255" s="206"/>
      <c r="O1255" s="206"/>
      <c r="P1255" s="206"/>
      <c r="Q1255" s="206"/>
      <c r="R1255" s="206"/>
      <c r="S1255" s="206"/>
      <c r="T1255" s="207"/>
      <c r="AT1255" s="208" t="s">
        <v>195</v>
      </c>
      <c r="AU1255" s="208" t="s">
        <v>82</v>
      </c>
      <c r="AV1255" s="13" t="s">
        <v>80</v>
      </c>
      <c r="AW1255" s="13" t="s">
        <v>35</v>
      </c>
      <c r="AX1255" s="13" t="s">
        <v>73</v>
      </c>
      <c r="AY1255" s="208" t="s">
        <v>185</v>
      </c>
    </row>
    <row r="1256" spans="1:65" s="13" customFormat="1" ht="11.25">
      <c r="B1256" s="198"/>
      <c r="C1256" s="199"/>
      <c r="D1256" s="200" t="s">
        <v>195</v>
      </c>
      <c r="E1256" s="201" t="s">
        <v>19</v>
      </c>
      <c r="F1256" s="202" t="s">
        <v>1699</v>
      </c>
      <c r="G1256" s="199"/>
      <c r="H1256" s="201" t="s">
        <v>19</v>
      </c>
      <c r="I1256" s="203"/>
      <c r="J1256" s="199"/>
      <c r="K1256" s="199"/>
      <c r="L1256" s="204"/>
      <c r="M1256" s="205"/>
      <c r="N1256" s="206"/>
      <c r="O1256" s="206"/>
      <c r="P1256" s="206"/>
      <c r="Q1256" s="206"/>
      <c r="R1256" s="206"/>
      <c r="S1256" s="206"/>
      <c r="T1256" s="207"/>
      <c r="AT1256" s="208" t="s">
        <v>195</v>
      </c>
      <c r="AU1256" s="208" t="s">
        <v>82</v>
      </c>
      <c r="AV1256" s="13" t="s">
        <v>80</v>
      </c>
      <c r="AW1256" s="13" t="s">
        <v>35</v>
      </c>
      <c r="AX1256" s="13" t="s">
        <v>73</v>
      </c>
      <c r="AY1256" s="208" t="s">
        <v>185</v>
      </c>
    </row>
    <row r="1257" spans="1:65" s="14" customFormat="1" ht="11.25">
      <c r="B1257" s="209"/>
      <c r="C1257" s="210"/>
      <c r="D1257" s="200" t="s">
        <v>195</v>
      </c>
      <c r="E1257" s="211" t="s">
        <v>19</v>
      </c>
      <c r="F1257" s="212" t="s">
        <v>80</v>
      </c>
      <c r="G1257" s="210"/>
      <c r="H1257" s="213">
        <v>1</v>
      </c>
      <c r="I1257" s="214"/>
      <c r="J1257" s="210"/>
      <c r="K1257" s="210"/>
      <c r="L1257" s="215"/>
      <c r="M1257" s="216"/>
      <c r="N1257" s="217"/>
      <c r="O1257" s="217"/>
      <c r="P1257" s="217"/>
      <c r="Q1257" s="217"/>
      <c r="R1257" s="217"/>
      <c r="S1257" s="217"/>
      <c r="T1257" s="218"/>
      <c r="AT1257" s="219" t="s">
        <v>195</v>
      </c>
      <c r="AU1257" s="219" t="s">
        <v>82</v>
      </c>
      <c r="AV1257" s="14" t="s">
        <v>82</v>
      </c>
      <c r="AW1257" s="14" t="s">
        <v>35</v>
      </c>
      <c r="AX1257" s="14" t="s">
        <v>73</v>
      </c>
      <c r="AY1257" s="219" t="s">
        <v>185</v>
      </c>
    </row>
    <row r="1258" spans="1:65" s="15" customFormat="1" ht="11.25">
      <c r="B1258" s="220"/>
      <c r="C1258" s="221"/>
      <c r="D1258" s="200" t="s">
        <v>195</v>
      </c>
      <c r="E1258" s="222" t="s">
        <v>19</v>
      </c>
      <c r="F1258" s="223" t="s">
        <v>226</v>
      </c>
      <c r="G1258" s="221"/>
      <c r="H1258" s="224">
        <v>1</v>
      </c>
      <c r="I1258" s="225"/>
      <c r="J1258" s="221"/>
      <c r="K1258" s="221"/>
      <c r="L1258" s="226"/>
      <c r="M1258" s="227"/>
      <c r="N1258" s="228"/>
      <c r="O1258" s="228"/>
      <c r="P1258" s="228"/>
      <c r="Q1258" s="228"/>
      <c r="R1258" s="228"/>
      <c r="S1258" s="228"/>
      <c r="T1258" s="229"/>
      <c r="AT1258" s="230" t="s">
        <v>195</v>
      </c>
      <c r="AU1258" s="230" t="s">
        <v>82</v>
      </c>
      <c r="AV1258" s="15" t="s">
        <v>135</v>
      </c>
      <c r="AW1258" s="15" t="s">
        <v>35</v>
      </c>
      <c r="AX1258" s="15" t="s">
        <v>80</v>
      </c>
      <c r="AY1258" s="230" t="s">
        <v>185</v>
      </c>
    </row>
    <row r="1259" spans="1:65" s="2" customFormat="1" ht="24.2" customHeight="1">
      <c r="A1259" s="36"/>
      <c r="B1259" s="37"/>
      <c r="C1259" s="237" t="s">
        <v>2034</v>
      </c>
      <c r="D1259" s="237" t="s">
        <v>520</v>
      </c>
      <c r="E1259" s="238" t="s">
        <v>1917</v>
      </c>
      <c r="F1259" s="239" t="s">
        <v>1918</v>
      </c>
      <c r="G1259" s="240" t="s">
        <v>439</v>
      </c>
      <c r="H1259" s="241">
        <v>1</v>
      </c>
      <c r="I1259" s="242"/>
      <c r="J1259" s="243">
        <f>ROUND(I1259*H1259,2)</f>
        <v>0</v>
      </c>
      <c r="K1259" s="239" t="s">
        <v>449</v>
      </c>
      <c r="L1259" s="244"/>
      <c r="M1259" s="245" t="s">
        <v>19</v>
      </c>
      <c r="N1259" s="246" t="s">
        <v>44</v>
      </c>
      <c r="O1259" s="66"/>
      <c r="P1259" s="189">
        <f>O1259*H1259</f>
        <v>0</v>
      </c>
      <c r="Q1259" s="189">
        <v>2.1499999999999998E-2</v>
      </c>
      <c r="R1259" s="189">
        <f>Q1259*H1259</f>
        <v>2.1499999999999998E-2</v>
      </c>
      <c r="S1259" s="189">
        <v>0</v>
      </c>
      <c r="T1259" s="190">
        <f>S1259*H1259</f>
        <v>0</v>
      </c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R1259" s="191" t="s">
        <v>627</v>
      </c>
      <c r="AT1259" s="191" t="s">
        <v>520</v>
      </c>
      <c r="AU1259" s="191" t="s">
        <v>82</v>
      </c>
      <c r="AY1259" s="19" t="s">
        <v>185</v>
      </c>
      <c r="BE1259" s="192">
        <f>IF(N1259="základní",J1259,0)</f>
        <v>0</v>
      </c>
      <c r="BF1259" s="192">
        <f>IF(N1259="snížená",J1259,0)</f>
        <v>0</v>
      </c>
      <c r="BG1259" s="192">
        <f>IF(N1259="zákl. přenesená",J1259,0)</f>
        <v>0</v>
      </c>
      <c r="BH1259" s="192">
        <f>IF(N1259="sníž. přenesená",J1259,0)</f>
        <v>0</v>
      </c>
      <c r="BI1259" s="192">
        <f>IF(N1259="nulová",J1259,0)</f>
        <v>0</v>
      </c>
      <c r="BJ1259" s="19" t="s">
        <v>80</v>
      </c>
      <c r="BK1259" s="192">
        <f>ROUND(I1259*H1259,2)</f>
        <v>0</v>
      </c>
      <c r="BL1259" s="19" t="s">
        <v>339</v>
      </c>
      <c r="BM1259" s="191" t="s">
        <v>2614</v>
      </c>
    </row>
    <row r="1260" spans="1:65" s="13" customFormat="1" ht="11.25">
      <c r="B1260" s="198"/>
      <c r="C1260" s="199"/>
      <c r="D1260" s="200" t="s">
        <v>195</v>
      </c>
      <c r="E1260" s="201" t="s">
        <v>19</v>
      </c>
      <c r="F1260" s="202" t="s">
        <v>1915</v>
      </c>
      <c r="G1260" s="199"/>
      <c r="H1260" s="201" t="s">
        <v>19</v>
      </c>
      <c r="I1260" s="203"/>
      <c r="J1260" s="199"/>
      <c r="K1260" s="199"/>
      <c r="L1260" s="204"/>
      <c r="M1260" s="205"/>
      <c r="N1260" s="206"/>
      <c r="O1260" s="206"/>
      <c r="P1260" s="206"/>
      <c r="Q1260" s="206"/>
      <c r="R1260" s="206"/>
      <c r="S1260" s="206"/>
      <c r="T1260" s="207"/>
      <c r="AT1260" s="208" t="s">
        <v>195</v>
      </c>
      <c r="AU1260" s="208" t="s">
        <v>82</v>
      </c>
      <c r="AV1260" s="13" t="s">
        <v>80</v>
      </c>
      <c r="AW1260" s="13" t="s">
        <v>35</v>
      </c>
      <c r="AX1260" s="13" t="s">
        <v>73</v>
      </c>
      <c r="AY1260" s="208" t="s">
        <v>185</v>
      </c>
    </row>
    <row r="1261" spans="1:65" s="13" customFormat="1" ht="11.25">
      <c r="B1261" s="198"/>
      <c r="C1261" s="199"/>
      <c r="D1261" s="200" t="s">
        <v>195</v>
      </c>
      <c r="E1261" s="201" t="s">
        <v>19</v>
      </c>
      <c r="F1261" s="202" t="s">
        <v>1699</v>
      </c>
      <c r="G1261" s="199"/>
      <c r="H1261" s="201" t="s">
        <v>19</v>
      </c>
      <c r="I1261" s="203"/>
      <c r="J1261" s="199"/>
      <c r="K1261" s="199"/>
      <c r="L1261" s="204"/>
      <c r="M1261" s="205"/>
      <c r="N1261" s="206"/>
      <c r="O1261" s="206"/>
      <c r="P1261" s="206"/>
      <c r="Q1261" s="206"/>
      <c r="R1261" s="206"/>
      <c r="S1261" s="206"/>
      <c r="T1261" s="207"/>
      <c r="AT1261" s="208" t="s">
        <v>195</v>
      </c>
      <c r="AU1261" s="208" t="s">
        <v>82</v>
      </c>
      <c r="AV1261" s="13" t="s">
        <v>80</v>
      </c>
      <c r="AW1261" s="13" t="s">
        <v>35</v>
      </c>
      <c r="AX1261" s="13" t="s">
        <v>73</v>
      </c>
      <c r="AY1261" s="208" t="s">
        <v>185</v>
      </c>
    </row>
    <row r="1262" spans="1:65" s="14" customFormat="1" ht="11.25">
      <c r="B1262" s="209"/>
      <c r="C1262" s="210"/>
      <c r="D1262" s="200" t="s">
        <v>195</v>
      </c>
      <c r="E1262" s="211" t="s">
        <v>19</v>
      </c>
      <c r="F1262" s="212" t="s">
        <v>80</v>
      </c>
      <c r="G1262" s="210"/>
      <c r="H1262" s="213">
        <v>1</v>
      </c>
      <c r="I1262" s="214"/>
      <c r="J1262" s="210"/>
      <c r="K1262" s="210"/>
      <c r="L1262" s="215"/>
      <c r="M1262" s="216"/>
      <c r="N1262" s="217"/>
      <c r="O1262" s="217"/>
      <c r="P1262" s="217"/>
      <c r="Q1262" s="217"/>
      <c r="R1262" s="217"/>
      <c r="S1262" s="217"/>
      <c r="T1262" s="218"/>
      <c r="AT1262" s="219" t="s">
        <v>195</v>
      </c>
      <c r="AU1262" s="219" t="s">
        <v>82</v>
      </c>
      <c r="AV1262" s="14" t="s">
        <v>82</v>
      </c>
      <c r="AW1262" s="14" t="s">
        <v>35</v>
      </c>
      <c r="AX1262" s="14" t="s">
        <v>73</v>
      </c>
      <c r="AY1262" s="219" t="s">
        <v>185</v>
      </c>
    </row>
    <row r="1263" spans="1:65" s="15" customFormat="1" ht="11.25">
      <c r="B1263" s="220"/>
      <c r="C1263" s="221"/>
      <c r="D1263" s="200" t="s">
        <v>195</v>
      </c>
      <c r="E1263" s="222" t="s">
        <v>19</v>
      </c>
      <c r="F1263" s="223" t="s">
        <v>226</v>
      </c>
      <c r="G1263" s="221"/>
      <c r="H1263" s="224">
        <v>1</v>
      </c>
      <c r="I1263" s="225"/>
      <c r="J1263" s="221"/>
      <c r="K1263" s="221"/>
      <c r="L1263" s="226"/>
      <c r="M1263" s="227"/>
      <c r="N1263" s="228"/>
      <c r="O1263" s="228"/>
      <c r="P1263" s="228"/>
      <c r="Q1263" s="228"/>
      <c r="R1263" s="228"/>
      <c r="S1263" s="228"/>
      <c r="T1263" s="229"/>
      <c r="AT1263" s="230" t="s">
        <v>195</v>
      </c>
      <c r="AU1263" s="230" t="s">
        <v>82</v>
      </c>
      <c r="AV1263" s="15" t="s">
        <v>135</v>
      </c>
      <c r="AW1263" s="15" t="s">
        <v>35</v>
      </c>
      <c r="AX1263" s="15" t="s">
        <v>80</v>
      </c>
      <c r="AY1263" s="230" t="s">
        <v>185</v>
      </c>
    </row>
    <row r="1264" spans="1:65" s="2" customFormat="1" ht="24.2" customHeight="1">
      <c r="A1264" s="36"/>
      <c r="B1264" s="37"/>
      <c r="C1264" s="180" t="s">
        <v>2041</v>
      </c>
      <c r="D1264" s="180" t="s">
        <v>187</v>
      </c>
      <c r="E1264" s="181" t="s">
        <v>2615</v>
      </c>
      <c r="F1264" s="182" t="s">
        <v>2616</v>
      </c>
      <c r="G1264" s="183" t="s">
        <v>439</v>
      </c>
      <c r="H1264" s="184">
        <v>2</v>
      </c>
      <c r="I1264" s="185"/>
      <c r="J1264" s="186">
        <f>ROUND(I1264*H1264,2)</f>
        <v>0</v>
      </c>
      <c r="K1264" s="182" t="s">
        <v>191</v>
      </c>
      <c r="L1264" s="41"/>
      <c r="M1264" s="187" t="s">
        <v>19</v>
      </c>
      <c r="N1264" s="188" t="s">
        <v>44</v>
      </c>
      <c r="O1264" s="66"/>
      <c r="P1264" s="189">
        <f>O1264*H1264</f>
        <v>0</v>
      </c>
      <c r="Q1264" s="189">
        <v>0</v>
      </c>
      <c r="R1264" s="189">
        <f>Q1264*H1264</f>
        <v>0</v>
      </c>
      <c r="S1264" s="189">
        <v>0</v>
      </c>
      <c r="T1264" s="190">
        <f>S1264*H1264</f>
        <v>0</v>
      </c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R1264" s="191" t="s">
        <v>339</v>
      </c>
      <c r="AT1264" s="191" t="s">
        <v>187</v>
      </c>
      <c r="AU1264" s="191" t="s">
        <v>82</v>
      </c>
      <c r="AY1264" s="19" t="s">
        <v>185</v>
      </c>
      <c r="BE1264" s="192">
        <f>IF(N1264="základní",J1264,0)</f>
        <v>0</v>
      </c>
      <c r="BF1264" s="192">
        <f>IF(N1264="snížená",J1264,0)</f>
        <v>0</v>
      </c>
      <c r="BG1264" s="192">
        <f>IF(N1264="zákl. přenesená",J1264,0)</f>
        <v>0</v>
      </c>
      <c r="BH1264" s="192">
        <f>IF(N1264="sníž. přenesená",J1264,0)</f>
        <v>0</v>
      </c>
      <c r="BI1264" s="192">
        <f>IF(N1264="nulová",J1264,0)</f>
        <v>0</v>
      </c>
      <c r="BJ1264" s="19" t="s">
        <v>80</v>
      </c>
      <c r="BK1264" s="192">
        <f>ROUND(I1264*H1264,2)</f>
        <v>0</v>
      </c>
      <c r="BL1264" s="19" t="s">
        <v>339</v>
      </c>
      <c r="BM1264" s="191" t="s">
        <v>2617</v>
      </c>
    </row>
    <row r="1265" spans="1:65" s="2" customFormat="1" ht="11.25">
      <c r="A1265" s="36"/>
      <c r="B1265" s="37"/>
      <c r="C1265" s="38"/>
      <c r="D1265" s="193" t="s">
        <v>193</v>
      </c>
      <c r="E1265" s="38"/>
      <c r="F1265" s="194" t="s">
        <v>2618</v>
      </c>
      <c r="G1265" s="38"/>
      <c r="H1265" s="38"/>
      <c r="I1265" s="195"/>
      <c r="J1265" s="38"/>
      <c r="K1265" s="38"/>
      <c r="L1265" s="41"/>
      <c r="M1265" s="196"/>
      <c r="N1265" s="197"/>
      <c r="O1265" s="66"/>
      <c r="P1265" s="66"/>
      <c r="Q1265" s="66"/>
      <c r="R1265" s="66"/>
      <c r="S1265" s="66"/>
      <c r="T1265" s="67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T1265" s="19" t="s">
        <v>193</v>
      </c>
      <c r="AU1265" s="19" t="s">
        <v>82</v>
      </c>
    </row>
    <row r="1266" spans="1:65" s="13" customFormat="1" ht="11.25">
      <c r="B1266" s="198"/>
      <c r="C1266" s="199"/>
      <c r="D1266" s="200" t="s">
        <v>195</v>
      </c>
      <c r="E1266" s="201" t="s">
        <v>19</v>
      </c>
      <c r="F1266" s="202" t="s">
        <v>1925</v>
      </c>
      <c r="G1266" s="199"/>
      <c r="H1266" s="201" t="s">
        <v>19</v>
      </c>
      <c r="I1266" s="203"/>
      <c r="J1266" s="199"/>
      <c r="K1266" s="199"/>
      <c r="L1266" s="204"/>
      <c r="M1266" s="205"/>
      <c r="N1266" s="206"/>
      <c r="O1266" s="206"/>
      <c r="P1266" s="206"/>
      <c r="Q1266" s="206"/>
      <c r="R1266" s="206"/>
      <c r="S1266" s="206"/>
      <c r="T1266" s="207"/>
      <c r="AT1266" s="208" t="s">
        <v>195</v>
      </c>
      <c r="AU1266" s="208" t="s">
        <v>82</v>
      </c>
      <c r="AV1266" s="13" t="s">
        <v>80</v>
      </c>
      <c r="AW1266" s="13" t="s">
        <v>35</v>
      </c>
      <c r="AX1266" s="13" t="s">
        <v>73</v>
      </c>
      <c r="AY1266" s="208" t="s">
        <v>185</v>
      </c>
    </row>
    <row r="1267" spans="1:65" s="13" customFormat="1" ht="11.25">
      <c r="B1267" s="198"/>
      <c r="C1267" s="199"/>
      <c r="D1267" s="200" t="s">
        <v>195</v>
      </c>
      <c r="E1267" s="201" t="s">
        <v>19</v>
      </c>
      <c r="F1267" s="202" t="s">
        <v>2619</v>
      </c>
      <c r="G1267" s="199"/>
      <c r="H1267" s="201" t="s">
        <v>19</v>
      </c>
      <c r="I1267" s="203"/>
      <c r="J1267" s="199"/>
      <c r="K1267" s="199"/>
      <c r="L1267" s="204"/>
      <c r="M1267" s="205"/>
      <c r="N1267" s="206"/>
      <c r="O1267" s="206"/>
      <c r="P1267" s="206"/>
      <c r="Q1267" s="206"/>
      <c r="R1267" s="206"/>
      <c r="S1267" s="206"/>
      <c r="T1267" s="207"/>
      <c r="AT1267" s="208" t="s">
        <v>195</v>
      </c>
      <c r="AU1267" s="208" t="s">
        <v>82</v>
      </c>
      <c r="AV1267" s="13" t="s">
        <v>80</v>
      </c>
      <c r="AW1267" s="13" t="s">
        <v>35</v>
      </c>
      <c r="AX1267" s="13" t="s">
        <v>73</v>
      </c>
      <c r="AY1267" s="208" t="s">
        <v>185</v>
      </c>
    </row>
    <row r="1268" spans="1:65" s="14" customFormat="1" ht="11.25">
      <c r="B1268" s="209"/>
      <c r="C1268" s="210"/>
      <c r="D1268" s="200" t="s">
        <v>195</v>
      </c>
      <c r="E1268" s="211" t="s">
        <v>19</v>
      </c>
      <c r="F1268" s="212" t="s">
        <v>82</v>
      </c>
      <c r="G1268" s="210"/>
      <c r="H1268" s="213">
        <v>2</v>
      </c>
      <c r="I1268" s="214"/>
      <c r="J1268" s="210"/>
      <c r="K1268" s="210"/>
      <c r="L1268" s="215"/>
      <c r="M1268" s="216"/>
      <c r="N1268" s="217"/>
      <c r="O1268" s="217"/>
      <c r="P1268" s="217"/>
      <c r="Q1268" s="217"/>
      <c r="R1268" s="217"/>
      <c r="S1268" s="217"/>
      <c r="T1268" s="218"/>
      <c r="AT1268" s="219" t="s">
        <v>195</v>
      </c>
      <c r="AU1268" s="219" t="s">
        <v>82</v>
      </c>
      <c r="AV1268" s="14" t="s">
        <v>82</v>
      </c>
      <c r="AW1268" s="14" t="s">
        <v>35</v>
      </c>
      <c r="AX1268" s="14" t="s">
        <v>73</v>
      </c>
      <c r="AY1268" s="219" t="s">
        <v>185</v>
      </c>
    </row>
    <row r="1269" spans="1:65" s="15" customFormat="1" ht="11.25">
      <c r="B1269" s="220"/>
      <c r="C1269" s="221"/>
      <c r="D1269" s="200" t="s">
        <v>195</v>
      </c>
      <c r="E1269" s="222" t="s">
        <v>19</v>
      </c>
      <c r="F1269" s="223" t="s">
        <v>226</v>
      </c>
      <c r="G1269" s="221"/>
      <c r="H1269" s="224">
        <v>2</v>
      </c>
      <c r="I1269" s="225"/>
      <c r="J1269" s="221"/>
      <c r="K1269" s="221"/>
      <c r="L1269" s="226"/>
      <c r="M1269" s="227"/>
      <c r="N1269" s="228"/>
      <c r="O1269" s="228"/>
      <c r="P1269" s="228"/>
      <c r="Q1269" s="228"/>
      <c r="R1269" s="228"/>
      <c r="S1269" s="228"/>
      <c r="T1269" s="229"/>
      <c r="AT1269" s="230" t="s">
        <v>195</v>
      </c>
      <c r="AU1269" s="230" t="s">
        <v>82</v>
      </c>
      <c r="AV1269" s="15" t="s">
        <v>135</v>
      </c>
      <c r="AW1269" s="15" t="s">
        <v>35</v>
      </c>
      <c r="AX1269" s="15" t="s">
        <v>80</v>
      </c>
      <c r="AY1269" s="230" t="s">
        <v>185</v>
      </c>
    </row>
    <row r="1270" spans="1:65" s="2" customFormat="1" ht="16.5" customHeight="1">
      <c r="A1270" s="36"/>
      <c r="B1270" s="37"/>
      <c r="C1270" s="237" t="s">
        <v>2047</v>
      </c>
      <c r="D1270" s="237" t="s">
        <v>520</v>
      </c>
      <c r="E1270" s="238" t="s">
        <v>2620</v>
      </c>
      <c r="F1270" s="239" t="s">
        <v>2621</v>
      </c>
      <c r="G1270" s="240" t="s">
        <v>499</v>
      </c>
      <c r="H1270" s="241">
        <v>2</v>
      </c>
      <c r="I1270" s="242"/>
      <c r="J1270" s="243">
        <f>ROUND(I1270*H1270,2)</f>
        <v>0</v>
      </c>
      <c r="K1270" s="239" t="s">
        <v>191</v>
      </c>
      <c r="L1270" s="244"/>
      <c r="M1270" s="245" t="s">
        <v>19</v>
      </c>
      <c r="N1270" s="246" t="s">
        <v>44</v>
      </c>
      <c r="O1270" s="66"/>
      <c r="P1270" s="189">
        <f>O1270*H1270</f>
        <v>0</v>
      </c>
      <c r="Q1270" s="189">
        <v>6.0000000000000001E-3</v>
      </c>
      <c r="R1270" s="189">
        <f>Q1270*H1270</f>
        <v>1.2E-2</v>
      </c>
      <c r="S1270" s="189">
        <v>0</v>
      </c>
      <c r="T1270" s="190">
        <f>S1270*H1270</f>
        <v>0</v>
      </c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R1270" s="191" t="s">
        <v>627</v>
      </c>
      <c r="AT1270" s="191" t="s">
        <v>520</v>
      </c>
      <c r="AU1270" s="191" t="s">
        <v>82</v>
      </c>
      <c r="AY1270" s="19" t="s">
        <v>185</v>
      </c>
      <c r="BE1270" s="192">
        <f>IF(N1270="základní",J1270,0)</f>
        <v>0</v>
      </c>
      <c r="BF1270" s="192">
        <f>IF(N1270="snížená",J1270,0)</f>
        <v>0</v>
      </c>
      <c r="BG1270" s="192">
        <f>IF(N1270="zákl. přenesená",J1270,0)</f>
        <v>0</v>
      </c>
      <c r="BH1270" s="192">
        <f>IF(N1270="sníž. přenesená",J1270,0)</f>
        <v>0</v>
      </c>
      <c r="BI1270" s="192">
        <f>IF(N1270="nulová",J1270,0)</f>
        <v>0</v>
      </c>
      <c r="BJ1270" s="19" t="s">
        <v>80</v>
      </c>
      <c r="BK1270" s="192">
        <f>ROUND(I1270*H1270,2)</f>
        <v>0</v>
      </c>
      <c r="BL1270" s="19" t="s">
        <v>339</v>
      </c>
      <c r="BM1270" s="191" t="s">
        <v>2622</v>
      </c>
    </row>
    <row r="1271" spans="1:65" s="13" customFormat="1" ht="11.25">
      <c r="B1271" s="198"/>
      <c r="C1271" s="199"/>
      <c r="D1271" s="200" t="s">
        <v>195</v>
      </c>
      <c r="E1271" s="201" t="s">
        <v>19</v>
      </c>
      <c r="F1271" s="202" t="s">
        <v>1925</v>
      </c>
      <c r="G1271" s="199"/>
      <c r="H1271" s="201" t="s">
        <v>19</v>
      </c>
      <c r="I1271" s="203"/>
      <c r="J1271" s="199"/>
      <c r="K1271" s="199"/>
      <c r="L1271" s="204"/>
      <c r="M1271" s="205"/>
      <c r="N1271" s="206"/>
      <c r="O1271" s="206"/>
      <c r="P1271" s="206"/>
      <c r="Q1271" s="206"/>
      <c r="R1271" s="206"/>
      <c r="S1271" s="206"/>
      <c r="T1271" s="207"/>
      <c r="AT1271" s="208" t="s">
        <v>195</v>
      </c>
      <c r="AU1271" s="208" t="s">
        <v>82</v>
      </c>
      <c r="AV1271" s="13" t="s">
        <v>80</v>
      </c>
      <c r="AW1271" s="13" t="s">
        <v>35</v>
      </c>
      <c r="AX1271" s="13" t="s">
        <v>73</v>
      </c>
      <c r="AY1271" s="208" t="s">
        <v>185</v>
      </c>
    </row>
    <row r="1272" spans="1:65" s="13" customFormat="1" ht="11.25">
      <c r="B1272" s="198"/>
      <c r="C1272" s="199"/>
      <c r="D1272" s="200" t="s">
        <v>195</v>
      </c>
      <c r="E1272" s="201" t="s">
        <v>19</v>
      </c>
      <c r="F1272" s="202" t="s">
        <v>2619</v>
      </c>
      <c r="G1272" s="199"/>
      <c r="H1272" s="201" t="s">
        <v>19</v>
      </c>
      <c r="I1272" s="203"/>
      <c r="J1272" s="199"/>
      <c r="K1272" s="199"/>
      <c r="L1272" s="204"/>
      <c r="M1272" s="205"/>
      <c r="N1272" s="206"/>
      <c r="O1272" s="206"/>
      <c r="P1272" s="206"/>
      <c r="Q1272" s="206"/>
      <c r="R1272" s="206"/>
      <c r="S1272" s="206"/>
      <c r="T1272" s="207"/>
      <c r="AT1272" s="208" t="s">
        <v>195</v>
      </c>
      <c r="AU1272" s="208" t="s">
        <v>82</v>
      </c>
      <c r="AV1272" s="13" t="s">
        <v>80</v>
      </c>
      <c r="AW1272" s="13" t="s">
        <v>35</v>
      </c>
      <c r="AX1272" s="13" t="s">
        <v>73</v>
      </c>
      <c r="AY1272" s="208" t="s">
        <v>185</v>
      </c>
    </row>
    <row r="1273" spans="1:65" s="14" customFormat="1" ht="11.25">
      <c r="B1273" s="209"/>
      <c r="C1273" s="210"/>
      <c r="D1273" s="200" t="s">
        <v>195</v>
      </c>
      <c r="E1273" s="211" t="s">
        <v>19</v>
      </c>
      <c r="F1273" s="212" t="s">
        <v>2623</v>
      </c>
      <c r="G1273" s="210"/>
      <c r="H1273" s="213">
        <v>2</v>
      </c>
      <c r="I1273" s="214"/>
      <c r="J1273" s="210"/>
      <c r="K1273" s="210"/>
      <c r="L1273" s="215"/>
      <c r="M1273" s="216"/>
      <c r="N1273" s="217"/>
      <c r="O1273" s="217"/>
      <c r="P1273" s="217"/>
      <c r="Q1273" s="217"/>
      <c r="R1273" s="217"/>
      <c r="S1273" s="217"/>
      <c r="T1273" s="218"/>
      <c r="AT1273" s="219" t="s">
        <v>195</v>
      </c>
      <c r="AU1273" s="219" t="s">
        <v>82</v>
      </c>
      <c r="AV1273" s="14" t="s">
        <v>82</v>
      </c>
      <c r="AW1273" s="14" t="s">
        <v>35</v>
      </c>
      <c r="AX1273" s="14" t="s">
        <v>73</v>
      </c>
      <c r="AY1273" s="219" t="s">
        <v>185</v>
      </c>
    </row>
    <row r="1274" spans="1:65" s="15" customFormat="1" ht="11.25">
      <c r="B1274" s="220"/>
      <c r="C1274" s="221"/>
      <c r="D1274" s="200" t="s">
        <v>195</v>
      </c>
      <c r="E1274" s="222" t="s">
        <v>19</v>
      </c>
      <c r="F1274" s="223" t="s">
        <v>226</v>
      </c>
      <c r="G1274" s="221"/>
      <c r="H1274" s="224">
        <v>2</v>
      </c>
      <c r="I1274" s="225"/>
      <c r="J1274" s="221"/>
      <c r="K1274" s="221"/>
      <c r="L1274" s="226"/>
      <c r="M1274" s="227"/>
      <c r="N1274" s="228"/>
      <c r="O1274" s="228"/>
      <c r="P1274" s="228"/>
      <c r="Q1274" s="228"/>
      <c r="R1274" s="228"/>
      <c r="S1274" s="228"/>
      <c r="T1274" s="229"/>
      <c r="AT1274" s="230" t="s">
        <v>195</v>
      </c>
      <c r="AU1274" s="230" t="s">
        <v>82</v>
      </c>
      <c r="AV1274" s="15" t="s">
        <v>135</v>
      </c>
      <c r="AW1274" s="15" t="s">
        <v>35</v>
      </c>
      <c r="AX1274" s="15" t="s">
        <v>80</v>
      </c>
      <c r="AY1274" s="230" t="s">
        <v>185</v>
      </c>
    </row>
    <row r="1275" spans="1:65" s="2" customFormat="1" ht="24.2" customHeight="1">
      <c r="A1275" s="36"/>
      <c r="B1275" s="37"/>
      <c r="C1275" s="180" t="s">
        <v>2053</v>
      </c>
      <c r="D1275" s="180" t="s">
        <v>187</v>
      </c>
      <c r="E1275" s="181" t="s">
        <v>1921</v>
      </c>
      <c r="F1275" s="182" t="s">
        <v>1922</v>
      </c>
      <c r="G1275" s="183" t="s">
        <v>439</v>
      </c>
      <c r="H1275" s="184">
        <v>4</v>
      </c>
      <c r="I1275" s="185"/>
      <c r="J1275" s="186">
        <f>ROUND(I1275*H1275,2)</f>
        <v>0</v>
      </c>
      <c r="K1275" s="182" t="s">
        <v>191</v>
      </c>
      <c r="L1275" s="41"/>
      <c r="M1275" s="187" t="s">
        <v>19</v>
      </c>
      <c r="N1275" s="188" t="s">
        <v>44</v>
      </c>
      <c r="O1275" s="66"/>
      <c r="P1275" s="189">
        <f>O1275*H1275</f>
        <v>0</v>
      </c>
      <c r="Q1275" s="189">
        <v>0</v>
      </c>
      <c r="R1275" s="189">
        <f>Q1275*H1275</f>
        <v>0</v>
      </c>
      <c r="S1275" s="189">
        <v>0</v>
      </c>
      <c r="T1275" s="190">
        <f>S1275*H1275</f>
        <v>0</v>
      </c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R1275" s="191" t="s">
        <v>339</v>
      </c>
      <c r="AT1275" s="191" t="s">
        <v>187</v>
      </c>
      <c r="AU1275" s="191" t="s">
        <v>82</v>
      </c>
      <c r="AY1275" s="19" t="s">
        <v>185</v>
      </c>
      <c r="BE1275" s="192">
        <f>IF(N1275="základní",J1275,0)</f>
        <v>0</v>
      </c>
      <c r="BF1275" s="192">
        <f>IF(N1275="snížená",J1275,0)</f>
        <v>0</v>
      </c>
      <c r="BG1275" s="192">
        <f>IF(N1275="zákl. přenesená",J1275,0)</f>
        <v>0</v>
      </c>
      <c r="BH1275" s="192">
        <f>IF(N1275="sníž. přenesená",J1275,0)</f>
        <v>0</v>
      </c>
      <c r="BI1275" s="192">
        <f>IF(N1275="nulová",J1275,0)</f>
        <v>0</v>
      </c>
      <c r="BJ1275" s="19" t="s">
        <v>80</v>
      </c>
      <c r="BK1275" s="192">
        <f>ROUND(I1275*H1275,2)</f>
        <v>0</v>
      </c>
      <c r="BL1275" s="19" t="s">
        <v>339</v>
      </c>
      <c r="BM1275" s="191" t="s">
        <v>2624</v>
      </c>
    </row>
    <row r="1276" spans="1:65" s="2" customFormat="1" ht="11.25">
      <c r="A1276" s="36"/>
      <c r="B1276" s="37"/>
      <c r="C1276" s="38"/>
      <c r="D1276" s="193" t="s">
        <v>193</v>
      </c>
      <c r="E1276" s="38"/>
      <c r="F1276" s="194" t="s">
        <v>1924</v>
      </c>
      <c r="G1276" s="38"/>
      <c r="H1276" s="38"/>
      <c r="I1276" s="195"/>
      <c r="J1276" s="38"/>
      <c r="K1276" s="38"/>
      <c r="L1276" s="41"/>
      <c r="M1276" s="196"/>
      <c r="N1276" s="197"/>
      <c r="O1276" s="66"/>
      <c r="P1276" s="66"/>
      <c r="Q1276" s="66"/>
      <c r="R1276" s="66"/>
      <c r="S1276" s="66"/>
      <c r="T1276" s="67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T1276" s="19" t="s">
        <v>193</v>
      </c>
      <c r="AU1276" s="19" t="s">
        <v>82</v>
      </c>
    </row>
    <row r="1277" spans="1:65" s="13" customFormat="1" ht="11.25">
      <c r="B1277" s="198"/>
      <c r="C1277" s="199"/>
      <c r="D1277" s="200" t="s">
        <v>195</v>
      </c>
      <c r="E1277" s="201" t="s">
        <v>19</v>
      </c>
      <c r="F1277" s="202" t="s">
        <v>1925</v>
      </c>
      <c r="G1277" s="199"/>
      <c r="H1277" s="201" t="s">
        <v>19</v>
      </c>
      <c r="I1277" s="203"/>
      <c r="J1277" s="199"/>
      <c r="K1277" s="199"/>
      <c r="L1277" s="204"/>
      <c r="M1277" s="205"/>
      <c r="N1277" s="206"/>
      <c r="O1277" s="206"/>
      <c r="P1277" s="206"/>
      <c r="Q1277" s="206"/>
      <c r="R1277" s="206"/>
      <c r="S1277" s="206"/>
      <c r="T1277" s="207"/>
      <c r="AT1277" s="208" t="s">
        <v>195</v>
      </c>
      <c r="AU1277" s="208" t="s">
        <v>82</v>
      </c>
      <c r="AV1277" s="13" t="s">
        <v>80</v>
      </c>
      <c r="AW1277" s="13" t="s">
        <v>35</v>
      </c>
      <c r="AX1277" s="13" t="s">
        <v>73</v>
      </c>
      <c r="AY1277" s="208" t="s">
        <v>185</v>
      </c>
    </row>
    <row r="1278" spans="1:65" s="13" customFormat="1" ht="11.25">
      <c r="B1278" s="198"/>
      <c r="C1278" s="199"/>
      <c r="D1278" s="200" t="s">
        <v>195</v>
      </c>
      <c r="E1278" s="201" t="s">
        <v>19</v>
      </c>
      <c r="F1278" s="202" t="s">
        <v>1926</v>
      </c>
      <c r="G1278" s="199"/>
      <c r="H1278" s="201" t="s">
        <v>19</v>
      </c>
      <c r="I1278" s="203"/>
      <c r="J1278" s="199"/>
      <c r="K1278" s="199"/>
      <c r="L1278" s="204"/>
      <c r="M1278" s="205"/>
      <c r="N1278" s="206"/>
      <c r="O1278" s="206"/>
      <c r="P1278" s="206"/>
      <c r="Q1278" s="206"/>
      <c r="R1278" s="206"/>
      <c r="S1278" s="206"/>
      <c r="T1278" s="207"/>
      <c r="AT1278" s="208" t="s">
        <v>195</v>
      </c>
      <c r="AU1278" s="208" t="s">
        <v>82</v>
      </c>
      <c r="AV1278" s="13" t="s">
        <v>80</v>
      </c>
      <c r="AW1278" s="13" t="s">
        <v>35</v>
      </c>
      <c r="AX1278" s="13" t="s">
        <v>73</v>
      </c>
      <c r="AY1278" s="208" t="s">
        <v>185</v>
      </c>
    </row>
    <row r="1279" spans="1:65" s="14" customFormat="1" ht="11.25">
      <c r="B1279" s="209"/>
      <c r="C1279" s="210"/>
      <c r="D1279" s="200" t="s">
        <v>195</v>
      </c>
      <c r="E1279" s="211" t="s">
        <v>19</v>
      </c>
      <c r="F1279" s="212" t="s">
        <v>82</v>
      </c>
      <c r="G1279" s="210"/>
      <c r="H1279" s="213">
        <v>2</v>
      </c>
      <c r="I1279" s="214"/>
      <c r="J1279" s="210"/>
      <c r="K1279" s="210"/>
      <c r="L1279" s="215"/>
      <c r="M1279" s="216"/>
      <c r="N1279" s="217"/>
      <c r="O1279" s="217"/>
      <c r="P1279" s="217"/>
      <c r="Q1279" s="217"/>
      <c r="R1279" s="217"/>
      <c r="S1279" s="217"/>
      <c r="T1279" s="218"/>
      <c r="AT1279" s="219" t="s">
        <v>195</v>
      </c>
      <c r="AU1279" s="219" t="s">
        <v>82</v>
      </c>
      <c r="AV1279" s="14" t="s">
        <v>82</v>
      </c>
      <c r="AW1279" s="14" t="s">
        <v>35</v>
      </c>
      <c r="AX1279" s="14" t="s">
        <v>73</v>
      </c>
      <c r="AY1279" s="219" t="s">
        <v>185</v>
      </c>
    </row>
    <row r="1280" spans="1:65" s="13" customFormat="1" ht="11.25">
      <c r="B1280" s="198"/>
      <c r="C1280" s="199"/>
      <c r="D1280" s="200" t="s">
        <v>195</v>
      </c>
      <c r="E1280" s="201" t="s">
        <v>19</v>
      </c>
      <c r="F1280" s="202" t="s">
        <v>2625</v>
      </c>
      <c r="G1280" s="199"/>
      <c r="H1280" s="201" t="s">
        <v>19</v>
      </c>
      <c r="I1280" s="203"/>
      <c r="J1280" s="199"/>
      <c r="K1280" s="199"/>
      <c r="L1280" s="204"/>
      <c r="M1280" s="205"/>
      <c r="N1280" s="206"/>
      <c r="O1280" s="206"/>
      <c r="P1280" s="206"/>
      <c r="Q1280" s="206"/>
      <c r="R1280" s="206"/>
      <c r="S1280" s="206"/>
      <c r="T1280" s="207"/>
      <c r="AT1280" s="208" t="s">
        <v>195</v>
      </c>
      <c r="AU1280" s="208" t="s">
        <v>82</v>
      </c>
      <c r="AV1280" s="13" t="s">
        <v>80</v>
      </c>
      <c r="AW1280" s="13" t="s">
        <v>35</v>
      </c>
      <c r="AX1280" s="13" t="s">
        <v>73</v>
      </c>
      <c r="AY1280" s="208" t="s">
        <v>185</v>
      </c>
    </row>
    <row r="1281" spans="1:65" s="14" customFormat="1" ht="11.25">
      <c r="B1281" s="209"/>
      <c r="C1281" s="210"/>
      <c r="D1281" s="200" t="s">
        <v>195</v>
      </c>
      <c r="E1281" s="211" t="s">
        <v>19</v>
      </c>
      <c r="F1281" s="212" t="s">
        <v>80</v>
      </c>
      <c r="G1281" s="210"/>
      <c r="H1281" s="213">
        <v>1</v>
      </c>
      <c r="I1281" s="214"/>
      <c r="J1281" s="210"/>
      <c r="K1281" s="210"/>
      <c r="L1281" s="215"/>
      <c r="M1281" s="216"/>
      <c r="N1281" s="217"/>
      <c r="O1281" s="217"/>
      <c r="P1281" s="217"/>
      <c r="Q1281" s="217"/>
      <c r="R1281" s="217"/>
      <c r="S1281" s="217"/>
      <c r="T1281" s="218"/>
      <c r="AT1281" s="219" t="s">
        <v>195</v>
      </c>
      <c r="AU1281" s="219" t="s">
        <v>82</v>
      </c>
      <c r="AV1281" s="14" t="s">
        <v>82</v>
      </c>
      <c r="AW1281" s="14" t="s">
        <v>35</v>
      </c>
      <c r="AX1281" s="14" t="s">
        <v>73</v>
      </c>
      <c r="AY1281" s="219" t="s">
        <v>185</v>
      </c>
    </row>
    <row r="1282" spans="1:65" s="13" customFormat="1" ht="11.25">
      <c r="B1282" s="198"/>
      <c r="C1282" s="199"/>
      <c r="D1282" s="200" t="s">
        <v>195</v>
      </c>
      <c r="E1282" s="201" t="s">
        <v>19</v>
      </c>
      <c r="F1282" s="202" t="s">
        <v>2626</v>
      </c>
      <c r="G1282" s="199"/>
      <c r="H1282" s="201" t="s">
        <v>19</v>
      </c>
      <c r="I1282" s="203"/>
      <c r="J1282" s="199"/>
      <c r="K1282" s="199"/>
      <c r="L1282" s="204"/>
      <c r="M1282" s="205"/>
      <c r="N1282" s="206"/>
      <c r="O1282" s="206"/>
      <c r="P1282" s="206"/>
      <c r="Q1282" s="206"/>
      <c r="R1282" s="206"/>
      <c r="S1282" s="206"/>
      <c r="T1282" s="207"/>
      <c r="AT1282" s="208" t="s">
        <v>195</v>
      </c>
      <c r="AU1282" s="208" t="s">
        <v>82</v>
      </c>
      <c r="AV1282" s="13" t="s">
        <v>80</v>
      </c>
      <c r="AW1282" s="13" t="s">
        <v>35</v>
      </c>
      <c r="AX1282" s="13" t="s">
        <v>73</v>
      </c>
      <c r="AY1282" s="208" t="s">
        <v>185</v>
      </c>
    </row>
    <row r="1283" spans="1:65" s="14" customFormat="1" ht="11.25">
      <c r="B1283" s="209"/>
      <c r="C1283" s="210"/>
      <c r="D1283" s="200" t="s">
        <v>195</v>
      </c>
      <c r="E1283" s="211" t="s">
        <v>19</v>
      </c>
      <c r="F1283" s="212" t="s">
        <v>80</v>
      </c>
      <c r="G1283" s="210"/>
      <c r="H1283" s="213">
        <v>1</v>
      </c>
      <c r="I1283" s="214"/>
      <c r="J1283" s="210"/>
      <c r="K1283" s="210"/>
      <c r="L1283" s="215"/>
      <c r="M1283" s="216"/>
      <c r="N1283" s="217"/>
      <c r="O1283" s="217"/>
      <c r="P1283" s="217"/>
      <c r="Q1283" s="217"/>
      <c r="R1283" s="217"/>
      <c r="S1283" s="217"/>
      <c r="T1283" s="218"/>
      <c r="AT1283" s="219" t="s">
        <v>195</v>
      </c>
      <c r="AU1283" s="219" t="s">
        <v>82</v>
      </c>
      <c r="AV1283" s="14" t="s">
        <v>82</v>
      </c>
      <c r="AW1283" s="14" t="s">
        <v>35</v>
      </c>
      <c r="AX1283" s="14" t="s">
        <v>73</v>
      </c>
      <c r="AY1283" s="219" t="s">
        <v>185</v>
      </c>
    </row>
    <row r="1284" spans="1:65" s="15" customFormat="1" ht="11.25">
      <c r="B1284" s="220"/>
      <c r="C1284" s="221"/>
      <c r="D1284" s="200" t="s">
        <v>195</v>
      </c>
      <c r="E1284" s="222" t="s">
        <v>19</v>
      </c>
      <c r="F1284" s="223" t="s">
        <v>226</v>
      </c>
      <c r="G1284" s="221"/>
      <c r="H1284" s="224">
        <v>4</v>
      </c>
      <c r="I1284" s="225"/>
      <c r="J1284" s="221"/>
      <c r="K1284" s="221"/>
      <c r="L1284" s="226"/>
      <c r="M1284" s="227"/>
      <c r="N1284" s="228"/>
      <c r="O1284" s="228"/>
      <c r="P1284" s="228"/>
      <c r="Q1284" s="228"/>
      <c r="R1284" s="228"/>
      <c r="S1284" s="228"/>
      <c r="T1284" s="229"/>
      <c r="AT1284" s="230" t="s">
        <v>195</v>
      </c>
      <c r="AU1284" s="230" t="s">
        <v>82</v>
      </c>
      <c r="AV1284" s="15" t="s">
        <v>135</v>
      </c>
      <c r="AW1284" s="15" t="s">
        <v>35</v>
      </c>
      <c r="AX1284" s="15" t="s">
        <v>80</v>
      </c>
      <c r="AY1284" s="230" t="s">
        <v>185</v>
      </c>
    </row>
    <row r="1285" spans="1:65" s="2" customFormat="1" ht="16.5" customHeight="1">
      <c r="A1285" s="36"/>
      <c r="B1285" s="37"/>
      <c r="C1285" s="237" t="s">
        <v>2058</v>
      </c>
      <c r="D1285" s="237" t="s">
        <v>520</v>
      </c>
      <c r="E1285" s="238" t="s">
        <v>1928</v>
      </c>
      <c r="F1285" s="239" t="s">
        <v>1929</v>
      </c>
      <c r="G1285" s="240" t="s">
        <v>499</v>
      </c>
      <c r="H1285" s="241">
        <v>19.5</v>
      </c>
      <c r="I1285" s="242"/>
      <c r="J1285" s="243">
        <f>ROUND(I1285*H1285,2)</f>
        <v>0</v>
      </c>
      <c r="K1285" s="239" t="s">
        <v>19</v>
      </c>
      <c r="L1285" s="244"/>
      <c r="M1285" s="245" t="s">
        <v>19</v>
      </c>
      <c r="N1285" s="246" t="s">
        <v>44</v>
      </c>
      <c r="O1285" s="66"/>
      <c r="P1285" s="189">
        <f>O1285*H1285</f>
        <v>0</v>
      </c>
      <c r="Q1285" s="189">
        <v>6.0000000000000001E-3</v>
      </c>
      <c r="R1285" s="189">
        <f>Q1285*H1285</f>
        <v>0.11700000000000001</v>
      </c>
      <c r="S1285" s="189">
        <v>0</v>
      </c>
      <c r="T1285" s="190">
        <f>S1285*H1285</f>
        <v>0</v>
      </c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R1285" s="191" t="s">
        <v>627</v>
      </c>
      <c r="AT1285" s="191" t="s">
        <v>520</v>
      </c>
      <c r="AU1285" s="191" t="s">
        <v>82</v>
      </c>
      <c r="AY1285" s="19" t="s">
        <v>185</v>
      </c>
      <c r="BE1285" s="192">
        <f>IF(N1285="základní",J1285,0)</f>
        <v>0</v>
      </c>
      <c r="BF1285" s="192">
        <f>IF(N1285="snížená",J1285,0)</f>
        <v>0</v>
      </c>
      <c r="BG1285" s="192">
        <f>IF(N1285="zákl. přenesená",J1285,0)</f>
        <v>0</v>
      </c>
      <c r="BH1285" s="192">
        <f>IF(N1285="sníž. přenesená",J1285,0)</f>
        <v>0</v>
      </c>
      <c r="BI1285" s="192">
        <f>IF(N1285="nulová",J1285,0)</f>
        <v>0</v>
      </c>
      <c r="BJ1285" s="19" t="s">
        <v>80</v>
      </c>
      <c r="BK1285" s="192">
        <f>ROUND(I1285*H1285,2)</f>
        <v>0</v>
      </c>
      <c r="BL1285" s="19" t="s">
        <v>339</v>
      </c>
      <c r="BM1285" s="191" t="s">
        <v>2627</v>
      </c>
    </row>
    <row r="1286" spans="1:65" s="13" customFormat="1" ht="11.25">
      <c r="B1286" s="198"/>
      <c r="C1286" s="199"/>
      <c r="D1286" s="200" t="s">
        <v>195</v>
      </c>
      <c r="E1286" s="201" t="s">
        <v>19</v>
      </c>
      <c r="F1286" s="202" t="s">
        <v>1925</v>
      </c>
      <c r="G1286" s="199"/>
      <c r="H1286" s="201" t="s">
        <v>19</v>
      </c>
      <c r="I1286" s="203"/>
      <c r="J1286" s="199"/>
      <c r="K1286" s="199"/>
      <c r="L1286" s="204"/>
      <c r="M1286" s="205"/>
      <c r="N1286" s="206"/>
      <c r="O1286" s="206"/>
      <c r="P1286" s="206"/>
      <c r="Q1286" s="206"/>
      <c r="R1286" s="206"/>
      <c r="S1286" s="206"/>
      <c r="T1286" s="207"/>
      <c r="AT1286" s="208" t="s">
        <v>195</v>
      </c>
      <c r="AU1286" s="208" t="s">
        <v>82</v>
      </c>
      <c r="AV1286" s="13" t="s">
        <v>80</v>
      </c>
      <c r="AW1286" s="13" t="s">
        <v>35</v>
      </c>
      <c r="AX1286" s="13" t="s">
        <v>73</v>
      </c>
      <c r="AY1286" s="208" t="s">
        <v>185</v>
      </c>
    </row>
    <row r="1287" spans="1:65" s="13" customFormat="1" ht="11.25">
      <c r="B1287" s="198"/>
      <c r="C1287" s="199"/>
      <c r="D1287" s="200" t="s">
        <v>195</v>
      </c>
      <c r="E1287" s="201" t="s">
        <v>19</v>
      </c>
      <c r="F1287" s="202" t="s">
        <v>1926</v>
      </c>
      <c r="G1287" s="199"/>
      <c r="H1287" s="201" t="s">
        <v>19</v>
      </c>
      <c r="I1287" s="203"/>
      <c r="J1287" s="199"/>
      <c r="K1287" s="199"/>
      <c r="L1287" s="204"/>
      <c r="M1287" s="205"/>
      <c r="N1287" s="206"/>
      <c r="O1287" s="206"/>
      <c r="P1287" s="206"/>
      <c r="Q1287" s="206"/>
      <c r="R1287" s="206"/>
      <c r="S1287" s="206"/>
      <c r="T1287" s="207"/>
      <c r="AT1287" s="208" t="s">
        <v>195</v>
      </c>
      <c r="AU1287" s="208" t="s">
        <v>82</v>
      </c>
      <c r="AV1287" s="13" t="s">
        <v>80</v>
      </c>
      <c r="AW1287" s="13" t="s">
        <v>35</v>
      </c>
      <c r="AX1287" s="13" t="s">
        <v>73</v>
      </c>
      <c r="AY1287" s="208" t="s">
        <v>185</v>
      </c>
    </row>
    <row r="1288" spans="1:65" s="14" customFormat="1" ht="11.25">
      <c r="B1288" s="209"/>
      <c r="C1288" s="210"/>
      <c r="D1288" s="200" t="s">
        <v>195</v>
      </c>
      <c r="E1288" s="211" t="s">
        <v>19</v>
      </c>
      <c r="F1288" s="212" t="s">
        <v>1931</v>
      </c>
      <c r="G1288" s="210"/>
      <c r="H1288" s="213">
        <v>12</v>
      </c>
      <c r="I1288" s="214"/>
      <c r="J1288" s="210"/>
      <c r="K1288" s="210"/>
      <c r="L1288" s="215"/>
      <c r="M1288" s="216"/>
      <c r="N1288" s="217"/>
      <c r="O1288" s="217"/>
      <c r="P1288" s="217"/>
      <c r="Q1288" s="217"/>
      <c r="R1288" s="217"/>
      <c r="S1288" s="217"/>
      <c r="T1288" s="218"/>
      <c r="AT1288" s="219" t="s">
        <v>195</v>
      </c>
      <c r="AU1288" s="219" t="s">
        <v>82</v>
      </c>
      <c r="AV1288" s="14" t="s">
        <v>82</v>
      </c>
      <c r="AW1288" s="14" t="s">
        <v>35</v>
      </c>
      <c r="AX1288" s="14" t="s">
        <v>73</v>
      </c>
      <c r="AY1288" s="219" t="s">
        <v>185</v>
      </c>
    </row>
    <row r="1289" spans="1:65" s="13" customFormat="1" ht="11.25">
      <c r="B1289" s="198"/>
      <c r="C1289" s="199"/>
      <c r="D1289" s="200" t="s">
        <v>195</v>
      </c>
      <c r="E1289" s="201" t="s">
        <v>19</v>
      </c>
      <c r="F1289" s="202" t="s">
        <v>2625</v>
      </c>
      <c r="G1289" s="199"/>
      <c r="H1289" s="201" t="s">
        <v>19</v>
      </c>
      <c r="I1289" s="203"/>
      <c r="J1289" s="199"/>
      <c r="K1289" s="199"/>
      <c r="L1289" s="204"/>
      <c r="M1289" s="205"/>
      <c r="N1289" s="206"/>
      <c r="O1289" s="206"/>
      <c r="P1289" s="206"/>
      <c r="Q1289" s="206"/>
      <c r="R1289" s="206"/>
      <c r="S1289" s="206"/>
      <c r="T1289" s="207"/>
      <c r="AT1289" s="208" t="s">
        <v>195</v>
      </c>
      <c r="AU1289" s="208" t="s">
        <v>82</v>
      </c>
      <c r="AV1289" s="13" t="s">
        <v>80</v>
      </c>
      <c r="AW1289" s="13" t="s">
        <v>35</v>
      </c>
      <c r="AX1289" s="13" t="s">
        <v>73</v>
      </c>
      <c r="AY1289" s="208" t="s">
        <v>185</v>
      </c>
    </row>
    <row r="1290" spans="1:65" s="14" customFormat="1" ht="11.25">
      <c r="B1290" s="209"/>
      <c r="C1290" s="210"/>
      <c r="D1290" s="200" t="s">
        <v>195</v>
      </c>
      <c r="E1290" s="211" t="s">
        <v>19</v>
      </c>
      <c r="F1290" s="212" t="s">
        <v>2628</v>
      </c>
      <c r="G1290" s="210"/>
      <c r="H1290" s="213">
        <v>4</v>
      </c>
      <c r="I1290" s="214"/>
      <c r="J1290" s="210"/>
      <c r="K1290" s="210"/>
      <c r="L1290" s="215"/>
      <c r="M1290" s="216"/>
      <c r="N1290" s="217"/>
      <c r="O1290" s="217"/>
      <c r="P1290" s="217"/>
      <c r="Q1290" s="217"/>
      <c r="R1290" s="217"/>
      <c r="S1290" s="217"/>
      <c r="T1290" s="218"/>
      <c r="AT1290" s="219" t="s">
        <v>195</v>
      </c>
      <c r="AU1290" s="219" t="s">
        <v>82</v>
      </c>
      <c r="AV1290" s="14" t="s">
        <v>82</v>
      </c>
      <c r="AW1290" s="14" t="s">
        <v>35</v>
      </c>
      <c r="AX1290" s="14" t="s">
        <v>73</v>
      </c>
      <c r="AY1290" s="219" t="s">
        <v>185</v>
      </c>
    </row>
    <row r="1291" spans="1:65" s="13" customFormat="1" ht="11.25">
      <c r="B1291" s="198"/>
      <c r="C1291" s="199"/>
      <c r="D1291" s="200" t="s">
        <v>195</v>
      </c>
      <c r="E1291" s="201" t="s">
        <v>19</v>
      </c>
      <c r="F1291" s="202" t="s">
        <v>2626</v>
      </c>
      <c r="G1291" s="199"/>
      <c r="H1291" s="201" t="s">
        <v>19</v>
      </c>
      <c r="I1291" s="203"/>
      <c r="J1291" s="199"/>
      <c r="K1291" s="199"/>
      <c r="L1291" s="204"/>
      <c r="M1291" s="205"/>
      <c r="N1291" s="206"/>
      <c r="O1291" s="206"/>
      <c r="P1291" s="206"/>
      <c r="Q1291" s="206"/>
      <c r="R1291" s="206"/>
      <c r="S1291" s="206"/>
      <c r="T1291" s="207"/>
      <c r="AT1291" s="208" t="s">
        <v>195</v>
      </c>
      <c r="AU1291" s="208" t="s">
        <v>82</v>
      </c>
      <c r="AV1291" s="13" t="s">
        <v>80</v>
      </c>
      <c r="AW1291" s="13" t="s">
        <v>35</v>
      </c>
      <c r="AX1291" s="13" t="s">
        <v>73</v>
      </c>
      <c r="AY1291" s="208" t="s">
        <v>185</v>
      </c>
    </row>
    <row r="1292" spans="1:65" s="14" customFormat="1" ht="11.25">
      <c r="B1292" s="209"/>
      <c r="C1292" s="210"/>
      <c r="D1292" s="200" t="s">
        <v>195</v>
      </c>
      <c r="E1292" s="211" t="s">
        <v>19</v>
      </c>
      <c r="F1292" s="212" t="s">
        <v>2629</v>
      </c>
      <c r="G1292" s="210"/>
      <c r="H1292" s="213">
        <v>3.5</v>
      </c>
      <c r="I1292" s="214"/>
      <c r="J1292" s="210"/>
      <c r="K1292" s="210"/>
      <c r="L1292" s="215"/>
      <c r="M1292" s="216"/>
      <c r="N1292" s="217"/>
      <c r="O1292" s="217"/>
      <c r="P1292" s="217"/>
      <c r="Q1292" s="217"/>
      <c r="R1292" s="217"/>
      <c r="S1292" s="217"/>
      <c r="T1292" s="218"/>
      <c r="AT1292" s="219" t="s">
        <v>195</v>
      </c>
      <c r="AU1292" s="219" t="s">
        <v>82</v>
      </c>
      <c r="AV1292" s="14" t="s">
        <v>82</v>
      </c>
      <c r="AW1292" s="14" t="s">
        <v>35</v>
      </c>
      <c r="AX1292" s="14" t="s">
        <v>73</v>
      </c>
      <c r="AY1292" s="219" t="s">
        <v>185</v>
      </c>
    </row>
    <row r="1293" spans="1:65" s="15" customFormat="1" ht="11.25">
      <c r="B1293" s="220"/>
      <c r="C1293" s="221"/>
      <c r="D1293" s="200" t="s">
        <v>195</v>
      </c>
      <c r="E1293" s="222" t="s">
        <v>19</v>
      </c>
      <c r="F1293" s="223" t="s">
        <v>226</v>
      </c>
      <c r="G1293" s="221"/>
      <c r="H1293" s="224">
        <v>19.5</v>
      </c>
      <c r="I1293" s="225"/>
      <c r="J1293" s="221"/>
      <c r="K1293" s="221"/>
      <c r="L1293" s="226"/>
      <c r="M1293" s="227"/>
      <c r="N1293" s="228"/>
      <c r="O1293" s="228"/>
      <c r="P1293" s="228"/>
      <c r="Q1293" s="228"/>
      <c r="R1293" s="228"/>
      <c r="S1293" s="228"/>
      <c r="T1293" s="229"/>
      <c r="AT1293" s="230" t="s">
        <v>195</v>
      </c>
      <c r="AU1293" s="230" t="s">
        <v>82</v>
      </c>
      <c r="AV1293" s="15" t="s">
        <v>135</v>
      </c>
      <c r="AW1293" s="15" t="s">
        <v>35</v>
      </c>
      <c r="AX1293" s="15" t="s">
        <v>80</v>
      </c>
      <c r="AY1293" s="230" t="s">
        <v>185</v>
      </c>
    </row>
    <row r="1294" spans="1:65" s="2" customFormat="1" ht="24.2" customHeight="1">
      <c r="A1294" s="36"/>
      <c r="B1294" s="37"/>
      <c r="C1294" s="180" t="s">
        <v>2064</v>
      </c>
      <c r="D1294" s="180" t="s">
        <v>187</v>
      </c>
      <c r="E1294" s="181" t="s">
        <v>1336</v>
      </c>
      <c r="F1294" s="182" t="s">
        <v>1337</v>
      </c>
      <c r="G1294" s="183" t="s">
        <v>457</v>
      </c>
      <c r="H1294" s="231"/>
      <c r="I1294" s="185"/>
      <c r="J1294" s="186">
        <f>ROUND(I1294*H1294,2)</f>
        <v>0</v>
      </c>
      <c r="K1294" s="182" t="s">
        <v>191</v>
      </c>
      <c r="L1294" s="41"/>
      <c r="M1294" s="187" t="s">
        <v>19</v>
      </c>
      <c r="N1294" s="188" t="s">
        <v>44</v>
      </c>
      <c r="O1294" s="66"/>
      <c r="P1294" s="189">
        <f>O1294*H1294</f>
        <v>0</v>
      </c>
      <c r="Q1294" s="189">
        <v>0</v>
      </c>
      <c r="R1294" s="189">
        <f>Q1294*H1294</f>
        <v>0</v>
      </c>
      <c r="S1294" s="189">
        <v>0</v>
      </c>
      <c r="T1294" s="190">
        <f>S1294*H1294</f>
        <v>0</v>
      </c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R1294" s="191" t="s">
        <v>339</v>
      </c>
      <c r="AT1294" s="191" t="s">
        <v>187</v>
      </c>
      <c r="AU1294" s="191" t="s">
        <v>82</v>
      </c>
      <c r="AY1294" s="19" t="s">
        <v>185</v>
      </c>
      <c r="BE1294" s="192">
        <f>IF(N1294="základní",J1294,0)</f>
        <v>0</v>
      </c>
      <c r="BF1294" s="192">
        <f>IF(N1294="snížená",J1294,0)</f>
        <v>0</v>
      </c>
      <c r="BG1294" s="192">
        <f>IF(N1294="zákl. přenesená",J1294,0)</f>
        <v>0</v>
      </c>
      <c r="BH1294" s="192">
        <f>IF(N1294="sníž. přenesená",J1294,0)</f>
        <v>0</v>
      </c>
      <c r="BI1294" s="192">
        <f>IF(N1294="nulová",J1294,0)</f>
        <v>0</v>
      </c>
      <c r="BJ1294" s="19" t="s">
        <v>80</v>
      </c>
      <c r="BK1294" s="192">
        <f>ROUND(I1294*H1294,2)</f>
        <v>0</v>
      </c>
      <c r="BL1294" s="19" t="s">
        <v>339</v>
      </c>
      <c r="BM1294" s="191" t="s">
        <v>2630</v>
      </c>
    </row>
    <row r="1295" spans="1:65" s="2" customFormat="1" ht="11.25">
      <c r="A1295" s="36"/>
      <c r="B1295" s="37"/>
      <c r="C1295" s="38"/>
      <c r="D1295" s="193" t="s">
        <v>193</v>
      </c>
      <c r="E1295" s="38"/>
      <c r="F1295" s="194" t="s">
        <v>1339</v>
      </c>
      <c r="G1295" s="38"/>
      <c r="H1295" s="38"/>
      <c r="I1295" s="195"/>
      <c r="J1295" s="38"/>
      <c r="K1295" s="38"/>
      <c r="L1295" s="41"/>
      <c r="M1295" s="196"/>
      <c r="N1295" s="197"/>
      <c r="O1295" s="66"/>
      <c r="P1295" s="66"/>
      <c r="Q1295" s="66"/>
      <c r="R1295" s="66"/>
      <c r="S1295" s="66"/>
      <c r="T1295" s="67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T1295" s="19" t="s">
        <v>193</v>
      </c>
      <c r="AU1295" s="19" t="s">
        <v>82</v>
      </c>
    </row>
    <row r="1296" spans="1:65" s="12" customFormat="1" ht="22.9" customHeight="1">
      <c r="B1296" s="164"/>
      <c r="C1296" s="165"/>
      <c r="D1296" s="166" t="s">
        <v>72</v>
      </c>
      <c r="E1296" s="178" t="s">
        <v>1340</v>
      </c>
      <c r="F1296" s="178" t="s">
        <v>1341</v>
      </c>
      <c r="G1296" s="165"/>
      <c r="H1296" s="165"/>
      <c r="I1296" s="168"/>
      <c r="J1296" s="179">
        <f>BK1296</f>
        <v>0</v>
      </c>
      <c r="K1296" s="165"/>
      <c r="L1296" s="170"/>
      <c r="M1296" s="171"/>
      <c r="N1296" s="172"/>
      <c r="O1296" s="172"/>
      <c r="P1296" s="173">
        <f>SUM(P1297:P1424)</f>
        <v>0</v>
      </c>
      <c r="Q1296" s="172"/>
      <c r="R1296" s="173">
        <f>SUM(R1297:R1424)</f>
        <v>1.5718588600000001</v>
      </c>
      <c r="S1296" s="172"/>
      <c r="T1296" s="174">
        <f>SUM(T1297:T1424)</f>
        <v>0</v>
      </c>
      <c r="AR1296" s="175" t="s">
        <v>82</v>
      </c>
      <c r="AT1296" s="176" t="s">
        <v>72</v>
      </c>
      <c r="AU1296" s="176" t="s">
        <v>80</v>
      </c>
      <c r="AY1296" s="175" t="s">
        <v>185</v>
      </c>
      <c r="BK1296" s="177">
        <f>SUM(BK1297:BK1424)</f>
        <v>0</v>
      </c>
    </row>
    <row r="1297" spans="1:65" s="2" customFormat="1" ht="21.75" customHeight="1">
      <c r="A1297" s="36"/>
      <c r="B1297" s="37"/>
      <c r="C1297" s="180" t="s">
        <v>2069</v>
      </c>
      <c r="D1297" s="180" t="s">
        <v>187</v>
      </c>
      <c r="E1297" s="181" t="s">
        <v>1935</v>
      </c>
      <c r="F1297" s="182" t="s">
        <v>1936</v>
      </c>
      <c r="G1297" s="183" t="s">
        <v>1314</v>
      </c>
      <c r="H1297" s="184">
        <v>2</v>
      </c>
      <c r="I1297" s="185"/>
      <c r="J1297" s="186">
        <f>ROUND(I1297*H1297,2)</f>
        <v>0</v>
      </c>
      <c r="K1297" s="182" t="s">
        <v>449</v>
      </c>
      <c r="L1297" s="41"/>
      <c r="M1297" s="187" t="s">
        <v>19</v>
      </c>
      <c r="N1297" s="188" t="s">
        <v>44</v>
      </c>
      <c r="O1297" s="66"/>
      <c r="P1297" s="189">
        <f>O1297*H1297</f>
        <v>0</v>
      </c>
      <c r="Q1297" s="189">
        <v>0</v>
      </c>
      <c r="R1297" s="189">
        <f>Q1297*H1297</f>
        <v>0</v>
      </c>
      <c r="S1297" s="189">
        <v>0</v>
      </c>
      <c r="T1297" s="190">
        <f>S1297*H1297</f>
        <v>0</v>
      </c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R1297" s="191" t="s">
        <v>339</v>
      </c>
      <c r="AT1297" s="191" t="s">
        <v>187</v>
      </c>
      <c r="AU1297" s="191" t="s">
        <v>82</v>
      </c>
      <c r="AY1297" s="19" t="s">
        <v>185</v>
      </c>
      <c r="BE1297" s="192">
        <f>IF(N1297="základní",J1297,0)</f>
        <v>0</v>
      </c>
      <c r="BF1297" s="192">
        <f>IF(N1297="snížená",J1297,0)</f>
        <v>0</v>
      </c>
      <c r="BG1297" s="192">
        <f>IF(N1297="zákl. přenesená",J1297,0)</f>
        <v>0</v>
      </c>
      <c r="BH1297" s="192">
        <f>IF(N1297="sníž. přenesená",J1297,0)</f>
        <v>0</v>
      </c>
      <c r="BI1297" s="192">
        <f>IF(N1297="nulová",J1297,0)</f>
        <v>0</v>
      </c>
      <c r="BJ1297" s="19" t="s">
        <v>80</v>
      </c>
      <c r="BK1297" s="192">
        <f>ROUND(I1297*H1297,2)</f>
        <v>0</v>
      </c>
      <c r="BL1297" s="19" t="s">
        <v>339</v>
      </c>
      <c r="BM1297" s="191" t="s">
        <v>2631</v>
      </c>
    </row>
    <row r="1298" spans="1:65" s="13" customFormat="1" ht="11.25">
      <c r="B1298" s="198"/>
      <c r="C1298" s="199"/>
      <c r="D1298" s="200" t="s">
        <v>195</v>
      </c>
      <c r="E1298" s="201" t="s">
        <v>19</v>
      </c>
      <c r="F1298" s="202" t="s">
        <v>1938</v>
      </c>
      <c r="G1298" s="199"/>
      <c r="H1298" s="201" t="s">
        <v>19</v>
      </c>
      <c r="I1298" s="203"/>
      <c r="J1298" s="199"/>
      <c r="K1298" s="199"/>
      <c r="L1298" s="204"/>
      <c r="M1298" s="205"/>
      <c r="N1298" s="206"/>
      <c r="O1298" s="206"/>
      <c r="P1298" s="206"/>
      <c r="Q1298" s="206"/>
      <c r="R1298" s="206"/>
      <c r="S1298" s="206"/>
      <c r="T1298" s="207"/>
      <c r="AT1298" s="208" t="s">
        <v>195</v>
      </c>
      <c r="AU1298" s="208" t="s">
        <v>82</v>
      </c>
      <c r="AV1298" s="13" t="s">
        <v>80</v>
      </c>
      <c r="AW1298" s="13" t="s">
        <v>35</v>
      </c>
      <c r="AX1298" s="13" t="s">
        <v>73</v>
      </c>
      <c r="AY1298" s="208" t="s">
        <v>185</v>
      </c>
    </row>
    <row r="1299" spans="1:65" s="13" customFormat="1" ht="11.25">
      <c r="B1299" s="198"/>
      <c r="C1299" s="199"/>
      <c r="D1299" s="200" t="s">
        <v>195</v>
      </c>
      <c r="E1299" s="201" t="s">
        <v>19</v>
      </c>
      <c r="F1299" s="202" t="s">
        <v>1926</v>
      </c>
      <c r="G1299" s="199"/>
      <c r="H1299" s="201" t="s">
        <v>19</v>
      </c>
      <c r="I1299" s="203"/>
      <c r="J1299" s="199"/>
      <c r="K1299" s="199"/>
      <c r="L1299" s="204"/>
      <c r="M1299" s="205"/>
      <c r="N1299" s="206"/>
      <c r="O1299" s="206"/>
      <c r="P1299" s="206"/>
      <c r="Q1299" s="206"/>
      <c r="R1299" s="206"/>
      <c r="S1299" s="206"/>
      <c r="T1299" s="207"/>
      <c r="AT1299" s="208" t="s">
        <v>195</v>
      </c>
      <c r="AU1299" s="208" t="s">
        <v>82</v>
      </c>
      <c r="AV1299" s="13" t="s">
        <v>80</v>
      </c>
      <c r="AW1299" s="13" t="s">
        <v>35</v>
      </c>
      <c r="AX1299" s="13" t="s">
        <v>73</v>
      </c>
      <c r="AY1299" s="208" t="s">
        <v>185</v>
      </c>
    </row>
    <row r="1300" spans="1:65" s="14" customFormat="1" ht="11.25">
      <c r="B1300" s="209"/>
      <c r="C1300" s="210"/>
      <c r="D1300" s="200" t="s">
        <v>195</v>
      </c>
      <c r="E1300" s="211" t="s">
        <v>19</v>
      </c>
      <c r="F1300" s="212" t="s">
        <v>1698</v>
      </c>
      <c r="G1300" s="210"/>
      <c r="H1300" s="213">
        <v>2</v>
      </c>
      <c r="I1300" s="214"/>
      <c r="J1300" s="210"/>
      <c r="K1300" s="210"/>
      <c r="L1300" s="215"/>
      <c r="M1300" s="216"/>
      <c r="N1300" s="217"/>
      <c r="O1300" s="217"/>
      <c r="P1300" s="217"/>
      <c r="Q1300" s="217"/>
      <c r="R1300" s="217"/>
      <c r="S1300" s="217"/>
      <c r="T1300" s="218"/>
      <c r="AT1300" s="219" t="s">
        <v>195</v>
      </c>
      <c r="AU1300" s="219" t="s">
        <v>82</v>
      </c>
      <c r="AV1300" s="14" t="s">
        <v>82</v>
      </c>
      <c r="AW1300" s="14" t="s">
        <v>35</v>
      </c>
      <c r="AX1300" s="14" t="s">
        <v>73</v>
      </c>
      <c r="AY1300" s="219" t="s">
        <v>185</v>
      </c>
    </row>
    <row r="1301" spans="1:65" s="15" customFormat="1" ht="11.25">
      <c r="B1301" s="220"/>
      <c r="C1301" s="221"/>
      <c r="D1301" s="200" t="s">
        <v>195</v>
      </c>
      <c r="E1301" s="222" t="s">
        <v>19</v>
      </c>
      <c r="F1301" s="223" t="s">
        <v>226</v>
      </c>
      <c r="G1301" s="221"/>
      <c r="H1301" s="224">
        <v>2</v>
      </c>
      <c r="I1301" s="225"/>
      <c r="J1301" s="221"/>
      <c r="K1301" s="221"/>
      <c r="L1301" s="226"/>
      <c r="M1301" s="227"/>
      <c r="N1301" s="228"/>
      <c r="O1301" s="228"/>
      <c r="P1301" s="228"/>
      <c r="Q1301" s="228"/>
      <c r="R1301" s="228"/>
      <c r="S1301" s="228"/>
      <c r="T1301" s="229"/>
      <c r="AT1301" s="230" t="s">
        <v>195</v>
      </c>
      <c r="AU1301" s="230" t="s">
        <v>82</v>
      </c>
      <c r="AV1301" s="15" t="s">
        <v>135</v>
      </c>
      <c r="AW1301" s="15" t="s">
        <v>35</v>
      </c>
      <c r="AX1301" s="15" t="s">
        <v>80</v>
      </c>
      <c r="AY1301" s="230" t="s">
        <v>185</v>
      </c>
    </row>
    <row r="1302" spans="1:65" s="2" customFormat="1" ht="24.2" customHeight="1">
      <c r="A1302" s="36"/>
      <c r="B1302" s="37"/>
      <c r="C1302" s="180" t="s">
        <v>2083</v>
      </c>
      <c r="D1302" s="180" t="s">
        <v>187</v>
      </c>
      <c r="E1302" s="181" t="s">
        <v>1941</v>
      </c>
      <c r="F1302" s="182" t="s">
        <v>1942</v>
      </c>
      <c r="G1302" s="183" t="s">
        <v>1314</v>
      </c>
      <c r="H1302" s="184">
        <v>3</v>
      </c>
      <c r="I1302" s="185"/>
      <c r="J1302" s="186">
        <f>ROUND(I1302*H1302,2)</f>
        <v>0</v>
      </c>
      <c r="K1302" s="182" t="s">
        <v>449</v>
      </c>
      <c r="L1302" s="41"/>
      <c r="M1302" s="187" t="s">
        <v>19</v>
      </c>
      <c r="N1302" s="188" t="s">
        <v>44</v>
      </c>
      <c r="O1302" s="66"/>
      <c r="P1302" s="189">
        <f>O1302*H1302</f>
        <v>0</v>
      </c>
      <c r="Q1302" s="189">
        <v>0</v>
      </c>
      <c r="R1302" s="189">
        <f>Q1302*H1302</f>
        <v>0</v>
      </c>
      <c r="S1302" s="189">
        <v>0</v>
      </c>
      <c r="T1302" s="190">
        <f>S1302*H1302</f>
        <v>0</v>
      </c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R1302" s="191" t="s">
        <v>339</v>
      </c>
      <c r="AT1302" s="191" t="s">
        <v>187</v>
      </c>
      <c r="AU1302" s="191" t="s">
        <v>82</v>
      </c>
      <c r="AY1302" s="19" t="s">
        <v>185</v>
      </c>
      <c r="BE1302" s="192">
        <f>IF(N1302="základní",J1302,0)</f>
        <v>0</v>
      </c>
      <c r="BF1302" s="192">
        <f>IF(N1302="snížená",J1302,0)</f>
        <v>0</v>
      </c>
      <c r="BG1302" s="192">
        <f>IF(N1302="zákl. přenesená",J1302,0)</f>
        <v>0</v>
      </c>
      <c r="BH1302" s="192">
        <f>IF(N1302="sníž. přenesená",J1302,0)</f>
        <v>0</v>
      </c>
      <c r="BI1302" s="192">
        <f>IF(N1302="nulová",J1302,0)</f>
        <v>0</v>
      </c>
      <c r="BJ1302" s="19" t="s">
        <v>80</v>
      </c>
      <c r="BK1302" s="192">
        <f>ROUND(I1302*H1302,2)</f>
        <v>0</v>
      </c>
      <c r="BL1302" s="19" t="s">
        <v>339</v>
      </c>
      <c r="BM1302" s="191" t="s">
        <v>2632</v>
      </c>
    </row>
    <row r="1303" spans="1:65" s="13" customFormat="1" ht="11.25">
      <c r="B1303" s="198"/>
      <c r="C1303" s="199"/>
      <c r="D1303" s="200" t="s">
        <v>195</v>
      </c>
      <c r="E1303" s="201" t="s">
        <v>19</v>
      </c>
      <c r="F1303" s="202" t="s">
        <v>1938</v>
      </c>
      <c r="G1303" s="199"/>
      <c r="H1303" s="201" t="s">
        <v>19</v>
      </c>
      <c r="I1303" s="203"/>
      <c r="J1303" s="199"/>
      <c r="K1303" s="199"/>
      <c r="L1303" s="204"/>
      <c r="M1303" s="205"/>
      <c r="N1303" s="206"/>
      <c r="O1303" s="206"/>
      <c r="P1303" s="206"/>
      <c r="Q1303" s="206"/>
      <c r="R1303" s="206"/>
      <c r="S1303" s="206"/>
      <c r="T1303" s="207"/>
      <c r="AT1303" s="208" t="s">
        <v>195</v>
      </c>
      <c r="AU1303" s="208" t="s">
        <v>82</v>
      </c>
      <c r="AV1303" s="13" t="s">
        <v>80</v>
      </c>
      <c r="AW1303" s="13" t="s">
        <v>35</v>
      </c>
      <c r="AX1303" s="13" t="s">
        <v>73</v>
      </c>
      <c r="AY1303" s="208" t="s">
        <v>185</v>
      </c>
    </row>
    <row r="1304" spans="1:65" s="13" customFormat="1" ht="11.25">
      <c r="B1304" s="198"/>
      <c r="C1304" s="199"/>
      <c r="D1304" s="200" t="s">
        <v>195</v>
      </c>
      <c r="E1304" s="201" t="s">
        <v>19</v>
      </c>
      <c r="F1304" s="202" t="s">
        <v>1944</v>
      </c>
      <c r="G1304" s="199"/>
      <c r="H1304" s="201" t="s">
        <v>19</v>
      </c>
      <c r="I1304" s="203"/>
      <c r="J1304" s="199"/>
      <c r="K1304" s="199"/>
      <c r="L1304" s="204"/>
      <c r="M1304" s="205"/>
      <c r="N1304" s="206"/>
      <c r="O1304" s="206"/>
      <c r="P1304" s="206"/>
      <c r="Q1304" s="206"/>
      <c r="R1304" s="206"/>
      <c r="S1304" s="206"/>
      <c r="T1304" s="207"/>
      <c r="AT1304" s="208" t="s">
        <v>195</v>
      </c>
      <c r="AU1304" s="208" t="s">
        <v>82</v>
      </c>
      <c r="AV1304" s="13" t="s">
        <v>80</v>
      </c>
      <c r="AW1304" s="13" t="s">
        <v>35</v>
      </c>
      <c r="AX1304" s="13" t="s">
        <v>73</v>
      </c>
      <c r="AY1304" s="208" t="s">
        <v>185</v>
      </c>
    </row>
    <row r="1305" spans="1:65" s="14" customFormat="1" ht="11.25">
      <c r="B1305" s="209"/>
      <c r="C1305" s="210"/>
      <c r="D1305" s="200" t="s">
        <v>195</v>
      </c>
      <c r="E1305" s="211" t="s">
        <v>19</v>
      </c>
      <c r="F1305" s="212" t="s">
        <v>1945</v>
      </c>
      <c r="G1305" s="210"/>
      <c r="H1305" s="213">
        <v>3</v>
      </c>
      <c r="I1305" s="214"/>
      <c r="J1305" s="210"/>
      <c r="K1305" s="210"/>
      <c r="L1305" s="215"/>
      <c r="M1305" s="216"/>
      <c r="N1305" s="217"/>
      <c r="O1305" s="217"/>
      <c r="P1305" s="217"/>
      <c r="Q1305" s="217"/>
      <c r="R1305" s="217"/>
      <c r="S1305" s="217"/>
      <c r="T1305" s="218"/>
      <c r="AT1305" s="219" t="s">
        <v>195</v>
      </c>
      <c r="AU1305" s="219" t="s">
        <v>82</v>
      </c>
      <c r="AV1305" s="14" t="s">
        <v>82</v>
      </c>
      <c r="AW1305" s="14" t="s">
        <v>35</v>
      </c>
      <c r="AX1305" s="14" t="s">
        <v>73</v>
      </c>
      <c r="AY1305" s="219" t="s">
        <v>185</v>
      </c>
    </row>
    <row r="1306" spans="1:65" s="15" customFormat="1" ht="11.25">
      <c r="B1306" s="220"/>
      <c r="C1306" s="221"/>
      <c r="D1306" s="200" t="s">
        <v>195</v>
      </c>
      <c r="E1306" s="222" t="s">
        <v>19</v>
      </c>
      <c r="F1306" s="223" t="s">
        <v>226</v>
      </c>
      <c r="G1306" s="221"/>
      <c r="H1306" s="224">
        <v>3</v>
      </c>
      <c r="I1306" s="225"/>
      <c r="J1306" s="221"/>
      <c r="K1306" s="221"/>
      <c r="L1306" s="226"/>
      <c r="M1306" s="227"/>
      <c r="N1306" s="228"/>
      <c r="O1306" s="228"/>
      <c r="P1306" s="228"/>
      <c r="Q1306" s="228"/>
      <c r="R1306" s="228"/>
      <c r="S1306" s="228"/>
      <c r="T1306" s="229"/>
      <c r="AT1306" s="230" t="s">
        <v>195</v>
      </c>
      <c r="AU1306" s="230" t="s">
        <v>82</v>
      </c>
      <c r="AV1306" s="15" t="s">
        <v>135</v>
      </c>
      <c r="AW1306" s="15" t="s">
        <v>35</v>
      </c>
      <c r="AX1306" s="15" t="s">
        <v>80</v>
      </c>
      <c r="AY1306" s="230" t="s">
        <v>185</v>
      </c>
    </row>
    <row r="1307" spans="1:65" s="2" customFormat="1" ht="24.2" customHeight="1">
      <c r="A1307" s="36"/>
      <c r="B1307" s="37"/>
      <c r="C1307" s="180" t="s">
        <v>2088</v>
      </c>
      <c r="D1307" s="180" t="s">
        <v>187</v>
      </c>
      <c r="E1307" s="181" t="s">
        <v>1947</v>
      </c>
      <c r="F1307" s="182" t="s">
        <v>1948</v>
      </c>
      <c r="G1307" s="183" t="s">
        <v>1314</v>
      </c>
      <c r="H1307" s="184">
        <v>5</v>
      </c>
      <c r="I1307" s="185"/>
      <c r="J1307" s="186">
        <f>ROUND(I1307*H1307,2)</f>
        <v>0</v>
      </c>
      <c r="K1307" s="182" t="s">
        <v>449</v>
      </c>
      <c r="L1307" s="41"/>
      <c r="M1307" s="187" t="s">
        <v>19</v>
      </c>
      <c r="N1307" s="188" t="s">
        <v>44</v>
      </c>
      <c r="O1307" s="66"/>
      <c r="P1307" s="189">
        <f>O1307*H1307</f>
        <v>0</v>
      </c>
      <c r="Q1307" s="189">
        <v>0</v>
      </c>
      <c r="R1307" s="189">
        <f>Q1307*H1307</f>
        <v>0</v>
      </c>
      <c r="S1307" s="189">
        <v>0</v>
      </c>
      <c r="T1307" s="190">
        <f>S1307*H1307</f>
        <v>0</v>
      </c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R1307" s="191" t="s">
        <v>339</v>
      </c>
      <c r="AT1307" s="191" t="s">
        <v>187</v>
      </c>
      <c r="AU1307" s="191" t="s">
        <v>82</v>
      </c>
      <c r="AY1307" s="19" t="s">
        <v>185</v>
      </c>
      <c r="BE1307" s="192">
        <f>IF(N1307="základní",J1307,0)</f>
        <v>0</v>
      </c>
      <c r="BF1307" s="192">
        <f>IF(N1307="snížená",J1307,0)</f>
        <v>0</v>
      </c>
      <c r="BG1307" s="192">
        <f>IF(N1307="zákl. přenesená",J1307,0)</f>
        <v>0</v>
      </c>
      <c r="BH1307" s="192">
        <f>IF(N1307="sníž. přenesená",J1307,0)</f>
        <v>0</v>
      </c>
      <c r="BI1307" s="192">
        <f>IF(N1307="nulová",J1307,0)</f>
        <v>0</v>
      </c>
      <c r="BJ1307" s="19" t="s">
        <v>80</v>
      </c>
      <c r="BK1307" s="192">
        <f>ROUND(I1307*H1307,2)</f>
        <v>0</v>
      </c>
      <c r="BL1307" s="19" t="s">
        <v>339</v>
      </c>
      <c r="BM1307" s="191" t="s">
        <v>2633</v>
      </c>
    </row>
    <row r="1308" spans="1:65" s="13" customFormat="1" ht="11.25">
      <c r="B1308" s="198"/>
      <c r="C1308" s="199"/>
      <c r="D1308" s="200" t="s">
        <v>195</v>
      </c>
      <c r="E1308" s="201" t="s">
        <v>19</v>
      </c>
      <c r="F1308" s="202" t="s">
        <v>1938</v>
      </c>
      <c r="G1308" s="199"/>
      <c r="H1308" s="201" t="s">
        <v>19</v>
      </c>
      <c r="I1308" s="203"/>
      <c r="J1308" s="199"/>
      <c r="K1308" s="199"/>
      <c r="L1308" s="204"/>
      <c r="M1308" s="205"/>
      <c r="N1308" s="206"/>
      <c r="O1308" s="206"/>
      <c r="P1308" s="206"/>
      <c r="Q1308" s="206"/>
      <c r="R1308" s="206"/>
      <c r="S1308" s="206"/>
      <c r="T1308" s="207"/>
      <c r="AT1308" s="208" t="s">
        <v>195</v>
      </c>
      <c r="AU1308" s="208" t="s">
        <v>82</v>
      </c>
      <c r="AV1308" s="13" t="s">
        <v>80</v>
      </c>
      <c r="AW1308" s="13" t="s">
        <v>35</v>
      </c>
      <c r="AX1308" s="13" t="s">
        <v>73</v>
      </c>
      <c r="AY1308" s="208" t="s">
        <v>185</v>
      </c>
    </row>
    <row r="1309" spans="1:65" s="13" customFormat="1" ht="11.25">
      <c r="B1309" s="198"/>
      <c r="C1309" s="199"/>
      <c r="D1309" s="200" t="s">
        <v>195</v>
      </c>
      <c r="E1309" s="201" t="s">
        <v>19</v>
      </c>
      <c r="F1309" s="202" t="s">
        <v>1950</v>
      </c>
      <c r="G1309" s="199"/>
      <c r="H1309" s="201" t="s">
        <v>19</v>
      </c>
      <c r="I1309" s="203"/>
      <c r="J1309" s="199"/>
      <c r="K1309" s="199"/>
      <c r="L1309" s="204"/>
      <c r="M1309" s="205"/>
      <c r="N1309" s="206"/>
      <c r="O1309" s="206"/>
      <c r="P1309" s="206"/>
      <c r="Q1309" s="206"/>
      <c r="R1309" s="206"/>
      <c r="S1309" s="206"/>
      <c r="T1309" s="207"/>
      <c r="AT1309" s="208" t="s">
        <v>195</v>
      </c>
      <c r="AU1309" s="208" t="s">
        <v>82</v>
      </c>
      <c r="AV1309" s="13" t="s">
        <v>80</v>
      </c>
      <c r="AW1309" s="13" t="s">
        <v>35</v>
      </c>
      <c r="AX1309" s="13" t="s">
        <v>73</v>
      </c>
      <c r="AY1309" s="208" t="s">
        <v>185</v>
      </c>
    </row>
    <row r="1310" spans="1:65" s="14" customFormat="1" ht="11.25">
      <c r="B1310" s="209"/>
      <c r="C1310" s="210"/>
      <c r="D1310" s="200" t="s">
        <v>195</v>
      </c>
      <c r="E1310" s="211" t="s">
        <v>19</v>
      </c>
      <c r="F1310" s="212" t="s">
        <v>2634</v>
      </c>
      <c r="G1310" s="210"/>
      <c r="H1310" s="213">
        <v>5</v>
      </c>
      <c r="I1310" s="214"/>
      <c r="J1310" s="210"/>
      <c r="K1310" s="210"/>
      <c r="L1310" s="215"/>
      <c r="M1310" s="216"/>
      <c r="N1310" s="217"/>
      <c r="O1310" s="217"/>
      <c r="P1310" s="217"/>
      <c r="Q1310" s="217"/>
      <c r="R1310" s="217"/>
      <c r="S1310" s="217"/>
      <c r="T1310" s="218"/>
      <c r="AT1310" s="219" t="s">
        <v>195</v>
      </c>
      <c r="AU1310" s="219" t="s">
        <v>82</v>
      </c>
      <c r="AV1310" s="14" t="s">
        <v>82</v>
      </c>
      <c r="AW1310" s="14" t="s">
        <v>35</v>
      </c>
      <c r="AX1310" s="14" t="s">
        <v>73</v>
      </c>
      <c r="AY1310" s="219" t="s">
        <v>185</v>
      </c>
    </row>
    <row r="1311" spans="1:65" s="15" customFormat="1" ht="11.25">
      <c r="B1311" s="220"/>
      <c r="C1311" s="221"/>
      <c r="D1311" s="200" t="s">
        <v>195</v>
      </c>
      <c r="E1311" s="222" t="s">
        <v>19</v>
      </c>
      <c r="F1311" s="223" t="s">
        <v>226</v>
      </c>
      <c r="G1311" s="221"/>
      <c r="H1311" s="224">
        <v>5</v>
      </c>
      <c r="I1311" s="225"/>
      <c r="J1311" s="221"/>
      <c r="K1311" s="221"/>
      <c r="L1311" s="226"/>
      <c r="M1311" s="227"/>
      <c r="N1311" s="228"/>
      <c r="O1311" s="228"/>
      <c r="P1311" s="228"/>
      <c r="Q1311" s="228"/>
      <c r="R1311" s="228"/>
      <c r="S1311" s="228"/>
      <c r="T1311" s="229"/>
      <c r="AT1311" s="230" t="s">
        <v>195</v>
      </c>
      <c r="AU1311" s="230" t="s">
        <v>82</v>
      </c>
      <c r="AV1311" s="15" t="s">
        <v>135</v>
      </c>
      <c r="AW1311" s="15" t="s">
        <v>35</v>
      </c>
      <c r="AX1311" s="15" t="s">
        <v>80</v>
      </c>
      <c r="AY1311" s="230" t="s">
        <v>185</v>
      </c>
    </row>
    <row r="1312" spans="1:65" s="2" customFormat="1" ht="24.2" customHeight="1">
      <c r="A1312" s="36"/>
      <c r="B1312" s="37"/>
      <c r="C1312" s="180" t="s">
        <v>2093</v>
      </c>
      <c r="D1312" s="180" t="s">
        <v>187</v>
      </c>
      <c r="E1312" s="181" t="s">
        <v>1953</v>
      </c>
      <c r="F1312" s="182" t="s">
        <v>1954</v>
      </c>
      <c r="G1312" s="183" t="s">
        <v>1314</v>
      </c>
      <c r="H1312" s="184">
        <v>1</v>
      </c>
      <c r="I1312" s="185"/>
      <c r="J1312" s="186">
        <f>ROUND(I1312*H1312,2)</f>
        <v>0</v>
      </c>
      <c r="K1312" s="182" t="s">
        <v>449</v>
      </c>
      <c r="L1312" s="41"/>
      <c r="M1312" s="187" t="s">
        <v>19</v>
      </c>
      <c r="N1312" s="188" t="s">
        <v>44</v>
      </c>
      <c r="O1312" s="66"/>
      <c r="P1312" s="189">
        <f>O1312*H1312</f>
        <v>0</v>
      </c>
      <c r="Q1312" s="189">
        <v>0</v>
      </c>
      <c r="R1312" s="189">
        <f>Q1312*H1312</f>
        <v>0</v>
      </c>
      <c r="S1312" s="189">
        <v>0</v>
      </c>
      <c r="T1312" s="190">
        <f>S1312*H1312</f>
        <v>0</v>
      </c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R1312" s="191" t="s">
        <v>339</v>
      </c>
      <c r="AT1312" s="191" t="s">
        <v>187</v>
      </c>
      <c r="AU1312" s="191" t="s">
        <v>82</v>
      </c>
      <c r="AY1312" s="19" t="s">
        <v>185</v>
      </c>
      <c r="BE1312" s="192">
        <f>IF(N1312="základní",J1312,0)</f>
        <v>0</v>
      </c>
      <c r="BF1312" s="192">
        <f>IF(N1312="snížená",J1312,0)</f>
        <v>0</v>
      </c>
      <c r="BG1312" s="192">
        <f>IF(N1312="zákl. přenesená",J1312,0)</f>
        <v>0</v>
      </c>
      <c r="BH1312" s="192">
        <f>IF(N1312="sníž. přenesená",J1312,0)</f>
        <v>0</v>
      </c>
      <c r="BI1312" s="192">
        <f>IF(N1312="nulová",J1312,0)</f>
        <v>0</v>
      </c>
      <c r="BJ1312" s="19" t="s">
        <v>80</v>
      </c>
      <c r="BK1312" s="192">
        <f>ROUND(I1312*H1312,2)</f>
        <v>0</v>
      </c>
      <c r="BL1312" s="19" t="s">
        <v>339</v>
      </c>
      <c r="BM1312" s="191" t="s">
        <v>2635</v>
      </c>
    </row>
    <row r="1313" spans="1:65" s="13" customFormat="1" ht="11.25">
      <c r="B1313" s="198"/>
      <c r="C1313" s="199"/>
      <c r="D1313" s="200" t="s">
        <v>195</v>
      </c>
      <c r="E1313" s="201" t="s">
        <v>19</v>
      </c>
      <c r="F1313" s="202" t="s">
        <v>1938</v>
      </c>
      <c r="G1313" s="199"/>
      <c r="H1313" s="201" t="s">
        <v>19</v>
      </c>
      <c r="I1313" s="203"/>
      <c r="J1313" s="199"/>
      <c r="K1313" s="199"/>
      <c r="L1313" s="204"/>
      <c r="M1313" s="205"/>
      <c r="N1313" s="206"/>
      <c r="O1313" s="206"/>
      <c r="P1313" s="206"/>
      <c r="Q1313" s="206"/>
      <c r="R1313" s="206"/>
      <c r="S1313" s="206"/>
      <c r="T1313" s="207"/>
      <c r="AT1313" s="208" t="s">
        <v>195</v>
      </c>
      <c r="AU1313" s="208" t="s">
        <v>82</v>
      </c>
      <c r="AV1313" s="13" t="s">
        <v>80</v>
      </c>
      <c r="AW1313" s="13" t="s">
        <v>35</v>
      </c>
      <c r="AX1313" s="13" t="s">
        <v>73</v>
      </c>
      <c r="AY1313" s="208" t="s">
        <v>185</v>
      </c>
    </row>
    <row r="1314" spans="1:65" s="13" customFormat="1" ht="11.25">
      <c r="B1314" s="198"/>
      <c r="C1314" s="199"/>
      <c r="D1314" s="200" t="s">
        <v>195</v>
      </c>
      <c r="E1314" s="201" t="s">
        <v>19</v>
      </c>
      <c r="F1314" s="202" t="s">
        <v>1956</v>
      </c>
      <c r="G1314" s="199"/>
      <c r="H1314" s="201" t="s">
        <v>19</v>
      </c>
      <c r="I1314" s="203"/>
      <c r="J1314" s="199"/>
      <c r="K1314" s="199"/>
      <c r="L1314" s="204"/>
      <c r="M1314" s="205"/>
      <c r="N1314" s="206"/>
      <c r="O1314" s="206"/>
      <c r="P1314" s="206"/>
      <c r="Q1314" s="206"/>
      <c r="R1314" s="206"/>
      <c r="S1314" s="206"/>
      <c r="T1314" s="207"/>
      <c r="AT1314" s="208" t="s">
        <v>195</v>
      </c>
      <c r="AU1314" s="208" t="s">
        <v>82</v>
      </c>
      <c r="AV1314" s="13" t="s">
        <v>80</v>
      </c>
      <c r="AW1314" s="13" t="s">
        <v>35</v>
      </c>
      <c r="AX1314" s="13" t="s">
        <v>73</v>
      </c>
      <c r="AY1314" s="208" t="s">
        <v>185</v>
      </c>
    </row>
    <row r="1315" spans="1:65" s="14" customFormat="1" ht="11.25">
      <c r="B1315" s="209"/>
      <c r="C1315" s="210"/>
      <c r="D1315" s="200" t="s">
        <v>195</v>
      </c>
      <c r="E1315" s="211" t="s">
        <v>19</v>
      </c>
      <c r="F1315" s="212" t="s">
        <v>80</v>
      </c>
      <c r="G1315" s="210"/>
      <c r="H1315" s="213">
        <v>1</v>
      </c>
      <c r="I1315" s="214"/>
      <c r="J1315" s="210"/>
      <c r="K1315" s="210"/>
      <c r="L1315" s="215"/>
      <c r="M1315" s="216"/>
      <c r="N1315" s="217"/>
      <c r="O1315" s="217"/>
      <c r="P1315" s="217"/>
      <c r="Q1315" s="217"/>
      <c r="R1315" s="217"/>
      <c r="S1315" s="217"/>
      <c r="T1315" s="218"/>
      <c r="AT1315" s="219" t="s">
        <v>195</v>
      </c>
      <c r="AU1315" s="219" t="s">
        <v>82</v>
      </c>
      <c r="AV1315" s="14" t="s">
        <v>82</v>
      </c>
      <c r="AW1315" s="14" t="s">
        <v>35</v>
      </c>
      <c r="AX1315" s="14" t="s">
        <v>73</v>
      </c>
      <c r="AY1315" s="219" t="s">
        <v>185</v>
      </c>
    </row>
    <row r="1316" spans="1:65" s="15" customFormat="1" ht="11.25">
      <c r="B1316" s="220"/>
      <c r="C1316" s="221"/>
      <c r="D1316" s="200" t="s">
        <v>195</v>
      </c>
      <c r="E1316" s="222" t="s">
        <v>19</v>
      </c>
      <c r="F1316" s="223" t="s">
        <v>226</v>
      </c>
      <c r="G1316" s="221"/>
      <c r="H1316" s="224">
        <v>1</v>
      </c>
      <c r="I1316" s="225"/>
      <c r="J1316" s="221"/>
      <c r="K1316" s="221"/>
      <c r="L1316" s="226"/>
      <c r="M1316" s="227"/>
      <c r="N1316" s="228"/>
      <c r="O1316" s="228"/>
      <c r="P1316" s="228"/>
      <c r="Q1316" s="228"/>
      <c r="R1316" s="228"/>
      <c r="S1316" s="228"/>
      <c r="T1316" s="229"/>
      <c r="AT1316" s="230" t="s">
        <v>195</v>
      </c>
      <c r="AU1316" s="230" t="s">
        <v>82</v>
      </c>
      <c r="AV1316" s="15" t="s">
        <v>135</v>
      </c>
      <c r="AW1316" s="15" t="s">
        <v>35</v>
      </c>
      <c r="AX1316" s="15" t="s">
        <v>80</v>
      </c>
      <c r="AY1316" s="230" t="s">
        <v>185</v>
      </c>
    </row>
    <row r="1317" spans="1:65" s="2" customFormat="1" ht="55.5" customHeight="1">
      <c r="A1317" s="36"/>
      <c r="B1317" s="37"/>
      <c r="C1317" s="180" t="s">
        <v>2098</v>
      </c>
      <c r="D1317" s="180" t="s">
        <v>187</v>
      </c>
      <c r="E1317" s="181" t="s">
        <v>1958</v>
      </c>
      <c r="F1317" s="182" t="s">
        <v>2636</v>
      </c>
      <c r="G1317" s="183" t="s">
        <v>1314</v>
      </c>
      <c r="H1317" s="184">
        <v>1</v>
      </c>
      <c r="I1317" s="185"/>
      <c r="J1317" s="186">
        <f>ROUND(I1317*H1317,2)</f>
        <v>0</v>
      </c>
      <c r="K1317" s="182" t="s">
        <v>449</v>
      </c>
      <c r="L1317" s="41"/>
      <c r="M1317" s="187" t="s">
        <v>19</v>
      </c>
      <c r="N1317" s="188" t="s">
        <v>44</v>
      </c>
      <c r="O1317" s="66"/>
      <c r="P1317" s="189">
        <f>O1317*H1317</f>
        <v>0</v>
      </c>
      <c r="Q1317" s="189">
        <v>0</v>
      </c>
      <c r="R1317" s="189">
        <f>Q1317*H1317</f>
        <v>0</v>
      </c>
      <c r="S1317" s="189">
        <v>0</v>
      </c>
      <c r="T1317" s="190">
        <f>S1317*H1317</f>
        <v>0</v>
      </c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R1317" s="191" t="s">
        <v>339</v>
      </c>
      <c r="AT1317" s="191" t="s">
        <v>187</v>
      </c>
      <c r="AU1317" s="191" t="s">
        <v>82</v>
      </c>
      <c r="AY1317" s="19" t="s">
        <v>185</v>
      </c>
      <c r="BE1317" s="192">
        <f>IF(N1317="základní",J1317,0)</f>
        <v>0</v>
      </c>
      <c r="BF1317" s="192">
        <f>IF(N1317="snížená",J1317,0)</f>
        <v>0</v>
      </c>
      <c r="BG1317" s="192">
        <f>IF(N1317="zákl. přenesená",J1317,0)</f>
        <v>0</v>
      </c>
      <c r="BH1317" s="192">
        <f>IF(N1317="sníž. přenesená",J1317,0)</f>
        <v>0</v>
      </c>
      <c r="BI1317" s="192">
        <f>IF(N1317="nulová",J1317,0)</f>
        <v>0</v>
      </c>
      <c r="BJ1317" s="19" t="s">
        <v>80</v>
      </c>
      <c r="BK1317" s="192">
        <f>ROUND(I1317*H1317,2)</f>
        <v>0</v>
      </c>
      <c r="BL1317" s="19" t="s">
        <v>339</v>
      </c>
      <c r="BM1317" s="191" t="s">
        <v>2637</v>
      </c>
    </row>
    <row r="1318" spans="1:65" s="13" customFormat="1" ht="11.25">
      <c r="B1318" s="198"/>
      <c r="C1318" s="199"/>
      <c r="D1318" s="200" t="s">
        <v>195</v>
      </c>
      <c r="E1318" s="201" t="s">
        <v>19</v>
      </c>
      <c r="F1318" s="202" t="s">
        <v>2638</v>
      </c>
      <c r="G1318" s="199"/>
      <c r="H1318" s="201" t="s">
        <v>19</v>
      </c>
      <c r="I1318" s="203"/>
      <c r="J1318" s="199"/>
      <c r="K1318" s="199"/>
      <c r="L1318" s="204"/>
      <c r="M1318" s="205"/>
      <c r="N1318" s="206"/>
      <c r="O1318" s="206"/>
      <c r="P1318" s="206"/>
      <c r="Q1318" s="206"/>
      <c r="R1318" s="206"/>
      <c r="S1318" s="206"/>
      <c r="T1318" s="207"/>
      <c r="AT1318" s="208" t="s">
        <v>195</v>
      </c>
      <c r="AU1318" s="208" t="s">
        <v>82</v>
      </c>
      <c r="AV1318" s="13" t="s">
        <v>80</v>
      </c>
      <c r="AW1318" s="13" t="s">
        <v>35</v>
      </c>
      <c r="AX1318" s="13" t="s">
        <v>73</v>
      </c>
      <c r="AY1318" s="208" t="s">
        <v>185</v>
      </c>
    </row>
    <row r="1319" spans="1:65" s="14" customFormat="1" ht="11.25">
      <c r="B1319" s="209"/>
      <c r="C1319" s="210"/>
      <c r="D1319" s="200" t="s">
        <v>195</v>
      </c>
      <c r="E1319" s="211" t="s">
        <v>19</v>
      </c>
      <c r="F1319" s="212" t="s">
        <v>80</v>
      </c>
      <c r="G1319" s="210"/>
      <c r="H1319" s="213">
        <v>1</v>
      </c>
      <c r="I1319" s="214"/>
      <c r="J1319" s="210"/>
      <c r="K1319" s="210"/>
      <c r="L1319" s="215"/>
      <c r="M1319" s="216"/>
      <c r="N1319" s="217"/>
      <c r="O1319" s="217"/>
      <c r="P1319" s="217"/>
      <c r="Q1319" s="217"/>
      <c r="R1319" s="217"/>
      <c r="S1319" s="217"/>
      <c r="T1319" s="218"/>
      <c r="AT1319" s="219" t="s">
        <v>195</v>
      </c>
      <c r="AU1319" s="219" t="s">
        <v>82</v>
      </c>
      <c r="AV1319" s="14" t="s">
        <v>82</v>
      </c>
      <c r="AW1319" s="14" t="s">
        <v>35</v>
      </c>
      <c r="AX1319" s="14" t="s">
        <v>73</v>
      </c>
      <c r="AY1319" s="219" t="s">
        <v>185</v>
      </c>
    </row>
    <row r="1320" spans="1:65" s="15" customFormat="1" ht="11.25">
      <c r="B1320" s="220"/>
      <c r="C1320" s="221"/>
      <c r="D1320" s="200" t="s">
        <v>195</v>
      </c>
      <c r="E1320" s="222" t="s">
        <v>19</v>
      </c>
      <c r="F1320" s="223" t="s">
        <v>226</v>
      </c>
      <c r="G1320" s="221"/>
      <c r="H1320" s="224">
        <v>1</v>
      </c>
      <c r="I1320" s="225"/>
      <c r="J1320" s="221"/>
      <c r="K1320" s="221"/>
      <c r="L1320" s="226"/>
      <c r="M1320" s="227"/>
      <c r="N1320" s="228"/>
      <c r="O1320" s="228"/>
      <c r="P1320" s="228"/>
      <c r="Q1320" s="228"/>
      <c r="R1320" s="228"/>
      <c r="S1320" s="228"/>
      <c r="T1320" s="229"/>
      <c r="AT1320" s="230" t="s">
        <v>195</v>
      </c>
      <c r="AU1320" s="230" t="s">
        <v>82</v>
      </c>
      <c r="AV1320" s="15" t="s">
        <v>135</v>
      </c>
      <c r="AW1320" s="15" t="s">
        <v>35</v>
      </c>
      <c r="AX1320" s="15" t="s">
        <v>80</v>
      </c>
      <c r="AY1320" s="230" t="s">
        <v>185</v>
      </c>
    </row>
    <row r="1321" spans="1:65" s="2" customFormat="1" ht="16.5" customHeight="1">
      <c r="A1321" s="36"/>
      <c r="B1321" s="37"/>
      <c r="C1321" s="180" t="s">
        <v>2103</v>
      </c>
      <c r="D1321" s="180" t="s">
        <v>187</v>
      </c>
      <c r="E1321" s="181" t="s">
        <v>1963</v>
      </c>
      <c r="F1321" s="182" t="s">
        <v>2639</v>
      </c>
      <c r="G1321" s="183" t="s">
        <v>1314</v>
      </c>
      <c r="H1321" s="184">
        <v>2</v>
      </c>
      <c r="I1321" s="185"/>
      <c r="J1321" s="186">
        <f>ROUND(I1321*H1321,2)</f>
        <v>0</v>
      </c>
      <c r="K1321" s="182" t="s">
        <v>449</v>
      </c>
      <c r="L1321" s="41"/>
      <c r="M1321" s="187" t="s">
        <v>19</v>
      </c>
      <c r="N1321" s="188" t="s">
        <v>44</v>
      </c>
      <c r="O1321" s="66"/>
      <c r="P1321" s="189">
        <f>O1321*H1321</f>
        <v>0</v>
      </c>
      <c r="Q1321" s="189">
        <v>0</v>
      </c>
      <c r="R1321" s="189">
        <f>Q1321*H1321</f>
        <v>0</v>
      </c>
      <c r="S1321" s="189">
        <v>0</v>
      </c>
      <c r="T1321" s="190">
        <f>S1321*H1321</f>
        <v>0</v>
      </c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R1321" s="191" t="s">
        <v>339</v>
      </c>
      <c r="AT1321" s="191" t="s">
        <v>187</v>
      </c>
      <c r="AU1321" s="191" t="s">
        <v>82</v>
      </c>
      <c r="AY1321" s="19" t="s">
        <v>185</v>
      </c>
      <c r="BE1321" s="192">
        <f>IF(N1321="základní",J1321,0)</f>
        <v>0</v>
      </c>
      <c r="BF1321" s="192">
        <f>IF(N1321="snížená",J1321,0)</f>
        <v>0</v>
      </c>
      <c r="BG1321" s="192">
        <f>IF(N1321="zákl. přenesená",J1321,0)</f>
        <v>0</v>
      </c>
      <c r="BH1321" s="192">
        <f>IF(N1321="sníž. přenesená",J1321,0)</f>
        <v>0</v>
      </c>
      <c r="BI1321" s="192">
        <f>IF(N1321="nulová",J1321,0)</f>
        <v>0</v>
      </c>
      <c r="BJ1321" s="19" t="s">
        <v>80</v>
      </c>
      <c r="BK1321" s="192">
        <f>ROUND(I1321*H1321,2)</f>
        <v>0</v>
      </c>
      <c r="BL1321" s="19" t="s">
        <v>339</v>
      </c>
      <c r="BM1321" s="191" t="s">
        <v>2640</v>
      </c>
    </row>
    <row r="1322" spans="1:65" s="13" customFormat="1" ht="11.25">
      <c r="B1322" s="198"/>
      <c r="C1322" s="199"/>
      <c r="D1322" s="200" t="s">
        <v>195</v>
      </c>
      <c r="E1322" s="201" t="s">
        <v>19</v>
      </c>
      <c r="F1322" s="202" t="s">
        <v>1938</v>
      </c>
      <c r="G1322" s="199"/>
      <c r="H1322" s="201" t="s">
        <v>19</v>
      </c>
      <c r="I1322" s="203"/>
      <c r="J1322" s="199"/>
      <c r="K1322" s="199"/>
      <c r="L1322" s="204"/>
      <c r="M1322" s="205"/>
      <c r="N1322" s="206"/>
      <c r="O1322" s="206"/>
      <c r="P1322" s="206"/>
      <c r="Q1322" s="206"/>
      <c r="R1322" s="206"/>
      <c r="S1322" s="206"/>
      <c r="T1322" s="207"/>
      <c r="AT1322" s="208" t="s">
        <v>195</v>
      </c>
      <c r="AU1322" s="208" t="s">
        <v>82</v>
      </c>
      <c r="AV1322" s="13" t="s">
        <v>80</v>
      </c>
      <c r="AW1322" s="13" t="s">
        <v>35</v>
      </c>
      <c r="AX1322" s="13" t="s">
        <v>73</v>
      </c>
      <c r="AY1322" s="208" t="s">
        <v>185</v>
      </c>
    </row>
    <row r="1323" spans="1:65" s="13" customFormat="1" ht="11.25">
      <c r="B1323" s="198"/>
      <c r="C1323" s="199"/>
      <c r="D1323" s="200" t="s">
        <v>195</v>
      </c>
      <c r="E1323" s="201" t="s">
        <v>19</v>
      </c>
      <c r="F1323" s="202" t="s">
        <v>2619</v>
      </c>
      <c r="G1323" s="199"/>
      <c r="H1323" s="201" t="s">
        <v>19</v>
      </c>
      <c r="I1323" s="203"/>
      <c r="J1323" s="199"/>
      <c r="K1323" s="199"/>
      <c r="L1323" s="204"/>
      <c r="M1323" s="205"/>
      <c r="N1323" s="206"/>
      <c r="O1323" s="206"/>
      <c r="P1323" s="206"/>
      <c r="Q1323" s="206"/>
      <c r="R1323" s="206"/>
      <c r="S1323" s="206"/>
      <c r="T1323" s="207"/>
      <c r="AT1323" s="208" t="s">
        <v>195</v>
      </c>
      <c r="AU1323" s="208" t="s">
        <v>82</v>
      </c>
      <c r="AV1323" s="13" t="s">
        <v>80</v>
      </c>
      <c r="AW1323" s="13" t="s">
        <v>35</v>
      </c>
      <c r="AX1323" s="13" t="s">
        <v>73</v>
      </c>
      <c r="AY1323" s="208" t="s">
        <v>185</v>
      </c>
    </row>
    <row r="1324" spans="1:65" s="14" customFormat="1" ht="11.25">
      <c r="B1324" s="209"/>
      <c r="C1324" s="210"/>
      <c r="D1324" s="200" t="s">
        <v>195</v>
      </c>
      <c r="E1324" s="211" t="s">
        <v>19</v>
      </c>
      <c r="F1324" s="212" t="s">
        <v>1698</v>
      </c>
      <c r="G1324" s="210"/>
      <c r="H1324" s="213">
        <v>2</v>
      </c>
      <c r="I1324" s="214"/>
      <c r="J1324" s="210"/>
      <c r="K1324" s="210"/>
      <c r="L1324" s="215"/>
      <c r="M1324" s="216"/>
      <c r="N1324" s="217"/>
      <c r="O1324" s="217"/>
      <c r="P1324" s="217"/>
      <c r="Q1324" s="217"/>
      <c r="R1324" s="217"/>
      <c r="S1324" s="217"/>
      <c r="T1324" s="218"/>
      <c r="AT1324" s="219" t="s">
        <v>195</v>
      </c>
      <c r="AU1324" s="219" t="s">
        <v>82</v>
      </c>
      <c r="AV1324" s="14" t="s">
        <v>82</v>
      </c>
      <c r="AW1324" s="14" t="s">
        <v>35</v>
      </c>
      <c r="AX1324" s="14" t="s">
        <v>73</v>
      </c>
      <c r="AY1324" s="219" t="s">
        <v>185</v>
      </c>
    </row>
    <row r="1325" spans="1:65" s="15" customFormat="1" ht="11.25">
      <c r="B1325" s="220"/>
      <c r="C1325" s="221"/>
      <c r="D1325" s="200" t="s">
        <v>195</v>
      </c>
      <c r="E1325" s="222" t="s">
        <v>19</v>
      </c>
      <c r="F1325" s="223" t="s">
        <v>226</v>
      </c>
      <c r="G1325" s="221"/>
      <c r="H1325" s="224">
        <v>2</v>
      </c>
      <c r="I1325" s="225"/>
      <c r="J1325" s="221"/>
      <c r="K1325" s="221"/>
      <c r="L1325" s="226"/>
      <c r="M1325" s="227"/>
      <c r="N1325" s="228"/>
      <c r="O1325" s="228"/>
      <c r="P1325" s="228"/>
      <c r="Q1325" s="228"/>
      <c r="R1325" s="228"/>
      <c r="S1325" s="228"/>
      <c r="T1325" s="229"/>
      <c r="AT1325" s="230" t="s">
        <v>195</v>
      </c>
      <c r="AU1325" s="230" t="s">
        <v>82</v>
      </c>
      <c r="AV1325" s="15" t="s">
        <v>135</v>
      </c>
      <c r="AW1325" s="15" t="s">
        <v>35</v>
      </c>
      <c r="AX1325" s="15" t="s">
        <v>80</v>
      </c>
      <c r="AY1325" s="230" t="s">
        <v>185</v>
      </c>
    </row>
    <row r="1326" spans="1:65" s="2" customFormat="1" ht="24.2" customHeight="1">
      <c r="A1326" s="36"/>
      <c r="B1326" s="37"/>
      <c r="C1326" s="180" t="s">
        <v>2110</v>
      </c>
      <c r="D1326" s="180" t="s">
        <v>187</v>
      </c>
      <c r="E1326" s="181" t="s">
        <v>2641</v>
      </c>
      <c r="F1326" s="182" t="s">
        <v>2642</v>
      </c>
      <c r="G1326" s="183" t="s">
        <v>1314</v>
      </c>
      <c r="H1326" s="184">
        <v>1</v>
      </c>
      <c r="I1326" s="185"/>
      <c r="J1326" s="186">
        <f>ROUND(I1326*H1326,2)</f>
        <v>0</v>
      </c>
      <c r="K1326" s="182" t="s">
        <v>449</v>
      </c>
      <c r="L1326" s="41"/>
      <c r="M1326" s="187" t="s">
        <v>19</v>
      </c>
      <c r="N1326" s="188" t="s">
        <v>44</v>
      </c>
      <c r="O1326" s="66"/>
      <c r="P1326" s="189">
        <f>O1326*H1326</f>
        <v>0</v>
      </c>
      <c r="Q1326" s="189">
        <v>0</v>
      </c>
      <c r="R1326" s="189">
        <f>Q1326*H1326</f>
        <v>0</v>
      </c>
      <c r="S1326" s="189">
        <v>0</v>
      </c>
      <c r="T1326" s="190">
        <f>S1326*H1326</f>
        <v>0</v>
      </c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R1326" s="191" t="s">
        <v>339</v>
      </c>
      <c r="AT1326" s="191" t="s">
        <v>187</v>
      </c>
      <c r="AU1326" s="191" t="s">
        <v>82</v>
      </c>
      <c r="AY1326" s="19" t="s">
        <v>185</v>
      </c>
      <c r="BE1326" s="192">
        <f>IF(N1326="základní",J1326,0)</f>
        <v>0</v>
      </c>
      <c r="BF1326" s="192">
        <f>IF(N1326="snížená",J1326,0)</f>
        <v>0</v>
      </c>
      <c r="BG1326" s="192">
        <f>IF(N1326="zákl. přenesená",J1326,0)</f>
        <v>0</v>
      </c>
      <c r="BH1326" s="192">
        <f>IF(N1326="sníž. přenesená",J1326,0)</f>
        <v>0</v>
      </c>
      <c r="BI1326" s="192">
        <f>IF(N1326="nulová",J1326,0)</f>
        <v>0</v>
      </c>
      <c r="BJ1326" s="19" t="s">
        <v>80</v>
      </c>
      <c r="BK1326" s="192">
        <f>ROUND(I1326*H1326,2)</f>
        <v>0</v>
      </c>
      <c r="BL1326" s="19" t="s">
        <v>339</v>
      </c>
      <c r="BM1326" s="191" t="s">
        <v>2643</v>
      </c>
    </row>
    <row r="1327" spans="1:65" s="13" customFormat="1" ht="11.25">
      <c r="B1327" s="198"/>
      <c r="C1327" s="199"/>
      <c r="D1327" s="200" t="s">
        <v>195</v>
      </c>
      <c r="E1327" s="201" t="s">
        <v>19</v>
      </c>
      <c r="F1327" s="202" t="s">
        <v>1938</v>
      </c>
      <c r="G1327" s="199"/>
      <c r="H1327" s="201" t="s">
        <v>19</v>
      </c>
      <c r="I1327" s="203"/>
      <c r="J1327" s="199"/>
      <c r="K1327" s="199"/>
      <c r="L1327" s="204"/>
      <c r="M1327" s="205"/>
      <c r="N1327" s="206"/>
      <c r="O1327" s="206"/>
      <c r="P1327" s="206"/>
      <c r="Q1327" s="206"/>
      <c r="R1327" s="206"/>
      <c r="S1327" s="206"/>
      <c r="T1327" s="207"/>
      <c r="AT1327" s="208" t="s">
        <v>195</v>
      </c>
      <c r="AU1327" s="208" t="s">
        <v>82</v>
      </c>
      <c r="AV1327" s="13" t="s">
        <v>80</v>
      </c>
      <c r="AW1327" s="13" t="s">
        <v>35</v>
      </c>
      <c r="AX1327" s="13" t="s">
        <v>73</v>
      </c>
      <c r="AY1327" s="208" t="s">
        <v>185</v>
      </c>
    </row>
    <row r="1328" spans="1:65" s="13" customFormat="1" ht="11.25">
      <c r="B1328" s="198"/>
      <c r="C1328" s="199"/>
      <c r="D1328" s="200" t="s">
        <v>195</v>
      </c>
      <c r="E1328" s="201" t="s">
        <v>19</v>
      </c>
      <c r="F1328" s="202" t="s">
        <v>2625</v>
      </c>
      <c r="G1328" s="199"/>
      <c r="H1328" s="201" t="s">
        <v>19</v>
      </c>
      <c r="I1328" s="203"/>
      <c r="J1328" s="199"/>
      <c r="K1328" s="199"/>
      <c r="L1328" s="204"/>
      <c r="M1328" s="205"/>
      <c r="N1328" s="206"/>
      <c r="O1328" s="206"/>
      <c r="P1328" s="206"/>
      <c r="Q1328" s="206"/>
      <c r="R1328" s="206"/>
      <c r="S1328" s="206"/>
      <c r="T1328" s="207"/>
      <c r="AT1328" s="208" t="s">
        <v>195</v>
      </c>
      <c r="AU1328" s="208" t="s">
        <v>82</v>
      </c>
      <c r="AV1328" s="13" t="s">
        <v>80</v>
      </c>
      <c r="AW1328" s="13" t="s">
        <v>35</v>
      </c>
      <c r="AX1328" s="13" t="s">
        <v>73</v>
      </c>
      <c r="AY1328" s="208" t="s">
        <v>185</v>
      </c>
    </row>
    <row r="1329" spans="1:65" s="14" customFormat="1" ht="11.25">
      <c r="B1329" s="209"/>
      <c r="C1329" s="210"/>
      <c r="D1329" s="200" t="s">
        <v>195</v>
      </c>
      <c r="E1329" s="211" t="s">
        <v>19</v>
      </c>
      <c r="F1329" s="212" t="s">
        <v>80</v>
      </c>
      <c r="G1329" s="210"/>
      <c r="H1329" s="213">
        <v>1</v>
      </c>
      <c r="I1329" s="214"/>
      <c r="J1329" s="210"/>
      <c r="K1329" s="210"/>
      <c r="L1329" s="215"/>
      <c r="M1329" s="216"/>
      <c r="N1329" s="217"/>
      <c r="O1329" s="217"/>
      <c r="P1329" s="217"/>
      <c r="Q1329" s="217"/>
      <c r="R1329" s="217"/>
      <c r="S1329" s="217"/>
      <c r="T1329" s="218"/>
      <c r="AT1329" s="219" t="s">
        <v>195</v>
      </c>
      <c r="AU1329" s="219" t="s">
        <v>82</v>
      </c>
      <c r="AV1329" s="14" t="s">
        <v>82</v>
      </c>
      <c r="AW1329" s="14" t="s">
        <v>35</v>
      </c>
      <c r="AX1329" s="14" t="s">
        <v>73</v>
      </c>
      <c r="AY1329" s="219" t="s">
        <v>185</v>
      </c>
    </row>
    <row r="1330" spans="1:65" s="15" customFormat="1" ht="11.25">
      <c r="B1330" s="220"/>
      <c r="C1330" s="221"/>
      <c r="D1330" s="200" t="s">
        <v>195</v>
      </c>
      <c r="E1330" s="222" t="s">
        <v>19</v>
      </c>
      <c r="F1330" s="223" t="s">
        <v>226</v>
      </c>
      <c r="G1330" s="221"/>
      <c r="H1330" s="224">
        <v>1</v>
      </c>
      <c r="I1330" s="225"/>
      <c r="J1330" s="221"/>
      <c r="K1330" s="221"/>
      <c r="L1330" s="226"/>
      <c r="M1330" s="227"/>
      <c r="N1330" s="228"/>
      <c r="O1330" s="228"/>
      <c r="P1330" s="228"/>
      <c r="Q1330" s="228"/>
      <c r="R1330" s="228"/>
      <c r="S1330" s="228"/>
      <c r="T1330" s="229"/>
      <c r="AT1330" s="230" t="s">
        <v>195</v>
      </c>
      <c r="AU1330" s="230" t="s">
        <v>82</v>
      </c>
      <c r="AV1330" s="15" t="s">
        <v>135</v>
      </c>
      <c r="AW1330" s="15" t="s">
        <v>35</v>
      </c>
      <c r="AX1330" s="15" t="s">
        <v>80</v>
      </c>
      <c r="AY1330" s="230" t="s">
        <v>185</v>
      </c>
    </row>
    <row r="1331" spans="1:65" s="2" customFormat="1" ht="24.2" customHeight="1">
      <c r="A1331" s="36"/>
      <c r="B1331" s="37"/>
      <c r="C1331" s="180" t="s">
        <v>2112</v>
      </c>
      <c r="D1331" s="180" t="s">
        <v>187</v>
      </c>
      <c r="E1331" s="181" t="s">
        <v>2644</v>
      </c>
      <c r="F1331" s="182" t="s">
        <v>2645</v>
      </c>
      <c r="G1331" s="183" t="s">
        <v>1314</v>
      </c>
      <c r="H1331" s="184">
        <v>1</v>
      </c>
      <c r="I1331" s="185"/>
      <c r="J1331" s="186">
        <f>ROUND(I1331*H1331,2)</f>
        <v>0</v>
      </c>
      <c r="K1331" s="182" t="s">
        <v>449</v>
      </c>
      <c r="L1331" s="41"/>
      <c r="M1331" s="187" t="s">
        <v>19</v>
      </c>
      <c r="N1331" s="188" t="s">
        <v>44</v>
      </c>
      <c r="O1331" s="66"/>
      <c r="P1331" s="189">
        <f>O1331*H1331</f>
        <v>0</v>
      </c>
      <c r="Q1331" s="189">
        <v>0</v>
      </c>
      <c r="R1331" s="189">
        <f>Q1331*H1331</f>
        <v>0</v>
      </c>
      <c r="S1331" s="189">
        <v>0</v>
      </c>
      <c r="T1331" s="190">
        <f>S1331*H1331</f>
        <v>0</v>
      </c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R1331" s="191" t="s">
        <v>339</v>
      </c>
      <c r="AT1331" s="191" t="s">
        <v>187</v>
      </c>
      <c r="AU1331" s="191" t="s">
        <v>82</v>
      </c>
      <c r="AY1331" s="19" t="s">
        <v>185</v>
      </c>
      <c r="BE1331" s="192">
        <f>IF(N1331="základní",J1331,0)</f>
        <v>0</v>
      </c>
      <c r="BF1331" s="192">
        <f>IF(N1331="snížená",J1331,0)</f>
        <v>0</v>
      </c>
      <c r="BG1331" s="192">
        <f>IF(N1331="zákl. přenesená",J1331,0)</f>
        <v>0</v>
      </c>
      <c r="BH1331" s="192">
        <f>IF(N1331="sníž. přenesená",J1331,0)</f>
        <v>0</v>
      </c>
      <c r="BI1331" s="192">
        <f>IF(N1331="nulová",J1331,0)</f>
        <v>0</v>
      </c>
      <c r="BJ1331" s="19" t="s">
        <v>80</v>
      </c>
      <c r="BK1331" s="192">
        <f>ROUND(I1331*H1331,2)</f>
        <v>0</v>
      </c>
      <c r="BL1331" s="19" t="s">
        <v>339</v>
      </c>
      <c r="BM1331" s="191" t="s">
        <v>2646</v>
      </c>
    </row>
    <row r="1332" spans="1:65" s="13" customFormat="1" ht="11.25">
      <c r="B1332" s="198"/>
      <c r="C1332" s="199"/>
      <c r="D1332" s="200" t="s">
        <v>195</v>
      </c>
      <c r="E1332" s="201" t="s">
        <v>19</v>
      </c>
      <c r="F1332" s="202" t="s">
        <v>1938</v>
      </c>
      <c r="G1332" s="199"/>
      <c r="H1332" s="201" t="s">
        <v>19</v>
      </c>
      <c r="I1332" s="203"/>
      <c r="J1332" s="199"/>
      <c r="K1332" s="199"/>
      <c r="L1332" s="204"/>
      <c r="M1332" s="205"/>
      <c r="N1332" s="206"/>
      <c r="O1332" s="206"/>
      <c r="P1332" s="206"/>
      <c r="Q1332" s="206"/>
      <c r="R1332" s="206"/>
      <c r="S1332" s="206"/>
      <c r="T1332" s="207"/>
      <c r="AT1332" s="208" t="s">
        <v>195</v>
      </c>
      <c r="AU1332" s="208" t="s">
        <v>82</v>
      </c>
      <c r="AV1332" s="13" t="s">
        <v>80</v>
      </c>
      <c r="AW1332" s="13" t="s">
        <v>35</v>
      </c>
      <c r="AX1332" s="13" t="s">
        <v>73</v>
      </c>
      <c r="AY1332" s="208" t="s">
        <v>185</v>
      </c>
    </row>
    <row r="1333" spans="1:65" s="13" customFormat="1" ht="11.25">
      <c r="B1333" s="198"/>
      <c r="C1333" s="199"/>
      <c r="D1333" s="200" t="s">
        <v>195</v>
      </c>
      <c r="E1333" s="201" t="s">
        <v>19</v>
      </c>
      <c r="F1333" s="202" t="s">
        <v>2647</v>
      </c>
      <c r="G1333" s="199"/>
      <c r="H1333" s="201" t="s">
        <v>19</v>
      </c>
      <c r="I1333" s="203"/>
      <c r="J1333" s="199"/>
      <c r="K1333" s="199"/>
      <c r="L1333" s="204"/>
      <c r="M1333" s="205"/>
      <c r="N1333" s="206"/>
      <c r="O1333" s="206"/>
      <c r="P1333" s="206"/>
      <c r="Q1333" s="206"/>
      <c r="R1333" s="206"/>
      <c r="S1333" s="206"/>
      <c r="T1333" s="207"/>
      <c r="AT1333" s="208" t="s">
        <v>195</v>
      </c>
      <c r="AU1333" s="208" t="s">
        <v>82</v>
      </c>
      <c r="AV1333" s="13" t="s">
        <v>80</v>
      </c>
      <c r="AW1333" s="13" t="s">
        <v>35</v>
      </c>
      <c r="AX1333" s="13" t="s">
        <v>73</v>
      </c>
      <c r="AY1333" s="208" t="s">
        <v>185</v>
      </c>
    </row>
    <row r="1334" spans="1:65" s="14" customFormat="1" ht="11.25">
      <c r="B1334" s="209"/>
      <c r="C1334" s="210"/>
      <c r="D1334" s="200" t="s">
        <v>195</v>
      </c>
      <c r="E1334" s="211" t="s">
        <v>19</v>
      </c>
      <c r="F1334" s="212" t="s">
        <v>80</v>
      </c>
      <c r="G1334" s="210"/>
      <c r="H1334" s="213">
        <v>1</v>
      </c>
      <c r="I1334" s="214"/>
      <c r="J1334" s="210"/>
      <c r="K1334" s="210"/>
      <c r="L1334" s="215"/>
      <c r="M1334" s="216"/>
      <c r="N1334" s="217"/>
      <c r="O1334" s="217"/>
      <c r="P1334" s="217"/>
      <c r="Q1334" s="217"/>
      <c r="R1334" s="217"/>
      <c r="S1334" s="217"/>
      <c r="T1334" s="218"/>
      <c r="AT1334" s="219" t="s">
        <v>195</v>
      </c>
      <c r="AU1334" s="219" t="s">
        <v>82</v>
      </c>
      <c r="AV1334" s="14" t="s">
        <v>82</v>
      </c>
      <c r="AW1334" s="14" t="s">
        <v>35</v>
      </c>
      <c r="AX1334" s="14" t="s">
        <v>73</v>
      </c>
      <c r="AY1334" s="219" t="s">
        <v>185</v>
      </c>
    </row>
    <row r="1335" spans="1:65" s="15" customFormat="1" ht="11.25">
      <c r="B1335" s="220"/>
      <c r="C1335" s="221"/>
      <c r="D1335" s="200" t="s">
        <v>195</v>
      </c>
      <c r="E1335" s="222" t="s">
        <v>19</v>
      </c>
      <c r="F1335" s="223" t="s">
        <v>226</v>
      </c>
      <c r="G1335" s="221"/>
      <c r="H1335" s="224">
        <v>1</v>
      </c>
      <c r="I1335" s="225"/>
      <c r="J1335" s="221"/>
      <c r="K1335" s="221"/>
      <c r="L1335" s="226"/>
      <c r="M1335" s="227"/>
      <c r="N1335" s="228"/>
      <c r="O1335" s="228"/>
      <c r="P1335" s="228"/>
      <c r="Q1335" s="228"/>
      <c r="R1335" s="228"/>
      <c r="S1335" s="228"/>
      <c r="T1335" s="229"/>
      <c r="AT1335" s="230" t="s">
        <v>195</v>
      </c>
      <c r="AU1335" s="230" t="s">
        <v>82</v>
      </c>
      <c r="AV1335" s="15" t="s">
        <v>135</v>
      </c>
      <c r="AW1335" s="15" t="s">
        <v>35</v>
      </c>
      <c r="AX1335" s="15" t="s">
        <v>80</v>
      </c>
      <c r="AY1335" s="230" t="s">
        <v>185</v>
      </c>
    </row>
    <row r="1336" spans="1:65" s="2" customFormat="1" ht="44.25" customHeight="1">
      <c r="A1336" s="36"/>
      <c r="B1336" s="37"/>
      <c r="C1336" s="180" t="s">
        <v>2114</v>
      </c>
      <c r="D1336" s="180" t="s">
        <v>187</v>
      </c>
      <c r="E1336" s="181" t="s">
        <v>2648</v>
      </c>
      <c r="F1336" s="182" t="s">
        <v>2649</v>
      </c>
      <c r="G1336" s="183" t="s">
        <v>1314</v>
      </c>
      <c r="H1336" s="184">
        <v>1</v>
      </c>
      <c r="I1336" s="185"/>
      <c r="J1336" s="186">
        <f>ROUND(I1336*H1336,2)</f>
        <v>0</v>
      </c>
      <c r="K1336" s="182" t="s">
        <v>449</v>
      </c>
      <c r="L1336" s="41"/>
      <c r="M1336" s="187" t="s">
        <v>19</v>
      </c>
      <c r="N1336" s="188" t="s">
        <v>44</v>
      </c>
      <c r="O1336" s="66"/>
      <c r="P1336" s="189">
        <f>O1336*H1336</f>
        <v>0</v>
      </c>
      <c r="Q1336" s="189">
        <v>0</v>
      </c>
      <c r="R1336" s="189">
        <f>Q1336*H1336</f>
        <v>0</v>
      </c>
      <c r="S1336" s="189">
        <v>0</v>
      </c>
      <c r="T1336" s="190">
        <f>S1336*H1336</f>
        <v>0</v>
      </c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R1336" s="191" t="s">
        <v>339</v>
      </c>
      <c r="AT1336" s="191" t="s">
        <v>187</v>
      </c>
      <c r="AU1336" s="191" t="s">
        <v>82</v>
      </c>
      <c r="AY1336" s="19" t="s">
        <v>185</v>
      </c>
      <c r="BE1336" s="192">
        <f>IF(N1336="základní",J1336,0)</f>
        <v>0</v>
      </c>
      <c r="BF1336" s="192">
        <f>IF(N1336="snížená",J1336,0)</f>
        <v>0</v>
      </c>
      <c r="BG1336" s="192">
        <f>IF(N1336="zákl. přenesená",J1336,0)</f>
        <v>0</v>
      </c>
      <c r="BH1336" s="192">
        <f>IF(N1336="sníž. přenesená",J1336,0)</f>
        <v>0</v>
      </c>
      <c r="BI1336" s="192">
        <f>IF(N1336="nulová",J1336,0)</f>
        <v>0</v>
      </c>
      <c r="BJ1336" s="19" t="s">
        <v>80</v>
      </c>
      <c r="BK1336" s="192">
        <f>ROUND(I1336*H1336,2)</f>
        <v>0</v>
      </c>
      <c r="BL1336" s="19" t="s">
        <v>339</v>
      </c>
      <c r="BM1336" s="191" t="s">
        <v>2650</v>
      </c>
    </row>
    <row r="1337" spans="1:65" s="13" customFormat="1" ht="11.25">
      <c r="B1337" s="198"/>
      <c r="C1337" s="199"/>
      <c r="D1337" s="200" t="s">
        <v>195</v>
      </c>
      <c r="E1337" s="201" t="s">
        <v>19</v>
      </c>
      <c r="F1337" s="202" t="s">
        <v>2651</v>
      </c>
      <c r="G1337" s="199"/>
      <c r="H1337" s="201" t="s">
        <v>19</v>
      </c>
      <c r="I1337" s="203"/>
      <c r="J1337" s="199"/>
      <c r="K1337" s="199"/>
      <c r="L1337" s="204"/>
      <c r="M1337" s="205"/>
      <c r="N1337" s="206"/>
      <c r="O1337" s="206"/>
      <c r="P1337" s="206"/>
      <c r="Q1337" s="206"/>
      <c r="R1337" s="206"/>
      <c r="S1337" s="206"/>
      <c r="T1337" s="207"/>
      <c r="AT1337" s="208" t="s">
        <v>195</v>
      </c>
      <c r="AU1337" s="208" t="s">
        <v>82</v>
      </c>
      <c r="AV1337" s="13" t="s">
        <v>80</v>
      </c>
      <c r="AW1337" s="13" t="s">
        <v>35</v>
      </c>
      <c r="AX1337" s="13" t="s">
        <v>73</v>
      </c>
      <c r="AY1337" s="208" t="s">
        <v>185</v>
      </c>
    </row>
    <row r="1338" spans="1:65" s="14" customFormat="1" ht="11.25">
      <c r="B1338" s="209"/>
      <c r="C1338" s="210"/>
      <c r="D1338" s="200" t="s">
        <v>195</v>
      </c>
      <c r="E1338" s="211" t="s">
        <v>19</v>
      </c>
      <c r="F1338" s="212" t="s">
        <v>80</v>
      </c>
      <c r="G1338" s="210"/>
      <c r="H1338" s="213">
        <v>1</v>
      </c>
      <c r="I1338" s="214"/>
      <c r="J1338" s="210"/>
      <c r="K1338" s="210"/>
      <c r="L1338" s="215"/>
      <c r="M1338" s="216"/>
      <c r="N1338" s="217"/>
      <c r="O1338" s="217"/>
      <c r="P1338" s="217"/>
      <c r="Q1338" s="217"/>
      <c r="R1338" s="217"/>
      <c r="S1338" s="217"/>
      <c r="T1338" s="218"/>
      <c r="AT1338" s="219" t="s">
        <v>195</v>
      </c>
      <c r="AU1338" s="219" t="s">
        <v>82</v>
      </c>
      <c r="AV1338" s="14" t="s">
        <v>82</v>
      </c>
      <c r="AW1338" s="14" t="s">
        <v>35</v>
      </c>
      <c r="AX1338" s="14" t="s">
        <v>73</v>
      </c>
      <c r="AY1338" s="219" t="s">
        <v>185</v>
      </c>
    </row>
    <row r="1339" spans="1:65" s="15" customFormat="1" ht="11.25">
      <c r="B1339" s="220"/>
      <c r="C1339" s="221"/>
      <c r="D1339" s="200" t="s">
        <v>195</v>
      </c>
      <c r="E1339" s="222" t="s">
        <v>19</v>
      </c>
      <c r="F1339" s="223" t="s">
        <v>226</v>
      </c>
      <c r="G1339" s="221"/>
      <c r="H1339" s="224">
        <v>1</v>
      </c>
      <c r="I1339" s="225"/>
      <c r="J1339" s="221"/>
      <c r="K1339" s="221"/>
      <c r="L1339" s="226"/>
      <c r="M1339" s="227"/>
      <c r="N1339" s="228"/>
      <c r="O1339" s="228"/>
      <c r="P1339" s="228"/>
      <c r="Q1339" s="228"/>
      <c r="R1339" s="228"/>
      <c r="S1339" s="228"/>
      <c r="T1339" s="229"/>
      <c r="AT1339" s="230" t="s">
        <v>195</v>
      </c>
      <c r="AU1339" s="230" t="s">
        <v>82</v>
      </c>
      <c r="AV1339" s="15" t="s">
        <v>135</v>
      </c>
      <c r="AW1339" s="15" t="s">
        <v>35</v>
      </c>
      <c r="AX1339" s="15" t="s">
        <v>80</v>
      </c>
      <c r="AY1339" s="230" t="s">
        <v>185</v>
      </c>
    </row>
    <row r="1340" spans="1:65" s="2" customFormat="1" ht="24.2" customHeight="1">
      <c r="A1340" s="36"/>
      <c r="B1340" s="37"/>
      <c r="C1340" s="180" t="s">
        <v>2116</v>
      </c>
      <c r="D1340" s="180" t="s">
        <v>187</v>
      </c>
      <c r="E1340" s="181" t="s">
        <v>2652</v>
      </c>
      <c r="F1340" s="182" t="s">
        <v>2653</v>
      </c>
      <c r="G1340" s="183" t="s">
        <v>1314</v>
      </c>
      <c r="H1340" s="184">
        <v>1</v>
      </c>
      <c r="I1340" s="185"/>
      <c r="J1340" s="186">
        <f>ROUND(I1340*H1340,2)</f>
        <v>0</v>
      </c>
      <c r="K1340" s="182" t="s">
        <v>449</v>
      </c>
      <c r="L1340" s="41"/>
      <c r="M1340" s="187" t="s">
        <v>19</v>
      </c>
      <c r="N1340" s="188" t="s">
        <v>44</v>
      </c>
      <c r="O1340" s="66"/>
      <c r="P1340" s="189">
        <f>O1340*H1340</f>
        <v>0</v>
      </c>
      <c r="Q1340" s="189">
        <v>0</v>
      </c>
      <c r="R1340" s="189">
        <f>Q1340*H1340</f>
        <v>0</v>
      </c>
      <c r="S1340" s="189">
        <v>0</v>
      </c>
      <c r="T1340" s="190">
        <f>S1340*H1340</f>
        <v>0</v>
      </c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R1340" s="191" t="s">
        <v>339</v>
      </c>
      <c r="AT1340" s="191" t="s">
        <v>187</v>
      </c>
      <c r="AU1340" s="191" t="s">
        <v>82</v>
      </c>
      <c r="AY1340" s="19" t="s">
        <v>185</v>
      </c>
      <c r="BE1340" s="192">
        <f>IF(N1340="základní",J1340,0)</f>
        <v>0</v>
      </c>
      <c r="BF1340" s="192">
        <f>IF(N1340="snížená",J1340,0)</f>
        <v>0</v>
      </c>
      <c r="BG1340" s="192">
        <f>IF(N1340="zákl. přenesená",J1340,0)</f>
        <v>0</v>
      </c>
      <c r="BH1340" s="192">
        <f>IF(N1340="sníž. přenesená",J1340,0)</f>
        <v>0</v>
      </c>
      <c r="BI1340" s="192">
        <f>IF(N1340="nulová",J1340,0)</f>
        <v>0</v>
      </c>
      <c r="BJ1340" s="19" t="s">
        <v>80</v>
      </c>
      <c r="BK1340" s="192">
        <f>ROUND(I1340*H1340,2)</f>
        <v>0</v>
      </c>
      <c r="BL1340" s="19" t="s">
        <v>339</v>
      </c>
      <c r="BM1340" s="191" t="s">
        <v>2654</v>
      </c>
    </row>
    <row r="1341" spans="1:65" s="13" customFormat="1" ht="11.25">
      <c r="B1341" s="198"/>
      <c r="C1341" s="199"/>
      <c r="D1341" s="200" t="s">
        <v>195</v>
      </c>
      <c r="E1341" s="201" t="s">
        <v>19</v>
      </c>
      <c r="F1341" s="202" t="s">
        <v>1938</v>
      </c>
      <c r="G1341" s="199"/>
      <c r="H1341" s="201" t="s">
        <v>19</v>
      </c>
      <c r="I1341" s="203"/>
      <c r="J1341" s="199"/>
      <c r="K1341" s="199"/>
      <c r="L1341" s="204"/>
      <c r="M1341" s="205"/>
      <c r="N1341" s="206"/>
      <c r="O1341" s="206"/>
      <c r="P1341" s="206"/>
      <c r="Q1341" s="206"/>
      <c r="R1341" s="206"/>
      <c r="S1341" s="206"/>
      <c r="T1341" s="207"/>
      <c r="AT1341" s="208" t="s">
        <v>195</v>
      </c>
      <c r="AU1341" s="208" t="s">
        <v>82</v>
      </c>
      <c r="AV1341" s="13" t="s">
        <v>80</v>
      </c>
      <c r="AW1341" s="13" t="s">
        <v>35</v>
      </c>
      <c r="AX1341" s="13" t="s">
        <v>73</v>
      </c>
      <c r="AY1341" s="208" t="s">
        <v>185</v>
      </c>
    </row>
    <row r="1342" spans="1:65" s="13" customFormat="1" ht="11.25">
      <c r="B1342" s="198"/>
      <c r="C1342" s="199"/>
      <c r="D1342" s="200" t="s">
        <v>195</v>
      </c>
      <c r="E1342" s="201" t="s">
        <v>19</v>
      </c>
      <c r="F1342" s="202" t="s">
        <v>2655</v>
      </c>
      <c r="G1342" s="199"/>
      <c r="H1342" s="201" t="s">
        <v>19</v>
      </c>
      <c r="I1342" s="203"/>
      <c r="J1342" s="199"/>
      <c r="K1342" s="199"/>
      <c r="L1342" s="204"/>
      <c r="M1342" s="205"/>
      <c r="N1342" s="206"/>
      <c r="O1342" s="206"/>
      <c r="P1342" s="206"/>
      <c r="Q1342" s="206"/>
      <c r="R1342" s="206"/>
      <c r="S1342" s="206"/>
      <c r="T1342" s="207"/>
      <c r="AT1342" s="208" t="s">
        <v>195</v>
      </c>
      <c r="AU1342" s="208" t="s">
        <v>82</v>
      </c>
      <c r="AV1342" s="13" t="s">
        <v>80</v>
      </c>
      <c r="AW1342" s="13" t="s">
        <v>35</v>
      </c>
      <c r="AX1342" s="13" t="s">
        <v>73</v>
      </c>
      <c r="AY1342" s="208" t="s">
        <v>185</v>
      </c>
    </row>
    <row r="1343" spans="1:65" s="14" customFormat="1" ht="11.25">
      <c r="B1343" s="209"/>
      <c r="C1343" s="210"/>
      <c r="D1343" s="200" t="s">
        <v>195</v>
      </c>
      <c r="E1343" s="211" t="s">
        <v>19</v>
      </c>
      <c r="F1343" s="212" t="s">
        <v>80</v>
      </c>
      <c r="G1343" s="210"/>
      <c r="H1343" s="213">
        <v>1</v>
      </c>
      <c r="I1343" s="214"/>
      <c r="J1343" s="210"/>
      <c r="K1343" s="210"/>
      <c r="L1343" s="215"/>
      <c r="M1343" s="216"/>
      <c r="N1343" s="217"/>
      <c r="O1343" s="217"/>
      <c r="P1343" s="217"/>
      <c r="Q1343" s="217"/>
      <c r="R1343" s="217"/>
      <c r="S1343" s="217"/>
      <c r="T1343" s="218"/>
      <c r="AT1343" s="219" t="s">
        <v>195</v>
      </c>
      <c r="AU1343" s="219" t="s">
        <v>82</v>
      </c>
      <c r="AV1343" s="14" t="s">
        <v>82</v>
      </c>
      <c r="AW1343" s="14" t="s">
        <v>35</v>
      </c>
      <c r="AX1343" s="14" t="s">
        <v>73</v>
      </c>
      <c r="AY1343" s="219" t="s">
        <v>185</v>
      </c>
    </row>
    <row r="1344" spans="1:65" s="15" customFormat="1" ht="11.25">
      <c r="B1344" s="220"/>
      <c r="C1344" s="221"/>
      <c r="D1344" s="200" t="s">
        <v>195</v>
      </c>
      <c r="E1344" s="222" t="s">
        <v>19</v>
      </c>
      <c r="F1344" s="223" t="s">
        <v>226</v>
      </c>
      <c r="G1344" s="221"/>
      <c r="H1344" s="224">
        <v>1</v>
      </c>
      <c r="I1344" s="225"/>
      <c r="J1344" s="221"/>
      <c r="K1344" s="221"/>
      <c r="L1344" s="226"/>
      <c r="M1344" s="227"/>
      <c r="N1344" s="228"/>
      <c r="O1344" s="228"/>
      <c r="P1344" s="228"/>
      <c r="Q1344" s="228"/>
      <c r="R1344" s="228"/>
      <c r="S1344" s="228"/>
      <c r="T1344" s="229"/>
      <c r="AT1344" s="230" t="s">
        <v>195</v>
      </c>
      <c r="AU1344" s="230" t="s">
        <v>82</v>
      </c>
      <c r="AV1344" s="15" t="s">
        <v>135</v>
      </c>
      <c r="AW1344" s="15" t="s">
        <v>35</v>
      </c>
      <c r="AX1344" s="15" t="s">
        <v>80</v>
      </c>
      <c r="AY1344" s="230" t="s">
        <v>185</v>
      </c>
    </row>
    <row r="1345" spans="1:65" s="2" customFormat="1" ht="21.75" customHeight="1">
      <c r="A1345" s="36"/>
      <c r="B1345" s="37"/>
      <c r="C1345" s="180" t="s">
        <v>2118</v>
      </c>
      <c r="D1345" s="180" t="s">
        <v>187</v>
      </c>
      <c r="E1345" s="181" t="s">
        <v>2656</v>
      </c>
      <c r="F1345" s="182" t="s">
        <v>2657</v>
      </c>
      <c r="G1345" s="183" t="s">
        <v>499</v>
      </c>
      <c r="H1345" s="184">
        <v>1.5</v>
      </c>
      <c r="I1345" s="185"/>
      <c r="J1345" s="186">
        <f>ROUND(I1345*H1345,2)</f>
        <v>0</v>
      </c>
      <c r="K1345" s="182" t="s">
        <v>191</v>
      </c>
      <c r="L1345" s="41"/>
      <c r="M1345" s="187" t="s">
        <v>19</v>
      </c>
      <c r="N1345" s="188" t="s">
        <v>44</v>
      </c>
      <c r="O1345" s="66"/>
      <c r="P1345" s="189">
        <f>O1345*H1345</f>
        <v>0</v>
      </c>
      <c r="Q1345" s="189">
        <v>4.0000000000000002E-4</v>
      </c>
      <c r="R1345" s="189">
        <f>Q1345*H1345</f>
        <v>6.0000000000000006E-4</v>
      </c>
      <c r="S1345" s="189">
        <v>0</v>
      </c>
      <c r="T1345" s="190">
        <f>S1345*H1345</f>
        <v>0</v>
      </c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R1345" s="191" t="s">
        <v>339</v>
      </c>
      <c r="AT1345" s="191" t="s">
        <v>187</v>
      </c>
      <c r="AU1345" s="191" t="s">
        <v>82</v>
      </c>
      <c r="AY1345" s="19" t="s">
        <v>185</v>
      </c>
      <c r="BE1345" s="192">
        <f>IF(N1345="základní",J1345,0)</f>
        <v>0</v>
      </c>
      <c r="BF1345" s="192">
        <f>IF(N1345="snížená",J1345,0)</f>
        <v>0</v>
      </c>
      <c r="BG1345" s="192">
        <f>IF(N1345="zákl. přenesená",J1345,0)</f>
        <v>0</v>
      </c>
      <c r="BH1345" s="192">
        <f>IF(N1345="sníž. přenesená",J1345,0)</f>
        <v>0</v>
      </c>
      <c r="BI1345" s="192">
        <f>IF(N1345="nulová",J1345,0)</f>
        <v>0</v>
      </c>
      <c r="BJ1345" s="19" t="s">
        <v>80</v>
      </c>
      <c r="BK1345" s="192">
        <f>ROUND(I1345*H1345,2)</f>
        <v>0</v>
      </c>
      <c r="BL1345" s="19" t="s">
        <v>339</v>
      </c>
      <c r="BM1345" s="191" t="s">
        <v>2658</v>
      </c>
    </row>
    <row r="1346" spans="1:65" s="2" customFormat="1" ht="11.25">
      <c r="A1346" s="36"/>
      <c r="B1346" s="37"/>
      <c r="C1346" s="38"/>
      <c r="D1346" s="193" t="s">
        <v>193</v>
      </c>
      <c r="E1346" s="38"/>
      <c r="F1346" s="194" t="s">
        <v>2659</v>
      </c>
      <c r="G1346" s="38"/>
      <c r="H1346" s="38"/>
      <c r="I1346" s="195"/>
      <c r="J1346" s="38"/>
      <c r="K1346" s="38"/>
      <c r="L1346" s="41"/>
      <c r="M1346" s="196"/>
      <c r="N1346" s="197"/>
      <c r="O1346" s="66"/>
      <c r="P1346" s="66"/>
      <c r="Q1346" s="66"/>
      <c r="R1346" s="66"/>
      <c r="S1346" s="66"/>
      <c r="T1346" s="67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T1346" s="19" t="s">
        <v>193</v>
      </c>
      <c r="AU1346" s="19" t="s">
        <v>82</v>
      </c>
    </row>
    <row r="1347" spans="1:65" s="13" customFormat="1" ht="11.25">
      <c r="B1347" s="198"/>
      <c r="C1347" s="199"/>
      <c r="D1347" s="200" t="s">
        <v>195</v>
      </c>
      <c r="E1347" s="201" t="s">
        <v>19</v>
      </c>
      <c r="F1347" s="202" t="s">
        <v>1304</v>
      </c>
      <c r="G1347" s="199"/>
      <c r="H1347" s="201" t="s">
        <v>19</v>
      </c>
      <c r="I1347" s="203"/>
      <c r="J1347" s="199"/>
      <c r="K1347" s="199"/>
      <c r="L1347" s="204"/>
      <c r="M1347" s="205"/>
      <c r="N1347" s="206"/>
      <c r="O1347" s="206"/>
      <c r="P1347" s="206"/>
      <c r="Q1347" s="206"/>
      <c r="R1347" s="206"/>
      <c r="S1347" s="206"/>
      <c r="T1347" s="207"/>
      <c r="AT1347" s="208" t="s">
        <v>195</v>
      </c>
      <c r="AU1347" s="208" t="s">
        <v>82</v>
      </c>
      <c r="AV1347" s="13" t="s">
        <v>80</v>
      </c>
      <c r="AW1347" s="13" t="s">
        <v>35</v>
      </c>
      <c r="AX1347" s="13" t="s">
        <v>73</v>
      </c>
      <c r="AY1347" s="208" t="s">
        <v>185</v>
      </c>
    </row>
    <row r="1348" spans="1:65" s="13" customFormat="1" ht="11.25">
      <c r="B1348" s="198"/>
      <c r="C1348" s="199"/>
      <c r="D1348" s="200" t="s">
        <v>195</v>
      </c>
      <c r="E1348" s="201" t="s">
        <v>19</v>
      </c>
      <c r="F1348" s="202" t="s">
        <v>2660</v>
      </c>
      <c r="G1348" s="199"/>
      <c r="H1348" s="201" t="s">
        <v>19</v>
      </c>
      <c r="I1348" s="203"/>
      <c r="J1348" s="199"/>
      <c r="K1348" s="199"/>
      <c r="L1348" s="204"/>
      <c r="M1348" s="205"/>
      <c r="N1348" s="206"/>
      <c r="O1348" s="206"/>
      <c r="P1348" s="206"/>
      <c r="Q1348" s="206"/>
      <c r="R1348" s="206"/>
      <c r="S1348" s="206"/>
      <c r="T1348" s="207"/>
      <c r="AT1348" s="208" t="s">
        <v>195</v>
      </c>
      <c r="AU1348" s="208" t="s">
        <v>82</v>
      </c>
      <c r="AV1348" s="13" t="s">
        <v>80</v>
      </c>
      <c r="AW1348" s="13" t="s">
        <v>35</v>
      </c>
      <c r="AX1348" s="13" t="s">
        <v>73</v>
      </c>
      <c r="AY1348" s="208" t="s">
        <v>185</v>
      </c>
    </row>
    <row r="1349" spans="1:65" s="14" customFormat="1" ht="11.25">
      <c r="B1349" s="209"/>
      <c r="C1349" s="210"/>
      <c r="D1349" s="200" t="s">
        <v>195</v>
      </c>
      <c r="E1349" s="211" t="s">
        <v>19</v>
      </c>
      <c r="F1349" s="212" t="s">
        <v>2661</v>
      </c>
      <c r="G1349" s="210"/>
      <c r="H1349" s="213">
        <v>1.5</v>
      </c>
      <c r="I1349" s="214"/>
      <c r="J1349" s="210"/>
      <c r="K1349" s="210"/>
      <c r="L1349" s="215"/>
      <c r="M1349" s="216"/>
      <c r="N1349" s="217"/>
      <c r="O1349" s="217"/>
      <c r="P1349" s="217"/>
      <c r="Q1349" s="217"/>
      <c r="R1349" s="217"/>
      <c r="S1349" s="217"/>
      <c r="T1349" s="218"/>
      <c r="AT1349" s="219" t="s">
        <v>195</v>
      </c>
      <c r="AU1349" s="219" t="s">
        <v>82</v>
      </c>
      <c r="AV1349" s="14" t="s">
        <v>82</v>
      </c>
      <c r="AW1349" s="14" t="s">
        <v>35</v>
      </c>
      <c r="AX1349" s="14" t="s">
        <v>73</v>
      </c>
      <c r="AY1349" s="219" t="s">
        <v>185</v>
      </c>
    </row>
    <row r="1350" spans="1:65" s="15" customFormat="1" ht="11.25">
      <c r="B1350" s="220"/>
      <c r="C1350" s="221"/>
      <c r="D1350" s="200" t="s">
        <v>195</v>
      </c>
      <c r="E1350" s="222" t="s">
        <v>19</v>
      </c>
      <c r="F1350" s="223" t="s">
        <v>226</v>
      </c>
      <c r="G1350" s="221"/>
      <c r="H1350" s="224">
        <v>1.5</v>
      </c>
      <c r="I1350" s="225"/>
      <c r="J1350" s="221"/>
      <c r="K1350" s="221"/>
      <c r="L1350" s="226"/>
      <c r="M1350" s="227"/>
      <c r="N1350" s="228"/>
      <c r="O1350" s="228"/>
      <c r="P1350" s="228"/>
      <c r="Q1350" s="228"/>
      <c r="R1350" s="228"/>
      <c r="S1350" s="228"/>
      <c r="T1350" s="229"/>
      <c r="AT1350" s="230" t="s">
        <v>195</v>
      </c>
      <c r="AU1350" s="230" t="s">
        <v>82</v>
      </c>
      <c r="AV1350" s="15" t="s">
        <v>135</v>
      </c>
      <c r="AW1350" s="15" t="s">
        <v>35</v>
      </c>
      <c r="AX1350" s="15" t="s">
        <v>80</v>
      </c>
      <c r="AY1350" s="230" t="s">
        <v>185</v>
      </c>
    </row>
    <row r="1351" spans="1:65" s="2" customFormat="1" ht="16.5" customHeight="1">
      <c r="A1351" s="36"/>
      <c r="B1351" s="37"/>
      <c r="C1351" s="237" t="s">
        <v>2122</v>
      </c>
      <c r="D1351" s="237" t="s">
        <v>520</v>
      </c>
      <c r="E1351" s="238" t="s">
        <v>2662</v>
      </c>
      <c r="F1351" s="239" t="s">
        <v>2663</v>
      </c>
      <c r="G1351" s="240" t="s">
        <v>499</v>
      </c>
      <c r="H1351" s="241">
        <v>1.5</v>
      </c>
      <c r="I1351" s="242"/>
      <c r="J1351" s="243">
        <f>ROUND(I1351*H1351,2)</f>
        <v>0</v>
      </c>
      <c r="K1351" s="239" t="s">
        <v>191</v>
      </c>
      <c r="L1351" s="244"/>
      <c r="M1351" s="245" t="s">
        <v>19</v>
      </c>
      <c r="N1351" s="246" t="s">
        <v>44</v>
      </c>
      <c r="O1351" s="66"/>
      <c r="P1351" s="189">
        <f>O1351*H1351</f>
        <v>0</v>
      </c>
      <c r="Q1351" s="189">
        <v>0</v>
      </c>
      <c r="R1351" s="189">
        <f>Q1351*H1351</f>
        <v>0</v>
      </c>
      <c r="S1351" s="189">
        <v>0</v>
      </c>
      <c r="T1351" s="190">
        <f>S1351*H1351</f>
        <v>0</v>
      </c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R1351" s="191" t="s">
        <v>627</v>
      </c>
      <c r="AT1351" s="191" t="s">
        <v>520</v>
      </c>
      <c r="AU1351" s="191" t="s">
        <v>82</v>
      </c>
      <c r="AY1351" s="19" t="s">
        <v>185</v>
      </c>
      <c r="BE1351" s="192">
        <f>IF(N1351="základní",J1351,0)</f>
        <v>0</v>
      </c>
      <c r="BF1351" s="192">
        <f>IF(N1351="snížená",J1351,0)</f>
        <v>0</v>
      </c>
      <c r="BG1351" s="192">
        <f>IF(N1351="zákl. přenesená",J1351,0)</f>
        <v>0</v>
      </c>
      <c r="BH1351" s="192">
        <f>IF(N1351="sníž. přenesená",J1351,0)</f>
        <v>0</v>
      </c>
      <c r="BI1351" s="192">
        <f>IF(N1351="nulová",J1351,0)</f>
        <v>0</v>
      </c>
      <c r="BJ1351" s="19" t="s">
        <v>80</v>
      </c>
      <c r="BK1351" s="192">
        <f>ROUND(I1351*H1351,2)</f>
        <v>0</v>
      </c>
      <c r="BL1351" s="19" t="s">
        <v>339</v>
      </c>
      <c r="BM1351" s="191" t="s">
        <v>2664</v>
      </c>
    </row>
    <row r="1352" spans="1:65" s="13" customFormat="1" ht="11.25">
      <c r="B1352" s="198"/>
      <c r="C1352" s="199"/>
      <c r="D1352" s="200" t="s">
        <v>195</v>
      </c>
      <c r="E1352" s="201" t="s">
        <v>19</v>
      </c>
      <c r="F1352" s="202" t="s">
        <v>1304</v>
      </c>
      <c r="G1352" s="199"/>
      <c r="H1352" s="201" t="s">
        <v>19</v>
      </c>
      <c r="I1352" s="203"/>
      <c r="J1352" s="199"/>
      <c r="K1352" s="199"/>
      <c r="L1352" s="204"/>
      <c r="M1352" s="205"/>
      <c r="N1352" s="206"/>
      <c r="O1352" s="206"/>
      <c r="P1352" s="206"/>
      <c r="Q1352" s="206"/>
      <c r="R1352" s="206"/>
      <c r="S1352" s="206"/>
      <c r="T1352" s="207"/>
      <c r="AT1352" s="208" t="s">
        <v>195</v>
      </c>
      <c r="AU1352" s="208" t="s">
        <v>82</v>
      </c>
      <c r="AV1352" s="13" t="s">
        <v>80</v>
      </c>
      <c r="AW1352" s="13" t="s">
        <v>35</v>
      </c>
      <c r="AX1352" s="13" t="s">
        <v>73</v>
      </c>
      <c r="AY1352" s="208" t="s">
        <v>185</v>
      </c>
    </row>
    <row r="1353" spans="1:65" s="13" customFormat="1" ht="11.25">
      <c r="B1353" s="198"/>
      <c r="C1353" s="199"/>
      <c r="D1353" s="200" t="s">
        <v>195</v>
      </c>
      <c r="E1353" s="201" t="s">
        <v>19</v>
      </c>
      <c r="F1353" s="202" t="s">
        <v>2660</v>
      </c>
      <c r="G1353" s="199"/>
      <c r="H1353" s="201" t="s">
        <v>19</v>
      </c>
      <c r="I1353" s="203"/>
      <c r="J1353" s="199"/>
      <c r="K1353" s="199"/>
      <c r="L1353" s="204"/>
      <c r="M1353" s="205"/>
      <c r="N1353" s="206"/>
      <c r="O1353" s="206"/>
      <c r="P1353" s="206"/>
      <c r="Q1353" s="206"/>
      <c r="R1353" s="206"/>
      <c r="S1353" s="206"/>
      <c r="T1353" s="207"/>
      <c r="AT1353" s="208" t="s">
        <v>195</v>
      </c>
      <c r="AU1353" s="208" t="s">
        <v>82</v>
      </c>
      <c r="AV1353" s="13" t="s">
        <v>80</v>
      </c>
      <c r="AW1353" s="13" t="s">
        <v>35</v>
      </c>
      <c r="AX1353" s="13" t="s">
        <v>73</v>
      </c>
      <c r="AY1353" s="208" t="s">
        <v>185</v>
      </c>
    </row>
    <row r="1354" spans="1:65" s="14" customFormat="1" ht="11.25">
      <c r="B1354" s="209"/>
      <c r="C1354" s="210"/>
      <c r="D1354" s="200" t="s">
        <v>195</v>
      </c>
      <c r="E1354" s="211" t="s">
        <v>19</v>
      </c>
      <c r="F1354" s="212" t="s">
        <v>2661</v>
      </c>
      <c r="G1354" s="210"/>
      <c r="H1354" s="213">
        <v>1.5</v>
      </c>
      <c r="I1354" s="214"/>
      <c r="J1354" s="210"/>
      <c r="K1354" s="210"/>
      <c r="L1354" s="215"/>
      <c r="M1354" s="216"/>
      <c r="N1354" s="217"/>
      <c r="O1354" s="217"/>
      <c r="P1354" s="217"/>
      <c r="Q1354" s="217"/>
      <c r="R1354" s="217"/>
      <c r="S1354" s="217"/>
      <c r="T1354" s="218"/>
      <c r="AT1354" s="219" t="s">
        <v>195</v>
      </c>
      <c r="AU1354" s="219" t="s">
        <v>82</v>
      </c>
      <c r="AV1354" s="14" t="s">
        <v>82</v>
      </c>
      <c r="AW1354" s="14" t="s">
        <v>35</v>
      </c>
      <c r="AX1354" s="14" t="s">
        <v>73</v>
      </c>
      <c r="AY1354" s="219" t="s">
        <v>185</v>
      </c>
    </row>
    <row r="1355" spans="1:65" s="15" customFormat="1" ht="11.25">
      <c r="B1355" s="220"/>
      <c r="C1355" s="221"/>
      <c r="D1355" s="200" t="s">
        <v>195</v>
      </c>
      <c r="E1355" s="222" t="s">
        <v>19</v>
      </c>
      <c r="F1355" s="223" t="s">
        <v>226</v>
      </c>
      <c r="G1355" s="221"/>
      <c r="H1355" s="224">
        <v>1.5</v>
      </c>
      <c r="I1355" s="225"/>
      <c r="J1355" s="221"/>
      <c r="K1355" s="221"/>
      <c r="L1355" s="226"/>
      <c r="M1355" s="227"/>
      <c r="N1355" s="228"/>
      <c r="O1355" s="228"/>
      <c r="P1355" s="228"/>
      <c r="Q1355" s="228"/>
      <c r="R1355" s="228"/>
      <c r="S1355" s="228"/>
      <c r="T1355" s="229"/>
      <c r="AT1355" s="230" t="s">
        <v>195</v>
      </c>
      <c r="AU1355" s="230" t="s">
        <v>82</v>
      </c>
      <c r="AV1355" s="15" t="s">
        <v>135</v>
      </c>
      <c r="AW1355" s="15" t="s">
        <v>35</v>
      </c>
      <c r="AX1355" s="15" t="s">
        <v>80</v>
      </c>
      <c r="AY1355" s="230" t="s">
        <v>185</v>
      </c>
    </row>
    <row r="1356" spans="1:65" s="2" customFormat="1" ht="16.5" customHeight="1">
      <c r="A1356" s="36"/>
      <c r="B1356" s="37"/>
      <c r="C1356" s="180" t="s">
        <v>2127</v>
      </c>
      <c r="D1356" s="180" t="s">
        <v>187</v>
      </c>
      <c r="E1356" s="181" t="s">
        <v>1343</v>
      </c>
      <c r="F1356" s="182" t="s">
        <v>1344</v>
      </c>
      <c r="G1356" s="183" t="s">
        <v>499</v>
      </c>
      <c r="H1356" s="184">
        <v>7.2640000000000002</v>
      </c>
      <c r="I1356" s="185"/>
      <c r="J1356" s="186">
        <f>ROUND(I1356*H1356,2)</f>
        <v>0</v>
      </c>
      <c r="K1356" s="182" t="s">
        <v>191</v>
      </c>
      <c r="L1356" s="41"/>
      <c r="M1356" s="187" t="s">
        <v>19</v>
      </c>
      <c r="N1356" s="188" t="s">
        <v>44</v>
      </c>
      <c r="O1356" s="66"/>
      <c r="P1356" s="189">
        <f>O1356*H1356</f>
        <v>0</v>
      </c>
      <c r="Q1356" s="189">
        <v>4.0000000000000002E-4</v>
      </c>
      <c r="R1356" s="189">
        <f>Q1356*H1356</f>
        <v>2.9056000000000004E-3</v>
      </c>
      <c r="S1356" s="189">
        <v>0</v>
      </c>
      <c r="T1356" s="190">
        <f>S1356*H1356</f>
        <v>0</v>
      </c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R1356" s="191" t="s">
        <v>339</v>
      </c>
      <c r="AT1356" s="191" t="s">
        <v>187</v>
      </c>
      <c r="AU1356" s="191" t="s">
        <v>82</v>
      </c>
      <c r="AY1356" s="19" t="s">
        <v>185</v>
      </c>
      <c r="BE1356" s="192">
        <f>IF(N1356="základní",J1356,0)</f>
        <v>0</v>
      </c>
      <c r="BF1356" s="192">
        <f>IF(N1356="snížená",J1356,0)</f>
        <v>0</v>
      </c>
      <c r="BG1356" s="192">
        <f>IF(N1356="zákl. přenesená",J1356,0)</f>
        <v>0</v>
      </c>
      <c r="BH1356" s="192">
        <f>IF(N1356="sníž. přenesená",J1356,0)</f>
        <v>0</v>
      </c>
      <c r="BI1356" s="192">
        <f>IF(N1356="nulová",J1356,0)</f>
        <v>0</v>
      </c>
      <c r="BJ1356" s="19" t="s">
        <v>80</v>
      </c>
      <c r="BK1356" s="192">
        <f>ROUND(I1356*H1356,2)</f>
        <v>0</v>
      </c>
      <c r="BL1356" s="19" t="s">
        <v>339</v>
      </c>
      <c r="BM1356" s="191" t="s">
        <v>2665</v>
      </c>
    </row>
    <row r="1357" spans="1:65" s="2" customFormat="1" ht="11.25">
      <c r="A1357" s="36"/>
      <c r="B1357" s="37"/>
      <c r="C1357" s="38"/>
      <c r="D1357" s="193" t="s">
        <v>193</v>
      </c>
      <c r="E1357" s="38"/>
      <c r="F1357" s="194" t="s">
        <v>1346</v>
      </c>
      <c r="G1357" s="38"/>
      <c r="H1357" s="38"/>
      <c r="I1357" s="195"/>
      <c r="J1357" s="38"/>
      <c r="K1357" s="38"/>
      <c r="L1357" s="41"/>
      <c r="M1357" s="196"/>
      <c r="N1357" s="197"/>
      <c r="O1357" s="66"/>
      <c r="P1357" s="66"/>
      <c r="Q1357" s="66"/>
      <c r="R1357" s="66"/>
      <c r="S1357" s="66"/>
      <c r="T1357" s="67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T1357" s="19" t="s">
        <v>193</v>
      </c>
      <c r="AU1357" s="19" t="s">
        <v>82</v>
      </c>
    </row>
    <row r="1358" spans="1:65" s="13" customFormat="1" ht="11.25">
      <c r="B1358" s="198"/>
      <c r="C1358" s="199"/>
      <c r="D1358" s="200" t="s">
        <v>195</v>
      </c>
      <c r="E1358" s="201" t="s">
        <v>19</v>
      </c>
      <c r="F1358" s="202" t="s">
        <v>1304</v>
      </c>
      <c r="G1358" s="199"/>
      <c r="H1358" s="201" t="s">
        <v>19</v>
      </c>
      <c r="I1358" s="203"/>
      <c r="J1358" s="199"/>
      <c r="K1358" s="199"/>
      <c r="L1358" s="204"/>
      <c r="M1358" s="205"/>
      <c r="N1358" s="206"/>
      <c r="O1358" s="206"/>
      <c r="P1358" s="206"/>
      <c r="Q1358" s="206"/>
      <c r="R1358" s="206"/>
      <c r="S1358" s="206"/>
      <c r="T1358" s="207"/>
      <c r="AT1358" s="208" t="s">
        <v>195</v>
      </c>
      <c r="AU1358" s="208" t="s">
        <v>82</v>
      </c>
      <c r="AV1358" s="13" t="s">
        <v>80</v>
      </c>
      <c r="AW1358" s="13" t="s">
        <v>35</v>
      </c>
      <c r="AX1358" s="13" t="s">
        <v>73</v>
      </c>
      <c r="AY1358" s="208" t="s">
        <v>185</v>
      </c>
    </row>
    <row r="1359" spans="1:65" s="13" customFormat="1" ht="11.25">
      <c r="B1359" s="198"/>
      <c r="C1359" s="199"/>
      <c r="D1359" s="200" t="s">
        <v>195</v>
      </c>
      <c r="E1359" s="201" t="s">
        <v>19</v>
      </c>
      <c r="F1359" s="202" t="s">
        <v>2666</v>
      </c>
      <c r="G1359" s="199"/>
      <c r="H1359" s="201" t="s">
        <v>19</v>
      </c>
      <c r="I1359" s="203"/>
      <c r="J1359" s="199"/>
      <c r="K1359" s="199"/>
      <c r="L1359" s="204"/>
      <c r="M1359" s="205"/>
      <c r="N1359" s="206"/>
      <c r="O1359" s="206"/>
      <c r="P1359" s="206"/>
      <c r="Q1359" s="206"/>
      <c r="R1359" s="206"/>
      <c r="S1359" s="206"/>
      <c r="T1359" s="207"/>
      <c r="AT1359" s="208" t="s">
        <v>195</v>
      </c>
      <c r="AU1359" s="208" t="s">
        <v>82</v>
      </c>
      <c r="AV1359" s="13" t="s">
        <v>80</v>
      </c>
      <c r="AW1359" s="13" t="s">
        <v>35</v>
      </c>
      <c r="AX1359" s="13" t="s">
        <v>73</v>
      </c>
      <c r="AY1359" s="208" t="s">
        <v>185</v>
      </c>
    </row>
    <row r="1360" spans="1:65" s="14" customFormat="1" ht="11.25">
      <c r="B1360" s="209"/>
      <c r="C1360" s="210"/>
      <c r="D1360" s="200" t="s">
        <v>195</v>
      </c>
      <c r="E1360" s="211" t="s">
        <v>19</v>
      </c>
      <c r="F1360" s="212" t="s">
        <v>2667</v>
      </c>
      <c r="G1360" s="210"/>
      <c r="H1360" s="213">
        <v>3.6469999999999998</v>
      </c>
      <c r="I1360" s="214"/>
      <c r="J1360" s="210"/>
      <c r="K1360" s="210"/>
      <c r="L1360" s="215"/>
      <c r="M1360" s="216"/>
      <c r="N1360" s="217"/>
      <c r="O1360" s="217"/>
      <c r="P1360" s="217"/>
      <c r="Q1360" s="217"/>
      <c r="R1360" s="217"/>
      <c r="S1360" s="217"/>
      <c r="T1360" s="218"/>
      <c r="AT1360" s="219" t="s">
        <v>195</v>
      </c>
      <c r="AU1360" s="219" t="s">
        <v>82</v>
      </c>
      <c r="AV1360" s="14" t="s">
        <v>82</v>
      </c>
      <c r="AW1360" s="14" t="s">
        <v>35</v>
      </c>
      <c r="AX1360" s="14" t="s">
        <v>73</v>
      </c>
      <c r="AY1360" s="219" t="s">
        <v>185</v>
      </c>
    </row>
    <row r="1361" spans="1:65" s="13" customFormat="1" ht="11.25">
      <c r="B1361" s="198"/>
      <c r="C1361" s="199"/>
      <c r="D1361" s="200" t="s">
        <v>195</v>
      </c>
      <c r="E1361" s="201" t="s">
        <v>19</v>
      </c>
      <c r="F1361" s="202" t="s">
        <v>2668</v>
      </c>
      <c r="G1361" s="199"/>
      <c r="H1361" s="201" t="s">
        <v>19</v>
      </c>
      <c r="I1361" s="203"/>
      <c r="J1361" s="199"/>
      <c r="K1361" s="199"/>
      <c r="L1361" s="204"/>
      <c r="M1361" s="205"/>
      <c r="N1361" s="206"/>
      <c r="O1361" s="206"/>
      <c r="P1361" s="206"/>
      <c r="Q1361" s="206"/>
      <c r="R1361" s="206"/>
      <c r="S1361" s="206"/>
      <c r="T1361" s="207"/>
      <c r="AT1361" s="208" t="s">
        <v>195</v>
      </c>
      <c r="AU1361" s="208" t="s">
        <v>82</v>
      </c>
      <c r="AV1361" s="13" t="s">
        <v>80</v>
      </c>
      <c r="AW1361" s="13" t="s">
        <v>35</v>
      </c>
      <c r="AX1361" s="13" t="s">
        <v>73</v>
      </c>
      <c r="AY1361" s="208" t="s">
        <v>185</v>
      </c>
    </row>
    <row r="1362" spans="1:65" s="14" customFormat="1" ht="11.25">
      <c r="B1362" s="209"/>
      <c r="C1362" s="210"/>
      <c r="D1362" s="200" t="s">
        <v>195</v>
      </c>
      <c r="E1362" s="211" t="s">
        <v>19</v>
      </c>
      <c r="F1362" s="212" t="s">
        <v>2669</v>
      </c>
      <c r="G1362" s="210"/>
      <c r="H1362" s="213">
        <v>3.617</v>
      </c>
      <c r="I1362" s="214"/>
      <c r="J1362" s="210"/>
      <c r="K1362" s="210"/>
      <c r="L1362" s="215"/>
      <c r="M1362" s="216"/>
      <c r="N1362" s="217"/>
      <c r="O1362" s="217"/>
      <c r="P1362" s="217"/>
      <c r="Q1362" s="217"/>
      <c r="R1362" s="217"/>
      <c r="S1362" s="217"/>
      <c r="T1362" s="218"/>
      <c r="AT1362" s="219" t="s">
        <v>195</v>
      </c>
      <c r="AU1362" s="219" t="s">
        <v>82</v>
      </c>
      <c r="AV1362" s="14" t="s">
        <v>82</v>
      </c>
      <c r="AW1362" s="14" t="s">
        <v>35</v>
      </c>
      <c r="AX1362" s="14" t="s">
        <v>73</v>
      </c>
      <c r="AY1362" s="219" t="s">
        <v>185</v>
      </c>
    </row>
    <row r="1363" spans="1:65" s="15" customFormat="1" ht="11.25">
      <c r="B1363" s="220"/>
      <c r="C1363" s="221"/>
      <c r="D1363" s="200" t="s">
        <v>195</v>
      </c>
      <c r="E1363" s="222" t="s">
        <v>19</v>
      </c>
      <c r="F1363" s="223" t="s">
        <v>226</v>
      </c>
      <c r="G1363" s="221"/>
      <c r="H1363" s="224">
        <v>7.2639999999999993</v>
      </c>
      <c r="I1363" s="225"/>
      <c r="J1363" s="221"/>
      <c r="K1363" s="221"/>
      <c r="L1363" s="226"/>
      <c r="M1363" s="227"/>
      <c r="N1363" s="228"/>
      <c r="O1363" s="228"/>
      <c r="P1363" s="228"/>
      <c r="Q1363" s="228"/>
      <c r="R1363" s="228"/>
      <c r="S1363" s="228"/>
      <c r="T1363" s="229"/>
      <c r="AT1363" s="230" t="s">
        <v>195</v>
      </c>
      <c r="AU1363" s="230" t="s">
        <v>82</v>
      </c>
      <c r="AV1363" s="15" t="s">
        <v>135</v>
      </c>
      <c r="AW1363" s="15" t="s">
        <v>35</v>
      </c>
      <c r="AX1363" s="15" t="s">
        <v>80</v>
      </c>
      <c r="AY1363" s="230" t="s">
        <v>185</v>
      </c>
    </row>
    <row r="1364" spans="1:65" s="2" customFormat="1" ht="16.5" customHeight="1">
      <c r="A1364" s="36"/>
      <c r="B1364" s="37"/>
      <c r="C1364" s="237" t="s">
        <v>2132</v>
      </c>
      <c r="D1364" s="237" t="s">
        <v>520</v>
      </c>
      <c r="E1364" s="238" t="s">
        <v>1352</v>
      </c>
      <c r="F1364" s="239" t="s">
        <v>1353</v>
      </c>
      <c r="G1364" s="240" t="s">
        <v>499</v>
      </c>
      <c r="H1364" s="241">
        <v>7.2640000000000002</v>
      </c>
      <c r="I1364" s="242"/>
      <c r="J1364" s="243">
        <f>ROUND(I1364*H1364,2)</f>
        <v>0</v>
      </c>
      <c r="K1364" s="239" t="s">
        <v>191</v>
      </c>
      <c r="L1364" s="244"/>
      <c r="M1364" s="245" t="s">
        <v>19</v>
      </c>
      <c r="N1364" s="246" t="s">
        <v>44</v>
      </c>
      <c r="O1364" s="66"/>
      <c r="P1364" s="189">
        <f>O1364*H1364</f>
        <v>0</v>
      </c>
      <c r="Q1364" s="189">
        <v>0</v>
      </c>
      <c r="R1364" s="189">
        <f>Q1364*H1364</f>
        <v>0</v>
      </c>
      <c r="S1364" s="189">
        <v>0</v>
      </c>
      <c r="T1364" s="190">
        <f>S1364*H1364</f>
        <v>0</v>
      </c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R1364" s="191" t="s">
        <v>627</v>
      </c>
      <c r="AT1364" s="191" t="s">
        <v>520</v>
      </c>
      <c r="AU1364" s="191" t="s">
        <v>82</v>
      </c>
      <c r="AY1364" s="19" t="s">
        <v>185</v>
      </c>
      <c r="BE1364" s="192">
        <f>IF(N1364="základní",J1364,0)</f>
        <v>0</v>
      </c>
      <c r="BF1364" s="192">
        <f>IF(N1364="snížená",J1364,0)</f>
        <v>0</v>
      </c>
      <c r="BG1364" s="192">
        <f>IF(N1364="zákl. přenesená",J1364,0)</f>
        <v>0</v>
      </c>
      <c r="BH1364" s="192">
        <f>IF(N1364="sníž. přenesená",J1364,0)</f>
        <v>0</v>
      </c>
      <c r="BI1364" s="192">
        <f>IF(N1364="nulová",J1364,0)</f>
        <v>0</v>
      </c>
      <c r="BJ1364" s="19" t="s">
        <v>80</v>
      </c>
      <c r="BK1364" s="192">
        <f>ROUND(I1364*H1364,2)</f>
        <v>0</v>
      </c>
      <c r="BL1364" s="19" t="s">
        <v>339</v>
      </c>
      <c r="BM1364" s="191" t="s">
        <v>2670</v>
      </c>
    </row>
    <row r="1365" spans="1:65" s="13" customFormat="1" ht="11.25">
      <c r="B1365" s="198"/>
      <c r="C1365" s="199"/>
      <c r="D1365" s="200" t="s">
        <v>195</v>
      </c>
      <c r="E1365" s="201" t="s">
        <v>19</v>
      </c>
      <c r="F1365" s="202" t="s">
        <v>1304</v>
      </c>
      <c r="G1365" s="199"/>
      <c r="H1365" s="201" t="s">
        <v>19</v>
      </c>
      <c r="I1365" s="203"/>
      <c r="J1365" s="199"/>
      <c r="K1365" s="199"/>
      <c r="L1365" s="204"/>
      <c r="M1365" s="205"/>
      <c r="N1365" s="206"/>
      <c r="O1365" s="206"/>
      <c r="P1365" s="206"/>
      <c r="Q1365" s="206"/>
      <c r="R1365" s="206"/>
      <c r="S1365" s="206"/>
      <c r="T1365" s="207"/>
      <c r="AT1365" s="208" t="s">
        <v>195</v>
      </c>
      <c r="AU1365" s="208" t="s">
        <v>82</v>
      </c>
      <c r="AV1365" s="13" t="s">
        <v>80</v>
      </c>
      <c r="AW1365" s="13" t="s">
        <v>35</v>
      </c>
      <c r="AX1365" s="13" t="s">
        <v>73</v>
      </c>
      <c r="AY1365" s="208" t="s">
        <v>185</v>
      </c>
    </row>
    <row r="1366" spans="1:65" s="13" customFormat="1" ht="11.25">
      <c r="B1366" s="198"/>
      <c r="C1366" s="199"/>
      <c r="D1366" s="200" t="s">
        <v>195</v>
      </c>
      <c r="E1366" s="201" t="s">
        <v>19</v>
      </c>
      <c r="F1366" s="202" t="s">
        <v>2666</v>
      </c>
      <c r="G1366" s="199"/>
      <c r="H1366" s="201" t="s">
        <v>19</v>
      </c>
      <c r="I1366" s="203"/>
      <c r="J1366" s="199"/>
      <c r="K1366" s="199"/>
      <c r="L1366" s="204"/>
      <c r="M1366" s="205"/>
      <c r="N1366" s="206"/>
      <c r="O1366" s="206"/>
      <c r="P1366" s="206"/>
      <c r="Q1366" s="206"/>
      <c r="R1366" s="206"/>
      <c r="S1366" s="206"/>
      <c r="T1366" s="207"/>
      <c r="AT1366" s="208" t="s">
        <v>195</v>
      </c>
      <c r="AU1366" s="208" t="s">
        <v>82</v>
      </c>
      <c r="AV1366" s="13" t="s">
        <v>80</v>
      </c>
      <c r="AW1366" s="13" t="s">
        <v>35</v>
      </c>
      <c r="AX1366" s="13" t="s">
        <v>73</v>
      </c>
      <c r="AY1366" s="208" t="s">
        <v>185</v>
      </c>
    </row>
    <row r="1367" spans="1:65" s="14" customFormat="1" ht="11.25">
      <c r="B1367" s="209"/>
      <c r="C1367" s="210"/>
      <c r="D1367" s="200" t="s">
        <v>195</v>
      </c>
      <c r="E1367" s="211" t="s">
        <v>19</v>
      </c>
      <c r="F1367" s="212" t="s">
        <v>2667</v>
      </c>
      <c r="G1367" s="210"/>
      <c r="H1367" s="213">
        <v>3.6469999999999998</v>
      </c>
      <c r="I1367" s="214"/>
      <c r="J1367" s="210"/>
      <c r="K1367" s="210"/>
      <c r="L1367" s="215"/>
      <c r="M1367" s="216"/>
      <c r="N1367" s="217"/>
      <c r="O1367" s="217"/>
      <c r="P1367" s="217"/>
      <c r="Q1367" s="217"/>
      <c r="R1367" s="217"/>
      <c r="S1367" s="217"/>
      <c r="T1367" s="218"/>
      <c r="AT1367" s="219" t="s">
        <v>195</v>
      </c>
      <c r="AU1367" s="219" t="s">
        <v>82</v>
      </c>
      <c r="AV1367" s="14" t="s">
        <v>82</v>
      </c>
      <c r="AW1367" s="14" t="s">
        <v>35</v>
      </c>
      <c r="AX1367" s="14" t="s">
        <v>73</v>
      </c>
      <c r="AY1367" s="219" t="s">
        <v>185</v>
      </c>
    </row>
    <row r="1368" spans="1:65" s="13" customFormat="1" ht="11.25">
      <c r="B1368" s="198"/>
      <c r="C1368" s="199"/>
      <c r="D1368" s="200" t="s">
        <v>195</v>
      </c>
      <c r="E1368" s="201" t="s">
        <v>19</v>
      </c>
      <c r="F1368" s="202" t="s">
        <v>2668</v>
      </c>
      <c r="G1368" s="199"/>
      <c r="H1368" s="201" t="s">
        <v>19</v>
      </c>
      <c r="I1368" s="203"/>
      <c r="J1368" s="199"/>
      <c r="K1368" s="199"/>
      <c r="L1368" s="204"/>
      <c r="M1368" s="205"/>
      <c r="N1368" s="206"/>
      <c r="O1368" s="206"/>
      <c r="P1368" s="206"/>
      <c r="Q1368" s="206"/>
      <c r="R1368" s="206"/>
      <c r="S1368" s="206"/>
      <c r="T1368" s="207"/>
      <c r="AT1368" s="208" t="s">
        <v>195</v>
      </c>
      <c r="AU1368" s="208" t="s">
        <v>82</v>
      </c>
      <c r="AV1368" s="13" t="s">
        <v>80</v>
      </c>
      <c r="AW1368" s="13" t="s">
        <v>35</v>
      </c>
      <c r="AX1368" s="13" t="s">
        <v>73</v>
      </c>
      <c r="AY1368" s="208" t="s">
        <v>185</v>
      </c>
    </row>
    <row r="1369" spans="1:65" s="14" customFormat="1" ht="11.25">
      <c r="B1369" s="209"/>
      <c r="C1369" s="210"/>
      <c r="D1369" s="200" t="s">
        <v>195</v>
      </c>
      <c r="E1369" s="211" t="s">
        <v>19</v>
      </c>
      <c r="F1369" s="212" t="s">
        <v>2669</v>
      </c>
      <c r="G1369" s="210"/>
      <c r="H1369" s="213">
        <v>3.617</v>
      </c>
      <c r="I1369" s="214"/>
      <c r="J1369" s="210"/>
      <c r="K1369" s="210"/>
      <c r="L1369" s="215"/>
      <c r="M1369" s="216"/>
      <c r="N1369" s="217"/>
      <c r="O1369" s="217"/>
      <c r="P1369" s="217"/>
      <c r="Q1369" s="217"/>
      <c r="R1369" s="217"/>
      <c r="S1369" s="217"/>
      <c r="T1369" s="218"/>
      <c r="AT1369" s="219" t="s">
        <v>195</v>
      </c>
      <c r="AU1369" s="219" t="s">
        <v>82</v>
      </c>
      <c r="AV1369" s="14" t="s">
        <v>82</v>
      </c>
      <c r="AW1369" s="14" t="s">
        <v>35</v>
      </c>
      <c r="AX1369" s="14" t="s">
        <v>73</v>
      </c>
      <c r="AY1369" s="219" t="s">
        <v>185</v>
      </c>
    </row>
    <row r="1370" spans="1:65" s="15" customFormat="1" ht="11.25">
      <c r="B1370" s="220"/>
      <c r="C1370" s="221"/>
      <c r="D1370" s="200" t="s">
        <v>195</v>
      </c>
      <c r="E1370" s="222" t="s">
        <v>19</v>
      </c>
      <c r="F1370" s="223" t="s">
        <v>226</v>
      </c>
      <c r="G1370" s="221"/>
      <c r="H1370" s="224">
        <v>7.2639999999999993</v>
      </c>
      <c r="I1370" s="225"/>
      <c r="J1370" s="221"/>
      <c r="K1370" s="221"/>
      <c r="L1370" s="226"/>
      <c r="M1370" s="227"/>
      <c r="N1370" s="228"/>
      <c r="O1370" s="228"/>
      <c r="P1370" s="228"/>
      <c r="Q1370" s="228"/>
      <c r="R1370" s="228"/>
      <c r="S1370" s="228"/>
      <c r="T1370" s="229"/>
      <c r="AT1370" s="230" t="s">
        <v>195</v>
      </c>
      <c r="AU1370" s="230" t="s">
        <v>82</v>
      </c>
      <c r="AV1370" s="15" t="s">
        <v>135</v>
      </c>
      <c r="AW1370" s="15" t="s">
        <v>35</v>
      </c>
      <c r="AX1370" s="15" t="s">
        <v>80</v>
      </c>
      <c r="AY1370" s="230" t="s">
        <v>185</v>
      </c>
    </row>
    <row r="1371" spans="1:65" s="2" customFormat="1" ht="16.5" customHeight="1">
      <c r="A1371" s="36"/>
      <c r="B1371" s="37"/>
      <c r="C1371" s="180" t="s">
        <v>2138</v>
      </c>
      <c r="D1371" s="180" t="s">
        <v>187</v>
      </c>
      <c r="E1371" s="181" t="s">
        <v>1356</v>
      </c>
      <c r="F1371" s="182" t="s">
        <v>1357</v>
      </c>
      <c r="G1371" s="183" t="s">
        <v>1358</v>
      </c>
      <c r="H1371" s="184">
        <v>646.44799999999998</v>
      </c>
      <c r="I1371" s="185"/>
      <c r="J1371" s="186">
        <f>ROUND(I1371*H1371,2)</f>
        <v>0</v>
      </c>
      <c r="K1371" s="182" t="s">
        <v>191</v>
      </c>
      <c r="L1371" s="41"/>
      <c r="M1371" s="187" t="s">
        <v>19</v>
      </c>
      <c r="N1371" s="188" t="s">
        <v>44</v>
      </c>
      <c r="O1371" s="66"/>
      <c r="P1371" s="189">
        <f>O1371*H1371</f>
        <v>0</v>
      </c>
      <c r="Q1371" s="189">
        <v>6.9999999999999994E-5</v>
      </c>
      <c r="R1371" s="189">
        <f>Q1371*H1371</f>
        <v>4.5251359999999997E-2</v>
      </c>
      <c r="S1371" s="189">
        <v>0</v>
      </c>
      <c r="T1371" s="190">
        <f>S1371*H1371</f>
        <v>0</v>
      </c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R1371" s="191" t="s">
        <v>339</v>
      </c>
      <c r="AT1371" s="191" t="s">
        <v>187</v>
      </c>
      <c r="AU1371" s="191" t="s">
        <v>82</v>
      </c>
      <c r="AY1371" s="19" t="s">
        <v>185</v>
      </c>
      <c r="BE1371" s="192">
        <f>IF(N1371="základní",J1371,0)</f>
        <v>0</v>
      </c>
      <c r="BF1371" s="192">
        <f>IF(N1371="snížená",J1371,0)</f>
        <v>0</v>
      </c>
      <c r="BG1371" s="192">
        <f>IF(N1371="zákl. přenesená",J1371,0)</f>
        <v>0</v>
      </c>
      <c r="BH1371" s="192">
        <f>IF(N1371="sníž. přenesená",J1371,0)</f>
        <v>0</v>
      </c>
      <c r="BI1371" s="192">
        <f>IF(N1371="nulová",J1371,0)</f>
        <v>0</v>
      </c>
      <c r="BJ1371" s="19" t="s">
        <v>80</v>
      </c>
      <c r="BK1371" s="192">
        <f>ROUND(I1371*H1371,2)</f>
        <v>0</v>
      </c>
      <c r="BL1371" s="19" t="s">
        <v>339</v>
      </c>
      <c r="BM1371" s="191" t="s">
        <v>2671</v>
      </c>
    </row>
    <row r="1372" spans="1:65" s="2" customFormat="1" ht="11.25">
      <c r="A1372" s="36"/>
      <c r="B1372" s="37"/>
      <c r="C1372" s="38"/>
      <c r="D1372" s="193" t="s">
        <v>193</v>
      </c>
      <c r="E1372" s="38"/>
      <c r="F1372" s="194" t="s">
        <v>1360</v>
      </c>
      <c r="G1372" s="38"/>
      <c r="H1372" s="38"/>
      <c r="I1372" s="195"/>
      <c r="J1372" s="38"/>
      <c r="K1372" s="38"/>
      <c r="L1372" s="41"/>
      <c r="M1372" s="196"/>
      <c r="N1372" s="197"/>
      <c r="O1372" s="66"/>
      <c r="P1372" s="66"/>
      <c r="Q1372" s="66"/>
      <c r="R1372" s="66"/>
      <c r="S1372" s="66"/>
      <c r="T1372" s="67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T1372" s="19" t="s">
        <v>193</v>
      </c>
      <c r="AU1372" s="19" t="s">
        <v>82</v>
      </c>
    </row>
    <row r="1373" spans="1:65" s="13" customFormat="1" ht="11.25">
      <c r="B1373" s="198"/>
      <c r="C1373" s="199"/>
      <c r="D1373" s="200" t="s">
        <v>195</v>
      </c>
      <c r="E1373" s="201" t="s">
        <v>19</v>
      </c>
      <c r="F1373" s="202" t="s">
        <v>1304</v>
      </c>
      <c r="G1373" s="199"/>
      <c r="H1373" s="201" t="s">
        <v>19</v>
      </c>
      <c r="I1373" s="203"/>
      <c r="J1373" s="199"/>
      <c r="K1373" s="199"/>
      <c r="L1373" s="204"/>
      <c r="M1373" s="205"/>
      <c r="N1373" s="206"/>
      <c r="O1373" s="206"/>
      <c r="P1373" s="206"/>
      <c r="Q1373" s="206"/>
      <c r="R1373" s="206"/>
      <c r="S1373" s="206"/>
      <c r="T1373" s="207"/>
      <c r="AT1373" s="208" t="s">
        <v>195</v>
      </c>
      <c r="AU1373" s="208" t="s">
        <v>82</v>
      </c>
      <c r="AV1373" s="13" t="s">
        <v>80</v>
      </c>
      <c r="AW1373" s="13" t="s">
        <v>35</v>
      </c>
      <c r="AX1373" s="13" t="s">
        <v>73</v>
      </c>
      <c r="AY1373" s="208" t="s">
        <v>185</v>
      </c>
    </row>
    <row r="1374" spans="1:65" s="13" customFormat="1" ht="11.25">
      <c r="B1374" s="198"/>
      <c r="C1374" s="199"/>
      <c r="D1374" s="200" t="s">
        <v>195</v>
      </c>
      <c r="E1374" s="201" t="s">
        <v>19</v>
      </c>
      <c r="F1374" s="202" t="s">
        <v>1361</v>
      </c>
      <c r="G1374" s="199"/>
      <c r="H1374" s="201" t="s">
        <v>19</v>
      </c>
      <c r="I1374" s="203"/>
      <c r="J1374" s="199"/>
      <c r="K1374" s="199"/>
      <c r="L1374" s="204"/>
      <c r="M1374" s="205"/>
      <c r="N1374" s="206"/>
      <c r="O1374" s="206"/>
      <c r="P1374" s="206"/>
      <c r="Q1374" s="206"/>
      <c r="R1374" s="206"/>
      <c r="S1374" s="206"/>
      <c r="T1374" s="207"/>
      <c r="AT1374" s="208" t="s">
        <v>195</v>
      </c>
      <c r="AU1374" s="208" t="s">
        <v>82</v>
      </c>
      <c r="AV1374" s="13" t="s">
        <v>80</v>
      </c>
      <c r="AW1374" s="13" t="s">
        <v>35</v>
      </c>
      <c r="AX1374" s="13" t="s">
        <v>73</v>
      </c>
      <c r="AY1374" s="208" t="s">
        <v>185</v>
      </c>
    </row>
    <row r="1375" spans="1:65" s="13" customFormat="1" ht="11.25">
      <c r="B1375" s="198"/>
      <c r="C1375" s="199"/>
      <c r="D1375" s="200" t="s">
        <v>195</v>
      </c>
      <c r="E1375" s="201" t="s">
        <v>19</v>
      </c>
      <c r="F1375" s="202" t="s">
        <v>1362</v>
      </c>
      <c r="G1375" s="199"/>
      <c r="H1375" s="201" t="s">
        <v>19</v>
      </c>
      <c r="I1375" s="203"/>
      <c r="J1375" s="199"/>
      <c r="K1375" s="199"/>
      <c r="L1375" s="204"/>
      <c r="M1375" s="205"/>
      <c r="N1375" s="206"/>
      <c r="O1375" s="206"/>
      <c r="P1375" s="206"/>
      <c r="Q1375" s="206"/>
      <c r="R1375" s="206"/>
      <c r="S1375" s="206"/>
      <c r="T1375" s="207"/>
      <c r="AT1375" s="208" t="s">
        <v>195</v>
      </c>
      <c r="AU1375" s="208" t="s">
        <v>82</v>
      </c>
      <c r="AV1375" s="13" t="s">
        <v>80</v>
      </c>
      <c r="AW1375" s="13" t="s">
        <v>35</v>
      </c>
      <c r="AX1375" s="13" t="s">
        <v>73</v>
      </c>
      <c r="AY1375" s="208" t="s">
        <v>185</v>
      </c>
    </row>
    <row r="1376" spans="1:65" s="14" customFormat="1" ht="11.25">
      <c r="B1376" s="209"/>
      <c r="C1376" s="210"/>
      <c r="D1376" s="200" t="s">
        <v>195</v>
      </c>
      <c r="E1376" s="211" t="s">
        <v>19</v>
      </c>
      <c r="F1376" s="212" t="s">
        <v>2672</v>
      </c>
      <c r="G1376" s="210"/>
      <c r="H1376" s="213">
        <v>394</v>
      </c>
      <c r="I1376" s="214"/>
      <c r="J1376" s="210"/>
      <c r="K1376" s="210"/>
      <c r="L1376" s="215"/>
      <c r="M1376" s="216"/>
      <c r="N1376" s="217"/>
      <c r="O1376" s="217"/>
      <c r="P1376" s="217"/>
      <c r="Q1376" s="217"/>
      <c r="R1376" s="217"/>
      <c r="S1376" s="217"/>
      <c r="T1376" s="218"/>
      <c r="AT1376" s="219" t="s">
        <v>195</v>
      </c>
      <c r="AU1376" s="219" t="s">
        <v>82</v>
      </c>
      <c r="AV1376" s="14" t="s">
        <v>82</v>
      </c>
      <c r="AW1376" s="14" t="s">
        <v>35</v>
      </c>
      <c r="AX1376" s="14" t="s">
        <v>73</v>
      </c>
      <c r="AY1376" s="219" t="s">
        <v>185</v>
      </c>
    </row>
    <row r="1377" spans="1:65" s="13" customFormat="1" ht="11.25">
      <c r="B1377" s="198"/>
      <c r="C1377" s="199"/>
      <c r="D1377" s="200" t="s">
        <v>195</v>
      </c>
      <c r="E1377" s="201" t="s">
        <v>19</v>
      </c>
      <c r="F1377" s="202" t="s">
        <v>1364</v>
      </c>
      <c r="G1377" s="199"/>
      <c r="H1377" s="201" t="s">
        <v>19</v>
      </c>
      <c r="I1377" s="203"/>
      <c r="J1377" s="199"/>
      <c r="K1377" s="199"/>
      <c r="L1377" s="204"/>
      <c r="M1377" s="205"/>
      <c r="N1377" s="206"/>
      <c r="O1377" s="206"/>
      <c r="P1377" s="206"/>
      <c r="Q1377" s="206"/>
      <c r="R1377" s="206"/>
      <c r="S1377" s="206"/>
      <c r="T1377" s="207"/>
      <c r="AT1377" s="208" t="s">
        <v>195</v>
      </c>
      <c r="AU1377" s="208" t="s">
        <v>82</v>
      </c>
      <c r="AV1377" s="13" t="s">
        <v>80</v>
      </c>
      <c r="AW1377" s="13" t="s">
        <v>35</v>
      </c>
      <c r="AX1377" s="13" t="s">
        <v>73</v>
      </c>
      <c r="AY1377" s="208" t="s">
        <v>185</v>
      </c>
    </row>
    <row r="1378" spans="1:65" s="14" customFormat="1" ht="11.25">
      <c r="B1378" s="209"/>
      <c r="C1378" s="210"/>
      <c r="D1378" s="200" t="s">
        <v>195</v>
      </c>
      <c r="E1378" s="211" t="s">
        <v>19</v>
      </c>
      <c r="F1378" s="212" t="s">
        <v>2673</v>
      </c>
      <c r="G1378" s="210"/>
      <c r="H1378" s="213">
        <v>123.08799999999999</v>
      </c>
      <c r="I1378" s="214"/>
      <c r="J1378" s="210"/>
      <c r="K1378" s="210"/>
      <c r="L1378" s="215"/>
      <c r="M1378" s="216"/>
      <c r="N1378" s="217"/>
      <c r="O1378" s="217"/>
      <c r="P1378" s="217"/>
      <c r="Q1378" s="217"/>
      <c r="R1378" s="217"/>
      <c r="S1378" s="217"/>
      <c r="T1378" s="218"/>
      <c r="AT1378" s="219" t="s">
        <v>195</v>
      </c>
      <c r="AU1378" s="219" t="s">
        <v>82</v>
      </c>
      <c r="AV1378" s="14" t="s">
        <v>82</v>
      </c>
      <c r="AW1378" s="14" t="s">
        <v>35</v>
      </c>
      <c r="AX1378" s="14" t="s">
        <v>73</v>
      </c>
      <c r="AY1378" s="219" t="s">
        <v>185</v>
      </c>
    </row>
    <row r="1379" spans="1:65" s="13" customFormat="1" ht="11.25">
      <c r="B1379" s="198"/>
      <c r="C1379" s="199"/>
      <c r="D1379" s="200" t="s">
        <v>195</v>
      </c>
      <c r="E1379" s="201" t="s">
        <v>19</v>
      </c>
      <c r="F1379" s="202" t="s">
        <v>1366</v>
      </c>
      <c r="G1379" s="199"/>
      <c r="H1379" s="201" t="s">
        <v>19</v>
      </c>
      <c r="I1379" s="203"/>
      <c r="J1379" s="199"/>
      <c r="K1379" s="199"/>
      <c r="L1379" s="204"/>
      <c r="M1379" s="205"/>
      <c r="N1379" s="206"/>
      <c r="O1379" s="206"/>
      <c r="P1379" s="206"/>
      <c r="Q1379" s="206"/>
      <c r="R1379" s="206"/>
      <c r="S1379" s="206"/>
      <c r="T1379" s="207"/>
      <c r="AT1379" s="208" t="s">
        <v>195</v>
      </c>
      <c r="AU1379" s="208" t="s">
        <v>82</v>
      </c>
      <c r="AV1379" s="13" t="s">
        <v>80</v>
      </c>
      <c r="AW1379" s="13" t="s">
        <v>35</v>
      </c>
      <c r="AX1379" s="13" t="s">
        <v>73</v>
      </c>
      <c r="AY1379" s="208" t="s">
        <v>185</v>
      </c>
    </row>
    <row r="1380" spans="1:65" s="13" customFormat="1" ht="11.25">
      <c r="B1380" s="198"/>
      <c r="C1380" s="199"/>
      <c r="D1380" s="200" t="s">
        <v>195</v>
      </c>
      <c r="E1380" s="201" t="s">
        <v>19</v>
      </c>
      <c r="F1380" s="202" t="s">
        <v>1367</v>
      </c>
      <c r="G1380" s="199"/>
      <c r="H1380" s="201" t="s">
        <v>19</v>
      </c>
      <c r="I1380" s="203"/>
      <c r="J1380" s="199"/>
      <c r="K1380" s="199"/>
      <c r="L1380" s="204"/>
      <c r="M1380" s="205"/>
      <c r="N1380" s="206"/>
      <c r="O1380" s="206"/>
      <c r="P1380" s="206"/>
      <c r="Q1380" s="206"/>
      <c r="R1380" s="206"/>
      <c r="S1380" s="206"/>
      <c r="T1380" s="207"/>
      <c r="AT1380" s="208" t="s">
        <v>195</v>
      </c>
      <c r="AU1380" s="208" t="s">
        <v>82</v>
      </c>
      <c r="AV1380" s="13" t="s">
        <v>80</v>
      </c>
      <c r="AW1380" s="13" t="s">
        <v>35</v>
      </c>
      <c r="AX1380" s="13" t="s">
        <v>73</v>
      </c>
      <c r="AY1380" s="208" t="s">
        <v>185</v>
      </c>
    </row>
    <row r="1381" spans="1:65" s="14" customFormat="1" ht="11.25">
      <c r="B1381" s="209"/>
      <c r="C1381" s="210"/>
      <c r="D1381" s="200" t="s">
        <v>195</v>
      </c>
      <c r="E1381" s="211" t="s">
        <v>19</v>
      </c>
      <c r="F1381" s="212" t="s">
        <v>2674</v>
      </c>
      <c r="G1381" s="210"/>
      <c r="H1381" s="213">
        <v>129.36000000000001</v>
      </c>
      <c r="I1381" s="214"/>
      <c r="J1381" s="210"/>
      <c r="K1381" s="210"/>
      <c r="L1381" s="215"/>
      <c r="M1381" s="216"/>
      <c r="N1381" s="217"/>
      <c r="O1381" s="217"/>
      <c r="P1381" s="217"/>
      <c r="Q1381" s="217"/>
      <c r="R1381" s="217"/>
      <c r="S1381" s="217"/>
      <c r="T1381" s="218"/>
      <c r="AT1381" s="219" t="s">
        <v>195</v>
      </c>
      <c r="AU1381" s="219" t="s">
        <v>82</v>
      </c>
      <c r="AV1381" s="14" t="s">
        <v>82</v>
      </c>
      <c r="AW1381" s="14" t="s">
        <v>35</v>
      </c>
      <c r="AX1381" s="14" t="s">
        <v>73</v>
      </c>
      <c r="AY1381" s="219" t="s">
        <v>185</v>
      </c>
    </row>
    <row r="1382" spans="1:65" s="15" customFormat="1" ht="11.25">
      <c r="B1382" s="220"/>
      <c r="C1382" s="221"/>
      <c r="D1382" s="200" t="s">
        <v>195</v>
      </c>
      <c r="E1382" s="222" t="s">
        <v>19</v>
      </c>
      <c r="F1382" s="223" t="s">
        <v>226</v>
      </c>
      <c r="G1382" s="221"/>
      <c r="H1382" s="224">
        <v>646.44799999999998</v>
      </c>
      <c r="I1382" s="225"/>
      <c r="J1382" s="221"/>
      <c r="K1382" s="221"/>
      <c r="L1382" s="226"/>
      <c r="M1382" s="227"/>
      <c r="N1382" s="228"/>
      <c r="O1382" s="228"/>
      <c r="P1382" s="228"/>
      <c r="Q1382" s="228"/>
      <c r="R1382" s="228"/>
      <c r="S1382" s="228"/>
      <c r="T1382" s="229"/>
      <c r="AT1382" s="230" t="s">
        <v>195</v>
      </c>
      <c r="AU1382" s="230" t="s">
        <v>82</v>
      </c>
      <c r="AV1382" s="15" t="s">
        <v>135</v>
      </c>
      <c r="AW1382" s="15" t="s">
        <v>35</v>
      </c>
      <c r="AX1382" s="15" t="s">
        <v>80</v>
      </c>
      <c r="AY1382" s="230" t="s">
        <v>185</v>
      </c>
    </row>
    <row r="1383" spans="1:65" s="2" customFormat="1" ht="16.5" customHeight="1">
      <c r="A1383" s="36"/>
      <c r="B1383" s="37"/>
      <c r="C1383" s="237" t="s">
        <v>2143</v>
      </c>
      <c r="D1383" s="237" t="s">
        <v>520</v>
      </c>
      <c r="E1383" s="238" t="s">
        <v>1370</v>
      </c>
      <c r="F1383" s="239" t="s">
        <v>1371</v>
      </c>
      <c r="G1383" s="240" t="s">
        <v>342</v>
      </c>
      <c r="H1383" s="241">
        <v>0.39400000000000002</v>
      </c>
      <c r="I1383" s="242"/>
      <c r="J1383" s="243">
        <f>ROUND(I1383*H1383,2)</f>
        <v>0</v>
      </c>
      <c r="K1383" s="239" t="s">
        <v>449</v>
      </c>
      <c r="L1383" s="244"/>
      <c r="M1383" s="245" t="s">
        <v>19</v>
      </c>
      <c r="N1383" s="246" t="s">
        <v>44</v>
      </c>
      <c r="O1383" s="66"/>
      <c r="P1383" s="189">
        <f>O1383*H1383</f>
        <v>0</v>
      </c>
      <c r="Q1383" s="189">
        <v>1</v>
      </c>
      <c r="R1383" s="189">
        <f>Q1383*H1383</f>
        <v>0.39400000000000002</v>
      </c>
      <c r="S1383" s="189">
        <v>0</v>
      </c>
      <c r="T1383" s="190">
        <f>S1383*H1383</f>
        <v>0</v>
      </c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R1383" s="191" t="s">
        <v>627</v>
      </c>
      <c r="AT1383" s="191" t="s">
        <v>520</v>
      </c>
      <c r="AU1383" s="191" t="s">
        <v>82</v>
      </c>
      <c r="AY1383" s="19" t="s">
        <v>185</v>
      </c>
      <c r="BE1383" s="192">
        <f>IF(N1383="základní",J1383,0)</f>
        <v>0</v>
      </c>
      <c r="BF1383" s="192">
        <f>IF(N1383="snížená",J1383,0)</f>
        <v>0</v>
      </c>
      <c r="BG1383" s="192">
        <f>IF(N1383="zákl. přenesená",J1383,0)</f>
        <v>0</v>
      </c>
      <c r="BH1383" s="192">
        <f>IF(N1383="sníž. přenesená",J1383,0)</f>
        <v>0</v>
      </c>
      <c r="BI1383" s="192">
        <f>IF(N1383="nulová",J1383,0)</f>
        <v>0</v>
      </c>
      <c r="BJ1383" s="19" t="s">
        <v>80</v>
      </c>
      <c r="BK1383" s="192">
        <f>ROUND(I1383*H1383,2)</f>
        <v>0</v>
      </c>
      <c r="BL1383" s="19" t="s">
        <v>339</v>
      </c>
      <c r="BM1383" s="191" t="s">
        <v>2675</v>
      </c>
    </row>
    <row r="1384" spans="1:65" s="13" customFormat="1" ht="11.25">
      <c r="B1384" s="198"/>
      <c r="C1384" s="199"/>
      <c r="D1384" s="200" t="s">
        <v>195</v>
      </c>
      <c r="E1384" s="201" t="s">
        <v>19</v>
      </c>
      <c r="F1384" s="202" t="s">
        <v>1304</v>
      </c>
      <c r="G1384" s="199"/>
      <c r="H1384" s="201" t="s">
        <v>19</v>
      </c>
      <c r="I1384" s="203"/>
      <c r="J1384" s="199"/>
      <c r="K1384" s="199"/>
      <c r="L1384" s="204"/>
      <c r="M1384" s="205"/>
      <c r="N1384" s="206"/>
      <c r="O1384" s="206"/>
      <c r="P1384" s="206"/>
      <c r="Q1384" s="206"/>
      <c r="R1384" s="206"/>
      <c r="S1384" s="206"/>
      <c r="T1384" s="207"/>
      <c r="AT1384" s="208" t="s">
        <v>195</v>
      </c>
      <c r="AU1384" s="208" t="s">
        <v>82</v>
      </c>
      <c r="AV1384" s="13" t="s">
        <v>80</v>
      </c>
      <c r="AW1384" s="13" t="s">
        <v>35</v>
      </c>
      <c r="AX1384" s="13" t="s">
        <v>73</v>
      </c>
      <c r="AY1384" s="208" t="s">
        <v>185</v>
      </c>
    </row>
    <row r="1385" spans="1:65" s="13" customFormat="1" ht="11.25">
      <c r="B1385" s="198"/>
      <c r="C1385" s="199"/>
      <c r="D1385" s="200" t="s">
        <v>195</v>
      </c>
      <c r="E1385" s="201" t="s">
        <v>19</v>
      </c>
      <c r="F1385" s="202" t="s">
        <v>1361</v>
      </c>
      <c r="G1385" s="199"/>
      <c r="H1385" s="201" t="s">
        <v>19</v>
      </c>
      <c r="I1385" s="203"/>
      <c r="J1385" s="199"/>
      <c r="K1385" s="199"/>
      <c r="L1385" s="204"/>
      <c r="M1385" s="205"/>
      <c r="N1385" s="206"/>
      <c r="O1385" s="206"/>
      <c r="P1385" s="206"/>
      <c r="Q1385" s="206"/>
      <c r="R1385" s="206"/>
      <c r="S1385" s="206"/>
      <c r="T1385" s="207"/>
      <c r="AT1385" s="208" t="s">
        <v>195</v>
      </c>
      <c r="AU1385" s="208" t="s">
        <v>82</v>
      </c>
      <c r="AV1385" s="13" t="s">
        <v>80</v>
      </c>
      <c r="AW1385" s="13" t="s">
        <v>35</v>
      </c>
      <c r="AX1385" s="13" t="s">
        <v>73</v>
      </c>
      <c r="AY1385" s="208" t="s">
        <v>185</v>
      </c>
    </row>
    <row r="1386" spans="1:65" s="13" customFormat="1" ht="11.25">
      <c r="B1386" s="198"/>
      <c r="C1386" s="199"/>
      <c r="D1386" s="200" t="s">
        <v>195</v>
      </c>
      <c r="E1386" s="201" t="s">
        <v>19</v>
      </c>
      <c r="F1386" s="202" t="s">
        <v>1362</v>
      </c>
      <c r="G1386" s="199"/>
      <c r="H1386" s="201" t="s">
        <v>19</v>
      </c>
      <c r="I1386" s="203"/>
      <c r="J1386" s="199"/>
      <c r="K1386" s="199"/>
      <c r="L1386" s="204"/>
      <c r="M1386" s="205"/>
      <c r="N1386" s="206"/>
      <c r="O1386" s="206"/>
      <c r="P1386" s="206"/>
      <c r="Q1386" s="206"/>
      <c r="R1386" s="206"/>
      <c r="S1386" s="206"/>
      <c r="T1386" s="207"/>
      <c r="AT1386" s="208" t="s">
        <v>195</v>
      </c>
      <c r="AU1386" s="208" t="s">
        <v>82</v>
      </c>
      <c r="AV1386" s="13" t="s">
        <v>80</v>
      </c>
      <c r="AW1386" s="13" t="s">
        <v>35</v>
      </c>
      <c r="AX1386" s="13" t="s">
        <v>73</v>
      </c>
      <c r="AY1386" s="208" t="s">
        <v>185</v>
      </c>
    </row>
    <row r="1387" spans="1:65" s="14" customFormat="1" ht="11.25">
      <c r="B1387" s="209"/>
      <c r="C1387" s="210"/>
      <c r="D1387" s="200" t="s">
        <v>195</v>
      </c>
      <c r="E1387" s="211" t="s">
        <v>19</v>
      </c>
      <c r="F1387" s="212" t="s">
        <v>2676</v>
      </c>
      <c r="G1387" s="210"/>
      <c r="H1387" s="213">
        <v>0.39400000000000002</v>
      </c>
      <c r="I1387" s="214"/>
      <c r="J1387" s="210"/>
      <c r="K1387" s="210"/>
      <c r="L1387" s="215"/>
      <c r="M1387" s="216"/>
      <c r="N1387" s="217"/>
      <c r="O1387" s="217"/>
      <c r="P1387" s="217"/>
      <c r="Q1387" s="217"/>
      <c r="R1387" s="217"/>
      <c r="S1387" s="217"/>
      <c r="T1387" s="218"/>
      <c r="AT1387" s="219" t="s">
        <v>195</v>
      </c>
      <c r="AU1387" s="219" t="s">
        <v>82</v>
      </c>
      <c r="AV1387" s="14" t="s">
        <v>82</v>
      </c>
      <c r="AW1387" s="14" t="s">
        <v>35</v>
      </c>
      <c r="AX1387" s="14" t="s">
        <v>73</v>
      </c>
      <c r="AY1387" s="219" t="s">
        <v>185</v>
      </c>
    </row>
    <row r="1388" spans="1:65" s="15" customFormat="1" ht="11.25">
      <c r="B1388" s="220"/>
      <c r="C1388" s="221"/>
      <c r="D1388" s="200" t="s">
        <v>195</v>
      </c>
      <c r="E1388" s="222" t="s">
        <v>19</v>
      </c>
      <c r="F1388" s="223" t="s">
        <v>226</v>
      </c>
      <c r="G1388" s="221"/>
      <c r="H1388" s="224">
        <v>0.39400000000000002</v>
      </c>
      <c r="I1388" s="225"/>
      <c r="J1388" s="221"/>
      <c r="K1388" s="221"/>
      <c r="L1388" s="226"/>
      <c r="M1388" s="227"/>
      <c r="N1388" s="228"/>
      <c r="O1388" s="228"/>
      <c r="P1388" s="228"/>
      <c r="Q1388" s="228"/>
      <c r="R1388" s="228"/>
      <c r="S1388" s="228"/>
      <c r="T1388" s="229"/>
      <c r="AT1388" s="230" t="s">
        <v>195</v>
      </c>
      <c r="AU1388" s="230" t="s">
        <v>82</v>
      </c>
      <c r="AV1388" s="15" t="s">
        <v>135</v>
      </c>
      <c r="AW1388" s="15" t="s">
        <v>35</v>
      </c>
      <c r="AX1388" s="15" t="s">
        <v>80</v>
      </c>
      <c r="AY1388" s="230" t="s">
        <v>185</v>
      </c>
    </row>
    <row r="1389" spans="1:65" s="2" customFormat="1" ht="16.5" customHeight="1">
      <c r="A1389" s="36"/>
      <c r="B1389" s="37"/>
      <c r="C1389" s="237" t="s">
        <v>2153</v>
      </c>
      <c r="D1389" s="237" t="s">
        <v>520</v>
      </c>
      <c r="E1389" s="238" t="s">
        <v>1375</v>
      </c>
      <c r="F1389" s="239" t="s">
        <v>1376</v>
      </c>
      <c r="G1389" s="240" t="s">
        <v>342</v>
      </c>
      <c r="H1389" s="241">
        <v>0.123</v>
      </c>
      <c r="I1389" s="242"/>
      <c r="J1389" s="243">
        <f>ROUND(I1389*H1389,2)</f>
        <v>0</v>
      </c>
      <c r="K1389" s="239" t="s">
        <v>449</v>
      </c>
      <c r="L1389" s="244"/>
      <c r="M1389" s="245" t="s">
        <v>19</v>
      </c>
      <c r="N1389" s="246" t="s">
        <v>44</v>
      </c>
      <c r="O1389" s="66"/>
      <c r="P1389" s="189">
        <f>O1389*H1389</f>
        <v>0</v>
      </c>
      <c r="Q1389" s="189">
        <v>1</v>
      </c>
      <c r="R1389" s="189">
        <f>Q1389*H1389</f>
        <v>0.123</v>
      </c>
      <c r="S1389" s="189">
        <v>0</v>
      </c>
      <c r="T1389" s="190">
        <f>S1389*H1389</f>
        <v>0</v>
      </c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R1389" s="191" t="s">
        <v>627</v>
      </c>
      <c r="AT1389" s="191" t="s">
        <v>520</v>
      </c>
      <c r="AU1389" s="191" t="s">
        <v>82</v>
      </c>
      <c r="AY1389" s="19" t="s">
        <v>185</v>
      </c>
      <c r="BE1389" s="192">
        <f>IF(N1389="základní",J1389,0)</f>
        <v>0</v>
      </c>
      <c r="BF1389" s="192">
        <f>IF(N1389="snížená",J1389,0)</f>
        <v>0</v>
      </c>
      <c r="BG1389" s="192">
        <f>IF(N1389="zákl. přenesená",J1389,0)</f>
        <v>0</v>
      </c>
      <c r="BH1389" s="192">
        <f>IF(N1389="sníž. přenesená",J1389,0)</f>
        <v>0</v>
      </c>
      <c r="BI1389" s="192">
        <f>IF(N1389="nulová",J1389,0)</f>
        <v>0</v>
      </c>
      <c r="BJ1389" s="19" t="s">
        <v>80</v>
      </c>
      <c r="BK1389" s="192">
        <f>ROUND(I1389*H1389,2)</f>
        <v>0</v>
      </c>
      <c r="BL1389" s="19" t="s">
        <v>339</v>
      </c>
      <c r="BM1389" s="191" t="s">
        <v>2677</v>
      </c>
    </row>
    <row r="1390" spans="1:65" s="13" customFormat="1" ht="11.25">
      <c r="B1390" s="198"/>
      <c r="C1390" s="199"/>
      <c r="D1390" s="200" t="s">
        <v>195</v>
      </c>
      <c r="E1390" s="201" t="s">
        <v>19</v>
      </c>
      <c r="F1390" s="202" t="s">
        <v>1304</v>
      </c>
      <c r="G1390" s="199"/>
      <c r="H1390" s="201" t="s">
        <v>19</v>
      </c>
      <c r="I1390" s="203"/>
      <c r="J1390" s="199"/>
      <c r="K1390" s="199"/>
      <c r="L1390" s="204"/>
      <c r="M1390" s="205"/>
      <c r="N1390" s="206"/>
      <c r="O1390" s="206"/>
      <c r="P1390" s="206"/>
      <c r="Q1390" s="206"/>
      <c r="R1390" s="206"/>
      <c r="S1390" s="206"/>
      <c r="T1390" s="207"/>
      <c r="AT1390" s="208" t="s">
        <v>195</v>
      </c>
      <c r="AU1390" s="208" t="s">
        <v>82</v>
      </c>
      <c r="AV1390" s="13" t="s">
        <v>80</v>
      </c>
      <c r="AW1390" s="13" t="s">
        <v>35</v>
      </c>
      <c r="AX1390" s="13" t="s">
        <v>73</v>
      </c>
      <c r="AY1390" s="208" t="s">
        <v>185</v>
      </c>
    </row>
    <row r="1391" spans="1:65" s="13" customFormat="1" ht="11.25">
      <c r="B1391" s="198"/>
      <c r="C1391" s="199"/>
      <c r="D1391" s="200" t="s">
        <v>195</v>
      </c>
      <c r="E1391" s="201" t="s">
        <v>19</v>
      </c>
      <c r="F1391" s="202" t="s">
        <v>1361</v>
      </c>
      <c r="G1391" s="199"/>
      <c r="H1391" s="201" t="s">
        <v>19</v>
      </c>
      <c r="I1391" s="203"/>
      <c r="J1391" s="199"/>
      <c r="K1391" s="199"/>
      <c r="L1391" s="204"/>
      <c r="M1391" s="205"/>
      <c r="N1391" s="206"/>
      <c r="O1391" s="206"/>
      <c r="P1391" s="206"/>
      <c r="Q1391" s="206"/>
      <c r="R1391" s="206"/>
      <c r="S1391" s="206"/>
      <c r="T1391" s="207"/>
      <c r="AT1391" s="208" t="s">
        <v>195</v>
      </c>
      <c r="AU1391" s="208" t="s">
        <v>82</v>
      </c>
      <c r="AV1391" s="13" t="s">
        <v>80</v>
      </c>
      <c r="AW1391" s="13" t="s">
        <v>35</v>
      </c>
      <c r="AX1391" s="13" t="s">
        <v>73</v>
      </c>
      <c r="AY1391" s="208" t="s">
        <v>185</v>
      </c>
    </row>
    <row r="1392" spans="1:65" s="13" customFormat="1" ht="11.25">
      <c r="B1392" s="198"/>
      <c r="C1392" s="199"/>
      <c r="D1392" s="200" t="s">
        <v>195</v>
      </c>
      <c r="E1392" s="201" t="s">
        <v>19</v>
      </c>
      <c r="F1392" s="202" t="s">
        <v>1364</v>
      </c>
      <c r="G1392" s="199"/>
      <c r="H1392" s="201" t="s">
        <v>19</v>
      </c>
      <c r="I1392" s="203"/>
      <c r="J1392" s="199"/>
      <c r="K1392" s="199"/>
      <c r="L1392" s="204"/>
      <c r="M1392" s="205"/>
      <c r="N1392" s="206"/>
      <c r="O1392" s="206"/>
      <c r="P1392" s="206"/>
      <c r="Q1392" s="206"/>
      <c r="R1392" s="206"/>
      <c r="S1392" s="206"/>
      <c r="T1392" s="207"/>
      <c r="AT1392" s="208" t="s">
        <v>195</v>
      </c>
      <c r="AU1392" s="208" t="s">
        <v>82</v>
      </c>
      <c r="AV1392" s="13" t="s">
        <v>80</v>
      </c>
      <c r="AW1392" s="13" t="s">
        <v>35</v>
      </c>
      <c r="AX1392" s="13" t="s">
        <v>73</v>
      </c>
      <c r="AY1392" s="208" t="s">
        <v>185</v>
      </c>
    </row>
    <row r="1393" spans="1:65" s="14" customFormat="1" ht="11.25">
      <c r="B1393" s="209"/>
      <c r="C1393" s="210"/>
      <c r="D1393" s="200" t="s">
        <v>195</v>
      </c>
      <c r="E1393" s="211" t="s">
        <v>19</v>
      </c>
      <c r="F1393" s="212" t="s">
        <v>2678</v>
      </c>
      <c r="G1393" s="210"/>
      <c r="H1393" s="213">
        <v>0.123</v>
      </c>
      <c r="I1393" s="214"/>
      <c r="J1393" s="210"/>
      <c r="K1393" s="210"/>
      <c r="L1393" s="215"/>
      <c r="M1393" s="216"/>
      <c r="N1393" s="217"/>
      <c r="O1393" s="217"/>
      <c r="P1393" s="217"/>
      <c r="Q1393" s="217"/>
      <c r="R1393" s="217"/>
      <c r="S1393" s="217"/>
      <c r="T1393" s="218"/>
      <c r="AT1393" s="219" t="s">
        <v>195</v>
      </c>
      <c r="AU1393" s="219" t="s">
        <v>82</v>
      </c>
      <c r="AV1393" s="14" t="s">
        <v>82</v>
      </c>
      <c r="AW1393" s="14" t="s">
        <v>35</v>
      </c>
      <c r="AX1393" s="14" t="s">
        <v>73</v>
      </c>
      <c r="AY1393" s="219" t="s">
        <v>185</v>
      </c>
    </row>
    <row r="1394" spans="1:65" s="15" customFormat="1" ht="11.25">
      <c r="B1394" s="220"/>
      <c r="C1394" s="221"/>
      <c r="D1394" s="200" t="s">
        <v>195</v>
      </c>
      <c r="E1394" s="222" t="s">
        <v>19</v>
      </c>
      <c r="F1394" s="223" t="s">
        <v>226</v>
      </c>
      <c r="G1394" s="221"/>
      <c r="H1394" s="224">
        <v>0.123</v>
      </c>
      <c r="I1394" s="225"/>
      <c r="J1394" s="221"/>
      <c r="K1394" s="221"/>
      <c r="L1394" s="226"/>
      <c r="M1394" s="227"/>
      <c r="N1394" s="228"/>
      <c r="O1394" s="228"/>
      <c r="P1394" s="228"/>
      <c r="Q1394" s="228"/>
      <c r="R1394" s="228"/>
      <c r="S1394" s="228"/>
      <c r="T1394" s="229"/>
      <c r="AT1394" s="230" t="s">
        <v>195</v>
      </c>
      <c r="AU1394" s="230" t="s">
        <v>82</v>
      </c>
      <c r="AV1394" s="15" t="s">
        <v>135</v>
      </c>
      <c r="AW1394" s="15" t="s">
        <v>35</v>
      </c>
      <c r="AX1394" s="15" t="s">
        <v>80</v>
      </c>
      <c r="AY1394" s="230" t="s">
        <v>185</v>
      </c>
    </row>
    <row r="1395" spans="1:65" s="2" customFormat="1" ht="16.5" customHeight="1">
      <c r="A1395" s="36"/>
      <c r="B1395" s="37"/>
      <c r="C1395" s="237" t="s">
        <v>2158</v>
      </c>
      <c r="D1395" s="237" t="s">
        <v>520</v>
      </c>
      <c r="E1395" s="238" t="s">
        <v>1380</v>
      </c>
      <c r="F1395" s="239" t="s">
        <v>1381</v>
      </c>
      <c r="G1395" s="240" t="s">
        <v>342</v>
      </c>
      <c r="H1395" s="241">
        <v>0.129</v>
      </c>
      <c r="I1395" s="242"/>
      <c r="J1395" s="243">
        <f>ROUND(I1395*H1395,2)</f>
        <v>0</v>
      </c>
      <c r="K1395" s="239" t="s">
        <v>191</v>
      </c>
      <c r="L1395" s="244"/>
      <c r="M1395" s="245" t="s">
        <v>19</v>
      </c>
      <c r="N1395" s="246" t="s">
        <v>44</v>
      </c>
      <c r="O1395" s="66"/>
      <c r="P1395" s="189">
        <f>O1395*H1395</f>
        <v>0</v>
      </c>
      <c r="Q1395" s="189">
        <v>1</v>
      </c>
      <c r="R1395" s="189">
        <f>Q1395*H1395</f>
        <v>0.129</v>
      </c>
      <c r="S1395" s="189">
        <v>0</v>
      </c>
      <c r="T1395" s="190">
        <f>S1395*H1395</f>
        <v>0</v>
      </c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R1395" s="191" t="s">
        <v>627</v>
      </c>
      <c r="AT1395" s="191" t="s">
        <v>520</v>
      </c>
      <c r="AU1395" s="191" t="s">
        <v>82</v>
      </c>
      <c r="AY1395" s="19" t="s">
        <v>185</v>
      </c>
      <c r="BE1395" s="192">
        <f>IF(N1395="základní",J1395,0)</f>
        <v>0</v>
      </c>
      <c r="BF1395" s="192">
        <f>IF(N1395="snížená",J1395,0)</f>
        <v>0</v>
      </c>
      <c r="BG1395" s="192">
        <f>IF(N1395="zákl. přenesená",J1395,0)</f>
        <v>0</v>
      </c>
      <c r="BH1395" s="192">
        <f>IF(N1395="sníž. přenesená",J1395,0)</f>
        <v>0</v>
      </c>
      <c r="BI1395" s="192">
        <f>IF(N1395="nulová",J1395,0)</f>
        <v>0</v>
      </c>
      <c r="BJ1395" s="19" t="s">
        <v>80</v>
      </c>
      <c r="BK1395" s="192">
        <f>ROUND(I1395*H1395,2)</f>
        <v>0</v>
      </c>
      <c r="BL1395" s="19" t="s">
        <v>339</v>
      </c>
      <c r="BM1395" s="191" t="s">
        <v>2679</v>
      </c>
    </row>
    <row r="1396" spans="1:65" s="13" customFormat="1" ht="11.25">
      <c r="B1396" s="198"/>
      <c r="C1396" s="199"/>
      <c r="D1396" s="200" t="s">
        <v>195</v>
      </c>
      <c r="E1396" s="201" t="s">
        <v>19</v>
      </c>
      <c r="F1396" s="202" t="s">
        <v>1304</v>
      </c>
      <c r="G1396" s="199"/>
      <c r="H1396" s="201" t="s">
        <v>19</v>
      </c>
      <c r="I1396" s="203"/>
      <c r="J1396" s="199"/>
      <c r="K1396" s="199"/>
      <c r="L1396" s="204"/>
      <c r="M1396" s="205"/>
      <c r="N1396" s="206"/>
      <c r="O1396" s="206"/>
      <c r="P1396" s="206"/>
      <c r="Q1396" s="206"/>
      <c r="R1396" s="206"/>
      <c r="S1396" s="206"/>
      <c r="T1396" s="207"/>
      <c r="AT1396" s="208" t="s">
        <v>195</v>
      </c>
      <c r="AU1396" s="208" t="s">
        <v>82</v>
      </c>
      <c r="AV1396" s="13" t="s">
        <v>80</v>
      </c>
      <c r="AW1396" s="13" t="s">
        <v>35</v>
      </c>
      <c r="AX1396" s="13" t="s">
        <v>73</v>
      </c>
      <c r="AY1396" s="208" t="s">
        <v>185</v>
      </c>
    </row>
    <row r="1397" spans="1:65" s="13" customFormat="1" ht="11.25">
      <c r="B1397" s="198"/>
      <c r="C1397" s="199"/>
      <c r="D1397" s="200" t="s">
        <v>195</v>
      </c>
      <c r="E1397" s="201" t="s">
        <v>19</v>
      </c>
      <c r="F1397" s="202" t="s">
        <v>1366</v>
      </c>
      <c r="G1397" s="199"/>
      <c r="H1397" s="201" t="s">
        <v>19</v>
      </c>
      <c r="I1397" s="203"/>
      <c r="J1397" s="199"/>
      <c r="K1397" s="199"/>
      <c r="L1397" s="204"/>
      <c r="M1397" s="205"/>
      <c r="N1397" s="206"/>
      <c r="O1397" s="206"/>
      <c r="P1397" s="206"/>
      <c r="Q1397" s="206"/>
      <c r="R1397" s="206"/>
      <c r="S1397" s="206"/>
      <c r="T1397" s="207"/>
      <c r="AT1397" s="208" t="s">
        <v>195</v>
      </c>
      <c r="AU1397" s="208" t="s">
        <v>82</v>
      </c>
      <c r="AV1397" s="13" t="s">
        <v>80</v>
      </c>
      <c r="AW1397" s="13" t="s">
        <v>35</v>
      </c>
      <c r="AX1397" s="13" t="s">
        <v>73</v>
      </c>
      <c r="AY1397" s="208" t="s">
        <v>185</v>
      </c>
    </row>
    <row r="1398" spans="1:65" s="13" customFormat="1" ht="11.25">
      <c r="B1398" s="198"/>
      <c r="C1398" s="199"/>
      <c r="D1398" s="200" t="s">
        <v>195</v>
      </c>
      <c r="E1398" s="201" t="s">
        <v>19</v>
      </c>
      <c r="F1398" s="202" t="s">
        <v>1367</v>
      </c>
      <c r="G1398" s="199"/>
      <c r="H1398" s="201" t="s">
        <v>19</v>
      </c>
      <c r="I1398" s="203"/>
      <c r="J1398" s="199"/>
      <c r="K1398" s="199"/>
      <c r="L1398" s="204"/>
      <c r="M1398" s="205"/>
      <c r="N1398" s="206"/>
      <c r="O1398" s="206"/>
      <c r="P1398" s="206"/>
      <c r="Q1398" s="206"/>
      <c r="R1398" s="206"/>
      <c r="S1398" s="206"/>
      <c r="T1398" s="207"/>
      <c r="AT1398" s="208" t="s">
        <v>195</v>
      </c>
      <c r="AU1398" s="208" t="s">
        <v>82</v>
      </c>
      <c r="AV1398" s="13" t="s">
        <v>80</v>
      </c>
      <c r="AW1398" s="13" t="s">
        <v>35</v>
      </c>
      <c r="AX1398" s="13" t="s">
        <v>73</v>
      </c>
      <c r="AY1398" s="208" t="s">
        <v>185</v>
      </c>
    </row>
    <row r="1399" spans="1:65" s="14" customFormat="1" ht="11.25">
      <c r="B1399" s="209"/>
      <c r="C1399" s="210"/>
      <c r="D1399" s="200" t="s">
        <v>195</v>
      </c>
      <c r="E1399" s="211" t="s">
        <v>19</v>
      </c>
      <c r="F1399" s="212" t="s">
        <v>2680</v>
      </c>
      <c r="G1399" s="210"/>
      <c r="H1399" s="213">
        <v>0.129</v>
      </c>
      <c r="I1399" s="214"/>
      <c r="J1399" s="210"/>
      <c r="K1399" s="210"/>
      <c r="L1399" s="215"/>
      <c r="M1399" s="216"/>
      <c r="N1399" s="217"/>
      <c r="O1399" s="217"/>
      <c r="P1399" s="217"/>
      <c r="Q1399" s="217"/>
      <c r="R1399" s="217"/>
      <c r="S1399" s="217"/>
      <c r="T1399" s="218"/>
      <c r="AT1399" s="219" t="s">
        <v>195</v>
      </c>
      <c r="AU1399" s="219" t="s">
        <v>82</v>
      </c>
      <c r="AV1399" s="14" t="s">
        <v>82</v>
      </c>
      <c r="AW1399" s="14" t="s">
        <v>35</v>
      </c>
      <c r="AX1399" s="14" t="s">
        <v>73</v>
      </c>
      <c r="AY1399" s="219" t="s">
        <v>185</v>
      </c>
    </row>
    <row r="1400" spans="1:65" s="15" customFormat="1" ht="11.25">
      <c r="B1400" s="220"/>
      <c r="C1400" s="221"/>
      <c r="D1400" s="200" t="s">
        <v>195</v>
      </c>
      <c r="E1400" s="222" t="s">
        <v>19</v>
      </c>
      <c r="F1400" s="223" t="s">
        <v>226</v>
      </c>
      <c r="G1400" s="221"/>
      <c r="H1400" s="224">
        <v>0.129</v>
      </c>
      <c r="I1400" s="225"/>
      <c r="J1400" s="221"/>
      <c r="K1400" s="221"/>
      <c r="L1400" s="226"/>
      <c r="M1400" s="227"/>
      <c r="N1400" s="228"/>
      <c r="O1400" s="228"/>
      <c r="P1400" s="228"/>
      <c r="Q1400" s="228"/>
      <c r="R1400" s="228"/>
      <c r="S1400" s="228"/>
      <c r="T1400" s="229"/>
      <c r="AT1400" s="230" t="s">
        <v>195</v>
      </c>
      <c r="AU1400" s="230" t="s">
        <v>82</v>
      </c>
      <c r="AV1400" s="15" t="s">
        <v>135</v>
      </c>
      <c r="AW1400" s="15" t="s">
        <v>35</v>
      </c>
      <c r="AX1400" s="15" t="s">
        <v>80</v>
      </c>
      <c r="AY1400" s="230" t="s">
        <v>185</v>
      </c>
    </row>
    <row r="1401" spans="1:65" s="2" customFormat="1" ht="16.5" customHeight="1">
      <c r="A1401" s="36"/>
      <c r="B1401" s="37"/>
      <c r="C1401" s="180" t="s">
        <v>2198</v>
      </c>
      <c r="D1401" s="180" t="s">
        <v>187</v>
      </c>
      <c r="E1401" s="181" t="s">
        <v>1385</v>
      </c>
      <c r="F1401" s="182" t="s">
        <v>1386</v>
      </c>
      <c r="G1401" s="183" t="s">
        <v>1358</v>
      </c>
      <c r="H1401" s="184">
        <v>618.36500000000001</v>
      </c>
      <c r="I1401" s="185"/>
      <c r="J1401" s="186">
        <f>ROUND(I1401*H1401,2)</f>
        <v>0</v>
      </c>
      <c r="K1401" s="182" t="s">
        <v>191</v>
      </c>
      <c r="L1401" s="41"/>
      <c r="M1401" s="187" t="s">
        <v>19</v>
      </c>
      <c r="N1401" s="188" t="s">
        <v>44</v>
      </c>
      <c r="O1401" s="66"/>
      <c r="P1401" s="189">
        <f>O1401*H1401</f>
        <v>0</v>
      </c>
      <c r="Q1401" s="189">
        <v>6.0000000000000002E-5</v>
      </c>
      <c r="R1401" s="189">
        <f>Q1401*H1401</f>
        <v>3.71019E-2</v>
      </c>
      <c r="S1401" s="189">
        <v>0</v>
      </c>
      <c r="T1401" s="190">
        <f>S1401*H1401</f>
        <v>0</v>
      </c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R1401" s="191" t="s">
        <v>339</v>
      </c>
      <c r="AT1401" s="191" t="s">
        <v>187</v>
      </c>
      <c r="AU1401" s="191" t="s">
        <v>82</v>
      </c>
      <c r="AY1401" s="19" t="s">
        <v>185</v>
      </c>
      <c r="BE1401" s="192">
        <f>IF(N1401="základní",J1401,0)</f>
        <v>0</v>
      </c>
      <c r="BF1401" s="192">
        <f>IF(N1401="snížená",J1401,0)</f>
        <v>0</v>
      </c>
      <c r="BG1401" s="192">
        <f>IF(N1401="zákl. přenesená",J1401,0)</f>
        <v>0</v>
      </c>
      <c r="BH1401" s="192">
        <f>IF(N1401="sníž. přenesená",J1401,0)</f>
        <v>0</v>
      </c>
      <c r="BI1401" s="192">
        <f>IF(N1401="nulová",J1401,0)</f>
        <v>0</v>
      </c>
      <c r="BJ1401" s="19" t="s">
        <v>80</v>
      </c>
      <c r="BK1401" s="192">
        <f>ROUND(I1401*H1401,2)</f>
        <v>0</v>
      </c>
      <c r="BL1401" s="19" t="s">
        <v>339</v>
      </c>
      <c r="BM1401" s="191" t="s">
        <v>2681</v>
      </c>
    </row>
    <row r="1402" spans="1:65" s="2" customFormat="1" ht="11.25">
      <c r="A1402" s="36"/>
      <c r="B1402" s="37"/>
      <c r="C1402" s="38"/>
      <c r="D1402" s="193" t="s">
        <v>193</v>
      </c>
      <c r="E1402" s="38"/>
      <c r="F1402" s="194" t="s">
        <v>1388</v>
      </c>
      <c r="G1402" s="38"/>
      <c r="H1402" s="38"/>
      <c r="I1402" s="195"/>
      <c r="J1402" s="38"/>
      <c r="K1402" s="38"/>
      <c r="L1402" s="41"/>
      <c r="M1402" s="196"/>
      <c r="N1402" s="197"/>
      <c r="O1402" s="66"/>
      <c r="P1402" s="66"/>
      <c r="Q1402" s="66"/>
      <c r="R1402" s="66"/>
      <c r="S1402" s="66"/>
      <c r="T1402" s="67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T1402" s="19" t="s">
        <v>193</v>
      </c>
      <c r="AU1402" s="19" t="s">
        <v>82</v>
      </c>
    </row>
    <row r="1403" spans="1:65" s="13" customFormat="1" ht="11.25">
      <c r="B1403" s="198"/>
      <c r="C1403" s="199"/>
      <c r="D1403" s="200" t="s">
        <v>195</v>
      </c>
      <c r="E1403" s="201" t="s">
        <v>19</v>
      </c>
      <c r="F1403" s="202" t="s">
        <v>1304</v>
      </c>
      <c r="G1403" s="199"/>
      <c r="H1403" s="201" t="s">
        <v>19</v>
      </c>
      <c r="I1403" s="203"/>
      <c r="J1403" s="199"/>
      <c r="K1403" s="199"/>
      <c r="L1403" s="204"/>
      <c r="M1403" s="205"/>
      <c r="N1403" s="206"/>
      <c r="O1403" s="206"/>
      <c r="P1403" s="206"/>
      <c r="Q1403" s="206"/>
      <c r="R1403" s="206"/>
      <c r="S1403" s="206"/>
      <c r="T1403" s="207"/>
      <c r="AT1403" s="208" t="s">
        <v>195</v>
      </c>
      <c r="AU1403" s="208" t="s">
        <v>82</v>
      </c>
      <c r="AV1403" s="13" t="s">
        <v>80</v>
      </c>
      <c r="AW1403" s="13" t="s">
        <v>35</v>
      </c>
      <c r="AX1403" s="13" t="s">
        <v>73</v>
      </c>
      <c r="AY1403" s="208" t="s">
        <v>185</v>
      </c>
    </row>
    <row r="1404" spans="1:65" s="13" customFormat="1" ht="11.25">
      <c r="B1404" s="198"/>
      <c r="C1404" s="199"/>
      <c r="D1404" s="200" t="s">
        <v>195</v>
      </c>
      <c r="E1404" s="201" t="s">
        <v>19</v>
      </c>
      <c r="F1404" s="202" t="s">
        <v>1361</v>
      </c>
      <c r="G1404" s="199"/>
      <c r="H1404" s="201" t="s">
        <v>19</v>
      </c>
      <c r="I1404" s="203"/>
      <c r="J1404" s="199"/>
      <c r="K1404" s="199"/>
      <c r="L1404" s="204"/>
      <c r="M1404" s="205"/>
      <c r="N1404" s="206"/>
      <c r="O1404" s="206"/>
      <c r="P1404" s="206"/>
      <c r="Q1404" s="206"/>
      <c r="R1404" s="206"/>
      <c r="S1404" s="206"/>
      <c r="T1404" s="207"/>
      <c r="AT1404" s="208" t="s">
        <v>195</v>
      </c>
      <c r="AU1404" s="208" t="s">
        <v>82</v>
      </c>
      <c r="AV1404" s="13" t="s">
        <v>80</v>
      </c>
      <c r="AW1404" s="13" t="s">
        <v>35</v>
      </c>
      <c r="AX1404" s="13" t="s">
        <v>73</v>
      </c>
      <c r="AY1404" s="208" t="s">
        <v>185</v>
      </c>
    </row>
    <row r="1405" spans="1:65" s="13" customFormat="1" ht="11.25">
      <c r="B1405" s="198"/>
      <c r="C1405" s="199"/>
      <c r="D1405" s="200" t="s">
        <v>195</v>
      </c>
      <c r="E1405" s="201" t="s">
        <v>19</v>
      </c>
      <c r="F1405" s="202" t="s">
        <v>1389</v>
      </c>
      <c r="G1405" s="199"/>
      <c r="H1405" s="201" t="s">
        <v>19</v>
      </c>
      <c r="I1405" s="203"/>
      <c r="J1405" s="199"/>
      <c r="K1405" s="199"/>
      <c r="L1405" s="204"/>
      <c r="M1405" s="205"/>
      <c r="N1405" s="206"/>
      <c r="O1405" s="206"/>
      <c r="P1405" s="206"/>
      <c r="Q1405" s="206"/>
      <c r="R1405" s="206"/>
      <c r="S1405" s="206"/>
      <c r="T1405" s="207"/>
      <c r="AT1405" s="208" t="s">
        <v>195</v>
      </c>
      <c r="AU1405" s="208" t="s">
        <v>82</v>
      </c>
      <c r="AV1405" s="13" t="s">
        <v>80</v>
      </c>
      <c r="AW1405" s="13" t="s">
        <v>35</v>
      </c>
      <c r="AX1405" s="13" t="s">
        <v>73</v>
      </c>
      <c r="AY1405" s="208" t="s">
        <v>185</v>
      </c>
    </row>
    <row r="1406" spans="1:65" s="14" customFormat="1" ht="11.25">
      <c r="B1406" s="209"/>
      <c r="C1406" s="210"/>
      <c r="D1406" s="200" t="s">
        <v>195</v>
      </c>
      <c r="E1406" s="211" t="s">
        <v>19</v>
      </c>
      <c r="F1406" s="212" t="s">
        <v>2682</v>
      </c>
      <c r="G1406" s="210"/>
      <c r="H1406" s="213">
        <v>618.36500000000001</v>
      </c>
      <c r="I1406" s="214"/>
      <c r="J1406" s="210"/>
      <c r="K1406" s="210"/>
      <c r="L1406" s="215"/>
      <c r="M1406" s="216"/>
      <c r="N1406" s="217"/>
      <c r="O1406" s="217"/>
      <c r="P1406" s="217"/>
      <c r="Q1406" s="217"/>
      <c r="R1406" s="217"/>
      <c r="S1406" s="217"/>
      <c r="T1406" s="218"/>
      <c r="AT1406" s="219" t="s">
        <v>195</v>
      </c>
      <c r="AU1406" s="219" t="s">
        <v>82</v>
      </c>
      <c r="AV1406" s="14" t="s">
        <v>82</v>
      </c>
      <c r="AW1406" s="14" t="s">
        <v>35</v>
      </c>
      <c r="AX1406" s="14" t="s">
        <v>73</v>
      </c>
      <c r="AY1406" s="219" t="s">
        <v>185</v>
      </c>
    </row>
    <row r="1407" spans="1:65" s="15" customFormat="1" ht="11.25">
      <c r="B1407" s="220"/>
      <c r="C1407" s="221"/>
      <c r="D1407" s="200" t="s">
        <v>195</v>
      </c>
      <c r="E1407" s="222" t="s">
        <v>19</v>
      </c>
      <c r="F1407" s="223" t="s">
        <v>226</v>
      </c>
      <c r="G1407" s="221"/>
      <c r="H1407" s="224">
        <v>618.36500000000001</v>
      </c>
      <c r="I1407" s="225"/>
      <c r="J1407" s="221"/>
      <c r="K1407" s="221"/>
      <c r="L1407" s="226"/>
      <c r="M1407" s="227"/>
      <c r="N1407" s="228"/>
      <c r="O1407" s="228"/>
      <c r="P1407" s="228"/>
      <c r="Q1407" s="228"/>
      <c r="R1407" s="228"/>
      <c r="S1407" s="228"/>
      <c r="T1407" s="229"/>
      <c r="AT1407" s="230" t="s">
        <v>195</v>
      </c>
      <c r="AU1407" s="230" t="s">
        <v>82</v>
      </c>
      <c r="AV1407" s="15" t="s">
        <v>135</v>
      </c>
      <c r="AW1407" s="15" t="s">
        <v>35</v>
      </c>
      <c r="AX1407" s="15" t="s">
        <v>80</v>
      </c>
      <c r="AY1407" s="230" t="s">
        <v>185</v>
      </c>
    </row>
    <row r="1408" spans="1:65" s="2" customFormat="1" ht="16.5" customHeight="1">
      <c r="A1408" s="36"/>
      <c r="B1408" s="37"/>
      <c r="C1408" s="237" t="s">
        <v>2204</v>
      </c>
      <c r="D1408" s="237" t="s">
        <v>520</v>
      </c>
      <c r="E1408" s="238" t="s">
        <v>1392</v>
      </c>
      <c r="F1408" s="239" t="s">
        <v>1393</v>
      </c>
      <c r="G1408" s="240" t="s">
        <v>342</v>
      </c>
      <c r="H1408" s="241">
        <v>0.61799999999999999</v>
      </c>
      <c r="I1408" s="242"/>
      <c r="J1408" s="243">
        <f>ROUND(I1408*H1408,2)</f>
        <v>0</v>
      </c>
      <c r="K1408" s="239" t="s">
        <v>191</v>
      </c>
      <c r="L1408" s="244"/>
      <c r="M1408" s="245" t="s">
        <v>19</v>
      </c>
      <c r="N1408" s="246" t="s">
        <v>44</v>
      </c>
      <c r="O1408" s="66"/>
      <c r="P1408" s="189">
        <f>O1408*H1408</f>
        <v>0</v>
      </c>
      <c r="Q1408" s="189">
        <v>1</v>
      </c>
      <c r="R1408" s="189">
        <f>Q1408*H1408</f>
        <v>0.61799999999999999</v>
      </c>
      <c r="S1408" s="189">
        <v>0</v>
      </c>
      <c r="T1408" s="190">
        <f>S1408*H1408</f>
        <v>0</v>
      </c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R1408" s="191" t="s">
        <v>627</v>
      </c>
      <c r="AT1408" s="191" t="s">
        <v>520</v>
      </c>
      <c r="AU1408" s="191" t="s">
        <v>82</v>
      </c>
      <c r="AY1408" s="19" t="s">
        <v>185</v>
      </c>
      <c r="BE1408" s="192">
        <f>IF(N1408="základní",J1408,0)</f>
        <v>0</v>
      </c>
      <c r="BF1408" s="192">
        <f>IF(N1408="snížená",J1408,0)</f>
        <v>0</v>
      </c>
      <c r="BG1408" s="192">
        <f>IF(N1408="zákl. přenesená",J1408,0)</f>
        <v>0</v>
      </c>
      <c r="BH1408" s="192">
        <f>IF(N1408="sníž. přenesená",J1408,0)</f>
        <v>0</v>
      </c>
      <c r="BI1408" s="192">
        <f>IF(N1408="nulová",J1408,0)</f>
        <v>0</v>
      </c>
      <c r="BJ1408" s="19" t="s">
        <v>80</v>
      </c>
      <c r="BK1408" s="192">
        <f>ROUND(I1408*H1408,2)</f>
        <v>0</v>
      </c>
      <c r="BL1408" s="19" t="s">
        <v>339</v>
      </c>
      <c r="BM1408" s="191" t="s">
        <v>2683</v>
      </c>
    </row>
    <row r="1409" spans="1:65" s="13" customFormat="1" ht="11.25">
      <c r="B1409" s="198"/>
      <c r="C1409" s="199"/>
      <c r="D1409" s="200" t="s">
        <v>195</v>
      </c>
      <c r="E1409" s="201" t="s">
        <v>19</v>
      </c>
      <c r="F1409" s="202" t="s">
        <v>1304</v>
      </c>
      <c r="G1409" s="199"/>
      <c r="H1409" s="201" t="s">
        <v>19</v>
      </c>
      <c r="I1409" s="203"/>
      <c r="J1409" s="199"/>
      <c r="K1409" s="199"/>
      <c r="L1409" s="204"/>
      <c r="M1409" s="205"/>
      <c r="N1409" s="206"/>
      <c r="O1409" s="206"/>
      <c r="P1409" s="206"/>
      <c r="Q1409" s="206"/>
      <c r="R1409" s="206"/>
      <c r="S1409" s="206"/>
      <c r="T1409" s="207"/>
      <c r="AT1409" s="208" t="s">
        <v>195</v>
      </c>
      <c r="AU1409" s="208" t="s">
        <v>82</v>
      </c>
      <c r="AV1409" s="13" t="s">
        <v>80</v>
      </c>
      <c r="AW1409" s="13" t="s">
        <v>35</v>
      </c>
      <c r="AX1409" s="13" t="s">
        <v>73</v>
      </c>
      <c r="AY1409" s="208" t="s">
        <v>185</v>
      </c>
    </row>
    <row r="1410" spans="1:65" s="13" customFormat="1" ht="11.25">
      <c r="B1410" s="198"/>
      <c r="C1410" s="199"/>
      <c r="D1410" s="200" t="s">
        <v>195</v>
      </c>
      <c r="E1410" s="201" t="s">
        <v>19</v>
      </c>
      <c r="F1410" s="202" t="s">
        <v>1361</v>
      </c>
      <c r="G1410" s="199"/>
      <c r="H1410" s="201" t="s">
        <v>19</v>
      </c>
      <c r="I1410" s="203"/>
      <c r="J1410" s="199"/>
      <c r="K1410" s="199"/>
      <c r="L1410" s="204"/>
      <c r="M1410" s="205"/>
      <c r="N1410" s="206"/>
      <c r="O1410" s="206"/>
      <c r="P1410" s="206"/>
      <c r="Q1410" s="206"/>
      <c r="R1410" s="206"/>
      <c r="S1410" s="206"/>
      <c r="T1410" s="207"/>
      <c r="AT1410" s="208" t="s">
        <v>195</v>
      </c>
      <c r="AU1410" s="208" t="s">
        <v>82</v>
      </c>
      <c r="AV1410" s="13" t="s">
        <v>80</v>
      </c>
      <c r="AW1410" s="13" t="s">
        <v>35</v>
      </c>
      <c r="AX1410" s="13" t="s">
        <v>73</v>
      </c>
      <c r="AY1410" s="208" t="s">
        <v>185</v>
      </c>
    </row>
    <row r="1411" spans="1:65" s="13" customFormat="1" ht="11.25">
      <c r="B1411" s="198"/>
      <c r="C1411" s="199"/>
      <c r="D1411" s="200" t="s">
        <v>195</v>
      </c>
      <c r="E1411" s="201" t="s">
        <v>19</v>
      </c>
      <c r="F1411" s="202" t="s">
        <v>1389</v>
      </c>
      <c r="G1411" s="199"/>
      <c r="H1411" s="201" t="s">
        <v>19</v>
      </c>
      <c r="I1411" s="203"/>
      <c r="J1411" s="199"/>
      <c r="K1411" s="199"/>
      <c r="L1411" s="204"/>
      <c r="M1411" s="205"/>
      <c r="N1411" s="206"/>
      <c r="O1411" s="206"/>
      <c r="P1411" s="206"/>
      <c r="Q1411" s="206"/>
      <c r="R1411" s="206"/>
      <c r="S1411" s="206"/>
      <c r="T1411" s="207"/>
      <c r="AT1411" s="208" t="s">
        <v>195</v>
      </c>
      <c r="AU1411" s="208" t="s">
        <v>82</v>
      </c>
      <c r="AV1411" s="13" t="s">
        <v>80</v>
      </c>
      <c r="AW1411" s="13" t="s">
        <v>35</v>
      </c>
      <c r="AX1411" s="13" t="s">
        <v>73</v>
      </c>
      <c r="AY1411" s="208" t="s">
        <v>185</v>
      </c>
    </row>
    <row r="1412" spans="1:65" s="14" customFormat="1" ht="11.25">
      <c r="B1412" s="209"/>
      <c r="C1412" s="210"/>
      <c r="D1412" s="200" t="s">
        <v>195</v>
      </c>
      <c r="E1412" s="211" t="s">
        <v>19</v>
      </c>
      <c r="F1412" s="212" t="s">
        <v>2684</v>
      </c>
      <c r="G1412" s="210"/>
      <c r="H1412" s="213">
        <v>0.61799999999999999</v>
      </c>
      <c r="I1412" s="214"/>
      <c r="J1412" s="210"/>
      <c r="K1412" s="210"/>
      <c r="L1412" s="215"/>
      <c r="M1412" s="216"/>
      <c r="N1412" s="217"/>
      <c r="O1412" s="217"/>
      <c r="P1412" s="217"/>
      <c r="Q1412" s="217"/>
      <c r="R1412" s="217"/>
      <c r="S1412" s="217"/>
      <c r="T1412" s="218"/>
      <c r="AT1412" s="219" t="s">
        <v>195</v>
      </c>
      <c r="AU1412" s="219" t="s">
        <v>82</v>
      </c>
      <c r="AV1412" s="14" t="s">
        <v>82</v>
      </c>
      <c r="AW1412" s="14" t="s">
        <v>35</v>
      </c>
      <c r="AX1412" s="14" t="s">
        <v>73</v>
      </c>
      <c r="AY1412" s="219" t="s">
        <v>185</v>
      </c>
    </row>
    <row r="1413" spans="1:65" s="15" customFormat="1" ht="11.25">
      <c r="B1413" s="220"/>
      <c r="C1413" s="221"/>
      <c r="D1413" s="200" t="s">
        <v>195</v>
      </c>
      <c r="E1413" s="222" t="s">
        <v>19</v>
      </c>
      <c r="F1413" s="223" t="s">
        <v>226</v>
      </c>
      <c r="G1413" s="221"/>
      <c r="H1413" s="224">
        <v>0.61799999999999999</v>
      </c>
      <c r="I1413" s="225"/>
      <c r="J1413" s="221"/>
      <c r="K1413" s="221"/>
      <c r="L1413" s="226"/>
      <c r="M1413" s="227"/>
      <c r="N1413" s="228"/>
      <c r="O1413" s="228"/>
      <c r="P1413" s="228"/>
      <c r="Q1413" s="228"/>
      <c r="R1413" s="228"/>
      <c r="S1413" s="228"/>
      <c r="T1413" s="229"/>
      <c r="AT1413" s="230" t="s">
        <v>195</v>
      </c>
      <c r="AU1413" s="230" t="s">
        <v>82</v>
      </c>
      <c r="AV1413" s="15" t="s">
        <v>135</v>
      </c>
      <c r="AW1413" s="15" t="s">
        <v>35</v>
      </c>
      <c r="AX1413" s="15" t="s">
        <v>80</v>
      </c>
      <c r="AY1413" s="230" t="s">
        <v>185</v>
      </c>
    </row>
    <row r="1414" spans="1:65" s="2" customFormat="1" ht="21.75" customHeight="1">
      <c r="A1414" s="36"/>
      <c r="B1414" s="37"/>
      <c r="C1414" s="180" t="s">
        <v>2685</v>
      </c>
      <c r="D1414" s="180" t="s">
        <v>187</v>
      </c>
      <c r="E1414" s="181" t="s">
        <v>1397</v>
      </c>
      <c r="F1414" s="182" t="s">
        <v>1398</v>
      </c>
      <c r="G1414" s="183" t="s">
        <v>439</v>
      </c>
      <c r="H1414" s="184">
        <v>600</v>
      </c>
      <c r="I1414" s="185"/>
      <c r="J1414" s="186">
        <f>ROUND(I1414*H1414,2)</f>
        <v>0</v>
      </c>
      <c r="K1414" s="182" t="s">
        <v>191</v>
      </c>
      <c r="L1414" s="41"/>
      <c r="M1414" s="187" t="s">
        <v>19</v>
      </c>
      <c r="N1414" s="188" t="s">
        <v>44</v>
      </c>
      <c r="O1414" s="66"/>
      <c r="P1414" s="189">
        <f>O1414*H1414</f>
        <v>0</v>
      </c>
      <c r="Q1414" s="189">
        <v>3.6999999999999999E-4</v>
      </c>
      <c r="R1414" s="189">
        <f>Q1414*H1414</f>
        <v>0.222</v>
      </c>
      <c r="S1414" s="189">
        <v>0</v>
      </c>
      <c r="T1414" s="190">
        <f>S1414*H1414</f>
        <v>0</v>
      </c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R1414" s="191" t="s">
        <v>135</v>
      </c>
      <c r="AT1414" s="191" t="s">
        <v>187</v>
      </c>
      <c r="AU1414" s="191" t="s">
        <v>82</v>
      </c>
      <c r="AY1414" s="19" t="s">
        <v>185</v>
      </c>
      <c r="BE1414" s="192">
        <f>IF(N1414="základní",J1414,0)</f>
        <v>0</v>
      </c>
      <c r="BF1414" s="192">
        <f>IF(N1414="snížená",J1414,0)</f>
        <v>0</v>
      </c>
      <c r="BG1414" s="192">
        <f>IF(N1414="zákl. přenesená",J1414,0)</f>
        <v>0</v>
      </c>
      <c r="BH1414" s="192">
        <f>IF(N1414="sníž. přenesená",J1414,0)</f>
        <v>0</v>
      </c>
      <c r="BI1414" s="192">
        <f>IF(N1414="nulová",J1414,0)</f>
        <v>0</v>
      </c>
      <c r="BJ1414" s="19" t="s">
        <v>80</v>
      </c>
      <c r="BK1414" s="192">
        <f>ROUND(I1414*H1414,2)</f>
        <v>0</v>
      </c>
      <c r="BL1414" s="19" t="s">
        <v>135</v>
      </c>
      <c r="BM1414" s="191" t="s">
        <v>2686</v>
      </c>
    </row>
    <row r="1415" spans="1:65" s="2" customFormat="1" ht="11.25">
      <c r="A1415" s="36"/>
      <c r="B1415" s="37"/>
      <c r="C1415" s="38"/>
      <c r="D1415" s="193" t="s">
        <v>193</v>
      </c>
      <c r="E1415" s="38"/>
      <c r="F1415" s="194" t="s">
        <v>1400</v>
      </c>
      <c r="G1415" s="38"/>
      <c r="H1415" s="38"/>
      <c r="I1415" s="195"/>
      <c r="J1415" s="38"/>
      <c r="K1415" s="38"/>
      <c r="L1415" s="41"/>
      <c r="M1415" s="196"/>
      <c r="N1415" s="197"/>
      <c r="O1415" s="66"/>
      <c r="P1415" s="66"/>
      <c r="Q1415" s="66"/>
      <c r="R1415" s="66"/>
      <c r="S1415" s="66"/>
      <c r="T1415" s="67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T1415" s="19" t="s">
        <v>193</v>
      </c>
      <c r="AU1415" s="19" t="s">
        <v>82</v>
      </c>
    </row>
    <row r="1416" spans="1:65" s="13" customFormat="1" ht="11.25">
      <c r="B1416" s="198"/>
      <c r="C1416" s="199"/>
      <c r="D1416" s="200" t="s">
        <v>195</v>
      </c>
      <c r="E1416" s="201" t="s">
        <v>19</v>
      </c>
      <c r="F1416" s="202" t="s">
        <v>1304</v>
      </c>
      <c r="G1416" s="199"/>
      <c r="H1416" s="201" t="s">
        <v>19</v>
      </c>
      <c r="I1416" s="203"/>
      <c r="J1416" s="199"/>
      <c r="K1416" s="199"/>
      <c r="L1416" s="204"/>
      <c r="M1416" s="205"/>
      <c r="N1416" s="206"/>
      <c r="O1416" s="206"/>
      <c r="P1416" s="206"/>
      <c r="Q1416" s="206"/>
      <c r="R1416" s="206"/>
      <c r="S1416" s="206"/>
      <c r="T1416" s="207"/>
      <c r="AT1416" s="208" t="s">
        <v>195</v>
      </c>
      <c r="AU1416" s="208" t="s">
        <v>82</v>
      </c>
      <c r="AV1416" s="13" t="s">
        <v>80</v>
      </c>
      <c r="AW1416" s="13" t="s">
        <v>35</v>
      </c>
      <c r="AX1416" s="13" t="s">
        <v>73</v>
      </c>
      <c r="AY1416" s="208" t="s">
        <v>185</v>
      </c>
    </row>
    <row r="1417" spans="1:65" s="13" customFormat="1" ht="11.25">
      <c r="B1417" s="198"/>
      <c r="C1417" s="199"/>
      <c r="D1417" s="200" t="s">
        <v>195</v>
      </c>
      <c r="E1417" s="201" t="s">
        <v>19</v>
      </c>
      <c r="F1417" s="202" t="s">
        <v>1361</v>
      </c>
      <c r="G1417" s="199"/>
      <c r="H1417" s="201" t="s">
        <v>19</v>
      </c>
      <c r="I1417" s="203"/>
      <c r="J1417" s="199"/>
      <c r="K1417" s="199"/>
      <c r="L1417" s="204"/>
      <c r="M1417" s="205"/>
      <c r="N1417" s="206"/>
      <c r="O1417" s="206"/>
      <c r="P1417" s="206"/>
      <c r="Q1417" s="206"/>
      <c r="R1417" s="206"/>
      <c r="S1417" s="206"/>
      <c r="T1417" s="207"/>
      <c r="AT1417" s="208" t="s">
        <v>195</v>
      </c>
      <c r="AU1417" s="208" t="s">
        <v>82</v>
      </c>
      <c r="AV1417" s="13" t="s">
        <v>80</v>
      </c>
      <c r="AW1417" s="13" t="s">
        <v>35</v>
      </c>
      <c r="AX1417" s="13" t="s">
        <v>73</v>
      </c>
      <c r="AY1417" s="208" t="s">
        <v>185</v>
      </c>
    </row>
    <row r="1418" spans="1:65" s="13" customFormat="1" ht="11.25">
      <c r="B1418" s="198"/>
      <c r="C1418" s="199"/>
      <c r="D1418" s="200" t="s">
        <v>195</v>
      </c>
      <c r="E1418" s="201" t="s">
        <v>19</v>
      </c>
      <c r="F1418" s="202" t="s">
        <v>1362</v>
      </c>
      <c r="G1418" s="199"/>
      <c r="H1418" s="201" t="s">
        <v>19</v>
      </c>
      <c r="I1418" s="203"/>
      <c r="J1418" s="199"/>
      <c r="K1418" s="199"/>
      <c r="L1418" s="204"/>
      <c r="M1418" s="205"/>
      <c r="N1418" s="206"/>
      <c r="O1418" s="206"/>
      <c r="P1418" s="206"/>
      <c r="Q1418" s="206"/>
      <c r="R1418" s="206"/>
      <c r="S1418" s="206"/>
      <c r="T1418" s="207"/>
      <c r="AT1418" s="208" t="s">
        <v>195</v>
      </c>
      <c r="AU1418" s="208" t="s">
        <v>82</v>
      </c>
      <c r="AV1418" s="13" t="s">
        <v>80</v>
      </c>
      <c r="AW1418" s="13" t="s">
        <v>35</v>
      </c>
      <c r="AX1418" s="13" t="s">
        <v>73</v>
      </c>
      <c r="AY1418" s="208" t="s">
        <v>185</v>
      </c>
    </row>
    <row r="1419" spans="1:65" s="14" customFormat="1" ht="11.25">
      <c r="B1419" s="209"/>
      <c r="C1419" s="210"/>
      <c r="D1419" s="200" t="s">
        <v>195</v>
      </c>
      <c r="E1419" s="211" t="s">
        <v>19</v>
      </c>
      <c r="F1419" s="212" t="s">
        <v>2687</v>
      </c>
      <c r="G1419" s="210"/>
      <c r="H1419" s="213">
        <v>400</v>
      </c>
      <c r="I1419" s="214"/>
      <c r="J1419" s="210"/>
      <c r="K1419" s="210"/>
      <c r="L1419" s="215"/>
      <c r="M1419" s="216"/>
      <c r="N1419" s="217"/>
      <c r="O1419" s="217"/>
      <c r="P1419" s="217"/>
      <c r="Q1419" s="217"/>
      <c r="R1419" s="217"/>
      <c r="S1419" s="217"/>
      <c r="T1419" s="218"/>
      <c r="AT1419" s="219" t="s">
        <v>195</v>
      </c>
      <c r="AU1419" s="219" t="s">
        <v>82</v>
      </c>
      <c r="AV1419" s="14" t="s">
        <v>82</v>
      </c>
      <c r="AW1419" s="14" t="s">
        <v>35</v>
      </c>
      <c r="AX1419" s="14" t="s">
        <v>73</v>
      </c>
      <c r="AY1419" s="219" t="s">
        <v>185</v>
      </c>
    </row>
    <row r="1420" spans="1:65" s="13" customFormat="1" ht="11.25">
      <c r="B1420" s="198"/>
      <c r="C1420" s="199"/>
      <c r="D1420" s="200" t="s">
        <v>195</v>
      </c>
      <c r="E1420" s="201" t="s">
        <v>19</v>
      </c>
      <c r="F1420" s="202" t="s">
        <v>1367</v>
      </c>
      <c r="G1420" s="199"/>
      <c r="H1420" s="201" t="s">
        <v>19</v>
      </c>
      <c r="I1420" s="203"/>
      <c r="J1420" s="199"/>
      <c r="K1420" s="199"/>
      <c r="L1420" s="204"/>
      <c r="M1420" s="205"/>
      <c r="N1420" s="206"/>
      <c r="O1420" s="206"/>
      <c r="P1420" s="206"/>
      <c r="Q1420" s="206"/>
      <c r="R1420" s="206"/>
      <c r="S1420" s="206"/>
      <c r="T1420" s="207"/>
      <c r="AT1420" s="208" t="s">
        <v>195</v>
      </c>
      <c r="AU1420" s="208" t="s">
        <v>82</v>
      </c>
      <c r="AV1420" s="13" t="s">
        <v>80</v>
      </c>
      <c r="AW1420" s="13" t="s">
        <v>35</v>
      </c>
      <c r="AX1420" s="13" t="s">
        <v>73</v>
      </c>
      <c r="AY1420" s="208" t="s">
        <v>185</v>
      </c>
    </row>
    <row r="1421" spans="1:65" s="14" customFormat="1" ht="11.25">
      <c r="B1421" s="209"/>
      <c r="C1421" s="210"/>
      <c r="D1421" s="200" t="s">
        <v>195</v>
      </c>
      <c r="E1421" s="211" t="s">
        <v>19</v>
      </c>
      <c r="F1421" s="212" t="s">
        <v>2688</v>
      </c>
      <c r="G1421" s="210"/>
      <c r="H1421" s="213">
        <v>200</v>
      </c>
      <c r="I1421" s="214"/>
      <c r="J1421" s="210"/>
      <c r="K1421" s="210"/>
      <c r="L1421" s="215"/>
      <c r="M1421" s="216"/>
      <c r="N1421" s="217"/>
      <c r="O1421" s="217"/>
      <c r="P1421" s="217"/>
      <c r="Q1421" s="217"/>
      <c r="R1421" s="217"/>
      <c r="S1421" s="217"/>
      <c r="T1421" s="218"/>
      <c r="AT1421" s="219" t="s">
        <v>195</v>
      </c>
      <c r="AU1421" s="219" t="s">
        <v>82</v>
      </c>
      <c r="AV1421" s="14" t="s">
        <v>82</v>
      </c>
      <c r="AW1421" s="14" t="s">
        <v>35</v>
      </c>
      <c r="AX1421" s="14" t="s">
        <v>73</v>
      </c>
      <c r="AY1421" s="219" t="s">
        <v>185</v>
      </c>
    </row>
    <row r="1422" spans="1:65" s="15" customFormat="1" ht="11.25">
      <c r="B1422" s="220"/>
      <c r="C1422" s="221"/>
      <c r="D1422" s="200" t="s">
        <v>195</v>
      </c>
      <c r="E1422" s="222" t="s">
        <v>19</v>
      </c>
      <c r="F1422" s="223" t="s">
        <v>226</v>
      </c>
      <c r="G1422" s="221"/>
      <c r="H1422" s="224">
        <v>600</v>
      </c>
      <c r="I1422" s="225"/>
      <c r="J1422" s="221"/>
      <c r="K1422" s="221"/>
      <c r="L1422" s="226"/>
      <c r="M1422" s="227"/>
      <c r="N1422" s="228"/>
      <c r="O1422" s="228"/>
      <c r="P1422" s="228"/>
      <c r="Q1422" s="228"/>
      <c r="R1422" s="228"/>
      <c r="S1422" s="228"/>
      <c r="T1422" s="229"/>
      <c r="AT1422" s="230" t="s">
        <v>195</v>
      </c>
      <c r="AU1422" s="230" t="s">
        <v>82</v>
      </c>
      <c r="AV1422" s="15" t="s">
        <v>135</v>
      </c>
      <c r="AW1422" s="15" t="s">
        <v>35</v>
      </c>
      <c r="AX1422" s="15" t="s">
        <v>80</v>
      </c>
      <c r="AY1422" s="230" t="s">
        <v>185</v>
      </c>
    </row>
    <row r="1423" spans="1:65" s="2" customFormat="1" ht="24.2" customHeight="1">
      <c r="A1423" s="36"/>
      <c r="B1423" s="37"/>
      <c r="C1423" s="180" t="s">
        <v>2689</v>
      </c>
      <c r="D1423" s="180" t="s">
        <v>187</v>
      </c>
      <c r="E1423" s="181" t="s">
        <v>1404</v>
      </c>
      <c r="F1423" s="182" t="s">
        <v>1405</v>
      </c>
      <c r="G1423" s="183" t="s">
        <v>457</v>
      </c>
      <c r="H1423" s="231"/>
      <c r="I1423" s="185"/>
      <c r="J1423" s="186">
        <f>ROUND(I1423*H1423,2)</f>
        <v>0</v>
      </c>
      <c r="K1423" s="182" t="s">
        <v>191</v>
      </c>
      <c r="L1423" s="41"/>
      <c r="M1423" s="187" t="s">
        <v>19</v>
      </c>
      <c r="N1423" s="188" t="s">
        <v>44</v>
      </c>
      <c r="O1423" s="66"/>
      <c r="P1423" s="189">
        <f>O1423*H1423</f>
        <v>0</v>
      </c>
      <c r="Q1423" s="189">
        <v>0</v>
      </c>
      <c r="R1423" s="189">
        <f>Q1423*H1423</f>
        <v>0</v>
      </c>
      <c r="S1423" s="189">
        <v>0</v>
      </c>
      <c r="T1423" s="190">
        <f>S1423*H1423</f>
        <v>0</v>
      </c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R1423" s="191" t="s">
        <v>339</v>
      </c>
      <c r="AT1423" s="191" t="s">
        <v>187</v>
      </c>
      <c r="AU1423" s="191" t="s">
        <v>82</v>
      </c>
      <c r="AY1423" s="19" t="s">
        <v>185</v>
      </c>
      <c r="BE1423" s="192">
        <f>IF(N1423="základní",J1423,0)</f>
        <v>0</v>
      </c>
      <c r="BF1423" s="192">
        <f>IF(N1423="snížená",J1423,0)</f>
        <v>0</v>
      </c>
      <c r="BG1423" s="192">
        <f>IF(N1423="zákl. přenesená",J1423,0)</f>
        <v>0</v>
      </c>
      <c r="BH1423" s="192">
        <f>IF(N1423="sníž. přenesená",J1423,0)</f>
        <v>0</v>
      </c>
      <c r="BI1423" s="192">
        <f>IF(N1423="nulová",J1423,0)</f>
        <v>0</v>
      </c>
      <c r="BJ1423" s="19" t="s">
        <v>80</v>
      </c>
      <c r="BK1423" s="192">
        <f>ROUND(I1423*H1423,2)</f>
        <v>0</v>
      </c>
      <c r="BL1423" s="19" t="s">
        <v>339</v>
      </c>
      <c r="BM1423" s="191" t="s">
        <v>2690</v>
      </c>
    </row>
    <row r="1424" spans="1:65" s="2" customFormat="1" ht="11.25">
      <c r="A1424" s="36"/>
      <c r="B1424" s="37"/>
      <c r="C1424" s="38"/>
      <c r="D1424" s="193" t="s">
        <v>193</v>
      </c>
      <c r="E1424" s="38"/>
      <c r="F1424" s="194" t="s">
        <v>1407</v>
      </c>
      <c r="G1424" s="38"/>
      <c r="H1424" s="38"/>
      <c r="I1424" s="195"/>
      <c r="J1424" s="38"/>
      <c r="K1424" s="38"/>
      <c r="L1424" s="41"/>
      <c r="M1424" s="196"/>
      <c r="N1424" s="197"/>
      <c r="O1424" s="66"/>
      <c r="P1424" s="66"/>
      <c r="Q1424" s="66"/>
      <c r="R1424" s="66"/>
      <c r="S1424" s="66"/>
      <c r="T1424" s="67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T1424" s="19" t="s">
        <v>193</v>
      </c>
      <c r="AU1424" s="19" t="s">
        <v>82</v>
      </c>
    </row>
    <row r="1425" spans="1:65" s="12" customFormat="1" ht="22.9" customHeight="1">
      <c r="B1425" s="164"/>
      <c r="C1425" s="165"/>
      <c r="D1425" s="166" t="s">
        <v>72</v>
      </c>
      <c r="E1425" s="178" t="s">
        <v>2000</v>
      </c>
      <c r="F1425" s="178" t="s">
        <v>2001</v>
      </c>
      <c r="G1425" s="165"/>
      <c r="H1425" s="165"/>
      <c r="I1425" s="168"/>
      <c r="J1425" s="179">
        <f>BK1425</f>
        <v>0</v>
      </c>
      <c r="K1425" s="165"/>
      <c r="L1425" s="170"/>
      <c r="M1425" s="171"/>
      <c r="N1425" s="172"/>
      <c r="O1425" s="172"/>
      <c r="P1425" s="173">
        <f>SUM(P1426:P1457)</f>
        <v>0</v>
      </c>
      <c r="Q1425" s="172"/>
      <c r="R1425" s="173">
        <f>SUM(R1426:R1457)</f>
        <v>0.95324900000000001</v>
      </c>
      <c r="S1425" s="172"/>
      <c r="T1425" s="174">
        <f>SUM(T1426:T1457)</f>
        <v>0</v>
      </c>
      <c r="AR1425" s="175" t="s">
        <v>82</v>
      </c>
      <c r="AT1425" s="176" t="s">
        <v>72</v>
      </c>
      <c r="AU1425" s="176" t="s">
        <v>80</v>
      </c>
      <c r="AY1425" s="175" t="s">
        <v>185</v>
      </c>
      <c r="BK1425" s="177">
        <f>SUM(BK1426:BK1457)</f>
        <v>0</v>
      </c>
    </row>
    <row r="1426" spans="1:65" s="2" customFormat="1" ht="24.2" customHeight="1">
      <c r="A1426" s="36"/>
      <c r="B1426" s="37"/>
      <c r="C1426" s="180" t="s">
        <v>2691</v>
      </c>
      <c r="D1426" s="180" t="s">
        <v>187</v>
      </c>
      <c r="E1426" s="181" t="s">
        <v>2003</v>
      </c>
      <c r="F1426" s="182" t="s">
        <v>2004</v>
      </c>
      <c r="G1426" s="183" t="s">
        <v>240</v>
      </c>
      <c r="H1426" s="184">
        <v>19.899999999999999</v>
      </c>
      <c r="I1426" s="185"/>
      <c r="J1426" s="186">
        <f>ROUND(I1426*H1426,2)</f>
        <v>0</v>
      </c>
      <c r="K1426" s="182" t="s">
        <v>191</v>
      </c>
      <c r="L1426" s="41"/>
      <c r="M1426" s="187" t="s">
        <v>19</v>
      </c>
      <c r="N1426" s="188" t="s">
        <v>44</v>
      </c>
      <c r="O1426" s="66"/>
      <c r="P1426" s="189">
        <f>O1426*H1426</f>
        <v>0</v>
      </c>
      <c r="Q1426" s="189">
        <v>7.4999999999999997E-3</v>
      </c>
      <c r="R1426" s="189">
        <f>Q1426*H1426</f>
        <v>0.14924999999999999</v>
      </c>
      <c r="S1426" s="189">
        <v>0</v>
      </c>
      <c r="T1426" s="190">
        <f>S1426*H1426</f>
        <v>0</v>
      </c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R1426" s="191" t="s">
        <v>339</v>
      </c>
      <c r="AT1426" s="191" t="s">
        <v>187</v>
      </c>
      <c r="AU1426" s="191" t="s">
        <v>82</v>
      </c>
      <c r="AY1426" s="19" t="s">
        <v>185</v>
      </c>
      <c r="BE1426" s="192">
        <f>IF(N1426="základní",J1426,0)</f>
        <v>0</v>
      </c>
      <c r="BF1426" s="192">
        <f>IF(N1426="snížená",J1426,0)</f>
        <v>0</v>
      </c>
      <c r="BG1426" s="192">
        <f>IF(N1426="zákl. přenesená",J1426,0)</f>
        <v>0</v>
      </c>
      <c r="BH1426" s="192">
        <f>IF(N1426="sníž. přenesená",J1426,0)</f>
        <v>0</v>
      </c>
      <c r="BI1426" s="192">
        <f>IF(N1426="nulová",J1426,0)</f>
        <v>0</v>
      </c>
      <c r="BJ1426" s="19" t="s">
        <v>80</v>
      </c>
      <c r="BK1426" s="192">
        <f>ROUND(I1426*H1426,2)</f>
        <v>0</v>
      </c>
      <c r="BL1426" s="19" t="s">
        <v>339</v>
      </c>
      <c r="BM1426" s="191" t="s">
        <v>2692</v>
      </c>
    </row>
    <row r="1427" spans="1:65" s="2" customFormat="1" ht="11.25">
      <c r="A1427" s="36"/>
      <c r="B1427" s="37"/>
      <c r="C1427" s="38"/>
      <c r="D1427" s="193" t="s">
        <v>193</v>
      </c>
      <c r="E1427" s="38"/>
      <c r="F1427" s="194" t="s">
        <v>2006</v>
      </c>
      <c r="G1427" s="38"/>
      <c r="H1427" s="38"/>
      <c r="I1427" s="195"/>
      <c r="J1427" s="38"/>
      <c r="K1427" s="38"/>
      <c r="L1427" s="41"/>
      <c r="M1427" s="196"/>
      <c r="N1427" s="197"/>
      <c r="O1427" s="66"/>
      <c r="P1427" s="66"/>
      <c r="Q1427" s="66"/>
      <c r="R1427" s="66"/>
      <c r="S1427" s="66"/>
      <c r="T1427" s="67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T1427" s="19" t="s">
        <v>193</v>
      </c>
      <c r="AU1427" s="19" t="s">
        <v>82</v>
      </c>
    </row>
    <row r="1428" spans="1:65" s="13" customFormat="1" ht="11.25">
      <c r="B1428" s="198"/>
      <c r="C1428" s="199"/>
      <c r="D1428" s="200" t="s">
        <v>195</v>
      </c>
      <c r="E1428" s="201" t="s">
        <v>19</v>
      </c>
      <c r="F1428" s="202" t="s">
        <v>2346</v>
      </c>
      <c r="G1428" s="199"/>
      <c r="H1428" s="201" t="s">
        <v>19</v>
      </c>
      <c r="I1428" s="203"/>
      <c r="J1428" s="199"/>
      <c r="K1428" s="199"/>
      <c r="L1428" s="204"/>
      <c r="M1428" s="205"/>
      <c r="N1428" s="206"/>
      <c r="O1428" s="206"/>
      <c r="P1428" s="206"/>
      <c r="Q1428" s="206"/>
      <c r="R1428" s="206"/>
      <c r="S1428" s="206"/>
      <c r="T1428" s="207"/>
      <c r="AT1428" s="208" t="s">
        <v>195</v>
      </c>
      <c r="AU1428" s="208" t="s">
        <v>82</v>
      </c>
      <c r="AV1428" s="13" t="s">
        <v>80</v>
      </c>
      <c r="AW1428" s="13" t="s">
        <v>35</v>
      </c>
      <c r="AX1428" s="13" t="s">
        <v>73</v>
      </c>
      <c r="AY1428" s="208" t="s">
        <v>185</v>
      </c>
    </row>
    <row r="1429" spans="1:65" s="14" customFormat="1" ht="11.25">
      <c r="B1429" s="209"/>
      <c r="C1429" s="210"/>
      <c r="D1429" s="200" t="s">
        <v>195</v>
      </c>
      <c r="E1429" s="211" t="s">
        <v>19</v>
      </c>
      <c r="F1429" s="212" t="s">
        <v>2395</v>
      </c>
      <c r="G1429" s="210"/>
      <c r="H1429" s="213">
        <v>19.899999999999999</v>
      </c>
      <c r="I1429" s="214"/>
      <c r="J1429" s="210"/>
      <c r="K1429" s="210"/>
      <c r="L1429" s="215"/>
      <c r="M1429" s="216"/>
      <c r="N1429" s="217"/>
      <c r="O1429" s="217"/>
      <c r="P1429" s="217"/>
      <c r="Q1429" s="217"/>
      <c r="R1429" s="217"/>
      <c r="S1429" s="217"/>
      <c r="T1429" s="218"/>
      <c r="AT1429" s="219" t="s">
        <v>195</v>
      </c>
      <c r="AU1429" s="219" t="s">
        <v>82</v>
      </c>
      <c r="AV1429" s="14" t="s">
        <v>82</v>
      </c>
      <c r="AW1429" s="14" t="s">
        <v>35</v>
      </c>
      <c r="AX1429" s="14" t="s">
        <v>73</v>
      </c>
      <c r="AY1429" s="219" t="s">
        <v>185</v>
      </c>
    </row>
    <row r="1430" spans="1:65" s="15" customFormat="1" ht="11.25">
      <c r="B1430" s="220"/>
      <c r="C1430" s="221"/>
      <c r="D1430" s="200" t="s">
        <v>195</v>
      </c>
      <c r="E1430" s="222" t="s">
        <v>19</v>
      </c>
      <c r="F1430" s="223" t="s">
        <v>226</v>
      </c>
      <c r="G1430" s="221"/>
      <c r="H1430" s="224">
        <v>19.899999999999999</v>
      </c>
      <c r="I1430" s="225"/>
      <c r="J1430" s="221"/>
      <c r="K1430" s="221"/>
      <c r="L1430" s="226"/>
      <c r="M1430" s="227"/>
      <c r="N1430" s="228"/>
      <c r="O1430" s="228"/>
      <c r="P1430" s="228"/>
      <c r="Q1430" s="228"/>
      <c r="R1430" s="228"/>
      <c r="S1430" s="228"/>
      <c r="T1430" s="229"/>
      <c r="AT1430" s="230" t="s">
        <v>195</v>
      </c>
      <c r="AU1430" s="230" t="s">
        <v>82</v>
      </c>
      <c r="AV1430" s="15" t="s">
        <v>135</v>
      </c>
      <c r="AW1430" s="15" t="s">
        <v>35</v>
      </c>
      <c r="AX1430" s="15" t="s">
        <v>80</v>
      </c>
      <c r="AY1430" s="230" t="s">
        <v>185</v>
      </c>
    </row>
    <row r="1431" spans="1:65" s="2" customFormat="1" ht="16.5" customHeight="1">
      <c r="A1431" s="36"/>
      <c r="B1431" s="37"/>
      <c r="C1431" s="180" t="s">
        <v>2693</v>
      </c>
      <c r="D1431" s="180" t="s">
        <v>187</v>
      </c>
      <c r="E1431" s="181" t="s">
        <v>2008</v>
      </c>
      <c r="F1431" s="182" t="s">
        <v>2009</v>
      </c>
      <c r="G1431" s="183" t="s">
        <v>240</v>
      </c>
      <c r="H1431" s="184">
        <v>3</v>
      </c>
      <c r="I1431" s="185"/>
      <c r="J1431" s="186">
        <f>ROUND(I1431*H1431,2)</f>
        <v>0</v>
      </c>
      <c r="K1431" s="182" t="s">
        <v>191</v>
      </c>
      <c r="L1431" s="41"/>
      <c r="M1431" s="187" t="s">
        <v>19</v>
      </c>
      <c r="N1431" s="188" t="s">
        <v>44</v>
      </c>
      <c r="O1431" s="66"/>
      <c r="P1431" s="189">
        <f>O1431*H1431</f>
        <v>0</v>
      </c>
      <c r="Q1431" s="189">
        <v>5.1999999999999998E-3</v>
      </c>
      <c r="R1431" s="189">
        <f>Q1431*H1431</f>
        <v>1.5599999999999999E-2</v>
      </c>
      <c r="S1431" s="189">
        <v>0</v>
      </c>
      <c r="T1431" s="190">
        <f>S1431*H1431</f>
        <v>0</v>
      </c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R1431" s="191" t="s">
        <v>339</v>
      </c>
      <c r="AT1431" s="191" t="s">
        <v>187</v>
      </c>
      <c r="AU1431" s="191" t="s">
        <v>82</v>
      </c>
      <c r="AY1431" s="19" t="s">
        <v>185</v>
      </c>
      <c r="BE1431" s="192">
        <f>IF(N1431="základní",J1431,0)</f>
        <v>0</v>
      </c>
      <c r="BF1431" s="192">
        <f>IF(N1431="snížená",J1431,0)</f>
        <v>0</v>
      </c>
      <c r="BG1431" s="192">
        <f>IF(N1431="zákl. přenesená",J1431,0)</f>
        <v>0</v>
      </c>
      <c r="BH1431" s="192">
        <f>IF(N1431="sníž. přenesená",J1431,0)</f>
        <v>0</v>
      </c>
      <c r="BI1431" s="192">
        <f>IF(N1431="nulová",J1431,0)</f>
        <v>0</v>
      </c>
      <c r="BJ1431" s="19" t="s">
        <v>80</v>
      </c>
      <c r="BK1431" s="192">
        <f>ROUND(I1431*H1431,2)</f>
        <v>0</v>
      </c>
      <c r="BL1431" s="19" t="s">
        <v>339</v>
      </c>
      <c r="BM1431" s="191" t="s">
        <v>2694</v>
      </c>
    </row>
    <row r="1432" spans="1:65" s="2" customFormat="1" ht="11.25">
      <c r="A1432" s="36"/>
      <c r="B1432" s="37"/>
      <c r="C1432" s="38"/>
      <c r="D1432" s="193" t="s">
        <v>193</v>
      </c>
      <c r="E1432" s="38"/>
      <c r="F1432" s="194" t="s">
        <v>2011</v>
      </c>
      <c r="G1432" s="38"/>
      <c r="H1432" s="38"/>
      <c r="I1432" s="195"/>
      <c r="J1432" s="38"/>
      <c r="K1432" s="38"/>
      <c r="L1432" s="41"/>
      <c r="M1432" s="196"/>
      <c r="N1432" s="197"/>
      <c r="O1432" s="66"/>
      <c r="P1432" s="66"/>
      <c r="Q1432" s="66"/>
      <c r="R1432" s="66"/>
      <c r="S1432" s="66"/>
      <c r="T1432" s="67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T1432" s="19" t="s">
        <v>193</v>
      </c>
      <c r="AU1432" s="19" t="s">
        <v>82</v>
      </c>
    </row>
    <row r="1433" spans="1:65" s="13" customFormat="1" ht="11.25">
      <c r="B1433" s="198"/>
      <c r="C1433" s="199"/>
      <c r="D1433" s="200" t="s">
        <v>195</v>
      </c>
      <c r="E1433" s="201" t="s">
        <v>19</v>
      </c>
      <c r="F1433" s="202" t="s">
        <v>2695</v>
      </c>
      <c r="G1433" s="199"/>
      <c r="H1433" s="201" t="s">
        <v>19</v>
      </c>
      <c r="I1433" s="203"/>
      <c r="J1433" s="199"/>
      <c r="K1433" s="199"/>
      <c r="L1433" s="204"/>
      <c r="M1433" s="205"/>
      <c r="N1433" s="206"/>
      <c r="O1433" s="206"/>
      <c r="P1433" s="206"/>
      <c r="Q1433" s="206"/>
      <c r="R1433" s="206"/>
      <c r="S1433" s="206"/>
      <c r="T1433" s="207"/>
      <c r="AT1433" s="208" t="s">
        <v>195</v>
      </c>
      <c r="AU1433" s="208" t="s">
        <v>82</v>
      </c>
      <c r="AV1433" s="13" t="s">
        <v>80</v>
      </c>
      <c r="AW1433" s="13" t="s">
        <v>35</v>
      </c>
      <c r="AX1433" s="13" t="s">
        <v>73</v>
      </c>
      <c r="AY1433" s="208" t="s">
        <v>185</v>
      </c>
    </row>
    <row r="1434" spans="1:65" s="14" customFormat="1" ht="11.25">
      <c r="B1434" s="209"/>
      <c r="C1434" s="210"/>
      <c r="D1434" s="200" t="s">
        <v>195</v>
      </c>
      <c r="E1434" s="211" t="s">
        <v>19</v>
      </c>
      <c r="F1434" s="212" t="s">
        <v>129</v>
      </c>
      <c r="G1434" s="210"/>
      <c r="H1434" s="213">
        <v>3</v>
      </c>
      <c r="I1434" s="214"/>
      <c r="J1434" s="210"/>
      <c r="K1434" s="210"/>
      <c r="L1434" s="215"/>
      <c r="M1434" s="216"/>
      <c r="N1434" s="217"/>
      <c r="O1434" s="217"/>
      <c r="P1434" s="217"/>
      <c r="Q1434" s="217"/>
      <c r="R1434" s="217"/>
      <c r="S1434" s="217"/>
      <c r="T1434" s="218"/>
      <c r="AT1434" s="219" t="s">
        <v>195</v>
      </c>
      <c r="AU1434" s="219" t="s">
        <v>82</v>
      </c>
      <c r="AV1434" s="14" t="s">
        <v>82</v>
      </c>
      <c r="AW1434" s="14" t="s">
        <v>35</v>
      </c>
      <c r="AX1434" s="14" t="s">
        <v>73</v>
      </c>
      <c r="AY1434" s="219" t="s">
        <v>185</v>
      </c>
    </row>
    <row r="1435" spans="1:65" s="15" customFormat="1" ht="11.25">
      <c r="B1435" s="220"/>
      <c r="C1435" s="221"/>
      <c r="D1435" s="200" t="s">
        <v>195</v>
      </c>
      <c r="E1435" s="222" t="s">
        <v>19</v>
      </c>
      <c r="F1435" s="223" t="s">
        <v>226</v>
      </c>
      <c r="G1435" s="221"/>
      <c r="H1435" s="224">
        <v>3</v>
      </c>
      <c r="I1435" s="225"/>
      <c r="J1435" s="221"/>
      <c r="K1435" s="221"/>
      <c r="L1435" s="226"/>
      <c r="M1435" s="227"/>
      <c r="N1435" s="228"/>
      <c r="O1435" s="228"/>
      <c r="P1435" s="228"/>
      <c r="Q1435" s="228"/>
      <c r="R1435" s="228"/>
      <c r="S1435" s="228"/>
      <c r="T1435" s="229"/>
      <c r="AT1435" s="230" t="s">
        <v>195</v>
      </c>
      <c r="AU1435" s="230" t="s">
        <v>82</v>
      </c>
      <c r="AV1435" s="15" t="s">
        <v>135</v>
      </c>
      <c r="AW1435" s="15" t="s">
        <v>35</v>
      </c>
      <c r="AX1435" s="15" t="s">
        <v>80</v>
      </c>
      <c r="AY1435" s="230" t="s">
        <v>185</v>
      </c>
    </row>
    <row r="1436" spans="1:65" s="2" customFormat="1" ht="16.5" customHeight="1">
      <c r="A1436" s="36"/>
      <c r="B1436" s="37"/>
      <c r="C1436" s="237" t="s">
        <v>2696</v>
      </c>
      <c r="D1436" s="237" t="s">
        <v>520</v>
      </c>
      <c r="E1436" s="238" t="s">
        <v>2015</v>
      </c>
      <c r="F1436" s="239" t="s">
        <v>2016</v>
      </c>
      <c r="G1436" s="240" t="s">
        <v>240</v>
      </c>
      <c r="H1436" s="241">
        <v>3.3</v>
      </c>
      <c r="I1436" s="242"/>
      <c r="J1436" s="243">
        <f>ROUND(I1436*H1436,2)</f>
        <v>0</v>
      </c>
      <c r="K1436" s="239" t="s">
        <v>191</v>
      </c>
      <c r="L1436" s="244"/>
      <c r="M1436" s="245" t="s">
        <v>19</v>
      </c>
      <c r="N1436" s="246" t="s">
        <v>44</v>
      </c>
      <c r="O1436" s="66"/>
      <c r="P1436" s="189">
        <f>O1436*H1436</f>
        <v>0</v>
      </c>
      <c r="Q1436" s="189">
        <v>7.0000000000000007E-2</v>
      </c>
      <c r="R1436" s="189">
        <f>Q1436*H1436</f>
        <v>0.23100000000000001</v>
      </c>
      <c r="S1436" s="189">
        <v>0</v>
      </c>
      <c r="T1436" s="190">
        <f>S1436*H1436</f>
        <v>0</v>
      </c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R1436" s="191" t="s">
        <v>627</v>
      </c>
      <c r="AT1436" s="191" t="s">
        <v>520</v>
      </c>
      <c r="AU1436" s="191" t="s">
        <v>82</v>
      </c>
      <c r="AY1436" s="19" t="s">
        <v>185</v>
      </c>
      <c r="BE1436" s="192">
        <f>IF(N1436="základní",J1436,0)</f>
        <v>0</v>
      </c>
      <c r="BF1436" s="192">
        <f>IF(N1436="snížená",J1436,0)</f>
        <v>0</v>
      </c>
      <c r="BG1436" s="192">
        <f>IF(N1436="zákl. přenesená",J1436,0)</f>
        <v>0</v>
      </c>
      <c r="BH1436" s="192">
        <f>IF(N1436="sníž. přenesená",J1436,0)</f>
        <v>0</v>
      </c>
      <c r="BI1436" s="192">
        <f>IF(N1436="nulová",J1436,0)</f>
        <v>0</v>
      </c>
      <c r="BJ1436" s="19" t="s">
        <v>80</v>
      </c>
      <c r="BK1436" s="192">
        <f>ROUND(I1436*H1436,2)</f>
        <v>0</v>
      </c>
      <c r="BL1436" s="19" t="s">
        <v>339</v>
      </c>
      <c r="BM1436" s="191" t="s">
        <v>2697</v>
      </c>
    </row>
    <row r="1437" spans="1:65" s="13" customFormat="1" ht="11.25">
      <c r="B1437" s="198"/>
      <c r="C1437" s="199"/>
      <c r="D1437" s="200" t="s">
        <v>195</v>
      </c>
      <c r="E1437" s="201" t="s">
        <v>19</v>
      </c>
      <c r="F1437" s="202" t="s">
        <v>2695</v>
      </c>
      <c r="G1437" s="199"/>
      <c r="H1437" s="201" t="s">
        <v>19</v>
      </c>
      <c r="I1437" s="203"/>
      <c r="J1437" s="199"/>
      <c r="K1437" s="199"/>
      <c r="L1437" s="204"/>
      <c r="M1437" s="205"/>
      <c r="N1437" s="206"/>
      <c r="O1437" s="206"/>
      <c r="P1437" s="206"/>
      <c r="Q1437" s="206"/>
      <c r="R1437" s="206"/>
      <c r="S1437" s="206"/>
      <c r="T1437" s="207"/>
      <c r="AT1437" s="208" t="s">
        <v>195</v>
      </c>
      <c r="AU1437" s="208" t="s">
        <v>82</v>
      </c>
      <c r="AV1437" s="13" t="s">
        <v>80</v>
      </c>
      <c r="AW1437" s="13" t="s">
        <v>35</v>
      </c>
      <c r="AX1437" s="13" t="s">
        <v>73</v>
      </c>
      <c r="AY1437" s="208" t="s">
        <v>185</v>
      </c>
    </row>
    <row r="1438" spans="1:65" s="14" customFormat="1" ht="11.25">
      <c r="B1438" s="209"/>
      <c r="C1438" s="210"/>
      <c r="D1438" s="200" t="s">
        <v>195</v>
      </c>
      <c r="E1438" s="211" t="s">
        <v>19</v>
      </c>
      <c r="F1438" s="212" t="s">
        <v>129</v>
      </c>
      <c r="G1438" s="210"/>
      <c r="H1438" s="213">
        <v>3</v>
      </c>
      <c r="I1438" s="214"/>
      <c r="J1438" s="210"/>
      <c r="K1438" s="210"/>
      <c r="L1438" s="215"/>
      <c r="M1438" s="216"/>
      <c r="N1438" s="217"/>
      <c r="O1438" s="217"/>
      <c r="P1438" s="217"/>
      <c r="Q1438" s="217"/>
      <c r="R1438" s="217"/>
      <c r="S1438" s="217"/>
      <c r="T1438" s="218"/>
      <c r="AT1438" s="219" t="s">
        <v>195</v>
      </c>
      <c r="AU1438" s="219" t="s">
        <v>82</v>
      </c>
      <c r="AV1438" s="14" t="s">
        <v>82</v>
      </c>
      <c r="AW1438" s="14" t="s">
        <v>35</v>
      </c>
      <c r="AX1438" s="14" t="s">
        <v>73</v>
      </c>
      <c r="AY1438" s="219" t="s">
        <v>185</v>
      </c>
    </row>
    <row r="1439" spans="1:65" s="15" customFormat="1" ht="11.25">
      <c r="B1439" s="220"/>
      <c r="C1439" s="221"/>
      <c r="D1439" s="200" t="s">
        <v>195</v>
      </c>
      <c r="E1439" s="222" t="s">
        <v>19</v>
      </c>
      <c r="F1439" s="223" t="s">
        <v>226</v>
      </c>
      <c r="G1439" s="221"/>
      <c r="H1439" s="224">
        <v>3</v>
      </c>
      <c r="I1439" s="225"/>
      <c r="J1439" s="221"/>
      <c r="K1439" s="221"/>
      <c r="L1439" s="226"/>
      <c r="M1439" s="227"/>
      <c r="N1439" s="228"/>
      <c r="O1439" s="228"/>
      <c r="P1439" s="228"/>
      <c r="Q1439" s="228"/>
      <c r="R1439" s="228"/>
      <c r="S1439" s="228"/>
      <c r="T1439" s="229"/>
      <c r="AT1439" s="230" t="s">
        <v>195</v>
      </c>
      <c r="AU1439" s="230" t="s">
        <v>82</v>
      </c>
      <c r="AV1439" s="15" t="s">
        <v>135</v>
      </c>
      <c r="AW1439" s="15" t="s">
        <v>35</v>
      </c>
      <c r="AX1439" s="15" t="s">
        <v>80</v>
      </c>
      <c r="AY1439" s="230" t="s">
        <v>185</v>
      </c>
    </row>
    <row r="1440" spans="1:65" s="14" customFormat="1" ht="11.25">
      <c r="B1440" s="209"/>
      <c r="C1440" s="210"/>
      <c r="D1440" s="200" t="s">
        <v>195</v>
      </c>
      <c r="E1440" s="210"/>
      <c r="F1440" s="212" t="s">
        <v>2698</v>
      </c>
      <c r="G1440" s="210"/>
      <c r="H1440" s="213">
        <v>3.3</v>
      </c>
      <c r="I1440" s="214"/>
      <c r="J1440" s="210"/>
      <c r="K1440" s="210"/>
      <c r="L1440" s="215"/>
      <c r="M1440" s="216"/>
      <c r="N1440" s="217"/>
      <c r="O1440" s="217"/>
      <c r="P1440" s="217"/>
      <c r="Q1440" s="217"/>
      <c r="R1440" s="217"/>
      <c r="S1440" s="217"/>
      <c r="T1440" s="218"/>
      <c r="AT1440" s="219" t="s">
        <v>195</v>
      </c>
      <c r="AU1440" s="219" t="s">
        <v>82</v>
      </c>
      <c r="AV1440" s="14" t="s">
        <v>82</v>
      </c>
      <c r="AW1440" s="14" t="s">
        <v>4</v>
      </c>
      <c r="AX1440" s="14" t="s">
        <v>80</v>
      </c>
      <c r="AY1440" s="219" t="s">
        <v>185</v>
      </c>
    </row>
    <row r="1441" spans="1:65" s="2" customFormat="1" ht="24.2" customHeight="1">
      <c r="A1441" s="36"/>
      <c r="B1441" s="37"/>
      <c r="C1441" s="180" t="s">
        <v>2699</v>
      </c>
      <c r="D1441" s="180" t="s">
        <v>187</v>
      </c>
      <c r="E1441" s="181" t="s">
        <v>2020</v>
      </c>
      <c r="F1441" s="182" t="s">
        <v>2021</v>
      </c>
      <c r="G1441" s="183" t="s">
        <v>240</v>
      </c>
      <c r="H1441" s="184">
        <v>19.899999999999999</v>
      </c>
      <c r="I1441" s="185"/>
      <c r="J1441" s="186">
        <f>ROUND(I1441*H1441,2)</f>
        <v>0</v>
      </c>
      <c r="K1441" s="182" t="s">
        <v>191</v>
      </c>
      <c r="L1441" s="41"/>
      <c r="M1441" s="187" t="s">
        <v>19</v>
      </c>
      <c r="N1441" s="188" t="s">
        <v>44</v>
      </c>
      <c r="O1441" s="66"/>
      <c r="P1441" s="189">
        <f>O1441*H1441</f>
        <v>0</v>
      </c>
      <c r="Q1441" s="189">
        <v>6.8900000000000003E-3</v>
      </c>
      <c r="R1441" s="189">
        <f>Q1441*H1441</f>
        <v>0.13711099999999998</v>
      </c>
      <c r="S1441" s="189">
        <v>0</v>
      </c>
      <c r="T1441" s="190">
        <f>S1441*H1441</f>
        <v>0</v>
      </c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R1441" s="191" t="s">
        <v>339</v>
      </c>
      <c r="AT1441" s="191" t="s">
        <v>187</v>
      </c>
      <c r="AU1441" s="191" t="s">
        <v>82</v>
      </c>
      <c r="AY1441" s="19" t="s">
        <v>185</v>
      </c>
      <c r="BE1441" s="192">
        <f>IF(N1441="základní",J1441,0)</f>
        <v>0</v>
      </c>
      <c r="BF1441" s="192">
        <f>IF(N1441="snížená",J1441,0)</f>
        <v>0</v>
      </c>
      <c r="BG1441" s="192">
        <f>IF(N1441="zákl. přenesená",J1441,0)</f>
        <v>0</v>
      </c>
      <c r="BH1441" s="192">
        <f>IF(N1441="sníž. přenesená",J1441,0)</f>
        <v>0</v>
      </c>
      <c r="BI1441" s="192">
        <f>IF(N1441="nulová",J1441,0)</f>
        <v>0</v>
      </c>
      <c r="BJ1441" s="19" t="s">
        <v>80</v>
      </c>
      <c r="BK1441" s="192">
        <f>ROUND(I1441*H1441,2)</f>
        <v>0</v>
      </c>
      <c r="BL1441" s="19" t="s">
        <v>339</v>
      </c>
      <c r="BM1441" s="191" t="s">
        <v>2700</v>
      </c>
    </row>
    <row r="1442" spans="1:65" s="2" customFormat="1" ht="11.25">
      <c r="A1442" s="36"/>
      <c r="B1442" s="37"/>
      <c r="C1442" s="38"/>
      <c r="D1442" s="193" t="s">
        <v>193</v>
      </c>
      <c r="E1442" s="38"/>
      <c r="F1442" s="194" t="s">
        <v>2023</v>
      </c>
      <c r="G1442" s="38"/>
      <c r="H1442" s="38"/>
      <c r="I1442" s="195"/>
      <c r="J1442" s="38"/>
      <c r="K1442" s="38"/>
      <c r="L1442" s="41"/>
      <c r="M1442" s="196"/>
      <c r="N1442" s="197"/>
      <c r="O1442" s="66"/>
      <c r="P1442" s="66"/>
      <c r="Q1442" s="66"/>
      <c r="R1442" s="66"/>
      <c r="S1442" s="66"/>
      <c r="T1442" s="67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T1442" s="19" t="s">
        <v>193</v>
      </c>
      <c r="AU1442" s="19" t="s">
        <v>82</v>
      </c>
    </row>
    <row r="1443" spans="1:65" s="13" customFormat="1" ht="11.25">
      <c r="B1443" s="198"/>
      <c r="C1443" s="199"/>
      <c r="D1443" s="200" t="s">
        <v>195</v>
      </c>
      <c r="E1443" s="201" t="s">
        <v>19</v>
      </c>
      <c r="F1443" s="202" t="s">
        <v>2346</v>
      </c>
      <c r="G1443" s="199"/>
      <c r="H1443" s="201" t="s">
        <v>19</v>
      </c>
      <c r="I1443" s="203"/>
      <c r="J1443" s="199"/>
      <c r="K1443" s="199"/>
      <c r="L1443" s="204"/>
      <c r="M1443" s="205"/>
      <c r="N1443" s="206"/>
      <c r="O1443" s="206"/>
      <c r="P1443" s="206"/>
      <c r="Q1443" s="206"/>
      <c r="R1443" s="206"/>
      <c r="S1443" s="206"/>
      <c r="T1443" s="207"/>
      <c r="AT1443" s="208" t="s">
        <v>195</v>
      </c>
      <c r="AU1443" s="208" t="s">
        <v>82</v>
      </c>
      <c r="AV1443" s="13" t="s">
        <v>80</v>
      </c>
      <c r="AW1443" s="13" t="s">
        <v>35</v>
      </c>
      <c r="AX1443" s="13" t="s">
        <v>73</v>
      </c>
      <c r="AY1443" s="208" t="s">
        <v>185</v>
      </c>
    </row>
    <row r="1444" spans="1:65" s="14" customFormat="1" ht="11.25">
      <c r="B1444" s="209"/>
      <c r="C1444" s="210"/>
      <c r="D1444" s="200" t="s">
        <v>195</v>
      </c>
      <c r="E1444" s="211" t="s">
        <v>19</v>
      </c>
      <c r="F1444" s="212" t="s">
        <v>2395</v>
      </c>
      <c r="G1444" s="210"/>
      <c r="H1444" s="213">
        <v>19.899999999999999</v>
      </c>
      <c r="I1444" s="214"/>
      <c r="J1444" s="210"/>
      <c r="K1444" s="210"/>
      <c r="L1444" s="215"/>
      <c r="M1444" s="216"/>
      <c r="N1444" s="217"/>
      <c r="O1444" s="217"/>
      <c r="P1444" s="217"/>
      <c r="Q1444" s="217"/>
      <c r="R1444" s="217"/>
      <c r="S1444" s="217"/>
      <c r="T1444" s="218"/>
      <c r="AT1444" s="219" t="s">
        <v>195</v>
      </c>
      <c r="AU1444" s="219" t="s">
        <v>82</v>
      </c>
      <c r="AV1444" s="14" t="s">
        <v>82</v>
      </c>
      <c r="AW1444" s="14" t="s">
        <v>35</v>
      </c>
      <c r="AX1444" s="14" t="s">
        <v>73</v>
      </c>
      <c r="AY1444" s="219" t="s">
        <v>185</v>
      </c>
    </row>
    <row r="1445" spans="1:65" s="15" customFormat="1" ht="11.25">
      <c r="B1445" s="220"/>
      <c r="C1445" s="221"/>
      <c r="D1445" s="200" t="s">
        <v>195</v>
      </c>
      <c r="E1445" s="222" t="s">
        <v>19</v>
      </c>
      <c r="F1445" s="223" t="s">
        <v>226</v>
      </c>
      <c r="G1445" s="221"/>
      <c r="H1445" s="224">
        <v>19.899999999999999</v>
      </c>
      <c r="I1445" s="225"/>
      <c r="J1445" s="221"/>
      <c r="K1445" s="221"/>
      <c r="L1445" s="226"/>
      <c r="M1445" s="227"/>
      <c r="N1445" s="228"/>
      <c r="O1445" s="228"/>
      <c r="P1445" s="228"/>
      <c r="Q1445" s="228"/>
      <c r="R1445" s="228"/>
      <c r="S1445" s="228"/>
      <c r="T1445" s="229"/>
      <c r="AT1445" s="230" t="s">
        <v>195</v>
      </c>
      <c r="AU1445" s="230" t="s">
        <v>82</v>
      </c>
      <c r="AV1445" s="15" t="s">
        <v>135</v>
      </c>
      <c r="AW1445" s="15" t="s">
        <v>35</v>
      </c>
      <c r="AX1445" s="15" t="s">
        <v>80</v>
      </c>
      <c r="AY1445" s="230" t="s">
        <v>185</v>
      </c>
    </row>
    <row r="1446" spans="1:65" s="2" customFormat="1" ht="24.2" customHeight="1">
      <c r="A1446" s="36"/>
      <c r="B1446" s="37"/>
      <c r="C1446" s="237" t="s">
        <v>2701</v>
      </c>
      <c r="D1446" s="237" t="s">
        <v>520</v>
      </c>
      <c r="E1446" s="238" t="s">
        <v>2025</v>
      </c>
      <c r="F1446" s="239" t="s">
        <v>2026</v>
      </c>
      <c r="G1446" s="240" t="s">
        <v>240</v>
      </c>
      <c r="H1446" s="241">
        <v>21.89</v>
      </c>
      <c r="I1446" s="242"/>
      <c r="J1446" s="243">
        <f>ROUND(I1446*H1446,2)</f>
        <v>0</v>
      </c>
      <c r="K1446" s="239" t="s">
        <v>191</v>
      </c>
      <c r="L1446" s="244"/>
      <c r="M1446" s="245" t="s">
        <v>19</v>
      </c>
      <c r="N1446" s="246" t="s">
        <v>44</v>
      </c>
      <c r="O1446" s="66"/>
      <c r="P1446" s="189">
        <f>O1446*H1446</f>
        <v>0</v>
      </c>
      <c r="Q1446" s="189">
        <v>1.9199999999999998E-2</v>
      </c>
      <c r="R1446" s="189">
        <f>Q1446*H1446</f>
        <v>0.42028799999999999</v>
      </c>
      <c r="S1446" s="189">
        <v>0</v>
      </c>
      <c r="T1446" s="190">
        <f>S1446*H1446</f>
        <v>0</v>
      </c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R1446" s="191" t="s">
        <v>627</v>
      </c>
      <c r="AT1446" s="191" t="s">
        <v>520</v>
      </c>
      <c r="AU1446" s="191" t="s">
        <v>82</v>
      </c>
      <c r="AY1446" s="19" t="s">
        <v>185</v>
      </c>
      <c r="BE1446" s="192">
        <f>IF(N1446="základní",J1446,0)</f>
        <v>0</v>
      </c>
      <c r="BF1446" s="192">
        <f>IF(N1446="snížená",J1446,0)</f>
        <v>0</v>
      </c>
      <c r="BG1446" s="192">
        <f>IF(N1446="zákl. přenesená",J1446,0)</f>
        <v>0</v>
      </c>
      <c r="BH1446" s="192">
        <f>IF(N1446="sníž. přenesená",J1446,0)</f>
        <v>0</v>
      </c>
      <c r="BI1446" s="192">
        <f>IF(N1446="nulová",J1446,0)</f>
        <v>0</v>
      </c>
      <c r="BJ1446" s="19" t="s">
        <v>80</v>
      </c>
      <c r="BK1446" s="192">
        <f>ROUND(I1446*H1446,2)</f>
        <v>0</v>
      </c>
      <c r="BL1446" s="19" t="s">
        <v>339</v>
      </c>
      <c r="BM1446" s="191" t="s">
        <v>2702</v>
      </c>
    </row>
    <row r="1447" spans="1:65" s="13" customFormat="1" ht="11.25">
      <c r="B1447" s="198"/>
      <c r="C1447" s="199"/>
      <c r="D1447" s="200" t="s">
        <v>195</v>
      </c>
      <c r="E1447" s="201" t="s">
        <v>19</v>
      </c>
      <c r="F1447" s="202" t="s">
        <v>2346</v>
      </c>
      <c r="G1447" s="199"/>
      <c r="H1447" s="201" t="s">
        <v>19</v>
      </c>
      <c r="I1447" s="203"/>
      <c r="J1447" s="199"/>
      <c r="K1447" s="199"/>
      <c r="L1447" s="204"/>
      <c r="M1447" s="205"/>
      <c r="N1447" s="206"/>
      <c r="O1447" s="206"/>
      <c r="P1447" s="206"/>
      <c r="Q1447" s="206"/>
      <c r="R1447" s="206"/>
      <c r="S1447" s="206"/>
      <c r="T1447" s="207"/>
      <c r="AT1447" s="208" t="s">
        <v>195</v>
      </c>
      <c r="AU1447" s="208" t="s">
        <v>82</v>
      </c>
      <c r="AV1447" s="13" t="s">
        <v>80</v>
      </c>
      <c r="AW1447" s="13" t="s">
        <v>35</v>
      </c>
      <c r="AX1447" s="13" t="s">
        <v>73</v>
      </c>
      <c r="AY1447" s="208" t="s">
        <v>185</v>
      </c>
    </row>
    <row r="1448" spans="1:65" s="14" customFormat="1" ht="11.25">
      <c r="B1448" s="209"/>
      <c r="C1448" s="210"/>
      <c r="D1448" s="200" t="s">
        <v>195</v>
      </c>
      <c r="E1448" s="211" t="s">
        <v>19</v>
      </c>
      <c r="F1448" s="212" t="s">
        <v>2395</v>
      </c>
      <c r="G1448" s="210"/>
      <c r="H1448" s="213">
        <v>19.899999999999999</v>
      </c>
      <c r="I1448" s="214"/>
      <c r="J1448" s="210"/>
      <c r="K1448" s="210"/>
      <c r="L1448" s="215"/>
      <c r="M1448" s="216"/>
      <c r="N1448" s="217"/>
      <c r="O1448" s="217"/>
      <c r="P1448" s="217"/>
      <c r="Q1448" s="217"/>
      <c r="R1448" s="217"/>
      <c r="S1448" s="217"/>
      <c r="T1448" s="218"/>
      <c r="AT1448" s="219" t="s">
        <v>195</v>
      </c>
      <c r="AU1448" s="219" t="s">
        <v>82</v>
      </c>
      <c r="AV1448" s="14" t="s">
        <v>82</v>
      </c>
      <c r="AW1448" s="14" t="s">
        <v>35</v>
      </c>
      <c r="AX1448" s="14" t="s">
        <v>73</v>
      </c>
      <c r="AY1448" s="219" t="s">
        <v>185</v>
      </c>
    </row>
    <row r="1449" spans="1:65" s="15" customFormat="1" ht="11.25">
      <c r="B1449" s="220"/>
      <c r="C1449" s="221"/>
      <c r="D1449" s="200" t="s">
        <v>195</v>
      </c>
      <c r="E1449" s="222" t="s">
        <v>19</v>
      </c>
      <c r="F1449" s="223" t="s">
        <v>226</v>
      </c>
      <c r="G1449" s="221"/>
      <c r="H1449" s="224">
        <v>19.899999999999999</v>
      </c>
      <c r="I1449" s="225"/>
      <c r="J1449" s="221"/>
      <c r="K1449" s="221"/>
      <c r="L1449" s="226"/>
      <c r="M1449" s="227"/>
      <c r="N1449" s="228"/>
      <c r="O1449" s="228"/>
      <c r="P1449" s="228"/>
      <c r="Q1449" s="228"/>
      <c r="R1449" s="228"/>
      <c r="S1449" s="228"/>
      <c r="T1449" s="229"/>
      <c r="AT1449" s="230" t="s">
        <v>195</v>
      </c>
      <c r="AU1449" s="230" t="s">
        <v>82</v>
      </c>
      <c r="AV1449" s="15" t="s">
        <v>135</v>
      </c>
      <c r="AW1449" s="15" t="s">
        <v>35</v>
      </c>
      <c r="AX1449" s="15" t="s">
        <v>80</v>
      </c>
      <c r="AY1449" s="230" t="s">
        <v>185</v>
      </c>
    </row>
    <row r="1450" spans="1:65" s="14" customFormat="1" ht="11.25">
      <c r="B1450" s="209"/>
      <c r="C1450" s="210"/>
      <c r="D1450" s="200" t="s">
        <v>195</v>
      </c>
      <c r="E1450" s="210"/>
      <c r="F1450" s="212" t="s">
        <v>2028</v>
      </c>
      <c r="G1450" s="210"/>
      <c r="H1450" s="213">
        <v>21.89</v>
      </c>
      <c r="I1450" s="214"/>
      <c r="J1450" s="210"/>
      <c r="K1450" s="210"/>
      <c r="L1450" s="215"/>
      <c r="M1450" s="216"/>
      <c r="N1450" s="217"/>
      <c r="O1450" s="217"/>
      <c r="P1450" s="217"/>
      <c r="Q1450" s="217"/>
      <c r="R1450" s="217"/>
      <c r="S1450" s="217"/>
      <c r="T1450" s="218"/>
      <c r="AT1450" s="219" t="s">
        <v>195</v>
      </c>
      <c r="AU1450" s="219" t="s">
        <v>82</v>
      </c>
      <c r="AV1450" s="14" t="s">
        <v>82</v>
      </c>
      <c r="AW1450" s="14" t="s">
        <v>4</v>
      </c>
      <c r="AX1450" s="14" t="s">
        <v>80</v>
      </c>
      <c r="AY1450" s="219" t="s">
        <v>185</v>
      </c>
    </row>
    <row r="1451" spans="1:65" s="2" customFormat="1" ht="24.2" customHeight="1">
      <c r="A1451" s="36"/>
      <c r="B1451" s="37"/>
      <c r="C1451" s="180" t="s">
        <v>2703</v>
      </c>
      <c r="D1451" s="180" t="s">
        <v>187</v>
      </c>
      <c r="E1451" s="181" t="s">
        <v>2030</v>
      </c>
      <c r="F1451" s="182" t="s">
        <v>2031</v>
      </c>
      <c r="G1451" s="183" t="s">
        <v>240</v>
      </c>
      <c r="H1451" s="184">
        <v>19.899999999999999</v>
      </c>
      <c r="I1451" s="185"/>
      <c r="J1451" s="186">
        <f>ROUND(I1451*H1451,2)</f>
        <v>0</v>
      </c>
      <c r="K1451" s="182" t="s">
        <v>191</v>
      </c>
      <c r="L1451" s="41"/>
      <c r="M1451" s="187" t="s">
        <v>19</v>
      </c>
      <c r="N1451" s="188" t="s">
        <v>44</v>
      </c>
      <c r="O1451" s="66"/>
      <c r="P1451" s="189">
        <f>O1451*H1451</f>
        <v>0</v>
      </c>
      <c r="Q1451" s="189">
        <v>0</v>
      </c>
      <c r="R1451" s="189">
        <f>Q1451*H1451</f>
        <v>0</v>
      </c>
      <c r="S1451" s="189">
        <v>0</v>
      </c>
      <c r="T1451" s="190">
        <f>S1451*H1451</f>
        <v>0</v>
      </c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R1451" s="191" t="s">
        <v>339</v>
      </c>
      <c r="AT1451" s="191" t="s">
        <v>187</v>
      </c>
      <c r="AU1451" s="191" t="s">
        <v>82</v>
      </c>
      <c r="AY1451" s="19" t="s">
        <v>185</v>
      </c>
      <c r="BE1451" s="192">
        <f>IF(N1451="základní",J1451,0)</f>
        <v>0</v>
      </c>
      <c r="BF1451" s="192">
        <f>IF(N1451="snížená",J1451,0)</f>
        <v>0</v>
      </c>
      <c r="BG1451" s="192">
        <f>IF(N1451="zákl. přenesená",J1451,0)</f>
        <v>0</v>
      </c>
      <c r="BH1451" s="192">
        <f>IF(N1451="sníž. přenesená",J1451,0)</f>
        <v>0</v>
      </c>
      <c r="BI1451" s="192">
        <f>IF(N1451="nulová",J1451,0)</f>
        <v>0</v>
      </c>
      <c r="BJ1451" s="19" t="s">
        <v>80</v>
      </c>
      <c r="BK1451" s="192">
        <f>ROUND(I1451*H1451,2)</f>
        <v>0</v>
      </c>
      <c r="BL1451" s="19" t="s">
        <v>339</v>
      </c>
      <c r="BM1451" s="191" t="s">
        <v>2704</v>
      </c>
    </row>
    <row r="1452" spans="1:65" s="2" customFormat="1" ht="11.25">
      <c r="A1452" s="36"/>
      <c r="B1452" s="37"/>
      <c r="C1452" s="38"/>
      <c r="D1452" s="193" t="s">
        <v>193</v>
      </c>
      <c r="E1452" s="38"/>
      <c r="F1452" s="194" t="s">
        <v>2033</v>
      </c>
      <c r="G1452" s="38"/>
      <c r="H1452" s="38"/>
      <c r="I1452" s="195"/>
      <c r="J1452" s="38"/>
      <c r="K1452" s="38"/>
      <c r="L1452" s="41"/>
      <c r="M1452" s="196"/>
      <c r="N1452" s="197"/>
      <c r="O1452" s="66"/>
      <c r="P1452" s="66"/>
      <c r="Q1452" s="66"/>
      <c r="R1452" s="66"/>
      <c r="S1452" s="66"/>
      <c r="T1452" s="67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T1452" s="19" t="s">
        <v>193</v>
      </c>
      <c r="AU1452" s="19" t="s">
        <v>82</v>
      </c>
    </row>
    <row r="1453" spans="1:65" s="13" customFormat="1" ht="11.25">
      <c r="B1453" s="198"/>
      <c r="C1453" s="199"/>
      <c r="D1453" s="200" t="s">
        <v>195</v>
      </c>
      <c r="E1453" s="201" t="s">
        <v>19</v>
      </c>
      <c r="F1453" s="202" t="s">
        <v>2346</v>
      </c>
      <c r="G1453" s="199"/>
      <c r="H1453" s="201" t="s">
        <v>19</v>
      </c>
      <c r="I1453" s="203"/>
      <c r="J1453" s="199"/>
      <c r="K1453" s="199"/>
      <c r="L1453" s="204"/>
      <c r="M1453" s="205"/>
      <c r="N1453" s="206"/>
      <c r="O1453" s="206"/>
      <c r="P1453" s="206"/>
      <c r="Q1453" s="206"/>
      <c r="R1453" s="206"/>
      <c r="S1453" s="206"/>
      <c r="T1453" s="207"/>
      <c r="AT1453" s="208" t="s">
        <v>195</v>
      </c>
      <c r="AU1453" s="208" t="s">
        <v>82</v>
      </c>
      <c r="AV1453" s="13" t="s">
        <v>80</v>
      </c>
      <c r="AW1453" s="13" t="s">
        <v>35</v>
      </c>
      <c r="AX1453" s="13" t="s">
        <v>73</v>
      </c>
      <c r="AY1453" s="208" t="s">
        <v>185</v>
      </c>
    </row>
    <row r="1454" spans="1:65" s="14" customFormat="1" ht="11.25">
      <c r="B1454" s="209"/>
      <c r="C1454" s="210"/>
      <c r="D1454" s="200" t="s">
        <v>195</v>
      </c>
      <c r="E1454" s="211" t="s">
        <v>19</v>
      </c>
      <c r="F1454" s="212" t="s">
        <v>2395</v>
      </c>
      <c r="G1454" s="210"/>
      <c r="H1454" s="213">
        <v>19.899999999999999</v>
      </c>
      <c r="I1454" s="214"/>
      <c r="J1454" s="210"/>
      <c r="K1454" s="210"/>
      <c r="L1454" s="215"/>
      <c r="M1454" s="216"/>
      <c r="N1454" s="217"/>
      <c r="O1454" s="217"/>
      <c r="P1454" s="217"/>
      <c r="Q1454" s="217"/>
      <c r="R1454" s="217"/>
      <c r="S1454" s="217"/>
      <c r="T1454" s="218"/>
      <c r="AT1454" s="219" t="s">
        <v>195</v>
      </c>
      <c r="AU1454" s="219" t="s">
        <v>82</v>
      </c>
      <c r="AV1454" s="14" t="s">
        <v>82</v>
      </c>
      <c r="AW1454" s="14" t="s">
        <v>35</v>
      </c>
      <c r="AX1454" s="14" t="s">
        <v>73</v>
      </c>
      <c r="AY1454" s="219" t="s">
        <v>185</v>
      </c>
    </row>
    <row r="1455" spans="1:65" s="15" customFormat="1" ht="11.25">
      <c r="B1455" s="220"/>
      <c r="C1455" s="221"/>
      <c r="D1455" s="200" t="s">
        <v>195</v>
      </c>
      <c r="E1455" s="222" t="s">
        <v>19</v>
      </c>
      <c r="F1455" s="223" t="s">
        <v>226</v>
      </c>
      <c r="G1455" s="221"/>
      <c r="H1455" s="224">
        <v>19.899999999999999</v>
      </c>
      <c r="I1455" s="225"/>
      <c r="J1455" s="221"/>
      <c r="K1455" s="221"/>
      <c r="L1455" s="226"/>
      <c r="M1455" s="227"/>
      <c r="N1455" s="228"/>
      <c r="O1455" s="228"/>
      <c r="P1455" s="228"/>
      <c r="Q1455" s="228"/>
      <c r="R1455" s="228"/>
      <c r="S1455" s="228"/>
      <c r="T1455" s="229"/>
      <c r="AT1455" s="230" t="s">
        <v>195</v>
      </c>
      <c r="AU1455" s="230" t="s">
        <v>82</v>
      </c>
      <c r="AV1455" s="15" t="s">
        <v>135</v>
      </c>
      <c r="AW1455" s="15" t="s">
        <v>35</v>
      </c>
      <c r="AX1455" s="15" t="s">
        <v>80</v>
      </c>
      <c r="AY1455" s="230" t="s">
        <v>185</v>
      </c>
    </row>
    <row r="1456" spans="1:65" s="2" customFormat="1" ht="24.2" customHeight="1">
      <c r="A1456" s="36"/>
      <c r="B1456" s="37"/>
      <c r="C1456" s="180" t="s">
        <v>2705</v>
      </c>
      <c r="D1456" s="180" t="s">
        <v>187</v>
      </c>
      <c r="E1456" s="181" t="s">
        <v>2035</v>
      </c>
      <c r="F1456" s="182" t="s">
        <v>2036</v>
      </c>
      <c r="G1456" s="183" t="s">
        <v>457</v>
      </c>
      <c r="H1456" s="231"/>
      <c r="I1456" s="185"/>
      <c r="J1456" s="186">
        <f>ROUND(I1456*H1456,2)</f>
        <v>0</v>
      </c>
      <c r="K1456" s="182" t="s">
        <v>191</v>
      </c>
      <c r="L1456" s="41"/>
      <c r="M1456" s="187" t="s">
        <v>19</v>
      </c>
      <c r="N1456" s="188" t="s">
        <v>44</v>
      </c>
      <c r="O1456" s="66"/>
      <c r="P1456" s="189">
        <f>O1456*H1456</f>
        <v>0</v>
      </c>
      <c r="Q1456" s="189">
        <v>0</v>
      </c>
      <c r="R1456" s="189">
        <f>Q1456*H1456</f>
        <v>0</v>
      </c>
      <c r="S1456" s="189">
        <v>0</v>
      </c>
      <c r="T1456" s="190">
        <f>S1456*H1456</f>
        <v>0</v>
      </c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R1456" s="191" t="s">
        <v>339</v>
      </c>
      <c r="AT1456" s="191" t="s">
        <v>187</v>
      </c>
      <c r="AU1456" s="191" t="s">
        <v>82</v>
      </c>
      <c r="AY1456" s="19" t="s">
        <v>185</v>
      </c>
      <c r="BE1456" s="192">
        <f>IF(N1456="základní",J1456,0)</f>
        <v>0</v>
      </c>
      <c r="BF1456" s="192">
        <f>IF(N1456="snížená",J1456,0)</f>
        <v>0</v>
      </c>
      <c r="BG1456" s="192">
        <f>IF(N1456="zákl. přenesená",J1456,0)</f>
        <v>0</v>
      </c>
      <c r="BH1456" s="192">
        <f>IF(N1456="sníž. přenesená",J1456,0)</f>
        <v>0</v>
      </c>
      <c r="BI1456" s="192">
        <f>IF(N1456="nulová",J1456,0)</f>
        <v>0</v>
      </c>
      <c r="BJ1456" s="19" t="s">
        <v>80</v>
      </c>
      <c r="BK1456" s="192">
        <f>ROUND(I1456*H1456,2)</f>
        <v>0</v>
      </c>
      <c r="BL1456" s="19" t="s">
        <v>339</v>
      </c>
      <c r="BM1456" s="191" t="s">
        <v>2706</v>
      </c>
    </row>
    <row r="1457" spans="1:65" s="2" customFormat="1" ht="11.25">
      <c r="A1457" s="36"/>
      <c r="B1457" s="37"/>
      <c r="C1457" s="38"/>
      <c r="D1457" s="193" t="s">
        <v>193</v>
      </c>
      <c r="E1457" s="38"/>
      <c r="F1457" s="194" t="s">
        <v>2038</v>
      </c>
      <c r="G1457" s="38"/>
      <c r="H1457" s="38"/>
      <c r="I1457" s="195"/>
      <c r="J1457" s="38"/>
      <c r="K1457" s="38"/>
      <c r="L1457" s="41"/>
      <c r="M1457" s="196"/>
      <c r="N1457" s="197"/>
      <c r="O1457" s="66"/>
      <c r="P1457" s="66"/>
      <c r="Q1457" s="66"/>
      <c r="R1457" s="66"/>
      <c r="S1457" s="66"/>
      <c r="T1457" s="67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T1457" s="19" t="s">
        <v>193</v>
      </c>
      <c r="AU1457" s="19" t="s">
        <v>82</v>
      </c>
    </row>
    <row r="1458" spans="1:65" s="12" customFormat="1" ht="22.9" customHeight="1">
      <c r="B1458" s="164"/>
      <c r="C1458" s="165"/>
      <c r="D1458" s="166" t="s">
        <v>72</v>
      </c>
      <c r="E1458" s="178" t="s">
        <v>2039</v>
      </c>
      <c r="F1458" s="178" t="s">
        <v>2040</v>
      </c>
      <c r="G1458" s="165"/>
      <c r="H1458" s="165"/>
      <c r="I1458" s="168"/>
      <c r="J1458" s="179">
        <f>BK1458</f>
        <v>0</v>
      </c>
      <c r="K1458" s="165"/>
      <c r="L1458" s="170"/>
      <c r="M1458" s="171"/>
      <c r="N1458" s="172"/>
      <c r="O1458" s="172"/>
      <c r="P1458" s="173">
        <f>SUM(P1459:P1614)</f>
        <v>0</v>
      </c>
      <c r="Q1458" s="172"/>
      <c r="R1458" s="173">
        <f>SUM(R1459:R1614)</f>
        <v>1.0442319999999998</v>
      </c>
      <c r="S1458" s="172"/>
      <c r="T1458" s="174">
        <f>SUM(T1459:T1614)</f>
        <v>0</v>
      </c>
      <c r="AR1458" s="175" t="s">
        <v>82</v>
      </c>
      <c r="AT1458" s="176" t="s">
        <v>72</v>
      </c>
      <c r="AU1458" s="176" t="s">
        <v>80</v>
      </c>
      <c r="AY1458" s="175" t="s">
        <v>185</v>
      </c>
      <c r="BK1458" s="177">
        <f>SUM(BK1459:BK1614)</f>
        <v>0</v>
      </c>
    </row>
    <row r="1459" spans="1:65" s="2" customFormat="1" ht="16.5" customHeight="1">
      <c r="A1459" s="36"/>
      <c r="B1459" s="37"/>
      <c r="C1459" s="180" t="s">
        <v>2707</v>
      </c>
      <c r="D1459" s="180" t="s">
        <v>187</v>
      </c>
      <c r="E1459" s="181" t="s">
        <v>2042</v>
      </c>
      <c r="F1459" s="182" t="s">
        <v>2043</v>
      </c>
      <c r="G1459" s="183" t="s">
        <v>240</v>
      </c>
      <c r="H1459" s="184">
        <v>333.1</v>
      </c>
      <c r="I1459" s="185"/>
      <c r="J1459" s="186">
        <f>ROUND(I1459*H1459,2)</f>
        <v>0</v>
      </c>
      <c r="K1459" s="182" t="s">
        <v>191</v>
      </c>
      <c r="L1459" s="41"/>
      <c r="M1459" s="187" t="s">
        <v>19</v>
      </c>
      <c r="N1459" s="188" t="s">
        <v>44</v>
      </c>
      <c r="O1459" s="66"/>
      <c r="P1459" s="189">
        <f>O1459*H1459</f>
        <v>0</v>
      </c>
      <c r="Q1459" s="189">
        <v>0</v>
      </c>
      <c r="R1459" s="189">
        <f>Q1459*H1459</f>
        <v>0</v>
      </c>
      <c r="S1459" s="189">
        <v>0</v>
      </c>
      <c r="T1459" s="190">
        <f>S1459*H1459</f>
        <v>0</v>
      </c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R1459" s="191" t="s">
        <v>339</v>
      </c>
      <c r="AT1459" s="191" t="s">
        <v>187</v>
      </c>
      <c r="AU1459" s="191" t="s">
        <v>82</v>
      </c>
      <c r="AY1459" s="19" t="s">
        <v>185</v>
      </c>
      <c r="BE1459" s="192">
        <f>IF(N1459="základní",J1459,0)</f>
        <v>0</v>
      </c>
      <c r="BF1459" s="192">
        <f>IF(N1459="snížená",J1459,0)</f>
        <v>0</v>
      </c>
      <c r="BG1459" s="192">
        <f>IF(N1459="zákl. přenesená",J1459,0)</f>
        <v>0</v>
      </c>
      <c r="BH1459" s="192">
        <f>IF(N1459="sníž. přenesená",J1459,0)</f>
        <v>0</v>
      </c>
      <c r="BI1459" s="192">
        <f>IF(N1459="nulová",J1459,0)</f>
        <v>0</v>
      </c>
      <c r="BJ1459" s="19" t="s">
        <v>80</v>
      </c>
      <c r="BK1459" s="192">
        <f>ROUND(I1459*H1459,2)</f>
        <v>0</v>
      </c>
      <c r="BL1459" s="19" t="s">
        <v>339</v>
      </c>
      <c r="BM1459" s="191" t="s">
        <v>2708</v>
      </c>
    </row>
    <row r="1460" spans="1:65" s="2" customFormat="1" ht="11.25">
      <c r="A1460" s="36"/>
      <c r="B1460" s="37"/>
      <c r="C1460" s="38"/>
      <c r="D1460" s="193" t="s">
        <v>193</v>
      </c>
      <c r="E1460" s="38"/>
      <c r="F1460" s="194" t="s">
        <v>2045</v>
      </c>
      <c r="G1460" s="38"/>
      <c r="H1460" s="38"/>
      <c r="I1460" s="195"/>
      <c r="J1460" s="38"/>
      <c r="K1460" s="38"/>
      <c r="L1460" s="41"/>
      <c r="M1460" s="196"/>
      <c r="N1460" s="197"/>
      <c r="O1460" s="66"/>
      <c r="P1460" s="66"/>
      <c r="Q1460" s="66"/>
      <c r="R1460" s="66"/>
      <c r="S1460" s="66"/>
      <c r="T1460" s="67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T1460" s="19" t="s">
        <v>193</v>
      </c>
      <c r="AU1460" s="19" t="s">
        <v>82</v>
      </c>
    </row>
    <row r="1461" spans="1:65" s="13" customFormat="1" ht="11.25">
      <c r="B1461" s="198"/>
      <c r="C1461" s="199"/>
      <c r="D1461" s="200" t="s">
        <v>195</v>
      </c>
      <c r="E1461" s="201" t="s">
        <v>19</v>
      </c>
      <c r="F1461" s="202" t="s">
        <v>2346</v>
      </c>
      <c r="G1461" s="199"/>
      <c r="H1461" s="201" t="s">
        <v>19</v>
      </c>
      <c r="I1461" s="203"/>
      <c r="J1461" s="199"/>
      <c r="K1461" s="199"/>
      <c r="L1461" s="204"/>
      <c r="M1461" s="205"/>
      <c r="N1461" s="206"/>
      <c r="O1461" s="206"/>
      <c r="P1461" s="206"/>
      <c r="Q1461" s="206"/>
      <c r="R1461" s="206"/>
      <c r="S1461" s="206"/>
      <c r="T1461" s="207"/>
      <c r="AT1461" s="208" t="s">
        <v>195</v>
      </c>
      <c r="AU1461" s="208" t="s">
        <v>82</v>
      </c>
      <c r="AV1461" s="13" t="s">
        <v>80</v>
      </c>
      <c r="AW1461" s="13" t="s">
        <v>35</v>
      </c>
      <c r="AX1461" s="13" t="s">
        <v>73</v>
      </c>
      <c r="AY1461" s="208" t="s">
        <v>185</v>
      </c>
    </row>
    <row r="1462" spans="1:65" s="14" customFormat="1" ht="11.25">
      <c r="B1462" s="209"/>
      <c r="C1462" s="210"/>
      <c r="D1462" s="200" t="s">
        <v>195</v>
      </c>
      <c r="E1462" s="211" t="s">
        <v>19</v>
      </c>
      <c r="F1462" s="212" t="s">
        <v>2553</v>
      </c>
      <c r="G1462" s="210"/>
      <c r="H1462" s="213">
        <v>333.1</v>
      </c>
      <c r="I1462" s="214"/>
      <c r="J1462" s="210"/>
      <c r="K1462" s="210"/>
      <c r="L1462" s="215"/>
      <c r="M1462" s="216"/>
      <c r="N1462" s="217"/>
      <c r="O1462" s="217"/>
      <c r="P1462" s="217"/>
      <c r="Q1462" s="217"/>
      <c r="R1462" s="217"/>
      <c r="S1462" s="217"/>
      <c r="T1462" s="218"/>
      <c r="AT1462" s="219" t="s">
        <v>195</v>
      </c>
      <c r="AU1462" s="219" t="s">
        <v>82</v>
      </c>
      <c r="AV1462" s="14" t="s">
        <v>82</v>
      </c>
      <c r="AW1462" s="14" t="s">
        <v>35</v>
      </c>
      <c r="AX1462" s="14" t="s">
        <v>73</v>
      </c>
      <c r="AY1462" s="219" t="s">
        <v>185</v>
      </c>
    </row>
    <row r="1463" spans="1:65" s="15" customFormat="1" ht="11.25">
      <c r="B1463" s="220"/>
      <c r="C1463" s="221"/>
      <c r="D1463" s="200" t="s">
        <v>195</v>
      </c>
      <c r="E1463" s="222" t="s">
        <v>19</v>
      </c>
      <c r="F1463" s="223" t="s">
        <v>226</v>
      </c>
      <c r="G1463" s="221"/>
      <c r="H1463" s="224">
        <v>333.1</v>
      </c>
      <c r="I1463" s="225"/>
      <c r="J1463" s="221"/>
      <c r="K1463" s="221"/>
      <c r="L1463" s="226"/>
      <c r="M1463" s="227"/>
      <c r="N1463" s="228"/>
      <c r="O1463" s="228"/>
      <c r="P1463" s="228"/>
      <c r="Q1463" s="228"/>
      <c r="R1463" s="228"/>
      <c r="S1463" s="228"/>
      <c r="T1463" s="229"/>
      <c r="AT1463" s="230" t="s">
        <v>195</v>
      </c>
      <c r="AU1463" s="230" t="s">
        <v>82</v>
      </c>
      <c r="AV1463" s="15" t="s">
        <v>135</v>
      </c>
      <c r="AW1463" s="15" t="s">
        <v>35</v>
      </c>
      <c r="AX1463" s="15" t="s">
        <v>80</v>
      </c>
      <c r="AY1463" s="230" t="s">
        <v>185</v>
      </c>
    </row>
    <row r="1464" spans="1:65" s="2" customFormat="1" ht="16.5" customHeight="1">
      <c r="A1464" s="36"/>
      <c r="B1464" s="37"/>
      <c r="C1464" s="180" t="s">
        <v>2709</v>
      </c>
      <c r="D1464" s="180" t="s">
        <v>187</v>
      </c>
      <c r="E1464" s="181" t="s">
        <v>2048</v>
      </c>
      <c r="F1464" s="182" t="s">
        <v>2049</v>
      </c>
      <c r="G1464" s="183" t="s">
        <v>240</v>
      </c>
      <c r="H1464" s="184">
        <v>244</v>
      </c>
      <c r="I1464" s="185"/>
      <c r="J1464" s="186">
        <f>ROUND(I1464*H1464,2)</f>
        <v>0</v>
      </c>
      <c r="K1464" s="182" t="s">
        <v>191</v>
      </c>
      <c r="L1464" s="41"/>
      <c r="M1464" s="187" t="s">
        <v>19</v>
      </c>
      <c r="N1464" s="188" t="s">
        <v>44</v>
      </c>
      <c r="O1464" s="66"/>
      <c r="P1464" s="189">
        <f>O1464*H1464</f>
        <v>0</v>
      </c>
      <c r="Q1464" s="189">
        <v>5.0000000000000001E-4</v>
      </c>
      <c r="R1464" s="189">
        <f>Q1464*H1464</f>
        <v>0.122</v>
      </c>
      <c r="S1464" s="189">
        <v>0</v>
      </c>
      <c r="T1464" s="190">
        <f>S1464*H1464</f>
        <v>0</v>
      </c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R1464" s="191" t="s">
        <v>339</v>
      </c>
      <c r="AT1464" s="191" t="s">
        <v>187</v>
      </c>
      <c r="AU1464" s="191" t="s">
        <v>82</v>
      </c>
      <c r="AY1464" s="19" t="s">
        <v>185</v>
      </c>
      <c r="BE1464" s="192">
        <f>IF(N1464="základní",J1464,0)</f>
        <v>0</v>
      </c>
      <c r="BF1464" s="192">
        <f>IF(N1464="snížená",J1464,0)</f>
        <v>0</v>
      </c>
      <c r="BG1464" s="192">
        <f>IF(N1464="zákl. přenesená",J1464,0)</f>
        <v>0</v>
      </c>
      <c r="BH1464" s="192">
        <f>IF(N1464="sníž. přenesená",J1464,0)</f>
        <v>0</v>
      </c>
      <c r="BI1464" s="192">
        <f>IF(N1464="nulová",J1464,0)</f>
        <v>0</v>
      </c>
      <c r="BJ1464" s="19" t="s">
        <v>80</v>
      </c>
      <c r="BK1464" s="192">
        <f>ROUND(I1464*H1464,2)</f>
        <v>0</v>
      </c>
      <c r="BL1464" s="19" t="s">
        <v>339</v>
      </c>
      <c r="BM1464" s="191" t="s">
        <v>2710</v>
      </c>
    </row>
    <row r="1465" spans="1:65" s="2" customFormat="1" ht="11.25">
      <c r="A1465" s="36"/>
      <c r="B1465" s="37"/>
      <c r="C1465" s="38"/>
      <c r="D1465" s="193" t="s">
        <v>193</v>
      </c>
      <c r="E1465" s="38"/>
      <c r="F1465" s="194" t="s">
        <v>2051</v>
      </c>
      <c r="G1465" s="38"/>
      <c r="H1465" s="38"/>
      <c r="I1465" s="195"/>
      <c r="J1465" s="38"/>
      <c r="K1465" s="38"/>
      <c r="L1465" s="41"/>
      <c r="M1465" s="196"/>
      <c r="N1465" s="197"/>
      <c r="O1465" s="66"/>
      <c r="P1465" s="66"/>
      <c r="Q1465" s="66"/>
      <c r="R1465" s="66"/>
      <c r="S1465" s="66"/>
      <c r="T1465" s="67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T1465" s="19" t="s">
        <v>193</v>
      </c>
      <c r="AU1465" s="19" t="s">
        <v>82</v>
      </c>
    </row>
    <row r="1466" spans="1:65" s="13" customFormat="1" ht="11.25">
      <c r="B1466" s="198"/>
      <c r="C1466" s="199"/>
      <c r="D1466" s="200" t="s">
        <v>195</v>
      </c>
      <c r="E1466" s="201" t="s">
        <v>19</v>
      </c>
      <c r="F1466" s="202" t="s">
        <v>2346</v>
      </c>
      <c r="G1466" s="199"/>
      <c r="H1466" s="201" t="s">
        <v>19</v>
      </c>
      <c r="I1466" s="203"/>
      <c r="J1466" s="199"/>
      <c r="K1466" s="199"/>
      <c r="L1466" s="204"/>
      <c r="M1466" s="205"/>
      <c r="N1466" s="206"/>
      <c r="O1466" s="206"/>
      <c r="P1466" s="206"/>
      <c r="Q1466" s="206"/>
      <c r="R1466" s="206"/>
      <c r="S1466" s="206"/>
      <c r="T1466" s="207"/>
      <c r="AT1466" s="208" t="s">
        <v>195</v>
      </c>
      <c r="AU1466" s="208" t="s">
        <v>82</v>
      </c>
      <c r="AV1466" s="13" t="s">
        <v>80</v>
      </c>
      <c r="AW1466" s="13" t="s">
        <v>35</v>
      </c>
      <c r="AX1466" s="13" t="s">
        <v>73</v>
      </c>
      <c r="AY1466" s="208" t="s">
        <v>185</v>
      </c>
    </row>
    <row r="1467" spans="1:65" s="14" customFormat="1" ht="11.25">
      <c r="B1467" s="209"/>
      <c r="C1467" s="210"/>
      <c r="D1467" s="200" t="s">
        <v>195</v>
      </c>
      <c r="E1467" s="211" t="s">
        <v>19</v>
      </c>
      <c r="F1467" s="212" t="s">
        <v>2711</v>
      </c>
      <c r="G1467" s="210"/>
      <c r="H1467" s="213">
        <v>244</v>
      </c>
      <c r="I1467" s="214"/>
      <c r="J1467" s="210"/>
      <c r="K1467" s="210"/>
      <c r="L1467" s="215"/>
      <c r="M1467" s="216"/>
      <c r="N1467" s="217"/>
      <c r="O1467" s="217"/>
      <c r="P1467" s="217"/>
      <c r="Q1467" s="217"/>
      <c r="R1467" s="217"/>
      <c r="S1467" s="217"/>
      <c r="T1467" s="218"/>
      <c r="AT1467" s="219" t="s">
        <v>195</v>
      </c>
      <c r="AU1467" s="219" t="s">
        <v>82</v>
      </c>
      <c r="AV1467" s="14" t="s">
        <v>82</v>
      </c>
      <c r="AW1467" s="14" t="s">
        <v>35</v>
      </c>
      <c r="AX1467" s="14" t="s">
        <v>73</v>
      </c>
      <c r="AY1467" s="219" t="s">
        <v>185</v>
      </c>
    </row>
    <row r="1468" spans="1:65" s="15" customFormat="1" ht="11.25">
      <c r="B1468" s="220"/>
      <c r="C1468" s="221"/>
      <c r="D1468" s="200" t="s">
        <v>195</v>
      </c>
      <c r="E1468" s="222" t="s">
        <v>19</v>
      </c>
      <c r="F1468" s="223" t="s">
        <v>226</v>
      </c>
      <c r="G1468" s="221"/>
      <c r="H1468" s="224">
        <v>244</v>
      </c>
      <c r="I1468" s="225"/>
      <c r="J1468" s="221"/>
      <c r="K1468" s="221"/>
      <c r="L1468" s="226"/>
      <c r="M1468" s="227"/>
      <c r="N1468" s="228"/>
      <c r="O1468" s="228"/>
      <c r="P1468" s="228"/>
      <c r="Q1468" s="228"/>
      <c r="R1468" s="228"/>
      <c r="S1468" s="228"/>
      <c r="T1468" s="229"/>
      <c r="AT1468" s="230" t="s">
        <v>195</v>
      </c>
      <c r="AU1468" s="230" t="s">
        <v>82</v>
      </c>
      <c r="AV1468" s="15" t="s">
        <v>135</v>
      </c>
      <c r="AW1468" s="15" t="s">
        <v>35</v>
      </c>
      <c r="AX1468" s="15" t="s">
        <v>80</v>
      </c>
      <c r="AY1468" s="230" t="s">
        <v>185</v>
      </c>
    </row>
    <row r="1469" spans="1:65" s="2" customFormat="1" ht="24.2" customHeight="1">
      <c r="A1469" s="36"/>
      <c r="B1469" s="37"/>
      <c r="C1469" s="237" t="s">
        <v>2712</v>
      </c>
      <c r="D1469" s="237" t="s">
        <v>520</v>
      </c>
      <c r="E1469" s="238" t="s">
        <v>2054</v>
      </c>
      <c r="F1469" s="239" t="s">
        <v>2055</v>
      </c>
      <c r="G1469" s="240" t="s">
        <v>240</v>
      </c>
      <c r="H1469" s="241">
        <v>268.39999999999998</v>
      </c>
      <c r="I1469" s="242"/>
      <c r="J1469" s="243">
        <f>ROUND(I1469*H1469,2)</f>
        <v>0</v>
      </c>
      <c r="K1469" s="239" t="s">
        <v>191</v>
      </c>
      <c r="L1469" s="244"/>
      <c r="M1469" s="245" t="s">
        <v>19</v>
      </c>
      <c r="N1469" s="246" t="s">
        <v>44</v>
      </c>
      <c r="O1469" s="66"/>
      <c r="P1469" s="189">
        <f>O1469*H1469</f>
        <v>0</v>
      </c>
      <c r="Q1469" s="189">
        <v>1.6999999999999999E-3</v>
      </c>
      <c r="R1469" s="189">
        <f>Q1469*H1469</f>
        <v>0.45627999999999996</v>
      </c>
      <c r="S1469" s="189">
        <v>0</v>
      </c>
      <c r="T1469" s="190">
        <f>S1469*H1469</f>
        <v>0</v>
      </c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R1469" s="191" t="s">
        <v>627</v>
      </c>
      <c r="AT1469" s="191" t="s">
        <v>520</v>
      </c>
      <c r="AU1469" s="191" t="s">
        <v>82</v>
      </c>
      <c r="AY1469" s="19" t="s">
        <v>185</v>
      </c>
      <c r="BE1469" s="192">
        <f>IF(N1469="základní",J1469,0)</f>
        <v>0</v>
      </c>
      <c r="BF1469" s="192">
        <f>IF(N1469="snížená",J1469,0)</f>
        <v>0</v>
      </c>
      <c r="BG1469" s="192">
        <f>IF(N1469="zákl. přenesená",J1469,0)</f>
        <v>0</v>
      </c>
      <c r="BH1469" s="192">
        <f>IF(N1469="sníž. přenesená",J1469,0)</f>
        <v>0</v>
      </c>
      <c r="BI1469" s="192">
        <f>IF(N1469="nulová",J1469,0)</f>
        <v>0</v>
      </c>
      <c r="BJ1469" s="19" t="s">
        <v>80</v>
      </c>
      <c r="BK1469" s="192">
        <f>ROUND(I1469*H1469,2)</f>
        <v>0</v>
      </c>
      <c r="BL1469" s="19" t="s">
        <v>339</v>
      </c>
      <c r="BM1469" s="191" t="s">
        <v>2713</v>
      </c>
    </row>
    <row r="1470" spans="1:65" s="13" customFormat="1" ht="11.25">
      <c r="B1470" s="198"/>
      <c r="C1470" s="199"/>
      <c r="D1470" s="200" t="s">
        <v>195</v>
      </c>
      <c r="E1470" s="201" t="s">
        <v>19</v>
      </c>
      <c r="F1470" s="202" t="s">
        <v>2346</v>
      </c>
      <c r="G1470" s="199"/>
      <c r="H1470" s="201" t="s">
        <v>19</v>
      </c>
      <c r="I1470" s="203"/>
      <c r="J1470" s="199"/>
      <c r="K1470" s="199"/>
      <c r="L1470" s="204"/>
      <c r="M1470" s="205"/>
      <c r="N1470" s="206"/>
      <c r="O1470" s="206"/>
      <c r="P1470" s="206"/>
      <c r="Q1470" s="206"/>
      <c r="R1470" s="206"/>
      <c r="S1470" s="206"/>
      <c r="T1470" s="207"/>
      <c r="AT1470" s="208" t="s">
        <v>195</v>
      </c>
      <c r="AU1470" s="208" t="s">
        <v>82</v>
      </c>
      <c r="AV1470" s="13" t="s">
        <v>80</v>
      </c>
      <c r="AW1470" s="13" t="s">
        <v>35</v>
      </c>
      <c r="AX1470" s="13" t="s">
        <v>73</v>
      </c>
      <c r="AY1470" s="208" t="s">
        <v>185</v>
      </c>
    </row>
    <row r="1471" spans="1:65" s="14" customFormat="1" ht="11.25">
      <c r="B1471" s="209"/>
      <c r="C1471" s="210"/>
      <c r="D1471" s="200" t="s">
        <v>195</v>
      </c>
      <c r="E1471" s="211" t="s">
        <v>19</v>
      </c>
      <c r="F1471" s="212" t="s">
        <v>2711</v>
      </c>
      <c r="G1471" s="210"/>
      <c r="H1471" s="213">
        <v>244</v>
      </c>
      <c r="I1471" s="214"/>
      <c r="J1471" s="210"/>
      <c r="K1471" s="210"/>
      <c r="L1471" s="215"/>
      <c r="M1471" s="216"/>
      <c r="N1471" s="217"/>
      <c r="O1471" s="217"/>
      <c r="P1471" s="217"/>
      <c r="Q1471" s="217"/>
      <c r="R1471" s="217"/>
      <c r="S1471" s="217"/>
      <c r="T1471" s="218"/>
      <c r="AT1471" s="219" t="s">
        <v>195</v>
      </c>
      <c r="AU1471" s="219" t="s">
        <v>82</v>
      </c>
      <c r="AV1471" s="14" t="s">
        <v>82</v>
      </c>
      <c r="AW1471" s="14" t="s">
        <v>35</v>
      </c>
      <c r="AX1471" s="14" t="s">
        <v>73</v>
      </c>
      <c r="AY1471" s="219" t="s">
        <v>185</v>
      </c>
    </row>
    <row r="1472" spans="1:65" s="15" customFormat="1" ht="11.25">
      <c r="B1472" s="220"/>
      <c r="C1472" s="221"/>
      <c r="D1472" s="200" t="s">
        <v>195</v>
      </c>
      <c r="E1472" s="222" t="s">
        <v>19</v>
      </c>
      <c r="F1472" s="223" t="s">
        <v>226</v>
      </c>
      <c r="G1472" s="221"/>
      <c r="H1472" s="224">
        <v>244</v>
      </c>
      <c r="I1472" s="225"/>
      <c r="J1472" s="221"/>
      <c r="K1472" s="221"/>
      <c r="L1472" s="226"/>
      <c r="M1472" s="227"/>
      <c r="N1472" s="228"/>
      <c r="O1472" s="228"/>
      <c r="P1472" s="228"/>
      <c r="Q1472" s="228"/>
      <c r="R1472" s="228"/>
      <c r="S1472" s="228"/>
      <c r="T1472" s="229"/>
      <c r="AT1472" s="230" t="s">
        <v>195</v>
      </c>
      <c r="AU1472" s="230" t="s">
        <v>82</v>
      </c>
      <c r="AV1472" s="15" t="s">
        <v>135</v>
      </c>
      <c r="AW1472" s="15" t="s">
        <v>35</v>
      </c>
      <c r="AX1472" s="15" t="s">
        <v>80</v>
      </c>
      <c r="AY1472" s="230" t="s">
        <v>185</v>
      </c>
    </row>
    <row r="1473" spans="1:65" s="14" customFormat="1" ht="11.25">
      <c r="B1473" s="209"/>
      <c r="C1473" s="210"/>
      <c r="D1473" s="200" t="s">
        <v>195</v>
      </c>
      <c r="E1473" s="210"/>
      <c r="F1473" s="212" t="s">
        <v>2714</v>
      </c>
      <c r="G1473" s="210"/>
      <c r="H1473" s="213">
        <v>268.39999999999998</v>
      </c>
      <c r="I1473" s="214"/>
      <c r="J1473" s="210"/>
      <c r="K1473" s="210"/>
      <c r="L1473" s="215"/>
      <c r="M1473" s="216"/>
      <c r="N1473" s="217"/>
      <c r="O1473" s="217"/>
      <c r="P1473" s="217"/>
      <c r="Q1473" s="217"/>
      <c r="R1473" s="217"/>
      <c r="S1473" s="217"/>
      <c r="T1473" s="218"/>
      <c r="AT1473" s="219" t="s">
        <v>195</v>
      </c>
      <c r="AU1473" s="219" t="s">
        <v>82</v>
      </c>
      <c r="AV1473" s="14" t="s">
        <v>82</v>
      </c>
      <c r="AW1473" s="14" t="s">
        <v>4</v>
      </c>
      <c r="AX1473" s="14" t="s">
        <v>80</v>
      </c>
      <c r="AY1473" s="219" t="s">
        <v>185</v>
      </c>
    </row>
    <row r="1474" spans="1:65" s="2" customFormat="1" ht="21.75" customHeight="1">
      <c r="A1474" s="36"/>
      <c r="B1474" s="37"/>
      <c r="C1474" s="180" t="s">
        <v>2715</v>
      </c>
      <c r="D1474" s="180" t="s">
        <v>187</v>
      </c>
      <c r="E1474" s="181" t="s">
        <v>2716</v>
      </c>
      <c r="F1474" s="182" t="s">
        <v>2717</v>
      </c>
      <c r="G1474" s="183" t="s">
        <v>240</v>
      </c>
      <c r="H1474" s="184">
        <v>89.1</v>
      </c>
      <c r="I1474" s="185"/>
      <c r="J1474" s="186">
        <f>ROUND(I1474*H1474,2)</f>
        <v>0</v>
      </c>
      <c r="K1474" s="182" t="s">
        <v>191</v>
      </c>
      <c r="L1474" s="41"/>
      <c r="M1474" s="187" t="s">
        <v>19</v>
      </c>
      <c r="N1474" s="188" t="s">
        <v>44</v>
      </c>
      <c r="O1474" s="66"/>
      <c r="P1474" s="189">
        <f>O1474*H1474</f>
        <v>0</v>
      </c>
      <c r="Q1474" s="189">
        <v>4.0000000000000002E-4</v>
      </c>
      <c r="R1474" s="189">
        <f>Q1474*H1474</f>
        <v>3.5639999999999998E-2</v>
      </c>
      <c r="S1474" s="189">
        <v>0</v>
      </c>
      <c r="T1474" s="190">
        <f>S1474*H1474</f>
        <v>0</v>
      </c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R1474" s="191" t="s">
        <v>339</v>
      </c>
      <c r="AT1474" s="191" t="s">
        <v>187</v>
      </c>
      <c r="AU1474" s="191" t="s">
        <v>82</v>
      </c>
      <c r="AY1474" s="19" t="s">
        <v>185</v>
      </c>
      <c r="BE1474" s="192">
        <f>IF(N1474="základní",J1474,0)</f>
        <v>0</v>
      </c>
      <c r="BF1474" s="192">
        <f>IF(N1474="snížená",J1474,0)</f>
        <v>0</v>
      </c>
      <c r="BG1474" s="192">
        <f>IF(N1474="zákl. přenesená",J1474,0)</f>
        <v>0</v>
      </c>
      <c r="BH1474" s="192">
        <f>IF(N1474="sníž. přenesená",J1474,0)</f>
        <v>0</v>
      </c>
      <c r="BI1474" s="192">
        <f>IF(N1474="nulová",J1474,0)</f>
        <v>0</v>
      </c>
      <c r="BJ1474" s="19" t="s">
        <v>80</v>
      </c>
      <c r="BK1474" s="192">
        <f>ROUND(I1474*H1474,2)</f>
        <v>0</v>
      </c>
      <c r="BL1474" s="19" t="s">
        <v>339</v>
      </c>
      <c r="BM1474" s="191" t="s">
        <v>2718</v>
      </c>
    </row>
    <row r="1475" spans="1:65" s="2" customFormat="1" ht="11.25">
      <c r="A1475" s="36"/>
      <c r="B1475" s="37"/>
      <c r="C1475" s="38"/>
      <c r="D1475" s="193" t="s">
        <v>193</v>
      </c>
      <c r="E1475" s="38"/>
      <c r="F1475" s="194" t="s">
        <v>2719</v>
      </c>
      <c r="G1475" s="38"/>
      <c r="H1475" s="38"/>
      <c r="I1475" s="195"/>
      <c r="J1475" s="38"/>
      <c r="K1475" s="38"/>
      <c r="L1475" s="41"/>
      <c r="M1475" s="196"/>
      <c r="N1475" s="197"/>
      <c r="O1475" s="66"/>
      <c r="P1475" s="66"/>
      <c r="Q1475" s="66"/>
      <c r="R1475" s="66"/>
      <c r="S1475" s="66"/>
      <c r="T1475" s="67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T1475" s="19" t="s">
        <v>193</v>
      </c>
      <c r="AU1475" s="19" t="s">
        <v>82</v>
      </c>
    </row>
    <row r="1476" spans="1:65" s="13" customFormat="1" ht="11.25">
      <c r="B1476" s="198"/>
      <c r="C1476" s="199"/>
      <c r="D1476" s="200" t="s">
        <v>195</v>
      </c>
      <c r="E1476" s="201" t="s">
        <v>19</v>
      </c>
      <c r="F1476" s="202" t="s">
        <v>2346</v>
      </c>
      <c r="G1476" s="199"/>
      <c r="H1476" s="201" t="s">
        <v>19</v>
      </c>
      <c r="I1476" s="203"/>
      <c r="J1476" s="199"/>
      <c r="K1476" s="199"/>
      <c r="L1476" s="204"/>
      <c r="M1476" s="205"/>
      <c r="N1476" s="206"/>
      <c r="O1476" s="206"/>
      <c r="P1476" s="206"/>
      <c r="Q1476" s="206"/>
      <c r="R1476" s="206"/>
      <c r="S1476" s="206"/>
      <c r="T1476" s="207"/>
      <c r="AT1476" s="208" t="s">
        <v>195</v>
      </c>
      <c r="AU1476" s="208" t="s">
        <v>82</v>
      </c>
      <c r="AV1476" s="13" t="s">
        <v>80</v>
      </c>
      <c r="AW1476" s="13" t="s">
        <v>35</v>
      </c>
      <c r="AX1476" s="13" t="s">
        <v>73</v>
      </c>
      <c r="AY1476" s="208" t="s">
        <v>185</v>
      </c>
    </row>
    <row r="1477" spans="1:65" s="14" customFormat="1" ht="11.25">
      <c r="B1477" s="209"/>
      <c r="C1477" s="210"/>
      <c r="D1477" s="200" t="s">
        <v>195</v>
      </c>
      <c r="E1477" s="211" t="s">
        <v>19</v>
      </c>
      <c r="F1477" s="212" t="s">
        <v>2720</v>
      </c>
      <c r="G1477" s="210"/>
      <c r="H1477" s="213">
        <v>89.1</v>
      </c>
      <c r="I1477" s="214"/>
      <c r="J1477" s="210"/>
      <c r="K1477" s="210"/>
      <c r="L1477" s="215"/>
      <c r="M1477" s="216"/>
      <c r="N1477" s="217"/>
      <c r="O1477" s="217"/>
      <c r="P1477" s="217"/>
      <c r="Q1477" s="217"/>
      <c r="R1477" s="217"/>
      <c r="S1477" s="217"/>
      <c r="T1477" s="218"/>
      <c r="AT1477" s="219" t="s">
        <v>195</v>
      </c>
      <c r="AU1477" s="219" t="s">
        <v>82</v>
      </c>
      <c r="AV1477" s="14" t="s">
        <v>82</v>
      </c>
      <c r="AW1477" s="14" t="s">
        <v>35</v>
      </c>
      <c r="AX1477" s="14" t="s">
        <v>73</v>
      </c>
      <c r="AY1477" s="219" t="s">
        <v>185</v>
      </c>
    </row>
    <row r="1478" spans="1:65" s="15" customFormat="1" ht="11.25">
      <c r="B1478" s="220"/>
      <c r="C1478" s="221"/>
      <c r="D1478" s="200" t="s">
        <v>195</v>
      </c>
      <c r="E1478" s="222" t="s">
        <v>19</v>
      </c>
      <c r="F1478" s="223" t="s">
        <v>226</v>
      </c>
      <c r="G1478" s="221"/>
      <c r="H1478" s="224">
        <v>89.1</v>
      </c>
      <c r="I1478" s="225"/>
      <c r="J1478" s="221"/>
      <c r="K1478" s="221"/>
      <c r="L1478" s="226"/>
      <c r="M1478" s="227"/>
      <c r="N1478" s="228"/>
      <c r="O1478" s="228"/>
      <c r="P1478" s="228"/>
      <c r="Q1478" s="228"/>
      <c r="R1478" s="228"/>
      <c r="S1478" s="228"/>
      <c r="T1478" s="229"/>
      <c r="AT1478" s="230" t="s">
        <v>195</v>
      </c>
      <c r="AU1478" s="230" t="s">
        <v>82</v>
      </c>
      <c r="AV1478" s="15" t="s">
        <v>135</v>
      </c>
      <c r="AW1478" s="15" t="s">
        <v>35</v>
      </c>
      <c r="AX1478" s="15" t="s">
        <v>80</v>
      </c>
      <c r="AY1478" s="230" t="s">
        <v>185</v>
      </c>
    </row>
    <row r="1479" spans="1:65" s="2" customFormat="1" ht="16.5" customHeight="1">
      <c r="A1479" s="36"/>
      <c r="B1479" s="37"/>
      <c r="C1479" s="237" t="s">
        <v>2721</v>
      </c>
      <c r="D1479" s="237" t="s">
        <v>520</v>
      </c>
      <c r="E1479" s="238" t="s">
        <v>2065</v>
      </c>
      <c r="F1479" s="239" t="s">
        <v>2066</v>
      </c>
      <c r="G1479" s="240" t="s">
        <v>240</v>
      </c>
      <c r="H1479" s="241">
        <v>98.01</v>
      </c>
      <c r="I1479" s="242"/>
      <c r="J1479" s="243">
        <f>ROUND(I1479*H1479,2)</f>
        <v>0</v>
      </c>
      <c r="K1479" s="239" t="s">
        <v>191</v>
      </c>
      <c r="L1479" s="244"/>
      <c r="M1479" s="245" t="s">
        <v>19</v>
      </c>
      <c r="N1479" s="246" t="s">
        <v>44</v>
      </c>
      <c r="O1479" s="66"/>
      <c r="P1479" s="189">
        <f>O1479*H1479</f>
        <v>0</v>
      </c>
      <c r="Q1479" s="189">
        <v>3.3999999999999998E-3</v>
      </c>
      <c r="R1479" s="189">
        <f>Q1479*H1479</f>
        <v>0.33323399999999997</v>
      </c>
      <c r="S1479" s="189">
        <v>0</v>
      </c>
      <c r="T1479" s="190">
        <f>S1479*H1479</f>
        <v>0</v>
      </c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R1479" s="191" t="s">
        <v>627</v>
      </c>
      <c r="AT1479" s="191" t="s">
        <v>520</v>
      </c>
      <c r="AU1479" s="191" t="s">
        <v>82</v>
      </c>
      <c r="AY1479" s="19" t="s">
        <v>185</v>
      </c>
      <c r="BE1479" s="192">
        <f>IF(N1479="základní",J1479,0)</f>
        <v>0</v>
      </c>
      <c r="BF1479" s="192">
        <f>IF(N1479="snížená",J1479,0)</f>
        <v>0</v>
      </c>
      <c r="BG1479" s="192">
        <f>IF(N1479="zákl. přenesená",J1479,0)</f>
        <v>0</v>
      </c>
      <c r="BH1479" s="192">
        <f>IF(N1479="sníž. přenesená",J1479,0)</f>
        <v>0</v>
      </c>
      <c r="BI1479" s="192">
        <f>IF(N1479="nulová",J1479,0)</f>
        <v>0</v>
      </c>
      <c r="BJ1479" s="19" t="s">
        <v>80</v>
      </c>
      <c r="BK1479" s="192">
        <f>ROUND(I1479*H1479,2)</f>
        <v>0</v>
      </c>
      <c r="BL1479" s="19" t="s">
        <v>339</v>
      </c>
      <c r="BM1479" s="191" t="s">
        <v>2722</v>
      </c>
    </row>
    <row r="1480" spans="1:65" s="13" customFormat="1" ht="11.25">
      <c r="B1480" s="198"/>
      <c r="C1480" s="199"/>
      <c r="D1480" s="200" t="s">
        <v>195</v>
      </c>
      <c r="E1480" s="201" t="s">
        <v>19</v>
      </c>
      <c r="F1480" s="202" t="s">
        <v>2346</v>
      </c>
      <c r="G1480" s="199"/>
      <c r="H1480" s="201" t="s">
        <v>19</v>
      </c>
      <c r="I1480" s="203"/>
      <c r="J1480" s="199"/>
      <c r="K1480" s="199"/>
      <c r="L1480" s="204"/>
      <c r="M1480" s="205"/>
      <c r="N1480" s="206"/>
      <c r="O1480" s="206"/>
      <c r="P1480" s="206"/>
      <c r="Q1480" s="206"/>
      <c r="R1480" s="206"/>
      <c r="S1480" s="206"/>
      <c r="T1480" s="207"/>
      <c r="AT1480" s="208" t="s">
        <v>195</v>
      </c>
      <c r="AU1480" s="208" t="s">
        <v>82</v>
      </c>
      <c r="AV1480" s="13" t="s">
        <v>80</v>
      </c>
      <c r="AW1480" s="13" t="s">
        <v>35</v>
      </c>
      <c r="AX1480" s="13" t="s">
        <v>73</v>
      </c>
      <c r="AY1480" s="208" t="s">
        <v>185</v>
      </c>
    </row>
    <row r="1481" spans="1:65" s="14" customFormat="1" ht="11.25">
      <c r="B1481" s="209"/>
      <c r="C1481" s="210"/>
      <c r="D1481" s="200" t="s">
        <v>195</v>
      </c>
      <c r="E1481" s="211" t="s">
        <v>19</v>
      </c>
      <c r="F1481" s="212" t="s">
        <v>2720</v>
      </c>
      <c r="G1481" s="210"/>
      <c r="H1481" s="213">
        <v>89.1</v>
      </c>
      <c r="I1481" s="214"/>
      <c r="J1481" s="210"/>
      <c r="K1481" s="210"/>
      <c r="L1481" s="215"/>
      <c r="M1481" s="216"/>
      <c r="N1481" s="217"/>
      <c r="O1481" s="217"/>
      <c r="P1481" s="217"/>
      <c r="Q1481" s="217"/>
      <c r="R1481" s="217"/>
      <c r="S1481" s="217"/>
      <c r="T1481" s="218"/>
      <c r="AT1481" s="219" t="s">
        <v>195</v>
      </c>
      <c r="AU1481" s="219" t="s">
        <v>82</v>
      </c>
      <c r="AV1481" s="14" t="s">
        <v>82</v>
      </c>
      <c r="AW1481" s="14" t="s">
        <v>35</v>
      </c>
      <c r="AX1481" s="14" t="s">
        <v>73</v>
      </c>
      <c r="AY1481" s="219" t="s">
        <v>185</v>
      </c>
    </row>
    <row r="1482" spans="1:65" s="15" customFormat="1" ht="11.25">
      <c r="B1482" s="220"/>
      <c r="C1482" s="221"/>
      <c r="D1482" s="200" t="s">
        <v>195</v>
      </c>
      <c r="E1482" s="222" t="s">
        <v>19</v>
      </c>
      <c r="F1482" s="223" t="s">
        <v>226</v>
      </c>
      <c r="G1482" s="221"/>
      <c r="H1482" s="224">
        <v>89.1</v>
      </c>
      <c r="I1482" s="225"/>
      <c r="J1482" s="221"/>
      <c r="K1482" s="221"/>
      <c r="L1482" s="226"/>
      <c r="M1482" s="227"/>
      <c r="N1482" s="228"/>
      <c r="O1482" s="228"/>
      <c r="P1482" s="228"/>
      <c r="Q1482" s="228"/>
      <c r="R1482" s="228"/>
      <c r="S1482" s="228"/>
      <c r="T1482" s="229"/>
      <c r="AT1482" s="230" t="s">
        <v>195</v>
      </c>
      <c r="AU1482" s="230" t="s">
        <v>82</v>
      </c>
      <c r="AV1482" s="15" t="s">
        <v>135</v>
      </c>
      <c r="AW1482" s="15" t="s">
        <v>35</v>
      </c>
      <c r="AX1482" s="15" t="s">
        <v>80</v>
      </c>
      <c r="AY1482" s="230" t="s">
        <v>185</v>
      </c>
    </row>
    <row r="1483" spans="1:65" s="14" customFormat="1" ht="11.25">
      <c r="B1483" s="209"/>
      <c r="C1483" s="210"/>
      <c r="D1483" s="200" t="s">
        <v>195</v>
      </c>
      <c r="E1483" s="210"/>
      <c r="F1483" s="212" t="s">
        <v>2723</v>
      </c>
      <c r="G1483" s="210"/>
      <c r="H1483" s="213">
        <v>98.01</v>
      </c>
      <c r="I1483" s="214"/>
      <c r="J1483" s="210"/>
      <c r="K1483" s="210"/>
      <c r="L1483" s="215"/>
      <c r="M1483" s="216"/>
      <c r="N1483" s="217"/>
      <c r="O1483" s="217"/>
      <c r="P1483" s="217"/>
      <c r="Q1483" s="217"/>
      <c r="R1483" s="217"/>
      <c r="S1483" s="217"/>
      <c r="T1483" s="218"/>
      <c r="AT1483" s="219" t="s">
        <v>195</v>
      </c>
      <c r="AU1483" s="219" t="s">
        <v>82</v>
      </c>
      <c r="AV1483" s="14" t="s">
        <v>82</v>
      </c>
      <c r="AW1483" s="14" t="s">
        <v>4</v>
      </c>
      <c r="AX1483" s="14" t="s">
        <v>80</v>
      </c>
      <c r="AY1483" s="219" t="s">
        <v>185</v>
      </c>
    </row>
    <row r="1484" spans="1:65" s="2" customFormat="1" ht="16.5" customHeight="1">
      <c r="A1484" s="36"/>
      <c r="B1484" s="37"/>
      <c r="C1484" s="180" t="s">
        <v>2724</v>
      </c>
      <c r="D1484" s="180" t="s">
        <v>187</v>
      </c>
      <c r="E1484" s="181" t="s">
        <v>2070</v>
      </c>
      <c r="F1484" s="182" t="s">
        <v>2071</v>
      </c>
      <c r="G1484" s="183" t="s">
        <v>499</v>
      </c>
      <c r="H1484" s="184">
        <v>268.988</v>
      </c>
      <c r="I1484" s="185"/>
      <c r="J1484" s="186">
        <f>ROUND(I1484*H1484,2)</f>
        <v>0</v>
      </c>
      <c r="K1484" s="182" t="s">
        <v>191</v>
      </c>
      <c r="L1484" s="41"/>
      <c r="M1484" s="187" t="s">
        <v>19</v>
      </c>
      <c r="N1484" s="188" t="s">
        <v>44</v>
      </c>
      <c r="O1484" s="66"/>
      <c r="P1484" s="189">
        <f>O1484*H1484</f>
        <v>0</v>
      </c>
      <c r="Q1484" s="189">
        <v>3.0000000000000001E-5</v>
      </c>
      <c r="R1484" s="189">
        <f>Q1484*H1484</f>
        <v>8.0696399999999995E-3</v>
      </c>
      <c r="S1484" s="189">
        <v>0</v>
      </c>
      <c r="T1484" s="190">
        <f>S1484*H1484</f>
        <v>0</v>
      </c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R1484" s="191" t="s">
        <v>339</v>
      </c>
      <c r="AT1484" s="191" t="s">
        <v>187</v>
      </c>
      <c r="AU1484" s="191" t="s">
        <v>82</v>
      </c>
      <c r="AY1484" s="19" t="s">
        <v>185</v>
      </c>
      <c r="BE1484" s="192">
        <f>IF(N1484="základní",J1484,0)</f>
        <v>0</v>
      </c>
      <c r="BF1484" s="192">
        <f>IF(N1484="snížená",J1484,0)</f>
        <v>0</v>
      </c>
      <c r="BG1484" s="192">
        <f>IF(N1484="zákl. přenesená",J1484,0)</f>
        <v>0</v>
      </c>
      <c r="BH1484" s="192">
        <f>IF(N1484="sníž. přenesená",J1484,0)</f>
        <v>0</v>
      </c>
      <c r="BI1484" s="192">
        <f>IF(N1484="nulová",J1484,0)</f>
        <v>0</v>
      </c>
      <c r="BJ1484" s="19" t="s">
        <v>80</v>
      </c>
      <c r="BK1484" s="192">
        <f>ROUND(I1484*H1484,2)</f>
        <v>0</v>
      </c>
      <c r="BL1484" s="19" t="s">
        <v>339</v>
      </c>
      <c r="BM1484" s="191" t="s">
        <v>2725</v>
      </c>
    </row>
    <row r="1485" spans="1:65" s="2" customFormat="1" ht="11.25">
      <c r="A1485" s="36"/>
      <c r="B1485" s="37"/>
      <c r="C1485" s="38"/>
      <c r="D1485" s="193" t="s">
        <v>193</v>
      </c>
      <c r="E1485" s="38"/>
      <c r="F1485" s="194" t="s">
        <v>2073</v>
      </c>
      <c r="G1485" s="38"/>
      <c r="H1485" s="38"/>
      <c r="I1485" s="195"/>
      <c r="J1485" s="38"/>
      <c r="K1485" s="38"/>
      <c r="L1485" s="41"/>
      <c r="M1485" s="196"/>
      <c r="N1485" s="197"/>
      <c r="O1485" s="66"/>
      <c r="P1485" s="66"/>
      <c r="Q1485" s="66"/>
      <c r="R1485" s="66"/>
      <c r="S1485" s="66"/>
      <c r="T1485" s="67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T1485" s="19" t="s">
        <v>193</v>
      </c>
      <c r="AU1485" s="19" t="s">
        <v>82</v>
      </c>
    </row>
    <row r="1486" spans="1:65" s="13" customFormat="1" ht="11.25">
      <c r="B1486" s="198"/>
      <c r="C1486" s="199"/>
      <c r="D1486" s="200" t="s">
        <v>195</v>
      </c>
      <c r="E1486" s="201" t="s">
        <v>19</v>
      </c>
      <c r="F1486" s="202" t="s">
        <v>2209</v>
      </c>
      <c r="G1486" s="199"/>
      <c r="H1486" s="201" t="s">
        <v>19</v>
      </c>
      <c r="I1486" s="203"/>
      <c r="J1486" s="199"/>
      <c r="K1486" s="199"/>
      <c r="L1486" s="204"/>
      <c r="M1486" s="205"/>
      <c r="N1486" s="206"/>
      <c r="O1486" s="206"/>
      <c r="P1486" s="206"/>
      <c r="Q1486" s="206"/>
      <c r="R1486" s="206"/>
      <c r="S1486" s="206"/>
      <c r="T1486" s="207"/>
      <c r="AT1486" s="208" t="s">
        <v>195</v>
      </c>
      <c r="AU1486" s="208" t="s">
        <v>82</v>
      </c>
      <c r="AV1486" s="13" t="s">
        <v>80</v>
      </c>
      <c r="AW1486" s="13" t="s">
        <v>35</v>
      </c>
      <c r="AX1486" s="13" t="s">
        <v>73</v>
      </c>
      <c r="AY1486" s="208" t="s">
        <v>185</v>
      </c>
    </row>
    <row r="1487" spans="1:65" s="13" customFormat="1" ht="11.25">
      <c r="B1487" s="198"/>
      <c r="C1487" s="199"/>
      <c r="D1487" s="200" t="s">
        <v>195</v>
      </c>
      <c r="E1487" s="201" t="s">
        <v>19</v>
      </c>
      <c r="F1487" s="202" t="s">
        <v>2296</v>
      </c>
      <c r="G1487" s="199"/>
      <c r="H1487" s="201" t="s">
        <v>19</v>
      </c>
      <c r="I1487" s="203"/>
      <c r="J1487" s="199"/>
      <c r="K1487" s="199"/>
      <c r="L1487" s="204"/>
      <c r="M1487" s="205"/>
      <c r="N1487" s="206"/>
      <c r="O1487" s="206"/>
      <c r="P1487" s="206"/>
      <c r="Q1487" s="206"/>
      <c r="R1487" s="206"/>
      <c r="S1487" s="206"/>
      <c r="T1487" s="207"/>
      <c r="AT1487" s="208" t="s">
        <v>195</v>
      </c>
      <c r="AU1487" s="208" t="s">
        <v>82</v>
      </c>
      <c r="AV1487" s="13" t="s">
        <v>80</v>
      </c>
      <c r="AW1487" s="13" t="s">
        <v>35</v>
      </c>
      <c r="AX1487" s="13" t="s">
        <v>73</v>
      </c>
      <c r="AY1487" s="208" t="s">
        <v>185</v>
      </c>
    </row>
    <row r="1488" spans="1:65" s="14" customFormat="1" ht="11.25">
      <c r="B1488" s="209"/>
      <c r="C1488" s="210"/>
      <c r="D1488" s="200" t="s">
        <v>195</v>
      </c>
      <c r="E1488" s="211" t="s">
        <v>19</v>
      </c>
      <c r="F1488" s="212" t="s">
        <v>2350</v>
      </c>
      <c r="G1488" s="210"/>
      <c r="H1488" s="213">
        <v>25.25</v>
      </c>
      <c r="I1488" s="214"/>
      <c r="J1488" s="210"/>
      <c r="K1488" s="210"/>
      <c r="L1488" s="215"/>
      <c r="M1488" s="216"/>
      <c r="N1488" s="217"/>
      <c r="O1488" s="217"/>
      <c r="P1488" s="217"/>
      <c r="Q1488" s="217"/>
      <c r="R1488" s="217"/>
      <c r="S1488" s="217"/>
      <c r="T1488" s="218"/>
      <c r="AT1488" s="219" t="s">
        <v>195</v>
      </c>
      <c r="AU1488" s="219" t="s">
        <v>82</v>
      </c>
      <c r="AV1488" s="14" t="s">
        <v>82</v>
      </c>
      <c r="AW1488" s="14" t="s">
        <v>35</v>
      </c>
      <c r="AX1488" s="14" t="s">
        <v>73</v>
      </c>
      <c r="AY1488" s="219" t="s">
        <v>185</v>
      </c>
    </row>
    <row r="1489" spans="2:51" s="14" customFormat="1" ht="11.25">
      <c r="B1489" s="209"/>
      <c r="C1489" s="210"/>
      <c r="D1489" s="200" t="s">
        <v>195</v>
      </c>
      <c r="E1489" s="211" t="s">
        <v>19</v>
      </c>
      <c r="F1489" s="212" t="s">
        <v>2351</v>
      </c>
      <c r="G1489" s="210"/>
      <c r="H1489" s="213">
        <v>50.075000000000003</v>
      </c>
      <c r="I1489" s="214"/>
      <c r="J1489" s="210"/>
      <c r="K1489" s="210"/>
      <c r="L1489" s="215"/>
      <c r="M1489" s="216"/>
      <c r="N1489" s="217"/>
      <c r="O1489" s="217"/>
      <c r="P1489" s="217"/>
      <c r="Q1489" s="217"/>
      <c r="R1489" s="217"/>
      <c r="S1489" s="217"/>
      <c r="T1489" s="218"/>
      <c r="AT1489" s="219" t="s">
        <v>195</v>
      </c>
      <c r="AU1489" s="219" t="s">
        <v>82</v>
      </c>
      <c r="AV1489" s="14" t="s">
        <v>82</v>
      </c>
      <c r="AW1489" s="14" t="s">
        <v>35</v>
      </c>
      <c r="AX1489" s="14" t="s">
        <v>73</v>
      </c>
      <c r="AY1489" s="219" t="s">
        <v>185</v>
      </c>
    </row>
    <row r="1490" spans="2:51" s="14" customFormat="1" ht="11.25">
      <c r="B1490" s="209"/>
      <c r="C1490" s="210"/>
      <c r="D1490" s="200" t="s">
        <v>195</v>
      </c>
      <c r="E1490" s="211" t="s">
        <v>19</v>
      </c>
      <c r="F1490" s="212" t="s">
        <v>2726</v>
      </c>
      <c r="G1490" s="210"/>
      <c r="H1490" s="213">
        <v>-8.4499999999999993</v>
      </c>
      <c r="I1490" s="214"/>
      <c r="J1490" s="210"/>
      <c r="K1490" s="210"/>
      <c r="L1490" s="215"/>
      <c r="M1490" s="216"/>
      <c r="N1490" s="217"/>
      <c r="O1490" s="217"/>
      <c r="P1490" s="217"/>
      <c r="Q1490" s="217"/>
      <c r="R1490" s="217"/>
      <c r="S1490" s="217"/>
      <c r="T1490" s="218"/>
      <c r="AT1490" s="219" t="s">
        <v>195</v>
      </c>
      <c r="AU1490" s="219" t="s">
        <v>82</v>
      </c>
      <c r="AV1490" s="14" t="s">
        <v>82</v>
      </c>
      <c r="AW1490" s="14" t="s">
        <v>35</v>
      </c>
      <c r="AX1490" s="14" t="s">
        <v>73</v>
      </c>
      <c r="AY1490" s="219" t="s">
        <v>185</v>
      </c>
    </row>
    <row r="1491" spans="2:51" s="14" customFormat="1" ht="11.25">
      <c r="B1491" s="209"/>
      <c r="C1491" s="210"/>
      <c r="D1491" s="200" t="s">
        <v>195</v>
      </c>
      <c r="E1491" s="211" t="s">
        <v>19</v>
      </c>
      <c r="F1491" s="212" t="s">
        <v>2727</v>
      </c>
      <c r="G1491" s="210"/>
      <c r="H1491" s="213">
        <v>-11.25</v>
      </c>
      <c r="I1491" s="214"/>
      <c r="J1491" s="210"/>
      <c r="K1491" s="210"/>
      <c r="L1491" s="215"/>
      <c r="M1491" s="216"/>
      <c r="N1491" s="217"/>
      <c r="O1491" s="217"/>
      <c r="P1491" s="217"/>
      <c r="Q1491" s="217"/>
      <c r="R1491" s="217"/>
      <c r="S1491" s="217"/>
      <c r="T1491" s="218"/>
      <c r="AT1491" s="219" t="s">
        <v>195</v>
      </c>
      <c r="AU1491" s="219" t="s">
        <v>82</v>
      </c>
      <c r="AV1491" s="14" t="s">
        <v>82</v>
      </c>
      <c r="AW1491" s="14" t="s">
        <v>35</v>
      </c>
      <c r="AX1491" s="14" t="s">
        <v>73</v>
      </c>
      <c r="AY1491" s="219" t="s">
        <v>185</v>
      </c>
    </row>
    <row r="1492" spans="2:51" s="14" customFormat="1" ht="11.25">
      <c r="B1492" s="209"/>
      <c r="C1492" s="210"/>
      <c r="D1492" s="200" t="s">
        <v>195</v>
      </c>
      <c r="E1492" s="211" t="s">
        <v>19</v>
      </c>
      <c r="F1492" s="212" t="s">
        <v>2728</v>
      </c>
      <c r="G1492" s="210"/>
      <c r="H1492" s="213">
        <v>-3.6</v>
      </c>
      <c r="I1492" s="214"/>
      <c r="J1492" s="210"/>
      <c r="K1492" s="210"/>
      <c r="L1492" s="215"/>
      <c r="M1492" s="216"/>
      <c r="N1492" s="217"/>
      <c r="O1492" s="217"/>
      <c r="P1492" s="217"/>
      <c r="Q1492" s="217"/>
      <c r="R1492" s="217"/>
      <c r="S1492" s="217"/>
      <c r="T1492" s="218"/>
      <c r="AT1492" s="219" t="s">
        <v>195</v>
      </c>
      <c r="AU1492" s="219" t="s">
        <v>82</v>
      </c>
      <c r="AV1492" s="14" t="s">
        <v>82</v>
      </c>
      <c r="AW1492" s="14" t="s">
        <v>35</v>
      </c>
      <c r="AX1492" s="14" t="s">
        <v>73</v>
      </c>
      <c r="AY1492" s="219" t="s">
        <v>185</v>
      </c>
    </row>
    <row r="1493" spans="2:51" s="14" customFormat="1" ht="11.25">
      <c r="B1493" s="209"/>
      <c r="C1493" s="210"/>
      <c r="D1493" s="200" t="s">
        <v>195</v>
      </c>
      <c r="E1493" s="211" t="s">
        <v>19</v>
      </c>
      <c r="F1493" s="212" t="s">
        <v>2729</v>
      </c>
      <c r="G1493" s="210"/>
      <c r="H1493" s="213">
        <v>-2.7</v>
      </c>
      <c r="I1493" s="214"/>
      <c r="J1493" s="210"/>
      <c r="K1493" s="210"/>
      <c r="L1493" s="215"/>
      <c r="M1493" s="216"/>
      <c r="N1493" s="217"/>
      <c r="O1493" s="217"/>
      <c r="P1493" s="217"/>
      <c r="Q1493" s="217"/>
      <c r="R1493" s="217"/>
      <c r="S1493" s="217"/>
      <c r="T1493" s="218"/>
      <c r="AT1493" s="219" t="s">
        <v>195</v>
      </c>
      <c r="AU1493" s="219" t="s">
        <v>82</v>
      </c>
      <c r="AV1493" s="14" t="s">
        <v>82</v>
      </c>
      <c r="AW1493" s="14" t="s">
        <v>35</v>
      </c>
      <c r="AX1493" s="14" t="s">
        <v>73</v>
      </c>
      <c r="AY1493" s="219" t="s">
        <v>185</v>
      </c>
    </row>
    <row r="1494" spans="2:51" s="13" customFormat="1" ht="11.25">
      <c r="B1494" s="198"/>
      <c r="C1494" s="199"/>
      <c r="D1494" s="200" t="s">
        <v>195</v>
      </c>
      <c r="E1494" s="201" t="s">
        <v>19</v>
      </c>
      <c r="F1494" s="202" t="s">
        <v>2305</v>
      </c>
      <c r="G1494" s="199"/>
      <c r="H1494" s="201" t="s">
        <v>19</v>
      </c>
      <c r="I1494" s="203"/>
      <c r="J1494" s="199"/>
      <c r="K1494" s="199"/>
      <c r="L1494" s="204"/>
      <c r="M1494" s="205"/>
      <c r="N1494" s="206"/>
      <c r="O1494" s="206"/>
      <c r="P1494" s="206"/>
      <c r="Q1494" s="206"/>
      <c r="R1494" s="206"/>
      <c r="S1494" s="206"/>
      <c r="T1494" s="207"/>
      <c r="AT1494" s="208" t="s">
        <v>195</v>
      </c>
      <c r="AU1494" s="208" t="s">
        <v>82</v>
      </c>
      <c r="AV1494" s="13" t="s">
        <v>80</v>
      </c>
      <c r="AW1494" s="13" t="s">
        <v>35</v>
      </c>
      <c r="AX1494" s="13" t="s">
        <v>73</v>
      </c>
      <c r="AY1494" s="208" t="s">
        <v>185</v>
      </c>
    </row>
    <row r="1495" spans="2:51" s="14" customFormat="1" ht="11.25">
      <c r="B1495" s="209"/>
      <c r="C1495" s="210"/>
      <c r="D1495" s="200" t="s">
        <v>195</v>
      </c>
      <c r="E1495" s="211" t="s">
        <v>19</v>
      </c>
      <c r="F1495" s="212" t="s">
        <v>2352</v>
      </c>
      <c r="G1495" s="210"/>
      <c r="H1495" s="213">
        <v>20.855</v>
      </c>
      <c r="I1495" s="214"/>
      <c r="J1495" s="210"/>
      <c r="K1495" s="210"/>
      <c r="L1495" s="215"/>
      <c r="M1495" s="216"/>
      <c r="N1495" s="217"/>
      <c r="O1495" s="217"/>
      <c r="P1495" s="217"/>
      <c r="Q1495" s="217"/>
      <c r="R1495" s="217"/>
      <c r="S1495" s="217"/>
      <c r="T1495" s="218"/>
      <c r="AT1495" s="219" t="s">
        <v>195</v>
      </c>
      <c r="AU1495" s="219" t="s">
        <v>82</v>
      </c>
      <c r="AV1495" s="14" t="s">
        <v>82</v>
      </c>
      <c r="AW1495" s="14" t="s">
        <v>35</v>
      </c>
      <c r="AX1495" s="14" t="s">
        <v>73</v>
      </c>
      <c r="AY1495" s="219" t="s">
        <v>185</v>
      </c>
    </row>
    <row r="1496" spans="2:51" s="14" customFormat="1" ht="11.25">
      <c r="B1496" s="209"/>
      <c r="C1496" s="210"/>
      <c r="D1496" s="200" t="s">
        <v>195</v>
      </c>
      <c r="E1496" s="211" t="s">
        <v>19</v>
      </c>
      <c r="F1496" s="212" t="s">
        <v>2078</v>
      </c>
      <c r="G1496" s="210"/>
      <c r="H1496" s="213">
        <v>-1.25</v>
      </c>
      <c r="I1496" s="214"/>
      <c r="J1496" s="210"/>
      <c r="K1496" s="210"/>
      <c r="L1496" s="215"/>
      <c r="M1496" s="216"/>
      <c r="N1496" s="217"/>
      <c r="O1496" s="217"/>
      <c r="P1496" s="217"/>
      <c r="Q1496" s="217"/>
      <c r="R1496" s="217"/>
      <c r="S1496" s="217"/>
      <c r="T1496" s="218"/>
      <c r="AT1496" s="219" t="s">
        <v>195</v>
      </c>
      <c r="AU1496" s="219" t="s">
        <v>82</v>
      </c>
      <c r="AV1496" s="14" t="s">
        <v>82</v>
      </c>
      <c r="AW1496" s="14" t="s">
        <v>35</v>
      </c>
      <c r="AX1496" s="14" t="s">
        <v>73</v>
      </c>
      <c r="AY1496" s="219" t="s">
        <v>185</v>
      </c>
    </row>
    <row r="1497" spans="2:51" s="13" customFormat="1" ht="11.25">
      <c r="B1497" s="198"/>
      <c r="C1497" s="199"/>
      <c r="D1497" s="200" t="s">
        <v>195</v>
      </c>
      <c r="E1497" s="201" t="s">
        <v>19</v>
      </c>
      <c r="F1497" s="202" t="s">
        <v>2307</v>
      </c>
      <c r="G1497" s="199"/>
      <c r="H1497" s="201" t="s">
        <v>19</v>
      </c>
      <c r="I1497" s="203"/>
      <c r="J1497" s="199"/>
      <c r="K1497" s="199"/>
      <c r="L1497" s="204"/>
      <c r="M1497" s="205"/>
      <c r="N1497" s="206"/>
      <c r="O1497" s="206"/>
      <c r="P1497" s="206"/>
      <c r="Q1497" s="206"/>
      <c r="R1497" s="206"/>
      <c r="S1497" s="206"/>
      <c r="T1497" s="207"/>
      <c r="AT1497" s="208" t="s">
        <v>195</v>
      </c>
      <c r="AU1497" s="208" t="s">
        <v>82</v>
      </c>
      <c r="AV1497" s="13" t="s">
        <v>80</v>
      </c>
      <c r="AW1497" s="13" t="s">
        <v>35</v>
      </c>
      <c r="AX1497" s="13" t="s">
        <v>73</v>
      </c>
      <c r="AY1497" s="208" t="s">
        <v>185</v>
      </c>
    </row>
    <row r="1498" spans="2:51" s="14" customFormat="1" ht="11.25">
      <c r="B1498" s="209"/>
      <c r="C1498" s="210"/>
      <c r="D1498" s="200" t="s">
        <v>195</v>
      </c>
      <c r="E1498" s="211" t="s">
        <v>19</v>
      </c>
      <c r="F1498" s="212" t="s">
        <v>2353</v>
      </c>
      <c r="G1498" s="210"/>
      <c r="H1498" s="213">
        <v>16.38</v>
      </c>
      <c r="I1498" s="214"/>
      <c r="J1498" s="210"/>
      <c r="K1498" s="210"/>
      <c r="L1498" s="215"/>
      <c r="M1498" s="216"/>
      <c r="N1498" s="217"/>
      <c r="O1498" s="217"/>
      <c r="P1498" s="217"/>
      <c r="Q1498" s="217"/>
      <c r="R1498" s="217"/>
      <c r="S1498" s="217"/>
      <c r="T1498" s="218"/>
      <c r="AT1498" s="219" t="s">
        <v>195</v>
      </c>
      <c r="AU1498" s="219" t="s">
        <v>82</v>
      </c>
      <c r="AV1498" s="14" t="s">
        <v>82</v>
      </c>
      <c r="AW1498" s="14" t="s">
        <v>35</v>
      </c>
      <c r="AX1498" s="14" t="s">
        <v>73</v>
      </c>
      <c r="AY1498" s="219" t="s">
        <v>185</v>
      </c>
    </row>
    <row r="1499" spans="2:51" s="14" customFormat="1" ht="11.25">
      <c r="B1499" s="209"/>
      <c r="C1499" s="210"/>
      <c r="D1499" s="200" t="s">
        <v>195</v>
      </c>
      <c r="E1499" s="211" t="s">
        <v>19</v>
      </c>
      <c r="F1499" s="212" t="s">
        <v>2730</v>
      </c>
      <c r="G1499" s="210"/>
      <c r="H1499" s="213">
        <v>-2.9</v>
      </c>
      <c r="I1499" s="214"/>
      <c r="J1499" s="210"/>
      <c r="K1499" s="210"/>
      <c r="L1499" s="215"/>
      <c r="M1499" s="216"/>
      <c r="N1499" s="217"/>
      <c r="O1499" s="217"/>
      <c r="P1499" s="217"/>
      <c r="Q1499" s="217"/>
      <c r="R1499" s="217"/>
      <c r="S1499" s="217"/>
      <c r="T1499" s="218"/>
      <c r="AT1499" s="219" t="s">
        <v>195</v>
      </c>
      <c r="AU1499" s="219" t="s">
        <v>82</v>
      </c>
      <c r="AV1499" s="14" t="s">
        <v>82</v>
      </c>
      <c r="AW1499" s="14" t="s">
        <v>35</v>
      </c>
      <c r="AX1499" s="14" t="s">
        <v>73</v>
      </c>
      <c r="AY1499" s="219" t="s">
        <v>185</v>
      </c>
    </row>
    <row r="1500" spans="2:51" s="13" customFormat="1" ht="11.25">
      <c r="B1500" s="198"/>
      <c r="C1500" s="199"/>
      <c r="D1500" s="200" t="s">
        <v>195</v>
      </c>
      <c r="E1500" s="201" t="s">
        <v>19</v>
      </c>
      <c r="F1500" s="202" t="s">
        <v>2309</v>
      </c>
      <c r="G1500" s="199"/>
      <c r="H1500" s="201" t="s">
        <v>19</v>
      </c>
      <c r="I1500" s="203"/>
      <c r="J1500" s="199"/>
      <c r="K1500" s="199"/>
      <c r="L1500" s="204"/>
      <c r="M1500" s="205"/>
      <c r="N1500" s="206"/>
      <c r="O1500" s="206"/>
      <c r="P1500" s="206"/>
      <c r="Q1500" s="206"/>
      <c r="R1500" s="206"/>
      <c r="S1500" s="206"/>
      <c r="T1500" s="207"/>
      <c r="AT1500" s="208" t="s">
        <v>195</v>
      </c>
      <c r="AU1500" s="208" t="s">
        <v>82</v>
      </c>
      <c r="AV1500" s="13" t="s">
        <v>80</v>
      </c>
      <c r="AW1500" s="13" t="s">
        <v>35</v>
      </c>
      <c r="AX1500" s="13" t="s">
        <v>73</v>
      </c>
      <c r="AY1500" s="208" t="s">
        <v>185</v>
      </c>
    </row>
    <row r="1501" spans="2:51" s="14" customFormat="1" ht="11.25">
      <c r="B1501" s="209"/>
      <c r="C1501" s="210"/>
      <c r="D1501" s="200" t="s">
        <v>195</v>
      </c>
      <c r="E1501" s="211" t="s">
        <v>19</v>
      </c>
      <c r="F1501" s="212" t="s">
        <v>2354</v>
      </c>
      <c r="G1501" s="210"/>
      <c r="H1501" s="213">
        <v>12.315</v>
      </c>
      <c r="I1501" s="214"/>
      <c r="J1501" s="210"/>
      <c r="K1501" s="210"/>
      <c r="L1501" s="215"/>
      <c r="M1501" s="216"/>
      <c r="N1501" s="217"/>
      <c r="O1501" s="217"/>
      <c r="P1501" s="217"/>
      <c r="Q1501" s="217"/>
      <c r="R1501" s="217"/>
      <c r="S1501" s="217"/>
      <c r="T1501" s="218"/>
      <c r="AT1501" s="219" t="s">
        <v>195</v>
      </c>
      <c r="AU1501" s="219" t="s">
        <v>82</v>
      </c>
      <c r="AV1501" s="14" t="s">
        <v>82</v>
      </c>
      <c r="AW1501" s="14" t="s">
        <v>35</v>
      </c>
      <c r="AX1501" s="14" t="s">
        <v>73</v>
      </c>
      <c r="AY1501" s="219" t="s">
        <v>185</v>
      </c>
    </row>
    <row r="1502" spans="2:51" s="14" customFormat="1" ht="11.25">
      <c r="B1502" s="209"/>
      <c r="C1502" s="210"/>
      <c r="D1502" s="200" t="s">
        <v>195</v>
      </c>
      <c r="E1502" s="211" t="s">
        <v>19</v>
      </c>
      <c r="F1502" s="212" t="s">
        <v>2731</v>
      </c>
      <c r="G1502" s="210"/>
      <c r="H1502" s="213">
        <v>-2.7</v>
      </c>
      <c r="I1502" s="214"/>
      <c r="J1502" s="210"/>
      <c r="K1502" s="210"/>
      <c r="L1502" s="215"/>
      <c r="M1502" s="216"/>
      <c r="N1502" s="217"/>
      <c r="O1502" s="217"/>
      <c r="P1502" s="217"/>
      <c r="Q1502" s="217"/>
      <c r="R1502" s="217"/>
      <c r="S1502" s="217"/>
      <c r="T1502" s="218"/>
      <c r="AT1502" s="219" t="s">
        <v>195</v>
      </c>
      <c r="AU1502" s="219" t="s">
        <v>82</v>
      </c>
      <c r="AV1502" s="14" t="s">
        <v>82</v>
      </c>
      <c r="AW1502" s="14" t="s">
        <v>35</v>
      </c>
      <c r="AX1502" s="14" t="s">
        <v>73</v>
      </c>
      <c r="AY1502" s="219" t="s">
        <v>185</v>
      </c>
    </row>
    <row r="1503" spans="2:51" s="13" customFormat="1" ht="11.25">
      <c r="B1503" s="198"/>
      <c r="C1503" s="199"/>
      <c r="D1503" s="200" t="s">
        <v>195</v>
      </c>
      <c r="E1503" s="201" t="s">
        <v>19</v>
      </c>
      <c r="F1503" s="202" t="s">
        <v>2313</v>
      </c>
      <c r="G1503" s="199"/>
      <c r="H1503" s="201" t="s">
        <v>19</v>
      </c>
      <c r="I1503" s="203"/>
      <c r="J1503" s="199"/>
      <c r="K1503" s="199"/>
      <c r="L1503" s="204"/>
      <c r="M1503" s="205"/>
      <c r="N1503" s="206"/>
      <c r="O1503" s="206"/>
      <c r="P1503" s="206"/>
      <c r="Q1503" s="206"/>
      <c r="R1503" s="206"/>
      <c r="S1503" s="206"/>
      <c r="T1503" s="207"/>
      <c r="AT1503" s="208" t="s">
        <v>195</v>
      </c>
      <c r="AU1503" s="208" t="s">
        <v>82</v>
      </c>
      <c r="AV1503" s="13" t="s">
        <v>80</v>
      </c>
      <c r="AW1503" s="13" t="s">
        <v>35</v>
      </c>
      <c r="AX1503" s="13" t="s">
        <v>73</v>
      </c>
      <c r="AY1503" s="208" t="s">
        <v>185</v>
      </c>
    </row>
    <row r="1504" spans="2:51" s="14" customFormat="1" ht="11.25">
      <c r="B1504" s="209"/>
      <c r="C1504" s="210"/>
      <c r="D1504" s="200" t="s">
        <v>195</v>
      </c>
      <c r="E1504" s="211" t="s">
        <v>19</v>
      </c>
      <c r="F1504" s="212" t="s">
        <v>2355</v>
      </c>
      <c r="G1504" s="210"/>
      <c r="H1504" s="213">
        <v>16.739999999999998</v>
      </c>
      <c r="I1504" s="214"/>
      <c r="J1504" s="210"/>
      <c r="K1504" s="210"/>
      <c r="L1504" s="215"/>
      <c r="M1504" s="216"/>
      <c r="N1504" s="217"/>
      <c r="O1504" s="217"/>
      <c r="P1504" s="217"/>
      <c r="Q1504" s="217"/>
      <c r="R1504" s="217"/>
      <c r="S1504" s="217"/>
      <c r="T1504" s="218"/>
      <c r="AT1504" s="219" t="s">
        <v>195</v>
      </c>
      <c r="AU1504" s="219" t="s">
        <v>82</v>
      </c>
      <c r="AV1504" s="14" t="s">
        <v>82</v>
      </c>
      <c r="AW1504" s="14" t="s">
        <v>35</v>
      </c>
      <c r="AX1504" s="14" t="s">
        <v>73</v>
      </c>
      <c r="AY1504" s="219" t="s">
        <v>185</v>
      </c>
    </row>
    <row r="1505" spans="2:51" s="14" customFormat="1" ht="11.25">
      <c r="B1505" s="209"/>
      <c r="C1505" s="210"/>
      <c r="D1505" s="200" t="s">
        <v>195</v>
      </c>
      <c r="E1505" s="211" t="s">
        <v>19</v>
      </c>
      <c r="F1505" s="212" t="s">
        <v>2082</v>
      </c>
      <c r="G1505" s="210"/>
      <c r="H1505" s="213">
        <v>-0.9</v>
      </c>
      <c r="I1505" s="214"/>
      <c r="J1505" s="210"/>
      <c r="K1505" s="210"/>
      <c r="L1505" s="215"/>
      <c r="M1505" s="216"/>
      <c r="N1505" s="217"/>
      <c r="O1505" s="217"/>
      <c r="P1505" s="217"/>
      <c r="Q1505" s="217"/>
      <c r="R1505" s="217"/>
      <c r="S1505" s="217"/>
      <c r="T1505" s="218"/>
      <c r="AT1505" s="219" t="s">
        <v>195</v>
      </c>
      <c r="AU1505" s="219" t="s">
        <v>82</v>
      </c>
      <c r="AV1505" s="14" t="s">
        <v>82</v>
      </c>
      <c r="AW1505" s="14" t="s">
        <v>35</v>
      </c>
      <c r="AX1505" s="14" t="s">
        <v>73</v>
      </c>
      <c r="AY1505" s="219" t="s">
        <v>185</v>
      </c>
    </row>
    <row r="1506" spans="2:51" s="13" customFormat="1" ht="11.25">
      <c r="B1506" s="198"/>
      <c r="C1506" s="199"/>
      <c r="D1506" s="200" t="s">
        <v>195</v>
      </c>
      <c r="E1506" s="201" t="s">
        <v>19</v>
      </c>
      <c r="F1506" s="202" t="s">
        <v>2315</v>
      </c>
      <c r="G1506" s="199"/>
      <c r="H1506" s="201" t="s">
        <v>19</v>
      </c>
      <c r="I1506" s="203"/>
      <c r="J1506" s="199"/>
      <c r="K1506" s="199"/>
      <c r="L1506" s="204"/>
      <c r="M1506" s="205"/>
      <c r="N1506" s="206"/>
      <c r="O1506" s="206"/>
      <c r="P1506" s="206"/>
      <c r="Q1506" s="206"/>
      <c r="R1506" s="206"/>
      <c r="S1506" s="206"/>
      <c r="T1506" s="207"/>
      <c r="AT1506" s="208" t="s">
        <v>195</v>
      </c>
      <c r="AU1506" s="208" t="s">
        <v>82</v>
      </c>
      <c r="AV1506" s="13" t="s">
        <v>80</v>
      </c>
      <c r="AW1506" s="13" t="s">
        <v>35</v>
      </c>
      <c r="AX1506" s="13" t="s">
        <v>73</v>
      </c>
      <c r="AY1506" s="208" t="s">
        <v>185</v>
      </c>
    </row>
    <row r="1507" spans="2:51" s="14" customFormat="1" ht="11.25">
      <c r="B1507" s="209"/>
      <c r="C1507" s="210"/>
      <c r="D1507" s="200" t="s">
        <v>195</v>
      </c>
      <c r="E1507" s="211" t="s">
        <v>19</v>
      </c>
      <c r="F1507" s="212" t="s">
        <v>2356</v>
      </c>
      <c r="G1507" s="210"/>
      <c r="H1507" s="213">
        <v>14.725</v>
      </c>
      <c r="I1507" s="214"/>
      <c r="J1507" s="210"/>
      <c r="K1507" s="210"/>
      <c r="L1507" s="215"/>
      <c r="M1507" s="216"/>
      <c r="N1507" s="217"/>
      <c r="O1507" s="217"/>
      <c r="P1507" s="217"/>
      <c r="Q1507" s="217"/>
      <c r="R1507" s="217"/>
      <c r="S1507" s="217"/>
      <c r="T1507" s="218"/>
      <c r="AT1507" s="219" t="s">
        <v>195</v>
      </c>
      <c r="AU1507" s="219" t="s">
        <v>82</v>
      </c>
      <c r="AV1507" s="14" t="s">
        <v>82</v>
      </c>
      <c r="AW1507" s="14" t="s">
        <v>35</v>
      </c>
      <c r="AX1507" s="14" t="s">
        <v>73</v>
      </c>
      <c r="AY1507" s="219" t="s">
        <v>185</v>
      </c>
    </row>
    <row r="1508" spans="2:51" s="14" customFormat="1" ht="11.25">
      <c r="B1508" s="209"/>
      <c r="C1508" s="210"/>
      <c r="D1508" s="200" t="s">
        <v>195</v>
      </c>
      <c r="E1508" s="211" t="s">
        <v>19</v>
      </c>
      <c r="F1508" s="212" t="s">
        <v>2078</v>
      </c>
      <c r="G1508" s="210"/>
      <c r="H1508" s="213">
        <v>-1.25</v>
      </c>
      <c r="I1508" s="214"/>
      <c r="J1508" s="210"/>
      <c r="K1508" s="210"/>
      <c r="L1508" s="215"/>
      <c r="M1508" s="216"/>
      <c r="N1508" s="217"/>
      <c r="O1508" s="217"/>
      <c r="P1508" s="217"/>
      <c r="Q1508" s="217"/>
      <c r="R1508" s="217"/>
      <c r="S1508" s="217"/>
      <c r="T1508" s="218"/>
      <c r="AT1508" s="219" t="s">
        <v>195</v>
      </c>
      <c r="AU1508" s="219" t="s">
        <v>82</v>
      </c>
      <c r="AV1508" s="14" t="s">
        <v>82</v>
      </c>
      <c r="AW1508" s="14" t="s">
        <v>35</v>
      </c>
      <c r="AX1508" s="14" t="s">
        <v>73</v>
      </c>
      <c r="AY1508" s="219" t="s">
        <v>185</v>
      </c>
    </row>
    <row r="1509" spans="2:51" s="13" customFormat="1" ht="11.25">
      <c r="B1509" s="198"/>
      <c r="C1509" s="199"/>
      <c r="D1509" s="200" t="s">
        <v>195</v>
      </c>
      <c r="E1509" s="201" t="s">
        <v>19</v>
      </c>
      <c r="F1509" s="202" t="s">
        <v>2317</v>
      </c>
      <c r="G1509" s="199"/>
      <c r="H1509" s="201" t="s">
        <v>19</v>
      </c>
      <c r="I1509" s="203"/>
      <c r="J1509" s="199"/>
      <c r="K1509" s="199"/>
      <c r="L1509" s="204"/>
      <c r="M1509" s="205"/>
      <c r="N1509" s="206"/>
      <c r="O1509" s="206"/>
      <c r="P1509" s="206"/>
      <c r="Q1509" s="206"/>
      <c r="R1509" s="206"/>
      <c r="S1509" s="206"/>
      <c r="T1509" s="207"/>
      <c r="AT1509" s="208" t="s">
        <v>195</v>
      </c>
      <c r="AU1509" s="208" t="s">
        <v>82</v>
      </c>
      <c r="AV1509" s="13" t="s">
        <v>80</v>
      </c>
      <c r="AW1509" s="13" t="s">
        <v>35</v>
      </c>
      <c r="AX1509" s="13" t="s">
        <v>73</v>
      </c>
      <c r="AY1509" s="208" t="s">
        <v>185</v>
      </c>
    </row>
    <row r="1510" spans="2:51" s="14" customFormat="1" ht="11.25">
      <c r="B1510" s="209"/>
      <c r="C1510" s="210"/>
      <c r="D1510" s="200" t="s">
        <v>195</v>
      </c>
      <c r="E1510" s="211" t="s">
        <v>19</v>
      </c>
      <c r="F1510" s="212" t="s">
        <v>2357</v>
      </c>
      <c r="G1510" s="210"/>
      <c r="H1510" s="213">
        <v>3.44</v>
      </c>
      <c r="I1510" s="214"/>
      <c r="J1510" s="210"/>
      <c r="K1510" s="210"/>
      <c r="L1510" s="215"/>
      <c r="M1510" s="216"/>
      <c r="N1510" s="217"/>
      <c r="O1510" s="217"/>
      <c r="P1510" s="217"/>
      <c r="Q1510" s="217"/>
      <c r="R1510" s="217"/>
      <c r="S1510" s="217"/>
      <c r="T1510" s="218"/>
      <c r="AT1510" s="219" t="s">
        <v>195</v>
      </c>
      <c r="AU1510" s="219" t="s">
        <v>82</v>
      </c>
      <c r="AV1510" s="14" t="s">
        <v>82</v>
      </c>
      <c r="AW1510" s="14" t="s">
        <v>35</v>
      </c>
      <c r="AX1510" s="14" t="s">
        <v>73</v>
      </c>
      <c r="AY1510" s="219" t="s">
        <v>185</v>
      </c>
    </row>
    <row r="1511" spans="2:51" s="14" customFormat="1" ht="11.25">
      <c r="B1511" s="209"/>
      <c r="C1511" s="210"/>
      <c r="D1511" s="200" t="s">
        <v>195</v>
      </c>
      <c r="E1511" s="211" t="s">
        <v>19</v>
      </c>
      <c r="F1511" s="212" t="s">
        <v>2358</v>
      </c>
      <c r="G1511" s="210"/>
      <c r="H1511" s="213">
        <v>12.32</v>
      </c>
      <c r="I1511" s="214"/>
      <c r="J1511" s="210"/>
      <c r="K1511" s="210"/>
      <c r="L1511" s="215"/>
      <c r="M1511" s="216"/>
      <c r="N1511" s="217"/>
      <c r="O1511" s="217"/>
      <c r="P1511" s="217"/>
      <c r="Q1511" s="217"/>
      <c r="R1511" s="217"/>
      <c r="S1511" s="217"/>
      <c r="T1511" s="218"/>
      <c r="AT1511" s="219" t="s">
        <v>195</v>
      </c>
      <c r="AU1511" s="219" t="s">
        <v>82</v>
      </c>
      <c r="AV1511" s="14" t="s">
        <v>82</v>
      </c>
      <c r="AW1511" s="14" t="s">
        <v>35</v>
      </c>
      <c r="AX1511" s="14" t="s">
        <v>73</v>
      </c>
      <c r="AY1511" s="219" t="s">
        <v>185</v>
      </c>
    </row>
    <row r="1512" spans="2:51" s="14" customFormat="1" ht="11.25">
      <c r="B1512" s="209"/>
      <c r="C1512" s="210"/>
      <c r="D1512" s="200" t="s">
        <v>195</v>
      </c>
      <c r="E1512" s="211" t="s">
        <v>19</v>
      </c>
      <c r="F1512" s="212" t="s">
        <v>2082</v>
      </c>
      <c r="G1512" s="210"/>
      <c r="H1512" s="213">
        <v>-0.9</v>
      </c>
      <c r="I1512" s="214"/>
      <c r="J1512" s="210"/>
      <c r="K1512" s="210"/>
      <c r="L1512" s="215"/>
      <c r="M1512" s="216"/>
      <c r="N1512" s="217"/>
      <c r="O1512" s="217"/>
      <c r="P1512" s="217"/>
      <c r="Q1512" s="217"/>
      <c r="R1512" s="217"/>
      <c r="S1512" s="217"/>
      <c r="T1512" s="218"/>
      <c r="AT1512" s="219" t="s">
        <v>195</v>
      </c>
      <c r="AU1512" s="219" t="s">
        <v>82</v>
      </c>
      <c r="AV1512" s="14" t="s">
        <v>82</v>
      </c>
      <c r="AW1512" s="14" t="s">
        <v>35</v>
      </c>
      <c r="AX1512" s="14" t="s">
        <v>73</v>
      </c>
      <c r="AY1512" s="219" t="s">
        <v>185</v>
      </c>
    </row>
    <row r="1513" spans="2:51" s="14" customFormat="1" ht="11.25">
      <c r="B1513" s="209"/>
      <c r="C1513" s="210"/>
      <c r="D1513" s="200" t="s">
        <v>195</v>
      </c>
      <c r="E1513" s="211" t="s">
        <v>19</v>
      </c>
      <c r="F1513" s="212" t="s">
        <v>2079</v>
      </c>
      <c r="G1513" s="210"/>
      <c r="H1513" s="213">
        <v>-1.25</v>
      </c>
      <c r="I1513" s="214"/>
      <c r="J1513" s="210"/>
      <c r="K1513" s="210"/>
      <c r="L1513" s="215"/>
      <c r="M1513" s="216"/>
      <c r="N1513" s="217"/>
      <c r="O1513" s="217"/>
      <c r="P1513" s="217"/>
      <c r="Q1513" s="217"/>
      <c r="R1513" s="217"/>
      <c r="S1513" s="217"/>
      <c r="T1513" s="218"/>
      <c r="AT1513" s="219" t="s">
        <v>195</v>
      </c>
      <c r="AU1513" s="219" t="s">
        <v>82</v>
      </c>
      <c r="AV1513" s="14" t="s">
        <v>82</v>
      </c>
      <c r="AW1513" s="14" t="s">
        <v>35</v>
      </c>
      <c r="AX1513" s="14" t="s">
        <v>73</v>
      </c>
      <c r="AY1513" s="219" t="s">
        <v>185</v>
      </c>
    </row>
    <row r="1514" spans="2:51" s="13" customFormat="1" ht="11.25">
      <c r="B1514" s="198"/>
      <c r="C1514" s="199"/>
      <c r="D1514" s="200" t="s">
        <v>195</v>
      </c>
      <c r="E1514" s="201" t="s">
        <v>19</v>
      </c>
      <c r="F1514" s="202" t="s">
        <v>2319</v>
      </c>
      <c r="G1514" s="199"/>
      <c r="H1514" s="201" t="s">
        <v>19</v>
      </c>
      <c r="I1514" s="203"/>
      <c r="J1514" s="199"/>
      <c r="K1514" s="199"/>
      <c r="L1514" s="204"/>
      <c r="M1514" s="205"/>
      <c r="N1514" s="206"/>
      <c r="O1514" s="206"/>
      <c r="P1514" s="206"/>
      <c r="Q1514" s="206"/>
      <c r="R1514" s="206"/>
      <c r="S1514" s="206"/>
      <c r="T1514" s="207"/>
      <c r="AT1514" s="208" t="s">
        <v>195</v>
      </c>
      <c r="AU1514" s="208" t="s">
        <v>82</v>
      </c>
      <c r="AV1514" s="13" t="s">
        <v>80</v>
      </c>
      <c r="AW1514" s="13" t="s">
        <v>35</v>
      </c>
      <c r="AX1514" s="13" t="s">
        <v>73</v>
      </c>
      <c r="AY1514" s="208" t="s">
        <v>185</v>
      </c>
    </row>
    <row r="1515" spans="2:51" s="14" customFormat="1" ht="11.25">
      <c r="B1515" s="209"/>
      <c r="C1515" s="210"/>
      <c r="D1515" s="200" t="s">
        <v>195</v>
      </c>
      <c r="E1515" s="211" t="s">
        <v>19</v>
      </c>
      <c r="F1515" s="212" t="s">
        <v>2359</v>
      </c>
      <c r="G1515" s="210"/>
      <c r="H1515" s="213">
        <v>3.88</v>
      </c>
      <c r="I1515" s="214"/>
      <c r="J1515" s="210"/>
      <c r="K1515" s="210"/>
      <c r="L1515" s="215"/>
      <c r="M1515" s="216"/>
      <c r="N1515" s="217"/>
      <c r="O1515" s="217"/>
      <c r="P1515" s="217"/>
      <c r="Q1515" s="217"/>
      <c r="R1515" s="217"/>
      <c r="S1515" s="217"/>
      <c r="T1515" s="218"/>
      <c r="AT1515" s="219" t="s">
        <v>195</v>
      </c>
      <c r="AU1515" s="219" t="s">
        <v>82</v>
      </c>
      <c r="AV1515" s="14" t="s">
        <v>82</v>
      </c>
      <c r="AW1515" s="14" t="s">
        <v>35</v>
      </c>
      <c r="AX1515" s="14" t="s">
        <v>73</v>
      </c>
      <c r="AY1515" s="219" t="s">
        <v>185</v>
      </c>
    </row>
    <row r="1516" spans="2:51" s="14" customFormat="1" ht="11.25">
      <c r="B1516" s="209"/>
      <c r="C1516" s="210"/>
      <c r="D1516" s="200" t="s">
        <v>195</v>
      </c>
      <c r="E1516" s="211" t="s">
        <v>19</v>
      </c>
      <c r="F1516" s="212" t="s">
        <v>2360</v>
      </c>
      <c r="G1516" s="210"/>
      <c r="H1516" s="213">
        <v>36.207999999999998</v>
      </c>
      <c r="I1516" s="214"/>
      <c r="J1516" s="210"/>
      <c r="K1516" s="210"/>
      <c r="L1516" s="215"/>
      <c r="M1516" s="216"/>
      <c r="N1516" s="217"/>
      <c r="O1516" s="217"/>
      <c r="P1516" s="217"/>
      <c r="Q1516" s="217"/>
      <c r="R1516" s="217"/>
      <c r="S1516" s="217"/>
      <c r="T1516" s="218"/>
      <c r="AT1516" s="219" t="s">
        <v>195</v>
      </c>
      <c r="AU1516" s="219" t="s">
        <v>82</v>
      </c>
      <c r="AV1516" s="14" t="s">
        <v>82</v>
      </c>
      <c r="AW1516" s="14" t="s">
        <v>35</v>
      </c>
      <c r="AX1516" s="14" t="s">
        <v>73</v>
      </c>
      <c r="AY1516" s="219" t="s">
        <v>185</v>
      </c>
    </row>
    <row r="1517" spans="2:51" s="14" customFormat="1" ht="11.25">
      <c r="B1517" s="209"/>
      <c r="C1517" s="210"/>
      <c r="D1517" s="200" t="s">
        <v>195</v>
      </c>
      <c r="E1517" s="211" t="s">
        <v>19</v>
      </c>
      <c r="F1517" s="212" t="s">
        <v>2079</v>
      </c>
      <c r="G1517" s="210"/>
      <c r="H1517" s="213">
        <v>-1.25</v>
      </c>
      <c r="I1517" s="214"/>
      <c r="J1517" s="210"/>
      <c r="K1517" s="210"/>
      <c r="L1517" s="215"/>
      <c r="M1517" s="216"/>
      <c r="N1517" s="217"/>
      <c r="O1517" s="217"/>
      <c r="P1517" s="217"/>
      <c r="Q1517" s="217"/>
      <c r="R1517" s="217"/>
      <c r="S1517" s="217"/>
      <c r="T1517" s="218"/>
      <c r="AT1517" s="219" t="s">
        <v>195</v>
      </c>
      <c r="AU1517" s="219" t="s">
        <v>82</v>
      </c>
      <c r="AV1517" s="14" t="s">
        <v>82</v>
      </c>
      <c r="AW1517" s="14" t="s">
        <v>35</v>
      </c>
      <c r="AX1517" s="14" t="s">
        <v>73</v>
      </c>
      <c r="AY1517" s="219" t="s">
        <v>185</v>
      </c>
    </row>
    <row r="1518" spans="2:51" s="14" customFormat="1" ht="11.25">
      <c r="B1518" s="209"/>
      <c r="C1518" s="210"/>
      <c r="D1518" s="200" t="s">
        <v>195</v>
      </c>
      <c r="E1518" s="211" t="s">
        <v>19</v>
      </c>
      <c r="F1518" s="212" t="s">
        <v>2082</v>
      </c>
      <c r="G1518" s="210"/>
      <c r="H1518" s="213">
        <v>-0.9</v>
      </c>
      <c r="I1518" s="214"/>
      <c r="J1518" s="210"/>
      <c r="K1518" s="210"/>
      <c r="L1518" s="215"/>
      <c r="M1518" s="216"/>
      <c r="N1518" s="217"/>
      <c r="O1518" s="217"/>
      <c r="P1518" s="217"/>
      <c r="Q1518" s="217"/>
      <c r="R1518" s="217"/>
      <c r="S1518" s="217"/>
      <c r="T1518" s="218"/>
      <c r="AT1518" s="219" t="s">
        <v>195</v>
      </c>
      <c r="AU1518" s="219" t="s">
        <v>82</v>
      </c>
      <c r="AV1518" s="14" t="s">
        <v>82</v>
      </c>
      <c r="AW1518" s="14" t="s">
        <v>35</v>
      </c>
      <c r="AX1518" s="14" t="s">
        <v>73</v>
      </c>
      <c r="AY1518" s="219" t="s">
        <v>185</v>
      </c>
    </row>
    <row r="1519" spans="2:51" s="13" customFormat="1" ht="11.25">
      <c r="B1519" s="198"/>
      <c r="C1519" s="199"/>
      <c r="D1519" s="200" t="s">
        <v>195</v>
      </c>
      <c r="E1519" s="201" t="s">
        <v>19</v>
      </c>
      <c r="F1519" s="202" t="s">
        <v>2321</v>
      </c>
      <c r="G1519" s="199"/>
      <c r="H1519" s="201" t="s">
        <v>19</v>
      </c>
      <c r="I1519" s="203"/>
      <c r="J1519" s="199"/>
      <c r="K1519" s="199"/>
      <c r="L1519" s="204"/>
      <c r="M1519" s="205"/>
      <c r="N1519" s="206"/>
      <c r="O1519" s="206"/>
      <c r="P1519" s="206"/>
      <c r="Q1519" s="206"/>
      <c r="R1519" s="206"/>
      <c r="S1519" s="206"/>
      <c r="T1519" s="207"/>
      <c r="AT1519" s="208" t="s">
        <v>195</v>
      </c>
      <c r="AU1519" s="208" t="s">
        <v>82</v>
      </c>
      <c r="AV1519" s="13" t="s">
        <v>80</v>
      </c>
      <c r="AW1519" s="13" t="s">
        <v>35</v>
      </c>
      <c r="AX1519" s="13" t="s">
        <v>73</v>
      </c>
      <c r="AY1519" s="208" t="s">
        <v>185</v>
      </c>
    </row>
    <row r="1520" spans="2:51" s="14" customFormat="1" ht="11.25">
      <c r="B1520" s="209"/>
      <c r="C1520" s="210"/>
      <c r="D1520" s="200" t="s">
        <v>195</v>
      </c>
      <c r="E1520" s="211" t="s">
        <v>19</v>
      </c>
      <c r="F1520" s="212" t="s">
        <v>2361</v>
      </c>
      <c r="G1520" s="210"/>
      <c r="H1520" s="213">
        <v>3.62</v>
      </c>
      <c r="I1520" s="214"/>
      <c r="J1520" s="210"/>
      <c r="K1520" s="210"/>
      <c r="L1520" s="215"/>
      <c r="M1520" s="216"/>
      <c r="N1520" s="217"/>
      <c r="O1520" s="217"/>
      <c r="P1520" s="217"/>
      <c r="Q1520" s="217"/>
      <c r="R1520" s="217"/>
      <c r="S1520" s="217"/>
      <c r="T1520" s="218"/>
      <c r="AT1520" s="219" t="s">
        <v>195</v>
      </c>
      <c r="AU1520" s="219" t="s">
        <v>82</v>
      </c>
      <c r="AV1520" s="14" t="s">
        <v>82</v>
      </c>
      <c r="AW1520" s="14" t="s">
        <v>35</v>
      </c>
      <c r="AX1520" s="14" t="s">
        <v>73</v>
      </c>
      <c r="AY1520" s="219" t="s">
        <v>185</v>
      </c>
    </row>
    <row r="1521" spans="2:51" s="14" customFormat="1" ht="11.25">
      <c r="B1521" s="209"/>
      <c r="C1521" s="210"/>
      <c r="D1521" s="200" t="s">
        <v>195</v>
      </c>
      <c r="E1521" s="211" t="s">
        <v>19</v>
      </c>
      <c r="F1521" s="212" t="s">
        <v>2362</v>
      </c>
      <c r="G1521" s="210"/>
      <c r="H1521" s="213">
        <v>11.92</v>
      </c>
      <c r="I1521" s="214"/>
      <c r="J1521" s="210"/>
      <c r="K1521" s="210"/>
      <c r="L1521" s="215"/>
      <c r="M1521" s="216"/>
      <c r="N1521" s="217"/>
      <c r="O1521" s="217"/>
      <c r="P1521" s="217"/>
      <c r="Q1521" s="217"/>
      <c r="R1521" s="217"/>
      <c r="S1521" s="217"/>
      <c r="T1521" s="218"/>
      <c r="AT1521" s="219" t="s">
        <v>195</v>
      </c>
      <c r="AU1521" s="219" t="s">
        <v>82</v>
      </c>
      <c r="AV1521" s="14" t="s">
        <v>82</v>
      </c>
      <c r="AW1521" s="14" t="s">
        <v>35</v>
      </c>
      <c r="AX1521" s="14" t="s">
        <v>73</v>
      </c>
      <c r="AY1521" s="219" t="s">
        <v>185</v>
      </c>
    </row>
    <row r="1522" spans="2:51" s="14" customFormat="1" ht="11.25">
      <c r="B1522" s="209"/>
      <c r="C1522" s="210"/>
      <c r="D1522" s="200" t="s">
        <v>195</v>
      </c>
      <c r="E1522" s="211" t="s">
        <v>19</v>
      </c>
      <c r="F1522" s="212" t="s">
        <v>2079</v>
      </c>
      <c r="G1522" s="210"/>
      <c r="H1522" s="213">
        <v>-1.25</v>
      </c>
      <c r="I1522" s="214"/>
      <c r="J1522" s="210"/>
      <c r="K1522" s="210"/>
      <c r="L1522" s="215"/>
      <c r="M1522" s="216"/>
      <c r="N1522" s="217"/>
      <c r="O1522" s="217"/>
      <c r="P1522" s="217"/>
      <c r="Q1522" s="217"/>
      <c r="R1522" s="217"/>
      <c r="S1522" s="217"/>
      <c r="T1522" s="218"/>
      <c r="AT1522" s="219" t="s">
        <v>195</v>
      </c>
      <c r="AU1522" s="219" t="s">
        <v>82</v>
      </c>
      <c r="AV1522" s="14" t="s">
        <v>82</v>
      </c>
      <c r="AW1522" s="14" t="s">
        <v>35</v>
      </c>
      <c r="AX1522" s="14" t="s">
        <v>73</v>
      </c>
      <c r="AY1522" s="219" t="s">
        <v>185</v>
      </c>
    </row>
    <row r="1523" spans="2:51" s="13" customFormat="1" ht="11.25">
      <c r="B1523" s="198"/>
      <c r="C1523" s="199"/>
      <c r="D1523" s="200" t="s">
        <v>195</v>
      </c>
      <c r="E1523" s="201" t="s">
        <v>19</v>
      </c>
      <c r="F1523" s="202" t="s">
        <v>2323</v>
      </c>
      <c r="G1523" s="199"/>
      <c r="H1523" s="201" t="s">
        <v>19</v>
      </c>
      <c r="I1523" s="203"/>
      <c r="J1523" s="199"/>
      <c r="K1523" s="199"/>
      <c r="L1523" s="204"/>
      <c r="M1523" s="205"/>
      <c r="N1523" s="206"/>
      <c r="O1523" s="206"/>
      <c r="P1523" s="206"/>
      <c r="Q1523" s="206"/>
      <c r="R1523" s="206"/>
      <c r="S1523" s="206"/>
      <c r="T1523" s="207"/>
      <c r="AT1523" s="208" t="s">
        <v>195</v>
      </c>
      <c r="AU1523" s="208" t="s">
        <v>82</v>
      </c>
      <c r="AV1523" s="13" t="s">
        <v>80</v>
      </c>
      <c r="AW1523" s="13" t="s">
        <v>35</v>
      </c>
      <c r="AX1523" s="13" t="s">
        <v>73</v>
      </c>
      <c r="AY1523" s="208" t="s">
        <v>185</v>
      </c>
    </row>
    <row r="1524" spans="2:51" s="14" customFormat="1" ht="11.25">
      <c r="B1524" s="209"/>
      <c r="C1524" s="210"/>
      <c r="D1524" s="200" t="s">
        <v>195</v>
      </c>
      <c r="E1524" s="211" t="s">
        <v>19</v>
      </c>
      <c r="F1524" s="212" t="s">
        <v>2363</v>
      </c>
      <c r="G1524" s="210"/>
      <c r="H1524" s="213">
        <v>3.84</v>
      </c>
      <c r="I1524" s="214"/>
      <c r="J1524" s="210"/>
      <c r="K1524" s="210"/>
      <c r="L1524" s="215"/>
      <c r="M1524" s="216"/>
      <c r="N1524" s="217"/>
      <c r="O1524" s="217"/>
      <c r="P1524" s="217"/>
      <c r="Q1524" s="217"/>
      <c r="R1524" s="217"/>
      <c r="S1524" s="217"/>
      <c r="T1524" s="218"/>
      <c r="AT1524" s="219" t="s">
        <v>195</v>
      </c>
      <c r="AU1524" s="219" t="s">
        <v>82</v>
      </c>
      <c r="AV1524" s="14" t="s">
        <v>82</v>
      </c>
      <c r="AW1524" s="14" t="s">
        <v>35</v>
      </c>
      <c r="AX1524" s="14" t="s">
        <v>73</v>
      </c>
      <c r="AY1524" s="219" t="s">
        <v>185</v>
      </c>
    </row>
    <row r="1525" spans="2:51" s="14" customFormat="1" ht="11.25">
      <c r="B1525" s="209"/>
      <c r="C1525" s="210"/>
      <c r="D1525" s="200" t="s">
        <v>195</v>
      </c>
      <c r="E1525" s="211" t="s">
        <v>19</v>
      </c>
      <c r="F1525" s="212" t="s">
        <v>2364</v>
      </c>
      <c r="G1525" s="210"/>
      <c r="H1525" s="213">
        <v>7.78</v>
      </c>
      <c r="I1525" s="214"/>
      <c r="J1525" s="210"/>
      <c r="K1525" s="210"/>
      <c r="L1525" s="215"/>
      <c r="M1525" s="216"/>
      <c r="N1525" s="217"/>
      <c r="O1525" s="217"/>
      <c r="P1525" s="217"/>
      <c r="Q1525" s="217"/>
      <c r="R1525" s="217"/>
      <c r="S1525" s="217"/>
      <c r="T1525" s="218"/>
      <c r="AT1525" s="219" t="s">
        <v>195</v>
      </c>
      <c r="AU1525" s="219" t="s">
        <v>82</v>
      </c>
      <c r="AV1525" s="14" t="s">
        <v>82</v>
      </c>
      <c r="AW1525" s="14" t="s">
        <v>35</v>
      </c>
      <c r="AX1525" s="14" t="s">
        <v>73</v>
      </c>
      <c r="AY1525" s="219" t="s">
        <v>185</v>
      </c>
    </row>
    <row r="1526" spans="2:51" s="14" customFormat="1" ht="11.25">
      <c r="B1526" s="209"/>
      <c r="C1526" s="210"/>
      <c r="D1526" s="200" t="s">
        <v>195</v>
      </c>
      <c r="E1526" s="211" t="s">
        <v>19</v>
      </c>
      <c r="F1526" s="212" t="s">
        <v>2079</v>
      </c>
      <c r="G1526" s="210"/>
      <c r="H1526" s="213">
        <v>-1.25</v>
      </c>
      <c r="I1526" s="214"/>
      <c r="J1526" s="210"/>
      <c r="K1526" s="210"/>
      <c r="L1526" s="215"/>
      <c r="M1526" s="216"/>
      <c r="N1526" s="217"/>
      <c r="O1526" s="217"/>
      <c r="P1526" s="217"/>
      <c r="Q1526" s="217"/>
      <c r="R1526" s="217"/>
      <c r="S1526" s="217"/>
      <c r="T1526" s="218"/>
      <c r="AT1526" s="219" t="s">
        <v>195</v>
      </c>
      <c r="AU1526" s="219" t="s">
        <v>82</v>
      </c>
      <c r="AV1526" s="14" t="s">
        <v>82</v>
      </c>
      <c r="AW1526" s="14" t="s">
        <v>35</v>
      </c>
      <c r="AX1526" s="14" t="s">
        <v>73</v>
      </c>
      <c r="AY1526" s="219" t="s">
        <v>185</v>
      </c>
    </row>
    <row r="1527" spans="2:51" s="13" customFormat="1" ht="11.25">
      <c r="B1527" s="198"/>
      <c r="C1527" s="199"/>
      <c r="D1527" s="200" t="s">
        <v>195</v>
      </c>
      <c r="E1527" s="201" t="s">
        <v>19</v>
      </c>
      <c r="F1527" s="202" t="s">
        <v>2325</v>
      </c>
      <c r="G1527" s="199"/>
      <c r="H1527" s="201" t="s">
        <v>19</v>
      </c>
      <c r="I1527" s="203"/>
      <c r="J1527" s="199"/>
      <c r="K1527" s="199"/>
      <c r="L1527" s="204"/>
      <c r="M1527" s="205"/>
      <c r="N1527" s="206"/>
      <c r="O1527" s="206"/>
      <c r="P1527" s="206"/>
      <c r="Q1527" s="206"/>
      <c r="R1527" s="206"/>
      <c r="S1527" s="206"/>
      <c r="T1527" s="207"/>
      <c r="AT1527" s="208" t="s">
        <v>195</v>
      </c>
      <c r="AU1527" s="208" t="s">
        <v>82</v>
      </c>
      <c r="AV1527" s="13" t="s">
        <v>80</v>
      </c>
      <c r="AW1527" s="13" t="s">
        <v>35</v>
      </c>
      <c r="AX1527" s="13" t="s">
        <v>73</v>
      </c>
      <c r="AY1527" s="208" t="s">
        <v>185</v>
      </c>
    </row>
    <row r="1528" spans="2:51" s="14" customFormat="1" ht="11.25">
      <c r="B1528" s="209"/>
      <c r="C1528" s="210"/>
      <c r="D1528" s="200" t="s">
        <v>195</v>
      </c>
      <c r="E1528" s="211" t="s">
        <v>19</v>
      </c>
      <c r="F1528" s="212" t="s">
        <v>2365</v>
      </c>
      <c r="G1528" s="210"/>
      <c r="H1528" s="213">
        <v>14.18</v>
      </c>
      <c r="I1528" s="214"/>
      <c r="J1528" s="210"/>
      <c r="K1528" s="210"/>
      <c r="L1528" s="215"/>
      <c r="M1528" s="216"/>
      <c r="N1528" s="217"/>
      <c r="O1528" s="217"/>
      <c r="P1528" s="217"/>
      <c r="Q1528" s="217"/>
      <c r="R1528" s="217"/>
      <c r="S1528" s="217"/>
      <c r="T1528" s="218"/>
      <c r="AT1528" s="219" t="s">
        <v>195</v>
      </c>
      <c r="AU1528" s="219" t="s">
        <v>82</v>
      </c>
      <c r="AV1528" s="14" t="s">
        <v>82</v>
      </c>
      <c r="AW1528" s="14" t="s">
        <v>35</v>
      </c>
      <c r="AX1528" s="14" t="s">
        <v>73</v>
      </c>
      <c r="AY1528" s="219" t="s">
        <v>185</v>
      </c>
    </row>
    <row r="1529" spans="2:51" s="14" customFormat="1" ht="11.25">
      <c r="B1529" s="209"/>
      <c r="C1529" s="210"/>
      <c r="D1529" s="200" t="s">
        <v>195</v>
      </c>
      <c r="E1529" s="211" t="s">
        <v>19</v>
      </c>
      <c r="F1529" s="212" t="s">
        <v>2366</v>
      </c>
      <c r="G1529" s="210"/>
      <c r="H1529" s="213">
        <v>7.97</v>
      </c>
      <c r="I1529" s="214"/>
      <c r="J1529" s="210"/>
      <c r="K1529" s="210"/>
      <c r="L1529" s="215"/>
      <c r="M1529" s="216"/>
      <c r="N1529" s="217"/>
      <c r="O1529" s="217"/>
      <c r="P1529" s="217"/>
      <c r="Q1529" s="217"/>
      <c r="R1529" s="217"/>
      <c r="S1529" s="217"/>
      <c r="T1529" s="218"/>
      <c r="AT1529" s="219" t="s">
        <v>195</v>
      </c>
      <c r="AU1529" s="219" t="s">
        <v>82</v>
      </c>
      <c r="AV1529" s="14" t="s">
        <v>82</v>
      </c>
      <c r="AW1529" s="14" t="s">
        <v>35</v>
      </c>
      <c r="AX1529" s="14" t="s">
        <v>73</v>
      </c>
      <c r="AY1529" s="219" t="s">
        <v>185</v>
      </c>
    </row>
    <row r="1530" spans="2:51" s="14" customFormat="1" ht="11.25">
      <c r="B1530" s="209"/>
      <c r="C1530" s="210"/>
      <c r="D1530" s="200" t="s">
        <v>195</v>
      </c>
      <c r="E1530" s="211" t="s">
        <v>19</v>
      </c>
      <c r="F1530" s="212" t="s">
        <v>2732</v>
      </c>
      <c r="G1530" s="210"/>
      <c r="H1530" s="213">
        <v>-2.4</v>
      </c>
      <c r="I1530" s="214"/>
      <c r="J1530" s="210"/>
      <c r="K1530" s="210"/>
      <c r="L1530" s="215"/>
      <c r="M1530" s="216"/>
      <c r="N1530" s="217"/>
      <c r="O1530" s="217"/>
      <c r="P1530" s="217"/>
      <c r="Q1530" s="217"/>
      <c r="R1530" s="217"/>
      <c r="S1530" s="217"/>
      <c r="T1530" s="218"/>
      <c r="AT1530" s="219" t="s">
        <v>195</v>
      </c>
      <c r="AU1530" s="219" t="s">
        <v>82</v>
      </c>
      <c r="AV1530" s="14" t="s">
        <v>82</v>
      </c>
      <c r="AW1530" s="14" t="s">
        <v>35</v>
      </c>
      <c r="AX1530" s="14" t="s">
        <v>73</v>
      </c>
      <c r="AY1530" s="219" t="s">
        <v>185</v>
      </c>
    </row>
    <row r="1531" spans="2:51" s="13" customFormat="1" ht="11.25">
      <c r="B1531" s="198"/>
      <c r="C1531" s="199"/>
      <c r="D1531" s="200" t="s">
        <v>195</v>
      </c>
      <c r="E1531" s="201" t="s">
        <v>19</v>
      </c>
      <c r="F1531" s="202" t="s">
        <v>2327</v>
      </c>
      <c r="G1531" s="199"/>
      <c r="H1531" s="201" t="s">
        <v>19</v>
      </c>
      <c r="I1531" s="203"/>
      <c r="J1531" s="199"/>
      <c r="K1531" s="199"/>
      <c r="L1531" s="204"/>
      <c r="M1531" s="205"/>
      <c r="N1531" s="206"/>
      <c r="O1531" s="206"/>
      <c r="P1531" s="206"/>
      <c r="Q1531" s="206"/>
      <c r="R1531" s="206"/>
      <c r="S1531" s="206"/>
      <c r="T1531" s="207"/>
      <c r="AT1531" s="208" t="s">
        <v>195</v>
      </c>
      <c r="AU1531" s="208" t="s">
        <v>82</v>
      </c>
      <c r="AV1531" s="13" t="s">
        <v>80</v>
      </c>
      <c r="AW1531" s="13" t="s">
        <v>35</v>
      </c>
      <c r="AX1531" s="13" t="s">
        <v>73</v>
      </c>
      <c r="AY1531" s="208" t="s">
        <v>185</v>
      </c>
    </row>
    <row r="1532" spans="2:51" s="14" customFormat="1" ht="11.25">
      <c r="B1532" s="209"/>
      <c r="C1532" s="210"/>
      <c r="D1532" s="200" t="s">
        <v>195</v>
      </c>
      <c r="E1532" s="211" t="s">
        <v>19</v>
      </c>
      <c r="F1532" s="212" t="s">
        <v>2367</v>
      </c>
      <c r="G1532" s="210"/>
      <c r="H1532" s="213">
        <v>11.3</v>
      </c>
      <c r="I1532" s="214"/>
      <c r="J1532" s="210"/>
      <c r="K1532" s="210"/>
      <c r="L1532" s="215"/>
      <c r="M1532" s="216"/>
      <c r="N1532" s="217"/>
      <c r="O1532" s="217"/>
      <c r="P1532" s="217"/>
      <c r="Q1532" s="217"/>
      <c r="R1532" s="217"/>
      <c r="S1532" s="217"/>
      <c r="T1532" s="218"/>
      <c r="AT1532" s="219" t="s">
        <v>195</v>
      </c>
      <c r="AU1532" s="219" t="s">
        <v>82</v>
      </c>
      <c r="AV1532" s="14" t="s">
        <v>82</v>
      </c>
      <c r="AW1532" s="14" t="s">
        <v>35</v>
      </c>
      <c r="AX1532" s="14" t="s">
        <v>73</v>
      </c>
      <c r="AY1532" s="219" t="s">
        <v>185</v>
      </c>
    </row>
    <row r="1533" spans="2:51" s="14" customFormat="1" ht="11.25">
      <c r="B1533" s="209"/>
      <c r="C1533" s="210"/>
      <c r="D1533" s="200" t="s">
        <v>195</v>
      </c>
      <c r="E1533" s="211" t="s">
        <v>19</v>
      </c>
      <c r="F1533" s="212" t="s">
        <v>2368</v>
      </c>
      <c r="G1533" s="210"/>
      <c r="H1533" s="213">
        <v>10.63</v>
      </c>
      <c r="I1533" s="214"/>
      <c r="J1533" s="210"/>
      <c r="K1533" s="210"/>
      <c r="L1533" s="215"/>
      <c r="M1533" s="216"/>
      <c r="N1533" s="217"/>
      <c r="O1533" s="217"/>
      <c r="P1533" s="217"/>
      <c r="Q1533" s="217"/>
      <c r="R1533" s="217"/>
      <c r="S1533" s="217"/>
      <c r="T1533" s="218"/>
      <c r="AT1533" s="219" t="s">
        <v>195</v>
      </c>
      <c r="AU1533" s="219" t="s">
        <v>82</v>
      </c>
      <c r="AV1533" s="14" t="s">
        <v>82</v>
      </c>
      <c r="AW1533" s="14" t="s">
        <v>35</v>
      </c>
      <c r="AX1533" s="14" t="s">
        <v>73</v>
      </c>
      <c r="AY1533" s="219" t="s">
        <v>185</v>
      </c>
    </row>
    <row r="1534" spans="2:51" s="14" customFormat="1" ht="11.25">
      <c r="B1534" s="209"/>
      <c r="C1534" s="210"/>
      <c r="D1534" s="200" t="s">
        <v>195</v>
      </c>
      <c r="E1534" s="211" t="s">
        <v>19</v>
      </c>
      <c r="F1534" s="212" t="s">
        <v>2733</v>
      </c>
      <c r="G1534" s="210"/>
      <c r="H1534" s="213">
        <v>-3.65</v>
      </c>
      <c r="I1534" s="214"/>
      <c r="J1534" s="210"/>
      <c r="K1534" s="210"/>
      <c r="L1534" s="215"/>
      <c r="M1534" s="216"/>
      <c r="N1534" s="217"/>
      <c r="O1534" s="217"/>
      <c r="P1534" s="217"/>
      <c r="Q1534" s="217"/>
      <c r="R1534" s="217"/>
      <c r="S1534" s="217"/>
      <c r="T1534" s="218"/>
      <c r="AT1534" s="219" t="s">
        <v>195</v>
      </c>
      <c r="AU1534" s="219" t="s">
        <v>82</v>
      </c>
      <c r="AV1534" s="14" t="s">
        <v>82</v>
      </c>
      <c r="AW1534" s="14" t="s">
        <v>35</v>
      </c>
      <c r="AX1534" s="14" t="s">
        <v>73</v>
      </c>
      <c r="AY1534" s="219" t="s">
        <v>185</v>
      </c>
    </row>
    <row r="1535" spans="2:51" s="13" customFormat="1" ht="11.25">
      <c r="B1535" s="198"/>
      <c r="C1535" s="199"/>
      <c r="D1535" s="200" t="s">
        <v>195</v>
      </c>
      <c r="E1535" s="201" t="s">
        <v>19</v>
      </c>
      <c r="F1535" s="202" t="s">
        <v>2331</v>
      </c>
      <c r="G1535" s="199"/>
      <c r="H1535" s="201" t="s">
        <v>19</v>
      </c>
      <c r="I1535" s="203"/>
      <c r="J1535" s="199"/>
      <c r="K1535" s="199"/>
      <c r="L1535" s="204"/>
      <c r="M1535" s="205"/>
      <c r="N1535" s="206"/>
      <c r="O1535" s="206"/>
      <c r="P1535" s="206"/>
      <c r="Q1535" s="206"/>
      <c r="R1535" s="206"/>
      <c r="S1535" s="206"/>
      <c r="T1535" s="207"/>
      <c r="AT1535" s="208" t="s">
        <v>195</v>
      </c>
      <c r="AU1535" s="208" t="s">
        <v>82</v>
      </c>
      <c r="AV1535" s="13" t="s">
        <v>80</v>
      </c>
      <c r="AW1535" s="13" t="s">
        <v>35</v>
      </c>
      <c r="AX1535" s="13" t="s">
        <v>73</v>
      </c>
      <c r="AY1535" s="208" t="s">
        <v>185</v>
      </c>
    </row>
    <row r="1536" spans="2:51" s="14" customFormat="1" ht="11.25">
      <c r="B1536" s="209"/>
      <c r="C1536" s="210"/>
      <c r="D1536" s="200" t="s">
        <v>195</v>
      </c>
      <c r="E1536" s="211" t="s">
        <v>19</v>
      </c>
      <c r="F1536" s="212" t="s">
        <v>2369</v>
      </c>
      <c r="G1536" s="210"/>
      <c r="H1536" s="213">
        <v>1.81</v>
      </c>
      <c r="I1536" s="214"/>
      <c r="J1536" s="210"/>
      <c r="K1536" s="210"/>
      <c r="L1536" s="215"/>
      <c r="M1536" s="216"/>
      <c r="N1536" s="217"/>
      <c r="O1536" s="217"/>
      <c r="P1536" s="217"/>
      <c r="Q1536" s="217"/>
      <c r="R1536" s="217"/>
      <c r="S1536" s="217"/>
      <c r="T1536" s="218"/>
      <c r="AT1536" s="219" t="s">
        <v>195</v>
      </c>
      <c r="AU1536" s="219" t="s">
        <v>82</v>
      </c>
      <c r="AV1536" s="14" t="s">
        <v>82</v>
      </c>
      <c r="AW1536" s="14" t="s">
        <v>35</v>
      </c>
      <c r="AX1536" s="14" t="s">
        <v>73</v>
      </c>
      <c r="AY1536" s="219" t="s">
        <v>185</v>
      </c>
    </row>
    <row r="1537" spans="1:65" s="14" customFormat="1" ht="11.25">
      <c r="B1537" s="209"/>
      <c r="C1537" s="210"/>
      <c r="D1537" s="200" t="s">
        <v>195</v>
      </c>
      <c r="E1537" s="211" t="s">
        <v>19</v>
      </c>
      <c r="F1537" s="212" t="s">
        <v>2370</v>
      </c>
      <c r="G1537" s="210"/>
      <c r="H1537" s="213">
        <v>11.29</v>
      </c>
      <c r="I1537" s="214"/>
      <c r="J1537" s="210"/>
      <c r="K1537" s="210"/>
      <c r="L1537" s="215"/>
      <c r="M1537" s="216"/>
      <c r="N1537" s="217"/>
      <c r="O1537" s="217"/>
      <c r="P1537" s="217"/>
      <c r="Q1537" s="217"/>
      <c r="R1537" s="217"/>
      <c r="S1537" s="217"/>
      <c r="T1537" s="218"/>
      <c r="AT1537" s="219" t="s">
        <v>195</v>
      </c>
      <c r="AU1537" s="219" t="s">
        <v>82</v>
      </c>
      <c r="AV1537" s="14" t="s">
        <v>82</v>
      </c>
      <c r="AW1537" s="14" t="s">
        <v>35</v>
      </c>
      <c r="AX1537" s="14" t="s">
        <v>73</v>
      </c>
      <c r="AY1537" s="219" t="s">
        <v>185</v>
      </c>
    </row>
    <row r="1538" spans="1:65" s="14" customFormat="1" ht="11.25">
      <c r="B1538" s="209"/>
      <c r="C1538" s="210"/>
      <c r="D1538" s="200" t="s">
        <v>195</v>
      </c>
      <c r="E1538" s="211" t="s">
        <v>19</v>
      </c>
      <c r="F1538" s="212" t="s">
        <v>2734</v>
      </c>
      <c r="G1538" s="210"/>
      <c r="H1538" s="213">
        <v>-2.7</v>
      </c>
      <c r="I1538" s="214"/>
      <c r="J1538" s="210"/>
      <c r="K1538" s="210"/>
      <c r="L1538" s="215"/>
      <c r="M1538" s="216"/>
      <c r="N1538" s="217"/>
      <c r="O1538" s="217"/>
      <c r="P1538" s="217"/>
      <c r="Q1538" s="217"/>
      <c r="R1538" s="217"/>
      <c r="S1538" s="217"/>
      <c r="T1538" s="218"/>
      <c r="AT1538" s="219" t="s">
        <v>195</v>
      </c>
      <c r="AU1538" s="219" t="s">
        <v>82</v>
      </c>
      <c r="AV1538" s="14" t="s">
        <v>82</v>
      </c>
      <c r="AW1538" s="14" t="s">
        <v>35</v>
      </c>
      <c r="AX1538" s="14" t="s">
        <v>73</v>
      </c>
      <c r="AY1538" s="219" t="s">
        <v>185</v>
      </c>
    </row>
    <row r="1539" spans="1:65" s="13" customFormat="1" ht="11.25">
      <c r="B1539" s="198"/>
      <c r="C1539" s="199"/>
      <c r="D1539" s="200" t="s">
        <v>195</v>
      </c>
      <c r="E1539" s="201" t="s">
        <v>19</v>
      </c>
      <c r="F1539" s="202" t="s">
        <v>2335</v>
      </c>
      <c r="G1539" s="199"/>
      <c r="H1539" s="201" t="s">
        <v>19</v>
      </c>
      <c r="I1539" s="203"/>
      <c r="J1539" s="199"/>
      <c r="K1539" s="199"/>
      <c r="L1539" s="204"/>
      <c r="M1539" s="205"/>
      <c r="N1539" s="206"/>
      <c r="O1539" s="206"/>
      <c r="P1539" s="206"/>
      <c r="Q1539" s="206"/>
      <c r="R1539" s="206"/>
      <c r="S1539" s="206"/>
      <c r="T1539" s="207"/>
      <c r="AT1539" s="208" t="s">
        <v>195</v>
      </c>
      <c r="AU1539" s="208" t="s">
        <v>82</v>
      </c>
      <c r="AV1539" s="13" t="s">
        <v>80</v>
      </c>
      <c r="AW1539" s="13" t="s">
        <v>35</v>
      </c>
      <c r="AX1539" s="13" t="s">
        <v>73</v>
      </c>
      <c r="AY1539" s="208" t="s">
        <v>185</v>
      </c>
    </row>
    <row r="1540" spans="1:65" s="14" customFormat="1" ht="11.25">
      <c r="B1540" s="209"/>
      <c r="C1540" s="210"/>
      <c r="D1540" s="200" t="s">
        <v>195</v>
      </c>
      <c r="E1540" s="211" t="s">
        <v>19</v>
      </c>
      <c r="F1540" s="212" t="s">
        <v>2371</v>
      </c>
      <c r="G1540" s="210"/>
      <c r="H1540" s="213">
        <v>11.36</v>
      </c>
      <c r="I1540" s="214"/>
      <c r="J1540" s="210"/>
      <c r="K1540" s="210"/>
      <c r="L1540" s="215"/>
      <c r="M1540" s="216"/>
      <c r="N1540" s="217"/>
      <c r="O1540" s="217"/>
      <c r="P1540" s="217"/>
      <c r="Q1540" s="217"/>
      <c r="R1540" s="217"/>
      <c r="S1540" s="217"/>
      <c r="T1540" s="218"/>
      <c r="AT1540" s="219" t="s">
        <v>195</v>
      </c>
      <c r="AU1540" s="219" t="s">
        <v>82</v>
      </c>
      <c r="AV1540" s="14" t="s">
        <v>82</v>
      </c>
      <c r="AW1540" s="14" t="s">
        <v>35</v>
      </c>
      <c r="AX1540" s="14" t="s">
        <v>73</v>
      </c>
      <c r="AY1540" s="219" t="s">
        <v>185</v>
      </c>
    </row>
    <row r="1541" spans="1:65" s="14" customFormat="1" ht="11.25">
      <c r="B1541" s="209"/>
      <c r="C1541" s="210"/>
      <c r="D1541" s="200" t="s">
        <v>195</v>
      </c>
      <c r="E1541" s="211" t="s">
        <v>19</v>
      </c>
      <c r="F1541" s="212" t="s">
        <v>2372</v>
      </c>
      <c r="G1541" s="210"/>
      <c r="H1541" s="213">
        <v>15.05</v>
      </c>
      <c r="I1541" s="214"/>
      <c r="J1541" s="210"/>
      <c r="K1541" s="210"/>
      <c r="L1541" s="215"/>
      <c r="M1541" s="216"/>
      <c r="N1541" s="217"/>
      <c r="O1541" s="217"/>
      <c r="P1541" s="217"/>
      <c r="Q1541" s="217"/>
      <c r="R1541" s="217"/>
      <c r="S1541" s="217"/>
      <c r="T1541" s="218"/>
      <c r="AT1541" s="219" t="s">
        <v>195</v>
      </c>
      <c r="AU1541" s="219" t="s">
        <v>82</v>
      </c>
      <c r="AV1541" s="14" t="s">
        <v>82</v>
      </c>
      <c r="AW1541" s="14" t="s">
        <v>35</v>
      </c>
      <c r="AX1541" s="14" t="s">
        <v>73</v>
      </c>
      <c r="AY1541" s="219" t="s">
        <v>185</v>
      </c>
    </row>
    <row r="1542" spans="1:65" s="14" customFormat="1" ht="11.25">
      <c r="B1542" s="209"/>
      <c r="C1542" s="210"/>
      <c r="D1542" s="200" t="s">
        <v>195</v>
      </c>
      <c r="E1542" s="211" t="s">
        <v>19</v>
      </c>
      <c r="F1542" s="212" t="s">
        <v>2735</v>
      </c>
      <c r="G1542" s="210"/>
      <c r="H1542" s="213">
        <v>-3.4</v>
      </c>
      <c r="I1542" s="214"/>
      <c r="J1542" s="210"/>
      <c r="K1542" s="210"/>
      <c r="L1542" s="215"/>
      <c r="M1542" s="216"/>
      <c r="N1542" s="217"/>
      <c r="O1542" s="217"/>
      <c r="P1542" s="217"/>
      <c r="Q1542" s="217"/>
      <c r="R1542" s="217"/>
      <c r="S1542" s="217"/>
      <c r="T1542" s="218"/>
      <c r="AT1542" s="219" t="s">
        <v>195</v>
      </c>
      <c r="AU1542" s="219" t="s">
        <v>82</v>
      </c>
      <c r="AV1542" s="14" t="s">
        <v>82</v>
      </c>
      <c r="AW1542" s="14" t="s">
        <v>35</v>
      </c>
      <c r="AX1542" s="14" t="s">
        <v>73</v>
      </c>
      <c r="AY1542" s="219" t="s">
        <v>185</v>
      </c>
    </row>
    <row r="1543" spans="1:65" s="15" customFormat="1" ht="11.25">
      <c r="B1543" s="220"/>
      <c r="C1543" s="221"/>
      <c r="D1543" s="200" t="s">
        <v>195</v>
      </c>
      <c r="E1543" s="222" t="s">
        <v>19</v>
      </c>
      <c r="F1543" s="223" t="s">
        <v>226</v>
      </c>
      <c r="G1543" s="221"/>
      <c r="H1543" s="224">
        <v>268.988</v>
      </c>
      <c r="I1543" s="225"/>
      <c r="J1543" s="221"/>
      <c r="K1543" s="221"/>
      <c r="L1543" s="226"/>
      <c r="M1543" s="227"/>
      <c r="N1543" s="228"/>
      <c r="O1543" s="228"/>
      <c r="P1543" s="228"/>
      <c r="Q1543" s="228"/>
      <c r="R1543" s="228"/>
      <c r="S1543" s="228"/>
      <c r="T1543" s="229"/>
      <c r="AT1543" s="230" t="s">
        <v>195</v>
      </c>
      <c r="AU1543" s="230" t="s">
        <v>82</v>
      </c>
      <c r="AV1543" s="15" t="s">
        <v>135</v>
      </c>
      <c r="AW1543" s="15" t="s">
        <v>35</v>
      </c>
      <c r="AX1543" s="15" t="s">
        <v>80</v>
      </c>
      <c r="AY1543" s="230" t="s">
        <v>185</v>
      </c>
    </row>
    <row r="1544" spans="1:65" s="2" customFormat="1" ht="16.5" customHeight="1">
      <c r="A1544" s="36"/>
      <c r="B1544" s="37"/>
      <c r="C1544" s="237" t="s">
        <v>2736</v>
      </c>
      <c r="D1544" s="237" t="s">
        <v>520</v>
      </c>
      <c r="E1544" s="238" t="s">
        <v>2084</v>
      </c>
      <c r="F1544" s="239" t="s">
        <v>2085</v>
      </c>
      <c r="G1544" s="240" t="s">
        <v>499</v>
      </c>
      <c r="H1544" s="241">
        <v>50.311999999999998</v>
      </c>
      <c r="I1544" s="242"/>
      <c r="J1544" s="243">
        <f>ROUND(I1544*H1544,2)</f>
        <v>0</v>
      </c>
      <c r="K1544" s="239" t="s">
        <v>191</v>
      </c>
      <c r="L1544" s="244"/>
      <c r="M1544" s="245" t="s">
        <v>19</v>
      </c>
      <c r="N1544" s="246" t="s">
        <v>44</v>
      </c>
      <c r="O1544" s="66"/>
      <c r="P1544" s="189">
        <f>O1544*H1544</f>
        <v>0</v>
      </c>
      <c r="Q1544" s="189">
        <v>3.8000000000000002E-4</v>
      </c>
      <c r="R1544" s="189">
        <f>Q1544*H1544</f>
        <v>1.911856E-2</v>
      </c>
      <c r="S1544" s="189">
        <v>0</v>
      </c>
      <c r="T1544" s="190">
        <f>S1544*H1544</f>
        <v>0</v>
      </c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R1544" s="191" t="s">
        <v>627</v>
      </c>
      <c r="AT1544" s="191" t="s">
        <v>520</v>
      </c>
      <c r="AU1544" s="191" t="s">
        <v>82</v>
      </c>
      <c r="AY1544" s="19" t="s">
        <v>185</v>
      </c>
      <c r="BE1544" s="192">
        <f>IF(N1544="základní",J1544,0)</f>
        <v>0</v>
      </c>
      <c r="BF1544" s="192">
        <f>IF(N1544="snížená",J1544,0)</f>
        <v>0</v>
      </c>
      <c r="BG1544" s="192">
        <f>IF(N1544="zákl. přenesená",J1544,0)</f>
        <v>0</v>
      </c>
      <c r="BH1544" s="192">
        <f>IF(N1544="sníž. přenesená",J1544,0)</f>
        <v>0</v>
      </c>
      <c r="BI1544" s="192">
        <f>IF(N1544="nulová",J1544,0)</f>
        <v>0</v>
      </c>
      <c r="BJ1544" s="19" t="s">
        <v>80</v>
      </c>
      <c r="BK1544" s="192">
        <f>ROUND(I1544*H1544,2)</f>
        <v>0</v>
      </c>
      <c r="BL1544" s="19" t="s">
        <v>339</v>
      </c>
      <c r="BM1544" s="191" t="s">
        <v>2737</v>
      </c>
    </row>
    <row r="1545" spans="1:65" s="13" customFormat="1" ht="11.25">
      <c r="B1545" s="198"/>
      <c r="C1545" s="199"/>
      <c r="D1545" s="200" t="s">
        <v>195</v>
      </c>
      <c r="E1545" s="201" t="s">
        <v>19</v>
      </c>
      <c r="F1545" s="202" t="s">
        <v>2209</v>
      </c>
      <c r="G1545" s="199"/>
      <c r="H1545" s="201" t="s">
        <v>19</v>
      </c>
      <c r="I1545" s="203"/>
      <c r="J1545" s="199"/>
      <c r="K1545" s="199"/>
      <c r="L1545" s="204"/>
      <c r="M1545" s="205"/>
      <c r="N1545" s="206"/>
      <c r="O1545" s="206"/>
      <c r="P1545" s="206"/>
      <c r="Q1545" s="206"/>
      <c r="R1545" s="206"/>
      <c r="S1545" s="206"/>
      <c r="T1545" s="207"/>
      <c r="AT1545" s="208" t="s">
        <v>195</v>
      </c>
      <c r="AU1545" s="208" t="s">
        <v>82</v>
      </c>
      <c r="AV1545" s="13" t="s">
        <v>80</v>
      </c>
      <c r="AW1545" s="13" t="s">
        <v>35</v>
      </c>
      <c r="AX1545" s="13" t="s">
        <v>73</v>
      </c>
      <c r="AY1545" s="208" t="s">
        <v>185</v>
      </c>
    </row>
    <row r="1546" spans="1:65" s="13" customFormat="1" ht="11.25">
      <c r="B1546" s="198"/>
      <c r="C1546" s="199"/>
      <c r="D1546" s="200" t="s">
        <v>195</v>
      </c>
      <c r="E1546" s="201" t="s">
        <v>19</v>
      </c>
      <c r="F1546" s="202" t="s">
        <v>2296</v>
      </c>
      <c r="G1546" s="199"/>
      <c r="H1546" s="201" t="s">
        <v>19</v>
      </c>
      <c r="I1546" s="203"/>
      <c r="J1546" s="199"/>
      <c r="K1546" s="199"/>
      <c r="L1546" s="204"/>
      <c r="M1546" s="205"/>
      <c r="N1546" s="206"/>
      <c r="O1546" s="206"/>
      <c r="P1546" s="206"/>
      <c r="Q1546" s="206"/>
      <c r="R1546" s="206"/>
      <c r="S1546" s="206"/>
      <c r="T1546" s="207"/>
      <c r="AT1546" s="208" t="s">
        <v>195</v>
      </c>
      <c r="AU1546" s="208" t="s">
        <v>82</v>
      </c>
      <c r="AV1546" s="13" t="s">
        <v>80</v>
      </c>
      <c r="AW1546" s="13" t="s">
        <v>35</v>
      </c>
      <c r="AX1546" s="13" t="s">
        <v>73</v>
      </c>
      <c r="AY1546" s="208" t="s">
        <v>185</v>
      </c>
    </row>
    <row r="1547" spans="1:65" s="14" customFormat="1" ht="11.25">
      <c r="B1547" s="209"/>
      <c r="C1547" s="210"/>
      <c r="D1547" s="200" t="s">
        <v>195</v>
      </c>
      <c r="E1547" s="211" t="s">
        <v>19</v>
      </c>
      <c r="F1547" s="212" t="s">
        <v>2350</v>
      </c>
      <c r="G1547" s="210"/>
      <c r="H1547" s="213">
        <v>25.25</v>
      </c>
      <c r="I1547" s="214"/>
      <c r="J1547" s="210"/>
      <c r="K1547" s="210"/>
      <c r="L1547" s="215"/>
      <c r="M1547" s="216"/>
      <c r="N1547" s="217"/>
      <c r="O1547" s="217"/>
      <c r="P1547" s="217"/>
      <c r="Q1547" s="217"/>
      <c r="R1547" s="217"/>
      <c r="S1547" s="217"/>
      <c r="T1547" s="218"/>
      <c r="AT1547" s="219" t="s">
        <v>195</v>
      </c>
      <c r="AU1547" s="219" t="s">
        <v>82</v>
      </c>
      <c r="AV1547" s="14" t="s">
        <v>82</v>
      </c>
      <c r="AW1547" s="14" t="s">
        <v>35</v>
      </c>
      <c r="AX1547" s="14" t="s">
        <v>73</v>
      </c>
      <c r="AY1547" s="219" t="s">
        <v>185</v>
      </c>
    </row>
    <row r="1548" spans="1:65" s="14" customFormat="1" ht="11.25">
      <c r="B1548" s="209"/>
      <c r="C1548" s="210"/>
      <c r="D1548" s="200" t="s">
        <v>195</v>
      </c>
      <c r="E1548" s="211" t="s">
        <v>19</v>
      </c>
      <c r="F1548" s="212" t="s">
        <v>2351</v>
      </c>
      <c r="G1548" s="210"/>
      <c r="H1548" s="213">
        <v>50.075000000000003</v>
      </c>
      <c r="I1548" s="214"/>
      <c r="J1548" s="210"/>
      <c r="K1548" s="210"/>
      <c r="L1548" s="215"/>
      <c r="M1548" s="216"/>
      <c r="N1548" s="217"/>
      <c r="O1548" s="217"/>
      <c r="P1548" s="217"/>
      <c r="Q1548" s="217"/>
      <c r="R1548" s="217"/>
      <c r="S1548" s="217"/>
      <c r="T1548" s="218"/>
      <c r="AT1548" s="219" t="s">
        <v>195</v>
      </c>
      <c r="AU1548" s="219" t="s">
        <v>82</v>
      </c>
      <c r="AV1548" s="14" t="s">
        <v>82</v>
      </c>
      <c r="AW1548" s="14" t="s">
        <v>35</v>
      </c>
      <c r="AX1548" s="14" t="s">
        <v>73</v>
      </c>
      <c r="AY1548" s="219" t="s">
        <v>185</v>
      </c>
    </row>
    <row r="1549" spans="1:65" s="14" customFormat="1" ht="11.25">
      <c r="B1549" s="209"/>
      <c r="C1549" s="210"/>
      <c r="D1549" s="200" t="s">
        <v>195</v>
      </c>
      <c r="E1549" s="211" t="s">
        <v>19</v>
      </c>
      <c r="F1549" s="212" t="s">
        <v>2726</v>
      </c>
      <c r="G1549" s="210"/>
      <c r="H1549" s="213">
        <v>-8.4499999999999993</v>
      </c>
      <c r="I1549" s="214"/>
      <c r="J1549" s="210"/>
      <c r="K1549" s="210"/>
      <c r="L1549" s="215"/>
      <c r="M1549" s="216"/>
      <c r="N1549" s="217"/>
      <c r="O1549" s="217"/>
      <c r="P1549" s="217"/>
      <c r="Q1549" s="217"/>
      <c r="R1549" s="217"/>
      <c r="S1549" s="217"/>
      <c r="T1549" s="218"/>
      <c r="AT1549" s="219" t="s">
        <v>195</v>
      </c>
      <c r="AU1549" s="219" t="s">
        <v>82</v>
      </c>
      <c r="AV1549" s="14" t="s">
        <v>82</v>
      </c>
      <c r="AW1549" s="14" t="s">
        <v>35</v>
      </c>
      <c r="AX1549" s="14" t="s">
        <v>73</v>
      </c>
      <c r="AY1549" s="219" t="s">
        <v>185</v>
      </c>
    </row>
    <row r="1550" spans="1:65" s="14" customFormat="1" ht="11.25">
      <c r="B1550" s="209"/>
      <c r="C1550" s="210"/>
      <c r="D1550" s="200" t="s">
        <v>195</v>
      </c>
      <c r="E1550" s="211" t="s">
        <v>19</v>
      </c>
      <c r="F1550" s="212" t="s">
        <v>2727</v>
      </c>
      <c r="G1550" s="210"/>
      <c r="H1550" s="213">
        <v>-11.25</v>
      </c>
      <c r="I1550" s="214"/>
      <c r="J1550" s="210"/>
      <c r="K1550" s="210"/>
      <c r="L1550" s="215"/>
      <c r="M1550" s="216"/>
      <c r="N1550" s="217"/>
      <c r="O1550" s="217"/>
      <c r="P1550" s="217"/>
      <c r="Q1550" s="217"/>
      <c r="R1550" s="217"/>
      <c r="S1550" s="217"/>
      <c r="T1550" s="218"/>
      <c r="AT1550" s="219" t="s">
        <v>195</v>
      </c>
      <c r="AU1550" s="219" t="s">
        <v>82</v>
      </c>
      <c r="AV1550" s="14" t="s">
        <v>82</v>
      </c>
      <c r="AW1550" s="14" t="s">
        <v>35</v>
      </c>
      <c r="AX1550" s="14" t="s">
        <v>73</v>
      </c>
      <c r="AY1550" s="219" t="s">
        <v>185</v>
      </c>
    </row>
    <row r="1551" spans="1:65" s="14" customFormat="1" ht="11.25">
      <c r="B1551" s="209"/>
      <c r="C1551" s="210"/>
      <c r="D1551" s="200" t="s">
        <v>195</v>
      </c>
      <c r="E1551" s="211" t="s">
        <v>19</v>
      </c>
      <c r="F1551" s="212" t="s">
        <v>2728</v>
      </c>
      <c r="G1551" s="210"/>
      <c r="H1551" s="213">
        <v>-3.6</v>
      </c>
      <c r="I1551" s="214"/>
      <c r="J1551" s="210"/>
      <c r="K1551" s="210"/>
      <c r="L1551" s="215"/>
      <c r="M1551" s="216"/>
      <c r="N1551" s="217"/>
      <c r="O1551" s="217"/>
      <c r="P1551" s="217"/>
      <c r="Q1551" s="217"/>
      <c r="R1551" s="217"/>
      <c r="S1551" s="217"/>
      <c r="T1551" s="218"/>
      <c r="AT1551" s="219" t="s">
        <v>195</v>
      </c>
      <c r="AU1551" s="219" t="s">
        <v>82</v>
      </c>
      <c r="AV1551" s="14" t="s">
        <v>82</v>
      </c>
      <c r="AW1551" s="14" t="s">
        <v>35</v>
      </c>
      <c r="AX1551" s="14" t="s">
        <v>73</v>
      </c>
      <c r="AY1551" s="219" t="s">
        <v>185</v>
      </c>
    </row>
    <row r="1552" spans="1:65" s="14" customFormat="1" ht="11.25">
      <c r="B1552" s="209"/>
      <c r="C1552" s="210"/>
      <c r="D1552" s="200" t="s">
        <v>195</v>
      </c>
      <c r="E1552" s="211" t="s">
        <v>19</v>
      </c>
      <c r="F1552" s="212" t="s">
        <v>2729</v>
      </c>
      <c r="G1552" s="210"/>
      <c r="H1552" s="213">
        <v>-2.7</v>
      </c>
      <c r="I1552" s="214"/>
      <c r="J1552" s="210"/>
      <c r="K1552" s="210"/>
      <c r="L1552" s="215"/>
      <c r="M1552" s="216"/>
      <c r="N1552" s="217"/>
      <c r="O1552" s="217"/>
      <c r="P1552" s="217"/>
      <c r="Q1552" s="217"/>
      <c r="R1552" s="217"/>
      <c r="S1552" s="217"/>
      <c r="T1552" s="218"/>
      <c r="AT1552" s="219" t="s">
        <v>195</v>
      </c>
      <c r="AU1552" s="219" t="s">
        <v>82</v>
      </c>
      <c r="AV1552" s="14" t="s">
        <v>82</v>
      </c>
      <c r="AW1552" s="14" t="s">
        <v>35</v>
      </c>
      <c r="AX1552" s="14" t="s">
        <v>73</v>
      </c>
      <c r="AY1552" s="219" t="s">
        <v>185</v>
      </c>
    </row>
    <row r="1553" spans="1:65" s="15" customFormat="1" ht="11.25">
      <c r="B1553" s="220"/>
      <c r="C1553" s="221"/>
      <c r="D1553" s="200" t="s">
        <v>195</v>
      </c>
      <c r="E1553" s="222" t="s">
        <v>19</v>
      </c>
      <c r="F1553" s="223" t="s">
        <v>226</v>
      </c>
      <c r="G1553" s="221"/>
      <c r="H1553" s="224">
        <v>49.324999999999996</v>
      </c>
      <c r="I1553" s="225"/>
      <c r="J1553" s="221"/>
      <c r="K1553" s="221"/>
      <c r="L1553" s="226"/>
      <c r="M1553" s="227"/>
      <c r="N1553" s="228"/>
      <c r="O1553" s="228"/>
      <c r="P1553" s="228"/>
      <c r="Q1553" s="228"/>
      <c r="R1553" s="228"/>
      <c r="S1553" s="228"/>
      <c r="T1553" s="229"/>
      <c r="AT1553" s="230" t="s">
        <v>195</v>
      </c>
      <c r="AU1553" s="230" t="s">
        <v>82</v>
      </c>
      <c r="AV1553" s="15" t="s">
        <v>135</v>
      </c>
      <c r="AW1553" s="15" t="s">
        <v>35</v>
      </c>
      <c r="AX1553" s="15" t="s">
        <v>80</v>
      </c>
      <c r="AY1553" s="230" t="s">
        <v>185</v>
      </c>
    </row>
    <row r="1554" spans="1:65" s="14" customFormat="1" ht="11.25">
      <c r="B1554" s="209"/>
      <c r="C1554" s="210"/>
      <c r="D1554" s="200" t="s">
        <v>195</v>
      </c>
      <c r="E1554" s="210"/>
      <c r="F1554" s="212" t="s">
        <v>2738</v>
      </c>
      <c r="G1554" s="210"/>
      <c r="H1554" s="213">
        <v>50.311999999999998</v>
      </c>
      <c r="I1554" s="214"/>
      <c r="J1554" s="210"/>
      <c r="K1554" s="210"/>
      <c r="L1554" s="215"/>
      <c r="M1554" s="216"/>
      <c r="N1554" s="217"/>
      <c r="O1554" s="217"/>
      <c r="P1554" s="217"/>
      <c r="Q1554" s="217"/>
      <c r="R1554" s="217"/>
      <c r="S1554" s="217"/>
      <c r="T1554" s="218"/>
      <c r="AT1554" s="219" t="s">
        <v>195</v>
      </c>
      <c r="AU1554" s="219" t="s">
        <v>82</v>
      </c>
      <c r="AV1554" s="14" t="s">
        <v>82</v>
      </c>
      <c r="AW1554" s="14" t="s">
        <v>4</v>
      </c>
      <c r="AX1554" s="14" t="s">
        <v>80</v>
      </c>
      <c r="AY1554" s="219" t="s">
        <v>185</v>
      </c>
    </row>
    <row r="1555" spans="1:65" s="2" customFormat="1" ht="16.5" customHeight="1">
      <c r="A1555" s="36"/>
      <c r="B1555" s="37"/>
      <c r="C1555" s="237" t="s">
        <v>2739</v>
      </c>
      <c r="D1555" s="237" t="s">
        <v>520</v>
      </c>
      <c r="E1555" s="238" t="s">
        <v>2089</v>
      </c>
      <c r="F1555" s="239" t="s">
        <v>2090</v>
      </c>
      <c r="G1555" s="240" t="s">
        <v>499</v>
      </c>
      <c r="H1555" s="241">
        <v>224.05600000000001</v>
      </c>
      <c r="I1555" s="242"/>
      <c r="J1555" s="243">
        <f>ROUND(I1555*H1555,2)</f>
        <v>0</v>
      </c>
      <c r="K1555" s="239" t="s">
        <v>191</v>
      </c>
      <c r="L1555" s="244"/>
      <c r="M1555" s="245" t="s">
        <v>19</v>
      </c>
      <c r="N1555" s="246" t="s">
        <v>44</v>
      </c>
      <c r="O1555" s="66"/>
      <c r="P1555" s="189">
        <f>O1555*H1555</f>
        <v>0</v>
      </c>
      <c r="Q1555" s="189">
        <v>2.9999999999999997E-4</v>
      </c>
      <c r="R1555" s="189">
        <f>Q1555*H1555</f>
        <v>6.7216799999999993E-2</v>
      </c>
      <c r="S1555" s="189">
        <v>0</v>
      </c>
      <c r="T1555" s="190">
        <f>S1555*H1555</f>
        <v>0</v>
      </c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R1555" s="191" t="s">
        <v>627</v>
      </c>
      <c r="AT1555" s="191" t="s">
        <v>520</v>
      </c>
      <c r="AU1555" s="191" t="s">
        <v>82</v>
      </c>
      <c r="AY1555" s="19" t="s">
        <v>185</v>
      </c>
      <c r="BE1555" s="192">
        <f>IF(N1555="základní",J1555,0)</f>
        <v>0</v>
      </c>
      <c r="BF1555" s="192">
        <f>IF(N1555="snížená",J1555,0)</f>
        <v>0</v>
      </c>
      <c r="BG1555" s="192">
        <f>IF(N1555="zákl. přenesená",J1555,0)</f>
        <v>0</v>
      </c>
      <c r="BH1555" s="192">
        <f>IF(N1555="sníž. přenesená",J1555,0)</f>
        <v>0</v>
      </c>
      <c r="BI1555" s="192">
        <f>IF(N1555="nulová",J1555,0)</f>
        <v>0</v>
      </c>
      <c r="BJ1555" s="19" t="s">
        <v>80</v>
      </c>
      <c r="BK1555" s="192">
        <f>ROUND(I1555*H1555,2)</f>
        <v>0</v>
      </c>
      <c r="BL1555" s="19" t="s">
        <v>339</v>
      </c>
      <c r="BM1555" s="191" t="s">
        <v>2740</v>
      </c>
    </row>
    <row r="1556" spans="1:65" s="13" customFormat="1" ht="11.25">
      <c r="B1556" s="198"/>
      <c r="C1556" s="199"/>
      <c r="D1556" s="200" t="s">
        <v>195</v>
      </c>
      <c r="E1556" s="201" t="s">
        <v>19</v>
      </c>
      <c r="F1556" s="202" t="s">
        <v>2209</v>
      </c>
      <c r="G1556" s="199"/>
      <c r="H1556" s="201" t="s">
        <v>19</v>
      </c>
      <c r="I1556" s="203"/>
      <c r="J1556" s="199"/>
      <c r="K1556" s="199"/>
      <c r="L1556" s="204"/>
      <c r="M1556" s="205"/>
      <c r="N1556" s="206"/>
      <c r="O1556" s="206"/>
      <c r="P1556" s="206"/>
      <c r="Q1556" s="206"/>
      <c r="R1556" s="206"/>
      <c r="S1556" s="206"/>
      <c r="T1556" s="207"/>
      <c r="AT1556" s="208" t="s">
        <v>195</v>
      </c>
      <c r="AU1556" s="208" t="s">
        <v>82</v>
      </c>
      <c r="AV1556" s="13" t="s">
        <v>80</v>
      </c>
      <c r="AW1556" s="13" t="s">
        <v>35</v>
      </c>
      <c r="AX1556" s="13" t="s">
        <v>73</v>
      </c>
      <c r="AY1556" s="208" t="s">
        <v>185</v>
      </c>
    </row>
    <row r="1557" spans="1:65" s="13" customFormat="1" ht="11.25">
      <c r="B1557" s="198"/>
      <c r="C1557" s="199"/>
      <c r="D1557" s="200" t="s">
        <v>195</v>
      </c>
      <c r="E1557" s="201" t="s">
        <v>19</v>
      </c>
      <c r="F1557" s="202" t="s">
        <v>2305</v>
      </c>
      <c r="G1557" s="199"/>
      <c r="H1557" s="201" t="s">
        <v>19</v>
      </c>
      <c r="I1557" s="203"/>
      <c r="J1557" s="199"/>
      <c r="K1557" s="199"/>
      <c r="L1557" s="204"/>
      <c r="M1557" s="205"/>
      <c r="N1557" s="206"/>
      <c r="O1557" s="206"/>
      <c r="P1557" s="206"/>
      <c r="Q1557" s="206"/>
      <c r="R1557" s="206"/>
      <c r="S1557" s="206"/>
      <c r="T1557" s="207"/>
      <c r="AT1557" s="208" t="s">
        <v>195</v>
      </c>
      <c r="AU1557" s="208" t="s">
        <v>82</v>
      </c>
      <c r="AV1557" s="13" t="s">
        <v>80</v>
      </c>
      <c r="AW1557" s="13" t="s">
        <v>35</v>
      </c>
      <c r="AX1557" s="13" t="s">
        <v>73</v>
      </c>
      <c r="AY1557" s="208" t="s">
        <v>185</v>
      </c>
    </row>
    <row r="1558" spans="1:65" s="14" customFormat="1" ht="11.25">
      <c r="B1558" s="209"/>
      <c r="C1558" s="210"/>
      <c r="D1558" s="200" t="s">
        <v>195</v>
      </c>
      <c r="E1558" s="211" t="s">
        <v>19</v>
      </c>
      <c r="F1558" s="212" t="s">
        <v>2352</v>
      </c>
      <c r="G1558" s="210"/>
      <c r="H1558" s="213">
        <v>20.855</v>
      </c>
      <c r="I1558" s="214"/>
      <c r="J1558" s="210"/>
      <c r="K1558" s="210"/>
      <c r="L1558" s="215"/>
      <c r="M1558" s="216"/>
      <c r="N1558" s="217"/>
      <c r="O1558" s="217"/>
      <c r="P1558" s="217"/>
      <c r="Q1558" s="217"/>
      <c r="R1558" s="217"/>
      <c r="S1558" s="217"/>
      <c r="T1558" s="218"/>
      <c r="AT1558" s="219" t="s">
        <v>195</v>
      </c>
      <c r="AU1558" s="219" t="s">
        <v>82</v>
      </c>
      <c r="AV1558" s="14" t="s">
        <v>82</v>
      </c>
      <c r="AW1558" s="14" t="s">
        <v>35</v>
      </c>
      <c r="AX1558" s="14" t="s">
        <v>73</v>
      </c>
      <c r="AY1558" s="219" t="s">
        <v>185</v>
      </c>
    </row>
    <row r="1559" spans="1:65" s="14" customFormat="1" ht="11.25">
      <c r="B1559" s="209"/>
      <c r="C1559" s="210"/>
      <c r="D1559" s="200" t="s">
        <v>195</v>
      </c>
      <c r="E1559" s="211" t="s">
        <v>19</v>
      </c>
      <c r="F1559" s="212" t="s">
        <v>2078</v>
      </c>
      <c r="G1559" s="210"/>
      <c r="H1559" s="213">
        <v>-1.25</v>
      </c>
      <c r="I1559" s="214"/>
      <c r="J1559" s="210"/>
      <c r="K1559" s="210"/>
      <c r="L1559" s="215"/>
      <c r="M1559" s="216"/>
      <c r="N1559" s="217"/>
      <c r="O1559" s="217"/>
      <c r="P1559" s="217"/>
      <c r="Q1559" s="217"/>
      <c r="R1559" s="217"/>
      <c r="S1559" s="217"/>
      <c r="T1559" s="218"/>
      <c r="AT1559" s="219" t="s">
        <v>195</v>
      </c>
      <c r="AU1559" s="219" t="s">
        <v>82</v>
      </c>
      <c r="AV1559" s="14" t="s">
        <v>82</v>
      </c>
      <c r="AW1559" s="14" t="s">
        <v>35</v>
      </c>
      <c r="AX1559" s="14" t="s">
        <v>73</v>
      </c>
      <c r="AY1559" s="219" t="s">
        <v>185</v>
      </c>
    </row>
    <row r="1560" spans="1:65" s="13" customFormat="1" ht="11.25">
      <c r="B1560" s="198"/>
      <c r="C1560" s="199"/>
      <c r="D1560" s="200" t="s">
        <v>195</v>
      </c>
      <c r="E1560" s="201" t="s">
        <v>19</v>
      </c>
      <c r="F1560" s="202" t="s">
        <v>2307</v>
      </c>
      <c r="G1560" s="199"/>
      <c r="H1560" s="201" t="s">
        <v>19</v>
      </c>
      <c r="I1560" s="203"/>
      <c r="J1560" s="199"/>
      <c r="K1560" s="199"/>
      <c r="L1560" s="204"/>
      <c r="M1560" s="205"/>
      <c r="N1560" s="206"/>
      <c r="O1560" s="206"/>
      <c r="P1560" s="206"/>
      <c r="Q1560" s="206"/>
      <c r="R1560" s="206"/>
      <c r="S1560" s="206"/>
      <c r="T1560" s="207"/>
      <c r="AT1560" s="208" t="s">
        <v>195</v>
      </c>
      <c r="AU1560" s="208" t="s">
        <v>82</v>
      </c>
      <c r="AV1560" s="13" t="s">
        <v>80</v>
      </c>
      <c r="AW1560" s="13" t="s">
        <v>35</v>
      </c>
      <c r="AX1560" s="13" t="s">
        <v>73</v>
      </c>
      <c r="AY1560" s="208" t="s">
        <v>185</v>
      </c>
    </row>
    <row r="1561" spans="1:65" s="14" customFormat="1" ht="11.25">
      <c r="B1561" s="209"/>
      <c r="C1561" s="210"/>
      <c r="D1561" s="200" t="s">
        <v>195</v>
      </c>
      <c r="E1561" s="211" t="s">
        <v>19</v>
      </c>
      <c r="F1561" s="212" t="s">
        <v>2353</v>
      </c>
      <c r="G1561" s="210"/>
      <c r="H1561" s="213">
        <v>16.38</v>
      </c>
      <c r="I1561" s="214"/>
      <c r="J1561" s="210"/>
      <c r="K1561" s="210"/>
      <c r="L1561" s="215"/>
      <c r="M1561" s="216"/>
      <c r="N1561" s="217"/>
      <c r="O1561" s="217"/>
      <c r="P1561" s="217"/>
      <c r="Q1561" s="217"/>
      <c r="R1561" s="217"/>
      <c r="S1561" s="217"/>
      <c r="T1561" s="218"/>
      <c r="AT1561" s="219" t="s">
        <v>195</v>
      </c>
      <c r="AU1561" s="219" t="s">
        <v>82</v>
      </c>
      <c r="AV1561" s="14" t="s">
        <v>82</v>
      </c>
      <c r="AW1561" s="14" t="s">
        <v>35</v>
      </c>
      <c r="AX1561" s="14" t="s">
        <v>73</v>
      </c>
      <c r="AY1561" s="219" t="s">
        <v>185</v>
      </c>
    </row>
    <row r="1562" spans="1:65" s="14" customFormat="1" ht="11.25">
      <c r="B1562" s="209"/>
      <c r="C1562" s="210"/>
      <c r="D1562" s="200" t="s">
        <v>195</v>
      </c>
      <c r="E1562" s="211" t="s">
        <v>19</v>
      </c>
      <c r="F1562" s="212" t="s">
        <v>2730</v>
      </c>
      <c r="G1562" s="210"/>
      <c r="H1562" s="213">
        <v>-2.9</v>
      </c>
      <c r="I1562" s="214"/>
      <c r="J1562" s="210"/>
      <c r="K1562" s="210"/>
      <c r="L1562" s="215"/>
      <c r="M1562" s="216"/>
      <c r="N1562" s="217"/>
      <c r="O1562" s="217"/>
      <c r="P1562" s="217"/>
      <c r="Q1562" s="217"/>
      <c r="R1562" s="217"/>
      <c r="S1562" s="217"/>
      <c r="T1562" s="218"/>
      <c r="AT1562" s="219" t="s">
        <v>195</v>
      </c>
      <c r="AU1562" s="219" t="s">
        <v>82</v>
      </c>
      <c r="AV1562" s="14" t="s">
        <v>82</v>
      </c>
      <c r="AW1562" s="14" t="s">
        <v>35</v>
      </c>
      <c r="AX1562" s="14" t="s">
        <v>73</v>
      </c>
      <c r="AY1562" s="219" t="s">
        <v>185</v>
      </c>
    </row>
    <row r="1563" spans="1:65" s="13" customFormat="1" ht="11.25">
      <c r="B1563" s="198"/>
      <c r="C1563" s="199"/>
      <c r="D1563" s="200" t="s">
        <v>195</v>
      </c>
      <c r="E1563" s="201" t="s">
        <v>19</v>
      </c>
      <c r="F1563" s="202" t="s">
        <v>2309</v>
      </c>
      <c r="G1563" s="199"/>
      <c r="H1563" s="201" t="s">
        <v>19</v>
      </c>
      <c r="I1563" s="203"/>
      <c r="J1563" s="199"/>
      <c r="K1563" s="199"/>
      <c r="L1563" s="204"/>
      <c r="M1563" s="205"/>
      <c r="N1563" s="206"/>
      <c r="O1563" s="206"/>
      <c r="P1563" s="206"/>
      <c r="Q1563" s="206"/>
      <c r="R1563" s="206"/>
      <c r="S1563" s="206"/>
      <c r="T1563" s="207"/>
      <c r="AT1563" s="208" t="s">
        <v>195</v>
      </c>
      <c r="AU1563" s="208" t="s">
        <v>82</v>
      </c>
      <c r="AV1563" s="13" t="s">
        <v>80</v>
      </c>
      <c r="AW1563" s="13" t="s">
        <v>35</v>
      </c>
      <c r="AX1563" s="13" t="s">
        <v>73</v>
      </c>
      <c r="AY1563" s="208" t="s">
        <v>185</v>
      </c>
    </row>
    <row r="1564" spans="1:65" s="14" customFormat="1" ht="11.25">
      <c r="B1564" s="209"/>
      <c r="C1564" s="210"/>
      <c r="D1564" s="200" t="s">
        <v>195</v>
      </c>
      <c r="E1564" s="211" t="s">
        <v>19</v>
      </c>
      <c r="F1564" s="212" t="s">
        <v>2354</v>
      </c>
      <c r="G1564" s="210"/>
      <c r="H1564" s="213">
        <v>12.315</v>
      </c>
      <c r="I1564" s="214"/>
      <c r="J1564" s="210"/>
      <c r="K1564" s="210"/>
      <c r="L1564" s="215"/>
      <c r="M1564" s="216"/>
      <c r="N1564" s="217"/>
      <c r="O1564" s="217"/>
      <c r="P1564" s="217"/>
      <c r="Q1564" s="217"/>
      <c r="R1564" s="217"/>
      <c r="S1564" s="217"/>
      <c r="T1564" s="218"/>
      <c r="AT1564" s="219" t="s">
        <v>195</v>
      </c>
      <c r="AU1564" s="219" t="s">
        <v>82</v>
      </c>
      <c r="AV1564" s="14" t="s">
        <v>82</v>
      </c>
      <c r="AW1564" s="14" t="s">
        <v>35</v>
      </c>
      <c r="AX1564" s="14" t="s">
        <v>73</v>
      </c>
      <c r="AY1564" s="219" t="s">
        <v>185</v>
      </c>
    </row>
    <row r="1565" spans="1:65" s="14" customFormat="1" ht="11.25">
      <c r="B1565" s="209"/>
      <c r="C1565" s="210"/>
      <c r="D1565" s="200" t="s">
        <v>195</v>
      </c>
      <c r="E1565" s="211" t="s">
        <v>19</v>
      </c>
      <c r="F1565" s="212" t="s">
        <v>2731</v>
      </c>
      <c r="G1565" s="210"/>
      <c r="H1565" s="213">
        <v>-2.7</v>
      </c>
      <c r="I1565" s="214"/>
      <c r="J1565" s="210"/>
      <c r="K1565" s="210"/>
      <c r="L1565" s="215"/>
      <c r="M1565" s="216"/>
      <c r="N1565" s="217"/>
      <c r="O1565" s="217"/>
      <c r="P1565" s="217"/>
      <c r="Q1565" s="217"/>
      <c r="R1565" s="217"/>
      <c r="S1565" s="217"/>
      <c r="T1565" s="218"/>
      <c r="AT1565" s="219" t="s">
        <v>195</v>
      </c>
      <c r="AU1565" s="219" t="s">
        <v>82</v>
      </c>
      <c r="AV1565" s="14" t="s">
        <v>82</v>
      </c>
      <c r="AW1565" s="14" t="s">
        <v>35</v>
      </c>
      <c r="AX1565" s="14" t="s">
        <v>73</v>
      </c>
      <c r="AY1565" s="219" t="s">
        <v>185</v>
      </c>
    </row>
    <row r="1566" spans="1:65" s="13" customFormat="1" ht="11.25">
      <c r="B1566" s="198"/>
      <c r="C1566" s="199"/>
      <c r="D1566" s="200" t="s">
        <v>195</v>
      </c>
      <c r="E1566" s="201" t="s">
        <v>19</v>
      </c>
      <c r="F1566" s="202" t="s">
        <v>2313</v>
      </c>
      <c r="G1566" s="199"/>
      <c r="H1566" s="201" t="s">
        <v>19</v>
      </c>
      <c r="I1566" s="203"/>
      <c r="J1566" s="199"/>
      <c r="K1566" s="199"/>
      <c r="L1566" s="204"/>
      <c r="M1566" s="205"/>
      <c r="N1566" s="206"/>
      <c r="O1566" s="206"/>
      <c r="P1566" s="206"/>
      <c r="Q1566" s="206"/>
      <c r="R1566" s="206"/>
      <c r="S1566" s="206"/>
      <c r="T1566" s="207"/>
      <c r="AT1566" s="208" t="s">
        <v>195</v>
      </c>
      <c r="AU1566" s="208" t="s">
        <v>82</v>
      </c>
      <c r="AV1566" s="13" t="s">
        <v>80</v>
      </c>
      <c r="AW1566" s="13" t="s">
        <v>35</v>
      </c>
      <c r="AX1566" s="13" t="s">
        <v>73</v>
      </c>
      <c r="AY1566" s="208" t="s">
        <v>185</v>
      </c>
    </row>
    <row r="1567" spans="1:65" s="14" customFormat="1" ht="11.25">
      <c r="B1567" s="209"/>
      <c r="C1567" s="210"/>
      <c r="D1567" s="200" t="s">
        <v>195</v>
      </c>
      <c r="E1567" s="211" t="s">
        <v>19</v>
      </c>
      <c r="F1567" s="212" t="s">
        <v>2355</v>
      </c>
      <c r="G1567" s="210"/>
      <c r="H1567" s="213">
        <v>16.739999999999998</v>
      </c>
      <c r="I1567" s="214"/>
      <c r="J1567" s="210"/>
      <c r="K1567" s="210"/>
      <c r="L1567" s="215"/>
      <c r="M1567" s="216"/>
      <c r="N1567" s="217"/>
      <c r="O1567" s="217"/>
      <c r="P1567" s="217"/>
      <c r="Q1567" s="217"/>
      <c r="R1567" s="217"/>
      <c r="S1567" s="217"/>
      <c r="T1567" s="218"/>
      <c r="AT1567" s="219" t="s">
        <v>195</v>
      </c>
      <c r="AU1567" s="219" t="s">
        <v>82</v>
      </c>
      <c r="AV1567" s="14" t="s">
        <v>82</v>
      </c>
      <c r="AW1567" s="14" t="s">
        <v>35</v>
      </c>
      <c r="AX1567" s="14" t="s">
        <v>73</v>
      </c>
      <c r="AY1567" s="219" t="s">
        <v>185</v>
      </c>
    </row>
    <row r="1568" spans="1:65" s="14" customFormat="1" ht="11.25">
      <c r="B1568" s="209"/>
      <c r="C1568" s="210"/>
      <c r="D1568" s="200" t="s">
        <v>195</v>
      </c>
      <c r="E1568" s="211" t="s">
        <v>19</v>
      </c>
      <c r="F1568" s="212" t="s">
        <v>2082</v>
      </c>
      <c r="G1568" s="210"/>
      <c r="H1568" s="213">
        <v>-0.9</v>
      </c>
      <c r="I1568" s="214"/>
      <c r="J1568" s="210"/>
      <c r="K1568" s="210"/>
      <c r="L1568" s="215"/>
      <c r="M1568" s="216"/>
      <c r="N1568" s="217"/>
      <c r="O1568" s="217"/>
      <c r="P1568" s="217"/>
      <c r="Q1568" s="217"/>
      <c r="R1568" s="217"/>
      <c r="S1568" s="217"/>
      <c r="T1568" s="218"/>
      <c r="AT1568" s="219" t="s">
        <v>195</v>
      </c>
      <c r="AU1568" s="219" t="s">
        <v>82</v>
      </c>
      <c r="AV1568" s="14" t="s">
        <v>82</v>
      </c>
      <c r="AW1568" s="14" t="s">
        <v>35</v>
      </c>
      <c r="AX1568" s="14" t="s">
        <v>73</v>
      </c>
      <c r="AY1568" s="219" t="s">
        <v>185</v>
      </c>
    </row>
    <row r="1569" spans="2:51" s="13" customFormat="1" ht="11.25">
      <c r="B1569" s="198"/>
      <c r="C1569" s="199"/>
      <c r="D1569" s="200" t="s">
        <v>195</v>
      </c>
      <c r="E1569" s="201" t="s">
        <v>19</v>
      </c>
      <c r="F1569" s="202" t="s">
        <v>2315</v>
      </c>
      <c r="G1569" s="199"/>
      <c r="H1569" s="201" t="s">
        <v>19</v>
      </c>
      <c r="I1569" s="203"/>
      <c r="J1569" s="199"/>
      <c r="K1569" s="199"/>
      <c r="L1569" s="204"/>
      <c r="M1569" s="205"/>
      <c r="N1569" s="206"/>
      <c r="O1569" s="206"/>
      <c r="P1569" s="206"/>
      <c r="Q1569" s="206"/>
      <c r="R1569" s="206"/>
      <c r="S1569" s="206"/>
      <c r="T1569" s="207"/>
      <c r="AT1569" s="208" t="s">
        <v>195</v>
      </c>
      <c r="AU1569" s="208" t="s">
        <v>82</v>
      </c>
      <c r="AV1569" s="13" t="s">
        <v>80</v>
      </c>
      <c r="AW1569" s="13" t="s">
        <v>35</v>
      </c>
      <c r="AX1569" s="13" t="s">
        <v>73</v>
      </c>
      <c r="AY1569" s="208" t="s">
        <v>185</v>
      </c>
    </row>
    <row r="1570" spans="2:51" s="14" customFormat="1" ht="11.25">
      <c r="B1570" s="209"/>
      <c r="C1570" s="210"/>
      <c r="D1570" s="200" t="s">
        <v>195</v>
      </c>
      <c r="E1570" s="211" t="s">
        <v>19</v>
      </c>
      <c r="F1570" s="212" t="s">
        <v>2356</v>
      </c>
      <c r="G1570" s="210"/>
      <c r="H1570" s="213">
        <v>14.725</v>
      </c>
      <c r="I1570" s="214"/>
      <c r="J1570" s="210"/>
      <c r="K1570" s="210"/>
      <c r="L1570" s="215"/>
      <c r="M1570" s="216"/>
      <c r="N1570" s="217"/>
      <c r="O1570" s="217"/>
      <c r="P1570" s="217"/>
      <c r="Q1570" s="217"/>
      <c r="R1570" s="217"/>
      <c r="S1570" s="217"/>
      <c r="T1570" s="218"/>
      <c r="AT1570" s="219" t="s">
        <v>195</v>
      </c>
      <c r="AU1570" s="219" t="s">
        <v>82</v>
      </c>
      <c r="AV1570" s="14" t="s">
        <v>82</v>
      </c>
      <c r="AW1570" s="14" t="s">
        <v>35</v>
      </c>
      <c r="AX1570" s="14" t="s">
        <v>73</v>
      </c>
      <c r="AY1570" s="219" t="s">
        <v>185</v>
      </c>
    </row>
    <row r="1571" spans="2:51" s="14" customFormat="1" ht="11.25">
      <c r="B1571" s="209"/>
      <c r="C1571" s="210"/>
      <c r="D1571" s="200" t="s">
        <v>195</v>
      </c>
      <c r="E1571" s="211" t="s">
        <v>19</v>
      </c>
      <c r="F1571" s="212" t="s">
        <v>2078</v>
      </c>
      <c r="G1571" s="210"/>
      <c r="H1571" s="213">
        <v>-1.25</v>
      </c>
      <c r="I1571" s="214"/>
      <c r="J1571" s="210"/>
      <c r="K1571" s="210"/>
      <c r="L1571" s="215"/>
      <c r="M1571" s="216"/>
      <c r="N1571" s="217"/>
      <c r="O1571" s="217"/>
      <c r="P1571" s="217"/>
      <c r="Q1571" s="217"/>
      <c r="R1571" s="217"/>
      <c r="S1571" s="217"/>
      <c r="T1571" s="218"/>
      <c r="AT1571" s="219" t="s">
        <v>195</v>
      </c>
      <c r="AU1571" s="219" t="s">
        <v>82</v>
      </c>
      <c r="AV1571" s="14" t="s">
        <v>82</v>
      </c>
      <c r="AW1571" s="14" t="s">
        <v>35</v>
      </c>
      <c r="AX1571" s="14" t="s">
        <v>73</v>
      </c>
      <c r="AY1571" s="219" t="s">
        <v>185</v>
      </c>
    </row>
    <row r="1572" spans="2:51" s="13" customFormat="1" ht="11.25">
      <c r="B1572" s="198"/>
      <c r="C1572" s="199"/>
      <c r="D1572" s="200" t="s">
        <v>195</v>
      </c>
      <c r="E1572" s="201" t="s">
        <v>19</v>
      </c>
      <c r="F1572" s="202" t="s">
        <v>2317</v>
      </c>
      <c r="G1572" s="199"/>
      <c r="H1572" s="201" t="s">
        <v>19</v>
      </c>
      <c r="I1572" s="203"/>
      <c r="J1572" s="199"/>
      <c r="K1572" s="199"/>
      <c r="L1572" s="204"/>
      <c r="M1572" s="205"/>
      <c r="N1572" s="206"/>
      <c r="O1572" s="206"/>
      <c r="P1572" s="206"/>
      <c r="Q1572" s="206"/>
      <c r="R1572" s="206"/>
      <c r="S1572" s="206"/>
      <c r="T1572" s="207"/>
      <c r="AT1572" s="208" t="s">
        <v>195</v>
      </c>
      <c r="AU1572" s="208" t="s">
        <v>82</v>
      </c>
      <c r="AV1572" s="13" t="s">
        <v>80</v>
      </c>
      <c r="AW1572" s="13" t="s">
        <v>35</v>
      </c>
      <c r="AX1572" s="13" t="s">
        <v>73</v>
      </c>
      <c r="AY1572" s="208" t="s">
        <v>185</v>
      </c>
    </row>
    <row r="1573" spans="2:51" s="14" customFormat="1" ht="11.25">
      <c r="B1573" s="209"/>
      <c r="C1573" s="210"/>
      <c r="D1573" s="200" t="s">
        <v>195</v>
      </c>
      <c r="E1573" s="211" t="s">
        <v>19</v>
      </c>
      <c r="F1573" s="212" t="s">
        <v>2357</v>
      </c>
      <c r="G1573" s="210"/>
      <c r="H1573" s="213">
        <v>3.44</v>
      </c>
      <c r="I1573" s="214"/>
      <c r="J1573" s="210"/>
      <c r="K1573" s="210"/>
      <c r="L1573" s="215"/>
      <c r="M1573" s="216"/>
      <c r="N1573" s="217"/>
      <c r="O1573" s="217"/>
      <c r="P1573" s="217"/>
      <c r="Q1573" s="217"/>
      <c r="R1573" s="217"/>
      <c r="S1573" s="217"/>
      <c r="T1573" s="218"/>
      <c r="AT1573" s="219" t="s">
        <v>195</v>
      </c>
      <c r="AU1573" s="219" t="s">
        <v>82</v>
      </c>
      <c r="AV1573" s="14" t="s">
        <v>82</v>
      </c>
      <c r="AW1573" s="14" t="s">
        <v>35</v>
      </c>
      <c r="AX1573" s="14" t="s">
        <v>73</v>
      </c>
      <c r="AY1573" s="219" t="s">
        <v>185</v>
      </c>
    </row>
    <row r="1574" spans="2:51" s="14" customFormat="1" ht="11.25">
      <c r="B1574" s="209"/>
      <c r="C1574" s="210"/>
      <c r="D1574" s="200" t="s">
        <v>195</v>
      </c>
      <c r="E1574" s="211" t="s">
        <v>19</v>
      </c>
      <c r="F1574" s="212" t="s">
        <v>2358</v>
      </c>
      <c r="G1574" s="210"/>
      <c r="H1574" s="213">
        <v>12.32</v>
      </c>
      <c r="I1574" s="214"/>
      <c r="J1574" s="210"/>
      <c r="K1574" s="210"/>
      <c r="L1574" s="215"/>
      <c r="M1574" s="216"/>
      <c r="N1574" s="217"/>
      <c r="O1574" s="217"/>
      <c r="P1574" s="217"/>
      <c r="Q1574" s="217"/>
      <c r="R1574" s="217"/>
      <c r="S1574" s="217"/>
      <c r="T1574" s="218"/>
      <c r="AT1574" s="219" t="s">
        <v>195</v>
      </c>
      <c r="AU1574" s="219" t="s">
        <v>82</v>
      </c>
      <c r="AV1574" s="14" t="s">
        <v>82</v>
      </c>
      <c r="AW1574" s="14" t="s">
        <v>35</v>
      </c>
      <c r="AX1574" s="14" t="s">
        <v>73</v>
      </c>
      <c r="AY1574" s="219" t="s">
        <v>185</v>
      </c>
    </row>
    <row r="1575" spans="2:51" s="14" customFormat="1" ht="11.25">
      <c r="B1575" s="209"/>
      <c r="C1575" s="210"/>
      <c r="D1575" s="200" t="s">
        <v>195</v>
      </c>
      <c r="E1575" s="211" t="s">
        <v>19</v>
      </c>
      <c r="F1575" s="212" t="s">
        <v>2082</v>
      </c>
      <c r="G1575" s="210"/>
      <c r="H1575" s="213">
        <v>-0.9</v>
      </c>
      <c r="I1575" s="214"/>
      <c r="J1575" s="210"/>
      <c r="K1575" s="210"/>
      <c r="L1575" s="215"/>
      <c r="M1575" s="216"/>
      <c r="N1575" s="217"/>
      <c r="O1575" s="217"/>
      <c r="P1575" s="217"/>
      <c r="Q1575" s="217"/>
      <c r="R1575" s="217"/>
      <c r="S1575" s="217"/>
      <c r="T1575" s="218"/>
      <c r="AT1575" s="219" t="s">
        <v>195</v>
      </c>
      <c r="AU1575" s="219" t="s">
        <v>82</v>
      </c>
      <c r="AV1575" s="14" t="s">
        <v>82</v>
      </c>
      <c r="AW1575" s="14" t="s">
        <v>35</v>
      </c>
      <c r="AX1575" s="14" t="s">
        <v>73</v>
      </c>
      <c r="AY1575" s="219" t="s">
        <v>185</v>
      </c>
    </row>
    <row r="1576" spans="2:51" s="14" customFormat="1" ht="11.25">
      <c r="B1576" s="209"/>
      <c r="C1576" s="210"/>
      <c r="D1576" s="200" t="s">
        <v>195</v>
      </c>
      <c r="E1576" s="211" t="s">
        <v>19</v>
      </c>
      <c r="F1576" s="212" t="s">
        <v>2079</v>
      </c>
      <c r="G1576" s="210"/>
      <c r="H1576" s="213">
        <v>-1.25</v>
      </c>
      <c r="I1576" s="214"/>
      <c r="J1576" s="210"/>
      <c r="K1576" s="210"/>
      <c r="L1576" s="215"/>
      <c r="M1576" s="216"/>
      <c r="N1576" s="217"/>
      <c r="O1576" s="217"/>
      <c r="P1576" s="217"/>
      <c r="Q1576" s="217"/>
      <c r="R1576" s="217"/>
      <c r="S1576" s="217"/>
      <c r="T1576" s="218"/>
      <c r="AT1576" s="219" t="s">
        <v>195</v>
      </c>
      <c r="AU1576" s="219" t="s">
        <v>82</v>
      </c>
      <c r="AV1576" s="14" t="s">
        <v>82</v>
      </c>
      <c r="AW1576" s="14" t="s">
        <v>35</v>
      </c>
      <c r="AX1576" s="14" t="s">
        <v>73</v>
      </c>
      <c r="AY1576" s="219" t="s">
        <v>185</v>
      </c>
    </row>
    <row r="1577" spans="2:51" s="13" customFormat="1" ht="11.25">
      <c r="B1577" s="198"/>
      <c r="C1577" s="199"/>
      <c r="D1577" s="200" t="s">
        <v>195</v>
      </c>
      <c r="E1577" s="201" t="s">
        <v>19</v>
      </c>
      <c r="F1577" s="202" t="s">
        <v>2319</v>
      </c>
      <c r="G1577" s="199"/>
      <c r="H1577" s="201" t="s">
        <v>19</v>
      </c>
      <c r="I1577" s="203"/>
      <c r="J1577" s="199"/>
      <c r="K1577" s="199"/>
      <c r="L1577" s="204"/>
      <c r="M1577" s="205"/>
      <c r="N1577" s="206"/>
      <c r="O1577" s="206"/>
      <c r="P1577" s="206"/>
      <c r="Q1577" s="206"/>
      <c r="R1577" s="206"/>
      <c r="S1577" s="206"/>
      <c r="T1577" s="207"/>
      <c r="AT1577" s="208" t="s">
        <v>195</v>
      </c>
      <c r="AU1577" s="208" t="s">
        <v>82</v>
      </c>
      <c r="AV1577" s="13" t="s">
        <v>80</v>
      </c>
      <c r="AW1577" s="13" t="s">
        <v>35</v>
      </c>
      <c r="AX1577" s="13" t="s">
        <v>73</v>
      </c>
      <c r="AY1577" s="208" t="s">
        <v>185</v>
      </c>
    </row>
    <row r="1578" spans="2:51" s="14" customFormat="1" ht="11.25">
      <c r="B1578" s="209"/>
      <c r="C1578" s="210"/>
      <c r="D1578" s="200" t="s">
        <v>195</v>
      </c>
      <c r="E1578" s="211" t="s">
        <v>19</v>
      </c>
      <c r="F1578" s="212" t="s">
        <v>2359</v>
      </c>
      <c r="G1578" s="210"/>
      <c r="H1578" s="213">
        <v>3.88</v>
      </c>
      <c r="I1578" s="214"/>
      <c r="J1578" s="210"/>
      <c r="K1578" s="210"/>
      <c r="L1578" s="215"/>
      <c r="M1578" s="216"/>
      <c r="N1578" s="217"/>
      <c r="O1578" s="217"/>
      <c r="P1578" s="217"/>
      <c r="Q1578" s="217"/>
      <c r="R1578" s="217"/>
      <c r="S1578" s="217"/>
      <c r="T1578" s="218"/>
      <c r="AT1578" s="219" t="s">
        <v>195</v>
      </c>
      <c r="AU1578" s="219" t="s">
        <v>82</v>
      </c>
      <c r="AV1578" s="14" t="s">
        <v>82</v>
      </c>
      <c r="AW1578" s="14" t="s">
        <v>35</v>
      </c>
      <c r="AX1578" s="14" t="s">
        <v>73</v>
      </c>
      <c r="AY1578" s="219" t="s">
        <v>185</v>
      </c>
    </row>
    <row r="1579" spans="2:51" s="14" customFormat="1" ht="11.25">
      <c r="B1579" s="209"/>
      <c r="C1579" s="210"/>
      <c r="D1579" s="200" t="s">
        <v>195</v>
      </c>
      <c r="E1579" s="211" t="s">
        <v>19</v>
      </c>
      <c r="F1579" s="212" t="s">
        <v>2360</v>
      </c>
      <c r="G1579" s="210"/>
      <c r="H1579" s="213">
        <v>36.207999999999998</v>
      </c>
      <c r="I1579" s="214"/>
      <c r="J1579" s="210"/>
      <c r="K1579" s="210"/>
      <c r="L1579" s="215"/>
      <c r="M1579" s="216"/>
      <c r="N1579" s="217"/>
      <c r="O1579" s="217"/>
      <c r="P1579" s="217"/>
      <c r="Q1579" s="217"/>
      <c r="R1579" s="217"/>
      <c r="S1579" s="217"/>
      <c r="T1579" s="218"/>
      <c r="AT1579" s="219" t="s">
        <v>195</v>
      </c>
      <c r="AU1579" s="219" t="s">
        <v>82</v>
      </c>
      <c r="AV1579" s="14" t="s">
        <v>82</v>
      </c>
      <c r="AW1579" s="14" t="s">
        <v>35</v>
      </c>
      <c r="AX1579" s="14" t="s">
        <v>73</v>
      </c>
      <c r="AY1579" s="219" t="s">
        <v>185</v>
      </c>
    </row>
    <row r="1580" spans="2:51" s="14" customFormat="1" ht="11.25">
      <c r="B1580" s="209"/>
      <c r="C1580" s="210"/>
      <c r="D1580" s="200" t="s">
        <v>195</v>
      </c>
      <c r="E1580" s="211" t="s">
        <v>19</v>
      </c>
      <c r="F1580" s="212" t="s">
        <v>2079</v>
      </c>
      <c r="G1580" s="210"/>
      <c r="H1580" s="213">
        <v>-1.25</v>
      </c>
      <c r="I1580" s="214"/>
      <c r="J1580" s="210"/>
      <c r="K1580" s="210"/>
      <c r="L1580" s="215"/>
      <c r="M1580" s="216"/>
      <c r="N1580" s="217"/>
      <c r="O1580" s="217"/>
      <c r="P1580" s="217"/>
      <c r="Q1580" s="217"/>
      <c r="R1580" s="217"/>
      <c r="S1580" s="217"/>
      <c r="T1580" s="218"/>
      <c r="AT1580" s="219" t="s">
        <v>195</v>
      </c>
      <c r="AU1580" s="219" t="s">
        <v>82</v>
      </c>
      <c r="AV1580" s="14" t="s">
        <v>82</v>
      </c>
      <c r="AW1580" s="14" t="s">
        <v>35</v>
      </c>
      <c r="AX1580" s="14" t="s">
        <v>73</v>
      </c>
      <c r="AY1580" s="219" t="s">
        <v>185</v>
      </c>
    </row>
    <row r="1581" spans="2:51" s="14" customFormat="1" ht="11.25">
      <c r="B1581" s="209"/>
      <c r="C1581" s="210"/>
      <c r="D1581" s="200" t="s">
        <v>195</v>
      </c>
      <c r="E1581" s="211" t="s">
        <v>19</v>
      </c>
      <c r="F1581" s="212" t="s">
        <v>2082</v>
      </c>
      <c r="G1581" s="210"/>
      <c r="H1581" s="213">
        <v>-0.9</v>
      </c>
      <c r="I1581" s="214"/>
      <c r="J1581" s="210"/>
      <c r="K1581" s="210"/>
      <c r="L1581" s="215"/>
      <c r="M1581" s="216"/>
      <c r="N1581" s="217"/>
      <c r="O1581" s="217"/>
      <c r="P1581" s="217"/>
      <c r="Q1581" s="217"/>
      <c r="R1581" s="217"/>
      <c r="S1581" s="217"/>
      <c r="T1581" s="218"/>
      <c r="AT1581" s="219" t="s">
        <v>195</v>
      </c>
      <c r="AU1581" s="219" t="s">
        <v>82</v>
      </c>
      <c r="AV1581" s="14" t="s">
        <v>82</v>
      </c>
      <c r="AW1581" s="14" t="s">
        <v>35</v>
      </c>
      <c r="AX1581" s="14" t="s">
        <v>73</v>
      </c>
      <c r="AY1581" s="219" t="s">
        <v>185</v>
      </c>
    </row>
    <row r="1582" spans="2:51" s="13" customFormat="1" ht="11.25">
      <c r="B1582" s="198"/>
      <c r="C1582" s="199"/>
      <c r="D1582" s="200" t="s">
        <v>195</v>
      </c>
      <c r="E1582" s="201" t="s">
        <v>19</v>
      </c>
      <c r="F1582" s="202" t="s">
        <v>2321</v>
      </c>
      <c r="G1582" s="199"/>
      <c r="H1582" s="201" t="s">
        <v>19</v>
      </c>
      <c r="I1582" s="203"/>
      <c r="J1582" s="199"/>
      <c r="K1582" s="199"/>
      <c r="L1582" s="204"/>
      <c r="M1582" s="205"/>
      <c r="N1582" s="206"/>
      <c r="O1582" s="206"/>
      <c r="P1582" s="206"/>
      <c r="Q1582" s="206"/>
      <c r="R1582" s="206"/>
      <c r="S1582" s="206"/>
      <c r="T1582" s="207"/>
      <c r="AT1582" s="208" t="s">
        <v>195</v>
      </c>
      <c r="AU1582" s="208" t="s">
        <v>82</v>
      </c>
      <c r="AV1582" s="13" t="s">
        <v>80</v>
      </c>
      <c r="AW1582" s="13" t="s">
        <v>35</v>
      </c>
      <c r="AX1582" s="13" t="s">
        <v>73</v>
      </c>
      <c r="AY1582" s="208" t="s">
        <v>185</v>
      </c>
    </row>
    <row r="1583" spans="2:51" s="14" customFormat="1" ht="11.25">
      <c r="B1583" s="209"/>
      <c r="C1583" s="210"/>
      <c r="D1583" s="200" t="s">
        <v>195</v>
      </c>
      <c r="E1583" s="211" t="s">
        <v>19</v>
      </c>
      <c r="F1583" s="212" t="s">
        <v>2361</v>
      </c>
      <c r="G1583" s="210"/>
      <c r="H1583" s="213">
        <v>3.62</v>
      </c>
      <c r="I1583" s="214"/>
      <c r="J1583" s="210"/>
      <c r="K1583" s="210"/>
      <c r="L1583" s="215"/>
      <c r="M1583" s="216"/>
      <c r="N1583" s="217"/>
      <c r="O1583" s="217"/>
      <c r="P1583" s="217"/>
      <c r="Q1583" s="217"/>
      <c r="R1583" s="217"/>
      <c r="S1583" s="217"/>
      <c r="T1583" s="218"/>
      <c r="AT1583" s="219" t="s">
        <v>195</v>
      </c>
      <c r="AU1583" s="219" t="s">
        <v>82</v>
      </c>
      <c r="AV1583" s="14" t="s">
        <v>82</v>
      </c>
      <c r="AW1583" s="14" t="s">
        <v>35</v>
      </c>
      <c r="AX1583" s="14" t="s">
        <v>73</v>
      </c>
      <c r="AY1583" s="219" t="s">
        <v>185</v>
      </c>
    </row>
    <row r="1584" spans="2:51" s="14" customFormat="1" ht="11.25">
      <c r="B1584" s="209"/>
      <c r="C1584" s="210"/>
      <c r="D1584" s="200" t="s">
        <v>195</v>
      </c>
      <c r="E1584" s="211" t="s">
        <v>19</v>
      </c>
      <c r="F1584" s="212" t="s">
        <v>2362</v>
      </c>
      <c r="G1584" s="210"/>
      <c r="H1584" s="213">
        <v>11.92</v>
      </c>
      <c r="I1584" s="214"/>
      <c r="J1584" s="210"/>
      <c r="K1584" s="210"/>
      <c r="L1584" s="215"/>
      <c r="M1584" s="216"/>
      <c r="N1584" s="217"/>
      <c r="O1584" s="217"/>
      <c r="P1584" s="217"/>
      <c r="Q1584" s="217"/>
      <c r="R1584" s="217"/>
      <c r="S1584" s="217"/>
      <c r="T1584" s="218"/>
      <c r="AT1584" s="219" t="s">
        <v>195</v>
      </c>
      <c r="AU1584" s="219" t="s">
        <v>82</v>
      </c>
      <c r="AV1584" s="14" t="s">
        <v>82</v>
      </c>
      <c r="AW1584" s="14" t="s">
        <v>35</v>
      </c>
      <c r="AX1584" s="14" t="s">
        <v>73</v>
      </c>
      <c r="AY1584" s="219" t="s">
        <v>185</v>
      </c>
    </row>
    <row r="1585" spans="2:51" s="14" customFormat="1" ht="11.25">
      <c r="B1585" s="209"/>
      <c r="C1585" s="210"/>
      <c r="D1585" s="200" t="s">
        <v>195</v>
      </c>
      <c r="E1585" s="211" t="s">
        <v>19</v>
      </c>
      <c r="F1585" s="212" t="s">
        <v>2079</v>
      </c>
      <c r="G1585" s="210"/>
      <c r="H1585" s="213">
        <v>-1.25</v>
      </c>
      <c r="I1585" s="214"/>
      <c r="J1585" s="210"/>
      <c r="K1585" s="210"/>
      <c r="L1585" s="215"/>
      <c r="M1585" s="216"/>
      <c r="N1585" s="217"/>
      <c r="O1585" s="217"/>
      <c r="P1585" s="217"/>
      <c r="Q1585" s="217"/>
      <c r="R1585" s="217"/>
      <c r="S1585" s="217"/>
      <c r="T1585" s="218"/>
      <c r="AT1585" s="219" t="s">
        <v>195</v>
      </c>
      <c r="AU1585" s="219" t="s">
        <v>82</v>
      </c>
      <c r="AV1585" s="14" t="s">
        <v>82</v>
      </c>
      <c r="AW1585" s="14" t="s">
        <v>35</v>
      </c>
      <c r="AX1585" s="14" t="s">
        <v>73</v>
      </c>
      <c r="AY1585" s="219" t="s">
        <v>185</v>
      </c>
    </row>
    <row r="1586" spans="2:51" s="13" customFormat="1" ht="11.25">
      <c r="B1586" s="198"/>
      <c r="C1586" s="199"/>
      <c r="D1586" s="200" t="s">
        <v>195</v>
      </c>
      <c r="E1586" s="201" t="s">
        <v>19</v>
      </c>
      <c r="F1586" s="202" t="s">
        <v>2323</v>
      </c>
      <c r="G1586" s="199"/>
      <c r="H1586" s="201" t="s">
        <v>19</v>
      </c>
      <c r="I1586" s="203"/>
      <c r="J1586" s="199"/>
      <c r="K1586" s="199"/>
      <c r="L1586" s="204"/>
      <c r="M1586" s="205"/>
      <c r="N1586" s="206"/>
      <c r="O1586" s="206"/>
      <c r="P1586" s="206"/>
      <c r="Q1586" s="206"/>
      <c r="R1586" s="206"/>
      <c r="S1586" s="206"/>
      <c r="T1586" s="207"/>
      <c r="AT1586" s="208" t="s">
        <v>195</v>
      </c>
      <c r="AU1586" s="208" t="s">
        <v>82</v>
      </c>
      <c r="AV1586" s="13" t="s">
        <v>80</v>
      </c>
      <c r="AW1586" s="13" t="s">
        <v>35</v>
      </c>
      <c r="AX1586" s="13" t="s">
        <v>73</v>
      </c>
      <c r="AY1586" s="208" t="s">
        <v>185</v>
      </c>
    </row>
    <row r="1587" spans="2:51" s="14" customFormat="1" ht="11.25">
      <c r="B1587" s="209"/>
      <c r="C1587" s="210"/>
      <c r="D1587" s="200" t="s">
        <v>195</v>
      </c>
      <c r="E1587" s="211" t="s">
        <v>19</v>
      </c>
      <c r="F1587" s="212" t="s">
        <v>2363</v>
      </c>
      <c r="G1587" s="210"/>
      <c r="H1587" s="213">
        <v>3.84</v>
      </c>
      <c r="I1587" s="214"/>
      <c r="J1587" s="210"/>
      <c r="K1587" s="210"/>
      <c r="L1587" s="215"/>
      <c r="M1587" s="216"/>
      <c r="N1587" s="217"/>
      <c r="O1587" s="217"/>
      <c r="P1587" s="217"/>
      <c r="Q1587" s="217"/>
      <c r="R1587" s="217"/>
      <c r="S1587" s="217"/>
      <c r="T1587" s="218"/>
      <c r="AT1587" s="219" t="s">
        <v>195</v>
      </c>
      <c r="AU1587" s="219" t="s">
        <v>82</v>
      </c>
      <c r="AV1587" s="14" t="s">
        <v>82</v>
      </c>
      <c r="AW1587" s="14" t="s">
        <v>35</v>
      </c>
      <c r="AX1587" s="14" t="s">
        <v>73</v>
      </c>
      <c r="AY1587" s="219" t="s">
        <v>185</v>
      </c>
    </row>
    <row r="1588" spans="2:51" s="14" customFormat="1" ht="11.25">
      <c r="B1588" s="209"/>
      <c r="C1588" s="210"/>
      <c r="D1588" s="200" t="s">
        <v>195</v>
      </c>
      <c r="E1588" s="211" t="s">
        <v>19</v>
      </c>
      <c r="F1588" s="212" t="s">
        <v>2364</v>
      </c>
      <c r="G1588" s="210"/>
      <c r="H1588" s="213">
        <v>7.78</v>
      </c>
      <c r="I1588" s="214"/>
      <c r="J1588" s="210"/>
      <c r="K1588" s="210"/>
      <c r="L1588" s="215"/>
      <c r="M1588" s="216"/>
      <c r="N1588" s="217"/>
      <c r="O1588" s="217"/>
      <c r="P1588" s="217"/>
      <c r="Q1588" s="217"/>
      <c r="R1588" s="217"/>
      <c r="S1588" s="217"/>
      <c r="T1588" s="218"/>
      <c r="AT1588" s="219" t="s">
        <v>195</v>
      </c>
      <c r="AU1588" s="219" t="s">
        <v>82</v>
      </c>
      <c r="AV1588" s="14" t="s">
        <v>82</v>
      </c>
      <c r="AW1588" s="14" t="s">
        <v>35</v>
      </c>
      <c r="AX1588" s="14" t="s">
        <v>73</v>
      </c>
      <c r="AY1588" s="219" t="s">
        <v>185</v>
      </c>
    </row>
    <row r="1589" spans="2:51" s="14" customFormat="1" ht="11.25">
      <c r="B1589" s="209"/>
      <c r="C1589" s="210"/>
      <c r="D1589" s="200" t="s">
        <v>195</v>
      </c>
      <c r="E1589" s="211" t="s">
        <v>19</v>
      </c>
      <c r="F1589" s="212" t="s">
        <v>2079</v>
      </c>
      <c r="G1589" s="210"/>
      <c r="H1589" s="213">
        <v>-1.25</v>
      </c>
      <c r="I1589" s="214"/>
      <c r="J1589" s="210"/>
      <c r="K1589" s="210"/>
      <c r="L1589" s="215"/>
      <c r="M1589" s="216"/>
      <c r="N1589" s="217"/>
      <c r="O1589" s="217"/>
      <c r="P1589" s="217"/>
      <c r="Q1589" s="217"/>
      <c r="R1589" s="217"/>
      <c r="S1589" s="217"/>
      <c r="T1589" s="218"/>
      <c r="AT1589" s="219" t="s">
        <v>195</v>
      </c>
      <c r="AU1589" s="219" t="s">
        <v>82</v>
      </c>
      <c r="AV1589" s="14" t="s">
        <v>82</v>
      </c>
      <c r="AW1589" s="14" t="s">
        <v>35</v>
      </c>
      <c r="AX1589" s="14" t="s">
        <v>73</v>
      </c>
      <c r="AY1589" s="219" t="s">
        <v>185</v>
      </c>
    </row>
    <row r="1590" spans="2:51" s="13" customFormat="1" ht="11.25">
      <c r="B1590" s="198"/>
      <c r="C1590" s="199"/>
      <c r="D1590" s="200" t="s">
        <v>195</v>
      </c>
      <c r="E1590" s="201" t="s">
        <v>19</v>
      </c>
      <c r="F1590" s="202" t="s">
        <v>2325</v>
      </c>
      <c r="G1590" s="199"/>
      <c r="H1590" s="201" t="s">
        <v>19</v>
      </c>
      <c r="I1590" s="203"/>
      <c r="J1590" s="199"/>
      <c r="K1590" s="199"/>
      <c r="L1590" s="204"/>
      <c r="M1590" s="205"/>
      <c r="N1590" s="206"/>
      <c r="O1590" s="206"/>
      <c r="P1590" s="206"/>
      <c r="Q1590" s="206"/>
      <c r="R1590" s="206"/>
      <c r="S1590" s="206"/>
      <c r="T1590" s="207"/>
      <c r="AT1590" s="208" t="s">
        <v>195</v>
      </c>
      <c r="AU1590" s="208" t="s">
        <v>82</v>
      </c>
      <c r="AV1590" s="13" t="s">
        <v>80</v>
      </c>
      <c r="AW1590" s="13" t="s">
        <v>35</v>
      </c>
      <c r="AX1590" s="13" t="s">
        <v>73</v>
      </c>
      <c r="AY1590" s="208" t="s">
        <v>185</v>
      </c>
    </row>
    <row r="1591" spans="2:51" s="14" customFormat="1" ht="11.25">
      <c r="B1591" s="209"/>
      <c r="C1591" s="210"/>
      <c r="D1591" s="200" t="s">
        <v>195</v>
      </c>
      <c r="E1591" s="211" t="s">
        <v>19</v>
      </c>
      <c r="F1591" s="212" t="s">
        <v>2365</v>
      </c>
      <c r="G1591" s="210"/>
      <c r="H1591" s="213">
        <v>14.18</v>
      </c>
      <c r="I1591" s="214"/>
      <c r="J1591" s="210"/>
      <c r="K1591" s="210"/>
      <c r="L1591" s="215"/>
      <c r="M1591" s="216"/>
      <c r="N1591" s="217"/>
      <c r="O1591" s="217"/>
      <c r="P1591" s="217"/>
      <c r="Q1591" s="217"/>
      <c r="R1591" s="217"/>
      <c r="S1591" s="217"/>
      <c r="T1591" s="218"/>
      <c r="AT1591" s="219" t="s">
        <v>195</v>
      </c>
      <c r="AU1591" s="219" t="s">
        <v>82</v>
      </c>
      <c r="AV1591" s="14" t="s">
        <v>82</v>
      </c>
      <c r="AW1591" s="14" t="s">
        <v>35</v>
      </c>
      <c r="AX1591" s="14" t="s">
        <v>73</v>
      </c>
      <c r="AY1591" s="219" t="s">
        <v>185</v>
      </c>
    </row>
    <row r="1592" spans="2:51" s="14" customFormat="1" ht="11.25">
      <c r="B1592" s="209"/>
      <c r="C1592" s="210"/>
      <c r="D1592" s="200" t="s">
        <v>195</v>
      </c>
      <c r="E1592" s="211" t="s">
        <v>19</v>
      </c>
      <c r="F1592" s="212" t="s">
        <v>2366</v>
      </c>
      <c r="G1592" s="210"/>
      <c r="H1592" s="213">
        <v>7.97</v>
      </c>
      <c r="I1592" s="214"/>
      <c r="J1592" s="210"/>
      <c r="K1592" s="210"/>
      <c r="L1592" s="215"/>
      <c r="M1592" s="216"/>
      <c r="N1592" s="217"/>
      <c r="O1592" s="217"/>
      <c r="P1592" s="217"/>
      <c r="Q1592" s="217"/>
      <c r="R1592" s="217"/>
      <c r="S1592" s="217"/>
      <c r="T1592" s="218"/>
      <c r="AT1592" s="219" t="s">
        <v>195</v>
      </c>
      <c r="AU1592" s="219" t="s">
        <v>82</v>
      </c>
      <c r="AV1592" s="14" t="s">
        <v>82</v>
      </c>
      <c r="AW1592" s="14" t="s">
        <v>35</v>
      </c>
      <c r="AX1592" s="14" t="s">
        <v>73</v>
      </c>
      <c r="AY1592" s="219" t="s">
        <v>185</v>
      </c>
    </row>
    <row r="1593" spans="2:51" s="14" customFormat="1" ht="11.25">
      <c r="B1593" s="209"/>
      <c r="C1593" s="210"/>
      <c r="D1593" s="200" t="s">
        <v>195</v>
      </c>
      <c r="E1593" s="211" t="s">
        <v>19</v>
      </c>
      <c r="F1593" s="212" t="s">
        <v>2732</v>
      </c>
      <c r="G1593" s="210"/>
      <c r="H1593" s="213">
        <v>-2.4</v>
      </c>
      <c r="I1593" s="214"/>
      <c r="J1593" s="210"/>
      <c r="K1593" s="210"/>
      <c r="L1593" s="215"/>
      <c r="M1593" s="216"/>
      <c r="N1593" s="217"/>
      <c r="O1593" s="217"/>
      <c r="P1593" s="217"/>
      <c r="Q1593" s="217"/>
      <c r="R1593" s="217"/>
      <c r="S1593" s="217"/>
      <c r="T1593" s="218"/>
      <c r="AT1593" s="219" t="s">
        <v>195</v>
      </c>
      <c r="AU1593" s="219" t="s">
        <v>82</v>
      </c>
      <c r="AV1593" s="14" t="s">
        <v>82</v>
      </c>
      <c r="AW1593" s="14" t="s">
        <v>35</v>
      </c>
      <c r="AX1593" s="14" t="s">
        <v>73</v>
      </c>
      <c r="AY1593" s="219" t="s">
        <v>185</v>
      </c>
    </row>
    <row r="1594" spans="2:51" s="13" customFormat="1" ht="11.25">
      <c r="B1594" s="198"/>
      <c r="C1594" s="199"/>
      <c r="D1594" s="200" t="s">
        <v>195</v>
      </c>
      <c r="E1594" s="201" t="s">
        <v>19</v>
      </c>
      <c r="F1594" s="202" t="s">
        <v>2327</v>
      </c>
      <c r="G1594" s="199"/>
      <c r="H1594" s="201" t="s">
        <v>19</v>
      </c>
      <c r="I1594" s="203"/>
      <c r="J1594" s="199"/>
      <c r="K1594" s="199"/>
      <c r="L1594" s="204"/>
      <c r="M1594" s="205"/>
      <c r="N1594" s="206"/>
      <c r="O1594" s="206"/>
      <c r="P1594" s="206"/>
      <c r="Q1594" s="206"/>
      <c r="R1594" s="206"/>
      <c r="S1594" s="206"/>
      <c r="T1594" s="207"/>
      <c r="AT1594" s="208" t="s">
        <v>195</v>
      </c>
      <c r="AU1594" s="208" t="s">
        <v>82</v>
      </c>
      <c r="AV1594" s="13" t="s">
        <v>80</v>
      </c>
      <c r="AW1594" s="13" t="s">
        <v>35</v>
      </c>
      <c r="AX1594" s="13" t="s">
        <v>73</v>
      </c>
      <c r="AY1594" s="208" t="s">
        <v>185</v>
      </c>
    </row>
    <row r="1595" spans="2:51" s="14" customFormat="1" ht="11.25">
      <c r="B1595" s="209"/>
      <c r="C1595" s="210"/>
      <c r="D1595" s="200" t="s">
        <v>195</v>
      </c>
      <c r="E1595" s="211" t="s">
        <v>19</v>
      </c>
      <c r="F1595" s="212" t="s">
        <v>2367</v>
      </c>
      <c r="G1595" s="210"/>
      <c r="H1595" s="213">
        <v>11.3</v>
      </c>
      <c r="I1595" s="214"/>
      <c r="J1595" s="210"/>
      <c r="K1595" s="210"/>
      <c r="L1595" s="215"/>
      <c r="M1595" s="216"/>
      <c r="N1595" s="217"/>
      <c r="O1595" s="217"/>
      <c r="P1595" s="217"/>
      <c r="Q1595" s="217"/>
      <c r="R1595" s="217"/>
      <c r="S1595" s="217"/>
      <c r="T1595" s="218"/>
      <c r="AT1595" s="219" t="s">
        <v>195</v>
      </c>
      <c r="AU1595" s="219" t="s">
        <v>82</v>
      </c>
      <c r="AV1595" s="14" t="s">
        <v>82</v>
      </c>
      <c r="AW1595" s="14" t="s">
        <v>35</v>
      </c>
      <c r="AX1595" s="14" t="s">
        <v>73</v>
      </c>
      <c r="AY1595" s="219" t="s">
        <v>185</v>
      </c>
    </row>
    <row r="1596" spans="2:51" s="14" customFormat="1" ht="11.25">
      <c r="B1596" s="209"/>
      <c r="C1596" s="210"/>
      <c r="D1596" s="200" t="s">
        <v>195</v>
      </c>
      <c r="E1596" s="211" t="s">
        <v>19</v>
      </c>
      <c r="F1596" s="212" t="s">
        <v>2368</v>
      </c>
      <c r="G1596" s="210"/>
      <c r="H1596" s="213">
        <v>10.63</v>
      </c>
      <c r="I1596" s="214"/>
      <c r="J1596" s="210"/>
      <c r="K1596" s="210"/>
      <c r="L1596" s="215"/>
      <c r="M1596" s="216"/>
      <c r="N1596" s="217"/>
      <c r="O1596" s="217"/>
      <c r="P1596" s="217"/>
      <c r="Q1596" s="217"/>
      <c r="R1596" s="217"/>
      <c r="S1596" s="217"/>
      <c r="T1596" s="218"/>
      <c r="AT1596" s="219" t="s">
        <v>195</v>
      </c>
      <c r="AU1596" s="219" t="s">
        <v>82</v>
      </c>
      <c r="AV1596" s="14" t="s">
        <v>82</v>
      </c>
      <c r="AW1596" s="14" t="s">
        <v>35</v>
      </c>
      <c r="AX1596" s="14" t="s">
        <v>73</v>
      </c>
      <c r="AY1596" s="219" t="s">
        <v>185</v>
      </c>
    </row>
    <row r="1597" spans="2:51" s="14" customFormat="1" ht="11.25">
      <c r="B1597" s="209"/>
      <c r="C1597" s="210"/>
      <c r="D1597" s="200" t="s">
        <v>195</v>
      </c>
      <c r="E1597" s="211" t="s">
        <v>19</v>
      </c>
      <c r="F1597" s="212" t="s">
        <v>2733</v>
      </c>
      <c r="G1597" s="210"/>
      <c r="H1597" s="213">
        <v>-3.65</v>
      </c>
      <c r="I1597" s="214"/>
      <c r="J1597" s="210"/>
      <c r="K1597" s="210"/>
      <c r="L1597" s="215"/>
      <c r="M1597" s="216"/>
      <c r="N1597" s="217"/>
      <c r="O1597" s="217"/>
      <c r="P1597" s="217"/>
      <c r="Q1597" s="217"/>
      <c r="R1597" s="217"/>
      <c r="S1597" s="217"/>
      <c r="T1597" s="218"/>
      <c r="AT1597" s="219" t="s">
        <v>195</v>
      </c>
      <c r="AU1597" s="219" t="s">
        <v>82</v>
      </c>
      <c r="AV1597" s="14" t="s">
        <v>82</v>
      </c>
      <c r="AW1597" s="14" t="s">
        <v>35</v>
      </c>
      <c r="AX1597" s="14" t="s">
        <v>73</v>
      </c>
      <c r="AY1597" s="219" t="s">
        <v>185</v>
      </c>
    </row>
    <row r="1598" spans="2:51" s="13" customFormat="1" ht="11.25">
      <c r="B1598" s="198"/>
      <c r="C1598" s="199"/>
      <c r="D1598" s="200" t="s">
        <v>195</v>
      </c>
      <c r="E1598" s="201" t="s">
        <v>19</v>
      </c>
      <c r="F1598" s="202" t="s">
        <v>2331</v>
      </c>
      <c r="G1598" s="199"/>
      <c r="H1598" s="201" t="s">
        <v>19</v>
      </c>
      <c r="I1598" s="203"/>
      <c r="J1598" s="199"/>
      <c r="K1598" s="199"/>
      <c r="L1598" s="204"/>
      <c r="M1598" s="205"/>
      <c r="N1598" s="206"/>
      <c r="O1598" s="206"/>
      <c r="P1598" s="206"/>
      <c r="Q1598" s="206"/>
      <c r="R1598" s="206"/>
      <c r="S1598" s="206"/>
      <c r="T1598" s="207"/>
      <c r="AT1598" s="208" t="s">
        <v>195</v>
      </c>
      <c r="AU1598" s="208" t="s">
        <v>82</v>
      </c>
      <c r="AV1598" s="13" t="s">
        <v>80</v>
      </c>
      <c r="AW1598" s="13" t="s">
        <v>35</v>
      </c>
      <c r="AX1598" s="13" t="s">
        <v>73</v>
      </c>
      <c r="AY1598" s="208" t="s">
        <v>185</v>
      </c>
    </row>
    <row r="1599" spans="2:51" s="14" customFormat="1" ht="11.25">
      <c r="B1599" s="209"/>
      <c r="C1599" s="210"/>
      <c r="D1599" s="200" t="s">
        <v>195</v>
      </c>
      <c r="E1599" s="211" t="s">
        <v>19</v>
      </c>
      <c r="F1599" s="212" t="s">
        <v>2369</v>
      </c>
      <c r="G1599" s="210"/>
      <c r="H1599" s="213">
        <v>1.81</v>
      </c>
      <c r="I1599" s="214"/>
      <c r="J1599" s="210"/>
      <c r="K1599" s="210"/>
      <c r="L1599" s="215"/>
      <c r="M1599" s="216"/>
      <c r="N1599" s="217"/>
      <c r="O1599" s="217"/>
      <c r="P1599" s="217"/>
      <c r="Q1599" s="217"/>
      <c r="R1599" s="217"/>
      <c r="S1599" s="217"/>
      <c r="T1599" s="218"/>
      <c r="AT1599" s="219" t="s">
        <v>195</v>
      </c>
      <c r="AU1599" s="219" t="s">
        <v>82</v>
      </c>
      <c r="AV1599" s="14" t="s">
        <v>82</v>
      </c>
      <c r="AW1599" s="14" t="s">
        <v>35</v>
      </c>
      <c r="AX1599" s="14" t="s">
        <v>73</v>
      </c>
      <c r="AY1599" s="219" t="s">
        <v>185</v>
      </c>
    </row>
    <row r="1600" spans="2:51" s="14" customFormat="1" ht="11.25">
      <c r="B1600" s="209"/>
      <c r="C1600" s="210"/>
      <c r="D1600" s="200" t="s">
        <v>195</v>
      </c>
      <c r="E1600" s="211" t="s">
        <v>19</v>
      </c>
      <c r="F1600" s="212" t="s">
        <v>2370</v>
      </c>
      <c r="G1600" s="210"/>
      <c r="H1600" s="213">
        <v>11.29</v>
      </c>
      <c r="I1600" s="214"/>
      <c r="J1600" s="210"/>
      <c r="K1600" s="210"/>
      <c r="L1600" s="215"/>
      <c r="M1600" s="216"/>
      <c r="N1600" s="217"/>
      <c r="O1600" s="217"/>
      <c r="P1600" s="217"/>
      <c r="Q1600" s="217"/>
      <c r="R1600" s="217"/>
      <c r="S1600" s="217"/>
      <c r="T1600" s="218"/>
      <c r="AT1600" s="219" t="s">
        <v>195</v>
      </c>
      <c r="AU1600" s="219" t="s">
        <v>82</v>
      </c>
      <c r="AV1600" s="14" t="s">
        <v>82</v>
      </c>
      <c r="AW1600" s="14" t="s">
        <v>35</v>
      </c>
      <c r="AX1600" s="14" t="s">
        <v>73</v>
      </c>
      <c r="AY1600" s="219" t="s">
        <v>185</v>
      </c>
    </row>
    <row r="1601" spans="1:65" s="14" customFormat="1" ht="11.25">
      <c r="B1601" s="209"/>
      <c r="C1601" s="210"/>
      <c r="D1601" s="200" t="s">
        <v>195</v>
      </c>
      <c r="E1601" s="211" t="s">
        <v>19</v>
      </c>
      <c r="F1601" s="212" t="s">
        <v>2734</v>
      </c>
      <c r="G1601" s="210"/>
      <c r="H1601" s="213">
        <v>-2.7</v>
      </c>
      <c r="I1601" s="214"/>
      <c r="J1601" s="210"/>
      <c r="K1601" s="210"/>
      <c r="L1601" s="215"/>
      <c r="M1601" s="216"/>
      <c r="N1601" s="217"/>
      <c r="O1601" s="217"/>
      <c r="P1601" s="217"/>
      <c r="Q1601" s="217"/>
      <c r="R1601" s="217"/>
      <c r="S1601" s="217"/>
      <c r="T1601" s="218"/>
      <c r="AT1601" s="219" t="s">
        <v>195</v>
      </c>
      <c r="AU1601" s="219" t="s">
        <v>82</v>
      </c>
      <c r="AV1601" s="14" t="s">
        <v>82</v>
      </c>
      <c r="AW1601" s="14" t="s">
        <v>35</v>
      </c>
      <c r="AX1601" s="14" t="s">
        <v>73</v>
      </c>
      <c r="AY1601" s="219" t="s">
        <v>185</v>
      </c>
    </row>
    <row r="1602" spans="1:65" s="13" customFormat="1" ht="11.25">
      <c r="B1602" s="198"/>
      <c r="C1602" s="199"/>
      <c r="D1602" s="200" t="s">
        <v>195</v>
      </c>
      <c r="E1602" s="201" t="s">
        <v>19</v>
      </c>
      <c r="F1602" s="202" t="s">
        <v>2335</v>
      </c>
      <c r="G1602" s="199"/>
      <c r="H1602" s="201" t="s">
        <v>19</v>
      </c>
      <c r="I1602" s="203"/>
      <c r="J1602" s="199"/>
      <c r="K1602" s="199"/>
      <c r="L1602" s="204"/>
      <c r="M1602" s="205"/>
      <c r="N1602" s="206"/>
      <c r="O1602" s="206"/>
      <c r="P1602" s="206"/>
      <c r="Q1602" s="206"/>
      <c r="R1602" s="206"/>
      <c r="S1602" s="206"/>
      <c r="T1602" s="207"/>
      <c r="AT1602" s="208" t="s">
        <v>195</v>
      </c>
      <c r="AU1602" s="208" t="s">
        <v>82</v>
      </c>
      <c r="AV1602" s="13" t="s">
        <v>80</v>
      </c>
      <c r="AW1602" s="13" t="s">
        <v>35</v>
      </c>
      <c r="AX1602" s="13" t="s">
        <v>73</v>
      </c>
      <c r="AY1602" s="208" t="s">
        <v>185</v>
      </c>
    </row>
    <row r="1603" spans="1:65" s="14" customFormat="1" ht="11.25">
      <c r="B1603" s="209"/>
      <c r="C1603" s="210"/>
      <c r="D1603" s="200" t="s">
        <v>195</v>
      </c>
      <c r="E1603" s="211" t="s">
        <v>19</v>
      </c>
      <c r="F1603" s="212" t="s">
        <v>2371</v>
      </c>
      <c r="G1603" s="210"/>
      <c r="H1603" s="213">
        <v>11.36</v>
      </c>
      <c r="I1603" s="214"/>
      <c r="J1603" s="210"/>
      <c r="K1603" s="210"/>
      <c r="L1603" s="215"/>
      <c r="M1603" s="216"/>
      <c r="N1603" s="217"/>
      <c r="O1603" s="217"/>
      <c r="P1603" s="217"/>
      <c r="Q1603" s="217"/>
      <c r="R1603" s="217"/>
      <c r="S1603" s="217"/>
      <c r="T1603" s="218"/>
      <c r="AT1603" s="219" t="s">
        <v>195</v>
      </c>
      <c r="AU1603" s="219" t="s">
        <v>82</v>
      </c>
      <c r="AV1603" s="14" t="s">
        <v>82</v>
      </c>
      <c r="AW1603" s="14" t="s">
        <v>35</v>
      </c>
      <c r="AX1603" s="14" t="s">
        <v>73</v>
      </c>
      <c r="AY1603" s="219" t="s">
        <v>185</v>
      </c>
    </row>
    <row r="1604" spans="1:65" s="14" customFormat="1" ht="11.25">
      <c r="B1604" s="209"/>
      <c r="C1604" s="210"/>
      <c r="D1604" s="200" t="s">
        <v>195</v>
      </c>
      <c r="E1604" s="211" t="s">
        <v>19</v>
      </c>
      <c r="F1604" s="212" t="s">
        <v>2372</v>
      </c>
      <c r="G1604" s="210"/>
      <c r="H1604" s="213">
        <v>15.05</v>
      </c>
      <c r="I1604" s="214"/>
      <c r="J1604" s="210"/>
      <c r="K1604" s="210"/>
      <c r="L1604" s="215"/>
      <c r="M1604" s="216"/>
      <c r="N1604" s="217"/>
      <c r="O1604" s="217"/>
      <c r="P1604" s="217"/>
      <c r="Q1604" s="217"/>
      <c r="R1604" s="217"/>
      <c r="S1604" s="217"/>
      <c r="T1604" s="218"/>
      <c r="AT1604" s="219" t="s">
        <v>195</v>
      </c>
      <c r="AU1604" s="219" t="s">
        <v>82</v>
      </c>
      <c r="AV1604" s="14" t="s">
        <v>82</v>
      </c>
      <c r="AW1604" s="14" t="s">
        <v>35</v>
      </c>
      <c r="AX1604" s="14" t="s">
        <v>73</v>
      </c>
      <c r="AY1604" s="219" t="s">
        <v>185</v>
      </c>
    </row>
    <row r="1605" spans="1:65" s="14" customFormat="1" ht="11.25">
      <c r="B1605" s="209"/>
      <c r="C1605" s="210"/>
      <c r="D1605" s="200" t="s">
        <v>195</v>
      </c>
      <c r="E1605" s="211" t="s">
        <v>19</v>
      </c>
      <c r="F1605" s="212" t="s">
        <v>2735</v>
      </c>
      <c r="G1605" s="210"/>
      <c r="H1605" s="213">
        <v>-3.4</v>
      </c>
      <c r="I1605" s="214"/>
      <c r="J1605" s="210"/>
      <c r="K1605" s="210"/>
      <c r="L1605" s="215"/>
      <c r="M1605" s="216"/>
      <c r="N1605" s="217"/>
      <c r="O1605" s="217"/>
      <c r="P1605" s="217"/>
      <c r="Q1605" s="217"/>
      <c r="R1605" s="217"/>
      <c r="S1605" s="217"/>
      <c r="T1605" s="218"/>
      <c r="AT1605" s="219" t="s">
        <v>195</v>
      </c>
      <c r="AU1605" s="219" t="s">
        <v>82</v>
      </c>
      <c r="AV1605" s="14" t="s">
        <v>82</v>
      </c>
      <c r="AW1605" s="14" t="s">
        <v>35</v>
      </c>
      <c r="AX1605" s="14" t="s">
        <v>73</v>
      </c>
      <c r="AY1605" s="219" t="s">
        <v>185</v>
      </c>
    </row>
    <row r="1606" spans="1:65" s="15" customFormat="1" ht="11.25">
      <c r="B1606" s="220"/>
      <c r="C1606" s="221"/>
      <c r="D1606" s="200" t="s">
        <v>195</v>
      </c>
      <c r="E1606" s="222" t="s">
        <v>19</v>
      </c>
      <c r="F1606" s="223" t="s">
        <v>226</v>
      </c>
      <c r="G1606" s="221"/>
      <c r="H1606" s="224">
        <v>219.66299999999998</v>
      </c>
      <c r="I1606" s="225"/>
      <c r="J1606" s="221"/>
      <c r="K1606" s="221"/>
      <c r="L1606" s="226"/>
      <c r="M1606" s="227"/>
      <c r="N1606" s="228"/>
      <c r="O1606" s="228"/>
      <c r="P1606" s="228"/>
      <c r="Q1606" s="228"/>
      <c r="R1606" s="228"/>
      <c r="S1606" s="228"/>
      <c r="T1606" s="229"/>
      <c r="AT1606" s="230" t="s">
        <v>195</v>
      </c>
      <c r="AU1606" s="230" t="s">
        <v>82</v>
      </c>
      <c r="AV1606" s="15" t="s">
        <v>135</v>
      </c>
      <c r="AW1606" s="15" t="s">
        <v>35</v>
      </c>
      <c r="AX1606" s="15" t="s">
        <v>80</v>
      </c>
      <c r="AY1606" s="230" t="s">
        <v>185</v>
      </c>
    </row>
    <row r="1607" spans="1:65" s="14" customFormat="1" ht="11.25">
      <c r="B1607" s="209"/>
      <c r="C1607" s="210"/>
      <c r="D1607" s="200" t="s">
        <v>195</v>
      </c>
      <c r="E1607" s="210"/>
      <c r="F1607" s="212" t="s">
        <v>2741</v>
      </c>
      <c r="G1607" s="210"/>
      <c r="H1607" s="213">
        <v>224.05600000000001</v>
      </c>
      <c r="I1607" s="214"/>
      <c r="J1607" s="210"/>
      <c r="K1607" s="210"/>
      <c r="L1607" s="215"/>
      <c r="M1607" s="216"/>
      <c r="N1607" s="217"/>
      <c r="O1607" s="217"/>
      <c r="P1607" s="217"/>
      <c r="Q1607" s="217"/>
      <c r="R1607" s="217"/>
      <c r="S1607" s="217"/>
      <c r="T1607" s="218"/>
      <c r="AT1607" s="219" t="s">
        <v>195</v>
      </c>
      <c r="AU1607" s="219" t="s">
        <v>82</v>
      </c>
      <c r="AV1607" s="14" t="s">
        <v>82</v>
      </c>
      <c r="AW1607" s="14" t="s">
        <v>4</v>
      </c>
      <c r="AX1607" s="14" t="s">
        <v>80</v>
      </c>
      <c r="AY1607" s="219" t="s">
        <v>185</v>
      </c>
    </row>
    <row r="1608" spans="1:65" s="2" customFormat="1" ht="16.5" customHeight="1">
      <c r="A1608" s="36"/>
      <c r="B1608" s="37"/>
      <c r="C1608" s="180" t="s">
        <v>2742</v>
      </c>
      <c r="D1608" s="180" t="s">
        <v>187</v>
      </c>
      <c r="E1608" s="181" t="s">
        <v>2094</v>
      </c>
      <c r="F1608" s="182" t="s">
        <v>2095</v>
      </c>
      <c r="G1608" s="183" t="s">
        <v>240</v>
      </c>
      <c r="H1608" s="184">
        <v>89.1</v>
      </c>
      <c r="I1608" s="185"/>
      <c r="J1608" s="186">
        <f>ROUND(I1608*H1608,2)</f>
        <v>0</v>
      </c>
      <c r="K1608" s="182" t="s">
        <v>191</v>
      </c>
      <c r="L1608" s="41"/>
      <c r="M1608" s="187" t="s">
        <v>19</v>
      </c>
      <c r="N1608" s="188" t="s">
        <v>44</v>
      </c>
      <c r="O1608" s="66"/>
      <c r="P1608" s="189">
        <f>O1608*H1608</f>
        <v>0</v>
      </c>
      <c r="Q1608" s="189">
        <v>3.0000000000000001E-5</v>
      </c>
      <c r="R1608" s="189">
        <f>Q1608*H1608</f>
        <v>2.673E-3</v>
      </c>
      <c r="S1608" s="189">
        <v>0</v>
      </c>
      <c r="T1608" s="190">
        <f>S1608*H1608</f>
        <v>0</v>
      </c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R1608" s="191" t="s">
        <v>339</v>
      </c>
      <c r="AT1608" s="191" t="s">
        <v>187</v>
      </c>
      <c r="AU1608" s="191" t="s">
        <v>82</v>
      </c>
      <c r="AY1608" s="19" t="s">
        <v>185</v>
      </c>
      <c r="BE1608" s="192">
        <f>IF(N1608="základní",J1608,0)</f>
        <v>0</v>
      </c>
      <c r="BF1608" s="192">
        <f>IF(N1608="snížená",J1608,0)</f>
        <v>0</v>
      </c>
      <c r="BG1608" s="192">
        <f>IF(N1608="zákl. přenesená",J1608,0)</f>
        <v>0</v>
      </c>
      <c r="BH1608" s="192">
        <f>IF(N1608="sníž. přenesená",J1608,0)</f>
        <v>0</v>
      </c>
      <c r="BI1608" s="192">
        <f>IF(N1608="nulová",J1608,0)</f>
        <v>0</v>
      </c>
      <c r="BJ1608" s="19" t="s">
        <v>80</v>
      </c>
      <c r="BK1608" s="192">
        <f>ROUND(I1608*H1608,2)</f>
        <v>0</v>
      </c>
      <c r="BL1608" s="19" t="s">
        <v>339</v>
      </c>
      <c r="BM1608" s="191" t="s">
        <v>2743</v>
      </c>
    </row>
    <row r="1609" spans="1:65" s="2" customFormat="1" ht="11.25">
      <c r="A1609" s="36"/>
      <c r="B1609" s="37"/>
      <c r="C1609" s="38"/>
      <c r="D1609" s="193" t="s">
        <v>193</v>
      </c>
      <c r="E1609" s="38"/>
      <c r="F1609" s="194" t="s">
        <v>2097</v>
      </c>
      <c r="G1609" s="38"/>
      <c r="H1609" s="38"/>
      <c r="I1609" s="195"/>
      <c r="J1609" s="38"/>
      <c r="K1609" s="38"/>
      <c r="L1609" s="41"/>
      <c r="M1609" s="196"/>
      <c r="N1609" s="197"/>
      <c r="O1609" s="66"/>
      <c r="P1609" s="66"/>
      <c r="Q1609" s="66"/>
      <c r="R1609" s="66"/>
      <c r="S1609" s="66"/>
      <c r="T1609" s="67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T1609" s="19" t="s">
        <v>193</v>
      </c>
      <c r="AU1609" s="19" t="s">
        <v>82</v>
      </c>
    </row>
    <row r="1610" spans="1:65" s="13" customFormat="1" ht="11.25">
      <c r="B1610" s="198"/>
      <c r="C1610" s="199"/>
      <c r="D1610" s="200" t="s">
        <v>195</v>
      </c>
      <c r="E1610" s="201" t="s">
        <v>19</v>
      </c>
      <c r="F1610" s="202" t="s">
        <v>2346</v>
      </c>
      <c r="G1610" s="199"/>
      <c r="H1610" s="201" t="s">
        <v>19</v>
      </c>
      <c r="I1610" s="203"/>
      <c r="J1610" s="199"/>
      <c r="K1610" s="199"/>
      <c r="L1610" s="204"/>
      <c r="M1610" s="205"/>
      <c r="N1610" s="206"/>
      <c r="O1610" s="206"/>
      <c r="P1610" s="206"/>
      <c r="Q1610" s="206"/>
      <c r="R1610" s="206"/>
      <c r="S1610" s="206"/>
      <c r="T1610" s="207"/>
      <c r="AT1610" s="208" t="s">
        <v>195</v>
      </c>
      <c r="AU1610" s="208" t="s">
        <v>82</v>
      </c>
      <c r="AV1610" s="13" t="s">
        <v>80</v>
      </c>
      <c r="AW1610" s="13" t="s">
        <v>35</v>
      </c>
      <c r="AX1610" s="13" t="s">
        <v>73</v>
      </c>
      <c r="AY1610" s="208" t="s">
        <v>185</v>
      </c>
    </row>
    <row r="1611" spans="1:65" s="14" customFormat="1" ht="11.25">
      <c r="B1611" s="209"/>
      <c r="C1611" s="210"/>
      <c r="D1611" s="200" t="s">
        <v>195</v>
      </c>
      <c r="E1611" s="211" t="s">
        <v>19</v>
      </c>
      <c r="F1611" s="212" t="s">
        <v>2720</v>
      </c>
      <c r="G1611" s="210"/>
      <c r="H1611" s="213">
        <v>89.1</v>
      </c>
      <c r="I1611" s="214"/>
      <c r="J1611" s="210"/>
      <c r="K1611" s="210"/>
      <c r="L1611" s="215"/>
      <c r="M1611" s="216"/>
      <c r="N1611" s="217"/>
      <c r="O1611" s="217"/>
      <c r="P1611" s="217"/>
      <c r="Q1611" s="217"/>
      <c r="R1611" s="217"/>
      <c r="S1611" s="217"/>
      <c r="T1611" s="218"/>
      <c r="AT1611" s="219" t="s">
        <v>195</v>
      </c>
      <c r="AU1611" s="219" t="s">
        <v>82</v>
      </c>
      <c r="AV1611" s="14" t="s">
        <v>82</v>
      </c>
      <c r="AW1611" s="14" t="s">
        <v>35</v>
      </c>
      <c r="AX1611" s="14" t="s">
        <v>73</v>
      </c>
      <c r="AY1611" s="219" t="s">
        <v>185</v>
      </c>
    </row>
    <row r="1612" spans="1:65" s="15" customFormat="1" ht="11.25">
      <c r="B1612" s="220"/>
      <c r="C1612" s="221"/>
      <c r="D1612" s="200" t="s">
        <v>195</v>
      </c>
      <c r="E1612" s="222" t="s">
        <v>19</v>
      </c>
      <c r="F1612" s="223" t="s">
        <v>226</v>
      </c>
      <c r="G1612" s="221"/>
      <c r="H1612" s="224">
        <v>89.1</v>
      </c>
      <c r="I1612" s="225"/>
      <c r="J1612" s="221"/>
      <c r="K1612" s="221"/>
      <c r="L1612" s="226"/>
      <c r="M1612" s="227"/>
      <c r="N1612" s="228"/>
      <c r="O1612" s="228"/>
      <c r="P1612" s="228"/>
      <c r="Q1612" s="228"/>
      <c r="R1612" s="228"/>
      <c r="S1612" s="228"/>
      <c r="T1612" s="229"/>
      <c r="AT1612" s="230" t="s">
        <v>195</v>
      </c>
      <c r="AU1612" s="230" t="s">
        <v>82</v>
      </c>
      <c r="AV1612" s="15" t="s">
        <v>135</v>
      </c>
      <c r="AW1612" s="15" t="s">
        <v>35</v>
      </c>
      <c r="AX1612" s="15" t="s">
        <v>80</v>
      </c>
      <c r="AY1612" s="230" t="s">
        <v>185</v>
      </c>
    </row>
    <row r="1613" spans="1:65" s="2" customFormat="1" ht="24.2" customHeight="1">
      <c r="A1613" s="36"/>
      <c r="B1613" s="37"/>
      <c r="C1613" s="180" t="s">
        <v>2744</v>
      </c>
      <c r="D1613" s="180" t="s">
        <v>187</v>
      </c>
      <c r="E1613" s="181" t="s">
        <v>2099</v>
      </c>
      <c r="F1613" s="182" t="s">
        <v>2100</v>
      </c>
      <c r="G1613" s="183" t="s">
        <v>457</v>
      </c>
      <c r="H1613" s="231"/>
      <c r="I1613" s="185"/>
      <c r="J1613" s="186">
        <f>ROUND(I1613*H1613,2)</f>
        <v>0</v>
      </c>
      <c r="K1613" s="182" t="s">
        <v>191</v>
      </c>
      <c r="L1613" s="41"/>
      <c r="M1613" s="187" t="s">
        <v>19</v>
      </c>
      <c r="N1613" s="188" t="s">
        <v>44</v>
      </c>
      <c r="O1613" s="66"/>
      <c r="P1613" s="189">
        <f>O1613*H1613</f>
        <v>0</v>
      </c>
      <c r="Q1613" s="189">
        <v>0</v>
      </c>
      <c r="R1613" s="189">
        <f>Q1613*H1613</f>
        <v>0</v>
      </c>
      <c r="S1613" s="189">
        <v>0</v>
      </c>
      <c r="T1613" s="190">
        <f>S1613*H1613</f>
        <v>0</v>
      </c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R1613" s="191" t="s">
        <v>339</v>
      </c>
      <c r="AT1613" s="191" t="s">
        <v>187</v>
      </c>
      <c r="AU1613" s="191" t="s">
        <v>82</v>
      </c>
      <c r="AY1613" s="19" t="s">
        <v>185</v>
      </c>
      <c r="BE1613" s="192">
        <f>IF(N1613="základní",J1613,0)</f>
        <v>0</v>
      </c>
      <c r="BF1613" s="192">
        <f>IF(N1613="snížená",J1613,0)</f>
        <v>0</v>
      </c>
      <c r="BG1613" s="192">
        <f>IF(N1613="zákl. přenesená",J1613,0)</f>
        <v>0</v>
      </c>
      <c r="BH1613" s="192">
        <f>IF(N1613="sníž. přenesená",J1613,0)</f>
        <v>0</v>
      </c>
      <c r="BI1613" s="192">
        <f>IF(N1613="nulová",J1613,0)</f>
        <v>0</v>
      </c>
      <c r="BJ1613" s="19" t="s">
        <v>80</v>
      </c>
      <c r="BK1613" s="192">
        <f>ROUND(I1613*H1613,2)</f>
        <v>0</v>
      </c>
      <c r="BL1613" s="19" t="s">
        <v>339</v>
      </c>
      <c r="BM1613" s="191" t="s">
        <v>2745</v>
      </c>
    </row>
    <row r="1614" spans="1:65" s="2" customFormat="1" ht="11.25">
      <c r="A1614" s="36"/>
      <c r="B1614" s="37"/>
      <c r="C1614" s="38"/>
      <c r="D1614" s="193" t="s">
        <v>193</v>
      </c>
      <c r="E1614" s="38"/>
      <c r="F1614" s="194" t="s">
        <v>2102</v>
      </c>
      <c r="G1614" s="38"/>
      <c r="H1614" s="38"/>
      <c r="I1614" s="195"/>
      <c r="J1614" s="38"/>
      <c r="K1614" s="38"/>
      <c r="L1614" s="41"/>
      <c r="M1614" s="196"/>
      <c r="N1614" s="197"/>
      <c r="O1614" s="66"/>
      <c r="P1614" s="66"/>
      <c r="Q1614" s="66"/>
      <c r="R1614" s="66"/>
      <c r="S1614" s="66"/>
      <c r="T1614" s="67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T1614" s="19" t="s">
        <v>193</v>
      </c>
      <c r="AU1614" s="19" t="s">
        <v>82</v>
      </c>
    </row>
    <row r="1615" spans="1:65" s="12" customFormat="1" ht="22.9" customHeight="1">
      <c r="B1615" s="164"/>
      <c r="C1615" s="165"/>
      <c r="D1615" s="166" t="s">
        <v>72</v>
      </c>
      <c r="E1615" s="178" t="s">
        <v>1408</v>
      </c>
      <c r="F1615" s="178" t="s">
        <v>1409</v>
      </c>
      <c r="G1615" s="165"/>
      <c r="H1615" s="165"/>
      <c r="I1615" s="168"/>
      <c r="J1615" s="179">
        <f>BK1615</f>
        <v>0</v>
      </c>
      <c r="K1615" s="165"/>
      <c r="L1615" s="170"/>
      <c r="M1615" s="171"/>
      <c r="N1615" s="172"/>
      <c r="O1615" s="172"/>
      <c r="P1615" s="173">
        <f>SUM(P1616:P1662)</f>
        <v>0</v>
      </c>
      <c r="Q1615" s="172"/>
      <c r="R1615" s="173">
        <f>SUM(R1616:R1662)</f>
        <v>1.79297E-2</v>
      </c>
      <c r="S1615" s="172"/>
      <c r="T1615" s="174">
        <f>SUM(T1616:T1662)</f>
        <v>0</v>
      </c>
      <c r="AR1615" s="175" t="s">
        <v>82</v>
      </c>
      <c r="AT1615" s="176" t="s">
        <v>72</v>
      </c>
      <c r="AU1615" s="176" t="s">
        <v>80</v>
      </c>
      <c r="AY1615" s="175" t="s">
        <v>185</v>
      </c>
      <c r="BK1615" s="177">
        <f>SUM(BK1616:BK1662)</f>
        <v>0</v>
      </c>
    </row>
    <row r="1616" spans="1:65" s="2" customFormat="1" ht="16.5" customHeight="1">
      <c r="A1616" s="36"/>
      <c r="B1616" s="37"/>
      <c r="C1616" s="180" t="s">
        <v>2746</v>
      </c>
      <c r="D1616" s="180" t="s">
        <v>187</v>
      </c>
      <c r="E1616" s="181" t="s">
        <v>1411</v>
      </c>
      <c r="F1616" s="182" t="s">
        <v>1412</v>
      </c>
      <c r="G1616" s="183" t="s">
        <v>240</v>
      </c>
      <c r="H1616" s="184">
        <v>21.646000000000001</v>
      </c>
      <c r="I1616" s="185"/>
      <c r="J1616" s="186">
        <f>ROUND(I1616*H1616,2)</f>
        <v>0</v>
      </c>
      <c r="K1616" s="182" t="s">
        <v>191</v>
      </c>
      <c r="L1616" s="41"/>
      <c r="M1616" s="187" t="s">
        <v>19</v>
      </c>
      <c r="N1616" s="188" t="s">
        <v>44</v>
      </c>
      <c r="O1616" s="66"/>
      <c r="P1616" s="189">
        <f>O1616*H1616</f>
        <v>0</v>
      </c>
      <c r="Q1616" s="189">
        <v>4.0000000000000003E-5</v>
      </c>
      <c r="R1616" s="189">
        <f>Q1616*H1616</f>
        <v>8.658400000000001E-4</v>
      </c>
      <c r="S1616" s="189">
        <v>0</v>
      </c>
      <c r="T1616" s="190">
        <f>S1616*H1616</f>
        <v>0</v>
      </c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R1616" s="191" t="s">
        <v>339</v>
      </c>
      <c r="AT1616" s="191" t="s">
        <v>187</v>
      </c>
      <c r="AU1616" s="191" t="s">
        <v>82</v>
      </c>
      <c r="AY1616" s="19" t="s">
        <v>185</v>
      </c>
      <c r="BE1616" s="192">
        <f>IF(N1616="základní",J1616,0)</f>
        <v>0</v>
      </c>
      <c r="BF1616" s="192">
        <f>IF(N1616="snížená",J1616,0)</f>
        <v>0</v>
      </c>
      <c r="BG1616" s="192">
        <f>IF(N1616="zákl. přenesená",J1616,0)</f>
        <v>0</v>
      </c>
      <c r="BH1616" s="192">
        <f>IF(N1616="sníž. přenesená",J1616,0)</f>
        <v>0</v>
      </c>
      <c r="BI1616" s="192">
        <f>IF(N1616="nulová",J1616,0)</f>
        <v>0</v>
      </c>
      <c r="BJ1616" s="19" t="s">
        <v>80</v>
      </c>
      <c r="BK1616" s="192">
        <f>ROUND(I1616*H1616,2)</f>
        <v>0</v>
      </c>
      <c r="BL1616" s="19" t="s">
        <v>339</v>
      </c>
      <c r="BM1616" s="191" t="s">
        <v>2747</v>
      </c>
    </row>
    <row r="1617" spans="1:65" s="2" customFormat="1" ht="11.25">
      <c r="A1617" s="36"/>
      <c r="B1617" s="37"/>
      <c r="C1617" s="38"/>
      <c r="D1617" s="193" t="s">
        <v>193</v>
      </c>
      <c r="E1617" s="38"/>
      <c r="F1617" s="194" t="s">
        <v>1414</v>
      </c>
      <c r="G1617" s="38"/>
      <c r="H1617" s="38"/>
      <c r="I1617" s="195"/>
      <c r="J1617" s="38"/>
      <c r="K1617" s="38"/>
      <c r="L1617" s="41"/>
      <c r="M1617" s="196"/>
      <c r="N1617" s="197"/>
      <c r="O1617" s="66"/>
      <c r="P1617" s="66"/>
      <c r="Q1617" s="66"/>
      <c r="R1617" s="66"/>
      <c r="S1617" s="66"/>
      <c r="T1617" s="67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T1617" s="19" t="s">
        <v>193</v>
      </c>
      <c r="AU1617" s="19" t="s">
        <v>82</v>
      </c>
    </row>
    <row r="1618" spans="1:65" s="13" customFormat="1" ht="11.25">
      <c r="B1618" s="198"/>
      <c r="C1618" s="199"/>
      <c r="D1618" s="200" t="s">
        <v>195</v>
      </c>
      <c r="E1618" s="201" t="s">
        <v>19</v>
      </c>
      <c r="F1618" s="202" t="s">
        <v>2748</v>
      </c>
      <c r="G1618" s="199"/>
      <c r="H1618" s="201" t="s">
        <v>19</v>
      </c>
      <c r="I1618" s="203"/>
      <c r="J1618" s="199"/>
      <c r="K1618" s="199"/>
      <c r="L1618" s="204"/>
      <c r="M1618" s="205"/>
      <c r="N1618" s="206"/>
      <c r="O1618" s="206"/>
      <c r="P1618" s="206"/>
      <c r="Q1618" s="206"/>
      <c r="R1618" s="206"/>
      <c r="S1618" s="206"/>
      <c r="T1618" s="207"/>
      <c r="AT1618" s="208" t="s">
        <v>195</v>
      </c>
      <c r="AU1618" s="208" t="s">
        <v>82</v>
      </c>
      <c r="AV1618" s="13" t="s">
        <v>80</v>
      </c>
      <c r="AW1618" s="13" t="s">
        <v>35</v>
      </c>
      <c r="AX1618" s="13" t="s">
        <v>73</v>
      </c>
      <c r="AY1618" s="208" t="s">
        <v>185</v>
      </c>
    </row>
    <row r="1619" spans="1:65" s="13" customFormat="1" ht="11.25">
      <c r="B1619" s="198"/>
      <c r="C1619" s="199"/>
      <c r="D1619" s="200" t="s">
        <v>195</v>
      </c>
      <c r="E1619" s="201" t="s">
        <v>19</v>
      </c>
      <c r="F1619" s="202" t="s">
        <v>2290</v>
      </c>
      <c r="G1619" s="199"/>
      <c r="H1619" s="201" t="s">
        <v>19</v>
      </c>
      <c r="I1619" s="203"/>
      <c r="J1619" s="199"/>
      <c r="K1619" s="199"/>
      <c r="L1619" s="204"/>
      <c r="M1619" s="205"/>
      <c r="N1619" s="206"/>
      <c r="O1619" s="206"/>
      <c r="P1619" s="206"/>
      <c r="Q1619" s="206"/>
      <c r="R1619" s="206"/>
      <c r="S1619" s="206"/>
      <c r="T1619" s="207"/>
      <c r="AT1619" s="208" t="s">
        <v>195</v>
      </c>
      <c r="AU1619" s="208" t="s">
        <v>82</v>
      </c>
      <c r="AV1619" s="13" t="s">
        <v>80</v>
      </c>
      <c r="AW1619" s="13" t="s">
        <v>35</v>
      </c>
      <c r="AX1619" s="13" t="s">
        <v>73</v>
      </c>
      <c r="AY1619" s="208" t="s">
        <v>185</v>
      </c>
    </row>
    <row r="1620" spans="1:65" s="14" customFormat="1" ht="11.25">
      <c r="B1620" s="209"/>
      <c r="C1620" s="210"/>
      <c r="D1620" s="200" t="s">
        <v>195</v>
      </c>
      <c r="E1620" s="211" t="s">
        <v>19</v>
      </c>
      <c r="F1620" s="212" t="s">
        <v>2105</v>
      </c>
      <c r="G1620" s="210"/>
      <c r="H1620" s="213">
        <v>2.88</v>
      </c>
      <c r="I1620" s="214"/>
      <c r="J1620" s="210"/>
      <c r="K1620" s="210"/>
      <c r="L1620" s="215"/>
      <c r="M1620" s="216"/>
      <c r="N1620" s="217"/>
      <c r="O1620" s="217"/>
      <c r="P1620" s="217"/>
      <c r="Q1620" s="217"/>
      <c r="R1620" s="217"/>
      <c r="S1620" s="217"/>
      <c r="T1620" s="218"/>
      <c r="AT1620" s="219" t="s">
        <v>195</v>
      </c>
      <c r="AU1620" s="219" t="s">
        <v>82</v>
      </c>
      <c r="AV1620" s="14" t="s">
        <v>82</v>
      </c>
      <c r="AW1620" s="14" t="s">
        <v>35</v>
      </c>
      <c r="AX1620" s="14" t="s">
        <v>73</v>
      </c>
      <c r="AY1620" s="219" t="s">
        <v>185</v>
      </c>
    </row>
    <row r="1621" spans="1:65" s="14" customFormat="1" ht="11.25">
      <c r="B1621" s="209"/>
      <c r="C1621" s="210"/>
      <c r="D1621" s="200" t="s">
        <v>195</v>
      </c>
      <c r="E1621" s="211" t="s">
        <v>19</v>
      </c>
      <c r="F1621" s="212" t="s">
        <v>2106</v>
      </c>
      <c r="G1621" s="210"/>
      <c r="H1621" s="213">
        <v>3.7120000000000002</v>
      </c>
      <c r="I1621" s="214"/>
      <c r="J1621" s="210"/>
      <c r="K1621" s="210"/>
      <c r="L1621" s="215"/>
      <c r="M1621" s="216"/>
      <c r="N1621" s="217"/>
      <c r="O1621" s="217"/>
      <c r="P1621" s="217"/>
      <c r="Q1621" s="217"/>
      <c r="R1621" s="217"/>
      <c r="S1621" s="217"/>
      <c r="T1621" s="218"/>
      <c r="AT1621" s="219" t="s">
        <v>195</v>
      </c>
      <c r="AU1621" s="219" t="s">
        <v>82</v>
      </c>
      <c r="AV1621" s="14" t="s">
        <v>82</v>
      </c>
      <c r="AW1621" s="14" t="s">
        <v>35</v>
      </c>
      <c r="AX1621" s="14" t="s">
        <v>73</v>
      </c>
      <c r="AY1621" s="219" t="s">
        <v>185</v>
      </c>
    </row>
    <row r="1622" spans="1:65" s="14" customFormat="1" ht="11.25">
      <c r="B1622" s="209"/>
      <c r="C1622" s="210"/>
      <c r="D1622" s="200" t="s">
        <v>195</v>
      </c>
      <c r="E1622" s="211" t="s">
        <v>19</v>
      </c>
      <c r="F1622" s="212" t="s">
        <v>1580</v>
      </c>
      <c r="G1622" s="210"/>
      <c r="H1622" s="213">
        <v>2.181</v>
      </c>
      <c r="I1622" s="214"/>
      <c r="J1622" s="210"/>
      <c r="K1622" s="210"/>
      <c r="L1622" s="215"/>
      <c r="M1622" s="216"/>
      <c r="N1622" s="217"/>
      <c r="O1622" s="217"/>
      <c r="P1622" s="217"/>
      <c r="Q1622" s="217"/>
      <c r="R1622" s="217"/>
      <c r="S1622" s="217"/>
      <c r="T1622" s="218"/>
      <c r="AT1622" s="219" t="s">
        <v>195</v>
      </c>
      <c r="AU1622" s="219" t="s">
        <v>82</v>
      </c>
      <c r="AV1622" s="14" t="s">
        <v>82</v>
      </c>
      <c r="AW1622" s="14" t="s">
        <v>35</v>
      </c>
      <c r="AX1622" s="14" t="s">
        <v>73</v>
      </c>
      <c r="AY1622" s="219" t="s">
        <v>185</v>
      </c>
    </row>
    <row r="1623" spans="1:65" s="14" customFormat="1" ht="11.25">
      <c r="B1623" s="209"/>
      <c r="C1623" s="210"/>
      <c r="D1623" s="200" t="s">
        <v>195</v>
      </c>
      <c r="E1623" s="211" t="s">
        <v>19</v>
      </c>
      <c r="F1623" s="212" t="s">
        <v>2107</v>
      </c>
      <c r="G1623" s="210"/>
      <c r="H1623" s="213">
        <v>4.05</v>
      </c>
      <c r="I1623" s="214"/>
      <c r="J1623" s="210"/>
      <c r="K1623" s="210"/>
      <c r="L1623" s="215"/>
      <c r="M1623" s="216"/>
      <c r="N1623" s="217"/>
      <c r="O1623" s="217"/>
      <c r="P1623" s="217"/>
      <c r="Q1623" s="217"/>
      <c r="R1623" s="217"/>
      <c r="S1623" s="217"/>
      <c r="T1623" s="218"/>
      <c r="AT1623" s="219" t="s">
        <v>195</v>
      </c>
      <c r="AU1623" s="219" t="s">
        <v>82</v>
      </c>
      <c r="AV1623" s="14" t="s">
        <v>82</v>
      </c>
      <c r="AW1623" s="14" t="s">
        <v>35</v>
      </c>
      <c r="AX1623" s="14" t="s">
        <v>73</v>
      </c>
      <c r="AY1623" s="219" t="s">
        <v>185</v>
      </c>
    </row>
    <row r="1624" spans="1:65" s="14" customFormat="1" ht="11.25">
      <c r="B1624" s="209"/>
      <c r="C1624" s="210"/>
      <c r="D1624" s="200" t="s">
        <v>195</v>
      </c>
      <c r="E1624" s="211" t="s">
        <v>19</v>
      </c>
      <c r="F1624" s="212" t="s">
        <v>2108</v>
      </c>
      <c r="G1624" s="210"/>
      <c r="H1624" s="213">
        <v>2.379</v>
      </c>
      <c r="I1624" s="214"/>
      <c r="J1624" s="210"/>
      <c r="K1624" s="210"/>
      <c r="L1624" s="215"/>
      <c r="M1624" s="216"/>
      <c r="N1624" s="217"/>
      <c r="O1624" s="217"/>
      <c r="P1624" s="217"/>
      <c r="Q1624" s="217"/>
      <c r="R1624" s="217"/>
      <c r="S1624" s="217"/>
      <c r="T1624" s="218"/>
      <c r="AT1624" s="219" t="s">
        <v>195</v>
      </c>
      <c r="AU1624" s="219" t="s">
        <v>82</v>
      </c>
      <c r="AV1624" s="14" t="s">
        <v>82</v>
      </c>
      <c r="AW1624" s="14" t="s">
        <v>35</v>
      </c>
      <c r="AX1624" s="14" t="s">
        <v>73</v>
      </c>
      <c r="AY1624" s="219" t="s">
        <v>185</v>
      </c>
    </row>
    <row r="1625" spans="1:65" s="14" customFormat="1" ht="11.25">
      <c r="B1625" s="209"/>
      <c r="C1625" s="210"/>
      <c r="D1625" s="200" t="s">
        <v>195</v>
      </c>
      <c r="E1625" s="211" t="s">
        <v>19</v>
      </c>
      <c r="F1625" s="212" t="s">
        <v>2749</v>
      </c>
      <c r="G1625" s="210"/>
      <c r="H1625" s="213">
        <v>3.5640000000000001</v>
      </c>
      <c r="I1625" s="214"/>
      <c r="J1625" s="210"/>
      <c r="K1625" s="210"/>
      <c r="L1625" s="215"/>
      <c r="M1625" s="216"/>
      <c r="N1625" s="217"/>
      <c r="O1625" s="217"/>
      <c r="P1625" s="217"/>
      <c r="Q1625" s="217"/>
      <c r="R1625" s="217"/>
      <c r="S1625" s="217"/>
      <c r="T1625" s="218"/>
      <c r="AT1625" s="219" t="s">
        <v>195</v>
      </c>
      <c r="AU1625" s="219" t="s">
        <v>82</v>
      </c>
      <c r="AV1625" s="14" t="s">
        <v>82</v>
      </c>
      <c r="AW1625" s="14" t="s">
        <v>35</v>
      </c>
      <c r="AX1625" s="14" t="s">
        <v>73</v>
      </c>
      <c r="AY1625" s="219" t="s">
        <v>185</v>
      </c>
    </row>
    <row r="1626" spans="1:65" s="14" customFormat="1" ht="11.25">
      <c r="B1626" s="209"/>
      <c r="C1626" s="210"/>
      <c r="D1626" s="200" t="s">
        <v>195</v>
      </c>
      <c r="E1626" s="211" t="s">
        <v>19</v>
      </c>
      <c r="F1626" s="212" t="s">
        <v>2105</v>
      </c>
      <c r="G1626" s="210"/>
      <c r="H1626" s="213">
        <v>2.88</v>
      </c>
      <c r="I1626" s="214"/>
      <c r="J1626" s="210"/>
      <c r="K1626" s="210"/>
      <c r="L1626" s="215"/>
      <c r="M1626" s="216"/>
      <c r="N1626" s="217"/>
      <c r="O1626" s="217"/>
      <c r="P1626" s="217"/>
      <c r="Q1626" s="217"/>
      <c r="R1626" s="217"/>
      <c r="S1626" s="217"/>
      <c r="T1626" s="218"/>
      <c r="AT1626" s="219" t="s">
        <v>195</v>
      </c>
      <c r="AU1626" s="219" t="s">
        <v>82</v>
      </c>
      <c r="AV1626" s="14" t="s">
        <v>82</v>
      </c>
      <c r="AW1626" s="14" t="s">
        <v>35</v>
      </c>
      <c r="AX1626" s="14" t="s">
        <v>73</v>
      </c>
      <c r="AY1626" s="219" t="s">
        <v>185</v>
      </c>
    </row>
    <row r="1627" spans="1:65" s="15" customFormat="1" ht="11.25">
      <c r="B1627" s="220"/>
      <c r="C1627" s="221"/>
      <c r="D1627" s="200" t="s">
        <v>195</v>
      </c>
      <c r="E1627" s="222" t="s">
        <v>19</v>
      </c>
      <c r="F1627" s="223" t="s">
        <v>226</v>
      </c>
      <c r="G1627" s="221"/>
      <c r="H1627" s="224">
        <v>21.645999999999997</v>
      </c>
      <c r="I1627" s="225"/>
      <c r="J1627" s="221"/>
      <c r="K1627" s="221"/>
      <c r="L1627" s="226"/>
      <c r="M1627" s="227"/>
      <c r="N1627" s="228"/>
      <c r="O1627" s="228"/>
      <c r="P1627" s="228"/>
      <c r="Q1627" s="228"/>
      <c r="R1627" s="228"/>
      <c r="S1627" s="228"/>
      <c r="T1627" s="229"/>
      <c r="AT1627" s="230" t="s">
        <v>195</v>
      </c>
      <c r="AU1627" s="230" t="s">
        <v>82</v>
      </c>
      <c r="AV1627" s="15" t="s">
        <v>135</v>
      </c>
      <c r="AW1627" s="15" t="s">
        <v>35</v>
      </c>
      <c r="AX1627" s="15" t="s">
        <v>80</v>
      </c>
      <c r="AY1627" s="230" t="s">
        <v>185</v>
      </c>
    </row>
    <row r="1628" spans="1:65" s="2" customFormat="1" ht="16.5" customHeight="1">
      <c r="A1628" s="36"/>
      <c r="B1628" s="37"/>
      <c r="C1628" s="180" t="s">
        <v>2750</v>
      </c>
      <c r="D1628" s="180" t="s">
        <v>187</v>
      </c>
      <c r="E1628" s="181" t="s">
        <v>1420</v>
      </c>
      <c r="F1628" s="182" t="s">
        <v>1421</v>
      </c>
      <c r="G1628" s="183" t="s">
        <v>240</v>
      </c>
      <c r="H1628" s="184">
        <v>9.3239999999999998</v>
      </c>
      <c r="I1628" s="185"/>
      <c r="J1628" s="186">
        <f>ROUND(I1628*H1628,2)</f>
        <v>0</v>
      </c>
      <c r="K1628" s="182" t="s">
        <v>191</v>
      </c>
      <c r="L1628" s="41"/>
      <c r="M1628" s="187" t="s">
        <v>19</v>
      </c>
      <c r="N1628" s="188" t="s">
        <v>44</v>
      </c>
      <c r="O1628" s="66"/>
      <c r="P1628" s="189">
        <f>O1628*H1628</f>
        <v>0</v>
      </c>
      <c r="Q1628" s="189">
        <v>5.4000000000000001E-4</v>
      </c>
      <c r="R1628" s="189">
        <f>Q1628*H1628</f>
        <v>5.0349599999999998E-3</v>
      </c>
      <c r="S1628" s="189">
        <v>0</v>
      </c>
      <c r="T1628" s="190">
        <f>S1628*H1628</f>
        <v>0</v>
      </c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R1628" s="191" t="s">
        <v>339</v>
      </c>
      <c r="AT1628" s="191" t="s">
        <v>187</v>
      </c>
      <c r="AU1628" s="191" t="s">
        <v>82</v>
      </c>
      <c r="AY1628" s="19" t="s">
        <v>185</v>
      </c>
      <c r="BE1628" s="192">
        <f>IF(N1628="základní",J1628,0)</f>
        <v>0</v>
      </c>
      <c r="BF1628" s="192">
        <f>IF(N1628="snížená",J1628,0)</f>
        <v>0</v>
      </c>
      <c r="BG1628" s="192">
        <f>IF(N1628="zákl. přenesená",J1628,0)</f>
        <v>0</v>
      </c>
      <c r="BH1628" s="192">
        <f>IF(N1628="sníž. přenesená",J1628,0)</f>
        <v>0</v>
      </c>
      <c r="BI1628" s="192">
        <f>IF(N1628="nulová",J1628,0)</f>
        <v>0</v>
      </c>
      <c r="BJ1628" s="19" t="s">
        <v>80</v>
      </c>
      <c r="BK1628" s="192">
        <f>ROUND(I1628*H1628,2)</f>
        <v>0</v>
      </c>
      <c r="BL1628" s="19" t="s">
        <v>339</v>
      </c>
      <c r="BM1628" s="191" t="s">
        <v>2751</v>
      </c>
    </row>
    <row r="1629" spans="1:65" s="2" customFormat="1" ht="11.25">
      <c r="A1629" s="36"/>
      <c r="B1629" s="37"/>
      <c r="C1629" s="38"/>
      <c r="D1629" s="193" t="s">
        <v>193</v>
      </c>
      <c r="E1629" s="38"/>
      <c r="F1629" s="194" t="s">
        <v>1423</v>
      </c>
      <c r="G1629" s="38"/>
      <c r="H1629" s="38"/>
      <c r="I1629" s="195"/>
      <c r="J1629" s="38"/>
      <c r="K1629" s="38"/>
      <c r="L1629" s="41"/>
      <c r="M1629" s="196"/>
      <c r="N1629" s="197"/>
      <c r="O1629" s="66"/>
      <c r="P1629" s="66"/>
      <c r="Q1629" s="66"/>
      <c r="R1629" s="66"/>
      <c r="S1629" s="66"/>
      <c r="T1629" s="67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T1629" s="19" t="s">
        <v>193</v>
      </c>
      <c r="AU1629" s="19" t="s">
        <v>82</v>
      </c>
    </row>
    <row r="1630" spans="1:65" s="13" customFormat="1" ht="11.25">
      <c r="B1630" s="198"/>
      <c r="C1630" s="199"/>
      <c r="D1630" s="200" t="s">
        <v>195</v>
      </c>
      <c r="E1630" s="201" t="s">
        <v>19</v>
      </c>
      <c r="F1630" s="202" t="s">
        <v>2748</v>
      </c>
      <c r="G1630" s="199"/>
      <c r="H1630" s="201" t="s">
        <v>19</v>
      </c>
      <c r="I1630" s="203"/>
      <c r="J1630" s="199"/>
      <c r="K1630" s="199"/>
      <c r="L1630" s="204"/>
      <c r="M1630" s="205"/>
      <c r="N1630" s="206"/>
      <c r="O1630" s="206"/>
      <c r="P1630" s="206"/>
      <c r="Q1630" s="206"/>
      <c r="R1630" s="206"/>
      <c r="S1630" s="206"/>
      <c r="T1630" s="207"/>
      <c r="AT1630" s="208" t="s">
        <v>195</v>
      </c>
      <c r="AU1630" s="208" t="s">
        <v>82</v>
      </c>
      <c r="AV1630" s="13" t="s">
        <v>80</v>
      </c>
      <c r="AW1630" s="13" t="s">
        <v>35</v>
      </c>
      <c r="AX1630" s="13" t="s">
        <v>73</v>
      </c>
      <c r="AY1630" s="208" t="s">
        <v>185</v>
      </c>
    </row>
    <row r="1631" spans="1:65" s="13" customFormat="1" ht="11.25">
      <c r="B1631" s="198"/>
      <c r="C1631" s="199"/>
      <c r="D1631" s="200" t="s">
        <v>195</v>
      </c>
      <c r="E1631" s="201" t="s">
        <v>19</v>
      </c>
      <c r="F1631" s="202" t="s">
        <v>2290</v>
      </c>
      <c r="G1631" s="199"/>
      <c r="H1631" s="201" t="s">
        <v>19</v>
      </c>
      <c r="I1631" s="203"/>
      <c r="J1631" s="199"/>
      <c r="K1631" s="199"/>
      <c r="L1631" s="204"/>
      <c r="M1631" s="205"/>
      <c r="N1631" s="206"/>
      <c r="O1631" s="206"/>
      <c r="P1631" s="206"/>
      <c r="Q1631" s="206"/>
      <c r="R1631" s="206"/>
      <c r="S1631" s="206"/>
      <c r="T1631" s="207"/>
      <c r="AT1631" s="208" t="s">
        <v>195</v>
      </c>
      <c r="AU1631" s="208" t="s">
        <v>82</v>
      </c>
      <c r="AV1631" s="13" t="s">
        <v>80</v>
      </c>
      <c r="AW1631" s="13" t="s">
        <v>35</v>
      </c>
      <c r="AX1631" s="13" t="s">
        <v>73</v>
      </c>
      <c r="AY1631" s="208" t="s">
        <v>185</v>
      </c>
    </row>
    <row r="1632" spans="1:65" s="14" customFormat="1" ht="11.25">
      <c r="B1632" s="209"/>
      <c r="C1632" s="210"/>
      <c r="D1632" s="200" t="s">
        <v>195</v>
      </c>
      <c r="E1632" s="211" t="s">
        <v>19</v>
      </c>
      <c r="F1632" s="212" t="s">
        <v>2105</v>
      </c>
      <c r="G1632" s="210"/>
      <c r="H1632" s="213">
        <v>2.88</v>
      </c>
      <c r="I1632" s="214"/>
      <c r="J1632" s="210"/>
      <c r="K1632" s="210"/>
      <c r="L1632" s="215"/>
      <c r="M1632" s="216"/>
      <c r="N1632" s="217"/>
      <c r="O1632" s="217"/>
      <c r="P1632" s="217"/>
      <c r="Q1632" s="217"/>
      <c r="R1632" s="217"/>
      <c r="S1632" s="217"/>
      <c r="T1632" s="218"/>
      <c r="AT1632" s="219" t="s">
        <v>195</v>
      </c>
      <c r="AU1632" s="219" t="s">
        <v>82</v>
      </c>
      <c r="AV1632" s="14" t="s">
        <v>82</v>
      </c>
      <c r="AW1632" s="14" t="s">
        <v>35</v>
      </c>
      <c r="AX1632" s="14" t="s">
        <v>73</v>
      </c>
      <c r="AY1632" s="219" t="s">
        <v>185</v>
      </c>
    </row>
    <row r="1633" spans="1:65" s="14" customFormat="1" ht="11.25">
      <c r="B1633" s="209"/>
      <c r="C1633" s="210"/>
      <c r="D1633" s="200" t="s">
        <v>195</v>
      </c>
      <c r="E1633" s="211" t="s">
        <v>19</v>
      </c>
      <c r="F1633" s="212" t="s">
        <v>2749</v>
      </c>
      <c r="G1633" s="210"/>
      <c r="H1633" s="213">
        <v>3.5640000000000001</v>
      </c>
      <c r="I1633" s="214"/>
      <c r="J1633" s="210"/>
      <c r="K1633" s="210"/>
      <c r="L1633" s="215"/>
      <c r="M1633" s="216"/>
      <c r="N1633" s="217"/>
      <c r="O1633" s="217"/>
      <c r="P1633" s="217"/>
      <c r="Q1633" s="217"/>
      <c r="R1633" s="217"/>
      <c r="S1633" s="217"/>
      <c r="T1633" s="218"/>
      <c r="AT1633" s="219" t="s">
        <v>195</v>
      </c>
      <c r="AU1633" s="219" t="s">
        <v>82</v>
      </c>
      <c r="AV1633" s="14" t="s">
        <v>82</v>
      </c>
      <c r="AW1633" s="14" t="s">
        <v>35</v>
      </c>
      <c r="AX1633" s="14" t="s">
        <v>73</v>
      </c>
      <c r="AY1633" s="219" t="s">
        <v>185</v>
      </c>
    </row>
    <row r="1634" spans="1:65" s="14" customFormat="1" ht="11.25">
      <c r="B1634" s="209"/>
      <c r="C1634" s="210"/>
      <c r="D1634" s="200" t="s">
        <v>195</v>
      </c>
      <c r="E1634" s="211" t="s">
        <v>19</v>
      </c>
      <c r="F1634" s="212" t="s">
        <v>2105</v>
      </c>
      <c r="G1634" s="210"/>
      <c r="H1634" s="213">
        <v>2.88</v>
      </c>
      <c r="I1634" s="214"/>
      <c r="J1634" s="210"/>
      <c r="K1634" s="210"/>
      <c r="L1634" s="215"/>
      <c r="M1634" s="216"/>
      <c r="N1634" s="217"/>
      <c r="O1634" s="217"/>
      <c r="P1634" s="217"/>
      <c r="Q1634" s="217"/>
      <c r="R1634" s="217"/>
      <c r="S1634" s="217"/>
      <c r="T1634" s="218"/>
      <c r="AT1634" s="219" t="s">
        <v>195</v>
      </c>
      <c r="AU1634" s="219" t="s">
        <v>82</v>
      </c>
      <c r="AV1634" s="14" t="s">
        <v>82</v>
      </c>
      <c r="AW1634" s="14" t="s">
        <v>35</v>
      </c>
      <c r="AX1634" s="14" t="s">
        <v>73</v>
      </c>
      <c r="AY1634" s="219" t="s">
        <v>185</v>
      </c>
    </row>
    <row r="1635" spans="1:65" s="15" customFormat="1" ht="11.25">
      <c r="B1635" s="220"/>
      <c r="C1635" s="221"/>
      <c r="D1635" s="200" t="s">
        <v>195</v>
      </c>
      <c r="E1635" s="222" t="s">
        <v>19</v>
      </c>
      <c r="F1635" s="223" t="s">
        <v>226</v>
      </c>
      <c r="G1635" s="221"/>
      <c r="H1635" s="224">
        <v>9.3239999999999998</v>
      </c>
      <c r="I1635" s="225"/>
      <c r="J1635" s="221"/>
      <c r="K1635" s="221"/>
      <c r="L1635" s="226"/>
      <c r="M1635" s="227"/>
      <c r="N1635" s="228"/>
      <c r="O1635" s="228"/>
      <c r="P1635" s="228"/>
      <c r="Q1635" s="228"/>
      <c r="R1635" s="228"/>
      <c r="S1635" s="228"/>
      <c r="T1635" s="229"/>
      <c r="AT1635" s="230" t="s">
        <v>195</v>
      </c>
      <c r="AU1635" s="230" t="s">
        <v>82</v>
      </c>
      <c r="AV1635" s="15" t="s">
        <v>135</v>
      </c>
      <c r="AW1635" s="15" t="s">
        <v>35</v>
      </c>
      <c r="AX1635" s="15" t="s">
        <v>80</v>
      </c>
      <c r="AY1635" s="230" t="s">
        <v>185</v>
      </c>
    </row>
    <row r="1636" spans="1:65" s="2" customFormat="1" ht="16.5" customHeight="1">
      <c r="A1636" s="36"/>
      <c r="B1636" s="37"/>
      <c r="C1636" s="180" t="s">
        <v>2752</v>
      </c>
      <c r="D1636" s="180" t="s">
        <v>187</v>
      </c>
      <c r="E1636" s="181" t="s">
        <v>1425</v>
      </c>
      <c r="F1636" s="182" t="s">
        <v>1426</v>
      </c>
      <c r="G1636" s="183" t="s">
        <v>240</v>
      </c>
      <c r="H1636" s="184">
        <v>12.321999999999999</v>
      </c>
      <c r="I1636" s="185"/>
      <c r="J1636" s="186">
        <f>ROUND(I1636*H1636,2)</f>
        <v>0</v>
      </c>
      <c r="K1636" s="182" t="s">
        <v>191</v>
      </c>
      <c r="L1636" s="41"/>
      <c r="M1636" s="187" t="s">
        <v>19</v>
      </c>
      <c r="N1636" s="188" t="s">
        <v>44</v>
      </c>
      <c r="O1636" s="66"/>
      <c r="P1636" s="189">
        <f>O1636*H1636</f>
        <v>0</v>
      </c>
      <c r="Q1636" s="189">
        <v>5.9000000000000003E-4</v>
      </c>
      <c r="R1636" s="189">
        <f>Q1636*H1636</f>
        <v>7.2699799999999997E-3</v>
      </c>
      <c r="S1636" s="189">
        <v>0</v>
      </c>
      <c r="T1636" s="190">
        <f>S1636*H1636</f>
        <v>0</v>
      </c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R1636" s="191" t="s">
        <v>339</v>
      </c>
      <c r="AT1636" s="191" t="s">
        <v>187</v>
      </c>
      <c r="AU1636" s="191" t="s">
        <v>82</v>
      </c>
      <c r="AY1636" s="19" t="s">
        <v>185</v>
      </c>
      <c r="BE1636" s="192">
        <f>IF(N1636="základní",J1636,0)</f>
        <v>0</v>
      </c>
      <c r="BF1636" s="192">
        <f>IF(N1636="snížená",J1636,0)</f>
        <v>0</v>
      </c>
      <c r="BG1636" s="192">
        <f>IF(N1636="zákl. přenesená",J1636,0)</f>
        <v>0</v>
      </c>
      <c r="BH1636" s="192">
        <f>IF(N1636="sníž. přenesená",J1636,0)</f>
        <v>0</v>
      </c>
      <c r="BI1636" s="192">
        <f>IF(N1636="nulová",J1636,0)</f>
        <v>0</v>
      </c>
      <c r="BJ1636" s="19" t="s">
        <v>80</v>
      </c>
      <c r="BK1636" s="192">
        <f>ROUND(I1636*H1636,2)</f>
        <v>0</v>
      </c>
      <c r="BL1636" s="19" t="s">
        <v>339</v>
      </c>
      <c r="BM1636" s="191" t="s">
        <v>2753</v>
      </c>
    </row>
    <row r="1637" spans="1:65" s="2" customFormat="1" ht="11.25">
      <c r="A1637" s="36"/>
      <c r="B1637" s="37"/>
      <c r="C1637" s="38"/>
      <c r="D1637" s="193" t="s">
        <v>193</v>
      </c>
      <c r="E1637" s="38"/>
      <c r="F1637" s="194" t="s">
        <v>1428</v>
      </c>
      <c r="G1637" s="38"/>
      <c r="H1637" s="38"/>
      <c r="I1637" s="195"/>
      <c r="J1637" s="38"/>
      <c r="K1637" s="38"/>
      <c r="L1637" s="41"/>
      <c r="M1637" s="196"/>
      <c r="N1637" s="197"/>
      <c r="O1637" s="66"/>
      <c r="P1637" s="66"/>
      <c r="Q1637" s="66"/>
      <c r="R1637" s="66"/>
      <c r="S1637" s="66"/>
      <c r="T1637" s="67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T1637" s="19" t="s">
        <v>193</v>
      </c>
      <c r="AU1637" s="19" t="s">
        <v>82</v>
      </c>
    </row>
    <row r="1638" spans="1:65" s="13" customFormat="1" ht="11.25">
      <c r="B1638" s="198"/>
      <c r="C1638" s="199"/>
      <c r="D1638" s="200" t="s">
        <v>195</v>
      </c>
      <c r="E1638" s="201" t="s">
        <v>19</v>
      </c>
      <c r="F1638" s="202" t="s">
        <v>2748</v>
      </c>
      <c r="G1638" s="199"/>
      <c r="H1638" s="201" t="s">
        <v>19</v>
      </c>
      <c r="I1638" s="203"/>
      <c r="J1638" s="199"/>
      <c r="K1638" s="199"/>
      <c r="L1638" s="204"/>
      <c r="M1638" s="205"/>
      <c r="N1638" s="206"/>
      <c r="O1638" s="206"/>
      <c r="P1638" s="206"/>
      <c r="Q1638" s="206"/>
      <c r="R1638" s="206"/>
      <c r="S1638" s="206"/>
      <c r="T1638" s="207"/>
      <c r="AT1638" s="208" t="s">
        <v>195</v>
      </c>
      <c r="AU1638" s="208" t="s">
        <v>82</v>
      </c>
      <c r="AV1638" s="13" t="s">
        <v>80</v>
      </c>
      <c r="AW1638" s="13" t="s">
        <v>35</v>
      </c>
      <c r="AX1638" s="13" t="s">
        <v>73</v>
      </c>
      <c r="AY1638" s="208" t="s">
        <v>185</v>
      </c>
    </row>
    <row r="1639" spans="1:65" s="13" customFormat="1" ht="11.25">
      <c r="B1639" s="198"/>
      <c r="C1639" s="199"/>
      <c r="D1639" s="200" t="s">
        <v>195</v>
      </c>
      <c r="E1639" s="201" t="s">
        <v>19</v>
      </c>
      <c r="F1639" s="202" t="s">
        <v>2290</v>
      </c>
      <c r="G1639" s="199"/>
      <c r="H1639" s="201" t="s">
        <v>19</v>
      </c>
      <c r="I1639" s="203"/>
      <c r="J1639" s="199"/>
      <c r="K1639" s="199"/>
      <c r="L1639" s="204"/>
      <c r="M1639" s="205"/>
      <c r="N1639" s="206"/>
      <c r="O1639" s="206"/>
      <c r="P1639" s="206"/>
      <c r="Q1639" s="206"/>
      <c r="R1639" s="206"/>
      <c r="S1639" s="206"/>
      <c r="T1639" s="207"/>
      <c r="AT1639" s="208" t="s">
        <v>195</v>
      </c>
      <c r="AU1639" s="208" t="s">
        <v>82</v>
      </c>
      <c r="AV1639" s="13" t="s">
        <v>80</v>
      </c>
      <c r="AW1639" s="13" t="s">
        <v>35</v>
      </c>
      <c r="AX1639" s="13" t="s">
        <v>73</v>
      </c>
      <c r="AY1639" s="208" t="s">
        <v>185</v>
      </c>
    </row>
    <row r="1640" spans="1:65" s="14" customFormat="1" ht="11.25">
      <c r="B1640" s="209"/>
      <c r="C1640" s="210"/>
      <c r="D1640" s="200" t="s">
        <v>195</v>
      </c>
      <c r="E1640" s="211" t="s">
        <v>19</v>
      </c>
      <c r="F1640" s="212" t="s">
        <v>2106</v>
      </c>
      <c r="G1640" s="210"/>
      <c r="H1640" s="213">
        <v>3.7120000000000002</v>
      </c>
      <c r="I1640" s="214"/>
      <c r="J1640" s="210"/>
      <c r="K1640" s="210"/>
      <c r="L1640" s="215"/>
      <c r="M1640" s="216"/>
      <c r="N1640" s="217"/>
      <c r="O1640" s="217"/>
      <c r="P1640" s="217"/>
      <c r="Q1640" s="217"/>
      <c r="R1640" s="217"/>
      <c r="S1640" s="217"/>
      <c r="T1640" s="218"/>
      <c r="AT1640" s="219" t="s">
        <v>195</v>
      </c>
      <c r="AU1640" s="219" t="s">
        <v>82</v>
      </c>
      <c r="AV1640" s="14" t="s">
        <v>82</v>
      </c>
      <c r="AW1640" s="14" t="s">
        <v>35</v>
      </c>
      <c r="AX1640" s="14" t="s">
        <v>73</v>
      </c>
      <c r="AY1640" s="219" t="s">
        <v>185</v>
      </c>
    </row>
    <row r="1641" spans="1:65" s="14" customFormat="1" ht="11.25">
      <c r="B1641" s="209"/>
      <c r="C1641" s="210"/>
      <c r="D1641" s="200" t="s">
        <v>195</v>
      </c>
      <c r="E1641" s="211" t="s">
        <v>19</v>
      </c>
      <c r="F1641" s="212" t="s">
        <v>1580</v>
      </c>
      <c r="G1641" s="210"/>
      <c r="H1641" s="213">
        <v>2.181</v>
      </c>
      <c r="I1641" s="214"/>
      <c r="J1641" s="210"/>
      <c r="K1641" s="210"/>
      <c r="L1641" s="215"/>
      <c r="M1641" s="216"/>
      <c r="N1641" s="217"/>
      <c r="O1641" s="217"/>
      <c r="P1641" s="217"/>
      <c r="Q1641" s="217"/>
      <c r="R1641" s="217"/>
      <c r="S1641" s="217"/>
      <c r="T1641" s="218"/>
      <c r="AT1641" s="219" t="s">
        <v>195</v>
      </c>
      <c r="AU1641" s="219" t="s">
        <v>82</v>
      </c>
      <c r="AV1641" s="14" t="s">
        <v>82</v>
      </c>
      <c r="AW1641" s="14" t="s">
        <v>35</v>
      </c>
      <c r="AX1641" s="14" t="s">
        <v>73</v>
      </c>
      <c r="AY1641" s="219" t="s">
        <v>185</v>
      </c>
    </row>
    <row r="1642" spans="1:65" s="14" customFormat="1" ht="11.25">
      <c r="B1642" s="209"/>
      <c r="C1642" s="210"/>
      <c r="D1642" s="200" t="s">
        <v>195</v>
      </c>
      <c r="E1642" s="211" t="s">
        <v>19</v>
      </c>
      <c r="F1642" s="212" t="s">
        <v>2107</v>
      </c>
      <c r="G1642" s="210"/>
      <c r="H1642" s="213">
        <v>4.05</v>
      </c>
      <c r="I1642" s="214"/>
      <c r="J1642" s="210"/>
      <c r="K1642" s="210"/>
      <c r="L1642" s="215"/>
      <c r="M1642" s="216"/>
      <c r="N1642" s="217"/>
      <c r="O1642" s="217"/>
      <c r="P1642" s="217"/>
      <c r="Q1642" s="217"/>
      <c r="R1642" s="217"/>
      <c r="S1642" s="217"/>
      <c r="T1642" s="218"/>
      <c r="AT1642" s="219" t="s">
        <v>195</v>
      </c>
      <c r="AU1642" s="219" t="s">
        <v>82</v>
      </c>
      <c r="AV1642" s="14" t="s">
        <v>82</v>
      </c>
      <c r="AW1642" s="14" t="s">
        <v>35</v>
      </c>
      <c r="AX1642" s="14" t="s">
        <v>73</v>
      </c>
      <c r="AY1642" s="219" t="s">
        <v>185</v>
      </c>
    </row>
    <row r="1643" spans="1:65" s="14" customFormat="1" ht="11.25">
      <c r="B1643" s="209"/>
      <c r="C1643" s="210"/>
      <c r="D1643" s="200" t="s">
        <v>195</v>
      </c>
      <c r="E1643" s="211" t="s">
        <v>19</v>
      </c>
      <c r="F1643" s="212" t="s">
        <v>2108</v>
      </c>
      <c r="G1643" s="210"/>
      <c r="H1643" s="213">
        <v>2.379</v>
      </c>
      <c r="I1643" s="214"/>
      <c r="J1643" s="210"/>
      <c r="K1643" s="210"/>
      <c r="L1643" s="215"/>
      <c r="M1643" s="216"/>
      <c r="N1643" s="217"/>
      <c r="O1643" s="217"/>
      <c r="P1643" s="217"/>
      <c r="Q1643" s="217"/>
      <c r="R1643" s="217"/>
      <c r="S1643" s="217"/>
      <c r="T1643" s="218"/>
      <c r="AT1643" s="219" t="s">
        <v>195</v>
      </c>
      <c r="AU1643" s="219" t="s">
        <v>82</v>
      </c>
      <c r="AV1643" s="14" t="s">
        <v>82</v>
      </c>
      <c r="AW1643" s="14" t="s">
        <v>35</v>
      </c>
      <c r="AX1643" s="14" t="s">
        <v>73</v>
      </c>
      <c r="AY1643" s="219" t="s">
        <v>185</v>
      </c>
    </row>
    <row r="1644" spans="1:65" s="15" customFormat="1" ht="11.25">
      <c r="B1644" s="220"/>
      <c r="C1644" s="221"/>
      <c r="D1644" s="200" t="s">
        <v>195</v>
      </c>
      <c r="E1644" s="222" t="s">
        <v>19</v>
      </c>
      <c r="F1644" s="223" t="s">
        <v>226</v>
      </c>
      <c r="G1644" s="221"/>
      <c r="H1644" s="224">
        <v>12.322000000000001</v>
      </c>
      <c r="I1644" s="225"/>
      <c r="J1644" s="221"/>
      <c r="K1644" s="221"/>
      <c r="L1644" s="226"/>
      <c r="M1644" s="227"/>
      <c r="N1644" s="228"/>
      <c r="O1644" s="228"/>
      <c r="P1644" s="228"/>
      <c r="Q1644" s="228"/>
      <c r="R1644" s="228"/>
      <c r="S1644" s="228"/>
      <c r="T1644" s="229"/>
      <c r="AT1644" s="230" t="s">
        <v>195</v>
      </c>
      <c r="AU1644" s="230" t="s">
        <v>82</v>
      </c>
      <c r="AV1644" s="15" t="s">
        <v>135</v>
      </c>
      <c r="AW1644" s="15" t="s">
        <v>35</v>
      </c>
      <c r="AX1644" s="15" t="s">
        <v>80</v>
      </c>
      <c r="AY1644" s="230" t="s">
        <v>185</v>
      </c>
    </row>
    <row r="1645" spans="1:65" s="2" customFormat="1" ht="16.5" customHeight="1">
      <c r="A1645" s="36"/>
      <c r="B1645" s="37"/>
      <c r="C1645" s="180" t="s">
        <v>2754</v>
      </c>
      <c r="D1645" s="180" t="s">
        <v>187</v>
      </c>
      <c r="E1645" s="181" t="s">
        <v>1436</v>
      </c>
      <c r="F1645" s="182" t="s">
        <v>1437</v>
      </c>
      <c r="G1645" s="183" t="s">
        <v>240</v>
      </c>
      <c r="H1645" s="184">
        <v>6.48</v>
      </c>
      <c r="I1645" s="185"/>
      <c r="J1645" s="186">
        <f>ROUND(I1645*H1645,2)</f>
        <v>0</v>
      </c>
      <c r="K1645" s="182" t="s">
        <v>191</v>
      </c>
      <c r="L1645" s="41"/>
      <c r="M1645" s="187" t="s">
        <v>19</v>
      </c>
      <c r="N1645" s="188" t="s">
        <v>44</v>
      </c>
      <c r="O1645" s="66"/>
      <c r="P1645" s="189">
        <f>O1645*H1645</f>
        <v>0</v>
      </c>
      <c r="Q1645" s="189">
        <v>2.4000000000000001E-4</v>
      </c>
      <c r="R1645" s="189">
        <f>Q1645*H1645</f>
        <v>1.5552000000000001E-3</v>
      </c>
      <c r="S1645" s="189">
        <v>0</v>
      </c>
      <c r="T1645" s="190">
        <f>S1645*H1645</f>
        <v>0</v>
      </c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R1645" s="191" t="s">
        <v>339</v>
      </c>
      <c r="AT1645" s="191" t="s">
        <v>187</v>
      </c>
      <c r="AU1645" s="191" t="s">
        <v>82</v>
      </c>
      <c r="AY1645" s="19" t="s">
        <v>185</v>
      </c>
      <c r="BE1645" s="192">
        <f>IF(N1645="základní",J1645,0)</f>
        <v>0</v>
      </c>
      <c r="BF1645" s="192">
        <f>IF(N1645="snížená",J1645,0)</f>
        <v>0</v>
      </c>
      <c r="BG1645" s="192">
        <f>IF(N1645="zákl. přenesená",J1645,0)</f>
        <v>0</v>
      </c>
      <c r="BH1645" s="192">
        <f>IF(N1645="sníž. přenesená",J1645,0)</f>
        <v>0</v>
      </c>
      <c r="BI1645" s="192">
        <f>IF(N1645="nulová",J1645,0)</f>
        <v>0</v>
      </c>
      <c r="BJ1645" s="19" t="s">
        <v>80</v>
      </c>
      <c r="BK1645" s="192">
        <f>ROUND(I1645*H1645,2)</f>
        <v>0</v>
      </c>
      <c r="BL1645" s="19" t="s">
        <v>339</v>
      </c>
      <c r="BM1645" s="191" t="s">
        <v>2755</v>
      </c>
    </row>
    <row r="1646" spans="1:65" s="2" customFormat="1" ht="11.25">
      <c r="A1646" s="36"/>
      <c r="B1646" s="37"/>
      <c r="C1646" s="38"/>
      <c r="D1646" s="193" t="s">
        <v>193</v>
      </c>
      <c r="E1646" s="38"/>
      <c r="F1646" s="194" t="s">
        <v>1439</v>
      </c>
      <c r="G1646" s="38"/>
      <c r="H1646" s="38"/>
      <c r="I1646" s="195"/>
      <c r="J1646" s="38"/>
      <c r="K1646" s="38"/>
      <c r="L1646" s="41"/>
      <c r="M1646" s="196"/>
      <c r="N1646" s="197"/>
      <c r="O1646" s="66"/>
      <c r="P1646" s="66"/>
      <c r="Q1646" s="66"/>
      <c r="R1646" s="66"/>
      <c r="S1646" s="66"/>
      <c r="T1646" s="67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T1646" s="19" t="s">
        <v>193</v>
      </c>
      <c r="AU1646" s="19" t="s">
        <v>82</v>
      </c>
    </row>
    <row r="1647" spans="1:65" s="13" customFormat="1" ht="11.25">
      <c r="B1647" s="198"/>
      <c r="C1647" s="199"/>
      <c r="D1647" s="200" t="s">
        <v>195</v>
      </c>
      <c r="E1647" s="201" t="s">
        <v>19</v>
      </c>
      <c r="F1647" s="202" t="s">
        <v>2748</v>
      </c>
      <c r="G1647" s="199"/>
      <c r="H1647" s="201" t="s">
        <v>19</v>
      </c>
      <c r="I1647" s="203"/>
      <c r="J1647" s="199"/>
      <c r="K1647" s="199"/>
      <c r="L1647" s="204"/>
      <c r="M1647" s="205"/>
      <c r="N1647" s="206"/>
      <c r="O1647" s="206"/>
      <c r="P1647" s="206"/>
      <c r="Q1647" s="206"/>
      <c r="R1647" s="206"/>
      <c r="S1647" s="206"/>
      <c r="T1647" s="207"/>
      <c r="AT1647" s="208" t="s">
        <v>195</v>
      </c>
      <c r="AU1647" s="208" t="s">
        <v>82</v>
      </c>
      <c r="AV1647" s="13" t="s">
        <v>80</v>
      </c>
      <c r="AW1647" s="13" t="s">
        <v>35</v>
      </c>
      <c r="AX1647" s="13" t="s">
        <v>73</v>
      </c>
      <c r="AY1647" s="208" t="s">
        <v>185</v>
      </c>
    </row>
    <row r="1648" spans="1:65" s="13" customFormat="1" ht="11.25">
      <c r="B1648" s="198"/>
      <c r="C1648" s="199"/>
      <c r="D1648" s="200" t="s">
        <v>195</v>
      </c>
      <c r="E1648" s="201" t="s">
        <v>19</v>
      </c>
      <c r="F1648" s="202" t="s">
        <v>2290</v>
      </c>
      <c r="G1648" s="199"/>
      <c r="H1648" s="201" t="s">
        <v>19</v>
      </c>
      <c r="I1648" s="203"/>
      <c r="J1648" s="199"/>
      <c r="K1648" s="199"/>
      <c r="L1648" s="204"/>
      <c r="M1648" s="205"/>
      <c r="N1648" s="206"/>
      <c r="O1648" s="206"/>
      <c r="P1648" s="206"/>
      <c r="Q1648" s="206"/>
      <c r="R1648" s="206"/>
      <c r="S1648" s="206"/>
      <c r="T1648" s="207"/>
      <c r="AT1648" s="208" t="s">
        <v>195</v>
      </c>
      <c r="AU1648" s="208" t="s">
        <v>82</v>
      </c>
      <c r="AV1648" s="13" t="s">
        <v>80</v>
      </c>
      <c r="AW1648" s="13" t="s">
        <v>35</v>
      </c>
      <c r="AX1648" s="13" t="s">
        <v>73</v>
      </c>
      <c r="AY1648" s="208" t="s">
        <v>185</v>
      </c>
    </row>
    <row r="1649" spans="1:65" s="14" customFormat="1" ht="11.25">
      <c r="B1649" s="209"/>
      <c r="C1649" s="210"/>
      <c r="D1649" s="200" t="s">
        <v>195</v>
      </c>
      <c r="E1649" s="211" t="s">
        <v>19</v>
      </c>
      <c r="F1649" s="212" t="s">
        <v>2105</v>
      </c>
      <c r="G1649" s="210"/>
      <c r="H1649" s="213">
        <v>2.88</v>
      </c>
      <c r="I1649" s="214"/>
      <c r="J1649" s="210"/>
      <c r="K1649" s="210"/>
      <c r="L1649" s="215"/>
      <c r="M1649" s="216"/>
      <c r="N1649" s="217"/>
      <c r="O1649" s="217"/>
      <c r="P1649" s="217"/>
      <c r="Q1649" s="217"/>
      <c r="R1649" s="217"/>
      <c r="S1649" s="217"/>
      <c r="T1649" s="218"/>
      <c r="AT1649" s="219" t="s">
        <v>195</v>
      </c>
      <c r="AU1649" s="219" t="s">
        <v>82</v>
      </c>
      <c r="AV1649" s="14" t="s">
        <v>82</v>
      </c>
      <c r="AW1649" s="14" t="s">
        <v>35</v>
      </c>
      <c r="AX1649" s="14" t="s">
        <v>73</v>
      </c>
      <c r="AY1649" s="219" t="s">
        <v>185</v>
      </c>
    </row>
    <row r="1650" spans="1:65" s="14" customFormat="1" ht="11.25">
      <c r="B1650" s="209"/>
      <c r="C1650" s="210"/>
      <c r="D1650" s="200" t="s">
        <v>195</v>
      </c>
      <c r="E1650" s="211" t="s">
        <v>19</v>
      </c>
      <c r="F1650" s="212" t="s">
        <v>2109</v>
      </c>
      <c r="G1650" s="210"/>
      <c r="H1650" s="213">
        <v>3.6</v>
      </c>
      <c r="I1650" s="214"/>
      <c r="J1650" s="210"/>
      <c r="K1650" s="210"/>
      <c r="L1650" s="215"/>
      <c r="M1650" s="216"/>
      <c r="N1650" s="217"/>
      <c r="O1650" s="217"/>
      <c r="P1650" s="217"/>
      <c r="Q1650" s="217"/>
      <c r="R1650" s="217"/>
      <c r="S1650" s="217"/>
      <c r="T1650" s="218"/>
      <c r="AT1650" s="219" t="s">
        <v>195</v>
      </c>
      <c r="AU1650" s="219" t="s">
        <v>82</v>
      </c>
      <c r="AV1650" s="14" t="s">
        <v>82</v>
      </c>
      <c r="AW1650" s="14" t="s">
        <v>35</v>
      </c>
      <c r="AX1650" s="14" t="s">
        <v>73</v>
      </c>
      <c r="AY1650" s="219" t="s">
        <v>185</v>
      </c>
    </row>
    <row r="1651" spans="1:65" s="15" customFormat="1" ht="11.25">
      <c r="B1651" s="220"/>
      <c r="C1651" s="221"/>
      <c r="D1651" s="200" t="s">
        <v>195</v>
      </c>
      <c r="E1651" s="222" t="s">
        <v>19</v>
      </c>
      <c r="F1651" s="223" t="s">
        <v>226</v>
      </c>
      <c r="G1651" s="221"/>
      <c r="H1651" s="224">
        <v>6.48</v>
      </c>
      <c r="I1651" s="225"/>
      <c r="J1651" s="221"/>
      <c r="K1651" s="221"/>
      <c r="L1651" s="226"/>
      <c r="M1651" s="227"/>
      <c r="N1651" s="228"/>
      <c r="O1651" s="228"/>
      <c r="P1651" s="228"/>
      <c r="Q1651" s="228"/>
      <c r="R1651" s="228"/>
      <c r="S1651" s="228"/>
      <c r="T1651" s="229"/>
      <c r="AT1651" s="230" t="s">
        <v>195</v>
      </c>
      <c r="AU1651" s="230" t="s">
        <v>82</v>
      </c>
      <c r="AV1651" s="15" t="s">
        <v>135</v>
      </c>
      <c r="AW1651" s="15" t="s">
        <v>35</v>
      </c>
      <c r="AX1651" s="15" t="s">
        <v>80</v>
      </c>
      <c r="AY1651" s="230" t="s">
        <v>185</v>
      </c>
    </row>
    <row r="1652" spans="1:65" s="2" customFormat="1" ht="16.5" customHeight="1">
      <c r="A1652" s="36"/>
      <c r="B1652" s="37"/>
      <c r="C1652" s="180" t="s">
        <v>2756</v>
      </c>
      <c r="D1652" s="180" t="s">
        <v>187</v>
      </c>
      <c r="E1652" s="181" t="s">
        <v>1442</v>
      </c>
      <c r="F1652" s="182" t="s">
        <v>1443</v>
      </c>
      <c r="G1652" s="183" t="s">
        <v>240</v>
      </c>
      <c r="H1652" s="184">
        <v>12.321999999999999</v>
      </c>
      <c r="I1652" s="185"/>
      <c r="J1652" s="186">
        <f>ROUND(I1652*H1652,2)</f>
        <v>0</v>
      </c>
      <c r="K1652" s="182" t="s">
        <v>191</v>
      </c>
      <c r="L1652" s="41"/>
      <c r="M1652" s="187" t="s">
        <v>19</v>
      </c>
      <c r="N1652" s="188" t="s">
        <v>44</v>
      </c>
      <c r="O1652" s="66"/>
      <c r="P1652" s="189">
        <f>O1652*H1652</f>
        <v>0</v>
      </c>
      <c r="Q1652" s="189">
        <v>2.5999999999999998E-4</v>
      </c>
      <c r="R1652" s="189">
        <f>Q1652*H1652</f>
        <v>3.2037199999999993E-3</v>
      </c>
      <c r="S1652" s="189">
        <v>0</v>
      </c>
      <c r="T1652" s="190">
        <f>S1652*H1652</f>
        <v>0</v>
      </c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R1652" s="191" t="s">
        <v>339</v>
      </c>
      <c r="AT1652" s="191" t="s">
        <v>187</v>
      </c>
      <c r="AU1652" s="191" t="s">
        <v>82</v>
      </c>
      <c r="AY1652" s="19" t="s">
        <v>185</v>
      </c>
      <c r="BE1652" s="192">
        <f>IF(N1652="základní",J1652,0)</f>
        <v>0</v>
      </c>
      <c r="BF1652" s="192">
        <f>IF(N1652="snížená",J1652,0)</f>
        <v>0</v>
      </c>
      <c r="BG1652" s="192">
        <f>IF(N1652="zákl. přenesená",J1652,0)</f>
        <v>0</v>
      </c>
      <c r="BH1652" s="192">
        <f>IF(N1652="sníž. přenesená",J1652,0)</f>
        <v>0</v>
      </c>
      <c r="BI1652" s="192">
        <f>IF(N1652="nulová",J1652,0)</f>
        <v>0</v>
      </c>
      <c r="BJ1652" s="19" t="s">
        <v>80</v>
      </c>
      <c r="BK1652" s="192">
        <f>ROUND(I1652*H1652,2)</f>
        <v>0</v>
      </c>
      <c r="BL1652" s="19" t="s">
        <v>339</v>
      </c>
      <c r="BM1652" s="191" t="s">
        <v>2757</v>
      </c>
    </row>
    <row r="1653" spans="1:65" s="2" customFormat="1" ht="11.25">
      <c r="A1653" s="36"/>
      <c r="B1653" s="37"/>
      <c r="C1653" s="38"/>
      <c r="D1653" s="193" t="s">
        <v>193</v>
      </c>
      <c r="E1653" s="38"/>
      <c r="F1653" s="194" t="s">
        <v>1445</v>
      </c>
      <c r="G1653" s="38"/>
      <c r="H1653" s="38"/>
      <c r="I1653" s="195"/>
      <c r="J1653" s="38"/>
      <c r="K1653" s="38"/>
      <c r="L1653" s="41"/>
      <c r="M1653" s="196"/>
      <c r="N1653" s="197"/>
      <c r="O1653" s="66"/>
      <c r="P1653" s="66"/>
      <c r="Q1653" s="66"/>
      <c r="R1653" s="66"/>
      <c r="S1653" s="66"/>
      <c r="T1653" s="67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T1653" s="19" t="s">
        <v>193</v>
      </c>
      <c r="AU1653" s="19" t="s">
        <v>82</v>
      </c>
    </row>
    <row r="1654" spans="1:65" s="13" customFormat="1" ht="11.25">
      <c r="B1654" s="198"/>
      <c r="C1654" s="199"/>
      <c r="D1654" s="200" t="s">
        <v>195</v>
      </c>
      <c r="E1654" s="201" t="s">
        <v>19</v>
      </c>
      <c r="F1654" s="202" t="s">
        <v>2748</v>
      </c>
      <c r="G1654" s="199"/>
      <c r="H1654" s="201" t="s">
        <v>19</v>
      </c>
      <c r="I1654" s="203"/>
      <c r="J1654" s="199"/>
      <c r="K1654" s="199"/>
      <c r="L1654" s="204"/>
      <c r="M1654" s="205"/>
      <c r="N1654" s="206"/>
      <c r="O1654" s="206"/>
      <c r="P1654" s="206"/>
      <c r="Q1654" s="206"/>
      <c r="R1654" s="206"/>
      <c r="S1654" s="206"/>
      <c r="T1654" s="207"/>
      <c r="AT1654" s="208" t="s">
        <v>195</v>
      </c>
      <c r="AU1654" s="208" t="s">
        <v>82</v>
      </c>
      <c r="AV1654" s="13" t="s">
        <v>80</v>
      </c>
      <c r="AW1654" s="13" t="s">
        <v>35</v>
      </c>
      <c r="AX1654" s="13" t="s">
        <v>73</v>
      </c>
      <c r="AY1654" s="208" t="s">
        <v>185</v>
      </c>
    </row>
    <row r="1655" spans="1:65" s="13" customFormat="1" ht="11.25">
      <c r="B1655" s="198"/>
      <c r="C1655" s="199"/>
      <c r="D1655" s="200" t="s">
        <v>195</v>
      </c>
      <c r="E1655" s="201" t="s">
        <v>19</v>
      </c>
      <c r="F1655" s="202" t="s">
        <v>2290</v>
      </c>
      <c r="G1655" s="199"/>
      <c r="H1655" s="201" t="s">
        <v>19</v>
      </c>
      <c r="I1655" s="203"/>
      <c r="J1655" s="199"/>
      <c r="K1655" s="199"/>
      <c r="L1655" s="204"/>
      <c r="M1655" s="205"/>
      <c r="N1655" s="206"/>
      <c r="O1655" s="206"/>
      <c r="P1655" s="206"/>
      <c r="Q1655" s="206"/>
      <c r="R1655" s="206"/>
      <c r="S1655" s="206"/>
      <c r="T1655" s="207"/>
      <c r="AT1655" s="208" t="s">
        <v>195</v>
      </c>
      <c r="AU1655" s="208" t="s">
        <v>82</v>
      </c>
      <c r="AV1655" s="13" t="s">
        <v>80</v>
      </c>
      <c r="AW1655" s="13" t="s">
        <v>35</v>
      </c>
      <c r="AX1655" s="13" t="s">
        <v>73</v>
      </c>
      <c r="AY1655" s="208" t="s">
        <v>185</v>
      </c>
    </row>
    <row r="1656" spans="1:65" s="14" customFormat="1" ht="11.25">
      <c r="B1656" s="209"/>
      <c r="C1656" s="210"/>
      <c r="D1656" s="200" t="s">
        <v>195</v>
      </c>
      <c r="E1656" s="211" t="s">
        <v>19</v>
      </c>
      <c r="F1656" s="212" t="s">
        <v>2106</v>
      </c>
      <c r="G1656" s="210"/>
      <c r="H1656" s="213">
        <v>3.7120000000000002</v>
      </c>
      <c r="I1656" s="214"/>
      <c r="J1656" s="210"/>
      <c r="K1656" s="210"/>
      <c r="L1656" s="215"/>
      <c r="M1656" s="216"/>
      <c r="N1656" s="217"/>
      <c r="O1656" s="217"/>
      <c r="P1656" s="217"/>
      <c r="Q1656" s="217"/>
      <c r="R1656" s="217"/>
      <c r="S1656" s="217"/>
      <c r="T1656" s="218"/>
      <c r="AT1656" s="219" t="s">
        <v>195</v>
      </c>
      <c r="AU1656" s="219" t="s">
        <v>82</v>
      </c>
      <c r="AV1656" s="14" t="s">
        <v>82</v>
      </c>
      <c r="AW1656" s="14" t="s">
        <v>35</v>
      </c>
      <c r="AX1656" s="14" t="s">
        <v>73</v>
      </c>
      <c r="AY1656" s="219" t="s">
        <v>185</v>
      </c>
    </row>
    <row r="1657" spans="1:65" s="14" customFormat="1" ht="11.25">
      <c r="B1657" s="209"/>
      <c r="C1657" s="210"/>
      <c r="D1657" s="200" t="s">
        <v>195</v>
      </c>
      <c r="E1657" s="211" t="s">
        <v>19</v>
      </c>
      <c r="F1657" s="212" t="s">
        <v>1580</v>
      </c>
      <c r="G1657" s="210"/>
      <c r="H1657" s="213">
        <v>2.181</v>
      </c>
      <c r="I1657" s="214"/>
      <c r="J1657" s="210"/>
      <c r="K1657" s="210"/>
      <c r="L1657" s="215"/>
      <c r="M1657" s="216"/>
      <c r="N1657" s="217"/>
      <c r="O1657" s="217"/>
      <c r="P1657" s="217"/>
      <c r="Q1657" s="217"/>
      <c r="R1657" s="217"/>
      <c r="S1657" s="217"/>
      <c r="T1657" s="218"/>
      <c r="AT1657" s="219" t="s">
        <v>195</v>
      </c>
      <c r="AU1657" s="219" t="s">
        <v>82</v>
      </c>
      <c r="AV1657" s="14" t="s">
        <v>82</v>
      </c>
      <c r="AW1657" s="14" t="s">
        <v>35</v>
      </c>
      <c r="AX1657" s="14" t="s">
        <v>73</v>
      </c>
      <c r="AY1657" s="219" t="s">
        <v>185</v>
      </c>
    </row>
    <row r="1658" spans="1:65" s="14" customFormat="1" ht="11.25">
      <c r="B1658" s="209"/>
      <c r="C1658" s="210"/>
      <c r="D1658" s="200" t="s">
        <v>195</v>
      </c>
      <c r="E1658" s="211" t="s">
        <v>19</v>
      </c>
      <c r="F1658" s="212" t="s">
        <v>2107</v>
      </c>
      <c r="G1658" s="210"/>
      <c r="H1658" s="213">
        <v>4.05</v>
      </c>
      <c r="I1658" s="214"/>
      <c r="J1658" s="210"/>
      <c r="K1658" s="210"/>
      <c r="L1658" s="215"/>
      <c r="M1658" s="216"/>
      <c r="N1658" s="217"/>
      <c r="O1658" s="217"/>
      <c r="P1658" s="217"/>
      <c r="Q1658" s="217"/>
      <c r="R1658" s="217"/>
      <c r="S1658" s="217"/>
      <c r="T1658" s="218"/>
      <c r="AT1658" s="219" t="s">
        <v>195</v>
      </c>
      <c r="AU1658" s="219" t="s">
        <v>82</v>
      </c>
      <c r="AV1658" s="14" t="s">
        <v>82</v>
      </c>
      <c r="AW1658" s="14" t="s">
        <v>35</v>
      </c>
      <c r="AX1658" s="14" t="s">
        <v>73</v>
      </c>
      <c r="AY1658" s="219" t="s">
        <v>185</v>
      </c>
    </row>
    <row r="1659" spans="1:65" s="14" customFormat="1" ht="11.25">
      <c r="B1659" s="209"/>
      <c r="C1659" s="210"/>
      <c r="D1659" s="200" t="s">
        <v>195</v>
      </c>
      <c r="E1659" s="211" t="s">
        <v>19</v>
      </c>
      <c r="F1659" s="212" t="s">
        <v>2108</v>
      </c>
      <c r="G1659" s="210"/>
      <c r="H1659" s="213">
        <v>2.379</v>
      </c>
      <c r="I1659" s="214"/>
      <c r="J1659" s="210"/>
      <c r="K1659" s="210"/>
      <c r="L1659" s="215"/>
      <c r="M1659" s="216"/>
      <c r="N1659" s="217"/>
      <c r="O1659" s="217"/>
      <c r="P1659" s="217"/>
      <c r="Q1659" s="217"/>
      <c r="R1659" s="217"/>
      <c r="S1659" s="217"/>
      <c r="T1659" s="218"/>
      <c r="AT1659" s="219" t="s">
        <v>195</v>
      </c>
      <c r="AU1659" s="219" t="s">
        <v>82</v>
      </c>
      <c r="AV1659" s="14" t="s">
        <v>82</v>
      </c>
      <c r="AW1659" s="14" t="s">
        <v>35</v>
      </c>
      <c r="AX1659" s="14" t="s">
        <v>73</v>
      </c>
      <c r="AY1659" s="219" t="s">
        <v>185</v>
      </c>
    </row>
    <row r="1660" spans="1:65" s="15" customFormat="1" ht="11.25">
      <c r="B1660" s="220"/>
      <c r="C1660" s="221"/>
      <c r="D1660" s="200" t="s">
        <v>195</v>
      </c>
      <c r="E1660" s="222" t="s">
        <v>19</v>
      </c>
      <c r="F1660" s="223" t="s">
        <v>226</v>
      </c>
      <c r="G1660" s="221"/>
      <c r="H1660" s="224">
        <v>12.322000000000001</v>
      </c>
      <c r="I1660" s="225"/>
      <c r="J1660" s="221"/>
      <c r="K1660" s="221"/>
      <c r="L1660" s="226"/>
      <c r="M1660" s="227"/>
      <c r="N1660" s="228"/>
      <c r="O1660" s="228"/>
      <c r="P1660" s="228"/>
      <c r="Q1660" s="228"/>
      <c r="R1660" s="228"/>
      <c r="S1660" s="228"/>
      <c r="T1660" s="229"/>
      <c r="AT1660" s="230" t="s">
        <v>195</v>
      </c>
      <c r="AU1660" s="230" t="s">
        <v>82</v>
      </c>
      <c r="AV1660" s="15" t="s">
        <v>135</v>
      </c>
      <c r="AW1660" s="15" t="s">
        <v>35</v>
      </c>
      <c r="AX1660" s="15" t="s">
        <v>80</v>
      </c>
      <c r="AY1660" s="230" t="s">
        <v>185</v>
      </c>
    </row>
    <row r="1661" spans="1:65" s="2" customFormat="1" ht="24.2" customHeight="1">
      <c r="A1661" s="36"/>
      <c r="B1661" s="37"/>
      <c r="C1661" s="180" t="s">
        <v>2758</v>
      </c>
      <c r="D1661" s="180" t="s">
        <v>187</v>
      </c>
      <c r="E1661" s="181" t="s">
        <v>1447</v>
      </c>
      <c r="F1661" s="182" t="s">
        <v>1448</v>
      </c>
      <c r="G1661" s="183" t="s">
        <v>457</v>
      </c>
      <c r="H1661" s="231"/>
      <c r="I1661" s="185"/>
      <c r="J1661" s="186">
        <f>ROUND(I1661*H1661,2)</f>
        <v>0</v>
      </c>
      <c r="K1661" s="182" t="s">
        <v>191</v>
      </c>
      <c r="L1661" s="41"/>
      <c r="M1661" s="187" t="s">
        <v>19</v>
      </c>
      <c r="N1661" s="188" t="s">
        <v>44</v>
      </c>
      <c r="O1661" s="66"/>
      <c r="P1661" s="189">
        <f>O1661*H1661</f>
        <v>0</v>
      </c>
      <c r="Q1661" s="189">
        <v>0</v>
      </c>
      <c r="R1661" s="189">
        <f>Q1661*H1661</f>
        <v>0</v>
      </c>
      <c r="S1661" s="189">
        <v>0</v>
      </c>
      <c r="T1661" s="190">
        <f>S1661*H1661</f>
        <v>0</v>
      </c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R1661" s="191" t="s">
        <v>339</v>
      </c>
      <c r="AT1661" s="191" t="s">
        <v>187</v>
      </c>
      <c r="AU1661" s="191" t="s">
        <v>82</v>
      </c>
      <c r="AY1661" s="19" t="s">
        <v>185</v>
      </c>
      <c r="BE1661" s="192">
        <f>IF(N1661="základní",J1661,0)</f>
        <v>0</v>
      </c>
      <c r="BF1661" s="192">
        <f>IF(N1661="snížená",J1661,0)</f>
        <v>0</v>
      </c>
      <c r="BG1661" s="192">
        <f>IF(N1661="zákl. přenesená",J1661,0)</f>
        <v>0</v>
      </c>
      <c r="BH1661" s="192">
        <f>IF(N1661="sníž. přenesená",J1661,0)</f>
        <v>0</v>
      </c>
      <c r="BI1661" s="192">
        <f>IF(N1661="nulová",J1661,0)</f>
        <v>0</v>
      </c>
      <c r="BJ1661" s="19" t="s">
        <v>80</v>
      </c>
      <c r="BK1661" s="192">
        <f>ROUND(I1661*H1661,2)</f>
        <v>0</v>
      </c>
      <c r="BL1661" s="19" t="s">
        <v>339</v>
      </c>
      <c r="BM1661" s="191" t="s">
        <v>2759</v>
      </c>
    </row>
    <row r="1662" spans="1:65" s="2" customFormat="1" ht="11.25">
      <c r="A1662" s="36"/>
      <c r="B1662" s="37"/>
      <c r="C1662" s="38"/>
      <c r="D1662" s="193" t="s">
        <v>193</v>
      </c>
      <c r="E1662" s="38"/>
      <c r="F1662" s="194" t="s">
        <v>1450</v>
      </c>
      <c r="G1662" s="38"/>
      <c r="H1662" s="38"/>
      <c r="I1662" s="195"/>
      <c r="J1662" s="38"/>
      <c r="K1662" s="38"/>
      <c r="L1662" s="41"/>
      <c r="M1662" s="196"/>
      <c r="N1662" s="197"/>
      <c r="O1662" s="66"/>
      <c r="P1662" s="66"/>
      <c r="Q1662" s="66"/>
      <c r="R1662" s="66"/>
      <c r="S1662" s="66"/>
      <c r="T1662" s="67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T1662" s="19" t="s">
        <v>193</v>
      </c>
      <c r="AU1662" s="19" t="s">
        <v>82</v>
      </c>
    </row>
    <row r="1663" spans="1:65" s="12" customFormat="1" ht="22.9" customHeight="1">
      <c r="B1663" s="164"/>
      <c r="C1663" s="165"/>
      <c r="D1663" s="166" t="s">
        <v>72</v>
      </c>
      <c r="E1663" s="178" t="s">
        <v>2120</v>
      </c>
      <c r="F1663" s="178" t="s">
        <v>2121</v>
      </c>
      <c r="G1663" s="165"/>
      <c r="H1663" s="165"/>
      <c r="I1663" s="168"/>
      <c r="J1663" s="179">
        <f>BK1663</f>
        <v>0</v>
      </c>
      <c r="K1663" s="165"/>
      <c r="L1663" s="170"/>
      <c r="M1663" s="171"/>
      <c r="N1663" s="172"/>
      <c r="O1663" s="172"/>
      <c r="P1663" s="173">
        <f>SUM(P1664:P1737)</f>
        <v>0</v>
      </c>
      <c r="Q1663" s="172"/>
      <c r="R1663" s="173">
        <f>SUM(R1664:R1737)</f>
        <v>1.2197589000000002</v>
      </c>
      <c r="S1663" s="172"/>
      <c r="T1663" s="174">
        <f>SUM(T1664:T1737)</f>
        <v>0</v>
      </c>
      <c r="AR1663" s="175" t="s">
        <v>82</v>
      </c>
      <c r="AT1663" s="176" t="s">
        <v>72</v>
      </c>
      <c r="AU1663" s="176" t="s">
        <v>80</v>
      </c>
      <c r="AY1663" s="175" t="s">
        <v>185</v>
      </c>
      <c r="BK1663" s="177">
        <f>SUM(BK1664:BK1737)</f>
        <v>0</v>
      </c>
    </row>
    <row r="1664" spans="1:65" s="2" customFormat="1" ht="24.2" customHeight="1">
      <c r="A1664" s="36"/>
      <c r="B1664" s="37"/>
      <c r="C1664" s="180" t="s">
        <v>2760</v>
      </c>
      <c r="D1664" s="180" t="s">
        <v>187</v>
      </c>
      <c r="E1664" s="181" t="s">
        <v>2123</v>
      </c>
      <c r="F1664" s="182" t="s">
        <v>2124</v>
      </c>
      <c r="G1664" s="183" t="s">
        <v>240</v>
      </c>
      <c r="H1664" s="184">
        <v>62.073</v>
      </c>
      <c r="I1664" s="185"/>
      <c r="J1664" s="186">
        <f>ROUND(I1664*H1664,2)</f>
        <v>0</v>
      </c>
      <c r="K1664" s="182" t="s">
        <v>191</v>
      </c>
      <c r="L1664" s="41"/>
      <c r="M1664" s="187" t="s">
        <v>19</v>
      </c>
      <c r="N1664" s="188" t="s">
        <v>44</v>
      </c>
      <c r="O1664" s="66"/>
      <c r="P1664" s="189">
        <f>O1664*H1664</f>
        <v>0</v>
      </c>
      <c r="Q1664" s="189">
        <v>5.3E-3</v>
      </c>
      <c r="R1664" s="189">
        <f>Q1664*H1664</f>
        <v>0.32898690000000003</v>
      </c>
      <c r="S1664" s="189">
        <v>0</v>
      </c>
      <c r="T1664" s="190">
        <f>S1664*H1664</f>
        <v>0</v>
      </c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R1664" s="191" t="s">
        <v>339</v>
      </c>
      <c r="AT1664" s="191" t="s">
        <v>187</v>
      </c>
      <c r="AU1664" s="191" t="s">
        <v>82</v>
      </c>
      <c r="AY1664" s="19" t="s">
        <v>185</v>
      </c>
      <c r="BE1664" s="192">
        <f>IF(N1664="základní",J1664,0)</f>
        <v>0</v>
      </c>
      <c r="BF1664" s="192">
        <f>IF(N1664="snížená",J1664,0)</f>
        <v>0</v>
      </c>
      <c r="BG1664" s="192">
        <f>IF(N1664="zákl. přenesená",J1664,0)</f>
        <v>0</v>
      </c>
      <c r="BH1664" s="192">
        <f>IF(N1664="sníž. přenesená",J1664,0)</f>
        <v>0</v>
      </c>
      <c r="BI1664" s="192">
        <f>IF(N1664="nulová",J1664,0)</f>
        <v>0</v>
      </c>
      <c r="BJ1664" s="19" t="s">
        <v>80</v>
      </c>
      <c r="BK1664" s="192">
        <f>ROUND(I1664*H1664,2)</f>
        <v>0</v>
      </c>
      <c r="BL1664" s="19" t="s">
        <v>339</v>
      </c>
      <c r="BM1664" s="191" t="s">
        <v>2761</v>
      </c>
    </row>
    <row r="1665" spans="1:51" s="2" customFormat="1" ht="11.25">
      <c r="A1665" s="36"/>
      <c r="B1665" s="37"/>
      <c r="C1665" s="38"/>
      <c r="D1665" s="193" t="s">
        <v>193</v>
      </c>
      <c r="E1665" s="38"/>
      <c r="F1665" s="194" t="s">
        <v>2126</v>
      </c>
      <c r="G1665" s="38"/>
      <c r="H1665" s="38"/>
      <c r="I1665" s="195"/>
      <c r="J1665" s="38"/>
      <c r="K1665" s="38"/>
      <c r="L1665" s="41"/>
      <c r="M1665" s="196"/>
      <c r="N1665" s="197"/>
      <c r="O1665" s="66"/>
      <c r="P1665" s="66"/>
      <c r="Q1665" s="66"/>
      <c r="R1665" s="66"/>
      <c r="S1665" s="66"/>
      <c r="T1665" s="67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T1665" s="19" t="s">
        <v>193</v>
      </c>
      <c r="AU1665" s="19" t="s">
        <v>82</v>
      </c>
    </row>
    <row r="1666" spans="1:51" s="13" customFormat="1" ht="11.25">
      <c r="B1666" s="198"/>
      <c r="C1666" s="199"/>
      <c r="D1666" s="200" t="s">
        <v>195</v>
      </c>
      <c r="E1666" s="201" t="s">
        <v>19</v>
      </c>
      <c r="F1666" s="202" t="s">
        <v>2346</v>
      </c>
      <c r="G1666" s="199"/>
      <c r="H1666" s="201" t="s">
        <v>19</v>
      </c>
      <c r="I1666" s="203"/>
      <c r="J1666" s="199"/>
      <c r="K1666" s="199"/>
      <c r="L1666" s="204"/>
      <c r="M1666" s="205"/>
      <c r="N1666" s="206"/>
      <c r="O1666" s="206"/>
      <c r="P1666" s="206"/>
      <c r="Q1666" s="206"/>
      <c r="R1666" s="206"/>
      <c r="S1666" s="206"/>
      <c r="T1666" s="207"/>
      <c r="AT1666" s="208" t="s">
        <v>195</v>
      </c>
      <c r="AU1666" s="208" t="s">
        <v>82</v>
      </c>
      <c r="AV1666" s="13" t="s">
        <v>80</v>
      </c>
      <c r="AW1666" s="13" t="s">
        <v>35</v>
      </c>
      <c r="AX1666" s="13" t="s">
        <v>73</v>
      </c>
      <c r="AY1666" s="208" t="s">
        <v>185</v>
      </c>
    </row>
    <row r="1667" spans="1:51" s="13" customFormat="1" ht="11.25">
      <c r="B1667" s="198"/>
      <c r="C1667" s="199"/>
      <c r="D1667" s="200" t="s">
        <v>195</v>
      </c>
      <c r="E1667" s="201" t="s">
        <v>19</v>
      </c>
      <c r="F1667" s="202" t="s">
        <v>2300</v>
      </c>
      <c r="G1667" s="199"/>
      <c r="H1667" s="201" t="s">
        <v>19</v>
      </c>
      <c r="I1667" s="203"/>
      <c r="J1667" s="199"/>
      <c r="K1667" s="199"/>
      <c r="L1667" s="204"/>
      <c r="M1667" s="205"/>
      <c r="N1667" s="206"/>
      <c r="O1667" s="206"/>
      <c r="P1667" s="206"/>
      <c r="Q1667" s="206"/>
      <c r="R1667" s="206"/>
      <c r="S1667" s="206"/>
      <c r="T1667" s="207"/>
      <c r="AT1667" s="208" t="s">
        <v>195</v>
      </c>
      <c r="AU1667" s="208" t="s">
        <v>82</v>
      </c>
      <c r="AV1667" s="13" t="s">
        <v>80</v>
      </c>
      <c r="AW1667" s="13" t="s">
        <v>35</v>
      </c>
      <c r="AX1667" s="13" t="s">
        <v>73</v>
      </c>
      <c r="AY1667" s="208" t="s">
        <v>185</v>
      </c>
    </row>
    <row r="1668" spans="1:51" s="14" customFormat="1" ht="11.25">
      <c r="B1668" s="209"/>
      <c r="C1668" s="210"/>
      <c r="D1668" s="200" t="s">
        <v>195</v>
      </c>
      <c r="E1668" s="211" t="s">
        <v>19</v>
      </c>
      <c r="F1668" s="212" t="s">
        <v>2397</v>
      </c>
      <c r="G1668" s="210"/>
      <c r="H1668" s="213">
        <v>16.227</v>
      </c>
      <c r="I1668" s="214"/>
      <c r="J1668" s="210"/>
      <c r="K1668" s="210"/>
      <c r="L1668" s="215"/>
      <c r="M1668" s="216"/>
      <c r="N1668" s="217"/>
      <c r="O1668" s="217"/>
      <c r="P1668" s="217"/>
      <c r="Q1668" s="217"/>
      <c r="R1668" s="217"/>
      <c r="S1668" s="217"/>
      <c r="T1668" s="218"/>
      <c r="AT1668" s="219" t="s">
        <v>195</v>
      </c>
      <c r="AU1668" s="219" t="s">
        <v>82</v>
      </c>
      <c r="AV1668" s="14" t="s">
        <v>82</v>
      </c>
      <c r="AW1668" s="14" t="s">
        <v>35</v>
      </c>
      <c r="AX1668" s="14" t="s">
        <v>73</v>
      </c>
      <c r="AY1668" s="219" t="s">
        <v>185</v>
      </c>
    </row>
    <row r="1669" spans="1:51" s="14" customFormat="1" ht="11.25">
      <c r="B1669" s="209"/>
      <c r="C1669" s="210"/>
      <c r="D1669" s="200" t="s">
        <v>195</v>
      </c>
      <c r="E1669" s="211" t="s">
        <v>19</v>
      </c>
      <c r="F1669" s="212" t="s">
        <v>1733</v>
      </c>
      <c r="G1669" s="210"/>
      <c r="H1669" s="213">
        <v>-3.24</v>
      </c>
      <c r="I1669" s="214"/>
      <c r="J1669" s="210"/>
      <c r="K1669" s="210"/>
      <c r="L1669" s="215"/>
      <c r="M1669" s="216"/>
      <c r="N1669" s="217"/>
      <c r="O1669" s="217"/>
      <c r="P1669" s="217"/>
      <c r="Q1669" s="217"/>
      <c r="R1669" s="217"/>
      <c r="S1669" s="217"/>
      <c r="T1669" s="218"/>
      <c r="AT1669" s="219" t="s">
        <v>195</v>
      </c>
      <c r="AU1669" s="219" t="s">
        <v>82</v>
      </c>
      <c r="AV1669" s="14" t="s">
        <v>82</v>
      </c>
      <c r="AW1669" s="14" t="s">
        <v>35</v>
      </c>
      <c r="AX1669" s="14" t="s">
        <v>73</v>
      </c>
      <c r="AY1669" s="219" t="s">
        <v>185</v>
      </c>
    </row>
    <row r="1670" spans="1:51" s="13" customFormat="1" ht="11.25">
      <c r="B1670" s="198"/>
      <c r="C1670" s="199"/>
      <c r="D1670" s="200" t="s">
        <v>195</v>
      </c>
      <c r="E1670" s="201" t="s">
        <v>19</v>
      </c>
      <c r="F1670" s="202" t="s">
        <v>2302</v>
      </c>
      <c r="G1670" s="199"/>
      <c r="H1670" s="201" t="s">
        <v>19</v>
      </c>
      <c r="I1670" s="203"/>
      <c r="J1670" s="199"/>
      <c r="K1670" s="199"/>
      <c r="L1670" s="204"/>
      <c r="M1670" s="205"/>
      <c r="N1670" s="206"/>
      <c r="O1670" s="206"/>
      <c r="P1670" s="206"/>
      <c r="Q1670" s="206"/>
      <c r="R1670" s="206"/>
      <c r="S1670" s="206"/>
      <c r="T1670" s="207"/>
      <c r="AT1670" s="208" t="s">
        <v>195</v>
      </c>
      <c r="AU1670" s="208" t="s">
        <v>82</v>
      </c>
      <c r="AV1670" s="13" t="s">
        <v>80</v>
      </c>
      <c r="AW1670" s="13" t="s">
        <v>35</v>
      </c>
      <c r="AX1670" s="13" t="s">
        <v>73</v>
      </c>
      <c r="AY1670" s="208" t="s">
        <v>185</v>
      </c>
    </row>
    <row r="1671" spans="1:51" s="14" customFormat="1" ht="11.25">
      <c r="B1671" s="209"/>
      <c r="C1671" s="210"/>
      <c r="D1671" s="200" t="s">
        <v>195</v>
      </c>
      <c r="E1671" s="211" t="s">
        <v>19</v>
      </c>
      <c r="F1671" s="212" t="s">
        <v>2398</v>
      </c>
      <c r="G1671" s="210"/>
      <c r="H1671" s="213">
        <v>16.218</v>
      </c>
      <c r="I1671" s="214"/>
      <c r="J1671" s="210"/>
      <c r="K1671" s="210"/>
      <c r="L1671" s="215"/>
      <c r="M1671" s="216"/>
      <c r="N1671" s="217"/>
      <c r="O1671" s="217"/>
      <c r="P1671" s="217"/>
      <c r="Q1671" s="217"/>
      <c r="R1671" s="217"/>
      <c r="S1671" s="217"/>
      <c r="T1671" s="218"/>
      <c r="AT1671" s="219" t="s">
        <v>195</v>
      </c>
      <c r="AU1671" s="219" t="s">
        <v>82</v>
      </c>
      <c r="AV1671" s="14" t="s">
        <v>82</v>
      </c>
      <c r="AW1671" s="14" t="s">
        <v>35</v>
      </c>
      <c r="AX1671" s="14" t="s">
        <v>73</v>
      </c>
      <c r="AY1671" s="219" t="s">
        <v>185</v>
      </c>
    </row>
    <row r="1672" spans="1:51" s="14" customFormat="1" ht="11.25">
      <c r="B1672" s="209"/>
      <c r="C1672" s="210"/>
      <c r="D1672" s="200" t="s">
        <v>195</v>
      </c>
      <c r="E1672" s="211" t="s">
        <v>19</v>
      </c>
      <c r="F1672" s="212" t="s">
        <v>1735</v>
      </c>
      <c r="G1672" s="210"/>
      <c r="H1672" s="213">
        <v>-1.62</v>
      </c>
      <c r="I1672" s="214"/>
      <c r="J1672" s="210"/>
      <c r="K1672" s="210"/>
      <c r="L1672" s="215"/>
      <c r="M1672" s="216"/>
      <c r="N1672" s="217"/>
      <c r="O1672" s="217"/>
      <c r="P1672" s="217"/>
      <c r="Q1672" s="217"/>
      <c r="R1672" s="217"/>
      <c r="S1672" s="217"/>
      <c r="T1672" s="218"/>
      <c r="AT1672" s="219" t="s">
        <v>195</v>
      </c>
      <c r="AU1672" s="219" t="s">
        <v>82</v>
      </c>
      <c r="AV1672" s="14" t="s">
        <v>82</v>
      </c>
      <c r="AW1672" s="14" t="s">
        <v>35</v>
      </c>
      <c r="AX1672" s="14" t="s">
        <v>73</v>
      </c>
      <c r="AY1672" s="219" t="s">
        <v>185</v>
      </c>
    </row>
    <row r="1673" spans="1:51" s="13" customFormat="1" ht="11.25">
      <c r="B1673" s="198"/>
      <c r="C1673" s="199"/>
      <c r="D1673" s="200" t="s">
        <v>195</v>
      </c>
      <c r="E1673" s="201" t="s">
        <v>19</v>
      </c>
      <c r="F1673" s="202" t="s">
        <v>2399</v>
      </c>
      <c r="G1673" s="199"/>
      <c r="H1673" s="201" t="s">
        <v>19</v>
      </c>
      <c r="I1673" s="203"/>
      <c r="J1673" s="199"/>
      <c r="K1673" s="199"/>
      <c r="L1673" s="204"/>
      <c r="M1673" s="205"/>
      <c r="N1673" s="206"/>
      <c r="O1673" s="206"/>
      <c r="P1673" s="206"/>
      <c r="Q1673" s="206"/>
      <c r="R1673" s="206"/>
      <c r="S1673" s="206"/>
      <c r="T1673" s="207"/>
      <c r="AT1673" s="208" t="s">
        <v>195</v>
      </c>
      <c r="AU1673" s="208" t="s">
        <v>82</v>
      </c>
      <c r="AV1673" s="13" t="s">
        <v>80</v>
      </c>
      <c r="AW1673" s="13" t="s">
        <v>35</v>
      </c>
      <c r="AX1673" s="13" t="s">
        <v>73</v>
      </c>
      <c r="AY1673" s="208" t="s">
        <v>185</v>
      </c>
    </row>
    <row r="1674" spans="1:51" s="14" customFormat="1" ht="11.25">
      <c r="B1674" s="209"/>
      <c r="C1674" s="210"/>
      <c r="D1674" s="200" t="s">
        <v>195</v>
      </c>
      <c r="E1674" s="211" t="s">
        <v>19</v>
      </c>
      <c r="F1674" s="212" t="s">
        <v>2400</v>
      </c>
      <c r="G1674" s="210"/>
      <c r="H1674" s="213">
        <v>12.545999999999999</v>
      </c>
      <c r="I1674" s="214"/>
      <c r="J1674" s="210"/>
      <c r="K1674" s="210"/>
      <c r="L1674" s="215"/>
      <c r="M1674" s="216"/>
      <c r="N1674" s="217"/>
      <c r="O1674" s="217"/>
      <c r="P1674" s="217"/>
      <c r="Q1674" s="217"/>
      <c r="R1674" s="217"/>
      <c r="S1674" s="217"/>
      <c r="T1674" s="218"/>
      <c r="AT1674" s="219" t="s">
        <v>195</v>
      </c>
      <c r="AU1674" s="219" t="s">
        <v>82</v>
      </c>
      <c r="AV1674" s="14" t="s">
        <v>82</v>
      </c>
      <c r="AW1674" s="14" t="s">
        <v>35</v>
      </c>
      <c r="AX1674" s="14" t="s">
        <v>73</v>
      </c>
      <c r="AY1674" s="219" t="s">
        <v>185</v>
      </c>
    </row>
    <row r="1675" spans="1:51" s="14" customFormat="1" ht="11.25">
      <c r="B1675" s="209"/>
      <c r="C1675" s="210"/>
      <c r="D1675" s="200" t="s">
        <v>195</v>
      </c>
      <c r="E1675" s="211" t="s">
        <v>19</v>
      </c>
      <c r="F1675" s="212" t="s">
        <v>1735</v>
      </c>
      <c r="G1675" s="210"/>
      <c r="H1675" s="213">
        <v>-1.62</v>
      </c>
      <c r="I1675" s="214"/>
      <c r="J1675" s="210"/>
      <c r="K1675" s="210"/>
      <c r="L1675" s="215"/>
      <c r="M1675" s="216"/>
      <c r="N1675" s="217"/>
      <c r="O1675" s="217"/>
      <c r="P1675" s="217"/>
      <c r="Q1675" s="217"/>
      <c r="R1675" s="217"/>
      <c r="S1675" s="217"/>
      <c r="T1675" s="218"/>
      <c r="AT1675" s="219" t="s">
        <v>195</v>
      </c>
      <c r="AU1675" s="219" t="s">
        <v>82</v>
      </c>
      <c r="AV1675" s="14" t="s">
        <v>82</v>
      </c>
      <c r="AW1675" s="14" t="s">
        <v>35</v>
      </c>
      <c r="AX1675" s="14" t="s">
        <v>73</v>
      </c>
      <c r="AY1675" s="219" t="s">
        <v>185</v>
      </c>
    </row>
    <row r="1676" spans="1:51" s="13" customFormat="1" ht="11.25">
      <c r="B1676" s="198"/>
      <c r="C1676" s="199"/>
      <c r="D1676" s="200" t="s">
        <v>195</v>
      </c>
      <c r="E1676" s="201" t="s">
        <v>19</v>
      </c>
      <c r="F1676" s="202" t="s">
        <v>2285</v>
      </c>
      <c r="G1676" s="199"/>
      <c r="H1676" s="201" t="s">
        <v>19</v>
      </c>
      <c r="I1676" s="203"/>
      <c r="J1676" s="199"/>
      <c r="K1676" s="199"/>
      <c r="L1676" s="204"/>
      <c r="M1676" s="205"/>
      <c r="N1676" s="206"/>
      <c r="O1676" s="206"/>
      <c r="P1676" s="206"/>
      <c r="Q1676" s="206"/>
      <c r="R1676" s="206"/>
      <c r="S1676" s="206"/>
      <c r="T1676" s="207"/>
      <c r="AT1676" s="208" t="s">
        <v>195</v>
      </c>
      <c r="AU1676" s="208" t="s">
        <v>82</v>
      </c>
      <c r="AV1676" s="13" t="s">
        <v>80</v>
      </c>
      <c r="AW1676" s="13" t="s">
        <v>35</v>
      </c>
      <c r="AX1676" s="13" t="s">
        <v>73</v>
      </c>
      <c r="AY1676" s="208" t="s">
        <v>185</v>
      </c>
    </row>
    <row r="1677" spans="1:51" s="14" customFormat="1" ht="11.25">
      <c r="B1677" s="209"/>
      <c r="C1677" s="210"/>
      <c r="D1677" s="200" t="s">
        <v>195</v>
      </c>
      <c r="E1677" s="211" t="s">
        <v>19</v>
      </c>
      <c r="F1677" s="212" t="s">
        <v>2401</v>
      </c>
      <c r="G1677" s="210"/>
      <c r="H1677" s="213">
        <v>12.186</v>
      </c>
      <c r="I1677" s="214"/>
      <c r="J1677" s="210"/>
      <c r="K1677" s="210"/>
      <c r="L1677" s="215"/>
      <c r="M1677" s="216"/>
      <c r="N1677" s="217"/>
      <c r="O1677" s="217"/>
      <c r="P1677" s="217"/>
      <c r="Q1677" s="217"/>
      <c r="R1677" s="217"/>
      <c r="S1677" s="217"/>
      <c r="T1677" s="218"/>
      <c r="AT1677" s="219" t="s">
        <v>195</v>
      </c>
      <c r="AU1677" s="219" t="s">
        <v>82</v>
      </c>
      <c r="AV1677" s="14" t="s">
        <v>82</v>
      </c>
      <c r="AW1677" s="14" t="s">
        <v>35</v>
      </c>
      <c r="AX1677" s="14" t="s">
        <v>73</v>
      </c>
      <c r="AY1677" s="219" t="s">
        <v>185</v>
      </c>
    </row>
    <row r="1678" spans="1:51" s="14" customFormat="1" ht="11.25">
      <c r="B1678" s="209"/>
      <c r="C1678" s="210"/>
      <c r="D1678" s="200" t="s">
        <v>195</v>
      </c>
      <c r="E1678" s="211" t="s">
        <v>19</v>
      </c>
      <c r="F1678" s="212" t="s">
        <v>1733</v>
      </c>
      <c r="G1678" s="210"/>
      <c r="H1678" s="213">
        <v>-3.24</v>
      </c>
      <c r="I1678" s="214"/>
      <c r="J1678" s="210"/>
      <c r="K1678" s="210"/>
      <c r="L1678" s="215"/>
      <c r="M1678" s="216"/>
      <c r="N1678" s="217"/>
      <c r="O1678" s="217"/>
      <c r="P1678" s="217"/>
      <c r="Q1678" s="217"/>
      <c r="R1678" s="217"/>
      <c r="S1678" s="217"/>
      <c r="T1678" s="218"/>
      <c r="AT1678" s="219" t="s">
        <v>195</v>
      </c>
      <c r="AU1678" s="219" t="s">
        <v>82</v>
      </c>
      <c r="AV1678" s="14" t="s">
        <v>82</v>
      </c>
      <c r="AW1678" s="14" t="s">
        <v>35</v>
      </c>
      <c r="AX1678" s="14" t="s">
        <v>73</v>
      </c>
      <c r="AY1678" s="219" t="s">
        <v>185</v>
      </c>
    </row>
    <row r="1679" spans="1:51" s="13" customFormat="1" ht="11.25">
      <c r="B1679" s="198"/>
      <c r="C1679" s="199"/>
      <c r="D1679" s="200" t="s">
        <v>195</v>
      </c>
      <c r="E1679" s="201" t="s">
        <v>19</v>
      </c>
      <c r="F1679" s="202" t="s">
        <v>2287</v>
      </c>
      <c r="G1679" s="199"/>
      <c r="H1679" s="201" t="s">
        <v>19</v>
      </c>
      <c r="I1679" s="203"/>
      <c r="J1679" s="199"/>
      <c r="K1679" s="199"/>
      <c r="L1679" s="204"/>
      <c r="M1679" s="205"/>
      <c r="N1679" s="206"/>
      <c r="O1679" s="206"/>
      <c r="P1679" s="206"/>
      <c r="Q1679" s="206"/>
      <c r="R1679" s="206"/>
      <c r="S1679" s="206"/>
      <c r="T1679" s="207"/>
      <c r="AT1679" s="208" t="s">
        <v>195</v>
      </c>
      <c r="AU1679" s="208" t="s">
        <v>82</v>
      </c>
      <c r="AV1679" s="13" t="s">
        <v>80</v>
      </c>
      <c r="AW1679" s="13" t="s">
        <v>35</v>
      </c>
      <c r="AX1679" s="13" t="s">
        <v>73</v>
      </c>
      <c r="AY1679" s="208" t="s">
        <v>185</v>
      </c>
    </row>
    <row r="1680" spans="1:51" s="14" customFormat="1" ht="11.25">
      <c r="B1680" s="209"/>
      <c r="C1680" s="210"/>
      <c r="D1680" s="200" t="s">
        <v>195</v>
      </c>
      <c r="E1680" s="211" t="s">
        <v>19</v>
      </c>
      <c r="F1680" s="212" t="s">
        <v>1742</v>
      </c>
      <c r="G1680" s="210"/>
      <c r="H1680" s="213">
        <v>16.236000000000001</v>
      </c>
      <c r="I1680" s="214"/>
      <c r="J1680" s="210"/>
      <c r="K1680" s="210"/>
      <c r="L1680" s="215"/>
      <c r="M1680" s="216"/>
      <c r="N1680" s="217"/>
      <c r="O1680" s="217"/>
      <c r="P1680" s="217"/>
      <c r="Q1680" s="217"/>
      <c r="R1680" s="217"/>
      <c r="S1680" s="217"/>
      <c r="T1680" s="218"/>
      <c r="AT1680" s="219" t="s">
        <v>195</v>
      </c>
      <c r="AU1680" s="219" t="s">
        <v>82</v>
      </c>
      <c r="AV1680" s="14" t="s">
        <v>82</v>
      </c>
      <c r="AW1680" s="14" t="s">
        <v>35</v>
      </c>
      <c r="AX1680" s="14" t="s">
        <v>73</v>
      </c>
      <c r="AY1680" s="219" t="s">
        <v>185</v>
      </c>
    </row>
    <row r="1681" spans="1:65" s="14" customFormat="1" ht="11.25">
      <c r="B1681" s="209"/>
      <c r="C1681" s="210"/>
      <c r="D1681" s="200" t="s">
        <v>195</v>
      </c>
      <c r="E1681" s="211" t="s">
        <v>19</v>
      </c>
      <c r="F1681" s="212" t="s">
        <v>1735</v>
      </c>
      <c r="G1681" s="210"/>
      <c r="H1681" s="213">
        <v>-1.62</v>
      </c>
      <c r="I1681" s="214"/>
      <c r="J1681" s="210"/>
      <c r="K1681" s="210"/>
      <c r="L1681" s="215"/>
      <c r="M1681" s="216"/>
      <c r="N1681" s="217"/>
      <c r="O1681" s="217"/>
      <c r="P1681" s="217"/>
      <c r="Q1681" s="217"/>
      <c r="R1681" s="217"/>
      <c r="S1681" s="217"/>
      <c r="T1681" s="218"/>
      <c r="AT1681" s="219" t="s">
        <v>195</v>
      </c>
      <c r="AU1681" s="219" t="s">
        <v>82</v>
      </c>
      <c r="AV1681" s="14" t="s">
        <v>82</v>
      </c>
      <c r="AW1681" s="14" t="s">
        <v>35</v>
      </c>
      <c r="AX1681" s="14" t="s">
        <v>73</v>
      </c>
      <c r="AY1681" s="219" t="s">
        <v>185</v>
      </c>
    </row>
    <row r="1682" spans="1:65" s="15" customFormat="1" ht="11.25">
      <c r="B1682" s="220"/>
      <c r="C1682" s="221"/>
      <c r="D1682" s="200" t="s">
        <v>195</v>
      </c>
      <c r="E1682" s="222" t="s">
        <v>19</v>
      </c>
      <c r="F1682" s="223" t="s">
        <v>226</v>
      </c>
      <c r="G1682" s="221"/>
      <c r="H1682" s="224">
        <v>62.073</v>
      </c>
      <c r="I1682" s="225"/>
      <c r="J1682" s="221"/>
      <c r="K1682" s="221"/>
      <c r="L1682" s="226"/>
      <c r="M1682" s="227"/>
      <c r="N1682" s="228"/>
      <c r="O1682" s="228"/>
      <c r="P1682" s="228"/>
      <c r="Q1682" s="228"/>
      <c r="R1682" s="228"/>
      <c r="S1682" s="228"/>
      <c r="T1682" s="229"/>
      <c r="AT1682" s="230" t="s">
        <v>195</v>
      </c>
      <c r="AU1682" s="230" t="s">
        <v>82</v>
      </c>
      <c r="AV1682" s="15" t="s">
        <v>135</v>
      </c>
      <c r="AW1682" s="15" t="s">
        <v>35</v>
      </c>
      <c r="AX1682" s="15" t="s">
        <v>80</v>
      </c>
      <c r="AY1682" s="230" t="s">
        <v>185</v>
      </c>
    </row>
    <row r="1683" spans="1:65" s="2" customFormat="1" ht="16.5" customHeight="1">
      <c r="A1683" s="36"/>
      <c r="B1683" s="37"/>
      <c r="C1683" s="237" t="s">
        <v>2762</v>
      </c>
      <c r="D1683" s="237" t="s">
        <v>520</v>
      </c>
      <c r="E1683" s="238" t="s">
        <v>2128</v>
      </c>
      <c r="F1683" s="239" t="s">
        <v>2129</v>
      </c>
      <c r="G1683" s="240" t="s">
        <v>240</v>
      </c>
      <c r="H1683" s="241">
        <v>68.28</v>
      </c>
      <c r="I1683" s="242"/>
      <c r="J1683" s="243">
        <f>ROUND(I1683*H1683,2)</f>
        <v>0</v>
      </c>
      <c r="K1683" s="239" t="s">
        <v>191</v>
      </c>
      <c r="L1683" s="244"/>
      <c r="M1683" s="245" t="s">
        <v>19</v>
      </c>
      <c r="N1683" s="246" t="s">
        <v>44</v>
      </c>
      <c r="O1683" s="66"/>
      <c r="P1683" s="189">
        <f>O1683*H1683</f>
        <v>0</v>
      </c>
      <c r="Q1683" s="189">
        <v>1.26E-2</v>
      </c>
      <c r="R1683" s="189">
        <f>Q1683*H1683</f>
        <v>0.86032799999999998</v>
      </c>
      <c r="S1683" s="189">
        <v>0</v>
      </c>
      <c r="T1683" s="190">
        <f>S1683*H1683</f>
        <v>0</v>
      </c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R1683" s="191" t="s">
        <v>627</v>
      </c>
      <c r="AT1683" s="191" t="s">
        <v>520</v>
      </c>
      <c r="AU1683" s="191" t="s">
        <v>82</v>
      </c>
      <c r="AY1683" s="19" t="s">
        <v>185</v>
      </c>
      <c r="BE1683" s="192">
        <f>IF(N1683="základní",J1683,0)</f>
        <v>0</v>
      </c>
      <c r="BF1683" s="192">
        <f>IF(N1683="snížená",J1683,0)</f>
        <v>0</v>
      </c>
      <c r="BG1683" s="192">
        <f>IF(N1683="zákl. přenesená",J1683,0)</f>
        <v>0</v>
      </c>
      <c r="BH1683" s="192">
        <f>IF(N1683="sníž. přenesená",J1683,0)</f>
        <v>0</v>
      </c>
      <c r="BI1683" s="192">
        <f>IF(N1683="nulová",J1683,0)</f>
        <v>0</v>
      </c>
      <c r="BJ1683" s="19" t="s">
        <v>80</v>
      </c>
      <c r="BK1683" s="192">
        <f>ROUND(I1683*H1683,2)</f>
        <v>0</v>
      </c>
      <c r="BL1683" s="19" t="s">
        <v>339</v>
      </c>
      <c r="BM1683" s="191" t="s">
        <v>2763</v>
      </c>
    </row>
    <row r="1684" spans="1:65" s="13" customFormat="1" ht="11.25">
      <c r="B1684" s="198"/>
      <c r="C1684" s="199"/>
      <c r="D1684" s="200" t="s">
        <v>195</v>
      </c>
      <c r="E1684" s="201" t="s">
        <v>19</v>
      </c>
      <c r="F1684" s="202" t="s">
        <v>2346</v>
      </c>
      <c r="G1684" s="199"/>
      <c r="H1684" s="201" t="s">
        <v>19</v>
      </c>
      <c r="I1684" s="203"/>
      <c r="J1684" s="199"/>
      <c r="K1684" s="199"/>
      <c r="L1684" s="204"/>
      <c r="M1684" s="205"/>
      <c r="N1684" s="206"/>
      <c r="O1684" s="206"/>
      <c r="P1684" s="206"/>
      <c r="Q1684" s="206"/>
      <c r="R1684" s="206"/>
      <c r="S1684" s="206"/>
      <c r="T1684" s="207"/>
      <c r="AT1684" s="208" t="s">
        <v>195</v>
      </c>
      <c r="AU1684" s="208" t="s">
        <v>82</v>
      </c>
      <c r="AV1684" s="13" t="s">
        <v>80</v>
      </c>
      <c r="AW1684" s="13" t="s">
        <v>35</v>
      </c>
      <c r="AX1684" s="13" t="s">
        <v>73</v>
      </c>
      <c r="AY1684" s="208" t="s">
        <v>185</v>
      </c>
    </row>
    <row r="1685" spans="1:65" s="13" customFormat="1" ht="11.25">
      <c r="B1685" s="198"/>
      <c r="C1685" s="199"/>
      <c r="D1685" s="200" t="s">
        <v>195</v>
      </c>
      <c r="E1685" s="201" t="s">
        <v>19</v>
      </c>
      <c r="F1685" s="202" t="s">
        <v>2300</v>
      </c>
      <c r="G1685" s="199"/>
      <c r="H1685" s="201" t="s">
        <v>19</v>
      </c>
      <c r="I1685" s="203"/>
      <c r="J1685" s="199"/>
      <c r="K1685" s="199"/>
      <c r="L1685" s="204"/>
      <c r="M1685" s="205"/>
      <c r="N1685" s="206"/>
      <c r="O1685" s="206"/>
      <c r="P1685" s="206"/>
      <c r="Q1685" s="206"/>
      <c r="R1685" s="206"/>
      <c r="S1685" s="206"/>
      <c r="T1685" s="207"/>
      <c r="AT1685" s="208" t="s">
        <v>195</v>
      </c>
      <c r="AU1685" s="208" t="s">
        <v>82</v>
      </c>
      <c r="AV1685" s="13" t="s">
        <v>80</v>
      </c>
      <c r="AW1685" s="13" t="s">
        <v>35</v>
      </c>
      <c r="AX1685" s="13" t="s">
        <v>73</v>
      </c>
      <c r="AY1685" s="208" t="s">
        <v>185</v>
      </c>
    </row>
    <row r="1686" spans="1:65" s="14" customFormat="1" ht="11.25">
      <c r="B1686" s="209"/>
      <c r="C1686" s="210"/>
      <c r="D1686" s="200" t="s">
        <v>195</v>
      </c>
      <c r="E1686" s="211" t="s">
        <v>19</v>
      </c>
      <c r="F1686" s="212" t="s">
        <v>2397</v>
      </c>
      <c r="G1686" s="210"/>
      <c r="H1686" s="213">
        <v>16.227</v>
      </c>
      <c r="I1686" s="214"/>
      <c r="J1686" s="210"/>
      <c r="K1686" s="210"/>
      <c r="L1686" s="215"/>
      <c r="M1686" s="216"/>
      <c r="N1686" s="217"/>
      <c r="O1686" s="217"/>
      <c r="P1686" s="217"/>
      <c r="Q1686" s="217"/>
      <c r="R1686" s="217"/>
      <c r="S1686" s="217"/>
      <c r="T1686" s="218"/>
      <c r="AT1686" s="219" t="s">
        <v>195</v>
      </c>
      <c r="AU1686" s="219" t="s">
        <v>82</v>
      </c>
      <c r="AV1686" s="14" t="s">
        <v>82</v>
      </c>
      <c r="AW1686" s="14" t="s">
        <v>35</v>
      </c>
      <c r="AX1686" s="14" t="s">
        <v>73</v>
      </c>
      <c r="AY1686" s="219" t="s">
        <v>185</v>
      </c>
    </row>
    <row r="1687" spans="1:65" s="14" customFormat="1" ht="11.25">
      <c r="B1687" s="209"/>
      <c r="C1687" s="210"/>
      <c r="D1687" s="200" t="s">
        <v>195</v>
      </c>
      <c r="E1687" s="211" t="s">
        <v>19</v>
      </c>
      <c r="F1687" s="212" t="s">
        <v>1733</v>
      </c>
      <c r="G1687" s="210"/>
      <c r="H1687" s="213">
        <v>-3.24</v>
      </c>
      <c r="I1687" s="214"/>
      <c r="J1687" s="210"/>
      <c r="K1687" s="210"/>
      <c r="L1687" s="215"/>
      <c r="M1687" s="216"/>
      <c r="N1687" s="217"/>
      <c r="O1687" s="217"/>
      <c r="P1687" s="217"/>
      <c r="Q1687" s="217"/>
      <c r="R1687" s="217"/>
      <c r="S1687" s="217"/>
      <c r="T1687" s="218"/>
      <c r="AT1687" s="219" t="s">
        <v>195</v>
      </c>
      <c r="AU1687" s="219" t="s">
        <v>82</v>
      </c>
      <c r="AV1687" s="14" t="s">
        <v>82</v>
      </c>
      <c r="AW1687" s="14" t="s">
        <v>35</v>
      </c>
      <c r="AX1687" s="14" t="s">
        <v>73</v>
      </c>
      <c r="AY1687" s="219" t="s">
        <v>185</v>
      </c>
    </row>
    <row r="1688" spans="1:65" s="13" customFormat="1" ht="11.25">
      <c r="B1688" s="198"/>
      <c r="C1688" s="199"/>
      <c r="D1688" s="200" t="s">
        <v>195</v>
      </c>
      <c r="E1688" s="201" t="s">
        <v>19</v>
      </c>
      <c r="F1688" s="202" t="s">
        <v>2302</v>
      </c>
      <c r="G1688" s="199"/>
      <c r="H1688" s="201" t="s">
        <v>19</v>
      </c>
      <c r="I1688" s="203"/>
      <c r="J1688" s="199"/>
      <c r="K1688" s="199"/>
      <c r="L1688" s="204"/>
      <c r="M1688" s="205"/>
      <c r="N1688" s="206"/>
      <c r="O1688" s="206"/>
      <c r="P1688" s="206"/>
      <c r="Q1688" s="206"/>
      <c r="R1688" s="206"/>
      <c r="S1688" s="206"/>
      <c r="T1688" s="207"/>
      <c r="AT1688" s="208" t="s">
        <v>195</v>
      </c>
      <c r="AU1688" s="208" t="s">
        <v>82</v>
      </c>
      <c r="AV1688" s="13" t="s">
        <v>80</v>
      </c>
      <c r="AW1688" s="13" t="s">
        <v>35</v>
      </c>
      <c r="AX1688" s="13" t="s">
        <v>73</v>
      </c>
      <c r="AY1688" s="208" t="s">
        <v>185</v>
      </c>
    </row>
    <row r="1689" spans="1:65" s="14" customFormat="1" ht="11.25">
      <c r="B1689" s="209"/>
      <c r="C1689" s="210"/>
      <c r="D1689" s="200" t="s">
        <v>195</v>
      </c>
      <c r="E1689" s="211" t="s">
        <v>19</v>
      </c>
      <c r="F1689" s="212" t="s">
        <v>2398</v>
      </c>
      <c r="G1689" s="210"/>
      <c r="H1689" s="213">
        <v>16.218</v>
      </c>
      <c r="I1689" s="214"/>
      <c r="J1689" s="210"/>
      <c r="K1689" s="210"/>
      <c r="L1689" s="215"/>
      <c r="M1689" s="216"/>
      <c r="N1689" s="217"/>
      <c r="O1689" s="217"/>
      <c r="P1689" s="217"/>
      <c r="Q1689" s="217"/>
      <c r="R1689" s="217"/>
      <c r="S1689" s="217"/>
      <c r="T1689" s="218"/>
      <c r="AT1689" s="219" t="s">
        <v>195</v>
      </c>
      <c r="AU1689" s="219" t="s">
        <v>82</v>
      </c>
      <c r="AV1689" s="14" t="s">
        <v>82</v>
      </c>
      <c r="AW1689" s="14" t="s">
        <v>35</v>
      </c>
      <c r="AX1689" s="14" t="s">
        <v>73</v>
      </c>
      <c r="AY1689" s="219" t="s">
        <v>185</v>
      </c>
    </row>
    <row r="1690" spans="1:65" s="14" customFormat="1" ht="11.25">
      <c r="B1690" s="209"/>
      <c r="C1690" s="210"/>
      <c r="D1690" s="200" t="s">
        <v>195</v>
      </c>
      <c r="E1690" s="211" t="s">
        <v>19</v>
      </c>
      <c r="F1690" s="212" t="s">
        <v>1735</v>
      </c>
      <c r="G1690" s="210"/>
      <c r="H1690" s="213">
        <v>-1.62</v>
      </c>
      <c r="I1690" s="214"/>
      <c r="J1690" s="210"/>
      <c r="K1690" s="210"/>
      <c r="L1690" s="215"/>
      <c r="M1690" s="216"/>
      <c r="N1690" s="217"/>
      <c r="O1690" s="217"/>
      <c r="P1690" s="217"/>
      <c r="Q1690" s="217"/>
      <c r="R1690" s="217"/>
      <c r="S1690" s="217"/>
      <c r="T1690" s="218"/>
      <c r="AT1690" s="219" t="s">
        <v>195</v>
      </c>
      <c r="AU1690" s="219" t="s">
        <v>82</v>
      </c>
      <c r="AV1690" s="14" t="s">
        <v>82</v>
      </c>
      <c r="AW1690" s="14" t="s">
        <v>35</v>
      </c>
      <c r="AX1690" s="14" t="s">
        <v>73</v>
      </c>
      <c r="AY1690" s="219" t="s">
        <v>185</v>
      </c>
    </row>
    <row r="1691" spans="1:65" s="13" customFormat="1" ht="11.25">
      <c r="B1691" s="198"/>
      <c r="C1691" s="199"/>
      <c r="D1691" s="200" t="s">
        <v>195</v>
      </c>
      <c r="E1691" s="201" t="s">
        <v>19</v>
      </c>
      <c r="F1691" s="202" t="s">
        <v>2399</v>
      </c>
      <c r="G1691" s="199"/>
      <c r="H1691" s="201" t="s">
        <v>19</v>
      </c>
      <c r="I1691" s="203"/>
      <c r="J1691" s="199"/>
      <c r="K1691" s="199"/>
      <c r="L1691" s="204"/>
      <c r="M1691" s="205"/>
      <c r="N1691" s="206"/>
      <c r="O1691" s="206"/>
      <c r="P1691" s="206"/>
      <c r="Q1691" s="206"/>
      <c r="R1691" s="206"/>
      <c r="S1691" s="206"/>
      <c r="T1691" s="207"/>
      <c r="AT1691" s="208" t="s">
        <v>195</v>
      </c>
      <c r="AU1691" s="208" t="s">
        <v>82</v>
      </c>
      <c r="AV1691" s="13" t="s">
        <v>80</v>
      </c>
      <c r="AW1691" s="13" t="s">
        <v>35</v>
      </c>
      <c r="AX1691" s="13" t="s">
        <v>73</v>
      </c>
      <c r="AY1691" s="208" t="s">
        <v>185</v>
      </c>
    </row>
    <row r="1692" spans="1:65" s="14" customFormat="1" ht="11.25">
      <c r="B1692" s="209"/>
      <c r="C1692" s="210"/>
      <c r="D1692" s="200" t="s">
        <v>195</v>
      </c>
      <c r="E1692" s="211" t="s">
        <v>19</v>
      </c>
      <c r="F1692" s="212" t="s">
        <v>2400</v>
      </c>
      <c r="G1692" s="210"/>
      <c r="H1692" s="213">
        <v>12.545999999999999</v>
      </c>
      <c r="I1692" s="214"/>
      <c r="J1692" s="210"/>
      <c r="K1692" s="210"/>
      <c r="L1692" s="215"/>
      <c r="M1692" s="216"/>
      <c r="N1692" s="217"/>
      <c r="O1692" s="217"/>
      <c r="P1692" s="217"/>
      <c r="Q1692" s="217"/>
      <c r="R1692" s="217"/>
      <c r="S1692" s="217"/>
      <c r="T1692" s="218"/>
      <c r="AT1692" s="219" t="s">
        <v>195</v>
      </c>
      <c r="AU1692" s="219" t="s">
        <v>82</v>
      </c>
      <c r="AV1692" s="14" t="s">
        <v>82</v>
      </c>
      <c r="AW1692" s="14" t="s">
        <v>35</v>
      </c>
      <c r="AX1692" s="14" t="s">
        <v>73</v>
      </c>
      <c r="AY1692" s="219" t="s">
        <v>185</v>
      </c>
    </row>
    <row r="1693" spans="1:65" s="14" customFormat="1" ht="11.25">
      <c r="B1693" s="209"/>
      <c r="C1693" s="210"/>
      <c r="D1693" s="200" t="s">
        <v>195</v>
      </c>
      <c r="E1693" s="211" t="s">
        <v>19</v>
      </c>
      <c r="F1693" s="212" t="s">
        <v>1735</v>
      </c>
      <c r="G1693" s="210"/>
      <c r="H1693" s="213">
        <v>-1.62</v>
      </c>
      <c r="I1693" s="214"/>
      <c r="J1693" s="210"/>
      <c r="K1693" s="210"/>
      <c r="L1693" s="215"/>
      <c r="M1693" s="216"/>
      <c r="N1693" s="217"/>
      <c r="O1693" s="217"/>
      <c r="P1693" s="217"/>
      <c r="Q1693" s="217"/>
      <c r="R1693" s="217"/>
      <c r="S1693" s="217"/>
      <c r="T1693" s="218"/>
      <c r="AT1693" s="219" t="s">
        <v>195</v>
      </c>
      <c r="AU1693" s="219" t="s">
        <v>82</v>
      </c>
      <c r="AV1693" s="14" t="s">
        <v>82</v>
      </c>
      <c r="AW1693" s="14" t="s">
        <v>35</v>
      </c>
      <c r="AX1693" s="14" t="s">
        <v>73</v>
      </c>
      <c r="AY1693" s="219" t="s">
        <v>185</v>
      </c>
    </row>
    <row r="1694" spans="1:65" s="13" customFormat="1" ht="11.25">
      <c r="B1694" s="198"/>
      <c r="C1694" s="199"/>
      <c r="D1694" s="200" t="s">
        <v>195</v>
      </c>
      <c r="E1694" s="201" t="s">
        <v>19</v>
      </c>
      <c r="F1694" s="202" t="s">
        <v>2285</v>
      </c>
      <c r="G1694" s="199"/>
      <c r="H1694" s="201" t="s">
        <v>19</v>
      </c>
      <c r="I1694" s="203"/>
      <c r="J1694" s="199"/>
      <c r="K1694" s="199"/>
      <c r="L1694" s="204"/>
      <c r="M1694" s="205"/>
      <c r="N1694" s="206"/>
      <c r="O1694" s="206"/>
      <c r="P1694" s="206"/>
      <c r="Q1694" s="206"/>
      <c r="R1694" s="206"/>
      <c r="S1694" s="206"/>
      <c r="T1694" s="207"/>
      <c r="AT1694" s="208" t="s">
        <v>195</v>
      </c>
      <c r="AU1694" s="208" t="s">
        <v>82</v>
      </c>
      <c r="AV1694" s="13" t="s">
        <v>80</v>
      </c>
      <c r="AW1694" s="13" t="s">
        <v>35</v>
      </c>
      <c r="AX1694" s="13" t="s">
        <v>73</v>
      </c>
      <c r="AY1694" s="208" t="s">
        <v>185</v>
      </c>
    </row>
    <row r="1695" spans="1:65" s="14" customFormat="1" ht="11.25">
      <c r="B1695" s="209"/>
      <c r="C1695" s="210"/>
      <c r="D1695" s="200" t="s">
        <v>195</v>
      </c>
      <c r="E1695" s="211" t="s">
        <v>19</v>
      </c>
      <c r="F1695" s="212" t="s">
        <v>2401</v>
      </c>
      <c r="G1695" s="210"/>
      <c r="H1695" s="213">
        <v>12.186</v>
      </c>
      <c r="I1695" s="214"/>
      <c r="J1695" s="210"/>
      <c r="K1695" s="210"/>
      <c r="L1695" s="215"/>
      <c r="M1695" s="216"/>
      <c r="N1695" s="217"/>
      <c r="O1695" s="217"/>
      <c r="P1695" s="217"/>
      <c r="Q1695" s="217"/>
      <c r="R1695" s="217"/>
      <c r="S1695" s="217"/>
      <c r="T1695" s="218"/>
      <c r="AT1695" s="219" t="s">
        <v>195</v>
      </c>
      <c r="AU1695" s="219" t="s">
        <v>82</v>
      </c>
      <c r="AV1695" s="14" t="s">
        <v>82</v>
      </c>
      <c r="AW1695" s="14" t="s">
        <v>35</v>
      </c>
      <c r="AX1695" s="14" t="s">
        <v>73</v>
      </c>
      <c r="AY1695" s="219" t="s">
        <v>185</v>
      </c>
    </row>
    <row r="1696" spans="1:65" s="14" customFormat="1" ht="11.25">
      <c r="B1696" s="209"/>
      <c r="C1696" s="210"/>
      <c r="D1696" s="200" t="s">
        <v>195</v>
      </c>
      <c r="E1696" s="211" t="s">
        <v>19</v>
      </c>
      <c r="F1696" s="212" t="s">
        <v>1733</v>
      </c>
      <c r="G1696" s="210"/>
      <c r="H1696" s="213">
        <v>-3.24</v>
      </c>
      <c r="I1696" s="214"/>
      <c r="J1696" s="210"/>
      <c r="K1696" s="210"/>
      <c r="L1696" s="215"/>
      <c r="M1696" s="216"/>
      <c r="N1696" s="217"/>
      <c r="O1696" s="217"/>
      <c r="P1696" s="217"/>
      <c r="Q1696" s="217"/>
      <c r="R1696" s="217"/>
      <c r="S1696" s="217"/>
      <c r="T1696" s="218"/>
      <c r="AT1696" s="219" t="s">
        <v>195</v>
      </c>
      <c r="AU1696" s="219" t="s">
        <v>82</v>
      </c>
      <c r="AV1696" s="14" t="s">
        <v>82</v>
      </c>
      <c r="AW1696" s="14" t="s">
        <v>35</v>
      </c>
      <c r="AX1696" s="14" t="s">
        <v>73</v>
      </c>
      <c r="AY1696" s="219" t="s">
        <v>185</v>
      </c>
    </row>
    <row r="1697" spans="1:65" s="13" customFormat="1" ht="11.25">
      <c r="B1697" s="198"/>
      <c r="C1697" s="199"/>
      <c r="D1697" s="200" t="s">
        <v>195</v>
      </c>
      <c r="E1697" s="201" t="s">
        <v>19</v>
      </c>
      <c r="F1697" s="202" t="s">
        <v>2287</v>
      </c>
      <c r="G1697" s="199"/>
      <c r="H1697" s="201" t="s">
        <v>19</v>
      </c>
      <c r="I1697" s="203"/>
      <c r="J1697" s="199"/>
      <c r="K1697" s="199"/>
      <c r="L1697" s="204"/>
      <c r="M1697" s="205"/>
      <c r="N1697" s="206"/>
      <c r="O1697" s="206"/>
      <c r="P1697" s="206"/>
      <c r="Q1697" s="206"/>
      <c r="R1697" s="206"/>
      <c r="S1697" s="206"/>
      <c r="T1697" s="207"/>
      <c r="AT1697" s="208" t="s">
        <v>195</v>
      </c>
      <c r="AU1697" s="208" t="s">
        <v>82</v>
      </c>
      <c r="AV1697" s="13" t="s">
        <v>80</v>
      </c>
      <c r="AW1697" s="13" t="s">
        <v>35</v>
      </c>
      <c r="AX1697" s="13" t="s">
        <v>73</v>
      </c>
      <c r="AY1697" s="208" t="s">
        <v>185</v>
      </c>
    </row>
    <row r="1698" spans="1:65" s="14" customFormat="1" ht="11.25">
      <c r="B1698" s="209"/>
      <c r="C1698" s="210"/>
      <c r="D1698" s="200" t="s">
        <v>195</v>
      </c>
      <c r="E1698" s="211" t="s">
        <v>19</v>
      </c>
      <c r="F1698" s="212" t="s">
        <v>1742</v>
      </c>
      <c r="G1698" s="210"/>
      <c r="H1698" s="213">
        <v>16.236000000000001</v>
      </c>
      <c r="I1698" s="214"/>
      <c r="J1698" s="210"/>
      <c r="K1698" s="210"/>
      <c r="L1698" s="215"/>
      <c r="M1698" s="216"/>
      <c r="N1698" s="217"/>
      <c r="O1698" s="217"/>
      <c r="P1698" s="217"/>
      <c r="Q1698" s="217"/>
      <c r="R1698" s="217"/>
      <c r="S1698" s="217"/>
      <c r="T1698" s="218"/>
      <c r="AT1698" s="219" t="s">
        <v>195</v>
      </c>
      <c r="AU1698" s="219" t="s">
        <v>82</v>
      </c>
      <c r="AV1698" s="14" t="s">
        <v>82</v>
      </c>
      <c r="AW1698" s="14" t="s">
        <v>35</v>
      </c>
      <c r="AX1698" s="14" t="s">
        <v>73</v>
      </c>
      <c r="AY1698" s="219" t="s">
        <v>185</v>
      </c>
    </row>
    <row r="1699" spans="1:65" s="14" customFormat="1" ht="11.25">
      <c r="B1699" s="209"/>
      <c r="C1699" s="210"/>
      <c r="D1699" s="200" t="s">
        <v>195</v>
      </c>
      <c r="E1699" s="211" t="s">
        <v>19</v>
      </c>
      <c r="F1699" s="212" t="s">
        <v>1735</v>
      </c>
      <c r="G1699" s="210"/>
      <c r="H1699" s="213">
        <v>-1.62</v>
      </c>
      <c r="I1699" s="214"/>
      <c r="J1699" s="210"/>
      <c r="K1699" s="210"/>
      <c r="L1699" s="215"/>
      <c r="M1699" s="216"/>
      <c r="N1699" s="217"/>
      <c r="O1699" s="217"/>
      <c r="P1699" s="217"/>
      <c r="Q1699" s="217"/>
      <c r="R1699" s="217"/>
      <c r="S1699" s="217"/>
      <c r="T1699" s="218"/>
      <c r="AT1699" s="219" t="s">
        <v>195</v>
      </c>
      <c r="AU1699" s="219" t="s">
        <v>82</v>
      </c>
      <c r="AV1699" s="14" t="s">
        <v>82</v>
      </c>
      <c r="AW1699" s="14" t="s">
        <v>35</v>
      </c>
      <c r="AX1699" s="14" t="s">
        <v>73</v>
      </c>
      <c r="AY1699" s="219" t="s">
        <v>185</v>
      </c>
    </row>
    <row r="1700" spans="1:65" s="15" customFormat="1" ht="11.25">
      <c r="B1700" s="220"/>
      <c r="C1700" s="221"/>
      <c r="D1700" s="200" t="s">
        <v>195</v>
      </c>
      <c r="E1700" s="222" t="s">
        <v>19</v>
      </c>
      <c r="F1700" s="223" t="s">
        <v>226</v>
      </c>
      <c r="G1700" s="221"/>
      <c r="H1700" s="224">
        <v>62.073</v>
      </c>
      <c r="I1700" s="225"/>
      <c r="J1700" s="221"/>
      <c r="K1700" s="221"/>
      <c r="L1700" s="226"/>
      <c r="M1700" s="227"/>
      <c r="N1700" s="228"/>
      <c r="O1700" s="228"/>
      <c r="P1700" s="228"/>
      <c r="Q1700" s="228"/>
      <c r="R1700" s="228"/>
      <c r="S1700" s="228"/>
      <c r="T1700" s="229"/>
      <c r="AT1700" s="230" t="s">
        <v>195</v>
      </c>
      <c r="AU1700" s="230" t="s">
        <v>82</v>
      </c>
      <c r="AV1700" s="15" t="s">
        <v>135</v>
      </c>
      <c r="AW1700" s="15" t="s">
        <v>35</v>
      </c>
      <c r="AX1700" s="15" t="s">
        <v>80</v>
      </c>
      <c r="AY1700" s="230" t="s">
        <v>185</v>
      </c>
    </row>
    <row r="1701" spans="1:65" s="14" customFormat="1" ht="11.25">
      <c r="B1701" s="209"/>
      <c r="C1701" s="210"/>
      <c r="D1701" s="200" t="s">
        <v>195</v>
      </c>
      <c r="E1701" s="210"/>
      <c r="F1701" s="212" t="s">
        <v>2764</v>
      </c>
      <c r="G1701" s="210"/>
      <c r="H1701" s="213">
        <v>68.28</v>
      </c>
      <c r="I1701" s="214"/>
      <c r="J1701" s="210"/>
      <c r="K1701" s="210"/>
      <c r="L1701" s="215"/>
      <c r="M1701" s="216"/>
      <c r="N1701" s="217"/>
      <c r="O1701" s="217"/>
      <c r="P1701" s="217"/>
      <c r="Q1701" s="217"/>
      <c r="R1701" s="217"/>
      <c r="S1701" s="217"/>
      <c r="T1701" s="218"/>
      <c r="AT1701" s="219" t="s">
        <v>195</v>
      </c>
      <c r="AU1701" s="219" t="s">
        <v>82</v>
      </c>
      <c r="AV1701" s="14" t="s">
        <v>82</v>
      </c>
      <c r="AW1701" s="14" t="s">
        <v>4</v>
      </c>
      <c r="AX1701" s="14" t="s">
        <v>80</v>
      </c>
      <c r="AY1701" s="219" t="s">
        <v>185</v>
      </c>
    </row>
    <row r="1702" spans="1:65" s="2" customFormat="1" ht="16.5" customHeight="1">
      <c r="A1702" s="36"/>
      <c r="B1702" s="37"/>
      <c r="C1702" s="180" t="s">
        <v>2765</v>
      </c>
      <c r="D1702" s="180" t="s">
        <v>187</v>
      </c>
      <c r="E1702" s="181" t="s">
        <v>2133</v>
      </c>
      <c r="F1702" s="182" t="s">
        <v>2134</v>
      </c>
      <c r="G1702" s="183" t="s">
        <v>240</v>
      </c>
      <c r="H1702" s="184">
        <v>1.05</v>
      </c>
      <c r="I1702" s="185"/>
      <c r="J1702" s="186">
        <f>ROUND(I1702*H1702,2)</f>
        <v>0</v>
      </c>
      <c r="K1702" s="182" t="s">
        <v>191</v>
      </c>
      <c r="L1702" s="41"/>
      <c r="M1702" s="187" t="s">
        <v>19</v>
      </c>
      <c r="N1702" s="188" t="s">
        <v>44</v>
      </c>
      <c r="O1702" s="66"/>
      <c r="P1702" s="189">
        <f>O1702*H1702</f>
        <v>0</v>
      </c>
      <c r="Q1702" s="189">
        <v>6.3000000000000003E-4</v>
      </c>
      <c r="R1702" s="189">
        <f>Q1702*H1702</f>
        <v>6.6150000000000009E-4</v>
      </c>
      <c r="S1702" s="189">
        <v>0</v>
      </c>
      <c r="T1702" s="190">
        <f>S1702*H1702</f>
        <v>0</v>
      </c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R1702" s="191" t="s">
        <v>339</v>
      </c>
      <c r="AT1702" s="191" t="s">
        <v>187</v>
      </c>
      <c r="AU1702" s="191" t="s">
        <v>82</v>
      </c>
      <c r="AY1702" s="19" t="s">
        <v>185</v>
      </c>
      <c r="BE1702" s="192">
        <f>IF(N1702="základní",J1702,0)</f>
        <v>0</v>
      </c>
      <c r="BF1702" s="192">
        <f>IF(N1702="snížená",J1702,0)</f>
        <v>0</v>
      </c>
      <c r="BG1702" s="192">
        <f>IF(N1702="zákl. přenesená",J1702,0)</f>
        <v>0</v>
      </c>
      <c r="BH1702" s="192">
        <f>IF(N1702="sníž. přenesená",J1702,0)</f>
        <v>0</v>
      </c>
      <c r="BI1702" s="192">
        <f>IF(N1702="nulová",J1702,0)</f>
        <v>0</v>
      </c>
      <c r="BJ1702" s="19" t="s">
        <v>80</v>
      </c>
      <c r="BK1702" s="192">
        <f>ROUND(I1702*H1702,2)</f>
        <v>0</v>
      </c>
      <c r="BL1702" s="19" t="s">
        <v>339</v>
      </c>
      <c r="BM1702" s="191" t="s">
        <v>2766</v>
      </c>
    </row>
    <row r="1703" spans="1:65" s="2" customFormat="1" ht="11.25">
      <c r="A1703" s="36"/>
      <c r="B1703" s="37"/>
      <c r="C1703" s="38"/>
      <c r="D1703" s="193" t="s">
        <v>193</v>
      </c>
      <c r="E1703" s="38"/>
      <c r="F1703" s="194" t="s">
        <v>2136</v>
      </c>
      <c r="G1703" s="38"/>
      <c r="H1703" s="38"/>
      <c r="I1703" s="195"/>
      <c r="J1703" s="38"/>
      <c r="K1703" s="38"/>
      <c r="L1703" s="41"/>
      <c r="M1703" s="196"/>
      <c r="N1703" s="197"/>
      <c r="O1703" s="66"/>
      <c r="P1703" s="66"/>
      <c r="Q1703" s="66"/>
      <c r="R1703" s="66"/>
      <c r="S1703" s="66"/>
      <c r="T1703" s="67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T1703" s="19" t="s">
        <v>193</v>
      </c>
      <c r="AU1703" s="19" t="s">
        <v>82</v>
      </c>
    </row>
    <row r="1704" spans="1:65" s="13" customFormat="1" ht="11.25">
      <c r="B1704" s="198"/>
      <c r="C1704" s="199"/>
      <c r="D1704" s="200" t="s">
        <v>195</v>
      </c>
      <c r="E1704" s="201" t="s">
        <v>19</v>
      </c>
      <c r="F1704" s="202" t="s">
        <v>1763</v>
      </c>
      <c r="G1704" s="199"/>
      <c r="H1704" s="201" t="s">
        <v>19</v>
      </c>
      <c r="I1704" s="203"/>
      <c r="J1704" s="199"/>
      <c r="K1704" s="199"/>
      <c r="L1704" s="204"/>
      <c r="M1704" s="205"/>
      <c r="N1704" s="206"/>
      <c r="O1704" s="206"/>
      <c r="P1704" s="206"/>
      <c r="Q1704" s="206"/>
      <c r="R1704" s="206"/>
      <c r="S1704" s="206"/>
      <c r="T1704" s="207"/>
      <c r="AT1704" s="208" t="s">
        <v>195</v>
      </c>
      <c r="AU1704" s="208" t="s">
        <v>82</v>
      </c>
      <c r="AV1704" s="13" t="s">
        <v>80</v>
      </c>
      <c r="AW1704" s="13" t="s">
        <v>35</v>
      </c>
      <c r="AX1704" s="13" t="s">
        <v>73</v>
      </c>
      <c r="AY1704" s="208" t="s">
        <v>185</v>
      </c>
    </row>
    <row r="1705" spans="1:65" s="14" customFormat="1" ht="11.25">
      <c r="B1705" s="209"/>
      <c r="C1705" s="210"/>
      <c r="D1705" s="200" t="s">
        <v>195</v>
      </c>
      <c r="E1705" s="211" t="s">
        <v>19</v>
      </c>
      <c r="F1705" s="212" t="s">
        <v>2137</v>
      </c>
      <c r="G1705" s="210"/>
      <c r="H1705" s="213">
        <v>1.05</v>
      </c>
      <c r="I1705" s="214"/>
      <c r="J1705" s="210"/>
      <c r="K1705" s="210"/>
      <c r="L1705" s="215"/>
      <c r="M1705" s="216"/>
      <c r="N1705" s="217"/>
      <c r="O1705" s="217"/>
      <c r="P1705" s="217"/>
      <c r="Q1705" s="217"/>
      <c r="R1705" s="217"/>
      <c r="S1705" s="217"/>
      <c r="T1705" s="218"/>
      <c r="AT1705" s="219" t="s">
        <v>195</v>
      </c>
      <c r="AU1705" s="219" t="s">
        <v>82</v>
      </c>
      <c r="AV1705" s="14" t="s">
        <v>82</v>
      </c>
      <c r="AW1705" s="14" t="s">
        <v>35</v>
      </c>
      <c r="AX1705" s="14" t="s">
        <v>73</v>
      </c>
      <c r="AY1705" s="219" t="s">
        <v>185</v>
      </c>
    </row>
    <row r="1706" spans="1:65" s="15" customFormat="1" ht="11.25">
      <c r="B1706" s="220"/>
      <c r="C1706" s="221"/>
      <c r="D1706" s="200" t="s">
        <v>195</v>
      </c>
      <c r="E1706" s="222" t="s">
        <v>19</v>
      </c>
      <c r="F1706" s="223" t="s">
        <v>226</v>
      </c>
      <c r="G1706" s="221"/>
      <c r="H1706" s="224">
        <v>1.05</v>
      </c>
      <c r="I1706" s="225"/>
      <c r="J1706" s="221"/>
      <c r="K1706" s="221"/>
      <c r="L1706" s="226"/>
      <c r="M1706" s="227"/>
      <c r="N1706" s="228"/>
      <c r="O1706" s="228"/>
      <c r="P1706" s="228"/>
      <c r="Q1706" s="228"/>
      <c r="R1706" s="228"/>
      <c r="S1706" s="228"/>
      <c r="T1706" s="229"/>
      <c r="AT1706" s="230" t="s">
        <v>195</v>
      </c>
      <c r="AU1706" s="230" t="s">
        <v>82</v>
      </c>
      <c r="AV1706" s="15" t="s">
        <v>135</v>
      </c>
      <c r="AW1706" s="15" t="s">
        <v>35</v>
      </c>
      <c r="AX1706" s="15" t="s">
        <v>80</v>
      </c>
      <c r="AY1706" s="230" t="s">
        <v>185</v>
      </c>
    </row>
    <row r="1707" spans="1:65" s="2" customFormat="1" ht="16.5" customHeight="1">
      <c r="A1707" s="36"/>
      <c r="B1707" s="37"/>
      <c r="C1707" s="237" t="s">
        <v>2767</v>
      </c>
      <c r="D1707" s="237" t="s">
        <v>520</v>
      </c>
      <c r="E1707" s="238" t="s">
        <v>2139</v>
      </c>
      <c r="F1707" s="239" t="s">
        <v>2140</v>
      </c>
      <c r="G1707" s="240" t="s">
        <v>240</v>
      </c>
      <c r="H1707" s="241">
        <v>1.155</v>
      </c>
      <c r="I1707" s="242"/>
      <c r="J1707" s="243">
        <f>ROUND(I1707*H1707,2)</f>
        <v>0</v>
      </c>
      <c r="K1707" s="239" t="s">
        <v>191</v>
      </c>
      <c r="L1707" s="244"/>
      <c r="M1707" s="245" t="s">
        <v>19</v>
      </c>
      <c r="N1707" s="246" t="s">
        <v>44</v>
      </c>
      <c r="O1707" s="66"/>
      <c r="P1707" s="189">
        <f>O1707*H1707</f>
        <v>0</v>
      </c>
      <c r="Q1707" s="189">
        <v>0.01</v>
      </c>
      <c r="R1707" s="189">
        <f>Q1707*H1707</f>
        <v>1.1550000000000001E-2</v>
      </c>
      <c r="S1707" s="189">
        <v>0</v>
      </c>
      <c r="T1707" s="190">
        <f>S1707*H1707</f>
        <v>0</v>
      </c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R1707" s="191" t="s">
        <v>627</v>
      </c>
      <c r="AT1707" s="191" t="s">
        <v>520</v>
      </c>
      <c r="AU1707" s="191" t="s">
        <v>82</v>
      </c>
      <c r="AY1707" s="19" t="s">
        <v>185</v>
      </c>
      <c r="BE1707" s="192">
        <f>IF(N1707="základní",J1707,0)</f>
        <v>0</v>
      </c>
      <c r="BF1707" s="192">
        <f>IF(N1707="snížená",J1707,0)</f>
        <v>0</v>
      </c>
      <c r="BG1707" s="192">
        <f>IF(N1707="zákl. přenesená",J1707,0)</f>
        <v>0</v>
      </c>
      <c r="BH1707" s="192">
        <f>IF(N1707="sníž. přenesená",J1707,0)</f>
        <v>0</v>
      </c>
      <c r="BI1707" s="192">
        <f>IF(N1707="nulová",J1707,0)</f>
        <v>0</v>
      </c>
      <c r="BJ1707" s="19" t="s">
        <v>80</v>
      </c>
      <c r="BK1707" s="192">
        <f>ROUND(I1707*H1707,2)</f>
        <v>0</v>
      </c>
      <c r="BL1707" s="19" t="s">
        <v>339</v>
      </c>
      <c r="BM1707" s="191" t="s">
        <v>2768</v>
      </c>
    </row>
    <row r="1708" spans="1:65" s="13" customFormat="1" ht="11.25">
      <c r="B1708" s="198"/>
      <c r="C1708" s="199"/>
      <c r="D1708" s="200" t="s">
        <v>195</v>
      </c>
      <c r="E1708" s="201" t="s">
        <v>19</v>
      </c>
      <c r="F1708" s="202" t="s">
        <v>1763</v>
      </c>
      <c r="G1708" s="199"/>
      <c r="H1708" s="201" t="s">
        <v>19</v>
      </c>
      <c r="I1708" s="203"/>
      <c r="J1708" s="199"/>
      <c r="K1708" s="199"/>
      <c r="L1708" s="204"/>
      <c r="M1708" s="205"/>
      <c r="N1708" s="206"/>
      <c r="O1708" s="206"/>
      <c r="P1708" s="206"/>
      <c r="Q1708" s="206"/>
      <c r="R1708" s="206"/>
      <c r="S1708" s="206"/>
      <c r="T1708" s="207"/>
      <c r="AT1708" s="208" t="s">
        <v>195</v>
      </c>
      <c r="AU1708" s="208" t="s">
        <v>82</v>
      </c>
      <c r="AV1708" s="13" t="s">
        <v>80</v>
      </c>
      <c r="AW1708" s="13" t="s">
        <v>35</v>
      </c>
      <c r="AX1708" s="13" t="s">
        <v>73</v>
      </c>
      <c r="AY1708" s="208" t="s">
        <v>185</v>
      </c>
    </row>
    <row r="1709" spans="1:65" s="14" customFormat="1" ht="11.25">
      <c r="B1709" s="209"/>
      <c r="C1709" s="210"/>
      <c r="D1709" s="200" t="s">
        <v>195</v>
      </c>
      <c r="E1709" s="211" t="s">
        <v>19</v>
      </c>
      <c r="F1709" s="212" t="s">
        <v>2137</v>
      </c>
      <c r="G1709" s="210"/>
      <c r="H1709" s="213">
        <v>1.05</v>
      </c>
      <c r="I1709" s="214"/>
      <c r="J1709" s="210"/>
      <c r="K1709" s="210"/>
      <c r="L1709" s="215"/>
      <c r="M1709" s="216"/>
      <c r="N1709" s="217"/>
      <c r="O1709" s="217"/>
      <c r="P1709" s="217"/>
      <c r="Q1709" s="217"/>
      <c r="R1709" s="217"/>
      <c r="S1709" s="217"/>
      <c r="T1709" s="218"/>
      <c r="AT1709" s="219" t="s">
        <v>195</v>
      </c>
      <c r="AU1709" s="219" t="s">
        <v>82</v>
      </c>
      <c r="AV1709" s="14" t="s">
        <v>82</v>
      </c>
      <c r="AW1709" s="14" t="s">
        <v>35</v>
      </c>
      <c r="AX1709" s="14" t="s">
        <v>73</v>
      </c>
      <c r="AY1709" s="219" t="s">
        <v>185</v>
      </c>
    </row>
    <row r="1710" spans="1:65" s="15" customFormat="1" ht="11.25">
      <c r="B1710" s="220"/>
      <c r="C1710" s="221"/>
      <c r="D1710" s="200" t="s">
        <v>195</v>
      </c>
      <c r="E1710" s="222" t="s">
        <v>19</v>
      </c>
      <c r="F1710" s="223" t="s">
        <v>226</v>
      </c>
      <c r="G1710" s="221"/>
      <c r="H1710" s="224">
        <v>1.05</v>
      </c>
      <c r="I1710" s="225"/>
      <c r="J1710" s="221"/>
      <c r="K1710" s="221"/>
      <c r="L1710" s="226"/>
      <c r="M1710" s="227"/>
      <c r="N1710" s="228"/>
      <c r="O1710" s="228"/>
      <c r="P1710" s="228"/>
      <c r="Q1710" s="228"/>
      <c r="R1710" s="228"/>
      <c r="S1710" s="228"/>
      <c r="T1710" s="229"/>
      <c r="AT1710" s="230" t="s">
        <v>195</v>
      </c>
      <c r="AU1710" s="230" t="s">
        <v>82</v>
      </c>
      <c r="AV1710" s="15" t="s">
        <v>135</v>
      </c>
      <c r="AW1710" s="15" t="s">
        <v>35</v>
      </c>
      <c r="AX1710" s="15" t="s">
        <v>80</v>
      </c>
      <c r="AY1710" s="230" t="s">
        <v>185</v>
      </c>
    </row>
    <row r="1711" spans="1:65" s="14" customFormat="1" ht="11.25">
      <c r="B1711" s="209"/>
      <c r="C1711" s="210"/>
      <c r="D1711" s="200" t="s">
        <v>195</v>
      </c>
      <c r="E1711" s="210"/>
      <c r="F1711" s="212" t="s">
        <v>2142</v>
      </c>
      <c r="G1711" s="210"/>
      <c r="H1711" s="213">
        <v>1.155</v>
      </c>
      <c r="I1711" s="214"/>
      <c r="J1711" s="210"/>
      <c r="K1711" s="210"/>
      <c r="L1711" s="215"/>
      <c r="M1711" s="216"/>
      <c r="N1711" s="217"/>
      <c r="O1711" s="217"/>
      <c r="P1711" s="217"/>
      <c r="Q1711" s="217"/>
      <c r="R1711" s="217"/>
      <c r="S1711" s="217"/>
      <c r="T1711" s="218"/>
      <c r="AT1711" s="219" t="s">
        <v>195</v>
      </c>
      <c r="AU1711" s="219" t="s">
        <v>82</v>
      </c>
      <c r="AV1711" s="14" t="s">
        <v>82</v>
      </c>
      <c r="AW1711" s="14" t="s">
        <v>4</v>
      </c>
      <c r="AX1711" s="14" t="s">
        <v>80</v>
      </c>
      <c r="AY1711" s="219" t="s">
        <v>185</v>
      </c>
    </row>
    <row r="1712" spans="1:65" s="2" customFormat="1" ht="16.5" customHeight="1">
      <c r="A1712" s="36"/>
      <c r="B1712" s="37"/>
      <c r="C1712" s="180" t="s">
        <v>2769</v>
      </c>
      <c r="D1712" s="180" t="s">
        <v>187</v>
      </c>
      <c r="E1712" s="181" t="s">
        <v>2770</v>
      </c>
      <c r="F1712" s="182" t="s">
        <v>2771</v>
      </c>
      <c r="G1712" s="183" t="s">
        <v>499</v>
      </c>
      <c r="H1712" s="184">
        <v>1.8</v>
      </c>
      <c r="I1712" s="185"/>
      <c r="J1712" s="186">
        <f>ROUND(I1712*H1712,2)</f>
        <v>0</v>
      </c>
      <c r="K1712" s="182" t="s">
        <v>191</v>
      </c>
      <c r="L1712" s="41"/>
      <c r="M1712" s="187" t="s">
        <v>19</v>
      </c>
      <c r="N1712" s="188" t="s">
        <v>44</v>
      </c>
      <c r="O1712" s="66"/>
      <c r="P1712" s="189">
        <f>O1712*H1712</f>
        <v>0</v>
      </c>
      <c r="Q1712" s="189">
        <v>5.5000000000000003E-4</v>
      </c>
      <c r="R1712" s="189">
        <f>Q1712*H1712</f>
        <v>9.8999999999999999E-4</v>
      </c>
      <c r="S1712" s="189">
        <v>0</v>
      </c>
      <c r="T1712" s="190">
        <f>S1712*H1712</f>
        <v>0</v>
      </c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R1712" s="191" t="s">
        <v>339</v>
      </c>
      <c r="AT1712" s="191" t="s">
        <v>187</v>
      </c>
      <c r="AU1712" s="191" t="s">
        <v>82</v>
      </c>
      <c r="AY1712" s="19" t="s">
        <v>185</v>
      </c>
      <c r="BE1712" s="192">
        <f>IF(N1712="základní",J1712,0)</f>
        <v>0</v>
      </c>
      <c r="BF1712" s="192">
        <f>IF(N1712="snížená",J1712,0)</f>
        <v>0</v>
      </c>
      <c r="BG1712" s="192">
        <f>IF(N1712="zákl. přenesená",J1712,0)</f>
        <v>0</v>
      </c>
      <c r="BH1712" s="192">
        <f>IF(N1712="sníž. přenesená",J1712,0)</f>
        <v>0</v>
      </c>
      <c r="BI1712" s="192">
        <f>IF(N1712="nulová",J1712,0)</f>
        <v>0</v>
      </c>
      <c r="BJ1712" s="19" t="s">
        <v>80</v>
      </c>
      <c r="BK1712" s="192">
        <f>ROUND(I1712*H1712,2)</f>
        <v>0</v>
      </c>
      <c r="BL1712" s="19" t="s">
        <v>339</v>
      </c>
      <c r="BM1712" s="191" t="s">
        <v>2772</v>
      </c>
    </row>
    <row r="1713" spans="1:65" s="2" customFormat="1" ht="11.25">
      <c r="A1713" s="36"/>
      <c r="B1713" s="37"/>
      <c r="C1713" s="38"/>
      <c r="D1713" s="193" t="s">
        <v>193</v>
      </c>
      <c r="E1713" s="38"/>
      <c r="F1713" s="194" t="s">
        <v>2773</v>
      </c>
      <c r="G1713" s="38"/>
      <c r="H1713" s="38"/>
      <c r="I1713" s="195"/>
      <c r="J1713" s="38"/>
      <c r="K1713" s="38"/>
      <c r="L1713" s="41"/>
      <c r="M1713" s="196"/>
      <c r="N1713" s="197"/>
      <c r="O1713" s="66"/>
      <c r="P1713" s="66"/>
      <c r="Q1713" s="66"/>
      <c r="R1713" s="66"/>
      <c r="S1713" s="66"/>
      <c r="T1713" s="67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T1713" s="19" t="s">
        <v>193</v>
      </c>
      <c r="AU1713" s="19" t="s">
        <v>82</v>
      </c>
    </row>
    <row r="1714" spans="1:65" s="13" customFormat="1" ht="11.25">
      <c r="B1714" s="198"/>
      <c r="C1714" s="199"/>
      <c r="D1714" s="200" t="s">
        <v>195</v>
      </c>
      <c r="E1714" s="201" t="s">
        <v>19</v>
      </c>
      <c r="F1714" s="202" t="s">
        <v>2300</v>
      </c>
      <c r="G1714" s="199"/>
      <c r="H1714" s="201" t="s">
        <v>19</v>
      </c>
      <c r="I1714" s="203"/>
      <c r="J1714" s="199"/>
      <c r="K1714" s="199"/>
      <c r="L1714" s="204"/>
      <c r="M1714" s="205"/>
      <c r="N1714" s="206"/>
      <c r="O1714" s="206"/>
      <c r="P1714" s="206"/>
      <c r="Q1714" s="206"/>
      <c r="R1714" s="206"/>
      <c r="S1714" s="206"/>
      <c r="T1714" s="207"/>
      <c r="AT1714" s="208" t="s">
        <v>195</v>
      </c>
      <c r="AU1714" s="208" t="s">
        <v>82</v>
      </c>
      <c r="AV1714" s="13" t="s">
        <v>80</v>
      </c>
      <c r="AW1714" s="13" t="s">
        <v>35</v>
      </c>
      <c r="AX1714" s="13" t="s">
        <v>73</v>
      </c>
      <c r="AY1714" s="208" t="s">
        <v>185</v>
      </c>
    </row>
    <row r="1715" spans="1:65" s="14" customFormat="1" ht="11.25">
      <c r="B1715" s="209"/>
      <c r="C1715" s="210"/>
      <c r="D1715" s="200" t="s">
        <v>195</v>
      </c>
      <c r="E1715" s="211" t="s">
        <v>19</v>
      </c>
      <c r="F1715" s="212" t="s">
        <v>2774</v>
      </c>
      <c r="G1715" s="210"/>
      <c r="H1715" s="213">
        <v>1.8</v>
      </c>
      <c r="I1715" s="214"/>
      <c r="J1715" s="210"/>
      <c r="K1715" s="210"/>
      <c r="L1715" s="215"/>
      <c r="M1715" s="216"/>
      <c r="N1715" s="217"/>
      <c r="O1715" s="217"/>
      <c r="P1715" s="217"/>
      <c r="Q1715" s="217"/>
      <c r="R1715" s="217"/>
      <c r="S1715" s="217"/>
      <c r="T1715" s="218"/>
      <c r="AT1715" s="219" t="s">
        <v>195</v>
      </c>
      <c r="AU1715" s="219" t="s">
        <v>82</v>
      </c>
      <c r="AV1715" s="14" t="s">
        <v>82</v>
      </c>
      <c r="AW1715" s="14" t="s">
        <v>35</v>
      </c>
      <c r="AX1715" s="14" t="s">
        <v>73</v>
      </c>
      <c r="AY1715" s="219" t="s">
        <v>185</v>
      </c>
    </row>
    <row r="1716" spans="1:65" s="15" customFormat="1" ht="11.25">
      <c r="B1716" s="220"/>
      <c r="C1716" s="221"/>
      <c r="D1716" s="200" t="s">
        <v>195</v>
      </c>
      <c r="E1716" s="222" t="s">
        <v>19</v>
      </c>
      <c r="F1716" s="223" t="s">
        <v>226</v>
      </c>
      <c r="G1716" s="221"/>
      <c r="H1716" s="224">
        <v>1.8</v>
      </c>
      <c r="I1716" s="225"/>
      <c r="J1716" s="221"/>
      <c r="K1716" s="221"/>
      <c r="L1716" s="226"/>
      <c r="M1716" s="227"/>
      <c r="N1716" s="228"/>
      <c r="O1716" s="228"/>
      <c r="P1716" s="228"/>
      <c r="Q1716" s="228"/>
      <c r="R1716" s="228"/>
      <c r="S1716" s="228"/>
      <c r="T1716" s="229"/>
      <c r="AT1716" s="230" t="s">
        <v>195</v>
      </c>
      <c r="AU1716" s="230" t="s">
        <v>82</v>
      </c>
      <c r="AV1716" s="15" t="s">
        <v>135</v>
      </c>
      <c r="AW1716" s="15" t="s">
        <v>35</v>
      </c>
      <c r="AX1716" s="15" t="s">
        <v>80</v>
      </c>
      <c r="AY1716" s="230" t="s">
        <v>185</v>
      </c>
    </row>
    <row r="1717" spans="1:65" s="2" customFormat="1" ht="16.5" customHeight="1">
      <c r="A1717" s="36"/>
      <c r="B1717" s="37"/>
      <c r="C1717" s="180" t="s">
        <v>2775</v>
      </c>
      <c r="D1717" s="180" t="s">
        <v>187</v>
      </c>
      <c r="E1717" s="181" t="s">
        <v>2144</v>
      </c>
      <c r="F1717" s="182" t="s">
        <v>2145</v>
      </c>
      <c r="G1717" s="183" t="s">
        <v>499</v>
      </c>
      <c r="H1717" s="184">
        <v>34.484999999999999</v>
      </c>
      <c r="I1717" s="185"/>
      <c r="J1717" s="186">
        <f>ROUND(I1717*H1717,2)</f>
        <v>0</v>
      </c>
      <c r="K1717" s="182" t="s">
        <v>191</v>
      </c>
      <c r="L1717" s="41"/>
      <c r="M1717" s="187" t="s">
        <v>19</v>
      </c>
      <c r="N1717" s="188" t="s">
        <v>44</v>
      </c>
      <c r="O1717" s="66"/>
      <c r="P1717" s="189">
        <f>O1717*H1717</f>
        <v>0</v>
      </c>
      <c r="Q1717" s="189">
        <v>5.0000000000000001E-4</v>
      </c>
      <c r="R1717" s="189">
        <f>Q1717*H1717</f>
        <v>1.7242500000000001E-2</v>
      </c>
      <c r="S1717" s="189">
        <v>0</v>
      </c>
      <c r="T1717" s="190">
        <f>S1717*H1717</f>
        <v>0</v>
      </c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R1717" s="191" t="s">
        <v>339</v>
      </c>
      <c r="AT1717" s="191" t="s">
        <v>187</v>
      </c>
      <c r="AU1717" s="191" t="s">
        <v>82</v>
      </c>
      <c r="AY1717" s="19" t="s">
        <v>185</v>
      </c>
      <c r="BE1717" s="192">
        <f>IF(N1717="základní",J1717,0)</f>
        <v>0</v>
      </c>
      <c r="BF1717" s="192">
        <f>IF(N1717="snížená",J1717,0)</f>
        <v>0</v>
      </c>
      <c r="BG1717" s="192">
        <f>IF(N1717="zákl. přenesená",J1717,0)</f>
        <v>0</v>
      </c>
      <c r="BH1717" s="192">
        <f>IF(N1717="sníž. přenesená",J1717,0)</f>
        <v>0</v>
      </c>
      <c r="BI1717" s="192">
        <f>IF(N1717="nulová",J1717,0)</f>
        <v>0</v>
      </c>
      <c r="BJ1717" s="19" t="s">
        <v>80</v>
      </c>
      <c r="BK1717" s="192">
        <f>ROUND(I1717*H1717,2)</f>
        <v>0</v>
      </c>
      <c r="BL1717" s="19" t="s">
        <v>339</v>
      </c>
      <c r="BM1717" s="191" t="s">
        <v>2776</v>
      </c>
    </row>
    <row r="1718" spans="1:65" s="2" customFormat="1" ht="11.25">
      <c r="A1718" s="36"/>
      <c r="B1718" s="37"/>
      <c r="C1718" s="38"/>
      <c r="D1718" s="193" t="s">
        <v>193</v>
      </c>
      <c r="E1718" s="38"/>
      <c r="F1718" s="194" t="s">
        <v>2147</v>
      </c>
      <c r="G1718" s="38"/>
      <c r="H1718" s="38"/>
      <c r="I1718" s="195"/>
      <c r="J1718" s="38"/>
      <c r="K1718" s="38"/>
      <c r="L1718" s="41"/>
      <c r="M1718" s="196"/>
      <c r="N1718" s="197"/>
      <c r="O1718" s="66"/>
      <c r="P1718" s="66"/>
      <c r="Q1718" s="66"/>
      <c r="R1718" s="66"/>
      <c r="S1718" s="66"/>
      <c r="T1718" s="67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T1718" s="19" t="s">
        <v>193</v>
      </c>
      <c r="AU1718" s="19" t="s">
        <v>82</v>
      </c>
    </row>
    <row r="1719" spans="1:65" s="13" customFormat="1" ht="11.25">
      <c r="B1719" s="198"/>
      <c r="C1719" s="199"/>
      <c r="D1719" s="200" t="s">
        <v>195</v>
      </c>
      <c r="E1719" s="201" t="s">
        <v>19</v>
      </c>
      <c r="F1719" s="202" t="s">
        <v>2346</v>
      </c>
      <c r="G1719" s="199"/>
      <c r="H1719" s="201" t="s">
        <v>19</v>
      </c>
      <c r="I1719" s="203"/>
      <c r="J1719" s="199"/>
      <c r="K1719" s="199"/>
      <c r="L1719" s="204"/>
      <c r="M1719" s="205"/>
      <c r="N1719" s="206"/>
      <c r="O1719" s="206"/>
      <c r="P1719" s="206"/>
      <c r="Q1719" s="206"/>
      <c r="R1719" s="206"/>
      <c r="S1719" s="206"/>
      <c r="T1719" s="207"/>
      <c r="AT1719" s="208" t="s">
        <v>195</v>
      </c>
      <c r="AU1719" s="208" t="s">
        <v>82</v>
      </c>
      <c r="AV1719" s="13" t="s">
        <v>80</v>
      </c>
      <c r="AW1719" s="13" t="s">
        <v>35</v>
      </c>
      <c r="AX1719" s="13" t="s">
        <v>73</v>
      </c>
      <c r="AY1719" s="208" t="s">
        <v>185</v>
      </c>
    </row>
    <row r="1720" spans="1:65" s="13" customFormat="1" ht="11.25">
      <c r="B1720" s="198"/>
      <c r="C1720" s="199"/>
      <c r="D1720" s="200" t="s">
        <v>195</v>
      </c>
      <c r="E1720" s="201" t="s">
        <v>19</v>
      </c>
      <c r="F1720" s="202" t="s">
        <v>2300</v>
      </c>
      <c r="G1720" s="199"/>
      <c r="H1720" s="201" t="s">
        <v>19</v>
      </c>
      <c r="I1720" s="203"/>
      <c r="J1720" s="199"/>
      <c r="K1720" s="199"/>
      <c r="L1720" s="204"/>
      <c r="M1720" s="205"/>
      <c r="N1720" s="206"/>
      <c r="O1720" s="206"/>
      <c r="P1720" s="206"/>
      <c r="Q1720" s="206"/>
      <c r="R1720" s="206"/>
      <c r="S1720" s="206"/>
      <c r="T1720" s="207"/>
      <c r="AT1720" s="208" t="s">
        <v>195</v>
      </c>
      <c r="AU1720" s="208" t="s">
        <v>82</v>
      </c>
      <c r="AV1720" s="13" t="s">
        <v>80</v>
      </c>
      <c r="AW1720" s="13" t="s">
        <v>35</v>
      </c>
      <c r="AX1720" s="13" t="s">
        <v>73</v>
      </c>
      <c r="AY1720" s="208" t="s">
        <v>185</v>
      </c>
    </row>
    <row r="1721" spans="1:65" s="14" customFormat="1" ht="11.25">
      <c r="B1721" s="209"/>
      <c r="C1721" s="210"/>
      <c r="D1721" s="200" t="s">
        <v>195</v>
      </c>
      <c r="E1721" s="211" t="s">
        <v>19</v>
      </c>
      <c r="F1721" s="212" t="s">
        <v>2777</v>
      </c>
      <c r="G1721" s="210"/>
      <c r="H1721" s="213">
        <v>9.0150000000000006</v>
      </c>
      <c r="I1721" s="214"/>
      <c r="J1721" s="210"/>
      <c r="K1721" s="210"/>
      <c r="L1721" s="215"/>
      <c r="M1721" s="216"/>
      <c r="N1721" s="217"/>
      <c r="O1721" s="217"/>
      <c r="P1721" s="217"/>
      <c r="Q1721" s="217"/>
      <c r="R1721" s="217"/>
      <c r="S1721" s="217"/>
      <c r="T1721" s="218"/>
      <c r="AT1721" s="219" t="s">
        <v>195</v>
      </c>
      <c r="AU1721" s="219" t="s">
        <v>82</v>
      </c>
      <c r="AV1721" s="14" t="s">
        <v>82</v>
      </c>
      <c r="AW1721" s="14" t="s">
        <v>35</v>
      </c>
      <c r="AX1721" s="14" t="s">
        <v>73</v>
      </c>
      <c r="AY1721" s="219" t="s">
        <v>185</v>
      </c>
    </row>
    <row r="1722" spans="1:65" s="14" customFormat="1" ht="11.25">
      <c r="B1722" s="209"/>
      <c r="C1722" s="210"/>
      <c r="D1722" s="200" t="s">
        <v>195</v>
      </c>
      <c r="E1722" s="211" t="s">
        <v>19</v>
      </c>
      <c r="F1722" s="212" t="s">
        <v>2076</v>
      </c>
      <c r="G1722" s="210"/>
      <c r="H1722" s="213">
        <v>-1.8</v>
      </c>
      <c r="I1722" s="214"/>
      <c r="J1722" s="210"/>
      <c r="K1722" s="210"/>
      <c r="L1722" s="215"/>
      <c r="M1722" s="216"/>
      <c r="N1722" s="217"/>
      <c r="O1722" s="217"/>
      <c r="P1722" s="217"/>
      <c r="Q1722" s="217"/>
      <c r="R1722" s="217"/>
      <c r="S1722" s="217"/>
      <c r="T1722" s="218"/>
      <c r="AT1722" s="219" t="s">
        <v>195</v>
      </c>
      <c r="AU1722" s="219" t="s">
        <v>82</v>
      </c>
      <c r="AV1722" s="14" t="s">
        <v>82</v>
      </c>
      <c r="AW1722" s="14" t="s">
        <v>35</v>
      </c>
      <c r="AX1722" s="14" t="s">
        <v>73</v>
      </c>
      <c r="AY1722" s="219" t="s">
        <v>185</v>
      </c>
    </row>
    <row r="1723" spans="1:65" s="13" customFormat="1" ht="11.25">
      <c r="B1723" s="198"/>
      <c r="C1723" s="199"/>
      <c r="D1723" s="200" t="s">
        <v>195</v>
      </c>
      <c r="E1723" s="201" t="s">
        <v>19</v>
      </c>
      <c r="F1723" s="202" t="s">
        <v>2302</v>
      </c>
      <c r="G1723" s="199"/>
      <c r="H1723" s="201" t="s">
        <v>19</v>
      </c>
      <c r="I1723" s="203"/>
      <c r="J1723" s="199"/>
      <c r="K1723" s="199"/>
      <c r="L1723" s="204"/>
      <c r="M1723" s="205"/>
      <c r="N1723" s="206"/>
      <c r="O1723" s="206"/>
      <c r="P1723" s="206"/>
      <c r="Q1723" s="206"/>
      <c r="R1723" s="206"/>
      <c r="S1723" s="206"/>
      <c r="T1723" s="207"/>
      <c r="AT1723" s="208" t="s">
        <v>195</v>
      </c>
      <c r="AU1723" s="208" t="s">
        <v>82</v>
      </c>
      <c r="AV1723" s="13" t="s">
        <v>80</v>
      </c>
      <c r="AW1723" s="13" t="s">
        <v>35</v>
      </c>
      <c r="AX1723" s="13" t="s">
        <v>73</v>
      </c>
      <c r="AY1723" s="208" t="s">
        <v>185</v>
      </c>
    </row>
    <row r="1724" spans="1:65" s="14" customFormat="1" ht="11.25">
      <c r="B1724" s="209"/>
      <c r="C1724" s="210"/>
      <c r="D1724" s="200" t="s">
        <v>195</v>
      </c>
      <c r="E1724" s="211" t="s">
        <v>19</v>
      </c>
      <c r="F1724" s="212" t="s">
        <v>2778</v>
      </c>
      <c r="G1724" s="210"/>
      <c r="H1724" s="213">
        <v>9.01</v>
      </c>
      <c r="I1724" s="214"/>
      <c r="J1724" s="210"/>
      <c r="K1724" s="210"/>
      <c r="L1724" s="215"/>
      <c r="M1724" s="216"/>
      <c r="N1724" s="217"/>
      <c r="O1724" s="217"/>
      <c r="P1724" s="217"/>
      <c r="Q1724" s="217"/>
      <c r="R1724" s="217"/>
      <c r="S1724" s="217"/>
      <c r="T1724" s="218"/>
      <c r="AT1724" s="219" t="s">
        <v>195</v>
      </c>
      <c r="AU1724" s="219" t="s">
        <v>82</v>
      </c>
      <c r="AV1724" s="14" t="s">
        <v>82</v>
      </c>
      <c r="AW1724" s="14" t="s">
        <v>35</v>
      </c>
      <c r="AX1724" s="14" t="s">
        <v>73</v>
      </c>
      <c r="AY1724" s="219" t="s">
        <v>185</v>
      </c>
    </row>
    <row r="1725" spans="1:65" s="14" customFormat="1" ht="11.25">
      <c r="B1725" s="209"/>
      <c r="C1725" s="210"/>
      <c r="D1725" s="200" t="s">
        <v>195</v>
      </c>
      <c r="E1725" s="211" t="s">
        <v>19</v>
      </c>
      <c r="F1725" s="212" t="s">
        <v>2082</v>
      </c>
      <c r="G1725" s="210"/>
      <c r="H1725" s="213">
        <v>-0.9</v>
      </c>
      <c r="I1725" s="214"/>
      <c r="J1725" s="210"/>
      <c r="K1725" s="210"/>
      <c r="L1725" s="215"/>
      <c r="M1725" s="216"/>
      <c r="N1725" s="217"/>
      <c r="O1725" s="217"/>
      <c r="P1725" s="217"/>
      <c r="Q1725" s="217"/>
      <c r="R1725" s="217"/>
      <c r="S1725" s="217"/>
      <c r="T1725" s="218"/>
      <c r="AT1725" s="219" t="s">
        <v>195</v>
      </c>
      <c r="AU1725" s="219" t="s">
        <v>82</v>
      </c>
      <c r="AV1725" s="14" t="s">
        <v>82</v>
      </c>
      <c r="AW1725" s="14" t="s">
        <v>35</v>
      </c>
      <c r="AX1725" s="14" t="s">
        <v>73</v>
      </c>
      <c r="AY1725" s="219" t="s">
        <v>185</v>
      </c>
    </row>
    <row r="1726" spans="1:65" s="13" customFormat="1" ht="11.25">
      <c r="B1726" s="198"/>
      <c r="C1726" s="199"/>
      <c r="D1726" s="200" t="s">
        <v>195</v>
      </c>
      <c r="E1726" s="201" t="s">
        <v>19</v>
      </c>
      <c r="F1726" s="202" t="s">
        <v>2399</v>
      </c>
      <c r="G1726" s="199"/>
      <c r="H1726" s="201" t="s">
        <v>19</v>
      </c>
      <c r="I1726" s="203"/>
      <c r="J1726" s="199"/>
      <c r="K1726" s="199"/>
      <c r="L1726" s="204"/>
      <c r="M1726" s="205"/>
      <c r="N1726" s="206"/>
      <c r="O1726" s="206"/>
      <c r="P1726" s="206"/>
      <c r="Q1726" s="206"/>
      <c r="R1726" s="206"/>
      <c r="S1726" s="206"/>
      <c r="T1726" s="207"/>
      <c r="AT1726" s="208" t="s">
        <v>195</v>
      </c>
      <c r="AU1726" s="208" t="s">
        <v>82</v>
      </c>
      <c r="AV1726" s="13" t="s">
        <v>80</v>
      </c>
      <c r="AW1726" s="13" t="s">
        <v>35</v>
      </c>
      <c r="AX1726" s="13" t="s">
        <v>73</v>
      </c>
      <c r="AY1726" s="208" t="s">
        <v>185</v>
      </c>
    </row>
    <row r="1727" spans="1:65" s="14" customFormat="1" ht="11.25">
      <c r="B1727" s="209"/>
      <c r="C1727" s="210"/>
      <c r="D1727" s="200" t="s">
        <v>195</v>
      </c>
      <c r="E1727" s="211" t="s">
        <v>19</v>
      </c>
      <c r="F1727" s="212" t="s">
        <v>2779</v>
      </c>
      <c r="G1727" s="210"/>
      <c r="H1727" s="213">
        <v>6.97</v>
      </c>
      <c r="I1727" s="214"/>
      <c r="J1727" s="210"/>
      <c r="K1727" s="210"/>
      <c r="L1727" s="215"/>
      <c r="M1727" s="216"/>
      <c r="N1727" s="217"/>
      <c r="O1727" s="217"/>
      <c r="P1727" s="217"/>
      <c r="Q1727" s="217"/>
      <c r="R1727" s="217"/>
      <c r="S1727" s="217"/>
      <c r="T1727" s="218"/>
      <c r="AT1727" s="219" t="s">
        <v>195</v>
      </c>
      <c r="AU1727" s="219" t="s">
        <v>82</v>
      </c>
      <c r="AV1727" s="14" t="s">
        <v>82</v>
      </c>
      <c r="AW1727" s="14" t="s">
        <v>35</v>
      </c>
      <c r="AX1727" s="14" t="s">
        <v>73</v>
      </c>
      <c r="AY1727" s="219" t="s">
        <v>185</v>
      </c>
    </row>
    <row r="1728" spans="1:65" s="14" customFormat="1" ht="11.25">
      <c r="B1728" s="209"/>
      <c r="C1728" s="210"/>
      <c r="D1728" s="200" t="s">
        <v>195</v>
      </c>
      <c r="E1728" s="211" t="s">
        <v>19</v>
      </c>
      <c r="F1728" s="212" t="s">
        <v>2082</v>
      </c>
      <c r="G1728" s="210"/>
      <c r="H1728" s="213">
        <v>-0.9</v>
      </c>
      <c r="I1728" s="214"/>
      <c r="J1728" s="210"/>
      <c r="K1728" s="210"/>
      <c r="L1728" s="215"/>
      <c r="M1728" s="216"/>
      <c r="N1728" s="217"/>
      <c r="O1728" s="217"/>
      <c r="P1728" s="217"/>
      <c r="Q1728" s="217"/>
      <c r="R1728" s="217"/>
      <c r="S1728" s="217"/>
      <c r="T1728" s="218"/>
      <c r="AT1728" s="219" t="s">
        <v>195</v>
      </c>
      <c r="AU1728" s="219" t="s">
        <v>82</v>
      </c>
      <c r="AV1728" s="14" t="s">
        <v>82</v>
      </c>
      <c r="AW1728" s="14" t="s">
        <v>35</v>
      </c>
      <c r="AX1728" s="14" t="s">
        <v>73</v>
      </c>
      <c r="AY1728" s="219" t="s">
        <v>185</v>
      </c>
    </row>
    <row r="1729" spans="1:65" s="13" customFormat="1" ht="11.25">
      <c r="B1729" s="198"/>
      <c r="C1729" s="199"/>
      <c r="D1729" s="200" t="s">
        <v>195</v>
      </c>
      <c r="E1729" s="201" t="s">
        <v>19</v>
      </c>
      <c r="F1729" s="202" t="s">
        <v>2285</v>
      </c>
      <c r="G1729" s="199"/>
      <c r="H1729" s="201" t="s">
        <v>19</v>
      </c>
      <c r="I1729" s="203"/>
      <c r="J1729" s="199"/>
      <c r="K1729" s="199"/>
      <c r="L1729" s="204"/>
      <c r="M1729" s="205"/>
      <c r="N1729" s="206"/>
      <c r="O1729" s="206"/>
      <c r="P1729" s="206"/>
      <c r="Q1729" s="206"/>
      <c r="R1729" s="206"/>
      <c r="S1729" s="206"/>
      <c r="T1729" s="207"/>
      <c r="AT1729" s="208" t="s">
        <v>195</v>
      </c>
      <c r="AU1729" s="208" t="s">
        <v>82</v>
      </c>
      <c r="AV1729" s="13" t="s">
        <v>80</v>
      </c>
      <c r="AW1729" s="13" t="s">
        <v>35</v>
      </c>
      <c r="AX1729" s="13" t="s">
        <v>73</v>
      </c>
      <c r="AY1729" s="208" t="s">
        <v>185</v>
      </c>
    </row>
    <row r="1730" spans="1:65" s="14" customFormat="1" ht="11.25">
      <c r="B1730" s="209"/>
      <c r="C1730" s="210"/>
      <c r="D1730" s="200" t="s">
        <v>195</v>
      </c>
      <c r="E1730" s="211" t="s">
        <v>19</v>
      </c>
      <c r="F1730" s="212" t="s">
        <v>2780</v>
      </c>
      <c r="G1730" s="210"/>
      <c r="H1730" s="213">
        <v>6.77</v>
      </c>
      <c r="I1730" s="214"/>
      <c r="J1730" s="210"/>
      <c r="K1730" s="210"/>
      <c r="L1730" s="215"/>
      <c r="M1730" s="216"/>
      <c r="N1730" s="217"/>
      <c r="O1730" s="217"/>
      <c r="P1730" s="217"/>
      <c r="Q1730" s="217"/>
      <c r="R1730" s="217"/>
      <c r="S1730" s="217"/>
      <c r="T1730" s="218"/>
      <c r="AT1730" s="219" t="s">
        <v>195</v>
      </c>
      <c r="AU1730" s="219" t="s">
        <v>82</v>
      </c>
      <c r="AV1730" s="14" t="s">
        <v>82</v>
      </c>
      <c r="AW1730" s="14" t="s">
        <v>35</v>
      </c>
      <c r="AX1730" s="14" t="s">
        <v>73</v>
      </c>
      <c r="AY1730" s="219" t="s">
        <v>185</v>
      </c>
    </row>
    <row r="1731" spans="1:65" s="14" customFormat="1" ht="11.25">
      <c r="B1731" s="209"/>
      <c r="C1731" s="210"/>
      <c r="D1731" s="200" t="s">
        <v>195</v>
      </c>
      <c r="E1731" s="211" t="s">
        <v>19</v>
      </c>
      <c r="F1731" s="212" t="s">
        <v>2076</v>
      </c>
      <c r="G1731" s="210"/>
      <c r="H1731" s="213">
        <v>-1.8</v>
      </c>
      <c r="I1731" s="214"/>
      <c r="J1731" s="210"/>
      <c r="K1731" s="210"/>
      <c r="L1731" s="215"/>
      <c r="M1731" s="216"/>
      <c r="N1731" s="217"/>
      <c r="O1731" s="217"/>
      <c r="P1731" s="217"/>
      <c r="Q1731" s="217"/>
      <c r="R1731" s="217"/>
      <c r="S1731" s="217"/>
      <c r="T1731" s="218"/>
      <c r="AT1731" s="219" t="s">
        <v>195</v>
      </c>
      <c r="AU1731" s="219" t="s">
        <v>82</v>
      </c>
      <c r="AV1731" s="14" t="s">
        <v>82</v>
      </c>
      <c r="AW1731" s="14" t="s">
        <v>35</v>
      </c>
      <c r="AX1731" s="14" t="s">
        <v>73</v>
      </c>
      <c r="AY1731" s="219" t="s">
        <v>185</v>
      </c>
    </row>
    <row r="1732" spans="1:65" s="13" customFormat="1" ht="11.25">
      <c r="B1732" s="198"/>
      <c r="C1732" s="199"/>
      <c r="D1732" s="200" t="s">
        <v>195</v>
      </c>
      <c r="E1732" s="201" t="s">
        <v>19</v>
      </c>
      <c r="F1732" s="202" t="s">
        <v>2287</v>
      </c>
      <c r="G1732" s="199"/>
      <c r="H1732" s="201" t="s">
        <v>19</v>
      </c>
      <c r="I1732" s="203"/>
      <c r="J1732" s="199"/>
      <c r="K1732" s="199"/>
      <c r="L1732" s="204"/>
      <c r="M1732" s="205"/>
      <c r="N1732" s="206"/>
      <c r="O1732" s="206"/>
      <c r="P1732" s="206"/>
      <c r="Q1732" s="206"/>
      <c r="R1732" s="206"/>
      <c r="S1732" s="206"/>
      <c r="T1732" s="207"/>
      <c r="AT1732" s="208" t="s">
        <v>195</v>
      </c>
      <c r="AU1732" s="208" t="s">
        <v>82</v>
      </c>
      <c r="AV1732" s="13" t="s">
        <v>80</v>
      </c>
      <c r="AW1732" s="13" t="s">
        <v>35</v>
      </c>
      <c r="AX1732" s="13" t="s">
        <v>73</v>
      </c>
      <c r="AY1732" s="208" t="s">
        <v>185</v>
      </c>
    </row>
    <row r="1733" spans="1:65" s="14" customFormat="1" ht="11.25">
      <c r="B1733" s="209"/>
      <c r="C1733" s="210"/>
      <c r="D1733" s="200" t="s">
        <v>195</v>
      </c>
      <c r="E1733" s="211" t="s">
        <v>19</v>
      </c>
      <c r="F1733" s="212" t="s">
        <v>2152</v>
      </c>
      <c r="G1733" s="210"/>
      <c r="H1733" s="213">
        <v>9.02</v>
      </c>
      <c r="I1733" s="214"/>
      <c r="J1733" s="210"/>
      <c r="K1733" s="210"/>
      <c r="L1733" s="215"/>
      <c r="M1733" s="216"/>
      <c r="N1733" s="217"/>
      <c r="O1733" s="217"/>
      <c r="P1733" s="217"/>
      <c r="Q1733" s="217"/>
      <c r="R1733" s="217"/>
      <c r="S1733" s="217"/>
      <c r="T1733" s="218"/>
      <c r="AT1733" s="219" t="s">
        <v>195</v>
      </c>
      <c r="AU1733" s="219" t="s">
        <v>82</v>
      </c>
      <c r="AV1733" s="14" t="s">
        <v>82</v>
      </c>
      <c r="AW1733" s="14" t="s">
        <v>35</v>
      </c>
      <c r="AX1733" s="14" t="s">
        <v>73</v>
      </c>
      <c r="AY1733" s="219" t="s">
        <v>185</v>
      </c>
    </row>
    <row r="1734" spans="1:65" s="14" customFormat="1" ht="11.25">
      <c r="B1734" s="209"/>
      <c r="C1734" s="210"/>
      <c r="D1734" s="200" t="s">
        <v>195</v>
      </c>
      <c r="E1734" s="211" t="s">
        <v>19</v>
      </c>
      <c r="F1734" s="212" t="s">
        <v>2082</v>
      </c>
      <c r="G1734" s="210"/>
      <c r="H1734" s="213">
        <v>-0.9</v>
      </c>
      <c r="I1734" s="214"/>
      <c r="J1734" s="210"/>
      <c r="K1734" s="210"/>
      <c r="L1734" s="215"/>
      <c r="M1734" s="216"/>
      <c r="N1734" s="217"/>
      <c r="O1734" s="217"/>
      <c r="P1734" s="217"/>
      <c r="Q1734" s="217"/>
      <c r="R1734" s="217"/>
      <c r="S1734" s="217"/>
      <c r="T1734" s="218"/>
      <c r="AT1734" s="219" t="s">
        <v>195</v>
      </c>
      <c r="AU1734" s="219" t="s">
        <v>82</v>
      </c>
      <c r="AV1734" s="14" t="s">
        <v>82</v>
      </c>
      <c r="AW1734" s="14" t="s">
        <v>35</v>
      </c>
      <c r="AX1734" s="14" t="s">
        <v>73</v>
      </c>
      <c r="AY1734" s="219" t="s">
        <v>185</v>
      </c>
    </row>
    <row r="1735" spans="1:65" s="15" customFormat="1" ht="11.25">
      <c r="B1735" s="220"/>
      <c r="C1735" s="221"/>
      <c r="D1735" s="200" t="s">
        <v>195</v>
      </c>
      <c r="E1735" s="222" t="s">
        <v>19</v>
      </c>
      <c r="F1735" s="223" t="s">
        <v>226</v>
      </c>
      <c r="G1735" s="221"/>
      <c r="H1735" s="224">
        <v>34.485000000000007</v>
      </c>
      <c r="I1735" s="225"/>
      <c r="J1735" s="221"/>
      <c r="K1735" s="221"/>
      <c r="L1735" s="226"/>
      <c r="M1735" s="227"/>
      <c r="N1735" s="228"/>
      <c r="O1735" s="228"/>
      <c r="P1735" s="228"/>
      <c r="Q1735" s="228"/>
      <c r="R1735" s="228"/>
      <c r="S1735" s="228"/>
      <c r="T1735" s="229"/>
      <c r="AT1735" s="230" t="s">
        <v>195</v>
      </c>
      <c r="AU1735" s="230" t="s">
        <v>82</v>
      </c>
      <c r="AV1735" s="15" t="s">
        <v>135</v>
      </c>
      <c r="AW1735" s="15" t="s">
        <v>35</v>
      </c>
      <c r="AX1735" s="15" t="s">
        <v>80</v>
      </c>
      <c r="AY1735" s="230" t="s">
        <v>185</v>
      </c>
    </row>
    <row r="1736" spans="1:65" s="2" customFormat="1" ht="24.2" customHeight="1">
      <c r="A1736" s="36"/>
      <c r="B1736" s="37"/>
      <c r="C1736" s="180" t="s">
        <v>2781</v>
      </c>
      <c r="D1736" s="180" t="s">
        <v>187</v>
      </c>
      <c r="E1736" s="181" t="s">
        <v>2154</v>
      </c>
      <c r="F1736" s="182" t="s">
        <v>2155</v>
      </c>
      <c r="G1736" s="183" t="s">
        <v>457</v>
      </c>
      <c r="H1736" s="231"/>
      <c r="I1736" s="185"/>
      <c r="J1736" s="186">
        <f>ROUND(I1736*H1736,2)</f>
        <v>0</v>
      </c>
      <c r="K1736" s="182" t="s">
        <v>191</v>
      </c>
      <c r="L1736" s="41"/>
      <c r="M1736" s="187" t="s">
        <v>19</v>
      </c>
      <c r="N1736" s="188" t="s">
        <v>44</v>
      </c>
      <c r="O1736" s="66"/>
      <c r="P1736" s="189">
        <f>O1736*H1736</f>
        <v>0</v>
      </c>
      <c r="Q1736" s="189">
        <v>0</v>
      </c>
      <c r="R1736" s="189">
        <f>Q1736*H1736</f>
        <v>0</v>
      </c>
      <c r="S1736" s="189">
        <v>0</v>
      </c>
      <c r="T1736" s="190">
        <f>S1736*H1736</f>
        <v>0</v>
      </c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R1736" s="191" t="s">
        <v>339</v>
      </c>
      <c r="AT1736" s="191" t="s">
        <v>187</v>
      </c>
      <c r="AU1736" s="191" t="s">
        <v>82</v>
      </c>
      <c r="AY1736" s="19" t="s">
        <v>185</v>
      </c>
      <c r="BE1736" s="192">
        <f>IF(N1736="základní",J1736,0)</f>
        <v>0</v>
      </c>
      <c r="BF1736" s="192">
        <f>IF(N1736="snížená",J1736,0)</f>
        <v>0</v>
      </c>
      <c r="BG1736" s="192">
        <f>IF(N1736="zákl. přenesená",J1736,0)</f>
        <v>0</v>
      </c>
      <c r="BH1736" s="192">
        <f>IF(N1736="sníž. přenesená",J1736,0)</f>
        <v>0</v>
      </c>
      <c r="BI1736" s="192">
        <f>IF(N1736="nulová",J1736,0)</f>
        <v>0</v>
      </c>
      <c r="BJ1736" s="19" t="s">
        <v>80</v>
      </c>
      <c r="BK1736" s="192">
        <f>ROUND(I1736*H1736,2)</f>
        <v>0</v>
      </c>
      <c r="BL1736" s="19" t="s">
        <v>339</v>
      </c>
      <c r="BM1736" s="191" t="s">
        <v>2782</v>
      </c>
    </row>
    <row r="1737" spans="1:65" s="2" customFormat="1" ht="11.25">
      <c r="A1737" s="36"/>
      <c r="B1737" s="37"/>
      <c r="C1737" s="38"/>
      <c r="D1737" s="193" t="s">
        <v>193</v>
      </c>
      <c r="E1737" s="38"/>
      <c r="F1737" s="194" t="s">
        <v>2157</v>
      </c>
      <c r="G1737" s="38"/>
      <c r="H1737" s="38"/>
      <c r="I1737" s="195"/>
      <c r="J1737" s="38"/>
      <c r="K1737" s="38"/>
      <c r="L1737" s="41"/>
      <c r="M1737" s="196"/>
      <c r="N1737" s="197"/>
      <c r="O1737" s="66"/>
      <c r="P1737" s="66"/>
      <c r="Q1737" s="66"/>
      <c r="R1737" s="66"/>
      <c r="S1737" s="66"/>
      <c r="T1737" s="67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T1737" s="19" t="s">
        <v>193</v>
      </c>
      <c r="AU1737" s="19" t="s">
        <v>82</v>
      </c>
    </row>
    <row r="1738" spans="1:65" s="12" customFormat="1" ht="22.9" customHeight="1">
      <c r="B1738" s="164"/>
      <c r="C1738" s="165"/>
      <c r="D1738" s="166" t="s">
        <v>72</v>
      </c>
      <c r="E1738" s="178" t="s">
        <v>1451</v>
      </c>
      <c r="F1738" s="178" t="s">
        <v>1452</v>
      </c>
      <c r="G1738" s="165"/>
      <c r="H1738" s="165"/>
      <c r="I1738" s="168"/>
      <c r="J1738" s="179">
        <f>BK1738</f>
        <v>0</v>
      </c>
      <c r="K1738" s="165"/>
      <c r="L1738" s="170"/>
      <c r="M1738" s="171"/>
      <c r="N1738" s="172"/>
      <c r="O1738" s="172"/>
      <c r="P1738" s="173">
        <f>SUM(P1739:P1847)</f>
        <v>0</v>
      </c>
      <c r="Q1738" s="172"/>
      <c r="R1738" s="173">
        <f>SUM(R1739:R1847)</f>
        <v>0.22501907999999998</v>
      </c>
      <c r="S1738" s="172"/>
      <c r="T1738" s="174">
        <f>SUM(T1739:T1847)</f>
        <v>0</v>
      </c>
      <c r="AR1738" s="175" t="s">
        <v>82</v>
      </c>
      <c r="AT1738" s="176" t="s">
        <v>72</v>
      </c>
      <c r="AU1738" s="176" t="s">
        <v>80</v>
      </c>
      <c r="AY1738" s="175" t="s">
        <v>185</v>
      </c>
      <c r="BK1738" s="177">
        <f>SUM(BK1739:BK1847)</f>
        <v>0</v>
      </c>
    </row>
    <row r="1739" spans="1:65" s="2" customFormat="1" ht="24.2" customHeight="1">
      <c r="A1739" s="36"/>
      <c r="B1739" s="37"/>
      <c r="C1739" s="180" t="s">
        <v>2783</v>
      </c>
      <c r="D1739" s="180" t="s">
        <v>187</v>
      </c>
      <c r="E1739" s="181" t="s">
        <v>1454</v>
      </c>
      <c r="F1739" s="182" t="s">
        <v>1455</v>
      </c>
      <c r="G1739" s="183" t="s">
        <v>240</v>
      </c>
      <c r="H1739" s="184">
        <v>798.29399999999998</v>
      </c>
      <c r="I1739" s="185"/>
      <c r="J1739" s="186">
        <f>ROUND(I1739*H1739,2)</f>
        <v>0</v>
      </c>
      <c r="K1739" s="182" t="s">
        <v>191</v>
      </c>
      <c r="L1739" s="41"/>
      <c r="M1739" s="187" t="s">
        <v>19</v>
      </c>
      <c r="N1739" s="188" t="s">
        <v>44</v>
      </c>
      <c r="O1739" s="66"/>
      <c r="P1739" s="189">
        <f>O1739*H1739</f>
        <v>0</v>
      </c>
      <c r="Q1739" s="189">
        <v>2.5999999999999998E-4</v>
      </c>
      <c r="R1739" s="189">
        <f>Q1739*H1739</f>
        <v>0.20755643999999998</v>
      </c>
      <c r="S1739" s="189">
        <v>0</v>
      </c>
      <c r="T1739" s="190">
        <f>S1739*H1739</f>
        <v>0</v>
      </c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R1739" s="191" t="s">
        <v>339</v>
      </c>
      <c r="AT1739" s="191" t="s">
        <v>187</v>
      </c>
      <c r="AU1739" s="191" t="s">
        <v>82</v>
      </c>
      <c r="AY1739" s="19" t="s">
        <v>185</v>
      </c>
      <c r="BE1739" s="192">
        <f>IF(N1739="základní",J1739,0)</f>
        <v>0</v>
      </c>
      <c r="BF1739" s="192">
        <f>IF(N1739="snížená",J1739,0)</f>
        <v>0</v>
      </c>
      <c r="BG1739" s="192">
        <f>IF(N1739="zákl. přenesená",J1739,0)</f>
        <v>0</v>
      </c>
      <c r="BH1739" s="192">
        <f>IF(N1739="sníž. přenesená",J1739,0)</f>
        <v>0</v>
      </c>
      <c r="BI1739" s="192">
        <f>IF(N1739="nulová",J1739,0)</f>
        <v>0</v>
      </c>
      <c r="BJ1739" s="19" t="s">
        <v>80</v>
      </c>
      <c r="BK1739" s="192">
        <f>ROUND(I1739*H1739,2)</f>
        <v>0</v>
      </c>
      <c r="BL1739" s="19" t="s">
        <v>339</v>
      </c>
      <c r="BM1739" s="191" t="s">
        <v>2784</v>
      </c>
    </row>
    <row r="1740" spans="1:65" s="2" customFormat="1" ht="11.25">
      <c r="A1740" s="36"/>
      <c r="B1740" s="37"/>
      <c r="C1740" s="38"/>
      <c r="D1740" s="193" t="s">
        <v>193</v>
      </c>
      <c r="E1740" s="38"/>
      <c r="F1740" s="194" t="s">
        <v>1457</v>
      </c>
      <c r="G1740" s="38"/>
      <c r="H1740" s="38"/>
      <c r="I1740" s="195"/>
      <c r="J1740" s="38"/>
      <c r="K1740" s="38"/>
      <c r="L1740" s="41"/>
      <c r="M1740" s="196"/>
      <c r="N1740" s="197"/>
      <c r="O1740" s="66"/>
      <c r="P1740" s="66"/>
      <c r="Q1740" s="66"/>
      <c r="R1740" s="66"/>
      <c r="S1740" s="66"/>
      <c r="T1740" s="67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T1740" s="19" t="s">
        <v>193</v>
      </c>
      <c r="AU1740" s="19" t="s">
        <v>82</v>
      </c>
    </row>
    <row r="1741" spans="1:65" s="13" customFormat="1" ht="11.25">
      <c r="B1741" s="198"/>
      <c r="C1741" s="199"/>
      <c r="D1741" s="200" t="s">
        <v>195</v>
      </c>
      <c r="E1741" s="201" t="s">
        <v>19</v>
      </c>
      <c r="F1741" s="202" t="s">
        <v>2209</v>
      </c>
      <c r="G1741" s="199"/>
      <c r="H1741" s="201" t="s">
        <v>19</v>
      </c>
      <c r="I1741" s="203"/>
      <c r="J1741" s="199"/>
      <c r="K1741" s="199"/>
      <c r="L1741" s="204"/>
      <c r="M1741" s="205"/>
      <c r="N1741" s="206"/>
      <c r="O1741" s="206"/>
      <c r="P1741" s="206"/>
      <c r="Q1741" s="206"/>
      <c r="R1741" s="206"/>
      <c r="S1741" s="206"/>
      <c r="T1741" s="207"/>
      <c r="AT1741" s="208" t="s">
        <v>195</v>
      </c>
      <c r="AU1741" s="208" t="s">
        <v>82</v>
      </c>
      <c r="AV1741" s="13" t="s">
        <v>80</v>
      </c>
      <c r="AW1741" s="13" t="s">
        <v>35</v>
      </c>
      <c r="AX1741" s="13" t="s">
        <v>73</v>
      </c>
      <c r="AY1741" s="208" t="s">
        <v>185</v>
      </c>
    </row>
    <row r="1742" spans="1:65" s="13" customFormat="1" ht="11.25">
      <c r="B1742" s="198"/>
      <c r="C1742" s="199"/>
      <c r="D1742" s="200" t="s">
        <v>195</v>
      </c>
      <c r="E1742" s="201" t="s">
        <v>19</v>
      </c>
      <c r="F1742" s="202" t="s">
        <v>2296</v>
      </c>
      <c r="G1742" s="199"/>
      <c r="H1742" s="201" t="s">
        <v>19</v>
      </c>
      <c r="I1742" s="203"/>
      <c r="J1742" s="199"/>
      <c r="K1742" s="199"/>
      <c r="L1742" s="204"/>
      <c r="M1742" s="205"/>
      <c r="N1742" s="206"/>
      <c r="O1742" s="206"/>
      <c r="P1742" s="206"/>
      <c r="Q1742" s="206"/>
      <c r="R1742" s="206"/>
      <c r="S1742" s="206"/>
      <c r="T1742" s="207"/>
      <c r="AT1742" s="208" t="s">
        <v>195</v>
      </c>
      <c r="AU1742" s="208" t="s">
        <v>82</v>
      </c>
      <c r="AV1742" s="13" t="s">
        <v>80</v>
      </c>
      <c r="AW1742" s="13" t="s">
        <v>35</v>
      </c>
      <c r="AX1742" s="13" t="s">
        <v>73</v>
      </c>
      <c r="AY1742" s="208" t="s">
        <v>185</v>
      </c>
    </row>
    <row r="1743" spans="1:65" s="14" customFormat="1" ht="11.25">
      <c r="B1743" s="209"/>
      <c r="C1743" s="210"/>
      <c r="D1743" s="200" t="s">
        <v>195</v>
      </c>
      <c r="E1743" s="211" t="s">
        <v>19</v>
      </c>
      <c r="F1743" s="212" t="s">
        <v>2297</v>
      </c>
      <c r="G1743" s="210"/>
      <c r="H1743" s="213">
        <v>78.275000000000006</v>
      </c>
      <c r="I1743" s="214"/>
      <c r="J1743" s="210"/>
      <c r="K1743" s="210"/>
      <c r="L1743" s="215"/>
      <c r="M1743" s="216"/>
      <c r="N1743" s="217"/>
      <c r="O1743" s="217"/>
      <c r="P1743" s="217"/>
      <c r="Q1743" s="217"/>
      <c r="R1743" s="217"/>
      <c r="S1743" s="217"/>
      <c r="T1743" s="218"/>
      <c r="AT1743" s="219" t="s">
        <v>195</v>
      </c>
      <c r="AU1743" s="219" t="s">
        <v>82</v>
      </c>
      <c r="AV1743" s="14" t="s">
        <v>82</v>
      </c>
      <c r="AW1743" s="14" t="s">
        <v>35</v>
      </c>
      <c r="AX1743" s="14" t="s">
        <v>73</v>
      </c>
      <c r="AY1743" s="219" t="s">
        <v>185</v>
      </c>
    </row>
    <row r="1744" spans="1:65" s="14" customFormat="1" ht="11.25">
      <c r="B1744" s="209"/>
      <c r="C1744" s="210"/>
      <c r="D1744" s="200" t="s">
        <v>195</v>
      </c>
      <c r="E1744" s="211" t="s">
        <v>19</v>
      </c>
      <c r="F1744" s="212" t="s">
        <v>2785</v>
      </c>
      <c r="G1744" s="210"/>
      <c r="H1744" s="213">
        <v>155.233</v>
      </c>
      <c r="I1744" s="214"/>
      <c r="J1744" s="210"/>
      <c r="K1744" s="210"/>
      <c r="L1744" s="215"/>
      <c r="M1744" s="216"/>
      <c r="N1744" s="217"/>
      <c r="O1744" s="217"/>
      <c r="P1744" s="217"/>
      <c r="Q1744" s="217"/>
      <c r="R1744" s="217"/>
      <c r="S1744" s="217"/>
      <c r="T1744" s="218"/>
      <c r="AT1744" s="219" t="s">
        <v>195</v>
      </c>
      <c r="AU1744" s="219" t="s">
        <v>82</v>
      </c>
      <c r="AV1744" s="14" t="s">
        <v>82</v>
      </c>
      <c r="AW1744" s="14" t="s">
        <v>35</v>
      </c>
      <c r="AX1744" s="14" t="s">
        <v>73</v>
      </c>
      <c r="AY1744" s="219" t="s">
        <v>185</v>
      </c>
    </row>
    <row r="1745" spans="2:51" s="14" customFormat="1" ht="11.25">
      <c r="B1745" s="209"/>
      <c r="C1745" s="210"/>
      <c r="D1745" s="200" t="s">
        <v>195</v>
      </c>
      <c r="E1745" s="211" t="s">
        <v>19</v>
      </c>
      <c r="F1745" s="212" t="s">
        <v>2298</v>
      </c>
      <c r="G1745" s="210"/>
      <c r="H1745" s="213">
        <v>1.44</v>
      </c>
      <c r="I1745" s="214"/>
      <c r="J1745" s="210"/>
      <c r="K1745" s="210"/>
      <c r="L1745" s="215"/>
      <c r="M1745" s="216"/>
      <c r="N1745" s="217"/>
      <c r="O1745" s="217"/>
      <c r="P1745" s="217"/>
      <c r="Q1745" s="217"/>
      <c r="R1745" s="217"/>
      <c r="S1745" s="217"/>
      <c r="T1745" s="218"/>
      <c r="AT1745" s="219" t="s">
        <v>195</v>
      </c>
      <c r="AU1745" s="219" t="s">
        <v>82</v>
      </c>
      <c r="AV1745" s="14" t="s">
        <v>82</v>
      </c>
      <c r="AW1745" s="14" t="s">
        <v>35</v>
      </c>
      <c r="AX1745" s="14" t="s">
        <v>73</v>
      </c>
      <c r="AY1745" s="219" t="s">
        <v>185</v>
      </c>
    </row>
    <row r="1746" spans="2:51" s="14" customFormat="1" ht="11.25">
      <c r="B1746" s="209"/>
      <c r="C1746" s="210"/>
      <c r="D1746" s="200" t="s">
        <v>195</v>
      </c>
      <c r="E1746" s="211" t="s">
        <v>19</v>
      </c>
      <c r="F1746" s="212" t="s">
        <v>2299</v>
      </c>
      <c r="G1746" s="210"/>
      <c r="H1746" s="213">
        <v>-25.35</v>
      </c>
      <c r="I1746" s="214"/>
      <c r="J1746" s="210"/>
      <c r="K1746" s="210"/>
      <c r="L1746" s="215"/>
      <c r="M1746" s="216"/>
      <c r="N1746" s="217"/>
      <c r="O1746" s="217"/>
      <c r="P1746" s="217"/>
      <c r="Q1746" s="217"/>
      <c r="R1746" s="217"/>
      <c r="S1746" s="217"/>
      <c r="T1746" s="218"/>
      <c r="AT1746" s="219" t="s">
        <v>195</v>
      </c>
      <c r="AU1746" s="219" t="s">
        <v>82</v>
      </c>
      <c r="AV1746" s="14" t="s">
        <v>82</v>
      </c>
      <c r="AW1746" s="14" t="s">
        <v>35</v>
      </c>
      <c r="AX1746" s="14" t="s">
        <v>73</v>
      </c>
      <c r="AY1746" s="219" t="s">
        <v>185</v>
      </c>
    </row>
    <row r="1747" spans="2:51" s="14" customFormat="1" ht="11.25">
      <c r="B1747" s="209"/>
      <c r="C1747" s="210"/>
      <c r="D1747" s="200" t="s">
        <v>195</v>
      </c>
      <c r="E1747" s="211" t="s">
        <v>19</v>
      </c>
      <c r="F1747" s="212" t="s">
        <v>2786</v>
      </c>
      <c r="G1747" s="210"/>
      <c r="H1747" s="213">
        <v>-33.75</v>
      </c>
      <c r="I1747" s="214"/>
      <c r="J1747" s="210"/>
      <c r="K1747" s="210"/>
      <c r="L1747" s="215"/>
      <c r="M1747" s="216"/>
      <c r="N1747" s="217"/>
      <c r="O1747" s="217"/>
      <c r="P1747" s="217"/>
      <c r="Q1747" s="217"/>
      <c r="R1747" s="217"/>
      <c r="S1747" s="217"/>
      <c r="T1747" s="218"/>
      <c r="AT1747" s="219" t="s">
        <v>195</v>
      </c>
      <c r="AU1747" s="219" t="s">
        <v>82</v>
      </c>
      <c r="AV1747" s="14" t="s">
        <v>82</v>
      </c>
      <c r="AW1747" s="14" t="s">
        <v>35</v>
      </c>
      <c r="AX1747" s="14" t="s">
        <v>73</v>
      </c>
      <c r="AY1747" s="219" t="s">
        <v>185</v>
      </c>
    </row>
    <row r="1748" spans="2:51" s="14" customFormat="1" ht="11.25">
      <c r="B1748" s="209"/>
      <c r="C1748" s="210"/>
      <c r="D1748" s="200" t="s">
        <v>195</v>
      </c>
      <c r="E1748" s="211" t="s">
        <v>19</v>
      </c>
      <c r="F1748" s="212" t="s">
        <v>2787</v>
      </c>
      <c r="G1748" s="210"/>
      <c r="H1748" s="213">
        <v>-10.8</v>
      </c>
      <c r="I1748" s="214"/>
      <c r="J1748" s="210"/>
      <c r="K1748" s="210"/>
      <c r="L1748" s="215"/>
      <c r="M1748" s="216"/>
      <c r="N1748" s="217"/>
      <c r="O1748" s="217"/>
      <c r="P1748" s="217"/>
      <c r="Q1748" s="217"/>
      <c r="R1748" s="217"/>
      <c r="S1748" s="217"/>
      <c r="T1748" s="218"/>
      <c r="AT1748" s="219" t="s">
        <v>195</v>
      </c>
      <c r="AU1748" s="219" t="s">
        <v>82</v>
      </c>
      <c r="AV1748" s="14" t="s">
        <v>82</v>
      </c>
      <c r="AW1748" s="14" t="s">
        <v>35</v>
      </c>
      <c r="AX1748" s="14" t="s">
        <v>73</v>
      </c>
      <c r="AY1748" s="219" t="s">
        <v>185</v>
      </c>
    </row>
    <row r="1749" spans="2:51" s="14" customFormat="1" ht="11.25">
      <c r="B1749" s="209"/>
      <c r="C1749" s="210"/>
      <c r="D1749" s="200" t="s">
        <v>195</v>
      </c>
      <c r="E1749" s="211" t="s">
        <v>19</v>
      </c>
      <c r="F1749" s="212" t="s">
        <v>2524</v>
      </c>
      <c r="G1749" s="210"/>
      <c r="H1749" s="213">
        <v>-8.1</v>
      </c>
      <c r="I1749" s="214"/>
      <c r="J1749" s="210"/>
      <c r="K1749" s="210"/>
      <c r="L1749" s="215"/>
      <c r="M1749" s="216"/>
      <c r="N1749" s="217"/>
      <c r="O1749" s="217"/>
      <c r="P1749" s="217"/>
      <c r="Q1749" s="217"/>
      <c r="R1749" s="217"/>
      <c r="S1749" s="217"/>
      <c r="T1749" s="218"/>
      <c r="AT1749" s="219" t="s">
        <v>195</v>
      </c>
      <c r="AU1749" s="219" t="s">
        <v>82</v>
      </c>
      <c r="AV1749" s="14" t="s">
        <v>82</v>
      </c>
      <c r="AW1749" s="14" t="s">
        <v>35</v>
      </c>
      <c r="AX1749" s="14" t="s">
        <v>73</v>
      </c>
      <c r="AY1749" s="219" t="s">
        <v>185</v>
      </c>
    </row>
    <row r="1750" spans="2:51" s="13" customFormat="1" ht="11.25">
      <c r="B1750" s="198"/>
      <c r="C1750" s="199"/>
      <c r="D1750" s="200" t="s">
        <v>195</v>
      </c>
      <c r="E1750" s="201" t="s">
        <v>19</v>
      </c>
      <c r="F1750" s="202" t="s">
        <v>2300</v>
      </c>
      <c r="G1750" s="199"/>
      <c r="H1750" s="201" t="s">
        <v>19</v>
      </c>
      <c r="I1750" s="203"/>
      <c r="J1750" s="199"/>
      <c r="K1750" s="199"/>
      <c r="L1750" s="204"/>
      <c r="M1750" s="205"/>
      <c r="N1750" s="206"/>
      <c r="O1750" s="206"/>
      <c r="P1750" s="206"/>
      <c r="Q1750" s="206"/>
      <c r="R1750" s="206"/>
      <c r="S1750" s="206"/>
      <c r="T1750" s="207"/>
      <c r="AT1750" s="208" t="s">
        <v>195</v>
      </c>
      <c r="AU1750" s="208" t="s">
        <v>82</v>
      </c>
      <c r="AV1750" s="13" t="s">
        <v>80</v>
      </c>
      <c r="AW1750" s="13" t="s">
        <v>35</v>
      </c>
      <c r="AX1750" s="13" t="s">
        <v>73</v>
      </c>
      <c r="AY1750" s="208" t="s">
        <v>185</v>
      </c>
    </row>
    <row r="1751" spans="2:51" s="14" customFormat="1" ht="11.25">
      <c r="B1751" s="209"/>
      <c r="C1751" s="210"/>
      <c r="D1751" s="200" t="s">
        <v>195</v>
      </c>
      <c r="E1751" s="211" t="s">
        <v>19</v>
      </c>
      <c r="F1751" s="212" t="s">
        <v>2788</v>
      </c>
      <c r="G1751" s="210"/>
      <c r="H1751" s="213">
        <v>11.72</v>
      </c>
      <c r="I1751" s="214"/>
      <c r="J1751" s="210"/>
      <c r="K1751" s="210"/>
      <c r="L1751" s="215"/>
      <c r="M1751" s="216"/>
      <c r="N1751" s="217"/>
      <c r="O1751" s="217"/>
      <c r="P1751" s="217"/>
      <c r="Q1751" s="217"/>
      <c r="R1751" s="217"/>
      <c r="S1751" s="217"/>
      <c r="T1751" s="218"/>
      <c r="AT1751" s="219" t="s">
        <v>195</v>
      </c>
      <c r="AU1751" s="219" t="s">
        <v>82</v>
      </c>
      <c r="AV1751" s="14" t="s">
        <v>82</v>
      </c>
      <c r="AW1751" s="14" t="s">
        <v>35</v>
      </c>
      <c r="AX1751" s="14" t="s">
        <v>73</v>
      </c>
      <c r="AY1751" s="219" t="s">
        <v>185</v>
      </c>
    </row>
    <row r="1752" spans="2:51" s="14" customFormat="1" ht="11.25">
      <c r="B1752" s="209"/>
      <c r="C1752" s="210"/>
      <c r="D1752" s="200" t="s">
        <v>195</v>
      </c>
      <c r="E1752" s="211" t="s">
        <v>19</v>
      </c>
      <c r="F1752" s="212" t="s">
        <v>2166</v>
      </c>
      <c r="G1752" s="210"/>
      <c r="H1752" s="213">
        <v>-0.39600000000000002</v>
      </c>
      <c r="I1752" s="214"/>
      <c r="J1752" s="210"/>
      <c r="K1752" s="210"/>
      <c r="L1752" s="215"/>
      <c r="M1752" s="216"/>
      <c r="N1752" s="217"/>
      <c r="O1752" s="217"/>
      <c r="P1752" s="217"/>
      <c r="Q1752" s="217"/>
      <c r="R1752" s="217"/>
      <c r="S1752" s="217"/>
      <c r="T1752" s="218"/>
      <c r="AT1752" s="219" t="s">
        <v>195</v>
      </c>
      <c r="AU1752" s="219" t="s">
        <v>82</v>
      </c>
      <c r="AV1752" s="14" t="s">
        <v>82</v>
      </c>
      <c r="AW1752" s="14" t="s">
        <v>35</v>
      </c>
      <c r="AX1752" s="14" t="s">
        <v>73</v>
      </c>
      <c r="AY1752" s="219" t="s">
        <v>185</v>
      </c>
    </row>
    <row r="1753" spans="2:51" s="13" customFormat="1" ht="11.25">
      <c r="B1753" s="198"/>
      <c r="C1753" s="199"/>
      <c r="D1753" s="200" t="s">
        <v>195</v>
      </c>
      <c r="E1753" s="201" t="s">
        <v>19</v>
      </c>
      <c r="F1753" s="202" t="s">
        <v>2302</v>
      </c>
      <c r="G1753" s="199"/>
      <c r="H1753" s="201" t="s">
        <v>19</v>
      </c>
      <c r="I1753" s="203"/>
      <c r="J1753" s="199"/>
      <c r="K1753" s="199"/>
      <c r="L1753" s="204"/>
      <c r="M1753" s="205"/>
      <c r="N1753" s="206"/>
      <c r="O1753" s="206"/>
      <c r="P1753" s="206"/>
      <c r="Q1753" s="206"/>
      <c r="R1753" s="206"/>
      <c r="S1753" s="206"/>
      <c r="T1753" s="207"/>
      <c r="AT1753" s="208" t="s">
        <v>195</v>
      </c>
      <c r="AU1753" s="208" t="s">
        <v>82</v>
      </c>
      <c r="AV1753" s="13" t="s">
        <v>80</v>
      </c>
      <c r="AW1753" s="13" t="s">
        <v>35</v>
      </c>
      <c r="AX1753" s="13" t="s">
        <v>73</v>
      </c>
      <c r="AY1753" s="208" t="s">
        <v>185</v>
      </c>
    </row>
    <row r="1754" spans="2:51" s="14" customFormat="1" ht="11.25">
      <c r="B1754" s="209"/>
      <c r="C1754" s="210"/>
      <c r="D1754" s="200" t="s">
        <v>195</v>
      </c>
      <c r="E1754" s="211" t="s">
        <v>19</v>
      </c>
      <c r="F1754" s="212" t="s">
        <v>2789</v>
      </c>
      <c r="G1754" s="210"/>
      <c r="H1754" s="213">
        <v>11.712999999999999</v>
      </c>
      <c r="I1754" s="214"/>
      <c r="J1754" s="210"/>
      <c r="K1754" s="210"/>
      <c r="L1754" s="215"/>
      <c r="M1754" s="216"/>
      <c r="N1754" s="217"/>
      <c r="O1754" s="217"/>
      <c r="P1754" s="217"/>
      <c r="Q1754" s="217"/>
      <c r="R1754" s="217"/>
      <c r="S1754" s="217"/>
      <c r="T1754" s="218"/>
      <c r="AT1754" s="219" t="s">
        <v>195</v>
      </c>
      <c r="AU1754" s="219" t="s">
        <v>82</v>
      </c>
      <c r="AV1754" s="14" t="s">
        <v>82</v>
      </c>
      <c r="AW1754" s="14" t="s">
        <v>35</v>
      </c>
      <c r="AX1754" s="14" t="s">
        <v>73</v>
      </c>
      <c r="AY1754" s="219" t="s">
        <v>185</v>
      </c>
    </row>
    <row r="1755" spans="2:51" s="14" customFormat="1" ht="11.25">
      <c r="B1755" s="209"/>
      <c r="C1755" s="210"/>
      <c r="D1755" s="200" t="s">
        <v>195</v>
      </c>
      <c r="E1755" s="211" t="s">
        <v>19</v>
      </c>
      <c r="F1755" s="212" t="s">
        <v>2168</v>
      </c>
      <c r="G1755" s="210"/>
      <c r="H1755" s="213">
        <v>-0.19800000000000001</v>
      </c>
      <c r="I1755" s="214"/>
      <c r="J1755" s="210"/>
      <c r="K1755" s="210"/>
      <c r="L1755" s="215"/>
      <c r="M1755" s="216"/>
      <c r="N1755" s="217"/>
      <c r="O1755" s="217"/>
      <c r="P1755" s="217"/>
      <c r="Q1755" s="217"/>
      <c r="R1755" s="217"/>
      <c r="S1755" s="217"/>
      <c r="T1755" s="218"/>
      <c r="AT1755" s="219" t="s">
        <v>195</v>
      </c>
      <c r="AU1755" s="219" t="s">
        <v>82</v>
      </c>
      <c r="AV1755" s="14" t="s">
        <v>82</v>
      </c>
      <c r="AW1755" s="14" t="s">
        <v>35</v>
      </c>
      <c r="AX1755" s="14" t="s">
        <v>73</v>
      </c>
      <c r="AY1755" s="219" t="s">
        <v>185</v>
      </c>
    </row>
    <row r="1756" spans="2:51" s="13" customFormat="1" ht="11.25">
      <c r="B1756" s="198"/>
      <c r="C1756" s="199"/>
      <c r="D1756" s="200" t="s">
        <v>195</v>
      </c>
      <c r="E1756" s="201" t="s">
        <v>19</v>
      </c>
      <c r="F1756" s="202" t="s">
        <v>2790</v>
      </c>
      <c r="G1756" s="199"/>
      <c r="H1756" s="201" t="s">
        <v>19</v>
      </c>
      <c r="I1756" s="203"/>
      <c r="J1756" s="199"/>
      <c r="K1756" s="199"/>
      <c r="L1756" s="204"/>
      <c r="M1756" s="205"/>
      <c r="N1756" s="206"/>
      <c r="O1756" s="206"/>
      <c r="P1756" s="206"/>
      <c r="Q1756" s="206"/>
      <c r="R1756" s="206"/>
      <c r="S1756" s="206"/>
      <c r="T1756" s="207"/>
      <c r="AT1756" s="208" t="s">
        <v>195</v>
      </c>
      <c r="AU1756" s="208" t="s">
        <v>82</v>
      </c>
      <c r="AV1756" s="13" t="s">
        <v>80</v>
      </c>
      <c r="AW1756" s="13" t="s">
        <v>35</v>
      </c>
      <c r="AX1756" s="13" t="s">
        <v>73</v>
      </c>
      <c r="AY1756" s="208" t="s">
        <v>185</v>
      </c>
    </row>
    <row r="1757" spans="2:51" s="14" customFormat="1" ht="11.25">
      <c r="B1757" s="209"/>
      <c r="C1757" s="210"/>
      <c r="D1757" s="200" t="s">
        <v>195</v>
      </c>
      <c r="E1757" s="211" t="s">
        <v>19</v>
      </c>
      <c r="F1757" s="212" t="s">
        <v>2791</v>
      </c>
      <c r="G1757" s="210"/>
      <c r="H1757" s="213">
        <v>9.0609999999999999</v>
      </c>
      <c r="I1757" s="214"/>
      <c r="J1757" s="210"/>
      <c r="K1757" s="210"/>
      <c r="L1757" s="215"/>
      <c r="M1757" s="216"/>
      <c r="N1757" s="217"/>
      <c r="O1757" s="217"/>
      <c r="P1757" s="217"/>
      <c r="Q1757" s="217"/>
      <c r="R1757" s="217"/>
      <c r="S1757" s="217"/>
      <c r="T1757" s="218"/>
      <c r="AT1757" s="219" t="s">
        <v>195</v>
      </c>
      <c r="AU1757" s="219" t="s">
        <v>82</v>
      </c>
      <c r="AV1757" s="14" t="s">
        <v>82</v>
      </c>
      <c r="AW1757" s="14" t="s">
        <v>35</v>
      </c>
      <c r="AX1757" s="14" t="s">
        <v>73</v>
      </c>
      <c r="AY1757" s="219" t="s">
        <v>185</v>
      </c>
    </row>
    <row r="1758" spans="2:51" s="14" customFormat="1" ht="11.25">
      <c r="B1758" s="209"/>
      <c r="C1758" s="210"/>
      <c r="D1758" s="200" t="s">
        <v>195</v>
      </c>
      <c r="E1758" s="211" t="s">
        <v>19</v>
      </c>
      <c r="F1758" s="212" t="s">
        <v>2168</v>
      </c>
      <c r="G1758" s="210"/>
      <c r="H1758" s="213">
        <v>-0.19800000000000001</v>
      </c>
      <c r="I1758" s="214"/>
      <c r="J1758" s="210"/>
      <c r="K1758" s="210"/>
      <c r="L1758" s="215"/>
      <c r="M1758" s="216"/>
      <c r="N1758" s="217"/>
      <c r="O1758" s="217"/>
      <c r="P1758" s="217"/>
      <c r="Q1758" s="217"/>
      <c r="R1758" s="217"/>
      <c r="S1758" s="217"/>
      <c r="T1758" s="218"/>
      <c r="AT1758" s="219" t="s">
        <v>195</v>
      </c>
      <c r="AU1758" s="219" t="s">
        <v>82</v>
      </c>
      <c r="AV1758" s="14" t="s">
        <v>82</v>
      </c>
      <c r="AW1758" s="14" t="s">
        <v>35</v>
      </c>
      <c r="AX1758" s="14" t="s">
        <v>73</v>
      </c>
      <c r="AY1758" s="219" t="s">
        <v>185</v>
      </c>
    </row>
    <row r="1759" spans="2:51" s="13" customFormat="1" ht="11.25">
      <c r="B1759" s="198"/>
      <c r="C1759" s="199"/>
      <c r="D1759" s="200" t="s">
        <v>195</v>
      </c>
      <c r="E1759" s="201" t="s">
        <v>19</v>
      </c>
      <c r="F1759" s="202" t="s">
        <v>2285</v>
      </c>
      <c r="G1759" s="199"/>
      <c r="H1759" s="201" t="s">
        <v>19</v>
      </c>
      <c r="I1759" s="203"/>
      <c r="J1759" s="199"/>
      <c r="K1759" s="199"/>
      <c r="L1759" s="204"/>
      <c r="M1759" s="205"/>
      <c r="N1759" s="206"/>
      <c r="O1759" s="206"/>
      <c r="P1759" s="206"/>
      <c r="Q1759" s="206"/>
      <c r="R1759" s="206"/>
      <c r="S1759" s="206"/>
      <c r="T1759" s="207"/>
      <c r="AT1759" s="208" t="s">
        <v>195</v>
      </c>
      <c r="AU1759" s="208" t="s">
        <v>82</v>
      </c>
      <c r="AV1759" s="13" t="s">
        <v>80</v>
      </c>
      <c r="AW1759" s="13" t="s">
        <v>35</v>
      </c>
      <c r="AX1759" s="13" t="s">
        <v>73</v>
      </c>
      <c r="AY1759" s="208" t="s">
        <v>185</v>
      </c>
    </row>
    <row r="1760" spans="2:51" s="14" customFormat="1" ht="11.25">
      <c r="B1760" s="209"/>
      <c r="C1760" s="210"/>
      <c r="D1760" s="200" t="s">
        <v>195</v>
      </c>
      <c r="E1760" s="211" t="s">
        <v>19</v>
      </c>
      <c r="F1760" s="212" t="s">
        <v>2792</v>
      </c>
      <c r="G1760" s="210"/>
      <c r="H1760" s="213">
        <v>8.7949999999999999</v>
      </c>
      <c r="I1760" s="214"/>
      <c r="J1760" s="210"/>
      <c r="K1760" s="210"/>
      <c r="L1760" s="215"/>
      <c r="M1760" s="216"/>
      <c r="N1760" s="217"/>
      <c r="O1760" s="217"/>
      <c r="P1760" s="217"/>
      <c r="Q1760" s="217"/>
      <c r="R1760" s="217"/>
      <c r="S1760" s="217"/>
      <c r="T1760" s="218"/>
      <c r="AT1760" s="219" t="s">
        <v>195</v>
      </c>
      <c r="AU1760" s="219" t="s">
        <v>82</v>
      </c>
      <c r="AV1760" s="14" t="s">
        <v>82</v>
      </c>
      <c r="AW1760" s="14" t="s">
        <v>35</v>
      </c>
      <c r="AX1760" s="14" t="s">
        <v>73</v>
      </c>
      <c r="AY1760" s="219" t="s">
        <v>185</v>
      </c>
    </row>
    <row r="1761" spans="2:51" s="14" customFormat="1" ht="11.25">
      <c r="B1761" s="209"/>
      <c r="C1761" s="210"/>
      <c r="D1761" s="200" t="s">
        <v>195</v>
      </c>
      <c r="E1761" s="211" t="s">
        <v>19</v>
      </c>
      <c r="F1761" s="212" t="s">
        <v>2793</v>
      </c>
      <c r="G1761" s="210"/>
      <c r="H1761" s="213">
        <v>-0.19800000000000001</v>
      </c>
      <c r="I1761" s="214"/>
      <c r="J1761" s="210"/>
      <c r="K1761" s="210"/>
      <c r="L1761" s="215"/>
      <c r="M1761" s="216"/>
      <c r="N1761" s="217"/>
      <c r="O1761" s="217"/>
      <c r="P1761" s="217"/>
      <c r="Q1761" s="217"/>
      <c r="R1761" s="217"/>
      <c r="S1761" s="217"/>
      <c r="T1761" s="218"/>
      <c r="AT1761" s="219" t="s">
        <v>195</v>
      </c>
      <c r="AU1761" s="219" t="s">
        <v>82</v>
      </c>
      <c r="AV1761" s="14" t="s">
        <v>82</v>
      </c>
      <c r="AW1761" s="14" t="s">
        <v>35</v>
      </c>
      <c r="AX1761" s="14" t="s">
        <v>73</v>
      </c>
      <c r="AY1761" s="219" t="s">
        <v>185</v>
      </c>
    </row>
    <row r="1762" spans="2:51" s="13" customFormat="1" ht="11.25">
      <c r="B1762" s="198"/>
      <c r="C1762" s="199"/>
      <c r="D1762" s="200" t="s">
        <v>195</v>
      </c>
      <c r="E1762" s="201" t="s">
        <v>19</v>
      </c>
      <c r="F1762" s="202" t="s">
        <v>2287</v>
      </c>
      <c r="G1762" s="199"/>
      <c r="H1762" s="201" t="s">
        <v>19</v>
      </c>
      <c r="I1762" s="203"/>
      <c r="J1762" s="199"/>
      <c r="K1762" s="199"/>
      <c r="L1762" s="204"/>
      <c r="M1762" s="205"/>
      <c r="N1762" s="206"/>
      <c r="O1762" s="206"/>
      <c r="P1762" s="206"/>
      <c r="Q1762" s="206"/>
      <c r="R1762" s="206"/>
      <c r="S1762" s="206"/>
      <c r="T1762" s="207"/>
      <c r="AT1762" s="208" t="s">
        <v>195</v>
      </c>
      <c r="AU1762" s="208" t="s">
        <v>82</v>
      </c>
      <c r="AV1762" s="13" t="s">
        <v>80</v>
      </c>
      <c r="AW1762" s="13" t="s">
        <v>35</v>
      </c>
      <c r="AX1762" s="13" t="s">
        <v>73</v>
      </c>
      <c r="AY1762" s="208" t="s">
        <v>185</v>
      </c>
    </row>
    <row r="1763" spans="2:51" s="14" customFormat="1" ht="11.25">
      <c r="B1763" s="209"/>
      <c r="C1763" s="210"/>
      <c r="D1763" s="200" t="s">
        <v>195</v>
      </c>
      <c r="E1763" s="211" t="s">
        <v>19</v>
      </c>
      <c r="F1763" s="212" t="s">
        <v>2794</v>
      </c>
      <c r="G1763" s="210"/>
      <c r="H1763" s="213">
        <v>11.726000000000001</v>
      </c>
      <c r="I1763" s="214"/>
      <c r="J1763" s="210"/>
      <c r="K1763" s="210"/>
      <c r="L1763" s="215"/>
      <c r="M1763" s="216"/>
      <c r="N1763" s="217"/>
      <c r="O1763" s="217"/>
      <c r="P1763" s="217"/>
      <c r="Q1763" s="217"/>
      <c r="R1763" s="217"/>
      <c r="S1763" s="217"/>
      <c r="T1763" s="218"/>
      <c r="AT1763" s="219" t="s">
        <v>195</v>
      </c>
      <c r="AU1763" s="219" t="s">
        <v>82</v>
      </c>
      <c r="AV1763" s="14" t="s">
        <v>82</v>
      </c>
      <c r="AW1763" s="14" t="s">
        <v>35</v>
      </c>
      <c r="AX1763" s="14" t="s">
        <v>73</v>
      </c>
      <c r="AY1763" s="219" t="s">
        <v>185</v>
      </c>
    </row>
    <row r="1764" spans="2:51" s="14" customFormat="1" ht="11.25">
      <c r="B1764" s="209"/>
      <c r="C1764" s="210"/>
      <c r="D1764" s="200" t="s">
        <v>195</v>
      </c>
      <c r="E1764" s="211" t="s">
        <v>19</v>
      </c>
      <c r="F1764" s="212" t="s">
        <v>2168</v>
      </c>
      <c r="G1764" s="210"/>
      <c r="H1764" s="213">
        <v>-0.19800000000000001</v>
      </c>
      <c r="I1764" s="214"/>
      <c r="J1764" s="210"/>
      <c r="K1764" s="210"/>
      <c r="L1764" s="215"/>
      <c r="M1764" s="216"/>
      <c r="N1764" s="217"/>
      <c r="O1764" s="217"/>
      <c r="P1764" s="217"/>
      <c r="Q1764" s="217"/>
      <c r="R1764" s="217"/>
      <c r="S1764" s="217"/>
      <c r="T1764" s="218"/>
      <c r="AT1764" s="219" t="s">
        <v>195</v>
      </c>
      <c r="AU1764" s="219" t="s">
        <v>82</v>
      </c>
      <c r="AV1764" s="14" t="s">
        <v>82</v>
      </c>
      <c r="AW1764" s="14" t="s">
        <v>35</v>
      </c>
      <c r="AX1764" s="14" t="s">
        <v>73</v>
      </c>
      <c r="AY1764" s="219" t="s">
        <v>185</v>
      </c>
    </row>
    <row r="1765" spans="2:51" s="13" customFormat="1" ht="11.25">
      <c r="B1765" s="198"/>
      <c r="C1765" s="199"/>
      <c r="D1765" s="200" t="s">
        <v>195</v>
      </c>
      <c r="E1765" s="201" t="s">
        <v>19</v>
      </c>
      <c r="F1765" s="202" t="s">
        <v>2305</v>
      </c>
      <c r="G1765" s="199"/>
      <c r="H1765" s="201" t="s">
        <v>19</v>
      </c>
      <c r="I1765" s="203"/>
      <c r="J1765" s="199"/>
      <c r="K1765" s="199"/>
      <c r="L1765" s="204"/>
      <c r="M1765" s="205"/>
      <c r="N1765" s="206"/>
      <c r="O1765" s="206"/>
      <c r="P1765" s="206"/>
      <c r="Q1765" s="206"/>
      <c r="R1765" s="206"/>
      <c r="S1765" s="206"/>
      <c r="T1765" s="207"/>
      <c r="AT1765" s="208" t="s">
        <v>195</v>
      </c>
      <c r="AU1765" s="208" t="s">
        <v>82</v>
      </c>
      <c r="AV1765" s="13" t="s">
        <v>80</v>
      </c>
      <c r="AW1765" s="13" t="s">
        <v>35</v>
      </c>
      <c r="AX1765" s="13" t="s">
        <v>73</v>
      </c>
      <c r="AY1765" s="208" t="s">
        <v>185</v>
      </c>
    </row>
    <row r="1766" spans="2:51" s="14" customFormat="1" ht="11.25">
      <c r="B1766" s="209"/>
      <c r="C1766" s="210"/>
      <c r="D1766" s="200" t="s">
        <v>195</v>
      </c>
      <c r="E1766" s="211" t="s">
        <v>19</v>
      </c>
      <c r="F1766" s="212" t="s">
        <v>2795</v>
      </c>
      <c r="G1766" s="210"/>
      <c r="H1766" s="213">
        <v>64.650999999999996</v>
      </c>
      <c r="I1766" s="214"/>
      <c r="J1766" s="210"/>
      <c r="K1766" s="210"/>
      <c r="L1766" s="215"/>
      <c r="M1766" s="216"/>
      <c r="N1766" s="217"/>
      <c r="O1766" s="217"/>
      <c r="P1766" s="217"/>
      <c r="Q1766" s="217"/>
      <c r="R1766" s="217"/>
      <c r="S1766" s="217"/>
      <c r="T1766" s="218"/>
      <c r="AT1766" s="219" t="s">
        <v>195</v>
      </c>
      <c r="AU1766" s="219" t="s">
        <v>82</v>
      </c>
      <c r="AV1766" s="14" t="s">
        <v>82</v>
      </c>
      <c r="AW1766" s="14" t="s">
        <v>35</v>
      </c>
      <c r="AX1766" s="14" t="s">
        <v>73</v>
      </c>
      <c r="AY1766" s="219" t="s">
        <v>185</v>
      </c>
    </row>
    <row r="1767" spans="2:51" s="14" customFormat="1" ht="11.25">
      <c r="B1767" s="209"/>
      <c r="C1767" s="210"/>
      <c r="D1767" s="200" t="s">
        <v>195</v>
      </c>
      <c r="E1767" s="211" t="s">
        <v>19</v>
      </c>
      <c r="F1767" s="212" t="s">
        <v>1619</v>
      </c>
      <c r="G1767" s="210"/>
      <c r="H1767" s="213">
        <v>2.4</v>
      </c>
      <c r="I1767" s="214"/>
      <c r="J1767" s="210"/>
      <c r="K1767" s="210"/>
      <c r="L1767" s="215"/>
      <c r="M1767" s="216"/>
      <c r="N1767" s="217"/>
      <c r="O1767" s="217"/>
      <c r="P1767" s="217"/>
      <c r="Q1767" s="217"/>
      <c r="R1767" s="217"/>
      <c r="S1767" s="217"/>
      <c r="T1767" s="218"/>
      <c r="AT1767" s="219" t="s">
        <v>195</v>
      </c>
      <c r="AU1767" s="219" t="s">
        <v>82</v>
      </c>
      <c r="AV1767" s="14" t="s">
        <v>82</v>
      </c>
      <c r="AW1767" s="14" t="s">
        <v>35</v>
      </c>
      <c r="AX1767" s="14" t="s">
        <v>73</v>
      </c>
      <c r="AY1767" s="219" t="s">
        <v>185</v>
      </c>
    </row>
    <row r="1768" spans="2:51" s="14" customFormat="1" ht="11.25">
      <c r="B1768" s="209"/>
      <c r="C1768" s="210"/>
      <c r="D1768" s="200" t="s">
        <v>195</v>
      </c>
      <c r="E1768" s="211" t="s">
        <v>19</v>
      </c>
      <c r="F1768" s="212" t="s">
        <v>2174</v>
      </c>
      <c r="G1768" s="210"/>
      <c r="H1768" s="213">
        <v>-9.75</v>
      </c>
      <c r="I1768" s="214"/>
      <c r="J1768" s="210"/>
      <c r="K1768" s="210"/>
      <c r="L1768" s="215"/>
      <c r="M1768" s="216"/>
      <c r="N1768" s="217"/>
      <c r="O1768" s="217"/>
      <c r="P1768" s="217"/>
      <c r="Q1768" s="217"/>
      <c r="R1768" s="217"/>
      <c r="S1768" s="217"/>
      <c r="T1768" s="218"/>
      <c r="AT1768" s="219" t="s">
        <v>195</v>
      </c>
      <c r="AU1768" s="219" t="s">
        <v>82</v>
      </c>
      <c r="AV1768" s="14" t="s">
        <v>82</v>
      </c>
      <c r="AW1768" s="14" t="s">
        <v>35</v>
      </c>
      <c r="AX1768" s="14" t="s">
        <v>73</v>
      </c>
      <c r="AY1768" s="219" t="s">
        <v>185</v>
      </c>
    </row>
    <row r="1769" spans="2:51" s="13" customFormat="1" ht="11.25">
      <c r="B1769" s="198"/>
      <c r="C1769" s="199"/>
      <c r="D1769" s="200" t="s">
        <v>195</v>
      </c>
      <c r="E1769" s="201" t="s">
        <v>19</v>
      </c>
      <c r="F1769" s="202" t="s">
        <v>2307</v>
      </c>
      <c r="G1769" s="199"/>
      <c r="H1769" s="201" t="s">
        <v>19</v>
      </c>
      <c r="I1769" s="203"/>
      <c r="J1769" s="199"/>
      <c r="K1769" s="199"/>
      <c r="L1769" s="204"/>
      <c r="M1769" s="205"/>
      <c r="N1769" s="206"/>
      <c r="O1769" s="206"/>
      <c r="P1769" s="206"/>
      <c r="Q1769" s="206"/>
      <c r="R1769" s="206"/>
      <c r="S1769" s="206"/>
      <c r="T1769" s="207"/>
      <c r="AT1769" s="208" t="s">
        <v>195</v>
      </c>
      <c r="AU1769" s="208" t="s">
        <v>82</v>
      </c>
      <c r="AV1769" s="13" t="s">
        <v>80</v>
      </c>
      <c r="AW1769" s="13" t="s">
        <v>35</v>
      </c>
      <c r="AX1769" s="13" t="s">
        <v>73</v>
      </c>
      <c r="AY1769" s="208" t="s">
        <v>185</v>
      </c>
    </row>
    <row r="1770" spans="2:51" s="14" customFormat="1" ht="11.25">
      <c r="B1770" s="209"/>
      <c r="C1770" s="210"/>
      <c r="D1770" s="200" t="s">
        <v>195</v>
      </c>
      <c r="E1770" s="211" t="s">
        <v>19</v>
      </c>
      <c r="F1770" s="212" t="s">
        <v>2796</v>
      </c>
      <c r="G1770" s="210"/>
      <c r="H1770" s="213">
        <v>50.777999999999999</v>
      </c>
      <c r="I1770" s="214"/>
      <c r="J1770" s="210"/>
      <c r="K1770" s="210"/>
      <c r="L1770" s="215"/>
      <c r="M1770" s="216"/>
      <c r="N1770" s="217"/>
      <c r="O1770" s="217"/>
      <c r="P1770" s="217"/>
      <c r="Q1770" s="217"/>
      <c r="R1770" s="217"/>
      <c r="S1770" s="217"/>
      <c r="T1770" s="218"/>
      <c r="AT1770" s="219" t="s">
        <v>195</v>
      </c>
      <c r="AU1770" s="219" t="s">
        <v>82</v>
      </c>
      <c r="AV1770" s="14" t="s">
        <v>82</v>
      </c>
      <c r="AW1770" s="14" t="s">
        <v>35</v>
      </c>
      <c r="AX1770" s="14" t="s">
        <v>73</v>
      </c>
      <c r="AY1770" s="219" t="s">
        <v>185</v>
      </c>
    </row>
    <row r="1771" spans="2:51" s="14" customFormat="1" ht="11.25">
      <c r="B1771" s="209"/>
      <c r="C1771" s="210"/>
      <c r="D1771" s="200" t="s">
        <v>195</v>
      </c>
      <c r="E1771" s="211" t="s">
        <v>19</v>
      </c>
      <c r="F1771" s="212" t="s">
        <v>1623</v>
      </c>
      <c r="G1771" s="210"/>
      <c r="H1771" s="213">
        <v>3.78</v>
      </c>
      <c r="I1771" s="214"/>
      <c r="J1771" s="210"/>
      <c r="K1771" s="210"/>
      <c r="L1771" s="215"/>
      <c r="M1771" s="216"/>
      <c r="N1771" s="217"/>
      <c r="O1771" s="217"/>
      <c r="P1771" s="217"/>
      <c r="Q1771" s="217"/>
      <c r="R1771" s="217"/>
      <c r="S1771" s="217"/>
      <c r="T1771" s="218"/>
      <c r="AT1771" s="219" t="s">
        <v>195</v>
      </c>
      <c r="AU1771" s="219" t="s">
        <v>82</v>
      </c>
      <c r="AV1771" s="14" t="s">
        <v>82</v>
      </c>
      <c r="AW1771" s="14" t="s">
        <v>35</v>
      </c>
      <c r="AX1771" s="14" t="s">
        <v>73</v>
      </c>
      <c r="AY1771" s="219" t="s">
        <v>185</v>
      </c>
    </row>
    <row r="1772" spans="2:51" s="14" customFormat="1" ht="11.25">
      <c r="B1772" s="209"/>
      <c r="C1772" s="210"/>
      <c r="D1772" s="200" t="s">
        <v>195</v>
      </c>
      <c r="E1772" s="211" t="s">
        <v>19</v>
      </c>
      <c r="F1772" s="212" t="s">
        <v>2797</v>
      </c>
      <c r="G1772" s="210"/>
      <c r="H1772" s="213">
        <v>-11.1</v>
      </c>
      <c r="I1772" s="214"/>
      <c r="J1772" s="210"/>
      <c r="K1772" s="210"/>
      <c r="L1772" s="215"/>
      <c r="M1772" s="216"/>
      <c r="N1772" s="217"/>
      <c r="O1772" s="217"/>
      <c r="P1772" s="217"/>
      <c r="Q1772" s="217"/>
      <c r="R1772" s="217"/>
      <c r="S1772" s="217"/>
      <c r="T1772" s="218"/>
      <c r="AT1772" s="219" t="s">
        <v>195</v>
      </c>
      <c r="AU1772" s="219" t="s">
        <v>82</v>
      </c>
      <c r="AV1772" s="14" t="s">
        <v>82</v>
      </c>
      <c r="AW1772" s="14" t="s">
        <v>35</v>
      </c>
      <c r="AX1772" s="14" t="s">
        <v>73</v>
      </c>
      <c r="AY1772" s="219" t="s">
        <v>185</v>
      </c>
    </row>
    <row r="1773" spans="2:51" s="13" customFormat="1" ht="11.25">
      <c r="B1773" s="198"/>
      <c r="C1773" s="199"/>
      <c r="D1773" s="200" t="s">
        <v>195</v>
      </c>
      <c r="E1773" s="201" t="s">
        <v>19</v>
      </c>
      <c r="F1773" s="202" t="s">
        <v>2309</v>
      </c>
      <c r="G1773" s="199"/>
      <c r="H1773" s="201" t="s">
        <v>19</v>
      </c>
      <c r="I1773" s="203"/>
      <c r="J1773" s="199"/>
      <c r="K1773" s="199"/>
      <c r="L1773" s="204"/>
      <c r="M1773" s="205"/>
      <c r="N1773" s="206"/>
      <c r="O1773" s="206"/>
      <c r="P1773" s="206"/>
      <c r="Q1773" s="206"/>
      <c r="R1773" s="206"/>
      <c r="S1773" s="206"/>
      <c r="T1773" s="207"/>
      <c r="AT1773" s="208" t="s">
        <v>195</v>
      </c>
      <c r="AU1773" s="208" t="s">
        <v>82</v>
      </c>
      <c r="AV1773" s="13" t="s">
        <v>80</v>
      </c>
      <c r="AW1773" s="13" t="s">
        <v>35</v>
      </c>
      <c r="AX1773" s="13" t="s">
        <v>73</v>
      </c>
      <c r="AY1773" s="208" t="s">
        <v>185</v>
      </c>
    </row>
    <row r="1774" spans="2:51" s="14" customFormat="1" ht="11.25">
      <c r="B1774" s="209"/>
      <c r="C1774" s="210"/>
      <c r="D1774" s="200" t="s">
        <v>195</v>
      </c>
      <c r="E1774" s="211" t="s">
        <v>19</v>
      </c>
      <c r="F1774" s="212" t="s">
        <v>2798</v>
      </c>
      <c r="G1774" s="210"/>
      <c r="H1774" s="213">
        <v>38.177</v>
      </c>
      <c r="I1774" s="214"/>
      <c r="J1774" s="210"/>
      <c r="K1774" s="210"/>
      <c r="L1774" s="215"/>
      <c r="M1774" s="216"/>
      <c r="N1774" s="217"/>
      <c r="O1774" s="217"/>
      <c r="P1774" s="217"/>
      <c r="Q1774" s="217"/>
      <c r="R1774" s="217"/>
      <c r="S1774" s="217"/>
      <c r="T1774" s="218"/>
      <c r="AT1774" s="219" t="s">
        <v>195</v>
      </c>
      <c r="AU1774" s="219" t="s">
        <v>82</v>
      </c>
      <c r="AV1774" s="14" t="s">
        <v>82</v>
      </c>
      <c r="AW1774" s="14" t="s">
        <v>35</v>
      </c>
      <c r="AX1774" s="14" t="s">
        <v>73</v>
      </c>
      <c r="AY1774" s="219" t="s">
        <v>185</v>
      </c>
    </row>
    <row r="1775" spans="2:51" s="14" customFormat="1" ht="11.25">
      <c r="B1775" s="209"/>
      <c r="C1775" s="210"/>
      <c r="D1775" s="200" t="s">
        <v>195</v>
      </c>
      <c r="E1775" s="211" t="s">
        <v>19</v>
      </c>
      <c r="F1775" s="212" t="s">
        <v>2311</v>
      </c>
      <c r="G1775" s="210"/>
      <c r="H1775" s="213">
        <v>1.56</v>
      </c>
      <c r="I1775" s="214"/>
      <c r="J1775" s="210"/>
      <c r="K1775" s="210"/>
      <c r="L1775" s="215"/>
      <c r="M1775" s="216"/>
      <c r="N1775" s="217"/>
      <c r="O1775" s="217"/>
      <c r="P1775" s="217"/>
      <c r="Q1775" s="217"/>
      <c r="R1775" s="217"/>
      <c r="S1775" s="217"/>
      <c r="T1775" s="218"/>
      <c r="AT1775" s="219" t="s">
        <v>195</v>
      </c>
      <c r="AU1775" s="219" t="s">
        <v>82</v>
      </c>
      <c r="AV1775" s="14" t="s">
        <v>82</v>
      </c>
      <c r="AW1775" s="14" t="s">
        <v>35</v>
      </c>
      <c r="AX1775" s="14" t="s">
        <v>73</v>
      </c>
      <c r="AY1775" s="219" t="s">
        <v>185</v>
      </c>
    </row>
    <row r="1776" spans="2:51" s="14" customFormat="1" ht="11.25">
      <c r="B1776" s="209"/>
      <c r="C1776" s="210"/>
      <c r="D1776" s="200" t="s">
        <v>195</v>
      </c>
      <c r="E1776" s="211" t="s">
        <v>19</v>
      </c>
      <c r="F1776" s="212" t="s">
        <v>2799</v>
      </c>
      <c r="G1776" s="210"/>
      <c r="H1776" s="213">
        <v>-9.6999999999999993</v>
      </c>
      <c r="I1776" s="214"/>
      <c r="J1776" s="210"/>
      <c r="K1776" s="210"/>
      <c r="L1776" s="215"/>
      <c r="M1776" s="216"/>
      <c r="N1776" s="217"/>
      <c r="O1776" s="217"/>
      <c r="P1776" s="217"/>
      <c r="Q1776" s="217"/>
      <c r="R1776" s="217"/>
      <c r="S1776" s="217"/>
      <c r="T1776" s="218"/>
      <c r="AT1776" s="219" t="s">
        <v>195</v>
      </c>
      <c r="AU1776" s="219" t="s">
        <v>82</v>
      </c>
      <c r="AV1776" s="14" t="s">
        <v>82</v>
      </c>
      <c r="AW1776" s="14" t="s">
        <v>35</v>
      </c>
      <c r="AX1776" s="14" t="s">
        <v>73</v>
      </c>
      <c r="AY1776" s="219" t="s">
        <v>185</v>
      </c>
    </row>
    <row r="1777" spans="2:51" s="13" customFormat="1" ht="11.25">
      <c r="B1777" s="198"/>
      <c r="C1777" s="199"/>
      <c r="D1777" s="200" t="s">
        <v>195</v>
      </c>
      <c r="E1777" s="201" t="s">
        <v>19</v>
      </c>
      <c r="F1777" s="202" t="s">
        <v>2313</v>
      </c>
      <c r="G1777" s="199"/>
      <c r="H1777" s="201" t="s">
        <v>19</v>
      </c>
      <c r="I1777" s="203"/>
      <c r="J1777" s="199"/>
      <c r="K1777" s="199"/>
      <c r="L1777" s="204"/>
      <c r="M1777" s="205"/>
      <c r="N1777" s="206"/>
      <c r="O1777" s="206"/>
      <c r="P1777" s="206"/>
      <c r="Q1777" s="206"/>
      <c r="R1777" s="206"/>
      <c r="S1777" s="206"/>
      <c r="T1777" s="207"/>
      <c r="AT1777" s="208" t="s">
        <v>195</v>
      </c>
      <c r="AU1777" s="208" t="s">
        <v>82</v>
      </c>
      <c r="AV1777" s="13" t="s">
        <v>80</v>
      </c>
      <c r="AW1777" s="13" t="s">
        <v>35</v>
      </c>
      <c r="AX1777" s="13" t="s">
        <v>73</v>
      </c>
      <c r="AY1777" s="208" t="s">
        <v>185</v>
      </c>
    </row>
    <row r="1778" spans="2:51" s="14" customFormat="1" ht="11.25">
      <c r="B1778" s="209"/>
      <c r="C1778" s="210"/>
      <c r="D1778" s="200" t="s">
        <v>195</v>
      </c>
      <c r="E1778" s="211" t="s">
        <v>19</v>
      </c>
      <c r="F1778" s="212" t="s">
        <v>2800</v>
      </c>
      <c r="G1778" s="210"/>
      <c r="H1778" s="213">
        <v>51.893999999999998</v>
      </c>
      <c r="I1778" s="214"/>
      <c r="J1778" s="210"/>
      <c r="K1778" s="210"/>
      <c r="L1778" s="215"/>
      <c r="M1778" s="216"/>
      <c r="N1778" s="217"/>
      <c r="O1778" s="217"/>
      <c r="P1778" s="217"/>
      <c r="Q1778" s="217"/>
      <c r="R1778" s="217"/>
      <c r="S1778" s="217"/>
      <c r="T1778" s="218"/>
      <c r="AT1778" s="219" t="s">
        <v>195</v>
      </c>
      <c r="AU1778" s="219" t="s">
        <v>82</v>
      </c>
      <c r="AV1778" s="14" t="s">
        <v>82</v>
      </c>
      <c r="AW1778" s="14" t="s">
        <v>35</v>
      </c>
      <c r="AX1778" s="14" t="s">
        <v>73</v>
      </c>
      <c r="AY1778" s="219" t="s">
        <v>185</v>
      </c>
    </row>
    <row r="1779" spans="2:51" s="14" customFormat="1" ht="11.25">
      <c r="B1779" s="209"/>
      <c r="C1779" s="210"/>
      <c r="D1779" s="200" t="s">
        <v>195</v>
      </c>
      <c r="E1779" s="211" t="s">
        <v>19</v>
      </c>
      <c r="F1779" s="212" t="s">
        <v>1623</v>
      </c>
      <c r="G1779" s="210"/>
      <c r="H1779" s="213">
        <v>3.78</v>
      </c>
      <c r="I1779" s="214"/>
      <c r="J1779" s="210"/>
      <c r="K1779" s="210"/>
      <c r="L1779" s="215"/>
      <c r="M1779" s="216"/>
      <c r="N1779" s="217"/>
      <c r="O1779" s="217"/>
      <c r="P1779" s="217"/>
      <c r="Q1779" s="217"/>
      <c r="R1779" s="217"/>
      <c r="S1779" s="217"/>
      <c r="T1779" s="218"/>
      <c r="AT1779" s="219" t="s">
        <v>195</v>
      </c>
      <c r="AU1779" s="219" t="s">
        <v>82</v>
      </c>
      <c r="AV1779" s="14" t="s">
        <v>82</v>
      </c>
      <c r="AW1779" s="14" t="s">
        <v>35</v>
      </c>
      <c r="AX1779" s="14" t="s">
        <v>73</v>
      </c>
      <c r="AY1779" s="219" t="s">
        <v>185</v>
      </c>
    </row>
    <row r="1780" spans="2:51" s="14" customFormat="1" ht="11.25">
      <c r="B1780" s="209"/>
      <c r="C1780" s="210"/>
      <c r="D1780" s="200" t="s">
        <v>195</v>
      </c>
      <c r="E1780" s="211" t="s">
        <v>19</v>
      </c>
      <c r="F1780" s="212" t="s">
        <v>2797</v>
      </c>
      <c r="G1780" s="210"/>
      <c r="H1780" s="213">
        <v>-11.1</v>
      </c>
      <c r="I1780" s="214"/>
      <c r="J1780" s="210"/>
      <c r="K1780" s="210"/>
      <c r="L1780" s="215"/>
      <c r="M1780" s="216"/>
      <c r="N1780" s="217"/>
      <c r="O1780" s="217"/>
      <c r="P1780" s="217"/>
      <c r="Q1780" s="217"/>
      <c r="R1780" s="217"/>
      <c r="S1780" s="217"/>
      <c r="T1780" s="218"/>
      <c r="AT1780" s="219" t="s">
        <v>195</v>
      </c>
      <c r="AU1780" s="219" t="s">
        <v>82</v>
      </c>
      <c r="AV1780" s="14" t="s">
        <v>82</v>
      </c>
      <c r="AW1780" s="14" t="s">
        <v>35</v>
      </c>
      <c r="AX1780" s="14" t="s">
        <v>73</v>
      </c>
      <c r="AY1780" s="219" t="s">
        <v>185</v>
      </c>
    </row>
    <row r="1781" spans="2:51" s="13" customFormat="1" ht="11.25">
      <c r="B1781" s="198"/>
      <c r="C1781" s="199"/>
      <c r="D1781" s="200" t="s">
        <v>195</v>
      </c>
      <c r="E1781" s="201" t="s">
        <v>19</v>
      </c>
      <c r="F1781" s="202" t="s">
        <v>2315</v>
      </c>
      <c r="G1781" s="199"/>
      <c r="H1781" s="201" t="s">
        <v>19</v>
      </c>
      <c r="I1781" s="203"/>
      <c r="J1781" s="199"/>
      <c r="K1781" s="199"/>
      <c r="L1781" s="204"/>
      <c r="M1781" s="205"/>
      <c r="N1781" s="206"/>
      <c r="O1781" s="206"/>
      <c r="P1781" s="206"/>
      <c r="Q1781" s="206"/>
      <c r="R1781" s="206"/>
      <c r="S1781" s="206"/>
      <c r="T1781" s="207"/>
      <c r="AT1781" s="208" t="s">
        <v>195</v>
      </c>
      <c r="AU1781" s="208" t="s">
        <v>82</v>
      </c>
      <c r="AV1781" s="13" t="s">
        <v>80</v>
      </c>
      <c r="AW1781" s="13" t="s">
        <v>35</v>
      </c>
      <c r="AX1781" s="13" t="s">
        <v>73</v>
      </c>
      <c r="AY1781" s="208" t="s">
        <v>185</v>
      </c>
    </row>
    <row r="1782" spans="2:51" s="14" customFormat="1" ht="11.25">
      <c r="B1782" s="209"/>
      <c r="C1782" s="210"/>
      <c r="D1782" s="200" t="s">
        <v>195</v>
      </c>
      <c r="E1782" s="211" t="s">
        <v>19</v>
      </c>
      <c r="F1782" s="212" t="s">
        <v>2801</v>
      </c>
      <c r="G1782" s="210"/>
      <c r="H1782" s="213">
        <v>45.648000000000003</v>
      </c>
      <c r="I1782" s="214"/>
      <c r="J1782" s="210"/>
      <c r="K1782" s="210"/>
      <c r="L1782" s="215"/>
      <c r="M1782" s="216"/>
      <c r="N1782" s="217"/>
      <c r="O1782" s="217"/>
      <c r="P1782" s="217"/>
      <c r="Q1782" s="217"/>
      <c r="R1782" s="217"/>
      <c r="S1782" s="217"/>
      <c r="T1782" s="218"/>
      <c r="AT1782" s="219" t="s">
        <v>195</v>
      </c>
      <c r="AU1782" s="219" t="s">
        <v>82</v>
      </c>
      <c r="AV1782" s="14" t="s">
        <v>82</v>
      </c>
      <c r="AW1782" s="14" t="s">
        <v>35</v>
      </c>
      <c r="AX1782" s="14" t="s">
        <v>73</v>
      </c>
      <c r="AY1782" s="219" t="s">
        <v>185</v>
      </c>
    </row>
    <row r="1783" spans="2:51" s="14" customFormat="1" ht="11.25">
      <c r="B1783" s="209"/>
      <c r="C1783" s="210"/>
      <c r="D1783" s="200" t="s">
        <v>195</v>
      </c>
      <c r="E1783" s="211" t="s">
        <v>19</v>
      </c>
      <c r="F1783" s="212" t="s">
        <v>1629</v>
      </c>
      <c r="G1783" s="210"/>
      <c r="H1783" s="213">
        <v>2.1</v>
      </c>
      <c r="I1783" s="214"/>
      <c r="J1783" s="210"/>
      <c r="K1783" s="210"/>
      <c r="L1783" s="215"/>
      <c r="M1783" s="216"/>
      <c r="N1783" s="217"/>
      <c r="O1783" s="217"/>
      <c r="P1783" s="217"/>
      <c r="Q1783" s="217"/>
      <c r="R1783" s="217"/>
      <c r="S1783" s="217"/>
      <c r="T1783" s="218"/>
      <c r="AT1783" s="219" t="s">
        <v>195</v>
      </c>
      <c r="AU1783" s="219" t="s">
        <v>82</v>
      </c>
      <c r="AV1783" s="14" t="s">
        <v>82</v>
      </c>
      <c r="AW1783" s="14" t="s">
        <v>35</v>
      </c>
      <c r="AX1783" s="14" t="s">
        <v>73</v>
      </c>
      <c r="AY1783" s="219" t="s">
        <v>185</v>
      </c>
    </row>
    <row r="1784" spans="2:51" s="14" customFormat="1" ht="11.25">
      <c r="B1784" s="209"/>
      <c r="C1784" s="210"/>
      <c r="D1784" s="200" t="s">
        <v>195</v>
      </c>
      <c r="E1784" s="211" t="s">
        <v>19</v>
      </c>
      <c r="F1784" s="212" t="s">
        <v>2182</v>
      </c>
      <c r="G1784" s="210"/>
      <c r="H1784" s="213">
        <v>-6.75</v>
      </c>
      <c r="I1784" s="214"/>
      <c r="J1784" s="210"/>
      <c r="K1784" s="210"/>
      <c r="L1784" s="215"/>
      <c r="M1784" s="216"/>
      <c r="N1784" s="217"/>
      <c r="O1784" s="217"/>
      <c r="P1784" s="217"/>
      <c r="Q1784" s="217"/>
      <c r="R1784" s="217"/>
      <c r="S1784" s="217"/>
      <c r="T1784" s="218"/>
      <c r="AT1784" s="219" t="s">
        <v>195</v>
      </c>
      <c r="AU1784" s="219" t="s">
        <v>82</v>
      </c>
      <c r="AV1784" s="14" t="s">
        <v>82</v>
      </c>
      <c r="AW1784" s="14" t="s">
        <v>35</v>
      </c>
      <c r="AX1784" s="14" t="s">
        <v>73</v>
      </c>
      <c r="AY1784" s="219" t="s">
        <v>185</v>
      </c>
    </row>
    <row r="1785" spans="2:51" s="13" customFormat="1" ht="11.25">
      <c r="B1785" s="198"/>
      <c r="C1785" s="199"/>
      <c r="D1785" s="200" t="s">
        <v>195</v>
      </c>
      <c r="E1785" s="201" t="s">
        <v>19</v>
      </c>
      <c r="F1785" s="202" t="s">
        <v>2317</v>
      </c>
      <c r="G1785" s="199"/>
      <c r="H1785" s="201" t="s">
        <v>19</v>
      </c>
      <c r="I1785" s="203"/>
      <c r="J1785" s="199"/>
      <c r="K1785" s="199"/>
      <c r="L1785" s="204"/>
      <c r="M1785" s="205"/>
      <c r="N1785" s="206"/>
      <c r="O1785" s="206"/>
      <c r="P1785" s="206"/>
      <c r="Q1785" s="206"/>
      <c r="R1785" s="206"/>
      <c r="S1785" s="206"/>
      <c r="T1785" s="207"/>
      <c r="AT1785" s="208" t="s">
        <v>195</v>
      </c>
      <c r="AU1785" s="208" t="s">
        <v>82</v>
      </c>
      <c r="AV1785" s="13" t="s">
        <v>80</v>
      </c>
      <c r="AW1785" s="13" t="s">
        <v>35</v>
      </c>
      <c r="AX1785" s="13" t="s">
        <v>73</v>
      </c>
      <c r="AY1785" s="208" t="s">
        <v>185</v>
      </c>
    </row>
    <row r="1786" spans="2:51" s="14" customFormat="1" ht="11.25">
      <c r="B1786" s="209"/>
      <c r="C1786" s="210"/>
      <c r="D1786" s="200" t="s">
        <v>195</v>
      </c>
      <c r="E1786" s="211" t="s">
        <v>19</v>
      </c>
      <c r="F1786" s="212" t="s">
        <v>2318</v>
      </c>
      <c r="G1786" s="210"/>
      <c r="H1786" s="213">
        <v>10.664</v>
      </c>
      <c r="I1786" s="214"/>
      <c r="J1786" s="210"/>
      <c r="K1786" s="210"/>
      <c r="L1786" s="215"/>
      <c r="M1786" s="216"/>
      <c r="N1786" s="217"/>
      <c r="O1786" s="217"/>
      <c r="P1786" s="217"/>
      <c r="Q1786" s="217"/>
      <c r="R1786" s="217"/>
      <c r="S1786" s="217"/>
      <c r="T1786" s="218"/>
      <c r="AT1786" s="219" t="s">
        <v>195</v>
      </c>
      <c r="AU1786" s="219" t="s">
        <v>82</v>
      </c>
      <c r="AV1786" s="14" t="s">
        <v>82</v>
      </c>
      <c r="AW1786" s="14" t="s">
        <v>35</v>
      </c>
      <c r="AX1786" s="14" t="s">
        <v>73</v>
      </c>
      <c r="AY1786" s="219" t="s">
        <v>185</v>
      </c>
    </row>
    <row r="1787" spans="2:51" s="14" customFormat="1" ht="11.25">
      <c r="B1787" s="209"/>
      <c r="C1787" s="210"/>
      <c r="D1787" s="200" t="s">
        <v>195</v>
      </c>
      <c r="E1787" s="211" t="s">
        <v>19</v>
      </c>
      <c r="F1787" s="212" t="s">
        <v>2802</v>
      </c>
      <c r="G1787" s="210"/>
      <c r="H1787" s="213">
        <v>38.192</v>
      </c>
      <c r="I1787" s="214"/>
      <c r="J1787" s="210"/>
      <c r="K1787" s="210"/>
      <c r="L1787" s="215"/>
      <c r="M1787" s="216"/>
      <c r="N1787" s="217"/>
      <c r="O1787" s="217"/>
      <c r="P1787" s="217"/>
      <c r="Q1787" s="217"/>
      <c r="R1787" s="217"/>
      <c r="S1787" s="217"/>
      <c r="T1787" s="218"/>
      <c r="AT1787" s="219" t="s">
        <v>195</v>
      </c>
      <c r="AU1787" s="219" t="s">
        <v>82</v>
      </c>
      <c r="AV1787" s="14" t="s">
        <v>82</v>
      </c>
      <c r="AW1787" s="14" t="s">
        <v>35</v>
      </c>
      <c r="AX1787" s="14" t="s">
        <v>73</v>
      </c>
      <c r="AY1787" s="219" t="s">
        <v>185</v>
      </c>
    </row>
    <row r="1788" spans="2:51" s="14" customFormat="1" ht="11.25">
      <c r="B1788" s="209"/>
      <c r="C1788" s="210"/>
      <c r="D1788" s="200" t="s">
        <v>195</v>
      </c>
      <c r="E1788" s="211" t="s">
        <v>19</v>
      </c>
      <c r="F1788" s="212" t="s">
        <v>2528</v>
      </c>
      <c r="G1788" s="210"/>
      <c r="H1788" s="213">
        <v>-5.5679999999999996</v>
      </c>
      <c r="I1788" s="214"/>
      <c r="J1788" s="210"/>
      <c r="K1788" s="210"/>
      <c r="L1788" s="215"/>
      <c r="M1788" s="216"/>
      <c r="N1788" s="217"/>
      <c r="O1788" s="217"/>
      <c r="P1788" s="217"/>
      <c r="Q1788" s="217"/>
      <c r="R1788" s="217"/>
      <c r="S1788" s="217"/>
      <c r="T1788" s="218"/>
      <c r="AT1788" s="219" t="s">
        <v>195</v>
      </c>
      <c r="AU1788" s="219" t="s">
        <v>82</v>
      </c>
      <c r="AV1788" s="14" t="s">
        <v>82</v>
      </c>
      <c r="AW1788" s="14" t="s">
        <v>35</v>
      </c>
      <c r="AX1788" s="14" t="s">
        <v>73</v>
      </c>
      <c r="AY1788" s="219" t="s">
        <v>185</v>
      </c>
    </row>
    <row r="1789" spans="2:51" s="14" customFormat="1" ht="11.25">
      <c r="B1789" s="209"/>
      <c r="C1789" s="210"/>
      <c r="D1789" s="200" t="s">
        <v>195</v>
      </c>
      <c r="E1789" s="211" t="s">
        <v>19</v>
      </c>
      <c r="F1789" s="212" t="s">
        <v>1629</v>
      </c>
      <c r="G1789" s="210"/>
      <c r="H1789" s="213">
        <v>2.1</v>
      </c>
      <c r="I1789" s="214"/>
      <c r="J1789" s="210"/>
      <c r="K1789" s="210"/>
      <c r="L1789" s="215"/>
      <c r="M1789" s="216"/>
      <c r="N1789" s="217"/>
      <c r="O1789" s="217"/>
      <c r="P1789" s="217"/>
      <c r="Q1789" s="217"/>
      <c r="R1789" s="217"/>
      <c r="S1789" s="217"/>
      <c r="T1789" s="218"/>
      <c r="AT1789" s="219" t="s">
        <v>195</v>
      </c>
      <c r="AU1789" s="219" t="s">
        <v>82</v>
      </c>
      <c r="AV1789" s="14" t="s">
        <v>82</v>
      </c>
      <c r="AW1789" s="14" t="s">
        <v>35</v>
      </c>
      <c r="AX1789" s="14" t="s">
        <v>73</v>
      </c>
      <c r="AY1789" s="219" t="s">
        <v>185</v>
      </c>
    </row>
    <row r="1790" spans="2:51" s="14" customFormat="1" ht="11.25">
      <c r="B1790" s="209"/>
      <c r="C1790" s="210"/>
      <c r="D1790" s="200" t="s">
        <v>195</v>
      </c>
      <c r="E1790" s="211" t="s">
        <v>19</v>
      </c>
      <c r="F1790" s="212" t="s">
        <v>1630</v>
      </c>
      <c r="G1790" s="210"/>
      <c r="H1790" s="213">
        <v>-3</v>
      </c>
      <c r="I1790" s="214"/>
      <c r="J1790" s="210"/>
      <c r="K1790" s="210"/>
      <c r="L1790" s="215"/>
      <c r="M1790" s="216"/>
      <c r="N1790" s="217"/>
      <c r="O1790" s="217"/>
      <c r="P1790" s="217"/>
      <c r="Q1790" s="217"/>
      <c r="R1790" s="217"/>
      <c r="S1790" s="217"/>
      <c r="T1790" s="218"/>
      <c r="AT1790" s="219" t="s">
        <v>195</v>
      </c>
      <c r="AU1790" s="219" t="s">
        <v>82</v>
      </c>
      <c r="AV1790" s="14" t="s">
        <v>82</v>
      </c>
      <c r="AW1790" s="14" t="s">
        <v>35</v>
      </c>
      <c r="AX1790" s="14" t="s">
        <v>73</v>
      </c>
      <c r="AY1790" s="219" t="s">
        <v>185</v>
      </c>
    </row>
    <row r="1791" spans="2:51" s="13" customFormat="1" ht="11.25">
      <c r="B1791" s="198"/>
      <c r="C1791" s="199"/>
      <c r="D1791" s="200" t="s">
        <v>195</v>
      </c>
      <c r="E1791" s="201" t="s">
        <v>19</v>
      </c>
      <c r="F1791" s="202" t="s">
        <v>2319</v>
      </c>
      <c r="G1791" s="199"/>
      <c r="H1791" s="201" t="s">
        <v>19</v>
      </c>
      <c r="I1791" s="203"/>
      <c r="J1791" s="199"/>
      <c r="K1791" s="199"/>
      <c r="L1791" s="204"/>
      <c r="M1791" s="205"/>
      <c r="N1791" s="206"/>
      <c r="O1791" s="206"/>
      <c r="P1791" s="206"/>
      <c r="Q1791" s="206"/>
      <c r="R1791" s="206"/>
      <c r="S1791" s="206"/>
      <c r="T1791" s="207"/>
      <c r="AT1791" s="208" t="s">
        <v>195</v>
      </c>
      <c r="AU1791" s="208" t="s">
        <v>82</v>
      </c>
      <c r="AV1791" s="13" t="s">
        <v>80</v>
      </c>
      <c r="AW1791" s="13" t="s">
        <v>35</v>
      </c>
      <c r="AX1791" s="13" t="s">
        <v>73</v>
      </c>
      <c r="AY1791" s="208" t="s">
        <v>185</v>
      </c>
    </row>
    <row r="1792" spans="2:51" s="14" customFormat="1" ht="11.25">
      <c r="B1792" s="209"/>
      <c r="C1792" s="210"/>
      <c r="D1792" s="200" t="s">
        <v>195</v>
      </c>
      <c r="E1792" s="211" t="s">
        <v>19</v>
      </c>
      <c r="F1792" s="212" t="s">
        <v>2320</v>
      </c>
      <c r="G1792" s="210"/>
      <c r="H1792" s="213">
        <v>12.028</v>
      </c>
      <c r="I1792" s="214"/>
      <c r="J1792" s="210"/>
      <c r="K1792" s="210"/>
      <c r="L1792" s="215"/>
      <c r="M1792" s="216"/>
      <c r="N1792" s="217"/>
      <c r="O1792" s="217"/>
      <c r="P1792" s="217"/>
      <c r="Q1792" s="217"/>
      <c r="R1792" s="217"/>
      <c r="S1792" s="217"/>
      <c r="T1792" s="218"/>
      <c r="AT1792" s="219" t="s">
        <v>195</v>
      </c>
      <c r="AU1792" s="219" t="s">
        <v>82</v>
      </c>
      <c r="AV1792" s="14" t="s">
        <v>82</v>
      </c>
      <c r="AW1792" s="14" t="s">
        <v>35</v>
      </c>
      <c r="AX1792" s="14" t="s">
        <v>73</v>
      </c>
      <c r="AY1792" s="219" t="s">
        <v>185</v>
      </c>
    </row>
    <row r="1793" spans="2:51" s="14" customFormat="1" ht="11.25">
      <c r="B1793" s="209"/>
      <c r="C1793" s="210"/>
      <c r="D1793" s="200" t="s">
        <v>195</v>
      </c>
      <c r="E1793" s="211" t="s">
        <v>19</v>
      </c>
      <c r="F1793" s="212" t="s">
        <v>1629</v>
      </c>
      <c r="G1793" s="210"/>
      <c r="H1793" s="213">
        <v>2.1</v>
      </c>
      <c r="I1793" s="214"/>
      <c r="J1793" s="210"/>
      <c r="K1793" s="210"/>
      <c r="L1793" s="215"/>
      <c r="M1793" s="216"/>
      <c r="N1793" s="217"/>
      <c r="O1793" s="217"/>
      <c r="P1793" s="217"/>
      <c r="Q1793" s="217"/>
      <c r="R1793" s="217"/>
      <c r="S1793" s="217"/>
      <c r="T1793" s="218"/>
      <c r="AT1793" s="219" t="s">
        <v>195</v>
      </c>
      <c r="AU1793" s="219" t="s">
        <v>82</v>
      </c>
      <c r="AV1793" s="14" t="s">
        <v>82</v>
      </c>
      <c r="AW1793" s="14" t="s">
        <v>35</v>
      </c>
      <c r="AX1793" s="14" t="s">
        <v>73</v>
      </c>
      <c r="AY1793" s="219" t="s">
        <v>185</v>
      </c>
    </row>
    <row r="1794" spans="2:51" s="14" customFormat="1" ht="11.25">
      <c r="B1794" s="209"/>
      <c r="C1794" s="210"/>
      <c r="D1794" s="200" t="s">
        <v>195</v>
      </c>
      <c r="E1794" s="211" t="s">
        <v>19</v>
      </c>
      <c r="F1794" s="212" t="s">
        <v>2360</v>
      </c>
      <c r="G1794" s="210"/>
      <c r="H1794" s="213">
        <v>36.207999999999998</v>
      </c>
      <c r="I1794" s="214"/>
      <c r="J1794" s="210"/>
      <c r="K1794" s="210"/>
      <c r="L1794" s="215"/>
      <c r="M1794" s="216"/>
      <c r="N1794" s="217"/>
      <c r="O1794" s="217"/>
      <c r="P1794" s="217"/>
      <c r="Q1794" s="217"/>
      <c r="R1794" s="217"/>
      <c r="S1794" s="217"/>
      <c r="T1794" s="218"/>
      <c r="AT1794" s="219" t="s">
        <v>195</v>
      </c>
      <c r="AU1794" s="219" t="s">
        <v>82</v>
      </c>
      <c r="AV1794" s="14" t="s">
        <v>82</v>
      </c>
      <c r="AW1794" s="14" t="s">
        <v>35</v>
      </c>
      <c r="AX1794" s="14" t="s">
        <v>73</v>
      </c>
      <c r="AY1794" s="219" t="s">
        <v>185</v>
      </c>
    </row>
    <row r="1795" spans="2:51" s="14" customFormat="1" ht="11.25">
      <c r="B1795" s="209"/>
      <c r="C1795" s="210"/>
      <c r="D1795" s="200" t="s">
        <v>195</v>
      </c>
      <c r="E1795" s="211" t="s">
        <v>19</v>
      </c>
      <c r="F1795" s="212" t="s">
        <v>1796</v>
      </c>
      <c r="G1795" s="210"/>
      <c r="H1795" s="213">
        <v>-3.75</v>
      </c>
      <c r="I1795" s="214"/>
      <c r="J1795" s="210"/>
      <c r="K1795" s="210"/>
      <c r="L1795" s="215"/>
      <c r="M1795" s="216"/>
      <c r="N1795" s="217"/>
      <c r="O1795" s="217"/>
      <c r="P1795" s="217"/>
      <c r="Q1795" s="217"/>
      <c r="R1795" s="217"/>
      <c r="S1795" s="217"/>
      <c r="T1795" s="218"/>
      <c r="AT1795" s="219" t="s">
        <v>195</v>
      </c>
      <c r="AU1795" s="219" t="s">
        <v>82</v>
      </c>
      <c r="AV1795" s="14" t="s">
        <v>82</v>
      </c>
      <c r="AW1795" s="14" t="s">
        <v>35</v>
      </c>
      <c r="AX1795" s="14" t="s">
        <v>73</v>
      </c>
      <c r="AY1795" s="219" t="s">
        <v>185</v>
      </c>
    </row>
    <row r="1796" spans="2:51" s="14" customFormat="1" ht="11.25">
      <c r="B1796" s="209"/>
      <c r="C1796" s="210"/>
      <c r="D1796" s="200" t="s">
        <v>195</v>
      </c>
      <c r="E1796" s="211" t="s">
        <v>19</v>
      </c>
      <c r="F1796" s="212" t="s">
        <v>2803</v>
      </c>
      <c r="G1796" s="210"/>
      <c r="H1796" s="213">
        <v>-4.8179999999999996</v>
      </c>
      <c r="I1796" s="214"/>
      <c r="J1796" s="210"/>
      <c r="K1796" s="210"/>
      <c r="L1796" s="215"/>
      <c r="M1796" s="216"/>
      <c r="N1796" s="217"/>
      <c r="O1796" s="217"/>
      <c r="P1796" s="217"/>
      <c r="Q1796" s="217"/>
      <c r="R1796" s="217"/>
      <c r="S1796" s="217"/>
      <c r="T1796" s="218"/>
      <c r="AT1796" s="219" t="s">
        <v>195</v>
      </c>
      <c r="AU1796" s="219" t="s">
        <v>82</v>
      </c>
      <c r="AV1796" s="14" t="s">
        <v>82</v>
      </c>
      <c r="AW1796" s="14" t="s">
        <v>35</v>
      </c>
      <c r="AX1796" s="14" t="s">
        <v>73</v>
      </c>
      <c r="AY1796" s="219" t="s">
        <v>185</v>
      </c>
    </row>
    <row r="1797" spans="2:51" s="13" customFormat="1" ht="11.25">
      <c r="B1797" s="198"/>
      <c r="C1797" s="199"/>
      <c r="D1797" s="200" t="s">
        <v>195</v>
      </c>
      <c r="E1797" s="201" t="s">
        <v>19</v>
      </c>
      <c r="F1797" s="202" t="s">
        <v>2321</v>
      </c>
      <c r="G1797" s="199"/>
      <c r="H1797" s="201" t="s">
        <v>19</v>
      </c>
      <c r="I1797" s="203"/>
      <c r="J1797" s="199"/>
      <c r="K1797" s="199"/>
      <c r="L1797" s="204"/>
      <c r="M1797" s="205"/>
      <c r="N1797" s="206"/>
      <c r="O1797" s="206"/>
      <c r="P1797" s="206"/>
      <c r="Q1797" s="206"/>
      <c r="R1797" s="206"/>
      <c r="S1797" s="206"/>
      <c r="T1797" s="207"/>
      <c r="AT1797" s="208" t="s">
        <v>195</v>
      </c>
      <c r="AU1797" s="208" t="s">
        <v>82</v>
      </c>
      <c r="AV1797" s="13" t="s">
        <v>80</v>
      </c>
      <c r="AW1797" s="13" t="s">
        <v>35</v>
      </c>
      <c r="AX1797" s="13" t="s">
        <v>73</v>
      </c>
      <c r="AY1797" s="208" t="s">
        <v>185</v>
      </c>
    </row>
    <row r="1798" spans="2:51" s="14" customFormat="1" ht="11.25">
      <c r="B1798" s="209"/>
      <c r="C1798" s="210"/>
      <c r="D1798" s="200" t="s">
        <v>195</v>
      </c>
      <c r="E1798" s="211" t="s">
        <v>19</v>
      </c>
      <c r="F1798" s="212" t="s">
        <v>2322</v>
      </c>
      <c r="G1798" s="210"/>
      <c r="H1798" s="213">
        <v>11.222</v>
      </c>
      <c r="I1798" s="214"/>
      <c r="J1798" s="210"/>
      <c r="K1798" s="210"/>
      <c r="L1798" s="215"/>
      <c r="M1798" s="216"/>
      <c r="N1798" s="217"/>
      <c r="O1798" s="217"/>
      <c r="P1798" s="217"/>
      <c r="Q1798" s="217"/>
      <c r="R1798" s="217"/>
      <c r="S1798" s="217"/>
      <c r="T1798" s="218"/>
      <c r="AT1798" s="219" t="s">
        <v>195</v>
      </c>
      <c r="AU1798" s="219" t="s">
        <v>82</v>
      </c>
      <c r="AV1798" s="14" t="s">
        <v>82</v>
      </c>
      <c r="AW1798" s="14" t="s">
        <v>35</v>
      </c>
      <c r="AX1798" s="14" t="s">
        <v>73</v>
      </c>
      <c r="AY1798" s="219" t="s">
        <v>185</v>
      </c>
    </row>
    <row r="1799" spans="2:51" s="14" customFormat="1" ht="11.25">
      <c r="B1799" s="209"/>
      <c r="C1799" s="210"/>
      <c r="D1799" s="200" t="s">
        <v>195</v>
      </c>
      <c r="E1799" s="211" t="s">
        <v>19</v>
      </c>
      <c r="F1799" s="212" t="s">
        <v>1629</v>
      </c>
      <c r="G1799" s="210"/>
      <c r="H1799" s="213">
        <v>2.1</v>
      </c>
      <c r="I1799" s="214"/>
      <c r="J1799" s="210"/>
      <c r="K1799" s="210"/>
      <c r="L1799" s="215"/>
      <c r="M1799" s="216"/>
      <c r="N1799" s="217"/>
      <c r="O1799" s="217"/>
      <c r="P1799" s="217"/>
      <c r="Q1799" s="217"/>
      <c r="R1799" s="217"/>
      <c r="S1799" s="217"/>
      <c r="T1799" s="218"/>
      <c r="AT1799" s="219" t="s">
        <v>195</v>
      </c>
      <c r="AU1799" s="219" t="s">
        <v>82</v>
      </c>
      <c r="AV1799" s="14" t="s">
        <v>82</v>
      </c>
      <c r="AW1799" s="14" t="s">
        <v>35</v>
      </c>
      <c r="AX1799" s="14" t="s">
        <v>73</v>
      </c>
      <c r="AY1799" s="219" t="s">
        <v>185</v>
      </c>
    </row>
    <row r="1800" spans="2:51" s="14" customFormat="1" ht="11.25">
      <c r="B1800" s="209"/>
      <c r="C1800" s="210"/>
      <c r="D1800" s="200" t="s">
        <v>195</v>
      </c>
      <c r="E1800" s="211" t="s">
        <v>19</v>
      </c>
      <c r="F1800" s="212" t="s">
        <v>1630</v>
      </c>
      <c r="G1800" s="210"/>
      <c r="H1800" s="213">
        <v>-3</v>
      </c>
      <c r="I1800" s="214"/>
      <c r="J1800" s="210"/>
      <c r="K1800" s="210"/>
      <c r="L1800" s="215"/>
      <c r="M1800" s="216"/>
      <c r="N1800" s="217"/>
      <c r="O1800" s="217"/>
      <c r="P1800" s="217"/>
      <c r="Q1800" s="217"/>
      <c r="R1800" s="217"/>
      <c r="S1800" s="217"/>
      <c r="T1800" s="218"/>
      <c r="AT1800" s="219" t="s">
        <v>195</v>
      </c>
      <c r="AU1800" s="219" t="s">
        <v>82</v>
      </c>
      <c r="AV1800" s="14" t="s">
        <v>82</v>
      </c>
      <c r="AW1800" s="14" t="s">
        <v>35</v>
      </c>
      <c r="AX1800" s="14" t="s">
        <v>73</v>
      </c>
      <c r="AY1800" s="219" t="s">
        <v>185</v>
      </c>
    </row>
    <row r="1801" spans="2:51" s="14" customFormat="1" ht="11.25">
      <c r="B1801" s="209"/>
      <c r="C1801" s="210"/>
      <c r="D1801" s="200" t="s">
        <v>195</v>
      </c>
      <c r="E1801" s="211" t="s">
        <v>19</v>
      </c>
      <c r="F1801" s="212" t="s">
        <v>2804</v>
      </c>
      <c r="G1801" s="210"/>
      <c r="H1801" s="213">
        <v>36.951999999999998</v>
      </c>
      <c r="I1801" s="214"/>
      <c r="J1801" s="210"/>
      <c r="K1801" s="210"/>
      <c r="L1801" s="215"/>
      <c r="M1801" s="216"/>
      <c r="N1801" s="217"/>
      <c r="O1801" s="217"/>
      <c r="P1801" s="217"/>
      <c r="Q1801" s="217"/>
      <c r="R1801" s="217"/>
      <c r="S1801" s="217"/>
      <c r="T1801" s="218"/>
      <c r="AT1801" s="219" t="s">
        <v>195</v>
      </c>
      <c r="AU1801" s="219" t="s">
        <v>82</v>
      </c>
      <c r="AV1801" s="14" t="s">
        <v>82</v>
      </c>
      <c r="AW1801" s="14" t="s">
        <v>35</v>
      </c>
      <c r="AX1801" s="14" t="s">
        <v>73</v>
      </c>
      <c r="AY1801" s="219" t="s">
        <v>185</v>
      </c>
    </row>
    <row r="1802" spans="2:51" s="14" customFormat="1" ht="11.25">
      <c r="B1802" s="209"/>
      <c r="C1802" s="210"/>
      <c r="D1802" s="200" t="s">
        <v>195</v>
      </c>
      <c r="E1802" s="211" t="s">
        <v>19</v>
      </c>
      <c r="F1802" s="212" t="s">
        <v>1796</v>
      </c>
      <c r="G1802" s="210"/>
      <c r="H1802" s="213">
        <v>-3.75</v>
      </c>
      <c r="I1802" s="214"/>
      <c r="J1802" s="210"/>
      <c r="K1802" s="210"/>
      <c r="L1802" s="215"/>
      <c r="M1802" s="216"/>
      <c r="N1802" s="217"/>
      <c r="O1802" s="217"/>
      <c r="P1802" s="217"/>
      <c r="Q1802" s="217"/>
      <c r="R1802" s="217"/>
      <c r="S1802" s="217"/>
      <c r="T1802" s="218"/>
      <c r="AT1802" s="219" t="s">
        <v>195</v>
      </c>
      <c r="AU1802" s="219" t="s">
        <v>82</v>
      </c>
      <c r="AV1802" s="14" t="s">
        <v>82</v>
      </c>
      <c r="AW1802" s="14" t="s">
        <v>35</v>
      </c>
      <c r="AX1802" s="14" t="s">
        <v>73</v>
      </c>
      <c r="AY1802" s="219" t="s">
        <v>185</v>
      </c>
    </row>
    <row r="1803" spans="2:51" s="13" customFormat="1" ht="11.25">
      <c r="B1803" s="198"/>
      <c r="C1803" s="199"/>
      <c r="D1803" s="200" t="s">
        <v>195</v>
      </c>
      <c r="E1803" s="201" t="s">
        <v>19</v>
      </c>
      <c r="F1803" s="202" t="s">
        <v>2323</v>
      </c>
      <c r="G1803" s="199"/>
      <c r="H1803" s="201" t="s">
        <v>19</v>
      </c>
      <c r="I1803" s="203"/>
      <c r="J1803" s="199"/>
      <c r="K1803" s="199"/>
      <c r="L1803" s="204"/>
      <c r="M1803" s="205"/>
      <c r="N1803" s="206"/>
      <c r="O1803" s="206"/>
      <c r="P1803" s="206"/>
      <c r="Q1803" s="206"/>
      <c r="R1803" s="206"/>
      <c r="S1803" s="206"/>
      <c r="T1803" s="207"/>
      <c r="AT1803" s="208" t="s">
        <v>195</v>
      </c>
      <c r="AU1803" s="208" t="s">
        <v>82</v>
      </c>
      <c r="AV1803" s="13" t="s">
        <v>80</v>
      </c>
      <c r="AW1803" s="13" t="s">
        <v>35</v>
      </c>
      <c r="AX1803" s="13" t="s">
        <v>73</v>
      </c>
      <c r="AY1803" s="208" t="s">
        <v>185</v>
      </c>
    </row>
    <row r="1804" spans="2:51" s="14" customFormat="1" ht="11.25">
      <c r="B1804" s="209"/>
      <c r="C1804" s="210"/>
      <c r="D1804" s="200" t="s">
        <v>195</v>
      </c>
      <c r="E1804" s="211" t="s">
        <v>19</v>
      </c>
      <c r="F1804" s="212" t="s">
        <v>2324</v>
      </c>
      <c r="G1804" s="210"/>
      <c r="H1804" s="213">
        <v>11.904</v>
      </c>
      <c r="I1804" s="214"/>
      <c r="J1804" s="210"/>
      <c r="K1804" s="210"/>
      <c r="L1804" s="215"/>
      <c r="M1804" s="216"/>
      <c r="N1804" s="217"/>
      <c r="O1804" s="217"/>
      <c r="P1804" s="217"/>
      <c r="Q1804" s="217"/>
      <c r="R1804" s="217"/>
      <c r="S1804" s="217"/>
      <c r="T1804" s="218"/>
      <c r="AT1804" s="219" t="s">
        <v>195</v>
      </c>
      <c r="AU1804" s="219" t="s">
        <v>82</v>
      </c>
      <c r="AV1804" s="14" t="s">
        <v>82</v>
      </c>
      <c r="AW1804" s="14" t="s">
        <v>35</v>
      </c>
      <c r="AX1804" s="14" t="s">
        <v>73</v>
      </c>
      <c r="AY1804" s="219" t="s">
        <v>185</v>
      </c>
    </row>
    <row r="1805" spans="2:51" s="14" customFormat="1" ht="11.25">
      <c r="B1805" s="209"/>
      <c r="C1805" s="210"/>
      <c r="D1805" s="200" t="s">
        <v>195</v>
      </c>
      <c r="E1805" s="211" t="s">
        <v>19</v>
      </c>
      <c r="F1805" s="212" t="s">
        <v>1629</v>
      </c>
      <c r="G1805" s="210"/>
      <c r="H1805" s="213">
        <v>2.1</v>
      </c>
      <c r="I1805" s="214"/>
      <c r="J1805" s="210"/>
      <c r="K1805" s="210"/>
      <c r="L1805" s="215"/>
      <c r="M1805" s="216"/>
      <c r="N1805" s="217"/>
      <c r="O1805" s="217"/>
      <c r="P1805" s="217"/>
      <c r="Q1805" s="217"/>
      <c r="R1805" s="217"/>
      <c r="S1805" s="217"/>
      <c r="T1805" s="218"/>
      <c r="AT1805" s="219" t="s">
        <v>195</v>
      </c>
      <c r="AU1805" s="219" t="s">
        <v>82</v>
      </c>
      <c r="AV1805" s="14" t="s">
        <v>82</v>
      </c>
      <c r="AW1805" s="14" t="s">
        <v>35</v>
      </c>
      <c r="AX1805" s="14" t="s">
        <v>73</v>
      </c>
      <c r="AY1805" s="219" t="s">
        <v>185</v>
      </c>
    </row>
    <row r="1806" spans="2:51" s="14" customFormat="1" ht="11.25">
      <c r="B1806" s="209"/>
      <c r="C1806" s="210"/>
      <c r="D1806" s="200" t="s">
        <v>195</v>
      </c>
      <c r="E1806" s="211" t="s">
        <v>19</v>
      </c>
      <c r="F1806" s="212" t="s">
        <v>1630</v>
      </c>
      <c r="G1806" s="210"/>
      <c r="H1806" s="213">
        <v>-3</v>
      </c>
      <c r="I1806" s="214"/>
      <c r="J1806" s="210"/>
      <c r="K1806" s="210"/>
      <c r="L1806" s="215"/>
      <c r="M1806" s="216"/>
      <c r="N1806" s="217"/>
      <c r="O1806" s="217"/>
      <c r="P1806" s="217"/>
      <c r="Q1806" s="217"/>
      <c r="R1806" s="217"/>
      <c r="S1806" s="217"/>
      <c r="T1806" s="218"/>
      <c r="AT1806" s="219" t="s">
        <v>195</v>
      </c>
      <c r="AU1806" s="219" t="s">
        <v>82</v>
      </c>
      <c r="AV1806" s="14" t="s">
        <v>82</v>
      </c>
      <c r="AW1806" s="14" t="s">
        <v>35</v>
      </c>
      <c r="AX1806" s="14" t="s">
        <v>73</v>
      </c>
      <c r="AY1806" s="219" t="s">
        <v>185</v>
      </c>
    </row>
    <row r="1807" spans="2:51" s="14" customFormat="1" ht="11.25">
      <c r="B1807" s="209"/>
      <c r="C1807" s="210"/>
      <c r="D1807" s="200" t="s">
        <v>195</v>
      </c>
      <c r="E1807" s="211" t="s">
        <v>19</v>
      </c>
      <c r="F1807" s="212" t="s">
        <v>2805</v>
      </c>
      <c r="G1807" s="210"/>
      <c r="H1807" s="213">
        <v>24.117999999999999</v>
      </c>
      <c r="I1807" s="214"/>
      <c r="J1807" s="210"/>
      <c r="K1807" s="210"/>
      <c r="L1807" s="215"/>
      <c r="M1807" s="216"/>
      <c r="N1807" s="217"/>
      <c r="O1807" s="217"/>
      <c r="P1807" s="217"/>
      <c r="Q1807" s="217"/>
      <c r="R1807" s="217"/>
      <c r="S1807" s="217"/>
      <c r="T1807" s="218"/>
      <c r="AT1807" s="219" t="s">
        <v>195</v>
      </c>
      <c r="AU1807" s="219" t="s">
        <v>82</v>
      </c>
      <c r="AV1807" s="14" t="s">
        <v>82</v>
      </c>
      <c r="AW1807" s="14" t="s">
        <v>35</v>
      </c>
      <c r="AX1807" s="14" t="s">
        <v>73</v>
      </c>
      <c r="AY1807" s="219" t="s">
        <v>185</v>
      </c>
    </row>
    <row r="1808" spans="2:51" s="14" customFormat="1" ht="11.25">
      <c r="B1808" s="209"/>
      <c r="C1808" s="210"/>
      <c r="D1808" s="200" t="s">
        <v>195</v>
      </c>
      <c r="E1808" s="211" t="s">
        <v>19</v>
      </c>
      <c r="F1808" s="212" t="s">
        <v>1796</v>
      </c>
      <c r="G1808" s="210"/>
      <c r="H1808" s="213">
        <v>-3.75</v>
      </c>
      <c r="I1808" s="214"/>
      <c r="J1808" s="210"/>
      <c r="K1808" s="210"/>
      <c r="L1808" s="215"/>
      <c r="M1808" s="216"/>
      <c r="N1808" s="217"/>
      <c r="O1808" s="217"/>
      <c r="P1808" s="217"/>
      <c r="Q1808" s="217"/>
      <c r="R1808" s="217"/>
      <c r="S1808" s="217"/>
      <c r="T1808" s="218"/>
      <c r="AT1808" s="219" t="s">
        <v>195</v>
      </c>
      <c r="AU1808" s="219" t="s">
        <v>82</v>
      </c>
      <c r="AV1808" s="14" t="s">
        <v>82</v>
      </c>
      <c r="AW1808" s="14" t="s">
        <v>35</v>
      </c>
      <c r="AX1808" s="14" t="s">
        <v>73</v>
      </c>
      <c r="AY1808" s="219" t="s">
        <v>185</v>
      </c>
    </row>
    <row r="1809" spans="2:51" s="13" customFormat="1" ht="11.25">
      <c r="B1809" s="198"/>
      <c r="C1809" s="199"/>
      <c r="D1809" s="200" t="s">
        <v>195</v>
      </c>
      <c r="E1809" s="201" t="s">
        <v>19</v>
      </c>
      <c r="F1809" s="202" t="s">
        <v>2325</v>
      </c>
      <c r="G1809" s="199"/>
      <c r="H1809" s="201" t="s">
        <v>19</v>
      </c>
      <c r="I1809" s="203"/>
      <c r="J1809" s="199"/>
      <c r="K1809" s="199"/>
      <c r="L1809" s="204"/>
      <c r="M1809" s="205"/>
      <c r="N1809" s="206"/>
      <c r="O1809" s="206"/>
      <c r="P1809" s="206"/>
      <c r="Q1809" s="206"/>
      <c r="R1809" s="206"/>
      <c r="S1809" s="206"/>
      <c r="T1809" s="207"/>
      <c r="AT1809" s="208" t="s">
        <v>195</v>
      </c>
      <c r="AU1809" s="208" t="s">
        <v>82</v>
      </c>
      <c r="AV1809" s="13" t="s">
        <v>80</v>
      </c>
      <c r="AW1809" s="13" t="s">
        <v>35</v>
      </c>
      <c r="AX1809" s="13" t="s">
        <v>73</v>
      </c>
      <c r="AY1809" s="208" t="s">
        <v>185</v>
      </c>
    </row>
    <row r="1810" spans="2:51" s="14" customFormat="1" ht="11.25">
      <c r="B1810" s="209"/>
      <c r="C1810" s="210"/>
      <c r="D1810" s="200" t="s">
        <v>195</v>
      </c>
      <c r="E1810" s="211" t="s">
        <v>19</v>
      </c>
      <c r="F1810" s="212" t="s">
        <v>2326</v>
      </c>
      <c r="G1810" s="210"/>
      <c r="H1810" s="213">
        <v>43.957999999999998</v>
      </c>
      <c r="I1810" s="214"/>
      <c r="J1810" s="210"/>
      <c r="K1810" s="210"/>
      <c r="L1810" s="215"/>
      <c r="M1810" s="216"/>
      <c r="N1810" s="217"/>
      <c r="O1810" s="217"/>
      <c r="P1810" s="217"/>
      <c r="Q1810" s="217"/>
      <c r="R1810" s="217"/>
      <c r="S1810" s="217"/>
      <c r="T1810" s="218"/>
      <c r="AT1810" s="219" t="s">
        <v>195</v>
      </c>
      <c r="AU1810" s="219" t="s">
        <v>82</v>
      </c>
      <c r="AV1810" s="14" t="s">
        <v>82</v>
      </c>
      <c r="AW1810" s="14" t="s">
        <v>35</v>
      </c>
      <c r="AX1810" s="14" t="s">
        <v>73</v>
      </c>
      <c r="AY1810" s="219" t="s">
        <v>185</v>
      </c>
    </row>
    <row r="1811" spans="2:51" s="14" customFormat="1" ht="11.25">
      <c r="B1811" s="209"/>
      <c r="C1811" s="210"/>
      <c r="D1811" s="200" t="s">
        <v>195</v>
      </c>
      <c r="E1811" s="211" t="s">
        <v>19</v>
      </c>
      <c r="F1811" s="212" t="s">
        <v>1629</v>
      </c>
      <c r="G1811" s="210"/>
      <c r="H1811" s="213">
        <v>2.1</v>
      </c>
      <c r="I1811" s="214"/>
      <c r="J1811" s="210"/>
      <c r="K1811" s="210"/>
      <c r="L1811" s="215"/>
      <c r="M1811" s="216"/>
      <c r="N1811" s="217"/>
      <c r="O1811" s="217"/>
      <c r="P1811" s="217"/>
      <c r="Q1811" s="217"/>
      <c r="R1811" s="217"/>
      <c r="S1811" s="217"/>
      <c r="T1811" s="218"/>
      <c r="AT1811" s="219" t="s">
        <v>195</v>
      </c>
      <c r="AU1811" s="219" t="s">
        <v>82</v>
      </c>
      <c r="AV1811" s="14" t="s">
        <v>82</v>
      </c>
      <c r="AW1811" s="14" t="s">
        <v>35</v>
      </c>
      <c r="AX1811" s="14" t="s">
        <v>73</v>
      </c>
      <c r="AY1811" s="219" t="s">
        <v>185</v>
      </c>
    </row>
    <row r="1812" spans="2:51" s="14" customFormat="1" ht="11.25">
      <c r="B1812" s="209"/>
      <c r="C1812" s="210"/>
      <c r="D1812" s="200" t="s">
        <v>195</v>
      </c>
      <c r="E1812" s="211" t="s">
        <v>19</v>
      </c>
      <c r="F1812" s="212" t="s">
        <v>1630</v>
      </c>
      <c r="G1812" s="210"/>
      <c r="H1812" s="213">
        <v>-3</v>
      </c>
      <c r="I1812" s="214"/>
      <c r="J1812" s="210"/>
      <c r="K1812" s="210"/>
      <c r="L1812" s="215"/>
      <c r="M1812" s="216"/>
      <c r="N1812" s="217"/>
      <c r="O1812" s="217"/>
      <c r="P1812" s="217"/>
      <c r="Q1812" s="217"/>
      <c r="R1812" s="217"/>
      <c r="S1812" s="217"/>
      <c r="T1812" s="218"/>
      <c r="AT1812" s="219" t="s">
        <v>195</v>
      </c>
      <c r="AU1812" s="219" t="s">
        <v>82</v>
      </c>
      <c r="AV1812" s="14" t="s">
        <v>82</v>
      </c>
      <c r="AW1812" s="14" t="s">
        <v>35</v>
      </c>
      <c r="AX1812" s="14" t="s">
        <v>73</v>
      </c>
      <c r="AY1812" s="219" t="s">
        <v>185</v>
      </c>
    </row>
    <row r="1813" spans="2:51" s="14" customFormat="1" ht="11.25">
      <c r="B1813" s="209"/>
      <c r="C1813" s="210"/>
      <c r="D1813" s="200" t="s">
        <v>195</v>
      </c>
      <c r="E1813" s="211" t="s">
        <v>19</v>
      </c>
      <c r="F1813" s="212" t="s">
        <v>2806</v>
      </c>
      <c r="G1813" s="210"/>
      <c r="H1813" s="213">
        <v>24.707000000000001</v>
      </c>
      <c r="I1813" s="214"/>
      <c r="J1813" s="210"/>
      <c r="K1813" s="210"/>
      <c r="L1813" s="215"/>
      <c r="M1813" s="216"/>
      <c r="N1813" s="217"/>
      <c r="O1813" s="217"/>
      <c r="P1813" s="217"/>
      <c r="Q1813" s="217"/>
      <c r="R1813" s="217"/>
      <c r="S1813" s="217"/>
      <c r="T1813" s="218"/>
      <c r="AT1813" s="219" t="s">
        <v>195</v>
      </c>
      <c r="AU1813" s="219" t="s">
        <v>82</v>
      </c>
      <c r="AV1813" s="14" t="s">
        <v>82</v>
      </c>
      <c r="AW1813" s="14" t="s">
        <v>35</v>
      </c>
      <c r="AX1813" s="14" t="s">
        <v>73</v>
      </c>
      <c r="AY1813" s="219" t="s">
        <v>185</v>
      </c>
    </row>
    <row r="1814" spans="2:51" s="14" customFormat="1" ht="11.25">
      <c r="B1814" s="209"/>
      <c r="C1814" s="210"/>
      <c r="D1814" s="200" t="s">
        <v>195</v>
      </c>
      <c r="E1814" s="211" t="s">
        <v>19</v>
      </c>
      <c r="F1814" s="212" t="s">
        <v>2533</v>
      </c>
      <c r="G1814" s="210"/>
      <c r="H1814" s="213">
        <v>-7.2</v>
      </c>
      <c r="I1814" s="214"/>
      <c r="J1814" s="210"/>
      <c r="K1814" s="210"/>
      <c r="L1814" s="215"/>
      <c r="M1814" s="216"/>
      <c r="N1814" s="217"/>
      <c r="O1814" s="217"/>
      <c r="P1814" s="217"/>
      <c r="Q1814" s="217"/>
      <c r="R1814" s="217"/>
      <c r="S1814" s="217"/>
      <c r="T1814" s="218"/>
      <c r="AT1814" s="219" t="s">
        <v>195</v>
      </c>
      <c r="AU1814" s="219" t="s">
        <v>82</v>
      </c>
      <c r="AV1814" s="14" t="s">
        <v>82</v>
      </c>
      <c r="AW1814" s="14" t="s">
        <v>35</v>
      </c>
      <c r="AX1814" s="14" t="s">
        <v>73</v>
      </c>
      <c r="AY1814" s="219" t="s">
        <v>185</v>
      </c>
    </row>
    <row r="1815" spans="2:51" s="13" customFormat="1" ht="11.25">
      <c r="B1815" s="198"/>
      <c r="C1815" s="199"/>
      <c r="D1815" s="200" t="s">
        <v>195</v>
      </c>
      <c r="E1815" s="201" t="s">
        <v>19</v>
      </c>
      <c r="F1815" s="202" t="s">
        <v>2327</v>
      </c>
      <c r="G1815" s="199"/>
      <c r="H1815" s="201" t="s">
        <v>19</v>
      </c>
      <c r="I1815" s="203"/>
      <c r="J1815" s="199"/>
      <c r="K1815" s="199"/>
      <c r="L1815" s="204"/>
      <c r="M1815" s="205"/>
      <c r="N1815" s="206"/>
      <c r="O1815" s="206"/>
      <c r="P1815" s="206"/>
      <c r="Q1815" s="206"/>
      <c r="R1815" s="206"/>
      <c r="S1815" s="206"/>
      <c r="T1815" s="207"/>
      <c r="AT1815" s="208" t="s">
        <v>195</v>
      </c>
      <c r="AU1815" s="208" t="s">
        <v>82</v>
      </c>
      <c r="AV1815" s="13" t="s">
        <v>80</v>
      </c>
      <c r="AW1815" s="13" t="s">
        <v>35</v>
      </c>
      <c r="AX1815" s="13" t="s">
        <v>73</v>
      </c>
      <c r="AY1815" s="208" t="s">
        <v>185</v>
      </c>
    </row>
    <row r="1816" spans="2:51" s="14" customFormat="1" ht="11.25">
      <c r="B1816" s="209"/>
      <c r="C1816" s="210"/>
      <c r="D1816" s="200" t="s">
        <v>195</v>
      </c>
      <c r="E1816" s="211" t="s">
        <v>19</v>
      </c>
      <c r="F1816" s="212" t="s">
        <v>2328</v>
      </c>
      <c r="G1816" s="210"/>
      <c r="H1816" s="213">
        <v>35.03</v>
      </c>
      <c r="I1816" s="214"/>
      <c r="J1816" s="210"/>
      <c r="K1816" s="210"/>
      <c r="L1816" s="215"/>
      <c r="M1816" s="216"/>
      <c r="N1816" s="217"/>
      <c r="O1816" s="217"/>
      <c r="P1816" s="217"/>
      <c r="Q1816" s="217"/>
      <c r="R1816" s="217"/>
      <c r="S1816" s="217"/>
      <c r="T1816" s="218"/>
      <c r="AT1816" s="219" t="s">
        <v>195</v>
      </c>
      <c r="AU1816" s="219" t="s">
        <v>82</v>
      </c>
      <c r="AV1816" s="14" t="s">
        <v>82</v>
      </c>
      <c r="AW1816" s="14" t="s">
        <v>35</v>
      </c>
      <c r="AX1816" s="14" t="s">
        <v>73</v>
      </c>
      <c r="AY1816" s="219" t="s">
        <v>185</v>
      </c>
    </row>
    <row r="1817" spans="2:51" s="14" customFormat="1" ht="11.25">
      <c r="B1817" s="209"/>
      <c r="C1817" s="210"/>
      <c r="D1817" s="200" t="s">
        <v>195</v>
      </c>
      <c r="E1817" s="211" t="s">
        <v>19</v>
      </c>
      <c r="F1817" s="212" t="s">
        <v>2329</v>
      </c>
      <c r="G1817" s="210"/>
      <c r="H1817" s="213">
        <v>1.5840000000000001</v>
      </c>
      <c r="I1817" s="214"/>
      <c r="J1817" s="210"/>
      <c r="K1817" s="210"/>
      <c r="L1817" s="215"/>
      <c r="M1817" s="216"/>
      <c r="N1817" s="217"/>
      <c r="O1817" s="217"/>
      <c r="P1817" s="217"/>
      <c r="Q1817" s="217"/>
      <c r="R1817" s="217"/>
      <c r="S1817" s="217"/>
      <c r="T1817" s="218"/>
      <c r="AT1817" s="219" t="s">
        <v>195</v>
      </c>
      <c r="AU1817" s="219" t="s">
        <v>82</v>
      </c>
      <c r="AV1817" s="14" t="s">
        <v>82</v>
      </c>
      <c r="AW1817" s="14" t="s">
        <v>35</v>
      </c>
      <c r="AX1817" s="14" t="s">
        <v>73</v>
      </c>
      <c r="AY1817" s="219" t="s">
        <v>185</v>
      </c>
    </row>
    <row r="1818" spans="2:51" s="14" customFormat="1" ht="11.25">
      <c r="B1818" s="209"/>
      <c r="C1818" s="210"/>
      <c r="D1818" s="200" t="s">
        <v>195</v>
      </c>
      <c r="E1818" s="211" t="s">
        <v>19</v>
      </c>
      <c r="F1818" s="212" t="s">
        <v>2330</v>
      </c>
      <c r="G1818" s="210"/>
      <c r="H1818" s="213">
        <v>-6.9119999999999999</v>
      </c>
      <c r="I1818" s="214"/>
      <c r="J1818" s="210"/>
      <c r="K1818" s="210"/>
      <c r="L1818" s="215"/>
      <c r="M1818" s="216"/>
      <c r="N1818" s="217"/>
      <c r="O1818" s="217"/>
      <c r="P1818" s="217"/>
      <c r="Q1818" s="217"/>
      <c r="R1818" s="217"/>
      <c r="S1818" s="217"/>
      <c r="T1818" s="218"/>
      <c r="AT1818" s="219" t="s">
        <v>195</v>
      </c>
      <c r="AU1818" s="219" t="s">
        <v>82</v>
      </c>
      <c r="AV1818" s="14" t="s">
        <v>82</v>
      </c>
      <c r="AW1818" s="14" t="s">
        <v>35</v>
      </c>
      <c r="AX1818" s="14" t="s">
        <v>73</v>
      </c>
      <c r="AY1818" s="219" t="s">
        <v>185</v>
      </c>
    </row>
    <row r="1819" spans="2:51" s="14" customFormat="1" ht="11.25">
      <c r="B1819" s="209"/>
      <c r="C1819" s="210"/>
      <c r="D1819" s="200" t="s">
        <v>195</v>
      </c>
      <c r="E1819" s="211" t="s">
        <v>19</v>
      </c>
      <c r="F1819" s="212" t="s">
        <v>2807</v>
      </c>
      <c r="G1819" s="210"/>
      <c r="H1819" s="213">
        <v>32.953000000000003</v>
      </c>
      <c r="I1819" s="214"/>
      <c r="J1819" s="210"/>
      <c r="K1819" s="210"/>
      <c r="L1819" s="215"/>
      <c r="M1819" s="216"/>
      <c r="N1819" s="217"/>
      <c r="O1819" s="217"/>
      <c r="P1819" s="217"/>
      <c r="Q1819" s="217"/>
      <c r="R1819" s="217"/>
      <c r="S1819" s="217"/>
      <c r="T1819" s="218"/>
      <c r="AT1819" s="219" t="s">
        <v>195</v>
      </c>
      <c r="AU1819" s="219" t="s">
        <v>82</v>
      </c>
      <c r="AV1819" s="14" t="s">
        <v>82</v>
      </c>
      <c r="AW1819" s="14" t="s">
        <v>35</v>
      </c>
      <c r="AX1819" s="14" t="s">
        <v>73</v>
      </c>
      <c r="AY1819" s="219" t="s">
        <v>185</v>
      </c>
    </row>
    <row r="1820" spans="2:51" s="14" customFormat="1" ht="11.25">
      <c r="B1820" s="209"/>
      <c r="C1820" s="210"/>
      <c r="D1820" s="200" t="s">
        <v>195</v>
      </c>
      <c r="E1820" s="211" t="s">
        <v>19</v>
      </c>
      <c r="F1820" s="212" t="s">
        <v>2528</v>
      </c>
      <c r="G1820" s="210"/>
      <c r="H1820" s="213">
        <v>-5.5679999999999996</v>
      </c>
      <c r="I1820" s="214"/>
      <c r="J1820" s="210"/>
      <c r="K1820" s="210"/>
      <c r="L1820" s="215"/>
      <c r="M1820" s="216"/>
      <c r="N1820" s="217"/>
      <c r="O1820" s="217"/>
      <c r="P1820" s="217"/>
      <c r="Q1820" s="217"/>
      <c r="R1820" s="217"/>
      <c r="S1820" s="217"/>
      <c r="T1820" s="218"/>
      <c r="AT1820" s="219" t="s">
        <v>195</v>
      </c>
      <c r="AU1820" s="219" t="s">
        <v>82</v>
      </c>
      <c r="AV1820" s="14" t="s">
        <v>82</v>
      </c>
      <c r="AW1820" s="14" t="s">
        <v>35</v>
      </c>
      <c r="AX1820" s="14" t="s">
        <v>73</v>
      </c>
      <c r="AY1820" s="219" t="s">
        <v>185</v>
      </c>
    </row>
    <row r="1821" spans="2:51" s="13" customFormat="1" ht="11.25">
      <c r="B1821" s="198"/>
      <c r="C1821" s="199"/>
      <c r="D1821" s="200" t="s">
        <v>195</v>
      </c>
      <c r="E1821" s="201" t="s">
        <v>19</v>
      </c>
      <c r="F1821" s="202" t="s">
        <v>2331</v>
      </c>
      <c r="G1821" s="199"/>
      <c r="H1821" s="201" t="s">
        <v>19</v>
      </c>
      <c r="I1821" s="203"/>
      <c r="J1821" s="199"/>
      <c r="K1821" s="199"/>
      <c r="L1821" s="204"/>
      <c r="M1821" s="205"/>
      <c r="N1821" s="206"/>
      <c r="O1821" s="206"/>
      <c r="P1821" s="206"/>
      <c r="Q1821" s="206"/>
      <c r="R1821" s="206"/>
      <c r="S1821" s="206"/>
      <c r="T1821" s="207"/>
      <c r="AT1821" s="208" t="s">
        <v>195</v>
      </c>
      <c r="AU1821" s="208" t="s">
        <v>82</v>
      </c>
      <c r="AV1821" s="13" t="s">
        <v>80</v>
      </c>
      <c r="AW1821" s="13" t="s">
        <v>35</v>
      </c>
      <c r="AX1821" s="13" t="s">
        <v>73</v>
      </c>
      <c r="AY1821" s="208" t="s">
        <v>185</v>
      </c>
    </row>
    <row r="1822" spans="2:51" s="14" customFormat="1" ht="11.25">
      <c r="B1822" s="209"/>
      <c r="C1822" s="210"/>
      <c r="D1822" s="200" t="s">
        <v>195</v>
      </c>
      <c r="E1822" s="211" t="s">
        <v>19</v>
      </c>
      <c r="F1822" s="212" t="s">
        <v>2332</v>
      </c>
      <c r="G1822" s="210"/>
      <c r="H1822" s="213">
        <v>5.6109999999999998</v>
      </c>
      <c r="I1822" s="214"/>
      <c r="J1822" s="210"/>
      <c r="K1822" s="210"/>
      <c r="L1822" s="215"/>
      <c r="M1822" s="216"/>
      <c r="N1822" s="217"/>
      <c r="O1822" s="217"/>
      <c r="P1822" s="217"/>
      <c r="Q1822" s="217"/>
      <c r="R1822" s="217"/>
      <c r="S1822" s="217"/>
      <c r="T1822" s="218"/>
      <c r="AT1822" s="219" t="s">
        <v>195</v>
      </c>
      <c r="AU1822" s="219" t="s">
        <v>82</v>
      </c>
      <c r="AV1822" s="14" t="s">
        <v>82</v>
      </c>
      <c r="AW1822" s="14" t="s">
        <v>35</v>
      </c>
      <c r="AX1822" s="14" t="s">
        <v>73</v>
      </c>
      <c r="AY1822" s="219" t="s">
        <v>185</v>
      </c>
    </row>
    <row r="1823" spans="2:51" s="14" customFormat="1" ht="11.25">
      <c r="B1823" s="209"/>
      <c r="C1823" s="210"/>
      <c r="D1823" s="200" t="s">
        <v>195</v>
      </c>
      <c r="E1823" s="211" t="s">
        <v>19</v>
      </c>
      <c r="F1823" s="212" t="s">
        <v>2333</v>
      </c>
      <c r="G1823" s="210"/>
      <c r="H1823" s="213">
        <v>1.02</v>
      </c>
      <c r="I1823" s="214"/>
      <c r="J1823" s="210"/>
      <c r="K1823" s="210"/>
      <c r="L1823" s="215"/>
      <c r="M1823" s="216"/>
      <c r="N1823" s="217"/>
      <c r="O1823" s="217"/>
      <c r="P1823" s="217"/>
      <c r="Q1823" s="217"/>
      <c r="R1823" s="217"/>
      <c r="S1823" s="217"/>
      <c r="T1823" s="218"/>
      <c r="AT1823" s="219" t="s">
        <v>195</v>
      </c>
      <c r="AU1823" s="219" t="s">
        <v>82</v>
      </c>
      <c r="AV1823" s="14" t="s">
        <v>82</v>
      </c>
      <c r="AW1823" s="14" t="s">
        <v>35</v>
      </c>
      <c r="AX1823" s="14" t="s">
        <v>73</v>
      </c>
      <c r="AY1823" s="219" t="s">
        <v>185</v>
      </c>
    </row>
    <row r="1824" spans="2:51" s="14" customFormat="1" ht="11.25">
      <c r="B1824" s="209"/>
      <c r="C1824" s="210"/>
      <c r="D1824" s="200" t="s">
        <v>195</v>
      </c>
      <c r="E1824" s="211" t="s">
        <v>19</v>
      </c>
      <c r="F1824" s="212" t="s">
        <v>2334</v>
      </c>
      <c r="G1824" s="210"/>
      <c r="H1824" s="213">
        <v>-2.4</v>
      </c>
      <c r="I1824" s="214"/>
      <c r="J1824" s="210"/>
      <c r="K1824" s="210"/>
      <c r="L1824" s="215"/>
      <c r="M1824" s="216"/>
      <c r="N1824" s="217"/>
      <c r="O1824" s="217"/>
      <c r="P1824" s="217"/>
      <c r="Q1824" s="217"/>
      <c r="R1824" s="217"/>
      <c r="S1824" s="217"/>
      <c r="T1824" s="218"/>
      <c r="AT1824" s="219" t="s">
        <v>195</v>
      </c>
      <c r="AU1824" s="219" t="s">
        <v>82</v>
      </c>
      <c r="AV1824" s="14" t="s">
        <v>82</v>
      </c>
      <c r="AW1824" s="14" t="s">
        <v>35</v>
      </c>
      <c r="AX1824" s="14" t="s">
        <v>73</v>
      </c>
      <c r="AY1824" s="219" t="s">
        <v>185</v>
      </c>
    </row>
    <row r="1825" spans="1:65" s="14" customFormat="1" ht="11.25">
      <c r="B1825" s="209"/>
      <c r="C1825" s="210"/>
      <c r="D1825" s="200" t="s">
        <v>195</v>
      </c>
      <c r="E1825" s="211" t="s">
        <v>19</v>
      </c>
      <c r="F1825" s="212" t="s">
        <v>2808</v>
      </c>
      <c r="G1825" s="210"/>
      <c r="H1825" s="213">
        <v>34.999000000000002</v>
      </c>
      <c r="I1825" s="214"/>
      <c r="J1825" s="210"/>
      <c r="K1825" s="210"/>
      <c r="L1825" s="215"/>
      <c r="M1825" s="216"/>
      <c r="N1825" s="217"/>
      <c r="O1825" s="217"/>
      <c r="P1825" s="217"/>
      <c r="Q1825" s="217"/>
      <c r="R1825" s="217"/>
      <c r="S1825" s="217"/>
      <c r="T1825" s="218"/>
      <c r="AT1825" s="219" t="s">
        <v>195</v>
      </c>
      <c r="AU1825" s="219" t="s">
        <v>82</v>
      </c>
      <c r="AV1825" s="14" t="s">
        <v>82</v>
      </c>
      <c r="AW1825" s="14" t="s">
        <v>35</v>
      </c>
      <c r="AX1825" s="14" t="s">
        <v>73</v>
      </c>
      <c r="AY1825" s="219" t="s">
        <v>185</v>
      </c>
    </row>
    <row r="1826" spans="1:65" s="14" customFormat="1" ht="11.25">
      <c r="B1826" s="209"/>
      <c r="C1826" s="210"/>
      <c r="D1826" s="200" t="s">
        <v>195</v>
      </c>
      <c r="E1826" s="211" t="s">
        <v>19</v>
      </c>
      <c r="F1826" s="212" t="s">
        <v>2809</v>
      </c>
      <c r="G1826" s="210"/>
      <c r="H1826" s="213">
        <v>-6.3360000000000003</v>
      </c>
      <c r="I1826" s="214"/>
      <c r="J1826" s="210"/>
      <c r="K1826" s="210"/>
      <c r="L1826" s="215"/>
      <c r="M1826" s="216"/>
      <c r="N1826" s="217"/>
      <c r="O1826" s="217"/>
      <c r="P1826" s="217"/>
      <c r="Q1826" s="217"/>
      <c r="R1826" s="217"/>
      <c r="S1826" s="217"/>
      <c r="T1826" s="218"/>
      <c r="AT1826" s="219" t="s">
        <v>195</v>
      </c>
      <c r="AU1826" s="219" t="s">
        <v>82</v>
      </c>
      <c r="AV1826" s="14" t="s">
        <v>82</v>
      </c>
      <c r="AW1826" s="14" t="s">
        <v>35</v>
      </c>
      <c r="AX1826" s="14" t="s">
        <v>73</v>
      </c>
      <c r="AY1826" s="219" t="s">
        <v>185</v>
      </c>
    </row>
    <row r="1827" spans="1:65" s="13" customFormat="1" ht="11.25">
      <c r="B1827" s="198"/>
      <c r="C1827" s="199"/>
      <c r="D1827" s="200" t="s">
        <v>195</v>
      </c>
      <c r="E1827" s="201" t="s">
        <v>19</v>
      </c>
      <c r="F1827" s="202" t="s">
        <v>2335</v>
      </c>
      <c r="G1827" s="199"/>
      <c r="H1827" s="201" t="s">
        <v>19</v>
      </c>
      <c r="I1827" s="203"/>
      <c r="J1827" s="199"/>
      <c r="K1827" s="199"/>
      <c r="L1827" s="204"/>
      <c r="M1827" s="205"/>
      <c r="N1827" s="206"/>
      <c r="O1827" s="206"/>
      <c r="P1827" s="206"/>
      <c r="Q1827" s="206"/>
      <c r="R1827" s="206"/>
      <c r="S1827" s="206"/>
      <c r="T1827" s="207"/>
      <c r="AT1827" s="208" t="s">
        <v>195</v>
      </c>
      <c r="AU1827" s="208" t="s">
        <v>82</v>
      </c>
      <c r="AV1827" s="13" t="s">
        <v>80</v>
      </c>
      <c r="AW1827" s="13" t="s">
        <v>35</v>
      </c>
      <c r="AX1827" s="13" t="s">
        <v>73</v>
      </c>
      <c r="AY1827" s="208" t="s">
        <v>185</v>
      </c>
    </row>
    <row r="1828" spans="1:65" s="14" customFormat="1" ht="11.25">
      <c r="B1828" s="209"/>
      <c r="C1828" s="210"/>
      <c r="D1828" s="200" t="s">
        <v>195</v>
      </c>
      <c r="E1828" s="211" t="s">
        <v>19</v>
      </c>
      <c r="F1828" s="212" t="s">
        <v>2336</v>
      </c>
      <c r="G1828" s="210"/>
      <c r="H1828" s="213">
        <v>35.216000000000001</v>
      </c>
      <c r="I1828" s="214"/>
      <c r="J1828" s="210"/>
      <c r="K1828" s="210"/>
      <c r="L1828" s="215"/>
      <c r="M1828" s="216"/>
      <c r="N1828" s="217"/>
      <c r="O1828" s="217"/>
      <c r="P1828" s="217"/>
      <c r="Q1828" s="217"/>
      <c r="R1828" s="217"/>
      <c r="S1828" s="217"/>
      <c r="T1828" s="218"/>
      <c r="AT1828" s="219" t="s">
        <v>195</v>
      </c>
      <c r="AU1828" s="219" t="s">
        <v>82</v>
      </c>
      <c r="AV1828" s="14" t="s">
        <v>82</v>
      </c>
      <c r="AW1828" s="14" t="s">
        <v>35</v>
      </c>
      <c r="AX1828" s="14" t="s">
        <v>73</v>
      </c>
      <c r="AY1828" s="219" t="s">
        <v>185</v>
      </c>
    </row>
    <row r="1829" spans="1:65" s="14" customFormat="1" ht="11.25">
      <c r="B1829" s="209"/>
      <c r="C1829" s="210"/>
      <c r="D1829" s="200" t="s">
        <v>195</v>
      </c>
      <c r="E1829" s="211" t="s">
        <v>19</v>
      </c>
      <c r="F1829" s="212" t="s">
        <v>1636</v>
      </c>
      <c r="G1829" s="210"/>
      <c r="H1829" s="213">
        <v>3</v>
      </c>
      <c r="I1829" s="214"/>
      <c r="J1829" s="210"/>
      <c r="K1829" s="210"/>
      <c r="L1829" s="215"/>
      <c r="M1829" s="216"/>
      <c r="N1829" s="217"/>
      <c r="O1829" s="217"/>
      <c r="P1829" s="217"/>
      <c r="Q1829" s="217"/>
      <c r="R1829" s="217"/>
      <c r="S1829" s="217"/>
      <c r="T1829" s="218"/>
      <c r="AT1829" s="219" t="s">
        <v>195</v>
      </c>
      <c r="AU1829" s="219" t="s">
        <v>82</v>
      </c>
      <c r="AV1829" s="14" t="s">
        <v>82</v>
      </c>
      <c r="AW1829" s="14" t="s">
        <v>35</v>
      </c>
      <c r="AX1829" s="14" t="s">
        <v>73</v>
      </c>
      <c r="AY1829" s="219" t="s">
        <v>185</v>
      </c>
    </row>
    <row r="1830" spans="1:65" s="14" customFormat="1" ht="11.25">
      <c r="B1830" s="209"/>
      <c r="C1830" s="210"/>
      <c r="D1830" s="200" t="s">
        <v>195</v>
      </c>
      <c r="E1830" s="211" t="s">
        <v>19</v>
      </c>
      <c r="F1830" s="212" t="s">
        <v>1637</v>
      </c>
      <c r="G1830" s="210"/>
      <c r="H1830" s="213">
        <v>-12</v>
      </c>
      <c r="I1830" s="214"/>
      <c r="J1830" s="210"/>
      <c r="K1830" s="210"/>
      <c r="L1830" s="215"/>
      <c r="M1830" s="216"/>
      <c r="N1830" s="217"/>
      <c r="O1830" s="217"/>
      <c r="P1830" s="217"/>
      <c r="Q1830" s="217"/>
      <c r="R1830" s="217"/>
      <c r="S1830" s="217"/>
      <c r="T1830" s="218"/>
      <c r="AT1830" s="219" t="s">
        <v>195</v>
      </c>
      <c r="AU1830" s="219" t="s">
        <v>82</v>
      </c>
      <c r="AV1830" s="14" t="s">
        <v>82</v>
      </c>
      <c r="AW1830" s="14" t="s">
        <v>35</v>
      </c>
      <c r="AX1830" s="14" t="s">
        <v>73</v>
      </c>
      <c r="AY1830" s="219" t="s">
        <v>185</v>
      </c>
    </row>
    <row r="1831" spans="1:65" s="14" customFormat="1" ht="11.25">
      <c r="B1831" s="209"/>
      <c r="C1831" s="210"/>
      <c r="D1831" s="200" t="s">
        <v>195</v>
      </c>
      <c r="E1831" s="211" t="s">
        <v>19</v>
      </c>
      <c r="F1831" s="212" t="s">
        <v>2810</v>
      </c>
      <c r="G1831" s="210"/>
      <c r="H1831" s="213">
        <v>46.655000000000001</v>
      </c>
      <c r="I1831" s="214"/>
      <c r="J1831" s="210"/>
      <c r="K1831" s="210"/>
      <c r="L1831" s="215"/>
      <c r="M1831" s="216"/>
      <c r="N1831" s="217"/>
      <c r="O1831" s="217"/>
      <c r="P1831" s="217"/>
      <c r="Q1831" s="217"/>
      <c r="R1831" s="217"/>
      <c r="S1831" s="217"/>
      <c r="T1831" s="218"/>
      <c r="AT1831" s="219" t="s">
        <v>195</v>
      </c>
      <c r="AU1831" s="219" t="s">
        <v>82</v>
      </c>
      <c r="AV1831" s="14" t="s">
        <v>82</v>
      </c>
      <c r="AW1831" s="14" t="s">
        <v>35</v>
      </c>
      <c r="AX1831" s="14" t="s">
        <v>73</v>
      </c>
      <c r="AY1831" s="219" t="s">
        <v>185</v>
      </c>
    </row>
    <row r="1832" spans="1:65" s="14" customFormat="1" ht="11.25">
      <c r="B1832" s="209"/>
      <c r="C1832" s="210"/>
      <c r="D1832" s="200" t="s">
        <v>195</v>
      </c>
      <c r="E1832" s="211" t="s">
        <v>19</v>
      </c>
      <c r="F1832" s="212" t="s">
        <v>2539</v>
      </c>
      <c r="G1832" s="210"/>
      <c r="H1832" s="213">
        <v>-9.3179999999999996</v>
      </c>
      <c r="I1832" s="214"/>
      <c r="J1832" s="210"/>
      <c r="K1832" s="210"/>
      <c r="L1832" s="215"/>
      <c r="M1832" s="216"/>
      <c r="N1832" s="217"/>
      <c r="O1832" s="217"/>
      <c r="P1832" s="217"/>
      <c r="Q1832" s="217"/>
      <c r="R1832" s="217"/>
      <c r="S1832" s="217"/>
      <c r="T1832" s="218"/>
      <c r="AT1832" s="219" t="s">
        <v>195</v>
      </c>
      <c r="AU1832" s="219" t="s">
        <v>82</v>
      </c>
      <c r="AV1832" s="14" t="s">
        <v>82</v>
      </c>
      <c r="AW1832" s="14" t="s">
        <v>35</v>
      </c>
      <c r="AX1832" s="14" t="s">
        <v>73</v>
      </c>
      <c r="AY1832" s="219" t="s">
        <v>185</v>
      </c>
    </row>
    <row r="1833" spans="1:65" s="15" customFormat="1" ht="11.25">
      <c r="B1833" s="220"/>
      <c r="C1833" s="221"/>
      <c r="D1833" s="200" t="s">
        <v>195</v>
      </c>
      <c r="E1833" s="222" t="s">
        <v>19</v>
      </c>
      <c r="F1833" s="223" t="s">
        <v>226</v>
      </c>
      <c r="G1833" s="221"/>
      <c r="H1833" s="224">
        <v>798.29399999999998</v>
      </c>
      <c r="I1833" s="225"/>
      <c r="J1833" s="221"/>
      <c r="K1833" s="221"/>
      <c r="L1833" s="226"/>
      <c r="M1833" s="227"/>
      <c r="N1833" s="228"/>
      <c r="O1833" s="228"/>
      <c r="P1833" s="228"/>
      <c r="Q1833" s="228"/>
      <c r="R1833" s="228"/>
      <c r="S1833" s="228"/>
      <c r="T1833" s="229"/>
      <c r="AT1833" s="230" t="s">
        <v>195</v>
      </c>
      <c r="AU1833" s="230" t="s">
        <v>82</v>
      </c>
      <c r="AV1833" s="15" t="s">
        <v>135</v>
      </c>
      <c r="AW1833" s="15" t="s">
        <v>35</v>
      </c>
      <c r="AX1833" s="15" t="s">
        <v>80</v>
      </c>
      <c r="AY1833" s="230" t="s">
        <v>185</v>
      </c>
    </row>
    <row r="1834" spans="1:65" s="2" customFormat="1" ht="24.2" customHeight="1">
      <c r="A1834" s="36"/>
      <c r="B1834" s="37"/>
      <c r="C1834" s="180" t="s">
        <v>2811</v>
      </c>
      <c r="D1834" s="180" t="s">
        <v>187</v>
      </c>
      <c r="E1834" s="181" t="s">
        <v>2199</v>
      </c>
      <c r="F1834" s="182" t="s">
        <v>2200</v>
      </c>
      <c r="G1834" s="183" t="s">
        <v>240</v>
      </c>
      <c r="H1834" s="184">
        <v>67.164000000000001</v>
      </c>
      <c r="I1834" s="185"/>
      <c r="J1834" s="186">
        <f>ROUND(I1834*H1834,2)</f>
        <v>0</v>
      </c>
      <c r="K1834" s="182" t="s">
        <v>191</v>
      </c>
      <c r="L1834" s="41"/>
      <c r="M1834" s="187" t="s">
        <v>19</v>
      </c>
      <c r="N1834" s="188" t="s">
        <v>44</v>
      </c>
      <c r="O1834" s="66"/>
      <c r="P1834" s="189">
        <f>O1834*H1834</f>
        <v>0</v>
      </c>
      <c r="Q1834" s="189">
        <v>2.5999999999999998E-4</v>
      </c>
      <c r="R1834" s="189">
        <f>Q1834*H1834</f>
        <v>1.7462639999999998E-2</v>
      </c>
      <c r="S1834" s="189">
        <v>0</v>
      </c>
      <c r="T1834" s="190">
        <f>S1834*H1834</f>
        <v>0</v>
      </c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R1834" s="191" t="s">
        <v>339</v>
      </c>
      <c r="AT1834" s="191" t="s">
        <v>187</v>
      </c>
      <c r="AU1834" s="191" t="s">
        <v>82</v>
      </c>
      <c r="AY1834" s="19" t="s">
        <v>185</v>
      </c>
      <c r="BE1834" s="192">
        <f>IF(N1834="základní",J1834,0)</f>
        <v>0</v>
      </c>
      <c r="BF1834" s="192">
        <f>IF(N1834="snížená",J1834,0)</f>
        <v>0</v>
      </c>
      <c r="BG1834" s="192">
        <f>IF(N1834="zákl. přenesená",J1834,0)</f>
        <v>0</v>
      </c>
      <c r="BH1834" s="192">
        <f>IF(N1834="sníž. přenesená",J1834,0)</f>
        <v>0</v>
      </c>
      <c r="BI1834" s="192">
        <f>IF(N1834="nulová",J1834,0)</f>
        <v>0</v>
      </c>
      <c r="BJ1834" s="19" t="s">
        <v>80</v>
      </c>
      <c r="BK1834" s="192">
        <f>ROUND(I1834*H1834,2)</f>
        <v>0</v>
      </c>
      <c r="BL1834" s="19" t="s">
        <v>339</v>
      </c>
      <c r="BM1834" s="191" t="s">
        <v>2812</v>
      </c>
    </row>
    <row r="1835" spans="1:65" s="2" customFormat="1" ht="11.25">
      <c r="A1835" s="36"/>
      <c r="B1835" s="37"/>
      <c r="C1835" s="38"/>
      <c r="D1835" s="193" t="s">
        <v>193</v>
      </c>
      <c r="E1835" s="38"/>
      <c r="F1835" s="194" t="s">
        <v>2202</v>
      </c>
      <c r="G1835" s="38"/>
      <c r="H1835" s="38"/>
      <c r="I1835" s="195"/>
      <c r="J1835" s="38"/>
      <c r="K1835" s="38"/>
      <c r="L1835" s="41"/>
      <c r="M1835" s="196"/>
      <c r="N1835" s="197"/>
      <c r="O1835" s="66"/>
      <c r="P1835" s="66"/>
      <c r="Q1835" s="66"/>
      <c r="R1835" s="66"/>
      <c r="S1835" s="66"/>
      <c r="T1835" s="67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T1835" s="19" t="s">
        <v>193</v>
      </c>
      <c r="AU1835" s="19" t="s">
        <v>82</v>
      </c>
    </row>
    <row r="1836" spans="1:65" s="13" customFormat="1" ht="11.25">
      <c r="B1836" s="198"/>
      <c r="C1836" s="199"/>
      <c r="D1836" s="200" t="s">
        <v>195</v>
      </c>
      <c r="E1836" s="201" t="s">
        <v>19</v>
      </c>
      <c r="F1836" s="202" t="s">
        <v>2209</v>
      </c>
      <c r="G1836" s="199"/>
      <c r="H1836" s="201" t="s">
        <v>19</v>
      </c>
      <c r="I1836" s="203"/>
      <c r="J1836" s="199"/>
      <c r="K1836" s="199"/>
      <c r="L1836" s="204"/>
      <c r="M1836" s="205"/>
      <c r="N1836" s="206"/>
      <c r="O1836" s="206"/>
      <c r="P1836" s="206"/>
      <c r="Q1836" s="206"/>
      <c r="R1836" s="206"/>
      <c r="S1836" s="206"/>
      <c r="T1836" s="207"/>
      <c r="AT1836" s="208" t="s">
        <v>195</v>
      </c>
      <c r="AU1836" s="208" t="s">
        <v>82</v>
      </c>
      <c r="AV1836" s="13" t="s">
        <v>80</v>
      </c>
      <c r="AW1836" s="13" t="s">
        <v>35</v>
      </c>
      <c r="AX1836" s="13" t="s">
        <v>73</v>
      </c>
      <c r="AY1836" s="208" t="s">
        <v>185</v>
      </c>
    </row>
    <row r="1837" spans="1:65" s="13" customFormat="1" ht="11.25">
      <c r="B1837" s="198"/>
      <c r="C1837" s="199"/>
      <c r="D1837" s="200" t="s">
        <v>195</v>
      </c>
      <c r="E1837" s="201" t="s">
        <v>19</v>
      </c>
      <c r="F1837" s="202" t="s">
        <v>1591</v>
      </c>
      <c r="G1837" s="199"/>
      <c r="H1837" s="201" t="s">
        <v>19</v>
      </c>
      <c r="I1837" s="203"/>
      <c r="J1837" s="199"/>
      <c r="K1837" s="199"/>
      <c r="L1837" s="204"/>
      <c r="M1837" s="205"/>
      <c r="N1837" s="206"/>
      <c r="O1837" s="206"/>
      <c r="P1837" s="206"/>
      <c r="Q1837" s="206"/>
      <c r="R1837" s="206"/>
      <c r="S1837" s="206"/>
      <c r="T1837" s="207"/>
      <c r="AT1837" s="208" t="s">
        <v>195</v>
      </c>
      <c r="AU1837" s="208" t="s">
        <v>82</v>
      </c>
      <c r="AV1837" s="13" t="s">
        <v>80</v>
      </c>
      <c r="AW1837" s="13" t="s">
        <v>35</v>
      </c>
      <c r="AX1837" s="13" t="s">
        <v>73</v>
      </c>
      <c r="AY1837" s="208" t="s">
        <v>185</v>
      </c>
    </row>
    <row r="1838" spans="1:65" s="14" customFormat="1" ht="11.25">
      <c r="B1838" s="209"/>
      <c r="C1838" s="210"/>
      <c r="D1838" s="200" t="s">
        <v>195</v>
      </c>
      <c r="E1838" s="211" t="s">
        <v>19</v>
      </c>
      <c r="F1838" s="212" t="s">
        <v>1514</v>
      </c>
      <c r="G1838" s="210"/>
      <c r="H1838" s="213">
        <v>55.3</v>
      </c>
      <c r="I1838" s="214"/>
      <c r="J1838" s="210"/>
      <c r="K1838" s="210"/>
      <c r="L1838" s="215"/>
      <c r="M1838" s="216"/>
      <c r="N1838" s="217"/>
      <c r="O1838" s="217"/>
      <c r="P1838" s="217"/>
      <c r="Q1838" s="217"/>
      <c r="R1838" s="217"/>
      <c r="S1838" s="217"/>
      <c r="T1838" s="218"/>
      <c r="AT1838" s="219" t="s">
        <v>195</v>
      </c>
      <c r="AU1838" s="219" t="s">
        <v>82</v>
      </c>
      <c r="AV1838" s="14" t="s">
        <v>82</v>
      </c>
      <c r="AW1838" s="14" t="s">
        <v>35</v>
      </c>
      <c r="AX1838" s="14" t="s">
        <v>73</v>
      </c>
      <c r="AY1838" s="219" t="s">
        <v>185</v>
      </c>
    </row>
    <row r="1839" spans="1:65" s="14" customFormat="1" ht="11.25">
      <c r="B1839" s="209"/>
      <c r="C1839" s="210"/>
      <c r="D1839" s="200" t="s">
        <v>195</v>
      </c>
      <c r="E1839" s="211" t="s">
        <v>19</v>
      </c>
      <c r="F1839" s="212" t="s">
        <v>744</v>
      </c>
      <c r="G1839" s="210"/>
      <c r="H1839" s="213">
        <v>1.1479999999999999</v>
      </c>
      <c r="I1839" s="214"/>
      <c r="J1839" s="210"/>
      <c r="K1839" s="210"/>
      <c r="L1839" s="215"/>
      <c r="M1839" s="216"/>
      <c r="N1839" s="217"/>
      <c r="O1839" s="217"/>
      <c r="P1839" s="217"/>
      <c r="Q1839" s="217"/>
      <c r="R1839" s="217"/>
      <c r="S1839" s="217"/>
      <c r="T1839" s="218"/>
      <c r="AT1839" s="219" t="s">
        <v>195</v>
      </c>
      <c r="AU1839" s="219" t="s">
        <v>82</v>
      </c>
      <c r="AV1839" s="14" t="s">
        <v>82</v>
      </c>
      <c r="AW1839" s="14" t="s">
        <v>35</v>
      </c>
      <c r="AX1839" s="14" t="s">
        <v>73</v>
      </c>
      <c r="AY1839" s="219" t="s">
        <v>185</v>
      </c>
    </row>
    <row r="1840" spans="1:65" s="14" customFormat="1" ht="11.25">
      <c r="B1840" s="209"/>
      <c r="C1840" s="210"/>
      <c r="D1840" s="200" t="s">
        <v>195</v>
      </c>
      <c r="E1840" s="211" t="s">
        <v>19</v>
      </c>
      <c r="F1840" s="212" t="s">
        <v>1515</v>
      </c>
      <c r="G1840" s="210"/>
      <c r="H1840" s="213">
        <v>1.05</v>
      </c>
      <c r="I1840" s="214"/>
      <c r="J1840" s="210"/>
      <c r="K1840" s="210"/>
      <c r="L1840" s="215"/>
      <c r="M1840" s="216"/>
      <c r="N1840" s="217"/>
      <c r="O1840" s="217"/>
      <c r="P1840" s="217"/>
      <c r="Q1840" s="217"/>
      <c r="R1840" s="217"/>
      <c r="S1840" s="217"/>
      <c r="T1840" s="218"/>
      <c r="AT1840" s="219" t="s">
        <v>195</v>
      </c>
      <c r="AU1840" s="219" t="s">
        <v>82</v>
      </c>
      <c r="AV1840" s="14" t="s">
        <v>82</v>
      </c>
      <c r="AW1840" s="14" t="s">
        <v>35</v>
      </c>
      <c r="AX1840" s="14" t="s">
        <v>73</v>
      </c>
      <c r="AY1840" s="219" t="s">
        <v>185</v>
      </c>
    </row>
    <row r="1841" spans="1:65" s="14" customFormat="1" ht="11.25">
      <c r="B1841" s="209"/>
      <c r="C1841" s="210"/>
      <c r="D1841" s="200" t="s">
        <v>195</v>
      </c>
      <c r="E1841" s="211" t="s">
        <v>19</v>
      </c>
      <c r="F1841" s="212" t="s">
        <v>1516</v>
      </c>
      <c r="G1841" s="210"/>
      <c r="H1841" s="213">
        <v>-5.79</v>
      </c>
      <c r="I1841" s="214"/>
      <c r="J1841" s="210"/>
      <c r="K1841" s="210"/>
      <c r="L1841" s="215"/>
      <c r="M1841" s="216"/>
      <c r="N1841" s="217"/>
      <c r="O1841" s="217"/>
      <c r="P1841" s="217"/>
      <c r="Q1841" s="217"/>
      <c r="R1841" s="217"/>
      <c r="S1841" s="217"/>
      <c r="T1841" s="218"/>
      <c r="AT1841" s="219" t="s">
        <v>195</v>
      </c>
      <c r="AU1841" s="219" t="s">
        <v>82</v>
      </c>
      <c r="AV1841" s="14" t="s">
        <v>82</v>
      </c>
      <c r="AW1841" s="14" t="s">
        <v>35</v>
      </c>
      <c r="AX1841" s="14" t="s">
        <v>73</v>
      </c>
      <c r="AY1841" s="219" t="s">
        <v>185</v>
      </c>
    </row>
    <row r="1842" spans="1:65" s="13" customFormat="1" ht="11.25">
      <c r="B1842" s="198"/>
      <c r="C1842" s="199"/>
      <c r="D1842" s="200" t="s">
        <v>195</v>
      </c>
      <c r="E1842" s="201" t="s">
        <v>19</v>
      </c>
      <c r="F1842" s="202" t="s">
        <v>1594</v>
      </c>
      <c r="G1842" s="199"/>
      <c r="H1842" s="201" t="s">
        <v>19</v>
      </c>
      <c r="I1842" s="203"/>
      <c r="J1842" s="199"/>
      <c r="K1842" s="199"/>
      <c r="L1842" s="204"/>
      <c r="M1842" s="205"/>
      <c r="N1842" s="206"/>
      <c r="O1842" s="206"/>
      <c r="P1842" s="206"/>
      <c r="Q1842" s="206"/>
      <c r="R1842" s="206"/>
      <c r="S1842" s="206"/>
      <c r="T1842" s="207"/>
      <c r="AT1842" s="208" t="s">
        <v>195</v>
      </c>
      <c r="AU1842" s="208" t="s">
        <v>82</v>
      </c>
      <c r="AV1842" s="13" t="s">
        <v>80</v>
      </c>
      <c r="AW1842" s="13" t="s">
        <v>35</v>
      </c>
      <c r="AX1842" s="13" t="s">
        <v>73</v>
      </c>
      <c r="AY1842" s="208" t="s">
        <v>185</v>
      </c>
    </row>
    <row r="1843" spans="1:65" s="14" customFormat="1" ht="11.25">
      <c r="B1843" s="209"/>
      <c r="C1843" s="210"/>
      <c r="D1843" s="200" t="s">
        <v>195</v>
      </c>
      <c r="E1843" s="211" t="s">
        <v>19</v>
      </c>
      <c r="F1843" s="212" t="s">
        <v>942</v>
      </c>
      <c r="G1843" s="210"/>
      <c r="H1843" s="213">
        <v>2.64</v>
      </c>
      <c r="I1843" s="214"/>
      <c r="J1843" s="210"/>
      <c r="K1843" s="210"/>
      <c r="L1843" s="215"/>
      <c r="M1843" s="216"/>
      <c r="N1843" s="217"/>
      <c r="O1843" s="217"/>
      <c r="P1843" s="217"/>
      <c r="Q1843" s="217"/>
      <c r="R1843" s="217"/>
      <c r="S1843" s="217"/>
      <c r="T1843" s="218"/>
      <c r="AT1843" s="219" t="s">
        <v>195</v>
      </c>
      <c r="AU1843" s="219" t="s">
        <v>82</v>
      </c>
      <c r="AV1843" s="14" t="s">
        <v>82</v>
      </c>
      <c r="AW1843" s="14" t="s">
        <v>35</v>
      </c>
      <c r="AX1843" s="14" t="s">
        <v>73</v>
      </c>
      <c r="AY1843" s="219" t="s">
        <v>185</v>
      </c>
    </row>
    <row r="1844" spans="1:65" s="14" customFormat="1" ht="11.25">
      <c r="B1844" s="209"/>
      <c r="C1844" s="210"/>
      <c r="D1844" s="200" t="s">
        <v>195</v>
      </c>
      <c r="E1844" s="211" t="s">
        <v>19</v>
      </c>
      <c r="F1844" s="212" t="s">
        <v>2276</v>
      </c>
      <c r="G1844" s="210"/>
      <c r="H1844" s="213">
        <v>4.32</v>
      </c>
      <c r="I1844" s="214"/>
      <c r="J1844" s="210"/>
      <c r="K1844" s="210"/>
      <c r="L1844" s="215"/>
      <c r="M1844" s="216"/>
      <c r="N1844" s="217"/>
      <c r="O1844" s="217"/>
      <c r="P1844" s="217"/>
      <c r="Q1844" s="217"/>
      <c r="R1844" s="217"/>
      <c r="S1844" s="217"/>
      <c r="T1844" s="218"/>
      <c r="AT1844" s="219" t="s">
        <v>195</v>
      </c>
      <c r="AU1844" s="219" t="s">
        <v>82</v>
      </c>
      <c r="AV1844" s="14" t="s">
        <v>82</v>
      </c>
      <c r="AW1844" s="14" t="s">
        <v>35</v>
      </c>
      <c r="AX1844" s="14" t="s">
        <v>73</v>
      </c>
      <c r="AY1844" s="219" t="s">
        <v>185</v>
      </c>
    </row>
    <row r="1845" spans="1:65" s="14" customFormat="1" ht="11.25">
      <c r="B1845" s="209"/>
      <c r="C1845" s="210"/>
      <c r="D1845" s="200" t="s">
        <v>195</v>
      </c>
      <c r="E1845" s="211" t="s">
        <v>19</v>
      </c>
      <c r="F1845" s="212" t="s">
        <v>1574</v>
      </c>
      <c r="G1845" s="210"/>
      <c r="H1845" s="213">
        <v>4.2480000000000002</v>
      </c>
      <c r="I1845" s="214"/>
      <c r="J1845" s="210"/>
      <c r="K1845" s="210"/>
      <c r="L1845" s="215"/>
      <c r="M1845" s="216"/>
      <c r="N1845" s="217"/>
      <c r="O1845" s="217"/>
      <c r="P1845" s="217"/>
      <c r="Q1845" s="217"/>
      <c r="R1845" s="217"/>
      <c r="S1845" s="217"/>
      <c r="T1845" s="218"/>
      <c r="AT1845" s="219" t="s">
        <v>195</v>
      </c>
      <c r="AU1845" s="219" t="s">
        <v>82</v>
      </c>
      <c r="AV1845" s="14" t="s">
        <v>82</v>
      </c>
      <c r="AW1845" s="14" t="s">
        <v>35</v>
      </c>
      <c r="AX1845" s="14" t="s">
        <v>73</v>
      </c>
      <c r="AY1845" s="219" t="s">
        <v>185</v>
      </c>
    </row>
    <row r="1846" spans="1:65" s="14" customFormat="1" ht="11.25">
      <c r="B1846" s="209"/>
      <c r="C1846" s="210"/>
      <c r="D1846" s="200" t="s">
        <v>195</v>
      </c>
      <c r="E1846" s="211" t="s">
        <v>19</v>
      </c>
      <c r="F1846" s="212" t="s">
        <v>1574</v>
      </c>
      <c r="G1846" s="210"/>
      <c r="H1846" s="213">
        <v>4.2480000000000002</v>
      </c>
      <c r="I1846" s="214"/>
      <c r="J1846" s="210"/>
      <c r="K1846" s="210"/>
      <c r="L1846" s="215"/>
      <c r="M1846" s="216"/>
      <c r="N1846" s="217"/>
      <c r="O1846" s="217"/>
      <c r="P1846" s="217"/>
      <c r="Q1846" s="217"/>
      <c r="R1846" s="217"/>
      <c r="S1846" s="217"/>
      <c r="T1846" s="218"/>
      <c r="AT1846" s="219" t="s">
        <v>195</v>
      </c>
      <c r="AU1846" s="219" t="s">
        <v>82</v>
      </c>
      <c r="AV1846" s="14" t="s">
        <v>82</v>
      </c>
      <c r="AW1846" s="14" t="s">
        <v>35</v>
      </c>
      <c r="AX1846" s="14" t="s">
        <v>73</v>
      </c>
      <c r="AY1846" s="219" t="s">
        <v>185</v>
      </c>
    </row>
    <row r="1847" spans="1:65" s="15" customFormat="1" ht="11.25">
      <c r="B1847" s="220"/>
      <c r="C1847" s="221"/>
      <c r="D1847" s="200" t="s">
        <v>195</v>
      </c>
      <c r="E1847" s="222" t="s">
        <v>19</v>
      </c>
      <c r="F1847" s="223" t="s">
        <v>226</v>
      </c>
      <c r="G1847" s="221"/>
      <c r="H1847" s="224">
        <v>67.164000000000001</v>
      </c>
      <c r="I1847" s="225"/>
      <c r="J1847" s="221"/>
      <c r="K1847" s="221"/>
      <c r="L1847" s="226"/>
      <c r="M1847" s="227"/>
      <c r="N1847" s="228"/>
      <c r="O1847" s="228"/>
      <c r="P1847" s="228"/>
      <c r="Q1847" s="228"/>
      <c r="R1847" s="228"/>
      <c r="S1847" s="228"/>
      <c r="T1847" s="229"/>
      <c r="AT1847" s="230" t="s">
        <v>195</v>
      </c>
      <c r="AU1847" s="230" t="s">
        <v>82</v>
      </c>
      <c r="AV1847" s="15" t="s">
        <v>135</v>
      </c>
      <c r="AW1847" s="15" t="s">
        <v>35</v>
      </c>
      <c r="AX1847" s="15" t="s">
        <v>80</v>
      </c>
      <c r="AY1847" s="230" t="s">
        <v>185</v>
      </c>
    </row>
    <row r="1848" spans="1:65" s="12" customFormat="1" ht="25.9" customHeight="1">
      <c r="B1848" s="164"/>
      <c r="C1848" s="165"/>
      <c r="D1848" s="166" t="s">
        <v>72</v>
      </c>
      <c r="E1848" s="167" t="s">
        <v>452</v>
      </c>
      <c r="F1848" s="167" t="s">
        <v>453</v>
      </c>
      <c r="G1848" s="165"/>
      <c r="H1848" s="165"/>
      <c r="I1848" s="168"/>
      <c r="J1848" s="169">
        <f>BK1848</f>
        <v>0</v>
      </c>
      <c r="K1848" s="165"/>
      <c r="L1848" s="170"/>
      <c r="M1848" s="171"/>
      <c r="N1848" s="172"/>
      <c r="O1848" s="172"/>
      <c r="P1848" s="173">
        <f>P1849</f>
        <v>0</v>
      </c>
      <c r="Q1848" s="172"/>
      <c r="R1848" s="173">
        <f>R1849</f>
        <v>0</v>
      </c>
      <c r="S1848" s="172"/>
      <c r="T1848" s="174">
        <f>T1849</f>
        <v>0</v>
      </c>
      <c r="AR1848" s="175" t="s">
        <v>250</v>
      </c>
      <c r="AT1848" s="176" t="s">
        <v>72</v>
      </c>
      <c r="AU1848" s="176" t="s">
        <v>73</v>
      </c>
      <c r="AY1848" s="175" t="s">
        <v>185</v>
      </c>
      <c r="BK1848" s="177">
        <f>BK1849</f>
        <v>0</v>
      </c>
    </row>
    <row r="1849" spans="1:65" s="2" customFormat="1" ht="16.5" customHeight="1">
      <c r="A1849" s="36"/>
      <c r="B1849" s="37"/>
      <c r="C1849" s="180" t="s">
        <v>2813</v>
      </c>
      <c r="D1849" s="180" t="s">
        <v>187</v>
      </c>
      <c r="E1849" s="181" t="s">
        <v>2205</v>
      </c>
      <c r="F1849" s="182" t="s">
        <v>456</v>
      </c>
      <c r="G1849" s="183" t="s">
        <v>457</v>
      </c>
      <c r="H1849" s="231"/>
      <c r="I1849" s="185"/>
      <c r="J1849" s="186">
        <f>ROUND(I1849*H1849,2)</f>
        <v>0</v>
      </c>
      <c r="K1849" s="182" t="s">
        <v>19</v>
      </c>
      <c r="L1849" s="41"/>
      <c r="M1849" s="232" t="s">
        <v>19</v>
      </c>
      <c r="N1849" s="233" t="s">
        <v>44</v>
      </c>
      <c r="O1849" s="234"/>
      <c r="P1849" s="235">
        <f>O1849*H1849</f>
        <v>0</v>
      </c>
      <c r="Q1849" s="235">
        <v>0</v>
      </c>
      <c r="R1849" s="235">
        <f>Q1849*H1849</f>
        <v>0</v>
      </c>
      <c r="S1849" s="235">
        <v>0</v>
      </c>
      <c r="T1849" s="236">
        <f>S1849*H1849</f>
        <v>0</v>
      </c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R1849" s="191" t="s">
        <v>135</v>
      </c>
      <c r="AT1849" s="191" t="s">
        <v>187</v>
      </c>
      <c r="AU1849" s="191" t="s">
        <v>80</v>
      </c>
      <c r="AY1849" s="19" t="s">
        <v>185</v>
      </c>
      <c r="BE1849" s="192">
        <f>IF(N1849="základní",J1849,0)</f>
        <v>0</v>
      </c>
      <c r="BF1849" s="192">
        <f>IF(N1849="snížená",J1849,0)</f>
        <v>0</v>
      </c>
      <c r="BG1849" s="192">
        <f>IF(N1849="zákl. přenesená",J1849,0)</f>
        <v>0</v>
      </c>
      <c r="BH1849" s="192">
        <f>IF(N1849="sníž. přenesená",J1849,0)</f>
        <v>0</v>
      </c>
      <c r="BI1849" s="192">
        <f>IF(N1849="nulová",J1849,0)</f>
        <v>0</v>
      </c>
      <c r="BJ1849" s="19" t="s">
        <v>80</v>
      </c>
      <c r="BK1849" s="192">
        <f>ROUND(I1849*H1849,2)</f>
        <v>0</v>
      </c>
      <c r="BL1849" s="19" t="s">
        <v>135</v>
      </c>
      <c r="BM1849" s="191" t="s">
        <v>2814</v>
      </c>
    </row>
    <row r="1850" spans="1:65" s="2" customFormat="1" ht="6.95" customHeight="1">
      <c r="A1850" s="36"/>
      <c r="B1850" s="49"/>
      <c r="C1850" s="50"/>
      <c r="D1850" s="50"/>
      <c r="E1850" s="50"/>
      <c r="F1850" s="50"/>
      <c r="G1850" s="50"/>
      <c r="H1850" s="50"/>
      <c r="I1850" s="50"/>
      <c r="J1850" s="50"/>
      <c r="K1850" s="50"/>
      <c r="L1850" s="41"/>
      <c r="M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</row>
  </sheetData>
  <sheetProtection algorithmName="SHA-512" hashValue="pr1cOu1FUJbG/00an9tjQTdabWD8qsjYHKesygXIZvw+zjNQ8e6lDpXIV2WUKbQYtmbm+B7vxvBBQQXNg0Y4yQ==" saltValue="Q9/yhHcbunLF5h4HwyAQb3MFDmmgRdVr8dKleY0Ihsl12uy2U5L9PPcUVqVgULUGg7Oh9nYqCmFlgj/avfGXbw==" spinCount="100000" sheet="1" objects="1" scenarios="1" formatColumns="0" formatRows="0" autoFilter="0"/>
  <autoFilter ref="C105:K1849"/>
  <mergeCells count="12">
    <mergeCell ref="E98:H98"/>
    <mergeCell ref="L2:V2"/>
    <mergeCell ref="E50:H50"/>
    <mergeCell ref="E52:H52"/>
    <mergeCell ref="E54:H54"/>
    <mergeCell ref="E94:H94"/>
    <mergeCell ref="E96:H96"/>
    <mergeCell ref="E7:H7"/>
    <mergeCell ref="E9:H9"/>
    <mergeCell ref="E11:H11"/>
    <mergeCell ref="E20:H20"/>
    <mergeCell ref="E29:H29"/>
  </mergeCells>
  <hyperlinks>
    <hyperlink ref="F110" r:id="rId1"/>
    <hyperlink ref="F125" r:id="rId2"/>
    <hyperlink ref="F131" r:id="rId3"/>
    <hyperlink ref="F136" r:id="rId4"/>
    <hyperlink ref="F141" r:id="rId5"/>
    <hyperlink ref="F146" r:id="rId6"/>
    <hyperlink ref="F151" r:id="rId7"/>
    <hyperlink ref="F155" r:id="rId8"/>
    <hyperlink ref="F163" r:id="rId9"/>
    <hyperlink ref="F173" r:id="rId10"/>
    <hyperlink ref="F183" r:id="rId11"/>
    <hyperlink ref="F188" r:id="rId12"/>
    <hyperlink ref="F205" r:id="rId13"/>
    <hyperlink ref="F222" r:id="rId14"/>
    <hyperlink ref="F239" r:id="rId15"/>
    <hyperlink ref="F251" r:id="rId16"/>
    <hyperlink ref="F263" r:id="rId17"/>
    <hyperlink ref="F267" r:id="rId18"/>
    <hyperlink ref="F280" r:id="rId19"/>
    <hyperlink ref="F295" r:id="rId20"/>
    <hyperlink ref="F310" r:id="rId21"/>
    <hyperlink ref="F318" r:id="rId22"/>
    <hyperlink ref="F326" r:id="rId23"/>
    <hyperlink ref="F330" r:id="rId24"/>
    <hyperlink ref="F342" r:id="rId25"/>
    <hyperlink ref="F346" r:id="rId26"/>
    <hyperlink ref="F354" r:id="rId27"/>
    <hyperlink ref="F362" r:id="rId28"/>
    <hyperlink ref="F368" r:id="rId29"/>
    <hyperlink ref="F374" r:id="rId30"/>
    <hyperlink ref="F383" r:id="rId31"/>
    <hyperlink ref="F393" r:id="rId32"/>
    <hyperlink ref="F400" r:id="rId33"/>
    <hyperlink ref="F414" r:id="rId34"/>
    <hyperlink ref="F421" r:id="rId35"/>
    <hyperlink ref="F428" r:id="rId36"/>
    <hyperlink ref="F442" r:id="rId37"/>
    <hyperlink ref="F510" r:id="rId38"/>
    <hyperlink ref="F587" r:id="rId39"/>
    <hyperlink ref="F659" r:id="rId40"/>
    <hyperlink ref="F664" r:id="rId41"/>
    <hyperlink ref="F669" r:id="rId42"/>
    <hyperlink ref="F710" r:id="rId43"/>
    <hyperlink ref="F736" r:id="rId44"/>
    <hyperlink ref="F740" r:id="rId45"/>
    <hyperlink ref="F744" r:id="rId46"/>
    <hyperlink ref="F748" r:id="rId47"/>
    <hyperlink ref="F754" r:id="rId48"/>
    <hyperlink ref="F760" r:id="rId49"/>
    <hyperlink ref="F766" r:id="rId50"/>
    <hyperlink ref="F770" r:id="rId51"/>
    <hyperlink ref="F774" r:id="rId52"/>
    <hyperlink ref="F778" r:id="rId53"/>
    <hyperlink ref="F792" r:id="rId54"/>
    <hyperlink ref="F796" r:id="rId55"/>
    <hyperlink ref="F801" r:id="rId56"/>
    <hyperlink ref="F820" r:id="rId57"/>
    <hyperlink ref="F823" r:id="rId58"/>
    <hyperlink ref="F835" r:id="rId59"/>
    <hyperlink ref="F846" r:id="rId60"/>
    <hyperlink ref="F859" r:id="rId61"/>
    <hyperlink ref="F866" r:id="rId62"/>
    <hyperlink ref="F880" r:id="rId63"/>
    <hyperlink ref="F891" r:id="rId64"/>
    <hyperlink ref="F903" r:id="rId65"/>
    <hyperlink ref="F914" r:id="rId66"/>
    <hyperlink ref="F926" r:id="rId67"/>
    <hyperlink ref="F937" r:id="rId68"/>
    <hyperlink ref="F940" r:id="rId69"/>
    <hyperlink ref="F950" r:id="rId70"/>
    <hyperlink ref="F962" r:id="rId71"/>
    <hyperlink ref="F985" r:id="rId72"/>
    <hyperlink ref="F990" r:id="rId73"/>
    <hyperlink ref="F995" r:id="rId74"/>
    <hyperlink ref="F1000" r:id="rId75"/>
    <hyperlink ref="F1003" r:id="rId76"/>
    <hyperlink ref="F1019" r:id="rId77"/>
    <hyperlink ref="F1062" r:id="rId78"/>
    <hyperlink ref="F1067" r:id="rId79"/>
    <hyperlink ref="F1072" r:id="rId80"/>
    <hyperlink ref="F1081" r:id="rId81"/>
    <hyperlink ref="F1090" r:id="rId82"/>
    <hyperlink ref="F1101" r:id="rId83"/>
    <hyperlink ref="F1110" r:id="rId84"/>
    <hyperlink ref="F1120" r:id="rId85"/>
    <hyperlink ref="F1128" r:id="rId86"/>
    <hyperlink ref="F1142" r:id="rId87"/>
    <hyperlink ref="F1169" r:id="rId88"/>
    <hyperlink ref="F1178" r:id="rId89"/>
    <hyperlink ref="F1197" r:id="rId90"/>
    <hyperlink ref="F1213" r:id="rId91"/>
    <hyperlink ref="F1235" r:id="rId92"/>
    <hyperlink ref="F1254" r:id="rId93"/>
    <hyperlink ref="F1265" r:id="rId94"/>
    <hyperlink ref="F1276" r:id="rId95"/>
    <hyperlink ref="F1295" r:id="rId96"/>
    <hyperlink ref="F1346" r:id="rId97"/>
    <hyperlink ref="F1357" r:id="rId98"/>
    <hyperlink ref="F1372" r:id="rId99"/>
    <hyperlink ref="F1402" r:id="rId100"/>
    <hyperlink ref="F1415" r:id="rId101"/>
    <hyperlink ref="F1424" r:id="rId102"/>
    <hyperlink ref="F1427" r:id="rId103"/>
    <hyperlink ref="F1432" r:id="rId104"/>
    <hyperlink ref="F1442" r:id="rId105"/>
    <hyperlink ref="F1452" r:id="rId106"/>
    <hyperlink ref="F1457" r:id="rId107"/>
    <hyperlink ref="F1460" r:id="rId108"/>
    <hyperlink ref="F1465" r:id="rId109"/>
    <hyperlink ref="F1475" r:id="rId110"/>
    <hyperlink ref="F1485" r:id="rId111"/>
    <hyperlink ref="F1609" r:id="rId112"/>
    <hyperlink ref="F1614" r:id="rId113"/>
    <hyperlink ref="F1617" r:id="rId114"/>
    <hyperlink ref="F1629" r:id="rId115"/>
    <hyperlink ref="F1637" r:id="rId116"/>
    <hyperlink ref="F1646" r:id="rId117"/>
    <hyperlink ref="F1653" r:id="rId118"/>
    <hyperlink ref="F1662" r:id="rId119"/>
    <hyperlink ref="F1665" r:id="rId120"/>
    <hyperlink ref="F1703" r:id="rId121"/>
    <hyperlink ref="F1713" r:id="rId122"/>
    <hyperlink ref="F1718" r:id="rId123"/>
    <hyperlink ref="F1737" r:id="rId124"/>
    <hyperlink ref="F1740" r:id="rId125"/>
    <hyperlink ref="F1835" r:id="rId126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5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105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2815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ROUND(J98,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ROUND((SUM(BE98:BE356)),  2)</f>
        <v>0</v>
      </c>
      <c r="G35" s="36"/>
      <c r="H35" s="36"/>
      <c r="I35" s="126">
        <v>0.21</v>
      </c>
      <c r="J35" s="125">
        <f>ROUND(((SUM(BE98:BE356))*I35),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ROUND((SUM(BF98:BF356)),  2)</f>
        <v>0</v>
      </c>
      <c r="G36" s="36"/>
      <c r="H36" s="36"/>
      <c r="I36" s="126">
        <v>0.15</v>
      </c>
      <c r="J36" s="125">
        <f>ROUND(((SUM(BF98:BF356))*I36),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ROUND((SUM(BG98:BG356)),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ROUND((SUM(BH98:BH356)),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ROUND((SUM(BI98:BI356)),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07 - Architektonicko - stavební řešení 5.NP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J98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J99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J100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647</v>
      </c>
      <c r="E66" s="150"/>
      <c r="F66" s="150"/>
      <c r="G66" s="150"/>
      <c r="H66" s="150"/>
      <c r="I66" s="150"/>
      <c r="J66" s="151">
        <f>J123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461</v>
      </c>
      <c r="E67" s="150"/>
      <c r="F67" s="150"/>
      <c r="G67" s="150"/>
      <c r="H67" s="150"/>
      <c r="I67" s="150"/>
      <c r="J67" s="151">
        <f>J178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161</v>
      </c>
      <c r="E68" s="150"/>
      <c r="F68" s="150"/>
      <c r="G68" s="150"/>
      <c r="H68" s="150"/>
      <c r="I68" s="150"/>
      <c r="J68" s="151">
        <f>J220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163</v>
      </c>
      <c r="E69" s="150"/>
      <c r="F69" s="150"/>
      <c r="G69" s="150"/>
      <c r="H69" s="150"/>
      <c r="I69" s="150"/>
      <c r="J69" s="151">
        <f>J241</f>
        <v>0</v>
      </c>
      <c r="K69" s="99"/>
      <c r="L69" s="152"/>
    </row>
    <row r="70" spans="1:31" s="9" customFormat="1" ht="24.95" customHeight="1">
      <c r="B70" s="142"/>
      <c r="C70" s="143"/>
      <c r="D70" s="144" t="s">
        <v>164</v>
      </c>
      <c r="E70" s="145"/>
      <c r="F70" s="145"/>
      <c r="G70" s="145"/>
      <c r="H70" s="145"/>
      <c r="I70" s="145"/>
      <c r="J70" s="146">
        <f>J244</f>
        <v>0</v>
      </c>
      <c r="K70" s="143"/>
      <c r="L70" s="147"/>
    </row>
    <row r="71" spans="1:31" s="10" customFormat="1" ht="19.899999999999999" customHeight="1">
      <c r="B71" s="148"/>
      <c r="C71" s="99"/>
      <c r="D71" s="149" t="s">
        <v>1037</v>
      </c>
      <c r="E71" s="150"/>
      <c r="F71" s="150"/>
      <c r="G71" s="150"/>
      <c r="H71" s="150"/>
      <c r="I71" s="150"/>
      <c r="J71" s="151">
        <f>J245</f>
        <v>0</v>
      </c>
      <c r="K71" s="99"/>
      <c r="L71" s="152"/>
    </row>
    <row r="72" spans="1:31" s="10" customFormat="1" ht="19.899999999999999" customHeight="1">
      <c r="B72" s="148"/>
      <c r="C72" s="99"/>
      <c r="D72" s="149" t="s">
        <v>167</v>
      </c>
      <c r="E72" s="150"/>
      <c r="F72" s="150"/>
      <c r="G72" s="150"/>
      <c r="H72" s="150"/>
      <c r="I72" s="150"/>
      <c r="J72" s="151">
        <f>J299</f>
        <v>0</v>
      </c>
      <c r="K72" s="99"/>
      <c r="L72" s="152"/>
    </row>
    <row r="73" spans="1:31" s="10" customFormat="1" ht="19.899999999999999" customHeight="1">
      <c r="B73" s="148"/>
      <c r="C73" s="99"/>
      <c r="D73" s="149" t="s">
        <v>1038</v>
      </c>
      <c r="E73" s="150"/>
      <c r="F73" s="150"/>
      <c r="G73" s="150"/>
      <c r="H73" s="150"/>
      <c r="I73" s="150"/>
      <c r="J73" s="151">
        <f>J311</f>
        <v>0</v>
      </c>
      <c r="K73" s="99"/>
      <c r="L73" s="152"/>
    </row>
    <row r="74" spans="1:31" s="10" customFormat="1" ht="19.899999999999999" customHeight="1">
      <c r="B74" s="148"/>
      <c r="C74" s="99"/>
      <c r="D74" s="149" t="s">
        <v>1039</v>
      </c>
      <c r="E74" s="150"/>
      <c r="F74" s="150"/>
      <c r="G74" s="150"/>
      <c r="H74" s="150"/>
      <c r="I74" s="150"/>
      <c r="J74" s="151">
        <f>J319</f>
        <v>0</v>
      </c>
      <c r="K74" s="99"/>
      <c r="L74" s="152"/>
    </row>
    <row r="75" spans="1:31" s="10" customFormat="1" ht="19.899999999999999" customHeight="1">
      <c r="B75" s="148"/>
      <c r="C75" s="99"/>
      <c r="D75" s="149" t="s">
        <v>1040</v>
      </c>
      <c r="E75" s="150"/>
      <c r="F75" s="150"/>
      <c r="G75" s="150"/>
      <c r="H75" s="150"/>
      <c r="I75" s="150"/>
      <c r="J75" s="151">
        <f>J340</f>
        <v>0</v>
      </c>
      <c r="K75" s="99"/>
      <c r="L75" s="152"/>
    </row>
    <row r="76" spans="1:31" s="9" customFormat="1" ht="24.95" customHeight="1">
      <c r="B76" s="142"/>
      <c r="C76" s="143"/>
      <c r="D76" s="144" t="s">
        <v>169</v>
      </c>
      <c r="E76" s="145"/>
      <c r="F76" s="145"/>
      <c r="G76" s="145"/>
      <c r="H76" s="145"/>
      <c r="I76" s="145"/>
      <c r="J76" s="146">
        <f>J355</f>
        <v>0</v>
      </c>
      <c r="K76" s="143"/>
      <c r="L76" s="147"/>
    </row>
    <row r="77" spans="1:31" s="2" customFormat="1" ht="21.75" customHeight="1">
      <c r="A77" s="36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49"/>
      <c r="C78" s="50"/>
      <c r="D78" s="50"/>
      <c r="E78" s="50"/>
      <c r="F78" s="50"/>
      <c r="G78" s="50"/>
      <c r="H78" s="50"/>
      <c r="I78" s="50"/>
      <c r="J78" s="50"/>
      <c r="K78" s="50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82" spans="1:31" s="2" customFormat="1" ht="6.95" customHeight="1">
      <c r="A82" s="36"/>
      <c r="B82" s="51"/>
      <c r="C82" s="52"/>
      <c r="D82" s="52"/>
      <c r="E82" s="52"/>
      <c r="F82" s="52"/>
      <c r="G82" s="52"/>
      <c r="H82" s="52"/>
      <c r="I82" s="52"/>
      <c r="J82" s="52"/>
      <c r="K82" s="52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24.95" customHeight="1">
      <c r="A83" s="36"/>
      <c r="B83" s="37"/>
      <c r="C83" s="25" t="s">
        <v>170</v>
      </c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12" customHeight="1">
      <c r="A85" s="36"/>
      <c r="B85" s="37"/>
      <c r="C85" s="31" t="s">
        <v>16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16.5" customHeight="1">
      <c r="A86" s="36"/>
      <c r="B86" s="37"/>
      <c r="C86" s="38"/>
      <c r="D86" s="38"/>
      <c r="E86" s="392" t="str">
        <f>E7</f>
        <v>OU - stavební úpravy objektu ZW - děkanát Lékařské fakulty</v>
      </c>
      <c r="F86" s="393"/>
      <c r="G86" s="393"/>
      <c r="H86" s="393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1" customFormat="1" ht="12" customHeight="1">
      <c r="B87" s="23"/>
      <c r="C87" s="31" t="s">
        <v>150</v>
      </c>
      <c r="D87" s="24"/>
      <c r="E87" s="24"/>
      <c r="F87" s="24"/>
      <c r="G87" s="24"/>
      <c r="H87" s="24"/>
      <c r="I87" s="24"/>
      <c r="J87" s="24"/>
      <c r="K87" s="24"/>
      <c r="L87" s="22"/>
    </row>
    <row r="88" spans="1:31" s="2" customFormat="1" ht="16.5" customHeight="1">
      <c r="A88" s="36"/>
      <c r="B88" s="37"/>
      <c r="C88" s="38"/>
      <c r="D88" s="38"/>
      <c r="E88" s="392" t="s">
        <v>151</v>
      </c>
      <c r="F88" s="394"/>
      <c r="G88" s="394"/>
      <c r="H88" s="394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2" customHeight="1">
      <c r="A89" s="36"/>
      <c r="B89" s="37"/>
      <c r="C89" s="31" t="s">
        <v>152</v>
      </c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6.5" customHeight="1">
      <c r="A90" s="36"/>
      <c r="B90" s="37"/>
      <c r="C90" s="38"/>
      <c r="D90" s="38"/>
      <c r="E90" s="340" t="str">
        <f>E11</f>
        <v>07 - Architektonicko - stavební řešení 5.NP</v>
      </c>
      <c r="F90" s="394"/>
      <c r="G90" s="394"/>
      <c r="H90" s="394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2" customHeight="1">
      <c r="A92" s="36"/>
      <c r="B92" s="37"/>
      <c r="C92" s="31" t="s">
        <v>21</v>
      </c>
      <c r="D92" s="38"/>
      <c r="E92" s="38"/>
      <c r="F92" s="29" t="str">
        <f>F14</f>
        <v xml:space="preserve"> </v>
      </c>
      <c r="G92" s="38"/>
      <c r="H92" s="38"/>
      <c r="I92" s="31" t="s">
        <v>23</v>
      </c>
      <c r="J92" s="61" t="str">
        <f>IF(J14="","",J14)</f>
        <v>16. 9. 2021</v>
      </c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40.15" customHeight="1">
      <c r="A94" s="36"/>
      <c r="B94" s="37"/>
      <c r="C94" s="31" t="s">
        <v>25</v>
      </c>
      <c r="D94" s="38"/>
      <c r="E94" s="38"/>
      <c r="F94" s="29" t="str">
        <f>E17</f>
        <v>Ostravská univerzita, Dvořákova 138/7, Ostrava</v>
      </c>
      <c r="G94" s="38"/>
      <c r="H94" s="38"/>
      <c r="I94" s="31" t="s">
        <v>32</v>
      </c>
      <c r="J94" s="34" t="str">
        <f>E23</f>
        <v>Ing.arch.Martin Janda,Lomná 1895, Frenštát p.R.</v>
      </c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5.2" customHeight="1">
      <c r="A95" s="36"/>
      <c r="B95" s="37"/>
      <c r="C95" s="31" t="s">
        <v>30</v>
      </c>
      <c r="D95" s="38"/>
      <c r="E95" s="38"/>
      <c r="F95" s="29" t="str">
        <f>IF(E20="","",E20)</f>
        <v>Vyplň údaj</v>
      </c>
      <c r="G95" s="38"/>
      <c r="H95" s="38"/>
      <c r="I95" s="31" t="s">
        <v>36</v>
      </c>
      <c r="J95" s="34" t="str">
        <f>E26</f>
        <v xml:space="preserve"> </v>
      </c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0.35" customHeight="1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38"/>
      <c r="L96" s="115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11" customFormat="1" ht="29.25" customHeight="1">
      <c r="A97" s="153"/>
      <c r="B97" s="154"/>
      <c r="C97" s="155" t="s">
        <v>171</v>
      </c>
      <c r="D97" s="156" t="s">
        <v>58</v>
      </c>
      <c r="E97" s="156" t="s">
        <v>54</v>
      </c>
      <c r="F97" s="156" t="s">
        <v>55</v>
      </c>
      <c r="G97" s="156" t="s">
        <v>172</v>
      </c>
      <c r="H97" s="156" t="s">
        <v>173</v>
      </c>
      <c r="I97" s="156" t="s">
        <v>174</v>
      </c>
      <c r="J97" s="156" t="s">
        <v>156</v>
      </c>
      <c r="K97" s="157" t="s">
        <v>175</v>
      </c>
      <c r="L97" s="158"/>
      <c r="M97" s="70" t="s">
        <v>19</v>
      </c>
      <c r="N97" s="71" t="s">
        <v>43</v>
      </c>
      <c r="O97" s="71" t="s">
        <v>176</v>
      </c>
      <c r="P97" s="71" t="s">
        <v>177</v>
      </c>
      <c r="Q97" s="71" t="s">
        <v>178</v>
      </c>
      <c r="R97" s="71" t="s">
        <v>179</v>
      </c>
      <c r="S97" s="71" t="s">
        <v>180</v>
      </c>
      <c r="T97" s="72" t="s">
        <v>181</v>
      </c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</row>
    <row r="98" spans="1:65" s="2" customFormat="1" ht="22.9" customHeight="1">
      <c r="A98" s="36"/>
      <c r="B98" s="37"/>
      <c r="C98" s="77" t="s">
        <v>182</v>
      </c>
      <c r="D98" s="38"/>
      <c r="E98" s="38"/>
      <c r="F98" s="38"/>
      <c r="G98" s="38"/>
      <c r="H98" s="38"/>
      <c r="I98" s="38"/>
      <c r="J98" s="159">
        <f>BK98</f>
        <v>0</v>
      </c>
      <c r="K98" s="38"/>
      <c r="L98" s="41"/>
      <c r="M98" s="73"/>
      <c r="N98" s="160"/>
      <c r="O98" s="74"/>
      <c r="P98" s="161">
        <f>P99+P244+P355</f>
        <v>0</v>
      </c>
      <c r="Q98" s="74"/>
      <c r="R98" s="161">
        <f>R99+R244+R355</f>
        <v>40.530659270000001</v>
      </c>
      <c r="S98" s="74"/>
      <c r="T98" s="162">
        <f>T99+T244+T355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72</v>
      </c>
      <c r="AU98" s="19" t="s">
        <v>157</v>
      </c>
      <c r="BK98" s="163">
        <f>BK99+BK244+BK355</f>
        <v>0</v>
      </c>
    </row>
    <row r="99" spans="1:65" s="12" customFormat="1" ht="25.9" customHeight="1">
      <c r="B99" s="164"/>
      <c r="C99" s="165"/>
      <c r="D99" s="166" t="s">
        <v>72</v>
      </c>
      <c r="E99" s="167" t="s">
        <v>183</v>
      </c>
      <c r="F99" s="167" t="s">
        <v>184</v>
      </c>
      <c r="G99" s="165"/>
      <c r="H99" s="165"/>
      <c r="I99" s="168"/>
      <c r="J99" s="169">
        <f>BK99</f>
        <v>0</v>
      </c>
      <c r="K99" s="165"/>
      <c r="L99" s="170"/>
      <c r="M99" s="171"/>
      <c r="N99" s="172"/>
      <c r="O99" s="172"/>
      <c r="P99" s="173">
        <f>P100+P123+P178+P220+P241</f>
        <v>0</v>
      </c>
      <c r="Q99" s="172"/>
      <c r="R99" s="173">
        <f>R100+R123+R178+R220+R241</f>
        <v>38.716951950000002</v>
      </c>
      <c r="S99" s="172"/>
      <c r="T99" s="174">
        <f>T100+T123+T178+T220+T241</f>
        <v>0</v>
      </c>
      <c r="AR99" s="175" t="s">
        <v>80</v>
      </c>
      <c r="AT99" s="176" t="s">
        <v>72</v>
      </c>
      <c r="AU99" s="176" t="s">
        <v>73</v>
      </c>
      <c r="AY99" s="175" t="s">
        <v>185</v>
      </c>
      <c r="BK99" s="177">
        <f>BK100+BK123+BK178+BK220+BK241</f>
        <v>0</v>
      </c>
    </row>
    <row r="100" spans="1:65" s="12" customFormat="1" ht="22.9" customHeight="1">
      <c r="B100" s="164"/>
      <c r="C100" s="165"/>
      <c r="D100" s="166" t="s">
        <v>72</v>
      </c>
      <c r="E100" s="178" t="s">
        <v>129</v>
      </c>
      <c r="F100" s="178" t="s">
        <v>227</v>
      </c>
      <c r="G100" s="165"/>
      <c r="H100" s="165"/>
      <c r="I100" s="168"/>
      <c r="J100" s="179">
        <f>BK100</f>
        <v>0</v>
      </c>
      <c r="K100" s="165"/>
      <c r="L100" s="170"/>
      <c r="M100" s="171"/>
      <c r="N100" s="172"/>
      <c r="O100" s="172"/>
      <c r="P100" s="173">
        <f>SUM(P101:P122)</f>
        <v>0</v>
      </c>
      <c r="Q100" s="172"/>
      <c r="R100" s="173">
        <f>SUM(R101:R122)</f>
        <v>12.15713276</v>
      </c>
      <c r="S100" s="172"/>
      <c r="T100" s="174">
        <f>SUM(T101:T122)</f>
        <v>0</v>
      </c>
      <c r="AR100" s="175" t="s">
        <v>80</v>
      </c>
      <c r="AT100" s="176" t="s">
        <v>72</v>
      </c>
      <c r="AU100" s="176" t="s">
        <v>80</v>
      </c>
      <c r="AY100" s="175" t="s">
        <v>185</v>
      </c>
      <c r="BK100" s="177">
        <f>SUM(BK101:BK122)</f>
        <v>0</v>
      </c>
    </row>
    <row r="101" spans="1:65" s="2" customFormat="1" ht="24.2" customHeight="1">
      <c r="A101" s="36"/>
      <c r="B101" s="37"/>
      <c r="C101" s="180" t="s">
        <v>80</v>
      </c>
      <c r="D101" s="180" t="s">
        <v>187</v>
      </c>
      <c r="E101" s="181" t="s">
        <v>1041</v>
      </c>
      <c r="F101" s="182" t="s">
        <v>1042</v>
      </c>
      <c r="G101" s="183" t="s">
        <v>240</v>
      </c>
      <c r="H101" s="184">
        <v>6.5940000000000003</v>
      </c>
      <c r="I101" s="185"/>
      <c r="J101" s="186">
        <f>ROUND(I101*H101,2)</f>
        <v>0</v>
      </c>
      <c r="K101" s="182" t="s">
        <v>191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0.14854000000000001</v>
      </c>
      <c r="R101" s="189">
        <f>Q101*H101</f>
        <v>0.97947276000000005</v>
      </c>
      <c r="S101" s="189">
        <v>0</v>
      </c>
      <c r="T101" s="190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135</v>
      </c>
      <c r="AT101" s="191" t="s">
        <v>187</v>
      </c>
      <c r="AU101" s="191" t="s">
        <v>82</v>
      </c>
      <c r="AY101" s="19" t="s">
        <v>185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80</v>
      </c>
      <c r="BK101" s="192">
        <f>ROUND(I101*H101,2)</f>
        <v>0</v>
      </c>
      <c r="BL101" s="19" t="s">
        <v>135</v>
      </c>
      <c r="BM101" s="191" t="s">
        <v>2816</v>
      </c>
    </row>
    <row r="102" spans="1:65" s="2" customFormat="1" ht="11.25">
      <c r="A102" s="36"/>
      <c r="B102" s="37"/>
      <c r="C102" s="38"/>
      <c r="D102" s="193" t="s">
        <v>193</v>
      </c>
      <c r="E102" s="38"/>
      <c r="F102" s="194" t="s">
        <v>1044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193</v>
      </c>
      <c r="AU102" s="19" t="s">
        <v>82</v>
      </c>
    </row>
    <row r="103" spans="1:65" s="13" customFormat="1" ht="11.25">
      <c r="B103" s="198"/>
      <c r="C103" s="199"/>
      <c r="D103" s="200" t="s">
        <v>195</v>
      </c>
      <c r="E103" s="201" t="s">
        <v>19</v>
      </c>
      <c r="F103" s="202" t="s">
        <v>2817</v>
      </c>
      <c r="G103" s="199"/>
      <c r="H103" s="201" t="s">
        <v>19</v>
      </c>
      <c r="I103" s="203"/>
      <c r="J103" s="199"/>
      <c r="K103" s="199"/>
      <c r="L103" s="204"/>
      <c r="M103" s="205"/>
      <c r="N103" s="206"/>
      <c r="O103" s="206"/>
      <c r="P103" s="206"/>
      <c r="Q103" s="206"/>
      <c r="R103" s="206"/>
      <c r="S103" s="206"/>
      <c r="T103" s="207"/>
      <c r="AT103" s="208" t="s">
        <v>195</v>
      </c>
      <c r="AU103" s="208" t="s">
        <v>82</v>
      </c>
      <c r="AV103" s="13" t="s">
        <v>80</v>
      </c>
      <c r="AW103" s="13" t="s">
        <v>35</v>
      </c>
      <c r="AX103" s="13" t="s">
        <v>73</v>
      </c>
      <c r="AY103" s="208" t="s">
        <v>185</v>
      </c>
    </row>
    <row r="104" spans="1:65" s="14" customFormat="1" ht="11.25">
      <c r="B104" s="209"/>
      <c r="C104" s="210"/>
      <c r="D104" s="200" t="s">
        <v>195</v>
      </c>
      <c r="E104" s="211" t="s">
        <v>19</v>
      </c>
      <c r="F104" s="212" t="s">
        <v>2818</v>
      </c>
      <c r="G104" s="210"/>
      <c r="H104" s="213">
        <v>5.3760000000000003</v>
      </c>
      <c r="I104" s="214"/>
      <c r="J104" s="210"/>
      <c r="K104" s="210"/>
      <c r="L104" s="215"/>
      <c r="M104" s="216"/>
      <c r="N104" s="217"/>
      <c r="O104" s="217"/>
      <c r="P104" s="217"/>
      <c r="Q104" s="217"/>
      <c r="R104" s="217"/>
      <c r="S104" s="217"/>
      <c r="T104" s="218"/>
      <c r="AT104" s="219" t="s">
        <v>195</v>
      </c>
      <c r="AU104" s="219" t="s">
        <v>82</v>
      </c>
      <c r="AV104" s="14" t="s">
        <v>82</v>
      </c>
      <c r="AW104" s="14" t="s">
        <v>35</v>
      </c>
      <c r="AX104" s="14" t="s">
        <v>73</v>
      </c>
      <c r="AY104" s="219" t="s">
        <v>185</v>
      </c>
    </row>
    <row r="105" spans="1:65" s="14" customFormat="1" ht="11.25">
      <c r="B105" s="209"/>
      <c r="C105" s="210"/>
      <c r="D105" s="200" t="s">
        <v>195</v>
      </c>
      <c r="E105" s="211" t="s">
        <v>19</v>
      </c>
      <c r="F105" s="212" t="s">
        <v>1465</v>
      </c>
      <c r="G105" s="210"/>
      <c r="H105" s="213">
        <v>-2.02</v>
      </c>
      <c r="I105" s="214"/>
      <c r="J105" s="210"/>
      <c r="K105" s="210"/>
      <c r="L105" s="215"/>
      <c r="M105" s="216"/>
      <c r="N105" s="217"/>
      <c r="O105" s="217"/>
      <c r="P105" s="217"/>
      <c r="Q105" s="217"/>
      <c r="R105" s="217"/>
      <c r="S105" s="217"/>
      <c r="T105" s="218"/>
      <c r="AT105" s="219" t="s">
        <v>195</v>
      </c>
      <c r="AU105" s="219" t="s">
        <v>82</v>
      </c>
      <c r="AV105" s="14" t="s">
        <v>82</v>
      </c>
      <c r="AW105" s="14" t="s">
        <v>35</v>
      </c>
      <c r="AX105" s="14" t="s">
        <v>73</v>
      </c>
      <c r="AY105" s="219" t="s">
        <v>185</v>
      </c>
    </row>
    <row r="106" spans="1:65" s="14" customFormat="1" ht="11.25">
      <c r="B106" s="209"/>
      <c r="C106" s="210"/>
      <c r="D106" s="200" t="s">
        <v>195</v>
      </c>
      <c r="E106" s="211" t="s">
        <v>19</v>
      </c>
      <c r="F106" s="212" t="s">
        <v>2819</v>
      </c>
      <c r="G106" s="210"/>
      <c r="H106" s="213">
        <v>3.238</v>
      </c>
      <c r="I106" s="214"/>
      <c r="J106" s="210"/>
      <c r="K106" s="210"/>
      <c r="L106" s="215"/>
      <c r="M106" s="216"/>
      <c r="N106" s="217"/>
      <c r="O106" s="217"/>
      <c r="P106" s="217"/>
      <c r="Q106" s="217"/>
      <c r="R106" s="217"/>
      <c r="S106" s="217"/>
      <c r="T106" s="218"/>
      <c r="AT106" s="219" t="s">
        <v>195</v>
      </c>
      <c r="AU106" s="219" t="s">
        <v>82</v>
      </c>
      <c r="AV106" s="14" t="s">
        <v>82</v>
      </c>
      <c r="AW106" s="14" t="s">
        <v>35</v>
      </c>
      <c r="AX106" s="14" t="s">
        <v>73</v>
      </c>
      <c r="AY106" s="219" t="s">
        <v>185</v>
      </c>
    </row>
    <row r="107" spans="1:65" s="15" customFormat="1" ht="11.25">
      <c r="B107" s="220"/>
      <c r="C107" s="221"/>
      <c r="D107" s="200" t="s">
        <v>195</v>
      </c>
      <c r="E107" s="222" t="s">
        <v>19</v>
      </c>
      <c r="F107" s="223" t="s">
        <v>226</v>
      </c>
      <c r="G107" s="221"/>
      <c r="H107" s="224">
        <v>6.5940000000000003</v>
      </c>
      <c r="I107" s="225"/>
      <c r="J107" s="221"/>
      <c r="K107" s="221"/>
      <c r="L107" s="226"/>
      <c r="M107" s="227"/>
      <c r="N107" s="228"/>
      <c r="O107" s="228"/>
      <c r="P107" s="228"/>
      <c r="Q107" s="228"/>
      <c r="R107" s="228"/>
      <c r="S107" s="228"/>
      <c r="T107" s="229"/>
      <c r="AT107" s="230" t="s">
        <v>195</v>
      </c>
      <c r="AU107" s="230" t="s">
        <v>82</v>
      </c>
      <c r="AV107" s="15" t="s">
        <v>135</v>
      </c>
      <c r="AW107" s="15" t="s">
        <v>35</v>
      </c>
      <c r="AX107" s="15" t="s">
        <v>80</v>
      </c>
      <c r="AY107" s="230" t="s">
        <v>185</v>
      </c>
    </row>
    <row r="108" spans="1:65" s="2" customFormat="1" ht="24.2" customHeight="1">
      <c r="A108" s="36"/>
      <c r="B108" s="37"/>
      <c r="C108" s="180" t="s">
        <v>82</v>
      </c>
      <c r="D108" s="180" t="s">
        <v>187</v>
      </c>
      <c r="E108" s="181" t="s">
        <v>648</v>
      </c>
      <c r="F108" s="182" t="s">
        <v>649</v>
      </c>
      <c r="G108" s="183" t="s">
        <v>240</v>
      </c>
      <c r="H108" s="184">
        <v>53.25</v>
      </c>
      <c r="I108" s="185"/>
      <c r="J108" s="186">
        <f>ROUND(I108*H108,2)</f>
        <v>0</v>
      </c>
      <c r="K108" s="182" t="s">
        <v>191</v>
      </c>
      <c r="L108" s="41"/>
      <c r="M108" s="187" t="s">
        <v>19</v>
      </c>
      <c r="N108" s="188" t="s">
        <v>44</v>
      </c>
      <c r="O108" s="66"/>
      <c r="P108" s="189">
        <f>O108*H108</f>
        <v>0</v>
      </c>
      <c r="Q108" s="189">
        <v>0.20712</v>
      </c>
      <c r="R108" s="189">
        <f>Q108*H108</f>
        <v>11.02914</v>
      </c>
      <c r="S108" s="189">
        <v>0</v>
      </c>
      <c r="T108" s="190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135</v>
      </c>
      <c r="AT108" s="191" t="s">
        <v>187</v>
      </c>
      <c r="AU108" s="191" t="s">
        <v>82</v>
      </c>
      <c r="AY108" s="19" t="s">
        <v>185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19" t="s">
        <v>80</v>
      </c>
      <c r="BK108" s="192">
        <f>ROUND(I108*H108,2)</f>
        <v>0</v>
      </c>
      <c r="BL108" s="19" t="s">
        <v>135</v>
      </c>
      <c r="BM108" s="191" t="s">
        <v>2820</v>
      </c>
    </row>
    <row r="109" spans="1:65" s="2" customFormat="1" ht="11.25">
      <c r="A109" s="36"/>
      <c r="B109" s="37"/>
      <c r="C109" s="38"/>
      <c r="D109" s="193" t="s">
        <v>193</v>
      </c>
      <c r="E109" s="38"/>
      <c r="F109" s="194" t="s">
        <v>651</v>
      </c>
      <c r="G109" s="38"/>
      <c r="H109" s="38"/>
      <c r="I109" s="195"/>
      <c r="J109" s="38"/>
      <c r="K109" s="38"/>
      <c r="L109" s="41"/>
      <c r="M109" s="196"/>
      <c r="N109" s="197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193</v>
      </c>
      <c r="AU109" s="19" t="s">
        <v>82</v>
      </c>
    </row>
    <row r="110" spans="1:65" s="13" customFormat="1" ht="11.25">
      <c r="B110" s="198"/>
      <c r="C110" s="199"/>
      <c r="D110" s="200" t="s">
        <v>195</v>
      </c>
      <c r="E110" s="201" t="s">
        <v>19</v>
      </c>
      <c r="F110" s="202" t="s">
        <v>2817</v>
      </c>
      <c r="G110" s="199"/>
      <c r="H110" s="201" t="s">
        <v>19</v>
      </c>
      <c r="I110" s="203"/>
      <c r="J110" s="199"/>
      <c r="K110" s="199"/>
      <c r="L110" s="204"/>
      <c r="M110" s="205"/>
      <c r="N110" s="206"/>
      <c r="O110" s="206"/>
      <c r="P110" s="206"/>
      <c r="Q110" s="206"/>
      <c r="R110" s="206"/>
      <c r="S110" s="206"/>
      <c r="T110" s="207"/>
      <c r="AT110" s="208" t="s">
        <v>195</v>
      </c>
      <c r="AU110" s="208" t="s">
        <v>82</v>
      </c>
      <c r="AV110" s="13" t="s">
        <v>80</v>
      </c>
      <c r="AW110" s="13" t="s">
        <v>35</v>
      </c>
      <c r="AX110" s="13" t="s">
        <v>73</v>
      </c>
      <c r="AY110" s="208" t="s">
        <v>185</v>
      </c>
    </row>
    <row r="111" spans="1:65" s="14" customFormat="1" ht="11.25">
      <c r="B111" s="209"/>
      <c r="C111" s="210"/>
      <c r="D111" s="200" t="s">
        <v>195</v>
      </c>
      <c r="E111" s="211" t="s">
        <v>19</v>
      </c>
      <c r="F111" s="212" t="s">
        <v>2821</v>
      </c>
      <c r="G111" s="210"/>
      <c r="H111" s="213">
        <v>53.1</v>
      </c>
      <c r="I111" s="214"/>
      <c r="J111" s="210"/>
      <c r="K111" s="210"/>
      <c r="L111" s="215"/>
      <c r="M111" s="216"/>
      <c r="N111" s="217"/>
      <c r="O111" s="217"/>
      <c r="P111" s="217"/>
      <c r="Q111" s="217"/>
      <c r="R111" s="217"/>
      <c r="S111" s="217"/>
      <c r="T111" s="218"/>
      <c r="AT111" s="219" t="s">
        <v>195</v>
      </c>
      <c r="AU111" s="219" t="s">
        <v>82</v>
      </c>
      <c r="AV111" s="14" t="s">
        <v>82</v>
      </c>
      <c r="AW111" s="14" t="s">
        <v>35</v>
      </c>
      <c r="AX111" s="14" t="s">
        <v>73</v>
      </c>
      <c r="AY111" s="219" t="s">
        <v>185</v>
      </c>
    </row>
    <row r="112" spans="1:65" s="14" customFormat="1" ht="11.25">
      <c r="B112" s="209"/>
      <c r="C112" s="210"/>
      <c r="D112" s="200" t="s">
        <v>195</v>
      </c>
      <c r="E112" s="211" t="s">
        <v>19</v>
      </c>
      <c r="F112" s="212" t="s">
        <v>2822</v>
      </c>
      <c r="G112" s="210"/>
      <c r="H112" s="213">
        <v>2.2000000000000002</v>
      </c>
      <c r="I112" s="214"/>
      <c r="J112" s="210"/>
      <c r="K112" s="210"/>
      <c r="L112" s="215"/>
      <c r="M112" s="216"/>
      <c r="N112" s="217"/>
      <c r="O112" s="217"/>
      <c r="P112" s="217"/>
      <c r="Q112" s="217"/>
      <c r="R112" s="217"/>
      <c r="S112" s="217"/>
      <c r="T112" s="218"/>
      <c r="AT112" s="219" t="s">
        <v>195</v>
      </c>
      <c r="AU112" s="219" t="s">
        <v>82</v>
      </c>
      <c r="AV112" s="14" t="s">
        <v>82</v>
      </c>
      <c r="AW112" s="14" t="s">
        <v>35</v>
      </c>
      <c r="AX112" s="14" t="s">
        <v>73</v>
      </c>
      <c r="AY112" s="219" t="s">
        <v>185</v>
      </c>
    </row>
    <row r="113" spans="1:65" s="14" customFormat="1" ht="11.25">
      <c r="B113" s="209"/>
      <c r="C113" s="210"/>
      <c r="D113" s="200" t="s">
        <v>195</v>
      </c>
      <c r="E113" s="211" t="s">
        <v>19</v>
      </c>
      <c r="F113" s="212" t="s">
        <v>2823</v>
      </c>
      <c r="G113" s="210"/>
      <c r="H113" s="213">
        <v>-2.0499999999999998</v>
      </c>
      <c r="I113" s="214"/>
      <c r="J113" s="210"/>
      <c r="K113" s="210"/>
      <c r="L113" s="215"/>
      <c r="M113" s="216"/>
      <c r="N113" s="217"/>
      <c r="O113" s="217"/>
      <c r="P113" s="217"/>
      <c r="Q113" s="217"/>
      <c r="R113" s="217"/>
      <c r="S113" s="217"/>
      <c r="T113" s="218"/>
      <c r="AT113" s="219" t="s">
        <v>195</v>
      </c>
      <c r="AU113" s="219" t="s">
        <v>82</v>
      </c>
      <c r="AV113" s="14" t="s">
        <v>82</v>
      </c>
      <c r="AW113" s="14" t="s">
        <v>35</v>
      </c>
      <c r="AX113" s="14" t="s">
        <v>73</v>
      </c>
      <c r="AY113" s="219" t="s">
        <v>185</v>
      </c>
    </row>
    <row r="114" spans="1:65" s="15" customFormat="1" ht="11.25">
      <c r="B114" s="220"/>
      <c r="C114" s="221"/>
      <c r="D114" s="200" t="s">
        <v>195</v>
      </c>
      <c r="E114" s="222" t="s">
        <v>19</v>
      </c>
      <c r="F114" s="223" t="s">
        <v>226</v>
      </c>
      <c r="G114" s="221"/>
      <c r="H114" s="224">
        <v>53.250000000000007</v>
      </c>
      <c r="I114" s="225"/>
      <c r="J114" s="221"/>
      <c r="K114" s="221"/>
      <c r="L114" s="226"/>
      <c r="M114" s="227"/>
      <c r="N114" s="228"/>
      <c r="O114" s="228"/>
      <c r="P114" s="228"/>
      <c r="Q114" s="228"/>
      <c r="R114" s="228"/>
      <c r="S114" s="228"/>
      <c r="T114" s="229"/>
      <c r="AT114" s="230" t="s">
        <v>195</v>
      </c>
      <c r="AU114" s="230" t="s">
        <v>82</v>
      </c>
      <c r="AV114" s="15" t="s">
        <v>135</v>
      </c>
      <c r="AW114" s="15" t="s">
        <v>35</v>
      </c>
      <c r="AX114" s="15" t="s">
        <v>80</v>
      </c>
      <c r="AY114" s="230" t="s">
        <v>185</v>
      </c>
    </row>
    <row r="115" spans="1:65" s="2" customFormat="1" ht="24.2" customHeight="1">
      <c r="A115" s="36"/>
      <c r="B115" s="37"/>
      <c r="C115" s="180" t="s">
        <v>129</v>
      </c>
      <c r="D115" s="180" t="s">
        <v>187</v>
      </c>
      <c r="E115" s="181" t="s">
        <v>2824</v>
      </c>
      <c r="F115" s="182" t="s">
        <v>2825</v>
      </c>
      <c r="G115" s="183" t="s">
        <v>439</v>
      </c>
      <c r="H115" s="184">
        <v>1</v>
      </c>
      <c r="I115" s="185"/>
      <c r="J115" s="186">
        <f>ROUND(I115*H115,2)</f>
        <v>0</v>
      </c>
      <c r="K115" s="182" t="s">
        <v>191</v>
      </c>
      <c r="L115" s="41"/>
      <c r="M115" s="187" t="s">
        <v>19</v>
      </c>
      <c r="N115" s="188" t="s">
        <v>44</v>
      </c>
      <c r="O115" s="66"/>
      <c r="P115" s="189">
        <f>O115*H115</f>
        <v>0</v>
      </c>
      <c r="Q115" s="189">
        <v>5.4210000000000001E-2</v>
      </c>
      <c r="R115" s="189">
        <f>Q115*H115</f>
        <v>5.4210000000000001E-2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135</v>
      </c>
      <c r="AT115" s="191" t="s">
        <v>187</v>
      </c>
      <c r="AU115" s="191" t="s">
        <v>82</v>
      </c>
      <c r="AY115" s="19" t="s">
        <v>185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80</v>
      </c>
      <c r="BK115" s="192">
        <f>ROUND(I115*H115,2)</f>
        <v>0</v>
      </c>
      <c r="BL115" s="19" t="s">
        <v>135</v>
      </c>
      <c r="BM115" s="191" t="s">
        <v>2826</v>
      </c>
    </row>
    <row r="116" spans="1:65" s="2" customFormat="1" ht="11.25">
      <c r="A116" s="36"/>
      <c r="B116" s="37"/>
      <c r="C116" s="38"/>
      <c r="D116" s="193" t="s">
        <v>193</v>
      </c>
      <c r="E116" s="38"/>
      <c r="F116" s="194" t="s">
        <v>2827</v>
      </c>
      <c r="G116" s="38"/>
      <c r="H116" s="38"/>
      <c r="I116" s="195"/>
      <c r="J116" s="38"/>
      <c r="K116" s="38"/>
      <c r="L116" s="41"/>
      <c r="M116" s="196"/>
      <c r="N116" s="197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193</v>
      </c>
      <c r="AU116" s="19" t="s">
        <v>82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80</v>
      </c>
      <c r="G117" s="210"/>
      <c r="H117" s="213">
        <v>1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5" customFormat="1" ht="11.25">
      <c r="B118" s="220"/>
      <c r="C118" s="221"/>
      <c r="D118" s="200" t="s">
        <v>195</v>
      </c>
      <c r="E118" s="222" t="s">
        <v>19</v>
      </c>
      <c r="F118" s="223" t="s">
        <v>226</v>
      </c>
      <c r="G118" s="221"/>
      <c r="H118" s="224">
        <v>1</v>
      </c>
      <c r="I118" s="225"/>
      <c r="J118" s="221"/>
      <c r="K118" s="221"/>
      <c r="L118" s="226"/>
      <c r="M118" s="227"/>
      <c r="N118" s="228"/>
      <c r="O118" s="228"/>
      <c r="P118" s="228"/>
      <c r="Q118" s="228"/>
      <c r="R118" s="228"/>
      <c r="S118" s="228"/>
      <c r="T118" s="229"/>
      <c r="AT118" s="230" t="s">
        <v>195</v>
      </c>
      <c r="AU118" s="230" t="s">
        <v>82</v>
      </c>
      <c r="AV118" s="15" t="s">
        <v>135</v>
      </c>
      <c r="AW118" s="15" t="s">
        <v>35</v>
      </c>
      <c r="AX118" s="15" t="s">
        <v>80</v>
      </c>
      <c r="AY118" s="230" t="s">
        <v>185</v>
      </c>
    </row>
    <row r="119" spans="1:65" s="2" customFormat="1" ht="24.2" customHeight="1">
      <c r="A119" s="36"/>
      <c r="B119" s="37"/>
      <c r="C119" s="180" t="s">
        <v>135</v>
      </c>
      <c r="D119" s="180" t="s">
        <v>187</v>
      </c>
      <c r="E119" s="181" t="s">
        <v>662</v>
      </c>
      <c r="F119" s="182" t="s">
        <v>663</v>
      </c>
      <c r="G119" s="183" t="s">
        <v>439</v>
      </c>
      <c r="H119" s="184">
        <v>1</v>
      </c>
      <c r="I119" s="185"/>
      <c r="J119" s="186">
        <f>ROUND(I119*H119,2)</f>
        <v>0</v>
      </c>
      <c r="K119" s="182" t="s">
        <v>191</v>
      </c>
      <c r="L119" s="41"/>
      <c r="M119" s="187" t="s">
        <v>19</v>
      </c>
      <c r="N119" s="188" t="s">
        <v>44</v>
      </c>
      <c r="O119" s="66"/>
      <c r="P119" s="189">
        <f>O119*H119</f>
        <v>0</v>
      </c>
      <c r="Q119" s="189">
        <v>9.4310000000000005E-2</v>
      </c>
      <c r="R119" s="189">
        <f>Q119*H119</f>
        <v>9.4310000000000005E-2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135</v>
      </c>
      <c r="AT119" s="191" t="s">
        <v>187</v>
      </c>
      <c r="AU119" s="191" t="s">
        <v>82</v>
      </c>
      <c r="AY119" s="19" t="s">
        <v>185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80</v>
      </c>
      <c r="BK119" s="192">
        <f>ROUND(I119*H119,2)</f>
        <v>0</v>
      </c>
      <c r="BL119" s="19" t="s">
        <v>135</v>
      </c>
      <c r="BM119" s="191" t="s">
        <v>2828</v>
      </c>
    </row>
    <row r="120" spans="1:65" s="2" customFormat="1" ht="11.25">
      <c r="A120" s="36"/>
      <c r="B120" s="37"/>
      <c r="C120" s="38"/>
      <c r="D120" s="193" t="s">
        <v>193</v>
      </c>
      <c r="E120" s="38"/>
      <c r="F120" s="194" t="s">
        <v>665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193</v>
      </c>
      <c r="AU120" s="19" t="s">
        <v>82</v>
      </c>
    </row>
    <row r="121" spans="1:65" s="14" customFormat="1" ht="11.25">
      <c r="B121" s="209"/>
      <c r="C121" s="210"/>
      <c r="D121" s="200" t="s">
        <v>195</v>
      </c>
      <c r="E121" s="211" t="s">
        <v>19</v>
      </c>
      <c r="F121" s="212" t="s">
        <v>80</v>
      </c>
      <c r="G121" s="210"/>
      <c r="H121" s="213">
        <v>1</v>
      </c>
      <c r="I121" s="214"/>
      <c r="J121" s="210"/>
      <c r="K121" s="210"/>
      <c r="L121" s="215"/>
      <c r="M121" s="216"/>
      <c r="N121" s="217"/>
      <c r="O121" s="217"/>
      <c r="P121" s="217"/>
      <c r="Q121" s="217"/>
      <c r="R121" s="217"/>
      <c r="S121" s="217"/>
      <c r="T121" s="218"/>
      <c r="AT121" s="219" t="s">
        <v>195</v>
      </c>
      <c r="AU121" s="219" t="s">
        <v>82</v>
      </c>
      <c r="AV121" s="14" t="s">
        <v>82</v>
      </c>
      <c r="AW121" s="14" t="s">
        <v>35</v>
      </c>
      <c r="AX121" s="14" t="s">
        <v>73</v>
      </c>
      <c r="AY121" s="219" t="s">
        <v>185</v>
      </c>
    </row>
    <row r="122" spans="1:65" s="15" customFormat="1" ht="11.25">
      <c r="B122" s="220"/>
      <c r="C122" s="221"/>
      <c r="D122" s="200" t="s">
        <v>195</v>
      </c>
      <c r="E122" s="222" t="s">
        <v>19</v>
      </c>
      <c r="F122" s="223" t="s">
        <v>226</v>
      </c>
      <c r="G122" s="221"/>
      <c r="H122" s="224">
        <v>1</v>
      </c>
      <c r="I122" s="225"/>
      <c r="J122" s="221"/>
      <c r="K122" s="221"/>
      <c r="L122" s="226"/>
      <c r="M122" s="227"/>
      <c r="N122" s="228"/>
      <c r="O122" s="228"/>
      <c r="P122" s="228"/>
      <c r="Q122" s="228"/>
      <c r="R122" s="228"/>
      <c r="S122" s="228"/>
      <c r="T122" s="229"/>
      <c r="AT122" s="230" t="s">
        <v>195</v>
      </c>
      <c r="AU122" s="230" t="s">
        <v>82</v>
      </c>
      <c r="AV122" s="15" t="s">
        <v>135</v>
      </c>
      <c r="AW122" s="15" t="s">
        <v>35</v>
      </c>
      <c r="AX122" s="15" t="s">
        <v>80</v>
      </c>
      <c r="AY122" s="230" t="s">
        <v>185</v>
      </c>
    </row>
    <row r="123" spans="1:65" s="12" customFormat="1" ht="22.9" customHeight="1">
      <c r="B123" s="164"/>
      <c r="C123" s="165"/>
      <c r="D123" s="166" t="s">
        <v>72</v>
      </c>
      <c r="E123" s="178" t="s">
        <v>135</v>
      </c>
      <c r="F123" s="178" t="s">
        <v>785</v>
      </c>
      <c r="G123" s="165"/>
      <c r="H123" s="165"/>
      <c r="I123" s="168"/>
      <c r="J123" s="179">
        <f>BK123</f>
        <v>0</v>
      </c>
      <c r="K123" s="165"/>
      <c r="L123" s="170"/>
      <c r="M123" s="171"/>
      <c r="N123" s="172"/>
      <c r="O123" s="172"/>
      <c r="P123" s="173">
        <f>SUM(P124:P177)</f>
        <v>0</v>
      </c>
      <c r="Q123" s="172"/>
      <c r="R123" s="173">
        <f>SUM(R124:R177)</f>
        <v>26.020222710000002</v>
      </c>
      <c r="S123" s="172"/>
      <c r="T123" s="174">
        <f>SUM(T124:T177)</f>
        <v>0</v>
      </c>
      <c r="AR123" s="175" t="s">
        <v>80</v>
      </c>
      <c r="AT123" s="176" t="s">
        <v>72</v>
      </c>
      <c r="AU123" s="176" t="s">
        <v>80</v>
      </c>
      <c r="AY123" s="175" t="s">
        <v>185</v>
      </c>
      <c r="BK123" s="177">
        <f>SUM(BK124:BK177)</f>
        <v>0</v>
      </c>
    </row>
    <row r="124" spans="1:65" s="2" customFormat="1" ht="24.2" customHeight="1">
      <c r="A124" s="36"/>
      <c r="B124" s="37"/>
      <c r="C124" s="180" t="s">
        <v>250</v>
      </c>
      <c r="D124" s="180" t="s">
        <v>187</v>
      </c>
      <c r="E124" s="181" t="s">
        <v>786</v>
      </c>
      <c r="F124" s="182" t="s">
        <v>787</v>
      </c>
      <c r="G124" s="183" t="s">
        <v>190</v>
      </c>
      <c r="H124" s="184">
        <v>9.9649999999999999</v>
      </c>
      <c r="I124" s="185"/>
      <c r="J124" s="186">
        <f>ROUND(I124*H124,2)</f>
        <v>0</v>
      </c>
      <c r="K124" s="182" t="s">
        <v>191</v>
      </c>
      <c r="L124" s="41"/>
      <c r="M124" s="187" t="s">
        <v>19</v>
      </c>
      <c r="N124" s="188" t="s">
        <v>44</v>
      </c>
      <c r="O124" s="66"/>
      <c r="P124" s="189">
        <f>O124*H124</f>
        <v>0</v>
      </c>
      <c r="Q124" s="189">
        <v>2.45343</v>
      </c>
      <c r="R124" s="189">
        <f>Q124*H124</f>
        <v>24.448429950000001</v>
      </c>
      <c r="S124" s="189">
        <v>0</v>
      </c>
      <c r="T124" s="190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135</v>
      </c>
      <c r="AT124" s="191" t="s">
        <v>187</v>
      </c>
      <c r="AU124" s="191" t="s">
        <v>82</v>
      </c>
      <c r="AY124" s="19" t="s">
        <v>185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19" t="s">
        <v>80</v>
      </c>
      <c r="BK124" s="192">
        <f>ROUND(I124*H124,2)</f>
        <v>0</v>
      </c>
      <c r="BL124" s="19" t="s">
        <v>135</v>
      </c>
      <c r="BM124" s="191" t="s">
        <v>2829</v>
      </c>
    </row>
    <row r="125" spans="1:65" s="2" customFormat="1" ht="11.25">
      <c r="A125" s="36"/>
      <c r="B125" s="37"/>
      <c r="C125" s="38"/>
      <c r="D125" s="193" t="s">
        <v>193</v>
      </c>
      <c r="E125" s="38"/>
      <c r="F125" s="194" t="s">
        <v>789</v>
      </c>
      <c r="G125" s="38"/>
      <c r="H125" s="38"/>
      <c r="I125" s="195"/>
      <c r="J125" s="38"/>
      <c r="K125" s="38"/>
      <c r="L125" s="41"/>
      <c r="M125" s="196"/>
      <c r="N125" s="197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193</v>
      </c>
      <c r="AU125" s="19" t="s">
        <v>82</v>
      </c>
    </row>
    <row r="126" spans="1:65" s="13" customFormat="1" ht="11.25">
      <c r="B126" s="198"/>
      <c r="C126" s="199"/>
      <c r="D126" s="200" t="s">
        <v>195</v>
      </c>
      <c r="E126" s="201" t="s">
        <v>19</v>
      </c>
      <c r="F126" s="202" t="s">
        <v>2817</v>
      </c>
      <c r="G126" s="199"/>
      <c r="H126" s="201" t="s">
        <v>19</v>
      </c>
      <c r="I126" s="203"/>
      <c r="J126" s="199"/>
      <c r="K126" s="199"/>
      <c r="L126" s="204"/>
      <c r="M126" s="205"/>
      <c r="N126" s="206"/>
      <c r="O126" s="206"/>
      <c r="P126" s="206"/>
      <c r="Q126" s="206"/>
      <c r="R126" s="206"/>
      <c r="S126" s="206"/>
      <c r="T126" s="207"/>
      <c r="AT126" s="208" t="s">
        <v>195</v>
      </c>
      <c r="AU126" s="208" t="s">
        <v>82</v>
      </c>
      <c r="AV126" s="13" t="s">
        <v>80</v>
      </c>
      <c r="AW126" s="13" t="s">
        <v>35</v>
      </c>
      <c r="AX126" s="13" t="s">
        <v>73</v>
      </c>
      <c r="AY126" s="208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2830</v>
      </c>
      <c r="G127" s="210"/>
      <c r="H127" s="213">
        <v>9.6300000000000008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2831</v>
      </c>
      <c r="G128" s="210"/>
      <c r="H128" s="213">
        <v>0.33500000000000002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5" customFormat="1" ht="11.25">
      <c r="B129" s="220"/>
      <c r="C129" s="221"/>
      <c r="D129" s="200" t="s">
        <v>195</v>
      </c>
      <c r="E129" s="222" t="s">
        <v>19</v>
      </c>
      <c r="F129" s="223" t="s">
        <v>226</v>
      </c>
      <c r="G129" s="221"/>
      <c r="H129" s="224">
        <v>9.9650000000000016</v>
      </c>
      <c r="I129" s="225"/>
      <c r="J129" s="221"/>
      <c r="K129" s="221"/>
      <c r="L129" s="226"/>
      <c r="M129" s="227"/>
      <c r="N129" s="228"/>
      <c r="O129" s="228"/>
      <c r="P129" s="228"/>
      <c r="Q129" s="228"/>
      <c r="R129" s="228"/>
      <c r="S129" s="228"/>
      <c r="T129" s="229"/>
      <c r="AT129" s="230" t="s">
        <v>195</v>
      </c>
      <c r="AU129" s="230" t="s">
        <v>82</v>
      </c>
      <c r="AV129" s="15" t="s">
        <v>135</v>
      </c>
      <c r="AW129" s="15" t="s">
        <v>35</v>
      </c>
      <c r="AX129" s="15" t="s">
        <v>80</v>
      </c>
      <c r="AY129" s="230" t="s">
        <v>185</v>
      </c>
    </row>
    <row r="130" spans="1:65" s="2" customFormat="1" ht="21.75" customHeight="1">
      <c r="A130" s="36"/>
      <c r="B130" s="37"/>
      <c r="C130" s="180" t="s">
        <v>255</v>
      </c>
      <c r="D130" s="180" t="s">
        <v>187</v>
      </c>
      <c r="E130" s="181" t="s">
        <v>799</v>
      </c>
      <c r="F130" s="182" t="s">
        <v>800</v>
      </c>
      <c r="G130" s="183" t="s">
        <v>240</v>
      </c>
      <c r="H130" s="184">
        <v>50.823999999999998</v>
      </c>
      <c r="I130" s="185"/>
      <c r="J130" s="186">
        <f>ROUND(I130*H130,2)</f>
        <v>0</v>
      </c>
      <c r="K130" s="182" t="s">
        <v>191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5.3299999999999997E-3</v>
      </c>
      <c r="R130" s="189">
        <f>Q130*H130</f>
        <v>0.27089191999999995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135</v>
      </c>
      <c r="AT130" s="191" t="s">
        <v>187</v>
      </c>
      <c r="AU130" s="191" t="s">
        <v>82</v>
      </c>
      <c r="AY130" s="19" t="s">
        <v>185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80</v>
      </c>
      <c r="BK130" s="192">
        <f>ROUND(I130*H130,2)</f>
        <v>0</v>
      </c>
      <c r="BL130" s="19" t="s">
        <v>135</v>
      </c>
      <c r="BM130" s="191" t="s">
        <v>2832</v>
      </c>
    </row>
    <row r="131" spans="1:65" s="2" customFormat="1" ht="11.25">
      <c r="A131" s="36"/>
      <c r="B131" s="37"/>
      <c r="C131" s="38"/>
      <c r="D131" s="193" t="s">
        <v>193</v>
      </c>
      <c r="E131" s="38"/>
      <c r="F131" s="194" t="s">
        <v>802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193</v>
      </c>
      <c r="AU131" s="19" t="s">
        <v>82</v>
      </c>
    </row>
    <row r="132" spans="1:65" s="13" customFormat="1" ht="11.25">
      <c r="B132" s="198"/>
      <c r="C132" s="199"/>
      <c r="D132" s="200" t="s">
        <v>195</v>
      </c>
      <c r="E132" s="201" t="s">
        <v>19</v>
      </c>
      <c r="F132" s="202" t="s">
        <v>2817</v>
      </c>
      <c r="G132" s="199"/>
      <c r="H132" s="201" t="s">
        <v>19</v>
      </c>
      <c r="I132" s="203"/>
      <c r="J132" s="199"/>
      <c r="K132" s="199"/>
      <c r="L132" s="204"/>
      <c r="M132" s="205"/>
      <c r="N132" s="206"/>
      <c r="O132" s="206"/>
      <c r="P132" s="206"/>
      <c r="Q132" s="206"/>
      <c r="R132" s="206"/>
      <c r="S132" s="206"/>
      <c r="T132" s="207"/>
      <c r="AT132" s="208" t="s">
        <v>195</v>
      </c>
      <c r="AU132" s="208" t="s">
        <v>82</v>
      </c>
      <c r="AV132" s="13" t="s">
        <v>80</v>
      </c>
      <c r="AW132" s="13" t="s">
        <v>35</v>
      </c>
      <c r="AX132" s="13" t="s">
        <v>73</v>
      </c>
      <c r="AY132" s="208" t="s">
        <v>185</v>
      </c>
    </row>
    <row r="133" spans="1:65" s="14" customFormat="1" ht="11.25">
      <c r="B133" s="209"/>
      <c r="C133" s="210"/>
      <c r="D133" s="200" t="s">
        <v>195</v>
      </c>
      <c r="E133" s="211" t="s">
        <v>19</v>
      </c>
      <c r="F133" s="212" t="s">
        <v>2833</v>
      </c>
      <c r="G133" s="210"/>
      <c r="H133" s="213">
        <v>20.16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1:65" s="14" customFormat="1" ht="11.25">
      <c r="B134" s="209"/>
      <c r="C134" s="210"/>
      <c r="D134" s="200" t="s">
        <v>195</v>
      </c>
      <c r="E134" s="211" t="s">
        <v>19</v>
      </c>
      <c r="F134" s="212" t="s">
        <v>2834</v>
      </c>
      <c r="G134" s="210"/>
      <c r="H134" s="213">
        <v>4.28</v>
      </c>
      <c r="I134" s="214"/>
      <c r="J134" s="210"/>
      <c r="K134" s="210"/>
      <c r="L134" s="215"/>
      <c r="M134" s="216"/>
      <c r="N134" s="217"/>
      <c r="O134" s="217"/>
      <c r="P134" s="217"/>
      <c r="Q134" s="217"/>
      <c r="R134" s="217"/>
      <c r="S134" s="217"/>
      <c r="T134" s="218"/>
      <c r="AT134" s="219" t="s">
        <v>195</v>
      </c>
      <c r="AU134" s="219" t="s">
        <v>82</v>
      </c>
      <c r="AV134" s="14" t="s">
        <v>82</v>
      </c>
      <c r="AW134" s="14" t="s">
        <v>35</v>
      </c>
      <c r="AX134" s="14" t="s">
        <v>73</v>
      </c>
      <c r="AY134" s="219" t="s">
        <v>185</v>
      </c>
    </row>
    <row r="135" spans="1:65" s="14" customFormat="1" ht="11.25">
      <c r="B135" s="209"/>
      <c r="C135" s="210"/>
      <c r="D135" s="200" t="s">
        <v>195</v>
      </c>
      <c r="E135" s="211" t="s">
        <v>19</v>
      </c>
      <c r="F135" s="212" t="s">
        <v>2835</v>
      </c>
      <c r="G135" s="210"/>
      <c r="H135" s="213">
        <v>13.91</v>
      </c>
      <c r="I135" s="214"/>
      <c r="J135" s="210"/>
      <c r="K135" s="210"/>
      <c r="L135" s="215"/>
      <c r="M135" s="216"/>
      <c r="N135" s="217"/>
      <c r="O135" s="217"/>
      <c r="P135" s="217"/>
      <c r="Q135" s="217"/>
      <c r="R135" s="217"/>
      <c r="S135" s="217"/>
      <c r="T135" s="218"/>
      <c r="AT135" s="219" t="s">
        <v>195</v>
      </c>
      <c r="AU135" s="219" t="s">
        <v>82</v>
      </c>
      <c r="AV135" s="14" t="s">
        <v>82</v>
      </c>
      <c r="AW135" s="14" t="s">
        <v>35</v>
      </c>
      <c r="AX135" s="14" t="s">
        <v>73</v>
      </c>
      <c r="AY135" s="219" t="s">
        <v>185</v>
      </c>
    </row>
    <row r="136" spans="1:65" s="14" customFormat="1" ht="11.25">
      <c r="B136" s="209"/>
      <c r="C136" s="210"/>
      <c r="D136" s="200" t="s">
        <v>195</v>
      </c>
      <c r="E136" s="211" t="s">
        <v>19</v>
      </c>
      <c r="F136" s="212" t="s">
        <v>2836</v>
      </c>
      <c r="G136" s="210"/>
      <c r="H136" s="213">
        <v>3.36</v>
      </c>
      <c r="I136" s="214"/>
      <c r="J136" s="210"/>
      <c r="K136" s="210"/>
      <c r="L136" s="215"/>
      <c r="M136" s="216"/>
      <c r="N136" s="217"/>
      <c r="O136" s="217"/>
      <c r="P136" s="217"/>
      <c r="Q136" s="217"/>
      <c r="R136" s="217"/>
      <c r="S136" s="217"/>
      <c r="T136" s="218"/>
      <c r="AT136" s="219" t="s">
        <v>195</v>
      </c>
      <c r="AU136" s="219" t="s">
        <v>82</v>
      </c>
      <c r="AV136" s="14" t="s">
        <v>82</v>
      </c>
      <c r="AW136" s="14" t="s">
        <v>35</v>
      </c>
      <c r="AX136" s="14" t="s">
        <v>73</v>
      </c>
      <c r="AY136" s="219" t="s">
        <v>185</v>
      </c>
    </row>
    <row r="137" spans="1:65" s="14" customFormat="1" ht="11.25">
      <c r="B137" s="209"/>
      <c r="C137" s="210"/>
      <c r="D137" s="200" t="s">
        <v>195</v>
      </c>
      <c r="E137" s="211" t="s">
        <v>19</v>
      </c>
      <c r="F137" s="212" t="s">
        <v>2837</v>
      </c>
      <c r="G137" s="210"/>
      <c r="H137" s="213">
        <v>1.2</v>
      </c>
      <c r="I137" s="214"/>
      <c r="J137" s="210"/>
      <c r="K137" s="210"/>
      <c r="L137" s="215"/>
      <c r="M137" s="216"/>
      <c r="N137" s="217"/>
      <c r="O137" s="217"/>
      <c r="P137" s="217"/>
      <c r="Q137" s="217"/>
      <c r="R137" s="217"/>
      <c r="S137" s="217"/>
      <c r="T137" s="218"/>
      <c r="AT137" s="219" t="s">
        <v>195</v>
      </c>
      <c r="AU137" s="219" t="s">
        <v>82</v>
      </c>
      <c r="AV137" s="14" t="s">
        <v>82</v>
      </c>
      <c r="AW137" s="14" t="s">
        <v>35</v>
      </c>
      <c r="AX137" s="14" t="s">
        <v>73</v>
      </c>
      <c r="AY137" s="219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2838</v>
      </c>
      <c r="G138" s="210"/>
      <c r="H138" s="213">
        <v>6.08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4" customFormat="1" ht="11.25">
      <c r="B139" s="209"/>
      <c r="C139" s="210"/>
      <c r="D139" s="200" t="s">
        <v>195</v>
      </c>
      <c r="E139" s="211" t="s">
        <v>19</v>
      </c>
      <c r="F139" s="212" t="s">
        <v>2839</v>
      </c>
      <c r="G139" s="210"/>
      <c r="H139" s="213">
        <v>0.79800000000000004</v>
      </c>
      <c r="I139" s="214"/>
      <c r="J139" s="210"/>
      <c r="K139" s="210"/>
      <c r="L139" s="215"/>
      <c r="M139" s="216"/>
      <c r="N139" s="217"/>
      <c r="O139" s="217"/>
      <c r="P139" s="217"/>
      <c r="Q139" s="217"/>
      <c r="R139" s="217"/>
      <c r="S139" s="217"/>
      <c r="T139" s="218"/>
      <c r="AT139" s="219" t="s">
        <v>195</v>
      </c>
      <c r="AU139" s="219" t="s">
        <v>82</v>
      </c>
      <c r="AV139" s="14" t="s">
        <v>82</v>
      </c>
      <c r="AW139" s="14" t="s">
        <v>35</v>
      </c>
      <c r="AX139" s="14" t="s">
        <v>73</v>
      </c>
      <c r="AY139" s="219" t="s">
        <v>185</v>
      </c>
    </row>
    <row r="140" spans="1:65" s="14" customFormat="1" ht="11.25">
      <c r="B140" s="209"/>
      <c r="C140" s="210"/>
      <c r="D140" s="200" t="s">
        <v>195</v>
      </c>
      <c r="E140" s="211" t="s">
        <v>19</v>
      </c>
      <c r="F140" s="212" t="s">
        <v>2840</v>
      </c>
      <c r="G140" s="210"/>
      <c r="H140" s="213">
        <v>1.036</v>
      </c>
      <c r="I140" s="214"/>
      <c r="J140" s="210"/>
      <c r="K140" s="210"/>
      <c r="L140" s="215"/>
      <c r="M140" s="216"/>
      <c r="N140" s="217"/>
      <c r="O140" s="217"/>
      <c r="P140" s="217"/>
      <c r="Q140" s="217"/>
      <c r="R140" s="217"/>
      <c r="S140" s="217"/>
      <c r="T140" s="218"/>
      <c r="AT140" s="219" t="s">
        <v>195</v>
      </c>
      <c r="AU140" s="219" t="s">
        <v>82</v>
      </c>
      <c r="AV140" s="14" t="s">
        <v>82</v>
      </c>
      <c r="AW140" s="14" t="s">
        <v>35</v>
      </c>
      <c r="AX140" s="14" t="s">
        <v>73</v>
      </c>
      <c r="AY140" s="219" t="s">
        <v>185</v>
      </c>
    </row>
    <row r="141" spans="1:65" s="15" customFormat="1" ht="11.25">
      <c r="B141" s="220"/>
      <c r="C141" s="221"/>
      <c r="D141" s="200" t="s">
        <v>195</v>
      </c>
      <c r="E141" s="222" t="s">
        <v>19</v>
      </c>
      <c r="F141" s="223" t="s">
        <v>226</v>
      </c>
      <c r="G141" s="221"/>
      <c r="H141" s="224">
        <v>50.824000000000005</v>
      </c>
      <c r="I141" s="225"/>
      <c r="J141" s="221"/>
      <c r="K141" s="221"/>
      <c r="L141" s="226"/>
      <c r="M141" s="227"/>
      <c r="N141" s="228"/>
      <c r="O141" s="228"/>
      <c r="P141" s="228"/>
      <c r="Q141" s="228"/>
      <c r="R141" s="228"/>
      <c r="S141" s="228"/>
      <c r="T141" s="229"/>
      <c r="AT141" s="230" t="s">
        <v>195</v>
      </c>
      <c r="AU141" s="230" t="s">
        <v>82</v>
      </c>
      <c r="AV141" s="15" t="s">
        <v>135</v>
      </c>
      <c r="AW141" s="15" t="s">
        <v>35</v>
      </c>
      <c r="AX141" s="15" t="s">
        <v>80</v>
      </c>
      <c r="AY141" s="230" t="s">
        <v>185</v>
      </c>
    </row>
    <row r="142" spans="1:65" s="2" customFormat="1" ht="24.2" customHeight="1">
      <c r="A142" s="36"/>
      <c r="B142" s="37"/>
      <c r="C142" s="180" t="s">
        <v>260</v>
      </c>
      <c r="D142" s="180" t="s">
        <v>187</v>
      </c>
      <c r="E142" s="181" t="s">
        <v>816</v>
      </c>
      <c r="F142" s="182" t="s">
        <v>817</v>
      </c>
      <c r="G142" s="183" t="s">
        <v>240</v>
      </c>
      <c r="H142" s="184">
        <v>50.823999999999998</v>
      </c>
      <c r="I142" s="185"/>
      <c r="J142" s="186">
        <f>ROUND(I142*H142,2)</f>
        <v>0</v>
      </c>
      <c r="K142" s="182" t="s">
        <v>191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135</v>
      </c>
      <c r="AT142" s="191" t="s">
        <v>187</v>
      </c>
      <c r="AU142" s="191" t="s">
        <v>82</v>
      </c>
      <c r="AY142" s="19" t="s">
        <v>185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80</v>
      </c>
      <c r="BK142" s="192">
        <f>ROUND(I142*H142,2)</f>
        <v>0</v>
      </c>
      <c r="BL142" s="19" t="s">
        <v>135</v>
      </c>
      <c r="BM142" s="191" t="s">
        <v>2841</v>
      </c>
    </row>
    <row r="143" spans="1:65" s="2" customFormat="1" ht="11.25">
      <c r="A143" s="36"/>
      <c r="B143" s="37"/>
      <c r="C143" s="38"/>
      <c r="D143" s="193" t="s">
        <v>193</v>
      </c>
      <c r="E143" s="38"/>
      <c r="F143" s="194" t="s">
        <v>819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193</v>
      </c>
      <c r="AU143" s="19" t="s">
        <v>82</v>
      </c>
    </row>
    <row r="144" spans="1:65" s="13" customFormat="1" ht="11.25">
      <c r="B144" s="198"/>
      <c r="C144" s="199"/>
      <c r="D144" s="200" t="s">
        <v>195</v>
      </c>
      <c r="E144" s="201" t="s">
        <v>19</v>
      </c>
      <c r="F144" s="202" t="s">
        <v>2817</v>
      </c>
      <c r="G144" s="199"/>
      <c r="H144" s="201" t="s">
        <v>19</v>
      </c>
      <c r="I144" s="203"/>
      <c r="J144" s="199"/>
      <c r="K144" s="199"/>
      <c r="L144" s="204"/>
      <c r="M144" s="205"/>
      <c r="N144" s="206"/>
      <c r="O144" s="206"/>
      <c r="P144" s="206"/>
      <c r="Q144" s="206"/>
      <c r="R144" s="206"/>
      <c r="S144" s="206"/>
      <c r="T144" s="207"/>
      <c r="AT144" s="208" t="s">
        <v>195</v>
      </c>
      <c r="AU144" s="208" t="s">
        <v>82</v>
      </c>
      <c r="AV144" s="13" t="s">
        <v>80</v>
      </c>
      <c r="AW144" s="13" t="s">
        <v>35</v>
      </c>
      <c r="AX144" s="13" t="s">
        <v>73</v>
      </c>
      <c r="AY144" s="208" t="s">
        <v>185</v>
      </c>
    </row>
    <row r="145" spans="1:65" s="14" customFormat="1" ht="11.25">
      <c r="B145" s="209"/>
      <c r="C145" s="210"/>
      <c r="D145" s="200" t="s">
        <v>195</v>
      </c>
      <c r="E145" s="211" t="s">
        <v>19</v>
      </c>
      <c r="F145" s="212" t="s">
        <v>2833</v>
      </c>
      <c r="G145" s="210"/>
      <c r="H145" s="213">
        <v>20.16</v>
      </c>
      <c r="I145" s="214"/>
      <c r="J145" s="210"/>
      <c r="K145" s="210"/>
      <c r="L145" s="215"/>
      <c r="M145" s="216"/>
      <c r="N145" s="217"/>
      <c r="O145" s="217"/>
      <c r="P145" s="217"/>
      <c r="Q145" s="217"/>
      <c r="R145" s="217"/>
      <c r="S145" s="217"/>
      <c r="T145" s="218"/>
      <c r="AT145" s="219" t="s">
        <v>195</v>
      </c>
      <c r="AU145" s="219" t="s">
        <v>82</v>
      </c>
      <c r="AV145" s="14" t="s">
        <v>82</v>
      </c>
      <c r="AW145" s="14" t="s">
        <v>35</v>
      </c>
      <c r="AX145" s="14" t="s">
        <v>73</v>
      </c>
      <c r="AY145" s="219" t="s">
        <v>185</v>
      </c>
    </row>
    <row r="146" spans="1:65" s="14" customFormat="1" ht="11.25">
      <c r="B146" s="209"/>
      <c r="C146" s="210"/>
      <c r="D146" s="200" t="s">
        <v>195</v>
      </c>
      <c r="E146" s="211" t="s">
        <v>19</v>
      </c>
      <c r="F146" s="212" t="s">
        <v>2834</v>
      </c>
      <c r="G146" s="210"/>
      <c r="H146" s="213">
        <v>4.28</v>
      </c>
      <c r="I146" s="214"/>
      <c r="J146" s="210"/>
      <c r="K146" s="210"/>
      <c r="L146" s="215"/>
      <c r="M146" s="216"/>
      <c r="N146" s="217"/>
      <c r="O146" s="217"/>
      <c r="P146" s="217"/>
      <c r="Q146" s="217"/>
      <c r="R146" s="217"/>
      <c r="S146" s="217"/>
      <c r="T146" s="218"/>
      <c r="AT146" s="219" t="s">
        <v>195</v>
      </c>
      <c r="AU146" s="219" t="s">
        <v>82</v>
      </c>
      <c r="AV146" s="14" t="s">
        <v>82</v>
      </c>
      <c r="AW146" s="14" t="s">
        <v>35</v>
      </c>
      <c r="AX146" s="14" t="s">
        <v>73</v>
      </c>
      <c r="AY146" s="219" t="s">
        <v>185</v>
      </c>
    </row>
    <row r="147" spans="1:65" s="14" customFormat="1" ht="11.25">
      <c r="B147" s="209"/>
      <c r="C147" s="210"/>
      <c r="D147" s="200" t="s">
        <v>195</v>
      </c>
      <c r="E147" s="211" t="s">
        <v>19</v>
      </c>
      <c r="F147" s="212" t="s">
        <v>2835</v>
      </c>
      <c r="G147" s="210"/>
      <c r="H147" s="213">
        <v>13.91</v>
      </c>
      <c r="I147" s="214"/>
      <c r="J147" s="210"/>
      <c r="K147" s="210"/>
      <c r="L147" s="215"/>
      <c r="M147" s="216"/>
      <c r="N147" s="217"/>
      <c r="O147" s="217"/>
      <c r="P147" s="217"/>
      <c r="Q147" s="217"/>
      <c r="R147" s="217"/>
      <c r="S147" s="217"/>
      <c r="T147" s="218"/>
      <c r="AT147" s="219" t="s">
        <v>195</v>
      </c>
      <c r="AU147" s="219" t="s">
        <v>82</v>
      </c>
      <c r="AV147" s="14" t="s">
        <v>82</v>
      </c>
      <c r="AW147" s="14" t="s">
        <v>35</v>
      </c>
      <c r="AX147" s="14" t="s">
        <v>73</v>
      </c>
      <c r="AY147" s="219" t="s">
        <v>185</v>
      </c>
    </row>
    <row r="148" spans="1:65" s="14" customFormat="1" ht="11.25">
      <c r="B148" s="209"/>
      <c r="C148" s="210"/>
      <c r="D148" s="200" t="s">
        <v>195</v>
      </c>
      <c r="E148" s="211" t="s">
        <v>19</v>
      </c>
      <c r="F148" s="212" t="s">
        <v>2836</v>
      </c>
      <c r="G148" s="210"/>
      <c r="H148" s="213">
        <v>3.36</v>
      </c>
      <c r="I148" s="214"/>
      <c r="J148" s="210"/>
      <c r="K148" s="210"/>
      <c r="L148" s="215"/>
      <c r="M148" s="216"/>
      <c r="N148" s="217"/>
      <c r="O148" s="217"/>
      <c r="P148" s="217"/>
      <c r="Q148" s="217"/>
      <c r="R148" s="217"/>
      <c r="S148" s="217"/>
      <c r="T148" s="218"/>
      <c r="AT148" s="219" t="s">
        <v>195</v>
      </c>
      <c r="AU148" s="219" t="s">
        <v>82</v>
      </c>
      <c r="AV148" s="14" t="s">
        <v>82</v>
      </c>
      <c r="AW148" s="14" t="s">
        <v>35</v>
      </c>
      <c r="AX148" s="14" t="s">
        <v>73</v>
      </c>
      <c r="AY148" s="219" t="s">
        <v>185</v>
      </c>
    </row>
    <row r="149" spans="1:65" s="14" customFormat="1" ht="11.25">
      <c r="B149" s="209"/>
      <c r="C149" s="210"/>
      <c r="D149" s="200" t="s">
        <v>195</v>
      </c>
      <c r="E149" s="211" t="s">
        <v>19</v>
      </c>
      <c r="F149" s="212" t="s">
        <v>2837</v>
      </c>
      <c r="G149" s="210"/>
      <c r="H149" s="213">
        <v>1.2</v>
      </c>
      <c r="I149" s="214"/>
      <c r="J149" s="210"/>
      <c r="K149" s="210"/>
      <c r="L149" s="215"/>
      <c r="M149" s="216"/>
      <c r="N149" s="217"/>
      <c r="O149" s="217"/>
      <c r="P149" s="217"/>
      <c r="Q149" s="217"/>
      <c r="R149" s="217"/>
      <c r="S149" s="217"/>
      <c r="T149" s="218"/>
      <c r="AT149" s="219" t="s">
        <v>195</v>
      </c>
      <c r="AU149" s="219" t="s">
        <v>82</v>
      </c>
      <c r="AV149" s="14" t="s">
        <v>82</v>
      </c>
      <c r="AW149" s="14" t="s">
        <v>35</v>
      </c>
      <c r="AX149" s="14" t="s">
        <v>73</v>
      </c>
      <c r="AY149" s="219" t="s">
        <v>185</v>
      </c>
    </row>
    <row r="150" spans="1:65" s="14" customFormat="1" ht="11.25">
      <c r="B150" s="209"/>
      <c r="C150" s="210"/>
      <c r="D150" s="200" t="s">
        <v>195</v>
      </c>
      <c r="E150" s="211" t="s">
        <v>19</v>
      </c>
      <c r="F150" s="212" t="s">
        <v>2838</v>
      </c>
      <c r="G150" s="210"/>
      <c r="H150" s="213">
        <v>6.08</v>
      </c>
      <c r="I150" s="214"/>
      <c r="J150" s="210"/>
      <c r="K150" s="210"/>
      <c r="L150" s="215"/>
      <c r="M150" s="216"/>
      <c r="N150" s="217"/>
      <c r="O150" s="217"/>
      <c r="P150" s="217"/>
      <c r="Q150" s="217"/>
      <c r="R150" s="217"/>
      <c r="S150" s="217"/>
      <c r="T150" s="218"/>
      <c r="AT150" s="219" t="s">
        <v>195</v>
      </c>
      <c r="AU150" s="219" t="s">
        <v>82</v>
      </c>
      <c r="AV150" s="14" t="s">
        <v>82</v>
      </c>
      <c r="AW150" s="14" t="s">
        <v>35</v>
      </c>
      <c r="AX150" s="14" t="s">
        <v>73</v>
      </c>
      <c r="AY150" s="219" t="s">
        <v>185</v>
      </c>
    </row>
    <row r="151" spans="1:65" s="14" customFormat="1" ht="11.25">
      <c r="B151" s="209"/>
      <c r="C151" s="210"/>
      <c r="D151" s="200" t="s">
        <v>195</v>
      </c>
      <c r="E151" s="211" t="s">
        <v>19</v>
      </c>
      <c r="F151" s="212" t="s">
        <v>2839</v>
      </c>
      <c r="G151" s="210"/>
      <c r="H151" s="213">
        <v>0.79800000000000004</v>
      </c>
      <c r="I151" s="214"/>
      <c r="J151" s="210"/>
      <c r="K151" s="210"/>
      <c r="L151" s="215"/>
      <c r="M151" s="216"/>
      <c r="N151" s="217"/>
      <c r="O151" s="217"/>
      <c r="P151" s="217"/>
      <c r="Q151" s="217"/>
      <c r="R151" s="217"/>
      <c r="S151" s="217"/>
      <c r="T151" s="218"/>
      <c r="AT151" s="219" t="s">
        <v>195</v>
      </c>
      <c r="AU151" s="219" t="s">
        <v>82</v>
      </c>
      <c r="AV151" s="14" t="s">
        <v>82</v>
      </c>
      <c r="AW151" s="14" t="s">
        <v>35</v>
      </c>
      <c r="AX151" s="14" t="s">
        <v>73</v>
      </c>
      <c r="AY151" s="219" t="s">
        <v>185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2840</v>
      </c>
      <c r="G152" s="210"/>
      <c r="H152" s="213">
        <v>1.036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5" customFormat="1" ht="11.25">
      <c r="B153" s="220"/>
      <c r="C153" s="221"/>
      <c r="D153" s="200" t="s">
        <v>195</v>
      </c>
      <c r="E153" s="222" t="s">
        <v>19</v>
      </c>
      <c r="F153" s="223" t="s">
        <v>226</v>
      </c>
      <c r="G153" s="221"/>
      <c r="H153" s="224">
        <v>50.824000000000005</v>
      </c>
      <c r="I153" s="225"/>
      <c r="J153" s="221"/>
      <c r="K153" s="221"/>
      <c r="L153" s="226"/>
      <c r="M153" s="227"/>
      <c r="N153" s="228"/>
      <c r="O153" s="228"/>
      <c r="P153" s="228"/>
      <c r="Q153" s="228"/>
      <c r="R153" s="228"/>
      <c r="S153" s="228"/>
      <c r="T153" s="229"/>
      <c r="AT153" s="230" t="s">
        <v>195</v>
      </c>
      <c r="AU153" s="230" t="s">
        <v>82</v>
      </c>
      <c r="AV153" s="15" t="s">
        <v>135</v>
      </c>
      <c r="AW153" s="15" t="s">
        <v>35</v>
      </c>
      <c r="AX153" s="15" t="s">
        <v>80</v>
      </c>
      <c r="AY153" s="230" t="s">
        <v>185</v>
      </c>
    </row>
    <row r="154" spans="1:65" s="2" customFormat="1" ht="24.2" customHeight="1">
      <c r="A154" s="36"/>
      <c r="B154" s="37"/>
      <c r="C154" s="180" t="s">
        <v>265</v>
      </c>
      <c r="D154" s="180" t="s">
        <v>187</v>
      </c>
      <c r="E154" s="181" t="s">
        <v>820</v>
      </c>
      <c r="F154" s="182" t="s">
        <v>821</v>
      </c>
      <c r="G154" s="183" t="s">
        <v>240</v>
      </c>
      <c r="H154" s="184">
        <v>43.707999999999998</v>
      </c>
      <c r="I154" s="185"/>
      <c r="J154" s="186">
        <f>ROUND(I154*H154,2)</f>
        <v>0</v>
      </c>
      <c r="K154" s="182" t="s">
        <v>191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8.8000000000000003E-4</v>
      </c>
      <c r="R154" s="189">
        <f>Q154*H154</f>
        <v>3.8463039999999997E-2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135</v>
      </c>
      <c r="AT154" s="191" t="s">
        <v>187</v>
      </c>
      <c r="AU154" s="191" t="s">
        <v>82</v>
      </c>
      <c r="AY154" s="19" t="s">
        <v>185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80</v>
      </c>
      <c r="BK154" s="192">
        <f>ROUND(I154*H154,2)</f>
        <v>0</v>
      </c>
      <c r="BL154" s="19" t="s">
        <v>135</v>
      </c>
      <c r="BM154" s="191" t="s">
        <v>2842</v>
      </c>
    </row>
    <row r="155" spans="1:65" s="2" customFormat="1" ht="11.25">
      <c r="A155" s="36"/>
      <c r="B155" s="37"/>
      <c r="C155" s="38"/>
      <c r="D155" s="193" t="s">
        <v>193</v>
      </c>
      <c r="E155" s="38"/>
      <c r="F155" s="194" t="s">
        <v>823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193</v>
      </c>
      <c r="AU155" s="19" t="s">
        <v>82</v>
      </c>
    </row>
    <row r="156" spans="1:65" s="13" customFormat="1" ht="11.25">
      <c r="B156" s="198"/>
      <c r="C156" s="199"/>
      <c r="D156" s="200" t="s">
        <v>195</v>
      </c>
      <c r="E156" s="201" t="s">
        <v>19</v>
      </c>
      <c r="F156" s="202" t="s">
        <v>2817</v>
      </c>
      <c r="G156" s="199"/>
      <c r="H156" s="201" t="s">
        <v>19</v>
      </c>
      <c r="I156" s="203"/>
      <c r="J156" s="199"/>
      <c r="K156" s="199"/>
      <c r="L156" s="204"/>
      <c r="M156" s="205"/>
      <c r="N156" s="206"/>
      <c r="O156" s="206"/>
      <c r="P156" s="206"/>
      <c r="Q156" s="206"/>
      <c r="R156" s="206"/>
      <c r="S156" s="206"/>
      <c r="T156" s="207"/>
      <c r="AT156" s="208" t="s">
        <v>195</v>
      </c>
      <c r="AU156" s="208" t="s">
        <v>82</v>
      </c>
      <c r="AV156" s="13" t="s">
        <v>80</v>
      </c>
      <c r="AW156" s="13" t="s">
        <v>35</v>
      </c>
      <c r="AX156" s="13" t="s">
        <v>73</v>
      </c>
      <c r="AY156" s="208" t="s">
        <v>185</v>
      </c>
    </row>
    <row r="157" spans="1:65" s="14" customFormat="1" ht="11.25">
      <c r="B157" s="209"/>
      <c r="C157" s="210"/>
      <c r="D157" s="200" t="s">
        <v>195</v>
      </c>
      <c r="E157" s="211" t="s">
        <v>19</v>
      </c>
      <c r="F157" s="212" t="s">
        <v>2833</v>
      </c>
      <c r="G157" s="210"/>
      <c r="H157" s="213">
        <v>20.16</v>
      </c>
      <c r="I157" s="214"/>
      <c r="J157" s="210"/>
      <c r="K157" s="210"/>
      <c r="L157" s="215"/>
      <c r="M157" s="216"/>
      <c r="N157" s="217"/>
      <c r="O157" s="217"/>
      <c r="P157" s="217"/>
      <c r="Q157" s="217"/>
      <c r="R157" s="217"/>
      <c r="S157" s="217"/>
      <c r="T157" s="218"/>
      <c r="AT157" s="219" t="s">
        <v>195</v>
      </c>
      <c r="AU157" s="219" t="s">
        <v>82</v>
      </c>
      <c r="AV157" s="14" t="s">
        <v>82</v>
      </c>
      <c r="AW157" s="14" t="s">
        <v>35</v>
      </c>
      <c r="AX157" s="14" t="s">
        <v>73</v>
      </c>
      <c r="AY157" s="219" t="s">
        <v>185</v>
      </c>
    </row>
    <row r="158" spans="1:65" s="14" customFormat="1" ht="11.25">
      <c r="B158" s="209"/>
      <c r="C158" s="210"/>
      <c r="D158" s="200" t="s">
        <v>195</v>
      </c>
      <c r="E158" s="211" t="s">
        <v>19</v>
      </c>
      <c r="F158" s="212" t="s">
        <v>2834</v>
      </c>
      <c r="G158" s="210"/>
      <c r="H158" s="213">
        <v>4.28</v>
      </c>
      <c r="I158" s="214"/>
      <c r="J158" s="210"/>
      <c r="K158" s="210"/>
      <c r="L158" s="215"/>
      <c r="M158" s="216"/>
      <c r="N158" s="217"/>
      <c r="O158" s="217"/>
      <c r="P158" s="217"/>
      <c r="Q158" s="217"/>
      <c r="R158" s="217"/>
      <c r="S158" s="217"/>
      <c r="T158" s="218"/>
      <c r="AT158" s="219" t="s">
        <v>195</v>
      </c>
      <c r="AU158" s="219" t="s">
        <v>82</v>
      </c>
      <c r="AV158" s="14" t="s">
        <v>82</v>
      </c>
      <c r="AW158" s="14" t="s">
        <v>35</v>
      </c>
      <c r="AX158" s="14" t="s">
        <v>73</v>
      </c>
      <c r="AY158" s="219" t="s">
        <v>185</v>
      </c>
    </row>
    <row r="159" spans="1:65" s="14" customFormat="1" ht="11.25">
      <c r="B159" s="209"/>
      <c r="C159" s="210"/>
      <c r="D159" s="200" t="s">
        <v>195</v>
      </c>
      <c r="E159" s="211" t="s">
        <v>19</v>
      </c>
      <c r="F159" s="212" t="s">
        <v>2835</v>
      </c>
      <c r="G159" s="210"/>
      <c r="H159" s="213">
        <v>13.91</v>
      </c>
      <c r="I159" s="214"/>
      <c r="J159" s="210"/>
      <c r="K159" s="210"/>
      <c r="L159" s="215"/>
      <c r="M159" s="216"/>
      <c r="N159" s="217"/>
      <c r="O159" s="217"/>
      <c r="P159" s="217"/>
      <c r="Q159" s="217"/>
      <c r="R159" s="217"/>
      <c r="S159" s="217"/>
      <c r="T159" s="218"/>
      <c r="AT159" s="219" t="s">
        <v>195</v>
      </c>
      <c r="AU159" s="219" t="s">
        <v>82</v>
      </c>
      <c r="AV159" s="14" t="s">
        <v>82</v>
      </c>
      <c r="AW159" s="14" t="s">
        <v>35</v>
      </c>
      <c r="AX159" s="14" t="s">
        <v>73</v>
      </c>
      <c r="AY159" s="219" t="s">
        <v>185</v>
      </c>
    </row>
    <row r="160" spans="1:65" s="14" customFormat="1" ht="11.25">
      <c r="B160" s="209"/>
      <c r="C160" s="210"/>
      <c r="D160" s="200" t="s">
        <v>195</v>
      </c>
      <c r="E160" s="211" t="s">
        <v>19</v>
      </c>
      <c r="F160" s="212" t="s">
        <v>2836</v>
      </c>
      <c r="G160" s="210"/>
      <c r="H160" s="213">
        <v>3.36</v>
      </c>
      <c r="I160" s="214"/>
      <c r="J160" s="210"/>
      <c r="K160" s="210"/>
      <c r="L160" s="215"/>
      <c r="M160" s="216"/>
      <c r="N160" s="217"/>
      <c r="O160" s="217"/>
      <c r="P160" s="217"/>
      <c r="Q160" s="217"/>
      <c r="R160" s="217"/>
      <c r="S160" s="217"/>
      <c r="T160" s="218"/>
      <c r="AT160" s="219" t="s">
        <v>195</v>
      </c>
      <c r="AU160" s="219" t="s">
        <v>82</v>
      </c>
      <c r="AV160" s="14" t="s">
        <v>82</v>
      </c>
      <c r="AW160" s="14" t="s">
        <v>35</v>
      </c>
      <c r="AX160" s="14" t="s">
        <v>73</v>
      </c>
      <c r="AY160" s="219" t="s">
        <v>185</v>
      </c>
    </row>
    <row r="161" spans="1:65" s="14" customFormat="1" ht="11.25">
      <c r="B161" s="209"/>
      <c r="C161" s="210"/>
      <c r="D161" s="200" t="s">
        <v>195</v>
      </c>
      <c r="E161" s="211" t="s">
        <v>19</v>
      </c>
      <c r="F161" s="212" t="s">
        <v>2837</v>
      </c>
      <c r="G161" s="210"/>
      <c r="H161" s="213">
        <v>1.2</v>
      </c>
      <c r="I161" s="214"/>
      <c r="J161" s="210"/>
      <c r="K161" s="210"/>
      <c r="L161" s="215"/>
      <c r="M161" s="216"/>
      <c r="N161" s="217"/>
      <c r="O161" s="217"/>
      <c r="P161" s="217"/>
      <c r="Q161" s="217"/>
      <c r="R161" s="217"/>
      <c r="S161" s="217"/>
      <c r="T161" s="218"/>
      <c r="AT161" s="219" t="s">
        <v>195</v>
      </c>
      <c r="AU161" s="219" t="s">
        <v>82</v>
      </c>
      <c r="AV161" s="14" t="s">
        <v>82</v>
      </c>
      <c r="AW161" s="14" t="s">
        <v>35</v>
      </c>
      <c r="AX161" s="14" t="s">
        <v>73</v>
      </c>
      <c r="AY161" s="219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2839</v>
      </c>
      <c r="G162" s="210"/>
      <c r="H162" s="213">
        <v>0.79800000000000004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5" customFormat="1" ht="11.25">
      <c r="B163" s="220"/>
      <c r="C163" s="221"/>
      <c r="D163" s="200" t="s">
        <v>195</v>
      </c>
      <c r="E163" s="222" t="s">
        <v>19</v>
      </c>
      <c r="F163" s="223" t="s">
        <v>226</v>
      </c>
      <c r="G163" s="221"/>
      <c r="H163" s="224">
        <v>43.708000000000006</v>
      </c>
      <c r="I163" s="225"/>
      <c r="J163" s="221"/>
      <c r="K163" s="221"/>
      <c r="L163" s="226"/>
      <c r="M163" s="227"/>
      <c r="N163" s="228"/>
      <c r="O163" s="228"/>
      <c r="P163" s="228"/>
      <c r="Q163" s="228"/>
      <c r="R163" s="228"/>
      <c r="S163" s="228"/>
      <c r="T163" s="229"/>
      <c r="AT163" s="230" t="s">
        <v>195</v>
      </c>
      <c r="AU163" s="230" t="s">
        <v>82</v>
      </c>
      <c r="AV163" s="15" t="s">
        <v>135</v>
      </c>
      <c r="AW163" s="15" t="s">
        <v>35</v>
      </c>
      <c r="AX163" s="15" t="s">
        <v>80</v>
      </c>
      <c r="AY163" s="230" t="s">
        <v>185</v>
      </c>
    </row>
    <row r="164" spans="1:65" s="2" customFormat="1" ht="24.2" customHeight="1">
      <c r="A164" s="36"/>
      <c r="B164" s="37"/>
      <c r="C164" s="180" t="s">
        <v>236</v>
      </c>
      <c r="D164" s="180" t="s">
        <v>187</v>
      </c>
      <c r="E164" s="181" t="s">
        <v>827</v>
      </c>
      <c r="F164" s="182" t="s">
        <v>828</v>
      </c>
      <c r="G164" s="183" t="s">
        <v>240</v>
      </c>
      <c r="H164" s="184">
        <v>43.707999999999998</v>
      </c>
      <c r="I164" s="185"/>
      <c r="J164" s="186">
        <f>ROUND(I164*H164,2)</f>
        <v>0</v>
      </c>
      <c r="K164" s="182" t="s">
        <v>191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135</v>
      </c>
      <c r="AT164" s="191" t="s">
        <v>187</v>
      </c>
      <c r="AU164" s="191" t="s">
        <v>82</v>
      </c>
      <c r="AY164" s="19" t="s">
        <v>185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80</v>
      </c>
      <c r="BK164" s="192">
        <f>ROUND(I164*H164,2)</f>
        <v>0</v>
      </c>
      <c r="BL164" s="19" t="s">
        <v>135</v>
      </c>
      <c r="BM164" s="191" t="s">
        <v>2843</v>
      </c>
    </row>
    <row r="165" spans="1:65" s="2" customFormat="1" ht="11.25">
      <c r="A165" s="36"/>
      <c r="B165" s="37"/>
      <c r="C165" s="38"/>
      <c r="D165" s="193" t="s">
        <v>193</v>
      </c>
      <c r="E165" s="38"/>
      <c r="F165" s="194" t="s">
        <v>830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193</v>
      </c>
      <c r="AU165" s="19" t="s">
        <v>82</v>
      </c>
    </row>
    <row r="166" spans="1:65" s="13" customFormat="1" ht="11.25">
      <c r="B166" s="198"/>
      <c r="C166" s="199"/>
      <c r="D166" s="200" t="s">
        <v>195</v>
      </c>
      <c r="E166" s="201" t="s">
        <v>19</v>
      </c>
      <c r="F166" s="202" t="s">
        <v>2817</v>
      </c>
      <c r="G166" s="199"/>
      <c r="H166" s="201" t="s">
        <v>19</v>
      </c>
      <c r="I166" s="203"/>
      <c r="J166" s="199"/>
      <c r="K166" s="199"/>
      <c r="L166" s="204"/>
      <c r="M166" s="205"/>
      <c r="N166" s="206"/>
      <c r="O166" s="206"/>
      <c r="P166" s="206"/>
      <c r="Q166" s="206"/>
      <c r="R166" s="206"/>
      <c r="S166" s="206"/>
      <c r="T166" s="207"/>
      <c r="AT166" s="208" t="s">
        <v>195</v>
      </c>
      <c r="AU166" s="208" t="s">
        <v>82</v>
      </c>
      <c r="AV166" s="13" t="s">
        <v>80</v>
      </c>
      <c r="AW166" s="13" t="s">
        <v>35</v>
      </c>
      <c r="AX166" s="13" t="s">
        <v>73</v>
      </c>
      <c r="AY166" s="208" t="s">
        <v>185</v>
      </c>
    </row>
    <row r="167" spans="1:65" s="14" customFormat="1" ht="11.25">
      <c r="B167" s="209"/>
      <c r="C167" s="210"/>
      <c r="D167" s="200" t="s">
        <v>195</v>
      </c>
      <c r="E167" s="211" t="s">
        <v>19</v>
      </c>
      <c r="F167" s="212" t="s">
        <v>2833</v>
      </c>
      <c r="G167" s="210"/>
      <c r="H167" s="213">
        <v>20.16</v>
      </c>
      <c r="I167" s="214"/>
      <c r="J167" s="210"/>
      <c r="K167" s="210"/>
      <c r="L167" s="215"/>
      <c r="M167" s="216"/>
      <c r="N167" s="217"/>
      <c r="O167" s="217"/>
      <c r="P167" s="217"/>
      <c r="Q167" s="217"/>
      <c r="R167" s="217"/>
      <c r="S167" s="217"/>
      <c r="T167" s="218"/>
      <c r="AT167" s="219" t="s">
        <v>195</v>
      </c>
      <c r="AU167" s="219" t="s">
        <v>82</v>
      </c>
      <c r="AV167" s="14" t="s">
        <v>82</v>
      </c>
      <c r="AW167" s="14" t="s">
        <v>35</v>
      </c>
      <c r="AX167" s="14" t="s">
        <v>73</v>
      </c>
      <c r="AY167" s="219" t="s">
        <v>185</v>
      </c>
    </row>
    <row r="168" spans="1:65" s="14" customFormat="1" ht="11.25">
      <c r="B168" s="209"/>
      <c r="C168" s="210"/>
      <c r="D168" s="200" t="s">
        <v>195</v>
      </c>
      <c r="E168" s="211" t="s">
        <v>19</v>
      </c>
      <c r="F168" s="212" t="s">
        <v>2834</v>
      </c>
      <c r="G168" s="210"/>
      <c r="H168" s="213">
        <v>4.28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35</v>
      </c>
      <c r="AX168" s="14" t="s">
        <v>73</v>
      </c>
      <c r="AY168" s="219" t="s">
        <v>185</v>
      </c>
    </row>
    <row r="169" spans="1:65" s="14" customFormat="1" ht="11.25">
      <c r="B169" s="209"/>
      <c r="C169" s="210"/>
      <c r="D169" s="200" t="s">
        <v>195</v>
      </c>
      <c r="E169" s="211" t="s">
        <v>19</v>
      </c>
      <c r="F169" s="212" t="s">
        <v>2835</v>
      </c>
      <c r="G169" s="210"/>
      <c r="H169" s="213">
        <v>13.91</v>
      </c>
      <c r="I169" s="214"/>
      <c r="J169" s="210"/>
      <c r="K169" s="210"/>
      <c r="L169" s="215"/>
      <c r="M169" s="216"/>
      <c r="N169" s="217"/>
      <c r="O169" s="217"/>
      <c r="P169" s="217"/>
      <c r="Q169" s="217"/>
      <c r="R169" s="217"/>
      <c r="S169" s="217"/>
      <c r="T169" s="218"/>
      <c r="AT169" s="219" t="s">
        <v>195</v>
      </c>
      <c r="AU169" s="219" t="s">
        <v>82</v>
      </c>
      <c r="AV169" s="14" t="s">
        <v>82</v>
      </c>
      <c r="AW169" s="14" t="s">
        <v>35</v>
      </c>
      <c r="AX169" s="14" t="s">
        <v>73</v>
      </c>
      <c r="AY169" s="219" t="s">
        <v>185</v>
      </c>
    </row>
    <row r="170" spans="1:65" s="14" customFormat="1" ht="11.25">
      <c r="B170" s="209"/>
      <c r="C170" s="210"/>
      <c r="D170" s="200" t="s">
        <v>195</v>
      </c>
      <c r="E170" s="211" t="s">
        <v>19</v>
      </c>
      <c r="F170" s="212" t="s">
        <v>2836</v>
      </c>
      <c r="G170" s="210"/>
      <c r="H170" s="213">
        <v>3.36</v>
      </c>
      <c r="I170" s="214"/>
      <c r="J170" s="210"/>
      <c r="K170" s="210"/>
      <c r="L170" s="215"/>
      <c r="M170" s="216"/>
      <c r="N170" s="217"/>
      <c r="O170" s="217"/>
      <c r="P170" s="217"/>
      <c r="Q170" s="217"/>
      <c r="R170" s="217"/>
      <c r="S170" s="217"/>
      <c r="T170" s="218"/>
      <c r="AT170" s="219" t="s">
        <v>195</v>
      </c>
      <c r="AU170" s="219" t="s">
        <v>82</v>
      </c>
      <c r="AV170" s="14" t="s">
        <v>82</v>
      </c>
      <c r="AW170" s="14" t="s">
        <v>35</v>
      </c>
      <c r="AX170" s="14" t="s">
        <v>73</v>
      </c>
      <c r="AY170" s="219" t="s">
        <v>185</v>
      </c>
    </row>
    <row r="171" spans="1:65" s="14" customFormat="1" ht="11.25">
      <c r="B171" s="209"/>
      <c r="C171" s="210"/>
      <c r="D171" s="200" t="s">
        <v>195</v>
      </c>
      <c r="E171" s="211" t="s">
        <v>19</v>
      </c>
      <c r="F171" s="212" t="s">
        <v>2837</v>
      </c>
      <c r="G171" s="210"/>
      <c r="H171" s="213">
        <v>1.2</v>
      </c>
      <c r="I171" s="214"/>
      <c r="J171" s="210"/>
      <c r="K171" s="210"/>
      <c r="L171" s="215"/>
      <c r="M171" s="216"/>
      <c r="N171" s="217"/>
      <c r="O171" s="217"/>
      <c r="P171" s="217"/>
      <c r="Q171" s="217"/>
      <c r="R171" s="217"/>
      <c r="S171" s="217"/>
      <c r="T171" s="218"/>
      <c r="AT171" s="219" t="s">
        <v>195</v>
      </c>
      <c r="AU171" s="219" t="s">
        <v>82</v>
      </c>
      <c r="AV171" s="14" t="s">
        <v>82</v>
      </c>
      <c r="AW171" s="14" t="s">
        <v>35</v>
      </c>
      <c r="AX171" s="14" t="s">
        <v>73</v>
      </c>
      <c r="AY171" s="219" t="s">
        <v>185</v>
      </c>
    </row>
    <row r="172" spans="1:65" s="14" customFormat="1" ht="11.25">
      <c r="B172" s="209"/>
      <c r="C172" s="210"/>
      <c r="D172" s="200" t="s">
        <v>195</v>
      </c>
      <c r="E172" s="211" t="s">
        <v>19</v>
      </c>
      <c r="F172" s="212" t="s">
        <v>2839</v>
      </c>
      <c r="G172" s="210"/>
      <c r="H172" s="213">
        <v>0.79800000000000004</v>
      </c>
      <c r="I172" s="214"/>
      <c r="J172" s="210"/>
      <c r="K172" s="210"/>
      <c r="L172" s="215"/>
      <c r="M172" s="216"/>
      <c r="N172" s="217"/>
      <c r="O172" s="217"/>
      <c r="P172" s="217"/>
      <c r="Q172" s="217"/>
      <c r="R172" s="217"/>
      <c r="S172" s="217"/>
      <c r="T172" s="218"/>
      <c r="AT172" s="219" t="s">
        <v>195</v>
      </c>
      <c r="AU172" s="219" t="s">
        <v>82</v>
      </c>
      <c r="AV172" s="14" t="s">
        <v>82</v>
      </c>
      <c r="AW172" s="14" t="s">
        <v>35</v>
      </c>
      <c r="AX172" s="14" t="s">
        <v>73</v>
      </c>
      <c r="AY172" s="219" t="s">
        <v>185</v>
      </c>
    </row>
    <row r="173" spans="1:65" s="15" customFormat="1" ht="11.25">
      <c r="B173" s="220"/>
      <c r="C173" s="221"/>
      <c r="D173" s="200" t="s">
        <v>195</v>
      </c>
      <c r="E173" s="222" t="s">
        <v>19</v>
      </c>
      <c r="F173" s="223" t="s">
        <v>226</v>
      </c>
      <c r="G173" s="221"/>
      <c r="H173" s="224">
        <v>43.708000000000006</v>
      </c>
      <c r="I173" s="225"/>
      <c r="J173" s="221"/>
      <c r="K173" s="221"/>
      <c r="L173" s="226"/>
      <c r="M173" s="227"/>
      <c r="N173" s="228"/>
      <c r="O173" s="228"/>
      <c r="P173" s="228"/>
      <c r="Q173" s="228"/>
      <c r="R173" s="228"/>
      <c r="S173" s="228"/>
      <c r="T173" s="229"/>
      <c r="AT173" s="230" t="s">
        <v>195</v>
      </c>
      <c r="AU173" s="230" t="s">
        <v>82</v>
      </c>
      <c r="AV173" s="15" t="s">
        <v>135</v>
      </c>
      <c r="AW173" s="15" t="s">
        <v>35</v>
      </c>
      <c r="AX173" s="15" t="s">
        <v>80</v>
      </c>
      <c r="AY173" s="230" t="s">
        <v>185</v>
      </c>
    </row>
    <row r="174" spans="1:65" s="2" customFormat="1" ht="44.25" customHeight="1">
      <c r="A174" s="36"/>
      <c r="B174" s="37"/>
      <c r="C174" s="180" t="s">
        <v>283</v>
      </c>
      <c r="D174" s="180" t="s">
        <v>187</v>
      </c>
      <c r="E174" s="181" t="s">
        <v>840</v>
      </c>
      <c r="F174" s="182" t="s">
        <v>841</v>
      </c>
      <c r="G174" s="183" t="s">
        <v>342</v>
      </c>
      <c r="H174" s="184">
        <v>1.196</v>
      </c>
      <c r="I174" s="185"/>
      <c r="J174" s="186">
        <f>ROUND(I174*H174,2)</f>
        <v>0</v>
      </c>
      <c r="K174" s="182" t="s">
        <v>191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1.05555</v>
      </c>
      <c r="R174" s="189">
        <f>Q174*H174</f>
        <v>1.2624377999999998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135</v>
      </c>
      <c r="AT174" s="191" t="s">
        <v>187</v>
      </c>
      <c r="AU174" s="191" t="s">
        <v>82</v>
      </c>
      <c r="AY174" s="19" t="s">
        <v>185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80</v>
      </c>
      <c r="BK174" s="192">
        <f>ROUND(I174*H174,2)</f>
        <v>0</v>
      </c>
      <c r="BL174" s="19" t="s">
        <v>135</v>
      </c>
      <c r="BM174" s="191" t="s">
        <v>2844</v>
      </c>
    </row>
    <row r="175" spans="1:65" s="2" customFormat="1" ht="11.25">
      <c r="A175" s="36"/>
      <c r="B175" s="37"/>
      <c r="C175" s="38"/>
      <c r="D175" s="193" t="s">
        <v>193</v>
      </c>
      <c r="E175" s="38"/>
      <c r="F175" s="194" t="s">
        <v>843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193</v>
      </c>
      <c r="AU175" s="19" t="s">
        <v>82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2845</v>
      </c>
      <c r="G176" s="210"/>
      <c r="H176" s="213">
        <v>1.196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5" customFormat="1" ht="11.25">
      <c r="B177" s="220"/>
      <c r="C177" s="221"/>
      <c r="D177" s="200" t="s">
        <v>195</v>
      </c>
      <c r="E177" s="222" t="s">
        <v>19</v>
      </c>
      <c r="F177" s="223" t="s">
        <v>226</v>
      </c>
      <c r="G177" s="221"/>
      <c r="H177" s="224">
        <v>1.196</v>
      </c>
      <c r="I177" s="225"/>
      <c r="J177" s="221"/>
      <c r="K177" s="221"/>
      <c r="L177" s="226"/>
      <c r="M177" s="227"/>
      <c r="N177" s="228"/>
      <c r="O177" s="228"/>
      <c r="P177" s="228"/>
      <c r="Q177" s="228"/>
      <c r="R177" s="228"/>
      <c r="S177" s="228"/>
      <c r="T177" s="229"/>
      <c r="AT177" s="230" t="s">
        <v>195</v>
      </c>
      <c r="AU177" s="230" t="s">
        <v>82</v>
      </c>
      <c r="AV177" s="15" t="s">
        <v>135</v>
      </c>
      <c r="AW177" s="15" t="s">
        <v>35</v>
      </c>
      <c r="AX177" s="15" t="s">
        <v>80</v>
      </c>
      <c r="AY177" s="230" t="s">
        <v>185</v>
      </c>
    </row>
    <row r="178" spans="1:65" s="12" customFormat="1" ht="22.9" customHeight="1">
      <c r="B178" s="164"/>
      <c r="C178" s="165"/>
      <c r="D178" s="166" t="s">
        <v>72</v>
      </c>
      <c r="E178" s="178" t="s">
        <v>255</v>
      </c>
      <c r="F178" s="178" t="s">
        <v>593</v>
      </c>
      <c r="G178" s="165"/>
      <c r="H178" s="165"/>
      <c r="I178" s="168"/>
      <c r="J178" s="179">
        <f>BK178</f>
        <v>0</v>
      </c>
      <c r="K178" s="165"/>
      <c r="L178" s="170"/>
      <c r="M178" s="171"/>
      <c r="N178" s="172"/>
      <c r="O178" s="172"/>
      <c r="P178" s="173">
        <f>SUM(P179:P219)</f>
        <v>0</v>
      </c>
      <c r="Q178" s="172"/>
      <c r="R178" s="173">
        <f>SUM(R179:R219)</f>
        <v>0.53551408</v>
      </c>
      <c r="S178" s="172"/>
      <c r="T178" s="174">
        <f>SUM(T179:T219)</f>
        <v>0</v>
      </c>
      <c r="AR178" s="175" t="s">
        <v>80</v>
      </c>
      <c r="AT178" s="176" t="s">
        <v>72</v>
      </c>
      <c r="AU178" s="176" t="s">
        <v>80</v>
      </c>
      <c r="AY178" s="175" t="s">
        <v>185</v>
      </c>
      <c r="BK178" s="177">
        <f>SUM(BK179:BK219)</f>
        <v>0</v>
      </c>
    </row>
    <row r="179" spans="1:65" s="2" customFormat="1" ht="24.2" customHeight="1">
      <c r="A179" s="36"/>
      <c r="B179" s="37"/>
      <c r="C179" s="180" t="s">
        <v>293</v>
      </c>
      <c r="D179" s="180" t="s">
        <v>187</v>
      </c>
      <c r="E179" s="181" t="s">
        <v>1133</v>
      </c>
      <c r="F179" s="182" t="s">
        <v>1134</v>
      </c>
      <c r="G179" s="183" t="s">
        <v>240</v>
      </c>
      <c r="H179" s="184">
        <v>37.642000000000003</v>
      </c>
      <c r="I179" s="185"/>
      <c r="J179" s="186">
        <f>ROUND(I179*H179,2)</f>
        <v>0</v>
      </c>
      <c r="K179" s="182" t="s">
        <v>191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2.5999999999999998E-4</v>
      </c>
      <c r="R179" s="189">
        <f>Q179*H179</f>
        <v>9.7869199999999993E-3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135</v>
      </c>
      <c r="AT179" s="191" t="s">
        <v>187</v>
      </c>
      <c r="AU179" s="191" t="s">
        <v>82</v>
      </c>
      <c r="AY179" s="19" t="s">
        <v>185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80</v>
      </c>
      <c r="BK179" s="192">
        <f>ROUND(I179*H179,2)</f>
        <v>0</v>
      </c>
      <c r="BL179" s="19" t="s">
        <v>135</v>
      </c>
      <c r="BM179" s="191" t="s">
        <v>2846</v>
      </c>
    </row>
    <row r="180" spans="1:65" s="2" customFormat="1" ht="11.25">
      <c r="A180" s="36"/>
      <c r="B180" s="37"/>
      <c r="C180" s="38"/>
      <c r="D180" s="193" t="s">
        <v>193</v>
      </c>
      <c r="E180" s="38"/>
      <c r="F180" s="194" t="s">
        <v>1136</v>
      </c>
      <c r="G180" s="38"/>
      <c r="H180" s="38"/>
      <c r="I180" s="195"/>
      <c r="J180" s="38"/>
      <c r="K180" s="38"/>
      <c r="L180" s="41"/>
      <c r="M180" s="196"/>
      <c r="N180" s="197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193</v>
      </c>
      <c r="AU180" s="19" t="s">
        <v>82</v>
      </c>
    </row>
    <row r="181" spans="1:65" s="13" customFormat="1" ht="11.25">
      <c r="B181" s="198"/>
      <c r="C181" s="199"/>
      <c r="D181" s="200" t="s">
        <v>195</v>
      </c>
      <c r="E181" s="201" t="s">
        <v>19</v>
      </c>
      <c r="F181" s="202" t="s">
        <v>2817</v>
      </c>
      <c r="G181" s="199"/>
      <c r="H181" s="201" t="s">
        <v>19</v>
      </c>
      <c r="I181" s="203"/>
      <c r="J181" s="199"/>
      <c r="K181" s="199"/>
      <c r="L181" s="204"/>
      <c r="M181" s="205"/>
      <c r="N181" s="206"/>
      <c r="O181" s="206"/>
      <c r="P181" s="206"/>
      <c r="Q181" s="206"/>
      <c r="R181" s="206"/>
      <c r="S181" s="206"/>
      <c r="T181" s="207"/>
      <c r="AT181" s="208" t="s">
        <v>195</v>
      </c>
      <c r="AU181" s="208" t="s">
        <v>82</v>
      </c>
      <c r="AV181" s="13" t="s">
        <v>80</v>
      </c>
      <c r="AW181" s="13" t="s">
        <v>35</v>
      </c>
      <c r="AX181" s="13" t="s">
        <v>73</v>
      </c>
      <c r="AY181" s="208" t="s">
        <v>185</v>
      </c>
    </row>
    <row r="182" spans="1:65" s="14" customFormat="1" ht="11.25">
      <c r="B182" s="209"/>
      <c r="C182" s="210"/>
      <c r="D182" s="200" t="s">
        <v>195</v>
      </c>
      <c r="E182" s="211" t="s">
        <v>19</v>
      </c>
      <c r="F182" s="212" t="s">
        <v>2847</v>
      </c>
      <c r="G182" s="210"/>
      <c r="H182" s="213">
        <v>41.712000000000003</v>
      </c>
      <c r="I182" s="214"/>
      <c r="J182" s="210"/>
      <c r="K182" s="210"/>
      <c r="L182" s="215"/>
      <c r="M182" s="216"/>
      <c r="N182" s="217"/>
      <c r="O182" s="217"/>
      <c r="P182" s="217"/>
      <c r="Q182" s="217"/>
      <c r="R182" s="217"/>
      <c r="S182" s="217"/>
      <c r="T182" s="218"/>
      <c r="AT182" s="219" t="s">
        <v>195</v>
      </c>
      <c r="AU182" s="219" t="s">
        <v>82</v>
      </c>
      <c r="AV182" s="14" t="s">
        <v>82</v>
      </c>
      <c r="AW182" s="14" t="s">
        <v>35</v>
      </c>
      <c r="AX182" s="14" t="s">
        <v>73</v>
      </c>
      <c r="AY182" s="219" t="s">
        <v>185</v>
      </c>
    </row>
    <row r="183" spans="1:65" s="14" customFormat="1" ht="11.25">
      <c r="B183" s="209"/>
      <c r="C183" s="210"/>
      <c r="D183" s="200" t="s">
        <v>195</v>
      </c>
      <c r="E183" s="211" t="s">
        <v>19</v>
      </c>
      <c r="F183" s="212" t="s">
        <v>2848</v>
      </c>
      <c r="G183" s="210"/>
      <c r="H183" s="213">
        <v>-4.07</v>
      </c>
      <c r="I183" s="214"/>
      <c r="J183" s="210"/>
      <c r="K183" s="210"/>
      <c r="L183" s="215"/>
      <c r="M183" s="216"/>
      <c r="N183" s="217"/>
      <c r="O183" s="217"/>
      <c r="P183" s="217"/>
      <c r="Q183" s="217"/>
      <c r="R183" s="217"/>
      <c r="S183" s="217"/>
      <c r="T183" s="218"/>
      <c r="AT183" s="219" t="s">
        <v>195</v>
      </c>
      <c r="AU183" s="219" t="s">
        <v>82</v>
      </c>
      <c r="AV183" s="14" t="s">
        <v>82</v>
      </c>
      <c r="AW183" s="14" t="s">
        <v>35</v>
      </c>
      <c r="AX183" s="14" t="s">
        <v>73</v>
      </c>
      <c r="AY183" s="219" t="s">
        <v>185</v>
      </c>
    </row>
    <row r="184" spans="1:65" s="15" customFormat="1" ht="11.25">
      <c r="B184" s="220"/>
      <c r="C184" s="221"/>
      <c r="D184" s="200" t="s">
        <v>195</v>
      </c>
      <c r="E184" s="222" t="s">
        <v>19</v>
      </c>
      <c r="F184" s="223" t="s">
        <v>226</v>
      </c>
      <c r="G184" s="221"/>
      <c r="H184" s="224">
        <v>37.642000000000003</v>
      </c>
      <c r="I184" s="225"/>
      <c r="J184" s="221"/>
      <c r="K184" s="221"/>
      <c r="L184" s="226"/>
      <c r="M184" s="227"/>
      <c r="N184" s="228"/>
      <c r="O184" s="228"/>
      <c r="P184" s="228"/>
      <c r="Q184" s="228"/>
      <c r="R184" s="228"/>
      <c r="S184" s="228"/>
      <c r="T184" s="229"/>
      <c r="AT184" s="230" t="s">
        <v>195</v>
      </c>
      <c r="AU184" s="230" t="s">
        <v>82</v>
      </c>
      <c r="AV184" s="15" t="s">
        <v>135</v>
      </c>
      <c r="AW184" s="15" t="s">
        <v>35</v>
      </c>
      <c r="AX184" s="15" t="s">
        <v>80</v>
      </c>
      <c r="AY184" s="230" t="s">
        <v>185</v>
      </c>
    </row>
    <row r="185" spans="1:65" s="2" customFormat="1" ht="24.2" customHeight="1">
      <c r="A185" s="36"/>
      <c r="B185" s="37"/>
      <c r="C185" s="180" t="s">
        <v>302</v>
      </c>
      <c r="D185" s="180" t="s">
        <v>187</v>
      </c>
      <c r="E185" s="181" t="s">
        <v>1141</v>
      </c>
      <c r="F185" s="182" t="s">
        <v>1142</v>
      </c>
      <c r="G185" s="183" t="s">
        <v>240</v>
      </c>
      <c r="H185" s="184">
        <v>37.642000000000003</v>
      </c>
      <c r="I185" s="185"/>
      <c r="J185" s="186">
        <f>ROUND(I185*H185,2)</f>
        <v>0</v>
      </c>
      <c r="K185" s="182" t="s">
        <v>191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4.0000000000000001E-3</v>
      </c>
      <c r="R185" s="189">
        <f>Q185*H185</f>
        <v>0.15056800000000001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135</v>
      </c>
      <c r="AT185" s="191" t="s">
        <v>187</v>
      </c>
      <c r="AU185" s="191" t="s">
        <v>82</v>
      </c>
      <c r="AY185" s="19" t="s">
        <v>185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80</v>
      </c>
      <c r="BK185" s="192">
        <f>ROUND(I185*H185,2)</f>
        <v>0</v>
      </c>
      <c r="BL185" s="19" t="s">
        <v>135</v>
      </c>
      <c r="BM185" s="191" t="s">
        <v>2849</v>
      </c>
    </row>
    <row r="186" spans="1:65" s="2" customFormat="1" ht="11.25">
      <c r="A186" s="36"/>
      <c r="B186" s="37"/>
      <c r="C186" s="38"/>
      <c r="D186" s="193" t="s">
        <v>193</v>
      </c>
      <c r="E186" s="38"/>
      <c r="F186" s="194" t="s">
        <v>1144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193</v>
      </c>
      <c r="AU186" s="19" t="s">
        <v>82</v>
      </c>
    </row>
    <row r="187" spans="1:65" s="13" customFormat="1" ht="11.25">
      <c r="B187" s="198"/>
      <c r="C187" s="199"/>
      <c r="D187" s="200" t="s">
        <v>195</v>
      </c>
      <c r="E187" s="201" t="s">
        <v>19</v>
      </c>
      <c r="F187" s="202" t="s">
        <v>2817</v>
      </c>
      <c r="G187" s="199"/>
      <c r="H187" s="201" t="s">
        <v>19</v>
      </c>
      <c r="I187" s="203"/>
      <c r="J187" s="199"/>
      <c r="K187" s="199"/>
      <c r="L187" s="204"/>
      <c r="M187" s="205"/>
      <c r="N187" s="206"/>
      <c r="O187" s="206"/>
      <c r="P187" s="206"/>
      <c r="Q187" s="206"/>
      <c r="R187" s="206"/>
      <c r="S187" s="206"/>
      <c r="T187" s="207"/>
      <c r="AT187" s="208" t="s">
        <v>195</v>
      </c>
      <c r="AU187" s="208" t="s">
        <v>82</v>
      </c>
      <c r="AV187" s="13" t="s">
        <v>80</v>
      </c>
      <c r="AW187" s="13" t="s">
        <v>35</v>
      </c>
      <c r="AX187" s="13" t="s">
        <v>73</v>
      </c>
      <c r="AY187" s="208" t="s">
        <v>185</v>
      </c>
    </row>
    <row r="188" spans="1:65" s="14" customFormat="1" ht="11.25">
      <c r="B188" s="209"/>
      <c r="C188" s="210"/>
      <c r="D188" s="200" t="s">
        <v>195</v>
      </c>
      <c r="E188" s="211" t="s">
        <v>19</v>
      </c>
      <c r="F188" s="212" t="s">
        <v>2847</v>
      </c>
      <c r="G188" s="210"/>
      <c r="H188" s="213">
        <v>41.712000000000003</v>
      </c>
      <c r="I188" s="214"/>
      <c r="J188" s="210"/>
      <c r="K188" s="210"/>
      <c r="L188" s="215"/>
      <c r="M188" s="216"/>
      <c r="N188" s="217"/>
      <c r="O188" s="217"/>
      <c r="P188" s="217"/>
      <c r="Q188" s="217"/>
      <c r="R188" s="217"/>
      <c r="S188" s="217"/>
      <c r="T188" s="218"/>
      <c r="AT188" s="219" t="s">
        <v>195</v>
      </c>
      <c r="AU188" s="219" t="s">
        <v>82</v>
      </c>
      <c r="AV188" s="14" t="s">
        <v>82</v>
      </c>
      <c r="AW188" s="14" t="s">
        <v>35</v>
      </c>
      <c r="AX188" s="14" t="s">
        <v>73</v>
      </c>
      <c r="AY188" s="219" t="s">
        <v>185</v>
      </c>
    </row>
    <row r="189" spans="1:65" s="14" customFormat="1" ht="11.25">
      <c r="B189" s="209"/>
      <c r="C189" s="210"/>
      <c r="D189" s="200" t="s">
        <v>195</v>
      </c>
      <c r="E189" s="211" t="s">
        <v>19</v>
      </c>
      <c r="F189" s="212" t="s">
        <v>2848</v>
      </c>
      <c r="G189" s="210"/>
      <c r="H189" s="213">
        <v>-4.07</v>
      </c>
      <c r="I189" s="214"/>
      <c r="J189" s="210"/>
      <c r="K189" s="210"/>
      <c r="L189" s="215"/>
      <c r="M189" s="216"/>
      <c r="N189" s="217"/>
      <c r="O189" s="217"/>
      <c r="P189" s="217"/>
      <c r="Q189" s="217"/>
      <c r="R189" s="217"/>
      <c r="S189" s="217"/>
      <c r="T189" s="218"/>
      <c r="AT189" s="219" t="s">
        <v>195</v>
      </c>
      <c r="AU189" s="219" t="s">
        <v>82</v>
      </c>
      <c r="AV189" s="14" t="s">
        <v>82</v>
      </c>
      <c r="AW189" s="14" t="s">
        <v>35</v>
      </c>
      <c r="AX189" s="14" t="s">
        <v>73</v>
      </c>
      <c r="AY189" s="219" t="s">
        <v>185</v>
      </c>
    </row>
    <row r="190" spans="1:65" s="15" customFormat="1" ht="11.25">
      <c r="B190" s="220"/>
      <c r="C190" s="221"/>
      <c r="D190" s="200" t="s">
        <v>195</v>
      </c>
      <c r="E190" s="222" t="s">
        <v>19</v>
      </c>
      <c r="F190" s="223" t="s">
        <v>226</v>
      </c>
      <c r="G190" s="221"/>
      <c r="H190" s="224">
        <v>37.642000000000003</v>
      </c>
      <c r="I190" s="225"/>
      <c r="J190" s="221"/>
      <c r="K190" s="221"/>
      <c r="L190" s="226"/>
      <c r="M190" s="227"/>
      <c r="N190" s="228"/>
      <c r="O190" s="228"/>
      <c r="P190" s="228"/>
      <c r="Q190" s="228"/>
      <c r="R190" s="228"/>
      <c r="S190" s="228"/>
      <c r="T190" s="229"/>
      <c r="AT190" s="230" t="s">
        <v>195</v>
      </c>
      <c r="AU190" s="230" t="s">
        <v>82</v>
      </c>
      <c r="AV190" s="15" t="s">
        <v>135</v>
      </c>
      <c r="AW190" s="15" t="s">
        <v>35</v>
      </c>
      <c r="AX190" s="15" t="s">
        <v>80</v>
      </c>
      <c r="AY190" s="230" t="s">
        <v>185</v>
      </c>
    </row>
    <row r="191" spans="1:65" s="2" customFormat="1" ht="16.5" customHeight="1">
      <c r="A191" s="36"/>
      <c r="B191" s="37"/>
      <c r="C191" s="180" t="s">
        <v>309</v>
      </c>
      <c r="D191" s="180" t="s">
        <v>187</v>
      </c>
      <c r="E191" s="181" t="s">
        <v>1145</v>
      </c>
      <c r="F191" s="182" t="s">
        <v>1146</v>
      </c>
      <c r="G191" s="183" t="s">
        <v>240</v>
      </c>
      <c r="H191" s="184">
        <v>20.48</v>
      </c>
      <c r="I191" s="185"/>
      <c r="J191" s="186">
        <f>ROUND(I191*H191,2)</f>
        <v>0</v>
      </c>
      <c r="K191" s="182" t="s">
        <v>191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2.5999999999999998E-4</v>
      </c>
      <c r="R191" s="189">
        <f>Q191*H191</f>
        <v>5.3247999999999993E-3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135</v>
      </c>
      <c r="AT191" s="191" t="s">
        <v>187</v>
      </c>
      <c r="AU191" s="191" t="s">
        <v>82</v>
      </c>
      <c r="AY191" s="19" t="s">
        <v>185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80</v>
      </c>
      <c r="BK191" s="192">
        <f>ROUND(I191*H191,2)</f>
        <v>0</v>
      </c>
      <c r="BL191" s="19" t="s">
        <v>135</v>
      </c>
      <c r="BM191" s="191" t="s">
        <v>2850</v>
      </c>
    </row>
    <row r="192" spans="1:65" s="2" customFormat="1" ht="11.25">
      <c r="A192" s="36"/>
      <c r="B192" s="37"/>
      <c r="C192" s="38"/>
      <c r="D192" s="193" t="s">
        <v>193</v>
      </c>
      <c r="E192" s="38"/>
      <c r="F192" s="194" t="s">
        <v>1148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193</v>
      </c>
      <c r="AU192" s="19" t="s">
        <v>82</v>
      </c>
    </row>
    <row r="193" spans="1:65" s="13" customFormat="1" ht="11.25">
      <c r="B193" s="198"/>
      <c r="C193" s="199"/>
      <c r="D193" s="200" t="s">
        <v>195</v>
      </c>
      <c r="E193" s="201" t="s">
        <v>19</v>
      </c>
      <c r="F193" s="202" t="s">
        <v>2817</v>
      </c>
      <c r="G193" s="199"/>
      <c r="H193" s="201" t="s">
        <v>19</v>
      </c>
      <c r="I193" s="203"/>
      <c r="J193" s="199"/>
      <c r="K193" s="199"/>
      <c r="L193" s="204"/>
      <c r="M193" s="205"/>
      <c r="N193" s="206"/>
      <c r="O193" s="206"/>
      <c r="P193" s="206"/>
      <c r="Q193" s="206"/>
      <c r="R193" s="206"/>
      <c r="S193" s="206"/>
      <c r="T193" s="207"/>
      <c r="AT193" s="208" t="s">
        <v>195</v>
      </c>
      <c r="AU193" s="208" t="s">
        <v>82</v>
      </c>
      <c r="AV193" s="13" t="s">
        <v>80</v>
      </c>
      <c r="AW193" s="13" t="s">
        <v>35</v>
      </c>
      <c r="AX193" s="13" t="s">
        <v>73</v>
      </c>
      <c r="AY193" s="208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2851</v>
      </c>
      <c r="G194" s="210"/>
      <c r="H194" s="213">
        <v>22.5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4" customFormat="1" ht="11.25">
      <c r="B195" s="209"/>
      <c r="C195" s="210"/>
      <c r="D195" s="200" t="s">
        <v>195</v>
      </c>
      <c r="E195" s="211" t="s">
        <v>19</v>
      </c>
      <c r="F195" s="212" t="s">
        <v>1465</v>
      </c>
      <c r="G195" s="210"/>
      <c r="H195" s="213">
        <v>-2.02</v>
      </c>
      <c r="I195" s="214"/>
      <c r="J195" s="210"/>
      <c r="K195" s="210"/>
      <c r="L195" s="215"/>
      <c r="M195" s="216"/>
      <c r="N195" s="217"/>
      <c r="O195" s="217"/>
      <c r="P195" s="217"/>
      <c r="Q195" s="217"/>
      <c r="R195" s="217"/>
      <c r="S195" s="217"/>
      <c r="T195" s="218"/>
      <c r="AT195" s="219" t="s">
        <v>195</v>
      </c>
      <c r="AU195" s="219" t="s">
        <v>82</v>
      </c>
      <c r="AV195" s="14" t="s">
        <v>82</v>
      </c>
      <c r="AW195" s="14" t="s">
        <v>35</v>
      </c>
      <c r="AX195" s="14" t="s">
        <v>73</v>
      </c>
      <c r="AY195" s="219" t="s">
        <v>185</v>
      </c>
    </row>
    <row r="196" spans="1:65" s="15" customFormat="1" ht="11.25">
      <c r="B196" s="220"/>
      <c r="C196" s="221"/>
      <c r="D196" s="200" t="s">
        <v>195</v>
      </c>
      <c r="E196" s="222" t="s">
        <v>19</v>
      </c>
      <c r="F196" s="223" t="s">
        <v>226</v>
      </c>
      <c r="G196" s="221"/>
      <c r="H196" s="224">
        <v>20.48</v>
      </c>
      <c r="I196" s="225"/>
      <c r="J196" s="221"/>
      <c r="K196" s="221"/>
      <c r="L196" s="226"/>
      <c r="M196" s="227"/>
      <c r="N196" s="228"/>
      <c r="O196" s="228"/>
      <c r="P196" s="228"/>
      <c r="Q196" s="228"/>
      <c r="R196" s="228"/>
      <c r="S196" s="228"/>
      <c r="T196" s="229"/>
      <c r="AT196" s="230" t="s">
        <v>195</v>
      </c>
      <c r="AU196" s="230" t="s">
        <v>82</v>
      </c>
      <c r="AV196" s="15" t="s">
        <v>135</v>
      </c>
      <c r="AW196" s="15" t="s">
        <v>35</v>
      </c>
      <c r="AX196" s="15" t="s">
        <v>80</v>
      </c>
      <c r="AY196" s="230" t="s">
        <v>185</v>
      </c>
    </row>
    <row r="197" spans="1:65" s="2" customFormat="1" ht="24.2" customHeight="1">
      <c r="A197" s="36"/>
      <c r="B197" s="37"/>
      <c r="C197" s="180" t="s">
        <v>318</v>
      </c>
      <c r="D197" s="180" t="s">
        <v>187</v>
      </c>
      <c r="E197" s="181" t="s">
        <v>1176</v>
      </c>
      <c r="F197" s="182" t="s">
        <v>1177</v>
      </c>
      <c r="G197" s="183" t="s">
        <v>240</v>
      </c>
      <c r="H197" s="184">
        <v>58.122</v>
      </c>
      <c r="I197" s="185"/>
      <c r="J197" s="186">
        <f>ROUND(I197*H197,2)</f>
        <v>0</v>
      </c>
      <c r="K197" s="182" t="s">
        <v>191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4.3800000000000002E-3</v>
      </c>
      <c r="R197" s="189">
        <f>Q197*H197</f>
        <v>0.25457436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135</v>
      </c>
      <c r="AT197" s="191" t="s">
        <v>187</v>
      </c>
      <c r="AU197" s="191" t="s">
        <v>82</v>
      </c>
      <c r="AY197" s="19" t="s">
        <v>185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80</v>
      </c>
      <c r="BK197" s="192">
        <f>ROUND(I197*H197,2)</f>
        <v>0</v>
      </c>
      <c r="BL197" s="19" t="s">
        <v>135</v>
      </c>
      <c r="BM197" s="191" t="s">
        <v>2852</v>
      </c>
    </row>
    <row r="198" spans="1:65" s="2" customFormat="1" ht="11.25">
      <c r="A198" s="36"/>
      <c r="B198" s="37"/>
      <c r="C198" s="38"/>
      <c r="D198" s="193" t="s">
        <v>193</v>
      </c>
      <c r="E198" s="38"/>
      <c r="F198" s="194" t="s">
        <v>1179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193</v>
      </c>
      <c r="AU198" s="19" t="s">
        <v>82</v>
      </c>
    </row>
    <row r="199" spans="1:65" s="13" customFormat="1" ht="11.25">
      <c r="B199" s="198"/>
      <c r="C199" s="199"/>
      <c r="D199" s="200" t="s">
        <v>195</v>
      </c>
      <c r="E199" s="201" t="s">
        <v>19</v>
      </c>
      <c r="F199" s="202" t="s">
        <v>2817</v>
      </c>
      <c r="G199" s="199"/>
      <c r="H199" s="201" t="s">
        <v>19</v>
      </c>
      <c r="I199" s="203"/>
      <c r="J199" s="199"/>
      <c r="K199" s="199"/>
      <c r="L199" s="204"/>
      <c r="M199" s="205"/>
      <c r="N199" s="206"/>
      <c r="O199" s="206"/>
      <c r="P199" s="206"/>
      <c r="Q199" s="206"/>
      <c r="R199" s="206"/>
      <c r="S199" s="206"/>
      <c r="T199" s="207"/>
      <c r="AT199" s="208" t="s">
        <v>195</v>
      </c>
      <c r="AU199" s="208" t="s">
        <v>82</v>
      </c>
      <c r="AV199" s="13" t="s">
        <v>80</v>
      </c>
      <c r="AW199" s="13" t="s">
        <v>35</v>
      </c>
      <c r="AX199" s="13" t="s">
        <v>73</v>
      </c>
      <c r="AY199" s="208" t="s">
        <v>185</v>
      </c>
    </row>
    <row r="200" spans="1:65" s="14" customFormat="1" ht="11.25">
      <c r="B200" s="209"/>
      <c r="C200" s="210"/>
      <c r="D200" s="200" t="s">
        <v>195</v>
      </c>
      <c r="E200" s="211" t="s">
        <v>19</v>
      </c>
      <c r="F200" s="212" t="s">
        <v>2847</v>
      </c>
      <c r="G200" s="210"/>
      <c r="H200" s="213">
        <v>41.712000000000003</v>
      </c>
      <c r="I200" s="214"/>
      <c r="J200" s="210"/>
      <c r="K200" s="210"/>
      <c r="L200" s="215"/>
      <c r="M200" s="216"/>
      <c r="N200" s="217"/>
      <c r="O200" s="217"/>
      <c r="P200" s="217"/>
      <c r="Q200" s="217"/>
      <c r="R200" s="217"/>
      <c r="S200" s="217"/>
      <c r="T200" s="218"/>
      <c r="AT200" s="219" t="s">
        <v>195</v>
      </c>
      <c r="AU200" s="219" t="s">
        <v>82</v>
      </c>
      <c r="AV200" s="14" t="s">
        <v>82</v>
      </c>
      <c r="AW200" s="14" t="s">
        <v>35</v>
      </c>
      <c r="AX200" s="14" t="s">
        <v>73</v>
      </c>
      <c r="AY200" s="219" t="s">
        <v>185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2848</v>
      </c>
      <c r="G201" s="210"/>
      <c r="H201" s="213">
        <v>-4.07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4" customFormat="1" ht="11.25">
      <c r="B202" s="209"/>
      <c r="C202" s="210"/>
      <c r="D202" s="200" t="s">
        <v>195</v>
      </c>
      <c r="E202" s="211" t="s">
        <v>19</v>
      </c>
      <c r="F202" s="212" t="s">
        <v>2851</v>
      </c>
      <c r="G202" s="210"/>
      <c r="H202" s="213">
        <v>22.5</v>
      </c>
      <c r="I202" s="214"/>
      <c r="J202" s="210"/>
      <c r="K202" s="210"/>
      <c r="L202" s="215"/>
      <c r="M202" s="216"/>
      <c r="N202" s="217"/>
      <c r="O202" s="217"/>
      <c r="P202" s="217"/>
      <c r="Q202" s="217"/>
      <c r="R202" s="217"/>
      <c r="S202" s="217"/>
      <c r="T202" s="218"/>
      <c r="AT202" s="219" t="s">
        <v>195</v>
      </c>
      <c r="AU202" s="219" t="s">
        <v>82</v>
      </c>
      <c r="AV202" s="14" t="s">
        <v>82</v>
      </c>
      <c r="AW202" s="14" t="s">
        <v>35</v>
      </c>
      <c r="AX202" s="14" t="s">
        <v>73</v>
      </c>
      <c r="AY202" s="219" t="s">
        <v>185</v>
      </c>
    </row>
    <row r="203" spans="1:65" s="14" customFormat="1" ht="11.25">
      <c r="B203" s="209"/>
      <c r="C203" s="210"/>
      <c r="D203" s="200" t="s">
        <v>195</v>
      </c>
      <c r="E203" s="211" t="s">
        <v>19</v>
      </c>
      <c r="F203" s="212" t="s">
        <v>1465</v>
      </c>
      <c r="G203" s="210"/>
      <c r="H203" s="213">
        <v>-2.02</v>
      </c>
      <c r="I203" s="214"/>
      <c r="J203" s="210"/>
      <c r="K203" s="210"/>
      <c r="L203" s="215"/>
      <c r="M203" s="216"/>
      <c r="N203" s="217"/>
      <c r="O203" s="217"/>
      <c r="P203" s="217"/>
      <c r="Q203" s="217"/>
      <c r="R203" s="217"/>
      <c r="S203" s="217"/>
      <c r="T203" s="218"/>
      <c r="AT203" s="219" t="s">
        <v>195</v>
      </c>
      <c r="AU203" s="219" t="s">
        <v>82</v>
      </c>
      <c r="AV203" s="14" t="s">
        <v>82</v>
      </c>
      <c r="AW203" s="14" t="s">
        <v>35</v>
      </c>
      <c r="AX203" s="14" t="s">
        <v>73</v>
      </c>
      <c r="AY203" s="219" t="s">
        <v>185</v>
      </c>
    </row>
    <row r="204" spans="1:65" s="15" customFormat="1" ht="11.25">
      <c r="B204" s="220"/>
      <c r="C204" s="221"/>
      <c r="D204" s="200" t="s">
        <v>195</v>
      </c>
      <c r="E204" s="222" t="s">
        <v>19</v>
      </c>
      <c r="F204" s="223" t="s">
        <v>226</v>
      </c>
      <c r="G204" s="221"/>
      <c r="H204" s="224">
        <v>58.122</v>
      </c>
      <c r="I204" s="225"/>
      <c r="J204" s="221"/>
      <c r="K204" s="221"/>
      <c r="L204" s="226"/>
      <c r="M204" s="227"/>
      <c r="N204" s="228"/>
      <c r="O204" s="228"/>
      <c r="P204" s="228"/>
      <c r="Q204" s="228"/>
      <c r="R204" s="228"/>
      <c r="S204" s="228"/>
      <c r="T204" s="229"/>
      <c r="AT204" s="230" t="s">
        <v>195</v>
      </c>
      <c r="AU204" s="230" t="s">
        <v>82</v>
      </c>
      <c r="AV204" s="15" t="s">
        <v>135</v>
      </c>
      <c r="AW204" s="15" t="s">
        <v>35</v>
      </c>
      <c r="AX204" s="15" t="s">
        <v>80</v>
      </c>
      <c r="AY204" s="230" t="s">
        <v>185</v>
      </c>
    </row>
    <row r="205" spans="1:65" s="2" customFormat="1" ht="16.5" customHeight="1">
      <c r="A205" s="36"/>
      <c r="B205" s="37"/>
      <c r="C205" s="180" t="s">
        <v>8</v>
      </c>
      <c r="D205" s="180" t="s">
        <v>187</v>
      </c>
      <c r="E205" s="181" t="s">
        <v>1180</v>
      </c>
      <c r="F205" s="182" t="s">
        <v>1181</v>
      </c>
      <c r="G205" s="183" t="s">
        <v>240</v>
      </c>
      <c r="H205" s="184">
        <v>20.48</v>
      </c>
      <c r="I205" s="185"/>
      <c r="J205" s="186">
        <f>ROUND(I205*H205,2)</f>
        <v>0</v>
      </c>
      <c r="K205" s="182" t="s">
        <v>191</v>
      </c>
      <c r="L205" s="41"/>
      <c r="M205" s="187" t="s">
        <v>19</v>
      </c>
      <c r="N205" s="188" t="s">
        <v>44</v>
      </c>
      <c r="O205" s="66"/>
      <c r="P205" s="189">
        <f>O205*H205</f>
        <v>0</v>
      </c>
      <c r="Q205" s="189">
        <v>4.0000000000000001E-3</v>
      </c>
      <c r="R205" s="189">
        <f>Q205*H205</f>
        <v>8.1920000000000007E-2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135</v>
      </c>
      <c r="AT205" s="191" t="s">
        <v>187</v>
      </c>
      <c r="AU205" s="191" t="s">
        <v>82</v>
      </c>
      <c r="AY205" s="19" t="s">
        <v>185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80</v>
      </c>
      <c r="BK205" s="192">
        <f>ROUND(I205*H205,2)</f>
        <v>0</v>
      </c>
      <c r="BL205" s="19" t="s">
        <v>135</v>
      </c>
      <c r="BM205" s="191" t="s">
        <v>2853</v>
      </c>
    </row>
    <row r="206" spans="1:65" s="2" customFormat="1" ht="11.25">
      <c r="A206" s="36"/>
      <c r="B206" s="37"/>
      <c r="C206" s="38"/>
      <c r="D206" s="193" t="s">
        <v>193</v>
      </c>
      <c r="E206" s="38"/>
      <c r="F206" s="194" t="s">
        <v>1183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193</v>
      </c>
      <c r="AU206" s="19" t="s">
        <v>82</v>
      </c>
    </row>
    <row r="207" spans="1:65" s="13" customFormat="1" ht="11.25">
      <c r="B207" s="198"/>
      <c r="C207" s="199"/>
      <c r="D207" s="200" t="s">
        <v>195</v>
      </c>
      <c r="E207" s="201" t="s">
        <v>19</v>
      </c>
      <c r="F207" s="202" t="s">
        <v>2817</v>
      </c>
      <c r="G207" s="199"/>
      <c r="H207" s="201" t="s">
        <v>19</v>
      </c>
      <c r="I207" s="203"/>
      <c r="J207" s="199"/>
      <c r="K207" s="199"/>
      <c r="L207" s="204"/>
      <c r="M207" s="205"/>
      <c r="N207" s="206"/>
      <c r="O207" s="206"/>
      <c r="P207" s="206"/>
      <c r="Q207" s="206"/>
      <c r="R207" s="206"/>
      <c r="S207" s="206"/>
      <c r="T207" s="207"/>
      <c r="AT207" s="208" t="s">
        <v>195</v>
      </c>
      <c r="AU207" s="208" t="s">
        <v>82</v>
      </c>
      <c r="AV207" s="13" t="s">
        <v>80</v>
      </c>
      <c r="AW207" s="13" t="s">
        <v>35</v>
      </c>
      <c r="AX207" s="13" t="s">
        <v>73</v>
      </c>
      <c r="AY207" s="208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2851</v>
      </c>
      <c r="G208" s="210"/>
      <c r="H208" s="213">
        <v>22.5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1465</v>
      </c>
      <c r="G209" s="210"/>
      <c r="H209" s="213">
        <v>-2.02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5" customFormat="1" ht="11.25">
      <c r="B210" s="220"/>
      <c r="C210" s="221"/>
      <c r="D210" s="200" t="s">
        <v>195</v>
      </c>
      <c r="E210" s="222" t="s">
        <v>19</v>
      </c>
      <c r="F210" s="223" t="s">
        <v>226</v>
      </c>
      <c r="G210" s="221"/>
      <c r="H210" s="224">
        <v>20.48</v>
      </c>
      <c r="I210" s="225"/>
      <c r="J210" s="221"/>
      <c r="K210" s="221"/>
      <c r="L210" s="226"/>
      <c r="M210" s="227"/>
      <c r="N210" s="228"/>
      <c r="O210" s="228"/>
      <c r="P210" s="228"/>
      <c r="Q210" s="228"/>
      <c r="R210" s="228"/>
      <c r="S210" s="228"/>
      <c r="T210" s="229"/>
      <c r="AT210" s="230" t="s">
        <v>195</v>
      </c>
      <c r="AU210" s="230" t="s">
        <v>82</v>
      </c>
      <c r="AV210" s="15" t="s">
        <v>135</v>
      </c>
      <c r="AW210" s="15" t="s">
        <v>35</v>
      </c>
      <c r="AX210" s="15" t="s">
        <v>80</v>
      </c>
      <c r="AY210" s="230" t="s">
        <v>185</v>
      </c>
    </row>
    <row r="211" spans="1:65" s="2" customFormat="1" ht="24.2" customHeight="1">
      <c r="A211" s="36"/>
      <c r="B211" s="37"/>
      <c r="C211" s="180" t="s">
        <v>339</v>
      </c>
      <c r="D211" s="180" t="s">
        <v>187</v>
      </c>
      <c r="E211" s="181" t="s">
        <v>1184</v>
      </c>
      <c r="F211" s="182" t="s">
        <v>1185</v>
      </c>
      <c r="G211" s="183" t="s">
        <v>439</v>
      </c>
      <c r="H211" s="184">
        <v>1</v>
      </c>
      <c r="I211" s="185"/>
      <c r="J211" s="186">
        <f>ROUND(I211*H211,2)</f>
        <v>0</v>
      </c>
      <c r="K211" s="182" t="s">
        <v>191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1.3339999999999999E-2</v>
      </c>
      <c r="R211" s="189">
        <f>Q211*H211</f>
        <v>1.3339999999999999E-2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135</v>
      </c>
      <c r="AT211" s="191" t="s">
        <v>187</v>
      </c>
      <c r="AU211" s="191" t="s">
        <v>82</v>
      </c>
      <c r="AY211" s="19" t="s">
        <v>185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80</v>
      </c>
      <c r="BK211" s="192">
        <f>ROUND(I211*H211,2)</f>
        <v>0</v>
      </c>
      <c r="BL211" s="19" t="s">
        <v>135</v>
      </c>
      <c r="BM211" s="191" t="s">
        <v>2854</v>
      </c>
    </row>
    <row r="212" spans="1:65" s="2" customFormat="1" ht="11.25">
      <c r="A212" s="36"/>
      <c r="B212" s="37"/>
      <c r="C212" s="38"/>
      <c r="D212" s="193" t="s">
        <v>193</v>
      </c>
      <c r="E212" s="38"/>
      <c r="F212" s="194" t="s">
        <v>1187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193</v>
      </c>
      <c r="AU212" s="19" t="s">
        <v>82</v>
      </c>
    </row>
    <row r="213" spans="1:65" s="13" customFormat="1" ht="11.25">
      <c r="B213" s="198"/>
      <c r="C213" s="199"/>
      <c r="D213" s="200" t="s">
        <v>195</v>
      </c>
      <c r="E213" s="201" t="s">
        <v>19</v>
      </c>
      <c r="F213" s="202" t="s">
        <v>2855</v>
      </c>
      <c r="G213" s="199"/>
      <c r="H213" s="201" t="s">
        <v>19</v>
      </c>
      <c r="I213" s="203"/>
      <c r="J213" s="199"/>
      <c r="K213" s="199"/>
      <c r="L213" s="204"/>
      <c r="M213" s="205"/>
      <c r="N213" s="206"/>
      <c r="O213" s="206"/>
      <c r="P213" s="206"/>
      <c r="Q213" s="206"/>
      <c r="R213" s="206"/>
      <c r="S213" s="206"/>
      <c r="T213" s="207"/>
      <c r="AT213" s="208" t="s">
        <v>195</v>
      </c>
      <c r="AU213" s="208" t="s">
        <v>82</v>
      </c>
      <c r="AV213" s="13" t="s">
        <v>80</v>
      </c>
      <c r="AW213" s="13" t="s">
        <v>35</v>
      </c>
      <c r="AX213" s="13" t="s">
        <v>73</v>
      </c>
      <c r="AY213" s="208" t="s">
        <v>185</v>
      </c>
    </row>
    <row r="214" spans="1:65" s="14" customFormat="1" ht="11.25">
      <c r="B214" s="209"/>
      <c r="C214" s="210"/>
      <c r="D214" s="200" t="s">
        <v>195</v>
      </c>
      <c r="E214" s="211" t="s">
        <v>19</v>
      </c>
      <c r="F214" s="212" t="s">
        <v>80</v>
      </c>
      <c r="G214" s="210"/>
      <c r="H214" s="213">
        <v>1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1:65" s="15" customFormat="1" ht="11.25">
      <c r="B215" s="220"/>
      <c r="C215" s="221"/>
      <c r="D215" s="200" t="s">
        <v>195</v>
      </c>
      <c r="E215" s="222" t="s">
        <v>19</v>
      </c>
      <c r="F215" s="223" t="s">
        <v>226</v>
      </c>
      <c r="G215" s="221"/>
      <c r="H215" s="224">
        <v>1</v>
      </c>
      <c r="I215" s="225"/>
      <c r="J215" s="221"/>
      <c r="K215" s="221"/>
      <c r="L215" s="226"/>
      <c r="M215" s="227"/>
      <c r="N215" s="228"/>
      <c r="O215" s="228"/>
      <c r="P215" s="228"/>
      <c r="Q215" s="228"/>
      <c r="R215" s="228"/>
      <c r="S215" s="228"/>
      <c r="T215" s="229"/>
      <c r="AT215" s="230" t="s">
        <v>195</v>
      </c>
      <c r="AU215" s="230" t="s">
        <v>82</v>
      </c>
      <c r="AV215" s="15" t="s">
        <v>135</v>
      </c>
      <c r="AW215" s="15" t="s">
        <v>35</v>
      </c>
      <c r="AX215" s="15" t="s">
        <v>80</v>
      </c>
      <c r="AY215" s="230" t="s">
        <v>185</v>
      </c>
    </row>
    <row r="216" spans="1:65" s="2" customFormat="1" ht="16.5" customHeight="1">
      <c r="A216" s="36"/>
      <c r="B216" s="37"/>
      <c r="C216" s="237" t="s">
        <v>345</v>
      </c>
      <c r="D216" s="237" t="s">
        <v>520</v>
      </c>
      <c r="E216" s="238" t="s">
        <v>1193</v>
      </c>
      <c r="F216" s="239" t="s">
        <v>1194</v>
      </c>
      <c r="G216" s="240" t="s">
        <v>439</v>
      </c>
      <c r="H216" s="241">
        <v>1</v>
      </c>
      <c r="I216" s="242"/>
      <c r="J216" s="243">
        <f>ROUND(I216*H216,2)</f>
        <v>0</v>
      </c>
      <c r="K216" s="239" t="s">
        <v>449</v>
      </c>
      <c r="L216" s="244"/>
      <c r="M216" s="245" t="s">
        <v>19</v>
      </c>
      <c r="N216" s="246" t="s">
        <v>44</v>
      </c>
      <c r="O216" s="66"/>
      <c r="P216" s="189">
        <f>O216*H216</f>
        <v>0</v>
      </c>
      <c r="Q216" s="189">
        <v>0.02</v>
      </c>
      <c r="R216" s="189">
        <f>Q216*H216</f>
        <v>0.02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265</v>
      </c>
      <c r="AT216" s="191" t="s">
        <v>520</v>
      </c>
      <c r="AU216" s="191" t="s">
        <v>82</v>
      </c>
      <c r="AY216" s="19" t="s">
        <v>185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80</v>
      </c>
      <c r="BK216" s="192">
        <f>ROUND(I216*H216,2)</f>
        <v>0</v>
      </c>
      <c r="BL216" s="19" t="s">
        <v>135</v>
      </c>
      <c r="BM216" s="191" t="s">
        <v>2856</v>
      </c>
    </row>
    <row r="217" spans="1:65" s="13" customFormat="1" ht="11.25">
      <c r="B217" s="198"/>
      <c r="C217" s="199"/>
      <c r="D217" s="200" t="s">
        <v>195</v>
      </c>
      <c r="E217" s="201" t="s">
        <v>19</v>
      </c>
      <c r="F217" s="202" t="s">
        <v>2855</v>
      </c>
      <c r="G217" s="199"/>
      <c r="H217" s="201" t="s">
        <v>19</v>
      </c>
      <c r="I217" s="203"/>
      <c r="J217" s="199"/>
      <c r="K217" s="199"/>
      <c r="L217" s="204"/>
      <c r="M217" s="205"/>
      <c r="N217" s="206"/>
      <c r="O217" s="206"/>
      <c r="P217" s="206"/>
      <c r="Q217" s="206"/>
      <c r="R217" s="206"/>
      <c r="S217" s="206"/>
      <c r="T217" s="207"/>
      <c r="AT217" s="208" t="s">
        <v>195</v>
      </c>
      <c r="AU217" s="208" t="s">
        <v>82</v>
      </c>
      <c r="AV217" s="13" t="s">
        <v>80</v>
      </c>
      <c r="AW217" s="13" t="s">
        <v>35</v>
      </c>
      <c r="AX217" s="13" t="s">
        <v>73</v>
      </c>
      <c r="AY217" s="208" t="s">
        <v>185</v>
      </c>
    </row>
    <row r="218" spans="1:65" s="14" customFormat="1" ht="11.25">
      <c r="B218" s="209"/>
      <c r="C218" s="210"/>
      <c r="D218" s="200" t="s">
        <v>195</v>
      </c>
      <c r="E218" s="211" t="s">
        <v>19</v>
      </c>
      <c r="F218" s="212" t="s">
        <v>80</v>
      </c>
      <c r="G218" s="210"/>
      <c r="H218" s="213">
        <v>1</v>
      </c>
      <c r="I218" s="214"/>
      <c r="J218" s="210"/>
      <c r="K218" s="210"/>
      <c r="L218" s="215"/>
      <c r="M218" s="216"/>
      <c r="N218" s="217"/>
      <c r="O218" s="217"/>
      <c r="P218" s="217"/>
      <c r="Q218" s="217"/>
      <c r="R218" s="217"/>
      <c r="S218" s="217"/>
      <c r="T218" s="218"/>
      <c r="AT218" s="219" t="s">
        <v>195</v>
      </c>
      <c r="AU218" s="219" t="s">
        <v>82</v>
      </c>
      <c r="AV218" s="14" t="s">
        <v>82</v>
      </c>
      <c r="AW218" s="14" t="s">
        <v>35</v>
      </c>
      <c r="AX218" s="14" t="s">
        <v>73</v>
      </c>
      <c r="AY218" s="219" t="s">
        <v>185</v>
      </c>
    </row>
    <row r="219" spans="1:65" s="15" customFormat="1" ht="11.25">
      <c r="B219" s="220"/>
      <c r="C219" s="221"/>
      <c r="D219" s="200" t="s">
        <v>195</v>
      </c>
      <c r="E219" s="222" t="s">
        <v>19</v>
      </c>
      <c r="F219" s="223" t="s">
        <v>226</v>
      </c>
      <c r="G219" s="221"/>
      <c r="H219" s="224">
        <v>1</v>
      </c>
      <c r="I219" s="225"/>
      <c r="J219" s="221"/>
      <c r="K219" s="221"/>
      <c r="L219" s="226"/>
      <c r="M219" s="227"/>
      <c r="N219" s="228"/>
      <c r="O219" s="228"/>
      <c r="P219" s="228"/>
      <c r="Q219" s="228"/>
      <c r="R219" s="228"/>
      <c r="S219" s="228"/>
      <c r="T219" s="229"/>
      <c r="AT219" s="230" t="s">
        <v>195</v>
      </c>
      <c r="AU219" s="230" t="s">
        <v>82</v>
      </c>
      <c r="AV219" s="15" t="s">
        <v>135</v>
      </c>
      <c r="AW219" s="15" t="s">
        <v>35</v>
      </c>
      <c r="AX219" s="15" t="s">
        <v>80</v>
      </c>
      <c r="AY219" s="230" t="s">
        <v>185</v>
      </c>
    </row>
    <row r="220" spans="1:65" s="12" customFormat="1" ht="22.9" customHeight="1">
      <c r="B220" s="164"/>
      <c r="C220" s="165"/>
      <c r="D220" s="166" t="s">
        <v>72</v>
      </c>
      <c r="E220" s="178" t="s">
        <v>236</v>
      </c>
      <c r="F220" s="178" t="s">
        <v>237</v>
      </c>
      <c r="G220" s="165"/>
      <c r="H220" s="165"/>
      <c r="I220" s="168"/>
      <c r="J220" s="179">
        <f>BK220</f>
        <v>0</v>
      </c>
      <c r="K220" s="165"/>
      <c r="L220" s="170"/>
      <c r="M220" s="171"/>
      <c r="N220" s="172"/>
      <c r="O220" s="172"/>
      <c r="P220" s="173">
        <f>SUM(P221:P240)</f>
        <v>0</v>
      </c>
      <c r="Q220" s="172"/>
      <c r="R220" s="173">
        <f>SUM(R221:R240)</f>
        <v>4.0824000000000008E-3</v>
      </c>
      <c r="S220" s="172"/>
      <c r="T220" s="174">
        <f>SUM(T221:T240)</f>
        <v>0</v>
      </c>
      <c r="AR220" s="175" t="s">
        <v>80</v>
      </c>
      <c r="AT220" s="176" t="s">
        <v>72</v>
      </c>
      <c r="AU220" s="176" t="s">
        <v>80</v>
      </c>
      <c r="AY220" s="175" t="s">
        <v>185</v>
      </c>
      <c r="BK220" s="177">
        <f>SUM(BK221:BK240)</f>
        <v>0</v>
      </c>
    </row>
    <row r="221" spans="1:65" s="2" customFormat="1" ht="24.2" customHeight="1">
      <c r="A221" s="36"/>
      <c r="B221" s="37"/>
      <c r="C221" s="180" t="s">
        <v>352</v>
      </c>
      <c r="D221" s="180" t="s">
        <v>187</v>
      </c>
      <c r="E221" s="181" t="s">
        <v>238</v>
      </c>
      <c r="F221" s="182" t="s">
        <v>239</v>
      </c>
      <c r="G221" s="183" t="s">
        <v>240</v>
      </c>
      <c r="H221" s="184">
        <v>82</v>
      </c>
      <c r="I221" s="185"/>
      <c r="J221" s="186">
        <f>ROUND(I221*H221,2)</f>
        <v>0</v>
      </c>
      <c r="K221" s="182" t="s">
        <v>191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135</v>
      </c>
      <c r="AT221" s="191" t="s">
        <v>187</v>
      </c>
      <c r="AU221" s="191" t="s">
        <v>82</v>
      </c>
      <c r="AY221" s="19" t="s">
        <v>185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80</v>
      </c>
      <c r="BK221" s="192">
        <f>ROUND(I221*H221,2)</f>
        <v>0</v>
      </c>
      <c r="BL221" s="19" t="s">
        <v>135</v>
      </c>
      <c r="BM221" s="191" t="s">
        <v>2857</v>
      </c>
    </row>
    <row r="222" spans="1:65" s="2" customFormat="1" ht="11.25">
      <c r="A222" s="36"/>
      <c r="B222" s="37"/>
      <c r="C222" s="38"/>
      <c r="D222" s="193" t="s">
        <v>193</v>
      </c>
      <c r="E222" s="38"/>
      <c r="F222" s="194" t="s">
        <v>242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193</v>
      </c>
      <c r="AU222" s="19" t="s">
        <v>82</v>
      </c>
    </row>
    <row r="223" spans="1:65" s="14" customFormat="1" ht="11.25">
      <c r="B223" s="209"/>
      <c r="C223" s="210"/>
      <c r="D223" s="200" t="s">
        <v>195</v>
      </c>
      <c r="E223" s="211" t="s">
        <v>19</v>
      </c>
      <c r="F223" s="212" t="s">
        <v>2858</v>
      </c>
      <c r="G223" s="210"/>
      <c r="H223" s="213">
        <v>82</v>
      </c>
      <c r="I223" s="214"/>
      <c r="J223" s="210"/>
      <c r="K223" s="210"/>
      <c r="L223" s="215"/>
      <c r="M223" s="216"/>
      <c r="N223" s="217"/>
      <c r="O223" s="217"/>
      <c r="P223" s="217"/>
      <c r="Q223" s="217"/>
      <c r="R223" s="217"/>
      <c r="S223" s="217"/>
      <c r="T223" s="218"/>
      <c r="AT223" s="219" t="s">
        <v>195</v>
      </c>
      <c r="AU223" s="219" t="s">
        <v>82</v>
      </c>
      <c r="AV223" s="14" t="s">
        <v>82</v>
      </c>
      <c r="AW223" s="14" t="s">
        <v>35</v>
      </c>
      <c r="AX223" s="14" t="s">
        <v>73</v>
      </c>
      <c r="AY223" s="219" t="s">
        <v>185</v>
      </c>
    </row>
    <row r="224" spans="1:65" s="15" customFormat="1" ht="11.25">
      <c r="B224" s="220"/>
      <c r="C224" s="221"/>
      <c r="D224" s="200" t="s">
        <v>195</v>
      </c>
      <c r="E224" s="222" t="s">
        <v>19</v>
      </c>
      <c r="F224" s="223" t="s">
        <v>226</v>
      </c>
      <c r="G224" s="221"/>
      <c r="H224" s="224">
        <v>82</v>
      </c>
      <c r="I224" s="225"/>
      <c r="J224" s="221"/>
      <c r="K224" s="221"/>
      <c r="L224" s="226"/>
      <c r="M224" s="227"/>
      <c r="N224" s="228"/>
      <c r="O224" s="228"/>
      <c r="P224" s="228"/>
      <c r="Q224" s="228"/>
      <c r="R224" s="228"/>
      <c r="S224" s="228"/>
      <c r="T224" s="229"/>
      <c r="AT224" s="230" t="s">
        <v>195</v>
      </c>
      <c r="AU224" s="230" t="s">
        <v>82</v>
      </c>
      <c r="AV224" s="15" t="s">
        <v>135</v>
      </c>
      <c r="AW224" s="15" t="s">
        <v>35</v>
      </c>
      <c r="AX224" s="15" t="s">
        <v>80</v>
      </c>
      <c r="AY224" s="230" t="s">
        <v>185</v>
      </c>
    </row>
    <row r="225" spans="1:65" s="2" customFormat="1" ht="24.2" customHeight="1">
      <c r="A225" s="36"/>
      <c r="B225" s="37"/>
      <c r="C225" s="180" t="s">
        <v>358</v>
      </c>
      <c r="D225" s="180" t="s">
        <v>187</v>
      </c>
      <c r="E225" s="181" t="s">
        <v>245</v>
      </c>
      <c r="F225" s="182" t="s">
        <v>246</v>
      </c>
      <c r="G225" s="183" t="s">
        <v>240</v>
      </c>
      <c r="H225" s="184">
        <v>4920</v>
      </c>
      <c r="I225" s="185"/>
      <c r="J225" s="186">
        <f>ROUND(I225*H225,2)</f>
        <v>0</v>
      </c>
      <c r="K225" s="182" t="s">
        <v>191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0</v>
      </c>
      <c r="R225" s="189">
        <f>Q225*H225</f>
        <v>0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135</v>
      </c>
      <c r="AT225" s="191" t="s">
        <v>187</v>
      </c>
      <c r="AU225" s="191" t="s">
        <v>82</v>
      </c>
      <c r="AY225" s="19" t="s">
        <v>185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80</v>
      </c>
      <c r="BK225" s="192">
        <f>ROUND(I225*H225,2)</f>
        <v>0</v>
      </c>
      <c r="BL225" s="19" t="s">
        <v>135</v>
      </c>
      <c r="BM225" s="191" t="s">
        <v>2859</v>
      </c>
    </row>
    <row r="226" spans="1:65" s="2" customFormat="1" ht="11.25">
      <c r="A226" s="36"/>
      <c r="B226" s="37"/>
      <c r="C226" s="38"/>
      <c r="D226" s="193" t="s">
        <v>193</v>
      </c>
      <c r="E226" s="38"/>
      <c r="F226" s="194" t="s">
        <v>248</v>
      </c>
      <c r="G226" s="38"/>
      <c r="H226" s="38"/>
      <c r="I226" s="195"/>
      <c r="J226" s="38"/>
      <c r="K226" s="38"/>
      <c r="L226" s="41"/>
      <c r="M226" s="196"/>
      <c r="N226" s="197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193</v>
      </c>
      <c r="AU226" s="19" t="s">
        <v>82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2860</v>
      </c>
      <c r="G227" s="210"/>
      <c r="H227" s="213">
        <v>4920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5" customFormat="1" ht="11.25">
      <c r="B228" s="220"/>
      <c r="C228" s="221"/>
      <c r="D228" s="200" t="s">
        <v>195</v>
      </c>
      <c r="E228" s="222" t="s">
        <v>19</v>
      </c>
      <c r="F228" s="223" t="s">
        <v>226</v>
      </c>
      <c r="G228" s="221"/>
      <c r="H228" s="224">
        <v>4920</v>
      </c>
      <c r="I228" s="225"/>
      <c r="J228" s="221"/>
      <c r="K228" s="221"/>
      <c r="L228" s="226"/>
      <c r="M228" s="227"/>
      <c r="N228" s="228"/>
      <c r="O228" s="228"/>
      <c r="P228" s="228"/>
      <c r="Q228" s="228"/>
      <c r="R228" s="228"/>
      <c r="S228" s="228"/>
      <c r="T228" s="229"/>
      <c r="AT228" s="230" t="s">
        <v>195</v>
      </c>
      <c r="AU228" s="230" t="s">
        <v>82</v>
      </c>
      <c r="AV228" s="15" t="s">
        <v>135</v>
      </c>
      <c r="AW228" s="15" t="s">
        <v>35</v>
      </c>
      <c r="AX228" s="15" t="s">
        <v>80</v>
      </c>
      <c r="AY228" s="230" t="s">
        <v>185</v>
      </c>
    </row>
    <row r="229" spans="1:65" s="2" customFormat="1" ht="24.2" customHeight="1">
      <c r="A229" s="36"/>
      <c r="B229" s="37"/>
      <c r="C229" s="180" t="s">
        <v>372</v>
      </c>
      <c r="D229" s="180" t="s">
        <v>187</v>
      </c>
      <c r="E229" s="181" t="s">
        <v>251</v>
      </c>
      <c r="F229" s="182" t="s">
        <v>252</v>
      </c>
      <c r="G229" s="183" t="s">
        <v>240</v>
      </c>
      <c r="H229" s="184">
        <v>82</v>
      </c>
      <c r="I229" s="185"/>
      <c r="J229" s="186">
        <f>ROUND(I229*H229,2)</f>
        <v>0</v>
      </c>
      <c r="K229" s="182" t="s">
        <v>191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135</v>
      </c>
      <c r="AT229" s="191" t="s">
        <v>187</v>
      </c>
      <c r="AU229" s="191" t="s">
        <v>82</v>
      </c>
      <c r="AY229" s="19" t="s">
        <v>185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80</v>
      </c>
      <c r="BK229" s="192">
        <f>ROUND(I229*H229,2)</f>
        <v>0</v>
      </c>
      <c r="BL229" s="19" t="s">
        <v>135</v>
      </c>
      <c r="BM229" s="191" t="s">
        <v>2861</v>
      </c>
    </row>
    <row r="230" spans="1:65" s="2" customFormat="1" ht="11.25">
      <c r="A230" s="36"/>
      <c r="B230" s="37"/>
      <c r="C230" s="38"/>
      <c r="D230" s="193" t="s">
        <v>193</v>
      </c>
      <c r="E230" s="38"/>
      <c r="F230" s="194" t="s">
        <v>254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193</v>
      </c>
      <c r="AU230" s="19" t="s">
        <v>82</v>
      </c>
    </row>
    <row r="231" spans="1:65" s="14" customFormat="1" ht="11.25">
      <c r="B231" s="209"/>
      <c r="C231" s="210"/>
      <c r="D231" s="200" t="s">
        <v>195</v>
      </c>
      <c r="E231" s="211" t="s">
        <v>19</v>
      </c>
      <c r="F231" s="212" t="s">
        <v>2858</v>
      </c>
      <c r="G231" s="210"/>
      <c r="H231" s="213">
        <v>82</v>
      </c>
      <c r="I231" s="214"/>
      <c r="J231" s="210"/>
      <c r="K231" s="210"/>
      <c r="L231" s="215"/>
      <c r="M231" s="216"/>
      <c r="N231" s="217"/>
      <c r="O231" s="217"/>
      <c r="P231" s="217"/>
      <c r="Q231" s="217"/>
      <c r="R231" s="217"/>
      <c r="S231" s="217"/>
      <c r="T231" s="218"/>
      <c r="AT231" s="219" t="s">
        <v>195</v>
      </c>
      <c r="AU231" s="219" t="s">
        <v>82</v>
      </c>
      <c r="AV231" s="14" t="s">
        <v>82</v>
      </c>
      <c r="AW231" s="14" t="s">
        <v>35</v>
      </c>
      <c r="AX231" s="14" t="s">
        <v>73</v>
      </c>
      <c r="AY231" s="219" t="s">
        <v>185</v>
      </c>
    </row>
    <row r="232" spans="1:65" s="15" customFormat="1" ht="11.25">
      <c r="B232" s="220"/>
      <c r="C232" s="221"/>
      <c r="D232" s="200" t="s">
        <v>195</v>
      </c>
      <c r="E232" s="222" t="s">
        <v>19</v>
      </c>
      <c r="F232" s="223" t="s">
        <v>226</v>
      </c>
      <c r="G232" s="221"/>
      <c r="H232" s="224">
        <v>82</v>
      </c>
      <c r="I232" s="225"/>
      <c r="J232" s="221"/>
      <c r="K232" s="221"/>
      <c r="L232" s="226"/>
      <c r="M232" s="227"/>
      <c r="N232" s="228"/>
      <c r="O232" s="228"/>
      <c r="P232" s="228"/>
      <c r="Q232" s="228"/>
      <c r="R232" s="228"/>
      <c r="S232" s="228"/>
      <c r="T232" s="229"/>
      <c r="AT232" s="230" t="s">
        <v>195</v>
      </c>
      <c r="AU232" s="230" t="s">
        <v>82</v>
      </c>
      <c r="AV232" s="15" t="s">
        <v>135</v>
      </c>
      <c r="AW232" s="15" t="s">
        <v>35</v>
      </c>
      <c r="AX232" s="15" t="s">
        <v>80</v>
      </c>
      <c r="AY232" s="230" t="s">
        <v>185</v>
      </c>
    </row>
    <row r="233" spans="1:65" s="2" customFormat="1" ht="24.2" customHeight="1">
      <c r="A233" s="36"/>
      <c r="B233" s="37"/>
      <c r="C233" s="180" t="s">
        <v>7</v>
      </c>
      <c r="D233" s="180" t="s">
        <v>187</v>
      </c>
      <c r="E233" s="181" t="s">
        <v>1015</v>
      </c>
      <c r="F233" s="182" t="s">
        <v>1016</v>
      </c>
      <c r="G233" s="183" t="s">
        <v>240</v>
      </c>
      <c r="H233" s="184">
        <v>19.440000000000001</v>
      </c>
      <c r="I233" s="185"/>
      <c r="J233" s="186">
        <f>ROUND(I233*H233,2)</f>
        <v>0</v>
      </c>
      <c r="K233" s="182" t="s">
        <v>191</v>
      </c>
      <c r="L233" s="41"/>
      <c r="M233" s="187" t="s">
        <v>19</v>
      </c>
      <c r="N233" s="188" t="s">
        <v>44</v>
      </c>
      <c r="O233" s="66"/>
      <c r="P233" s="189">
        <f>O233*H233</f>
        <v>0</v>
      </c>
      <c r="Q233" s="189">
        <v>2.1000000000000001E-4</v>
      </c>
      <c r="R233" s="189">
        <f>Q233*H233</f>
        <v>4.0824000000000008E-3</v>
      </c>
      <c r="S233" s="189">
        <v>0</v>
      </c>
      <c r="T233" s="190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135</v>
      </c>
      <c r="AT233" s="191" t="s">
        <v>187</v>
      </c>
      <c r="AU233" s="191" t="s">
        <v>82</v>
      </c>
      <c r="AY233" s="19" t="s">
        <v>185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19" t="s">
        <v>80</v>
      </c>
      <c r="BK233" s="192">
        <f>ROUND(I233*H233,2)</f>
        <v>0</v>
      </c>
      <c r="BL233" s="19" t="s">
        <v>135</v>
      </c>
      <c r="BM233" s="191" t="s">
        <v>2862</v>
      </c>
    </row>
    <row r="234" spans="1:65" s="2" customFormat="1" ht="11.25">
      <c r="A234" s="36"/>
      <c r="B234" s="37"/>
      <c r="C234" s="38"/>
      <c r="D234" s="193" t="s">
        <v>193</v>
      </c>
      <c r="E234" s="38"/>
      <c r="F234" s="194" t="s">
        <v>1018</v>
      </c>
      <c r="G234" s="38"/>
      <c r="H234" s="38"/>
      <c r="I234" s="195"/>
      <c r="J234" s="38"/>
      <c r="K234" s="38"/>
      <c r="L234" s="41"/>
      <c r="M234" s="196"/>
      <c r="N234" s="197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193</v>
      </c>
      <c r="AU234" s="19" t="s">
        <v>82</v>
      </c>
    </row>
    <row r="235" spans="1:65" s="13" customFormat="1" ht="11.25">
      <c r="B235" s="198"/>
      <c r="C235" s="199"/>
      <c r="D235" s="200" t="s">
        <v>195</v>
      </c>
      <c r="E235" s="201" t="s">
        <v>19</v>
      </c>
      <c r="F235" s="202" t="s">
        <v>2817</v>
      </c>
      <c r="G235" s="199"/>
      <c r="H235" s="201" t="s">
        <v>19</v>
      </c>
      <c r="I235" s="203"/>
      <c r="J235" s="199"/>
      <c r="K235" s="199"/>
      <c r="L235" s="204"/>
      <c r="M235" s="205"/>
      <c r="N235" s="206"/>
      <c r="O235" s="206"/>
      <c r="P235" s="206"/>
      <c r="Q235" s="206"/>
      <c r="R235" s="206"/>
      <c r="S235" s="206"/>
      <c r="T235" s="207"/>
      <c r="AT235" s="208" t="s">
        <v>195</v>
      </c>
      <c r="AU235" s="208" t="s">
        <v>82</v>
      </c>
      <c r="AV235" s="13" t="s">
        <v>80</v>
      </c>
      <c r="AW235" s="13" t="s">
        <v>35</v>
      </c>
      <c r="AX235" s="13" t="s">
        <v>73</v>
      </c>
      <c r="AY235" s="208" t="s">
        <v>185</v>
      </c>
    </row>
    <row r="236" spans="1:65" s="13" customFormat="1" ht="11.25">
      <c r="B236" s="198"/>
      <c r="C236" s="199"/>
      <c r="D236" s="200" t="s">
        <v>195</v>
      </c>
      <c r="E236" s="201" t="s">
        <v>19</v>
      </c>
      <c r="F236" s="202" t="s">
        <v>2863</v>
      </c>
      <c r="G236" s="199"/>
      <c r="H236" s="201" t="s">
        <v>19</v>
      </c>
      <c r="I236" s="203"/>
      <c r="J236" s="199"/>
      <c r="K236" s="199"/>
      <c r="L236" s="204"/>
      <c r="M236" s="205"/>
      <c r="N236" s="206"/>
      <c r="O236" s="206"/>
      <c r="P236" s="206"/>
      <c r="Q236" s="206"/>
      <c r="R236" s="206"/>
      <c r="S236" s="206"/>
      <c r="T236" s="207"/>
      <c r="AT236" s="208" t="s">
        <v>195</v>
      </c>
      <c r="AU236" s="208" t="s">
        <v>82</v>
      </c>
      <c r="AV236" s="13" t="s">
        <v>80</v>
      </c>
      <c r="AW236" s="13" t="s">
        <v>35</v>
      </c>
      <c r="AX236" s="13" t="s">
        <v>73</v>
      </c>
      <c r="AY236" s="208" t="s">
        <v>185</v>
      </c>
    </row>
    <row r="237" spans="1:65" s="14" customFormat="1" ht="11.25">
      <c r="B237" s="209"/>
      <c r="C237" s="210"/>
      <c r="D237" s="200" t="s">
        <v>195</v>
      </c>
      <c r="E237" s="211" t="s">
        <v>19</v>
      </c>
      <c r="F237" s="212" t="s">
        <v>2864</v>
      </c>
      <c r="G237" s="210"/>
      <c r="H237" s="213">
        <v>6.24</v>
      </c>
      <c r="I237" s="214"/>
      <c r="J237" s="210"/>
      <c r="K237" s="210"/>
      <c r="L237" s="215"/>
      <c r="M237" s="216"/>
      <c r="N237" s="217"/>
      <c r="O237" s="217"/>
      <c r="P237" s="217"/>
      <c r="Q237" s="217"/>
      <c r="R237" s="217"/>
      <c r="S237" s="217"/>
      <c r="T237" s="218"/>
      <c r="AT237" s="219" t="s">
        <v>195</v>
      </c>
      <c r="AU237" s="219" t="s">
        <v>82</v>
      </c>
      <c r="AV237" s="14" t="s">
        <v>82</v>
      </c>
      <c r="AW237" s="14" t="s">
        <v>35</v>
      </c>
      <c r="AX237" s="14" t="s">
        <v>73</v>
      </c>
      <c r="AY237" s="219" t="s">
        <v>185</v>
      </c>
    </row>
    <row r="238" spans="1:65" s="13" customFormat="1" ht="11.25">
      <c r="B238" s="198"/>
      <c r="C238" s="199"/>
      <c r="D238" s="200" t="s">
        <v>195</v>
      </c>
      <c r="E238" s="201" t="s">
        <v>19</v>
      </c>
      <c r="F238" s="202" t="s">
        <v>2865</v>
      </c>
      <c r="G238" s="199"/>
      <c r="H238" s="201" t="s">
        <v>19</v>
      </c>
      <c r="I238" s="203"/>
      <c r="J238" s="199"/>
      <c r="K238" s="199"/>
      <c r="L238" s="204"/>
      <c r="M238" s="205"/>
      <c r="N238" s="206"/>
      <c r="O238" s="206"/>
      <c r="P238" s="206"/>
      <c r="Q238" s="206"/>
      <c r="R238" s="206"/>
      <c r="S238" s="206"/>
      <c r="T238" s="207"/>
      <c r="AT238" s="208" t="s">
        <v>195</v>
      </c>
      <c r="AU238" s="208" t="s">
        <v>82</v>
      </c>
      <c r="AV238" s="13" t="s">
        <v>80</v>
      </c>
      <c r="AW238" s="13" t="s">
        <v>35</v>
      </c>
      <c r="AX238" s="13" t="s">
        <v>73</v>
      </c>
      <c r="AY238" s="208" t="s">
        <v>185</v>
      </c>
    </row>
    <row r="239" spans="1:65" s="14" customFormat="1" ht="11.25">
      <c r="B239" s="209"/>
      <c r="C239" s="210"/>
      <c r="D239" s="200" t="s">
        <v>195</v>
      </c>
      <c r="E239" s="211" t="s">
        <v>19</v>
      </c>
      <c r="F239" s="212" t="s">
        <v>2866</v>
      </c>
      <c r="G239" s="210"/>
      <c r="H239" s="213">
        <v>13.2</v>
      </c>
      <c r="I239" s="214"/>
      <c r="J239" s="210"/>
      <c r="K239" s="210"/>
      <c r="L239" s="215"/>
      <c r="M239" s="216"/>
      <c r="N239" s="217"/>
      <c r="O239" s="217"/>
      <c r="P239" s="217"/>
      <c r="Q239" s="217"/>
      <c r="R239" s="217"/>
      <c r="S239" s="217"/>
      <c r="T239" s="218"/>
      <c r="AT239" s="219" t="s">
        <v>195</v>
      </c>
      <c r="AU239" s="219" t="s">
        <v>82</v>
      </c>
      <c r="AV239" s="14" t="s">
        <v>82</v>
      </c>
      <c r="AW239" s="14" t="s">
        <v>35</v>
      </c>
      <c r="AX239" s="14" t="s">
        <v>73</v>
      </c>
      <c r="AY239" s="219" t="s">
        <v>185</v>
      </c>
    </row>
    <row r="240" spans="1:65" s="15" customFormat="1" ht="11.25">
      <c r="B240" s="220"/>
      <c r="C240" s="221"/>
      <c r="D240" s="200" t="s">
        <v>195</v>
      </c>
      <c r="E240" s="222" t="s">
        <v>19</v>
      </c>
      <c r="F240" s="223" t="s">
        <v>226</v>
      </c>
      <c r="G240" s="221"/>
      <c r="H240" s="224">
        <v>19.439999999999998</v>
      </c>
      <c r="I240" s="225"/>
      <c r="J240" s="221"/>
      <c r="K240" s="221"/>
      <c r="L240" s="226"/>
      <c r="M240" s="227"/>
      <c r="N240" s="228"/>
      <c r="O240" s="228"/>
      <c r="P240" s="228"/>
      <c r="Q240" s="228"/>
      <c r="R240" s="228"/>
      <c r="S240" s="228"/>
      <c r="T240" s="229"/>
      <c r="AT240" s="230" t="s">
        <v>195</v>
      </c>
      <c r="AU240" s="230" t="s">
        <v>82</v>
      </c>
      <c r="AV240" s="15" t="s">
        <v>135</v>
      </c>
      <c r="AW240" s="15" t="s">
        <v>35</v>
      </c>
      <c r="AX240" s="15" t="s">
        <v>80</v>
      </c>
      <c r="AY240" s="230" t="s">
        <v>185</v>
      </c>
    </row>
    <row r="241" spans="1:65" s="12" customFormat="1" ht="22.9" customHeight="1">
      <c r="B241" s="164"/>
      <c r="C241" s="165"/>
      <c r="D241" s="166" t="s">
        <v>72</v>
      </c>
      <c r="E241" s="178" t="s">
        <v>398</v>
      </c>
      <c r="F241" s="178" t="s">
        <v>399</v>
      </c>
      <c r="G241" s="165"/>
      <c r="H241" s="165"/>
      <c r="I241" s="168"/>
      <c r="J241" s="179">
        <f>BK241</f>
        <v>0</v>
      </c>
      <c r="K241" s="165"/>
      <c r="L241" s="170"/>
      <c r="M241" s="171"/>
      <c r="N241" s="172"/>
      <c r="O241" s="172"/>
      <c r="P241" s="173">
        <f>SUM(P242:P243)</f>
        <v>0</v>
      </c>
      <c r="Q241" s="172"/>
      <c r="R241" s="173">
        <f>SUM(R242:R243)</f>
        <v>0</v>
      </c>
      <c r="S241" s="172"/>
      <c r="T241" s="174">
        <f>SUM(T242:T243)</f>
        <v>0</v>
      </c>
      <c r="AR241" s="175" t="s">
        <v>80</v>
      </c>
      <c r="AT241" s="176" t="s">
        <v>72</v>
      </c>
      <c r="AU241" s="176" t="s">
        <v>80</v>
      </c>
      <c r="AY241" s="175" t="s">
        <v>185</v>
      </c>
      <c r="BK241" s="177">
        <f>SUM(BK242:BK243)</f>
        <v>0</v>
      </c>
    </row>
    <row r="242" spans="1:65" s="2" customFormat="1" ht="37.9" customHeight="1">
      <c r="A242" s="36"/>
      <c r="B242" s="37"/>
      <c r="C242" s="180" t="s">
        <v>386</v>
      </c>
      <c r="D242" s="180" t="s">
        <v>187</v>
      </c>
      <c r="E242" s="181" t="s">
        <v>615</v>
      </c>
      <c r="F242" s="182" t="s">
        <v>616</v>
      </c>
      <c r="G242" s="183" t="s">
        <v>342</v>
      </c>
      <c r="H242" s="184">
        <v>38.716999999999999</v>
      </c>
      <c r="I242" s="185"/>
      <c r="J242" s="186">
        <f>ROUND(I242*H242,2)</f>
        <v>0</v>
      </c>
      <c r="K242" s="182" t="s">
        <v>191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135</v>
      </c>
      <c r="AT242" s="191" t="s">
        <v>187</v>
      </c>
      <c r="AU242" s="191" t="s">
        <v>82</v>
      </c>
      <c r="AY242" s="19" t="s">
        <v>185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80</v>
      </c>
      <c r="BK242" s="192">
        <f>ROUND(I242*H242,2)</f>
        <v>0</v>
      </c>
      <c r="BL242" s="19" t="s">
        <v>135</v>
      </c>
      <c r="BM242" s="191" t="s">
        <v>2867</v>
      </c>
    </row>
    <row r="243" spans="1:65" s="2" customFormat="1" ht="11.25">
      <c r="A243" s="36"/>
      <c r="B243" s="37"/>
      <c r="C243" s="38"/>
      <c r="D243" s="193" t="s">
        <v>193</v>
      </c>
      <c r="E243" s="38"/>
      <c r="F243" s="194" t="s">
        <v>618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193</v>
      </c>
      <c r="AU243" s="19" t="s">
        <v>82</v>
      </c>
    </row>
    <row r="244" spans="1:65" s="12" customFormat="1" ht="25.9" customHeight="1">
      <c r="B244" s="164"/>
      <c r="C244" s="165"/>
      <c r="D244" s="166" t="s">
        <v>72</v>
      </c>
      <c r="E244" s="167" t="s">
        <v>405</v>
      </c>
      <c r="F244" s="167" t="s">
        <v>406</v>
      </c>
      <c r="G244" s="165"/>
      <c r="H244" s="165"/>
      <c r="I244" s="168"/>
      <c r="J244" s="169">
        <f>BK244</f>
        <v>0</v>
      </c>
      <c r="K244" s="165"/>
      <c r="L244" s="170"/>
      <c r="M244" s="171"/>
      <c r="N244" s="172"/>
      <c r="O244" s="172"/>
      <c r="P244" s="173">
        <f>P245+P299+P311+P319+P340</f>
        <v>0</v>
      </c>
      <c r="Q244" s="172"/>
      <c r="R244" s="173">
        <f>R245+R299+R311+R319+R340</f>
        <v>1.8137073199999996</v>
      </c>
      <c r="S244" s="172"/>
      <c r="T244" s="174">
        <f>T245+T299+T311+T319+T340</f>
        <v>0</v>
      </c>
      <c r="AR244" s="175" t="s">
        <v>82</v>
      </c>
      <c r="AT244" s="176" t="s">
        <v>72</v>
      </c>
      <c r="AU244" s="176" t="s">
        <v>73</v>
      </c>
      <c r="AY244" s="175" t="s">
        <v>185</v>
      </c>
      <c r="BK244" s="177">
        <f>BK245+BK299+BK311+BK319+BK340</f>
        <v>0</v>
      </c>
    </row>
    <row r="245" spans="1:65" s="12" customFormat="1" ht="22.9" customHeight="1">
      <c r="B245" s="164"/>
      <c r="C245" s="165"/>
      <c r="D245" s="166" t="s">
        <v>72</v>
      </c>
      <c r="E245" s="178" t="s">
        <v>1260</v>
      </c>
      <c r="F245" s="178" t="s">
        <v>1261</v>
      </c>
      <c r="G245" s="165"/>
      <c r="H245" s="165"/>
      <c r="I245" s="168"/>
      <c r="J245" s="179">
        <f>BK245</f>
        <v>0</v>
      </c>
      <c r="K245" s="165"/>
      <c r="L245" s="170"/>
      <c r="M245" s="171"/>
      <c r="N245" s="172"/>
      <c r="O245" s="172"/>
      <c r="P245" s="173">
        <f>SUM(P246:P298)</f>
        <v>0</v>
      </c>
      <c r="Q245" s="172"/>
      <c r="R245" s="173">
        <f>SUM(R246:R298)</f>
        <v>1.7504787999999998</v>
      </c>
      <c r="S245" s="172"/>
      <c r="T245" s="174">
        <f>SUM(T246:T298)</f>
        <v>0</v>
      </c>
      <c r="AR245" s="175" t="s">
        <v>82</v>
      </c>
      <c r="AT245" s="176" t="s">
        <v>72</v>
      </c>
      <c r="AU245" s="176" t="s">
        <v>80</v>
      </c>
      <c r="AY245" s="175" t="s">
        <v>185</v>
      </c>
      <c r="BK245" s="177">
        <f>SUM(BK246:BK298)</f>
        <v>0</v>
      </c>
    </row>
    <row r="246" spans="1:65" s="2" customFormat="1" ht="16.5" customHeight="1">
      <c r="A246" s="36"/>
      <c r="B246" s="37"/>
      <c r="C246" s="180" t="s">
        <v>393</v>
      </c>
      <c r="D246" s="180" t="s">
        <v>187</v>
      </c>
      <c r="E246" s="181" t="s">
        <v>1262</v>
      </c>
      <c r="F246" s="182" t="s">
        <v>1263</v>
      </c>
      <c r="G246" s="183" t="s">
        <v>499</v>
      </c>
      <c r="H246" s="184">
        <v>261.72000000000003</v>
      </c>
      <c r="I246" s="185"/>
      <c r="J246" s="186">
        <f>ROUND(I246*H246,2)</f>
        <v>0</v>
      </c>
      <c r="K246" s="182" t="s">
        <v>191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4.0000000000000003E-5</v>
      </c>
      <c r="R246" s="189">
        <f>Q246*H246</f>
        <v>1.0468800000000002E-2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339</v>
      </c>
      <c r="AT246" s="191" t="s">
        <v>187</v>
      </c>
      <c r="AU246" s="191" t="s">
        <v>82</v>
      </c>
      <c r="AY246" s="19" t="s">
        <v>185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80</v>
      </c>
      <c r="BK246" s="192">
        <f>ROUND(I246*H246,2)</f>
        <v>0</v>
      </c>
      <c r="BL246" s="19" t="s">
        <v>339</v>
      </c>
      <c r="BM246" s="191" t="s">
        <v>2868</v>
      </c>
    </row>
    <row r="247" spans="1:65" s="2" customFormat="1" ht="11.25">
      <c r="A247" s="36"/>
      <c r="B247" s="37"/>
      <c r="C247" s="38"/>
      <c r="D247" s="193" t="s">
        <v>193</v>
      </c>
      <c r="E247" s="38"/>
      <c r="F247" s="194" t="s">
        <v>1265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193</v>
      </c>
      <c r="AU247" s="19" t="s">
        <v>82</v>
      </c>
    </row>
    <row r="248" spans="1:65" s="13" customFormat="1" ht="11.25">
      <c r="B248" s="198"/>
      <c r="C248" s="199"/>
      <c r="D248" s="200" t="s">
        <v>195</v>
      </c>
      <c r="E248" s="201" t="s">
        <v>19</v>
      </c>
      <c r="F248" s="202" t="s">
        <v>1266</v>
      </c>
      <c r="G248" s="199"/>
      <c r="H248" s="201" t="s">
        <v>19</v>
      </c>
      <c r="I248" s="203"/>
      <c r="J248" s="199"/>
      <c r="K248" s="199"/>
      <c r="L248" s="204"/>
      <c r="M248" s="205"/>
      <c r="N248" s="206"/>
      <c r="O248" s="206"/>
      <c r="P248" s="206"/>
      <c r="Q248" s="206"/>
      <c r="R248" s="206"/>
      <c r="S248" s="206"/>
      <c r="T248" s="207"/>
      <c r="AT248" s="208" t="s">
        <v>195</v>
      </c>
      <c r="AU248" s="208" t="s">
        <v>82</v>
      </c>
      <c r="AV248" s="13" t="s">
        <v>80</v>
      </c>
      <c r="AW248" s="13" t="s">
        <v>35</v>
      </c>
      <c r="AX248" s="13" t="s">
        <v>73</v>
      </c>
      <c r="AY248" s="208" t="s">
        <v>185</v>
      </c>
    </row>
    <row r="249" spans="1:65" s="13" customFormat="1" ht="11.25">
      <c r="B249" s="198"/>
      <c r="C249" s="199"/>
      <c r="D249" s="200" t="s">
        <v>195</v>
      </c>
      <c r="E249" s="201" t="s">
        <v>19</v>
      </c>
      <c r="F249" s="202" t="s">
        <v>1267</v>
      </c>
      <c r="G249" s="199"/>
      <c r="H249" s="201" t="s">
        <v>19</v>
      </c>
      <c r="I249" s="203"/>
      <c r="J249" s="199"/>
      <c r="K249" s="199"/>
      <c r="L249" s="204"/>
      <c r="M249" s="205"/>
      <c r="N249" s="206"/>
      <c r="O249" s="206"/>
      <c r="P249" s="206"/>
      <c r="Q249" s="206"/>
      <c r="R249" s="206"/>
      <c r="S249" s="206"/>
      <c r="T249" s="207"/>
      <c r="AT249" s="208" t="s">
        <v>195</v>
      </c>
      <c r="AU249" s="208" t="s">
        <v>82</v>
      </c>
      <c r="AV249" s="13" t="s">
        <v>80</v>
      </c>
      <c r="AW249" s="13" t="s">
        <v>35</v>
      </c>
      <c r="AX249" s="13" t="s">
        <v>73</v>
      </c>
      <c r="AY249" s="208" t="s">
        <v>185</v>
      </c>
    </row>
    <row r="250" spans="1:65" s="14" customFormat="1" ht="11.25">
      <c r="B250" s="209"/>
      <c r="C250" s="210"/>
      <c r="D250" s="200" t="s">
        <v>195</v>
      </c>
      <c r="E250" s="211" t="s">
        <v>19</v>
      </c>
      <c r="F250" s="212" t="s">
        <v>1940</v>
      </c>
      <c r="G250" s="210"/>
      <c r="H250" s="213">
        <v>106</v>
      </c>
      <c r="I250" s="214"/>
      <c r="J250" s="210"/>
      <c r="K250" s="210"/>
      <c r="L250" s="215"/>
      <c r="M250" s="216"/>
      <c r="N250" s="217"/>
      <c r="O250" s="217"/>
      <c r="P250" s="217"/>
      <c r="Q250" s="217"/>
      <c r="R250" s="217"/>
      <c r="S250" s="217"/>
      <c r="T250" s="218"/>
      <c r="AT250" s="219" t="s">
        <v>195</v>
      </c>
      <c r="AU250" s="219" t="s">
        <v>82</v>
      </c>
      <c r="AV250" s="14" t="s">
        <v>82</v>
      </c>
      <c r="AW250" s="14" t="s">
        <v>35</v>
      </c>
      <c r="AX250" s="14" t="s">
        <v>73</v>
      </c>
      <c r="AY250" s="219" t="s">
        <v>185</v>
      </c>
    </row>
    <row r="251" spans="1:65" s="13" customFormat="1" ht="11.25">
      <c r="B251" s="198"/>
      <c r="C251" s="199"/>
      <c r="D251" s="200" t="s">
        <v>195</v>
      </c>
      <c r="E251" s="201" t="s">
        <v>19</v>
      </c>
      <c r="F251" s="202" t="s">
        <v>1268</v>
      </c>
      <c r="G251" s="199"/>
      <c r="H251" s="201" t="s">
        <v>19</v>
      </c>
      <c r="I251" s="203"/>
      <c r="J251" s="199"/>
      <c r="K251" s="199"/>
      <c r="L251" s="204"/>
      <c r="M251" s="205"/>
      <c r="N251" s="206"/>
      <c r="O251" s="206"/>
      <c r="P251" s="206"/>
      <c r="Q251" s="206"/>
      <c r="R251" s="206"/>
      <c r="S251" s="206"/>
      <c r="T251" s="207"/>
      <c r="AT251" s="208" t="s">
        <v>195</v>
      </c>
      <c r="AU251" s="208" t="s">
        <v>82</v>
      </c>
      <c r="AV251" s="13" t="s">
        <v>80</v>
      </c>
      <c r="AW251" s="13" t="s">
        <v>35</v>
      </c>
      <c r="AX251" s="13" t="s">
        <v>73</v>
      </c>
      <c r="AY251" s="208" t="s">
        <v>185</v>
      </c>
    </row>
    <row r="252" spans="1:65" s="14" customFormat="1" ht="11.25">
      <c r="B252" s="209"/>
      <c r="C252" s="210"/>
      <c r="D252" s="200" t="s">
        <v>195</v>
      </c>
      <c r="E252" s="211" t="s">
        <v>19</v>
      </c>
      <c r="F252" s="212" t="s">
        <v>935</v>
      </c>
      <c r="G252" s="210"/>
      <c r="H252" s="213">
        <v>40</v>
      </c>
      <c r="I252" s="214"/>
      <c r="J252" s="210"/>
      <c r="K252" s="210"/>
      <c r="L252" s="215"/>
      <c r="M252" s="216"/>
      <c r="N252" s="217"/>
      <c r="O252" s="217"/>
      <c r="P252" s="217"/>
      <c r="Q252" s="217"/>
      <c r="R252" s="217"/>
      <c r="S252" s="217"/>
      <c r="T252" s="218"/>
      <c r="AT252" s="219" t="s">
        <v>195</v>
      </c>
      <c r="AU252" s="219" t="s">
        <v>82</v>
      </c>
      <c r="AV252" s="14" t="s">
        <v>82</v>
      </c>
      <c r="AW252" s="14" t="s">
        <v>35</v>
      </c>
      <c r="AX252" s="14" t="s">
        <v>73</v>
      </c>
      <c r="AY252" s="219" t="s">
        <v>185</v>
      </c>
    </row>
    <row r="253" spans="1:65" s="13" customFormat="1" ht="11.25">
      <c r="B253" s="198"/>
      <c r="C253" s="199"/>
      <c r="D253" s="200" t="s">
        <v>195</v>
      </c>
      <c r="E253" s="201" t="s">
        <v>19</v>
      </c>
      <c r="F253" s="202" t="s">
        <v>1270</v>
      </c>
      <c r="G253" s="199"/>
      <c r="H253" s="201" t="s">
        <v>19</v>
      </c>
      <c r="I253" s="203"/>
      <c r="J253" s="199"/>
      <c r="K253" s="199"/>
      <c r="L253" s="204"/>
      <c r="M253" s="205"/>
      <c r="N253" s="206"/>
      <c r="O253" s="206"/>
      <c r="P253" s="206"/>
      <c r="Q253" s="206"/>
      <c r="R253" s="206"/>
      <c r="S253" s="206"/>
      <c r="T253" s="207"/>
      <c r="AT253" s="208" t="s">
        <v>195</v>
      </c>
      <c r="AU253" s="208" t="s">
        <v>82</v>
      </c>
      <c r="AV253" s="13" t="s">
        <v>80</v>
      </c>
      <c r="AW253" s="13" t="s">
        <v>35</v>
      </c>
      <c r="AX253" s="13" t="s">
        <v>73</v>
      </c>
      <c r="AY253" s="208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898</v>
      </c>
      <c r="G254" s="210"/>
      <c r="H254" s="213">
        <v>36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3" customFormat="1" ht="11.25">
      <c r="B255" s="198"/>
      <c r="C255" s="199"/>
      <c r="D255" s="200" t="s">
        <v>195</v>
      </c>
      <c r="E255" s="201" t="s">
        <v>19</v>
      </c>
      <c r="F255" s="202" t="s">
        <v>1273</v>
      </c>
      <c r="G255" s="199"/>
      <c r="H255" s="201" t="s">
        <v>19</v>
      </c>
      <c r="I255" s="203"/>
      <c r="J255" s="199"/>
      <c r="K255" s="199"/>
      <c r="L255" s="204"/>
      <c r="M255" s="205"/>
      <c r="N255" s="206"/>
      <c r="O255" s="206"/>
      <c r="P255" s="206"/>
      <c r="Q255" s="206"/>
      <c r="R255" s="206"/>
      <c r="S255" s="206"/>
      <c r="T255" s="207"/>
      <c r="AT255" s="208" t="s">
        <v>195</v>
      </c>
      <c r="AU255" s="208" t="s">
        <v>82</v>
      </c>
      <c r="AV255" s="13" t="s">
        <v>80</v>
      </c>
      <c r="AW255" s="13" t="s">
        <v>35</v>
      </c>
      <c r="AX255" s="13" t="s">
        <v>73</v>
      </c>
      <c r="AY255" s="208" t="s">
        <v>185</v>
      </c>
    </row>
    <row r="256" spans="1:65" s="14" customFormat="1" ht="11.25">
      <c r="B256" s="209"/>
      <c r="C256" s="210"/>
      <c r="D256" s="200" t="s">
        <v>195</v>
      </c>
      <c r="E256" s="211" t="s">
        <v>19</v>
      </c>
      <c r="F256" s="212" t="s">
        <v>1335</v>
      </c>
      <c r="G256" s="210"/>
      <c r="H256" s="213">
        <v>70</v>
      </c>
      <c r="I256" s="214"/>
      <c r="J256" s="210"/>
      <c r="K256" s="210"/>
      <c r="L256" s="215"/>
      <c r="M256" s="216"/>
      <c r="N256" s="217"/>
      <c r="O256" s="217"/>
      <c r="P256" s="217"/>
      <c r="Q256" s="217"/>
      <c r="R256" s="217"/>
      <c r="S256" s="217"/>
      <c r="T256" s="218"/>
      <c r="AT256" s="219" t="s">
        <v>195</v>
      </c>
      <c r="AU256" s="219" t="s">
        <v>82</v>
      </c>
      <c r="AV256" s="14" t="s">
        <v>82</v>
      </c>
      <c r="AW256" s="14" t="s">
        <v>35</v>
      </c>
      <c r="AX256" s="14" t="s">
        <v>73</v>
      </c>
      <c r="AY256" s="219" t="s">
        <v>185</v>
      </c>
    </row>
    <row r="257" spans="1:65" s="13" customFormat="1" ht="11.25">
      <c r="B257" s="198"/>
      <c r="C257" s="199"/>
      <c r="D257" s="200" t="s">
        <v>195</v>
      </c>
      <c r="E257" s="201" t="s">
        <v>19</v>
      </c>
      <c r="F257" s="202" t="s">
        <v>1271</v>
      </c>
      <c r="G257" s="199"/>
      <c r="H257" s="201" t="s">
        <v>19</v>
      </c>
      <c r="I257" s="203"/>
      <c r="J257" s="199"/>
      <c r="K257" s="199"/>
      <c r="L257" s="204"/>
      <c r="M257" s="205"/>
      <c r="N257" s="206"/>
      <c r="O257" s="206"/>
      <c r="P257" s="206"/>
      <c r="Q257" s="206"/>
      <c r="R257" s="206"/>
      <c r="S257" s="206"/>
      <c r="T257" s="207"/>
      <c r="AT257" s="208" t="s">
        <v>195</v>
      </c>
      <c r="AU257" s="208" t="s">
        <v>82</v>
      </c>
      <c r="AV257" s="13" t="s">
        <v>80</v>
      </c>
      <c r="AW257" s="13" t="s">
        <v>35</v>
      </c>
      <c r="AX257" s="13" t="s">
        <v>73</v>
      </c>
      <c r="AY257" s="208" t="s">
        <v>185</v>
      </c>
    </row>
    <row r="258" spans="1:65" s="14" customFormat="1" ht="11.25">
      <c r="B258" s="209"/>
      <c r="C258" s="210"/>
      <c r="D258" s="200" t="s">
        <v>195</v>
      </c>
      <c r="E258" s="211" t="s">
        <v>19</v>
      </c>
      <c r="F258" s="212" t="s">
        <v>2869</v>
      </c>
      <c r="G258" s="210"/>
      <c r="H258" s="213">
        <v>9.7200000000000006</v>
      </c>
      <c r="I258" s="214"/>
      <c r="J258" s="210"/>
      <c r="K258" s="210"/>
      <c r="L258" s="215"/>
      <c r="M258" s="216"/>
      <c r="N258" s="217"/>
      <c r="O258" s="217"/>
      <c r="P258" s="217"/>
      <c r="Q258" s="217"/>
      <c r="R258" s="217"/>
      <c r="S258" s="217"/>
      <c r="T258" s="218"/>
      <c r="AT258" s="219" t="s">
        <v>195</v>
      </c>
      <c r="AU258" s="219" t="s">
        <v>82</v>
      </c>
      <c r="AV258" s="14" t="s">
        <v>82</v>
      </c>
      <c r="AW258" s="14" t="s">
        <v>35</v>
      </c>
      <c r="AX258" s="14" t="s">
        <v>73</v>
      </c>
      <c r="AY258" s="219" t="s">
        <v>185</v>
      </c>
    </row>
    <row r="259" spans="1:65" s="15" customFormat="1" ht="11.25">
      <c r="B259" s="220"/>
      <c r="C259" s="221"/>
      <c r="D259" s="200" t="s">
        <v>195</v>
      </c>
      <c r="E259" s="222" t="s">
        <v>19</v>
      </c>
      <c r="F259" s="223" t="s">
        <v>226</v>
      </c>
      <c r="G259" s="221"/>
      <c r="H259" s="224">
        <v>261.72000000000003</v>
      </c>
      <c r="I259" s="225"/>
      <c r="J259" s="221"/>
      <c r="K259" s="221"/>
      <c r="L259" s="226"/>
      <c r="M259" s="227"/>
      <c r="N259" s="228"/>
      <c r="O259" s="228"/>
      <c r="P259" s="228"/>
      <c r="Q259" s="228"/>
      <c r="R259" s="228"/>
      <c r="S259" s="228"/>
      <c r="T259" s="229"/>
      <c r="AT259" s="230" t="s">
        <v>195</v>
      </c>
      <c r="AU259" s="230" t="s">
        <v>82</v>
      </c>
      <c r="AV259" s="15" t="s">
        <v>135</v>
      </c>
      <c r="AW259" s="15" t="s">
        <v>35</v>
      </c>
      <c r="AX259" s="15" t="s">
        <v>80</v>
      </c>
      <c r="AY259" s="230" t="s">
        <v>185</v>
      </c>
    </row>
    <row r="260" spans="1:65" s="2" customFormat="1" ht="21.75" customHeight="1">
      <c r="A260" s="36"/>
      <c r="B260" s="37"/>
      <c r="C260" s="180" t="s">
        <v>400</v>
      </c>
      <c r="D260" s="180" t="s">
        <v>187</v>
      </c>
      <c r="E260" s="181" t="s">
        <v>1274</v>
      </c>
      <c r="F260" s="182" t="s">
        <v>1275</v>
      </c>
      <c r="G260" s="183" t="s">
        <v>499</v>
      </c>
      <c r="H260" s="184">
        <v>106</v>
      </c>
      <c r="I260" s="185"/>
      <c r="J260" s="186">
        <f>ROUND(I260*H260,2)</f>
        <v>0</v>
      </c>
      <c r="K260" s="182" t="s">
        <v>191</v>
      </c>
      <c r="L260" s="41"/>
      <c r="M260" s="187" t="s">
        <v>19</v>
      </c>
      <c r="N260" s="188" t="s">
        <v>44</v>
      </c>
      <c r="O260" s="66"/>
      <c r="P260" s="189">
        <f>O260*H260</f>
        <v>0</v>
      </c>
      <c r="Q260" s="189">
        <v>4.0000000000000003E-5</v>
      </c>
      <c r="R260" s="189">
        <f>Q260*H260</f>
        <v>4.2400000000000007E-3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339</v>
      </c>
      <c r="AT260" s="191" t="s">
        <v>187</v>
      </c>
      <c r="AU260" s="191" t="s">
        <v>82</v>
      </c>
      <c r="AY260" s="19" t="s">
        <v>185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80</v>
      </c>
      <c r="BK260" s="192">
        <f>ROUND(I260*H260,2)</f>
        <v>0</v>
      </c>
      <c r="BL260" s="19" t="s">
        <v>339</v>
      </c>
      <c r="BM260" s="191" t="s">
        <v>2870</v>
      </c>
    </row>
    <row r="261" spans="1:65" s="2" customFormat="1" ht="11.25">
      <c r="A261" s="36"/>
      <c r="B261" s="37"/>
      <c r="C261" s="38"/>
      <c r="D261" s="193" t="s">
        <v>193</v>
      </c>
      <c r="E261" s="38"/>
      <c r="F261" s="194" t="s">
        <v>1277</v>
      </c>
      <c r="G261" s="38"/>
      <c r="H261" s="38"/>
      <c r="I261" s="195"/>
      <c r="J261" s="38"/>
      <c r="K261" s="38"/>
      <c r="L261" s="41"/>
      <c r="M261" s="196"/>
      <c r="N261" s="197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193</v>
      </c>
      <c r="AU261" s="19" t="s">
        <v>82</v>
      </c>
    </row>
    <row r="262" spans="1:65" s="13" customFormat="1" ht="11.25">
      <c r="B262" s="198"/>
      <c r="C262" s="199"/>
      <c r="D262" s="200" t="s">
        <v>195</v>
      </c>
      <c r="E262" s="201" t="s">
        <v>19</v>
      </c>
      <c r="F262" s="202" t="s">
        <v>1266</v>
      </c>
      <c r="G262" s="199"/>
      <c r="H262" s="201" t="s">
        <v>19</v>
      </c>
      <c r="I262" s="203"/>
      <c r="J262" s="199"/>
      <c r="K262" s="199"/>
      <c r="L262" s="204"/>
      <c r="M262" s="205"/>
      <c r="N262" s="206"/>
      <c r="O262" s="206"/>
      <c r="P262" s="206"/>
      <c r="Q262" s="206"/>
      <c r="R262" s="206"/>
      <c r="S262" s="206"/>
      <c r="T262" s="207"/>
      <c r="AT262" s="208" t="s">
        <v>195</v>
      </c>
      <c r="AU262" s="208" t="s">
        <v>82</v>
      </c>
      <c r="AV262" s="13" t="s">
        <v>80</v>
      </c>
      <c r="AW262" s="13" t="s">
        <v>35</v>
      </c>
      <c r="AX262" s="13" t="s">
        <v>73</v>
      </c>
      <c r="AY262" s="208" t="s">
        <v>185</v>
      </c>
    </row>
    <row r="263" spans="1:65" s="13" customFormat="1" ht="11.25">
      <c r="B263" s="198"/>
      <c r="C263" s="199"/>
      <c r="D263" s="200" t="s">
        <v>195</v>
      </c>
      <c r="E263" s="201" t="s">
        <v>19</v>
      </c>
      <c r="F263" s="202" t="s">
        <v>1278</v>
      </c>
      <c r="G263" s="199"/>
      <c r="H263" s="201" t="s">
        <v>19</v>
      </c>
      <c r="I263" s="203"/>
      <c r="J263" s="199"/>
      <c r="K263" s="199"/>
      <c r="L263" s="204"/>
      <c r="M263" s="205"/>
      <c r="N263" s="206"/>
      <c r="O263" s="206"/>
      <c r="P263" s="206"/>
      <c r="Q263" s="206"/>
      <c r="R263" s="206"/>
      <c r="S263" s="206"/>
      <c r="T263" s="207"/>
      <c r="AT263" s="208" t="s">
        <v>195</v>
      </c>
      <c r="AU263" s="208" t="s">
        <v>82</v>
      </c>
      <c r="AV263" s="13" t="s">
        <v>80</v>
      </c>
      <c r="AW263" s="13" t="s">
        <v>35</v>
      </c>
      <c r="AX263" s="13" t="s">
        <v>73</v>
      </c>
      <c r="AY263" s="208" t="s">
        <v>185</v>
      </c>
    </row>
    <row r="264" spans="1:65" s="14" customFormat="1" ht="11.25">
      <c r="B264" s="209"/>
      <c r="C264" s="210"/>
      <c r="D264" s="200" t="s">
        <v>195</v>
      </c>
      <c r="E264" s="211" t="s">
        <v>19</v>
      </c>
      <c r="F264" s="212" t="s">
        <v>1940</v>
      </c>
      <c r="G264" s="210"/>
      <c r="H264" s="213">
        <v>106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35</v>
      </c>
      <c r="AX264" s="14" t="s">
        <v>73</v>
      </c>
      <c r="AY264" s="219" t="s">
        <v>185</v>
      </c>
    </row>
    <row r="265" spans="1:65" s="15" customFormat="1" ht="11.25">
      <c r="B265" s="220"/>
      <c r="C265" s="221"/>
      <c r="D265" s="200" t="s">
        <v>195</v>
      </c>
      <c r="E265" s="222" t="s">
        <v>19</v>
      </c>
      <c r="F265" s="223" t="s">
        <v>226</v>
      </c>
      <c r="G265" s="221"/>
      <c r="H265" s="224">
        <v>106</v>
      </c>
      <c r="I265" s="225"/>
      <c r="J265" s="221"/>
      <c r="K265" s="221"/>
      <c r="L265" s="226"/>
      <c r="M265" s="227"/>
      <c r="N265" s="228"/>
      <c r="O265" s="228"/>
      <c r="P265" s="228"/>
      <c r="Q265" s="228"/>
      <c r="R265" s="228"/>
      <c r="S265" s="228"/>
      <c r="T265" s="229"/>
      <c r="AT265" s="230" t="s">
        <v>195</v>
      </c>
      <c r="AU265" s="230" t="s">
        <v>82</v>
      </c>
      <c r="AV265" s="15" t="s">
        <v>135</v>
      </c>
      <c r="AW265" s="15" t="s">
        <v>35</v>
      </c>
      <c r="AX265" s="15" t="s">
        <v>80</v>
      </c>
      <c r="AY265" s="230" t="s">
        <v>185</v>
      </c>
    </row>
    <row r="266" spans="1:65" s="2" customFormat="1" ht="16.5" customHeight="1">
      <c r="A266" s="36"/>
      <c r="B266" s="37"/>
      <c r="C266" s="237" t="s">
        <v>409</v>
      </c>
      <c r="D266" s="237" t="s">
        <v>520</v>
      </c>
      <c r="E266" s="238" t="s">
        <v>1280</v>
      </c>
      <c r="F266" s="239" t="s">
        <v>1281</v>
      </c>
      <c r="G266" s="240" t="s">
        <v>240</v>
      </c>
      <c r="H266" s="241">
        <v>122.19199999999999</v>
      </c>
      <c r="I266" s="242"/>
      <c r="J266" s="243">
        <f>ROUND(I266*H266,2)</f>
        <v>0</v>
      </c>
      <c r="K266" s="239" t="s">
        <v>191</v>
      </c>
      <c r="L266" s="244"/>
      <c r="M266" s="245" t="s">
        <v>19</v>
      </c>
      <c r="N266" s="246" t="s">
        <v>44</v>
      </c>
      <c r="O266" s="66"/>
      <c r="P266" s="189">
        <f>O266*H266</f>
        <v>0</v>
      </c>
      <c r="Q266" s="189">
        <v>7.4999999999999997E-3</v>
      </c>
      <c r="R266" s="189">
        <f>Q266*H266</f>
        <v>0.91643999999999992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627</v>
      </c>
      <c r="AT266" s="191" t="s">
        <v>520</v>
      </c>
      <c r="AU266" s="191" t="s">
        <v>82</v>
      </c>
      <c r="AY266" s="19" t="s">
        <v>185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80</v>
      </c>
      <c r="BK266" s="192">
        <f>ROUND(I266*H266,2)</f>
        <v>0</v>
      </c>
      <c r="BL266" s="19" t="s">
        <v>339</v>
      </c>
      <c r="BM266" s="191" t="s">
        <v>2871</v>
      </c>
    </row>
    <row r="267" spans="1:65" s="13" customFormat="1" ht="11.25">
      <c r="B267" s="198"/>
      <c r="C267" s="199"/>
      <c r="D267" s="200" t="s">
        <v>195</v>
      </c>
      <c r="E267" s="201" t="s">
        <v>19</v>
      </c>
      <c r="F267" s="202" t="s">
        <v>1266</v>
      </c>
      <c r="G267" s="199"/>
      <c r="H267" s="201" t="s">
        <v>19</v>
      </c>
      <c r="I267" s="203"/>
      <c r="J267" s="199"/>
      <c r="K267" s="199"/>
      <c r="L267" s="204"/>
      <c r="M267" s="205"/>
      <c r="N267" s="206"/>
      <c r="O267" s="206"/>
      <c r="P267" s="206"/>
      <c r="Q267" s="206"/>
      <c r="R267" s="206"/>
      <c r="S267" s="206"/>
      <c r="T267" s="207"/>
      <c r="AT267" s="208" t="s">
        <v>195</v>
      </c>
      <c r="AU267" s="208" t="s">
        <v>82</v>
      </c>
      <c r="AV267" s="13" t="s">
        <v>80</v>
      </c>
      <c r="AW267" s="13" t="s">
        <v>35</v>
      </c>
      <c r="AX267" s="13" t="s">
        <v>73</v>
      </c>
      <c r="AY267" s="208" t="s">
        <v>185</v>
      </c>
    </row>
    <row r="268" spans="1:65" s="13" customFormat="1" ht="11.25">
      <c r="B268" s="198"/>
      <c r="C268" s="199"/>
      <c r="D268" s="200" t="s">
        <v>195</v>
      </c>
      <c r="E268" s="201" t="s">
        <v>19</v>
      </c>
      <c r="F268" s="202" t="s">
        <v>1267</v>
      </c>
      <c r="G268" s="199"/>
      <c r="H268" s="201" t="s">
        <v>19</v>
      </c>
      <c r="I268" s="203"/>
      <c r="J268" s="199"/>
      <c r="K268" s="199"/>
      <c r="L268" s="204"/>
      <c r="M268" s="205"/>
      <c r="N268" s="206"/>
      <c r="O268" s="206"/>
      <c r="P268" s="206"/>
      <c r="Q268" s="206"/>
      <c r="R268" s="206"/>
      <c r="S268" s="206"/>
      <c r="T268" s="207"/>
      <c r="AT268" s="208" t="s">
        <v>195</v>
      </c>
      <c r="AU268" s="208" t="s">
        <v>82</v>
      </c>
      <c r="AV268" s="13" t="s">
        <v>80</v>
      </c>
      <c r="AW268" s="13" t="s">
        <v>35</v>
      </c>
      <c r="AX268" s="13" t="s">
        <v>73</v>
      </c>
      <c r="AY268" s="208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2872</v>
      </c>
      <c r="G269" s="210"/>
      <c r="H269" s="213">
        <v>41.34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3" customFormat="1" ht="11.25">
      <c r="B270" s="198"/>
      <c r="C270" s="199"/>
      <c r="D270" s="200" t="s">
        <v>195</v>
      </c>
      <c r="E270" s="201" t="s">
        <v>19</v>
      </c>
      <c r="F270" s="202" t="s">
        <v>1268</v>
      </c>
      <c r="G270" s="199"/>
      <c r="H270" s="201" t="s">
        <v>19</v>
      </c>
      <c r="I270" s="203"/>
      <c r="J270" s="199"/>
      <c r="K270" s="199"/>
      <c r="L270" s="204"/>
      <c r="M270" s="205"/>
      <c r="N270" s="206"/>
      <c r="O270" s="206"/>
      <c r="P270" s="206"/>
      <c r="Q270" s="206"/>
      <c r="R270" s="206"/>
      <c r="S270" s="206"/>
      <c r="T270" s="207"/>
      <c r="AT270" s="208" t="s">
        <v>195</v>
      </c>
      <c r="AU270" s="208" t="s">
        <v>82</v>
      </c>
      <c r="AV270" s="13" t="s">
        <v>80</v>
      </c>
      <c r="AW270" s="13" t="s">
        <v>35</v>
      </c>
      <c r="AX270" s="13" t="s">
        <v>73</v>
      </c>
      <c r="AY270" s="208" t="s">
        <v>185</v>
      </c>
    </row>
    <row r="271" spans="1:65" s="14" customFormat="1" ht="11.25">
      <c r="B271" s="209"/>
      <c r="C271" s="210"/>
      <c r="D271" s="200" t="s">
        <v>195</v>
      </c>
      <c r="E271" s="211" t="s">
        <v>19</v>
      </c>
      <c r="F271" s="212" t="s">
        <v>2873</v>
      </c>
      <c r="G271" s="210"/>
      <c r="H271" s="213">
        <v>4</v>
      </c>
      <c r="I271" s="214"/>
      <c r="J271" s="210"/>
      <c r="K271" s="210"/>
      <c r="L271" s="215"/>
      <c r="M271" s="216"/>
      <c r="N271" s="217"/>
      <c r="O271" s="217"/>
      <c r="P271" s="217"/>
      <c r="Q271" s="217"/>
      <c r="R271" s="217"/>
      <c r="S271" s="217"/>
      <c r="T271" s="218"/>
      <c r="AT271" s="219" t="s">
        <v>195</v>
      </c>
      <c r="AU271" s="219" t="s">
        <v>82</v>
      </c>
      <c r="AV271" s="14" t="s">
        <v>82</v>
      </c>
      <c r="AW271" s="14" t="s">
        <v>35</v>
      </c>
      <c r="AX271" s="14" t="s">
        <v>73</v>
      </c>
      <c r="AY271" s="219" t="s">
        <v>185</v>
      </c>
    </row>
    <row r="272" spans="1:65" s="13" customFormat="1" ht="11.25">
      <c r="B272" s="198"/>
      <c r="C272" s="199"/>
      <c r="D272" s="200" t="s">
        <v>195</v>
      </c>
      <c r="E272" s="201" t="s">
        <v>19</v>
      </c>
      <c r="F272" s="202" t="s">
        <v>1270</v>
      </c>
      <c r="G272" s="199"/>
      <c r="H272" s="201" t="s">
        <v>19</v>
      </c>
      <c r="I272" s="203"/>
      <c r="J272" s="199"/>
      <c r="K272" s="199"/>
      <c r="L272" s="204"/>
      <c r="M272" s="205"/>
      <c r="N272" s="206"/>
      <c r="O272" s="206"/>
      <c r="P272" s="206"/>
      <c r="Q272" s="206"/>
      <c r="R272" s="206"/>
      <c r="S272" s="206"/>
      <c r="T272" s="207"/>
      <c r="AT272" s="208" t="s">
        <v>195</v>
      </c>
      <c r="AU272" s="208" t="s">
        <v>82</v>
      </c>
      <c r="AV272" s="13" t="s">
        <v>80</v>
      </c>
      <c r="AW272" s="13" t="s">
        <v>35</v>
      </c>
      <c r="AX272" s="13" t="s">
        <v>73</v>
      </c>
      <c r="AY272" s="208" t="s">
        <v>185</v>
      </c>
    </row>
    <row r="273" spans="1:65" s="14" customFormat="1" ht="11.25">
      <c r="B273" s="209"/>
      <c r="C273" s="210"/>
      <c r="D273" s="200" t="s">
        <v>195</v>
      </c>
      <c r="E273" s="211" t="s">
        <v>19</v>
      </c>
      <c r="F273" s="212" t="s">
        <v>2874</v>
      </c>
      <c r="G273" s="210"/>
      <c r="H273" s="213">
        <v>12.06</v>
      </c>
      <c r="I273" s="214"/>
      <c r="J273" s="210"/>
      <c r="K273" s="210"/>
      <c r="L273" s="215"/>
      <c r="M273" s="216"/>
      <c r="N273" s="217"/>
      <c r="O273" s="217"/>
      <c r="P273" s="217"/>
      <c r="Q273" s="217"/>
      <c r="R273" s="217"/>
      <c r="S273" s="217"/>
      <c r="T273" s="218"/>
      <c r="AT273" s="219" t="s">
        <v>195</v>
      </c>
      <c r="AU273" s="219" t="s">
        <v>82</v>
      </c>
      <c r="AV273" s="14" t="s">
        <v>82</v>
      </c>
      <c r="AW273" s="14" t="s">
        <v>35</v>
      </c>
      <c r="AX273" s="14" t="s">
        <v>73</v>
      </c>
      <c r="AY273" s="219" t="s">
        <v>185</v>
      </c>
    </row>
    <row r="274" spans="1:65" s="13" customFormat="1" ht="11.25">
      <c r="B274" s="198"/>
      <c r="C274" s="199"/>
      <c r="D274" s="200" t="s">
        <v>195</v>
      </c>
      <c r="E274" s="201" t="s">
        <v>19</v>
      </c>
      <c r="F274" s="202" t="s">
        <v>1273</v>
      </c>
      <c r="G274" s="199"/>
      <c r="H274" s="201" t="s">
        <v>19</v>
      </c>
      <c r="I274" s="203"/>
      <c r="J274" s="199"/>
      <c r="K274" s="199"/>
      <c r="L274" s="204"/>
      <c r="M274" s="205"/>
      <c r="N274" s="206"/>
      <c r="O274" s="206"/>
      <c r="P274" s="206"/>
      <c r="Q274" s="206"/>
      <c r="R274" s="206"/>
      <c r="S274" s="206"/>
      <c r="T274" s="207"/>
      <c r="AT274" s="208" t="s">
        <v>195</v>
      </c>
      <c r="AU274" s="208" t="s">
        <v>82</v>
      </c>
      <c r="AV274" s="13" t="s">
        <v>80</v>
      </c>
      <c r="AW274" s="13" t="s">
        <v>35</v>
      </c>
      <c r="AX274" s="13" t="s">
        <v>73</v>
      </c>
      <c r="AY274" s="208" t="s">
        <v>185</v>
      </c>
    </row>
    <row r="275" spans="1:65" s="14" customFormat="1" ht="11.25">
      <c r="B275" s="209"/>
      <c r="C275" s="210"/>
      <c r="D275" s="200" t="s">
        <v>195</v>
      </c>
      <c r="E275" s="211" t="s">
        <v>19</v>
      </c>
      <c r="F275" s="212" t="s">
        <v>2875</v>
      </c>
      <c r="G275" s="210"/>
      <c r="H275" s="213">
        <v>14</v>
      </c>
      <c r="I275" s="214"/>
      <c r="J275" s="210"/>
      <c r="K275" s="210"/>
      <c r="L275" s="215"/>
      <c r="M275" s="216"/>
      <c r="N275" s="217"/>
      <c r="O275" s="217"/>
      <c r="P275" s="217"/>
      <c r="Q275" s="217"/>
      <c r="R275" s="217"/>
      <c r="S275" s="217"/>
      <c r="T275" s="218"/>
      <c r="AT275" s="219" t="s">
        <v>195</v>
      </c>
      <c r="AU275" s="219" t="s">
        <v>82</v>
      </c>
      <c r="AV275" s="14" t="s">
        <v>82</v>
      </c>
      <c r="AW275" s="14" t="s">
        <v>35</v>
      </c>
      <c r="AX275" s="14" t="s">
        <v>73</v>
      </c>
      <c r="AY275" s="219" t="s">
        <v>185</v>
      </c>
    </row>
    <row r="276" spans="1:65" s="13" customFormat="1" ht="11.25">
      <c r="B276" s="198"/>
      <c r="C276" s="199"/>
      <c r="D276" s="200" t="s">
        <v>195</v>
      </c>
      <c r="E276" s="201" t="s">
        <v>19</v>
      </c>
      <c r="F276" s="202" t="s">
        <v>1271</v>
      </c>
      <c r="G276" s="199"/>
      <c r="H276" s="201" t="s">
        <v>19</v>
      </c>
      <c r="I276" s="203"/>
      <c r="J276" s="199"/>
      <c r="K276" s="199"/>
      <c r="L276" s="204"/>
      <c r="M276" s="205"/>
      <c r="N276" s="206"/>
      <c r="O276" s="206"/>
      <c r="P276" s="206"/>
      <c r="Q276" s="206"/>
      <c r="R276" s="206"/>
      <c r="S276" s="206"/>
      <c r="T276" s="207"/>
      <c r="AT276" s="208" t="s">
        <v>195</v>
      </c>
      <c r="AU276" s="208" t="s">
        <v>82</v>
      </c>
      <c r="AV276" s="13" t="s">
        <v>80</v>
      </c>
      <c r="AW276" s="13" t="s">
        <v>35</v>
      </c>
      <c r="AX276" s="13" t="s">
        <v>73</v>
      </c>
      <c r="AY276" s="208" t="s">
        <v>185</v>
      </c>
    </row>
    <row r="277" spans="1:65" s="14" customFormat="1" ht="11.25">
      <c r="B277" s="209"/>
      <c r="C277" s="210"/>
      <c r="D277" s="200" t="s">
        <v>195</v>
      </c>
      <c r="E277" s="211" t="s">
        <v>19</v>
      </c>
      <c r="F277" s="212" t="s">
        <v>2876</v>
      </c>
      <c r="G277" s="210"/>
      <c r="H277" s="213">
        <v>0.97199999999999998</v>
      </c>
      <c r="I277" s="214"/>
      <c r="J277" s="210"/>
      <c r="K277" s="210"/>
      <c r="L277" s="215"/>
      <c r="M277" s="216"/>
      <c r="N277" s="217"/>
      <c r="O277" s="217"/>
      <c r="P277" s="217"/>
      <c r="Q277" s="217"/>
      <c r="R277" s="217"/>
      <c r="S277" s="217"/>
      <c r="T277" s="218"/>
      <c r="AT277" s="219" t="s">
        <v>195</v>
      </c>
      <c r="AU277" s="219" t="s">
        <v>82</v>
      </c>
      <c r="AV277" s="14" t="s">
        <v>82</v>
      </c>
      <c r="AW277" s="14" t="s">
        <v>35</v>
      </c>
      <c r="AX277" s="14" t="s">
        <v>73</v>
      </c>
      <c r="AY277" s="219" t="s">
        <v>185</v>
      </c>
    </row>
    <row r="278" spans="1:65" s="16" customFormat="1" ht="11.25">
      <c r="B278" s="247"/>
      <c r="C278" s="248"/>
      <c r="D278" s="200" t="s">
        <v>195</v>
      </c>
      <c r="E278" s="249" t="s">
        <v>19</v>
      </c>
      <c r="F278" s="250" t="s">
        <v>727</v>
      </c>
      <c r="G278" s="248"/>
      <c r="H278" s="251">
        <v>72.372</v>
      </c>
      <c r="I278" s="252"/>
      <c r="J278" s="248"/>
      <c r="K278" s="248"/>
      <c r="L278" s="253"/>
      <c r="M278" s="254"/>
      <c r="N278" s="255"/>
      <c r="O278" s="255"/>
      <c r="P278" s="255"/>
      <c r="Q278" s="255"/>
      <c r="R278" s="255"/>
      <c r="S278" s="255"/>
      <c r="T278" s="256"/>
      <c r="AT278" s="257" t="s">
        <v>195</v>
      </c>
      <c r="AU278" s="257" t="s">
        <v>82</v>
      </c>
      <c r="AV278" s="16" t="s">
        <v>129</v>
      </c>
      <c r="AW278" s="16" t="s">
        <v>35</v>
      </c>
      <c r="AX278" s="16" t="s">
        <v>73</v>
      </c>
      <c r="AY278" s="257" t="s">
        <v>185</v>
      </c>
    </row>
    <row r="279" spans="1:65" s="13" customFormat="1" ht="11.25">
      <c r="B279" s="198"/>
      <c r="C279" s="199"/>
      <c r="D279" s="200" t="s">
        <v>195</v>
      </c>
      <c r="E279" s="201" t="s">
        <v>19</v>
      </c>
      <c r="F279" s="202" t="s">
        <v>1278</v>
      </c>
      <c r="G279" s="199"/>
      <c r="H279" s="201" t="s">
        <v>19</v>
      </c>
      <c r="I279" s="203"/>
      <c r="J279" s="199"/>
      <c r="K279" s="199"/>
      <c r="L279" s="204"/>
      <c r="M279" s="205"/>
      <c r="N279" s="206"/>
      <c r="O279" s="206"/>
      <c r="P279" s="206"/>
      <c r="Q279" s="206"/>
      <c r="R279" s="206"/>
      <c r="S279" s="206"/>
      <c r="T279" s="207"/>
      <c r="AT279" s="208" t="s">
        <v>195</v>
      </c>
      <c r="AU279" s="208" t="s">
        <v>82</v>
      </c>
      <c r="AV279" s="13" t="s">
        <v>80</v>
      </c>
      <c r="AW279" s="13" t="s">
        <v>35</v>
      </c>
      <c r="AX279" s="13" t="s">
        <v>73</v>
      </c>
      <c r="AY279" s="208" t="s">
        <v>185</v>
      </c>
    </row>
    <row r="280" spans="1:65" s="14" customFormat="1" ht="11.25">
      <c r="B280" s="209"/>
      <c r="C280" s="210"/>
      <c r="D280" s="200" t="s">
        <v>195</v>
      </c>
      <c r="E280" s="211" t="s">
        <v>19</v>
      </c>
      <c r="F280" s="212" t="s">
        <v>2877</v>
      </c>
      <c r="G280" s="210"/>
      <c r="H280" s="213">
        <v>49.82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1:65" s="16" customFormat="1" ht="11.25">
      <c r="B281" s="247"/>
      <c r="C281" s="248"/>
      <c r="D281" s="200" t="s">
        <v>195</v>
      </c>
      <c r="E281" s="249" t="s">
        <v>19</v>
      </c>
      <c r="F281" s="250" t="s">
        <v>727</v>
      </c>
      <c r="G281" s="248"/>
      <c r="H281" s="251">
        <v>49.82</v>
      </c>
      <c r="I281" s="252"/>
      <c r="J281" s="248"/>
      <c r="K281" s="248"/>
      <c r="L281" s="253"/>
      <c r="M281" s="254"/>
      <c r="N281" s="255"/>
      <c r="O281" s="255"/>
      <c r="P281" s="255"/>
      <c r="Q281" s="255"/>
      <c r="R281" s="255"/>
      <c r="S281" s="255"/>
      <c r="T281" s="256"/>
      <c r="AT281" s="257" t="s">
        <v>195</v>
      </c>
      <c r="AU281" s="257" t="s">
        <v>82</v>
      </c>
      <c r="AV281" s="16" t="s">
        <v>129</v>
      </c>
      <c r="AW281" s="16" t="s">
        <v>35</v>
      </c>
      <c r="AX281" s="16" t="s">
        <v>73</v>
      </c>
      <c r="AY281" s="257" t="s">
        <v>185</v>
      </c>
    </row>
    <row r="282" spans="1:65" s="15" customFormat="1" ht="11.25">
      <c r="B282" s="220"/>
      <c r="C282" s="221"/>
      <c r="D282" s="200" t="s">
        <v>195</v>
      </c>
      <c r="E282" s="222" t="s">
        <v>19</v>
      </c>
      <c r="F282" s="223" t="s">
        <v>226</v>
      </c>
      <c r="G282" s="221"/>
      <c r="H282" s="224">
        <v>122.19200000000001</v>
      </c>
      <c r="I282" s="225"/>
      <c r="J282" s="221"/>
      <c r="K282" s="221"/>
      <c r="L282" s="226"/>
      <c r="M282" s="227"/>
      <c r="N282" s="228"/>
      <c r="O282" s="228"/>
      <c r="P282" s="228"/>
      <c r="Q282" s="228"/>
      <c r="R282" s="228"/>
      <c r="S282" s="228"/>
      <c r="T282" s="229"/>
      <c r="AT282" s="230" t="s">
        <v>195</v>
      </c>
      <c r="AU282" s="230" t="s">
        <v>82</v>
      </c>
      <c r="AV282" s="15" t="s">
        <v>135</v>
      </c>
      <c r="AW282" s="15" t="s">
        <v>35</v>
      </c>
      <c r="AX282" s="15" t="s">
        <v>80</v>
      </c>
      <c r="AY282" s="230" t="s">
        <v>185</v>
      </c>
    </row>
    <row r="283" spans="1:65" s="2" customFormat="1" ht="24.2" customHeight="1">
      <c r="A283" s="36"/>
      <c r="B283" s="37"/>
      <c r="C283" s="180" t="s">
        <v>417</v>
      </c>
      <c r="D283" s="180" t="s">
        <v>187</v>
      </c>
      <c r="E283" s="181" t="s">
        <v>1290</v>
      </c>
      <c r="F283" s="182" t="s">
        <v>1291</v>
      </c>
      <c r="G283" s="183" t="s">
        <v>439</v>
      </c>
      <c r="H283" s="184">
        <v>4</v>
      </c>
      <c r="I283" s="185"/>
      <c r="J283" s="186">
        <f>ROUND(I283*H283,2)</f>
        <v>0</v>
      </c>
      <c r="K283" s="182" t="s">
        <v>191</v>
      </c>
      <c r="L283" s="41"/>
      <c r="M283" s="187" t="s">
        <v>19</v>
      </c>
      <c r="N283" s="188" t="s">
        <v>44</v>
      </c>
      <c r="O283" s="66"/>
      <c r="P283" s="189">
        <f>O283*H283</f>
        <v>0</v>
      </c>
      <c r="Q283" s="189">
        <v>0</v>
      </c>
      <c r="R283" s="189">
        <f>Q283*H283</f>
        <v>0</v>
      </c>
      <c r="S283" s="189">
        <v>0</v>
      </c>
      <c r="T283" s="190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339</v>
      </c>
      <c r="AT283" s="191" t="s">
        <v>187</v>
      </c>
      <c r="AU283" s="191" t="s">
        <v>82</v>
      </c>
      <c r="AY283" s="19" t="s">
        <v>185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19" t="s">
        <v>80</v>
      </c>
      <c r="BK283" s="192">
        <f>ROUND(I283*H283,2)</f>
        <v>0</v>
      </c>
      <c r="BL283" s="19" t="s">
        <v>339</v>
      </c>
      <c r="BM283" s="191" t="s">
        <v>2878</v>
      </c>
    </row>
    <row r="284" spans="1:65" s="2" customFormat="1" ht="11.25">
      <c r="A284" s="36"/>
      <c r="B284" s="37"/>
      <c r="C284" s="38"/>
      <c r="D284" s="193" t="s">
        <v>193</v>
      </c>
      <c r="E284" s="38"/>
      <c r="F284" s="194" t="s">
        <v>1293</v>
      </c>
      <c r="G284" s="38"/>
      <c r="H284" s="38"/>
      <c r="I284" s="195"/>
      <c r="J284" s="38"/>
      <c r="K284" s="38"/>
      <c r="L284" s="41"/>
      <c r="M284" s="196"/>
      <c r="N284" s="197"/>
      <c r="O284" s="66"/>
      <c r="P284" s="66"/>
      <c r="Q284" s="66"/>
      <c r="R284" s="66"/>
      <c r="S284" s="66"/>
      <c r="T284" s="67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T284" s="19" t="s">
        <v>193</v>
      </c>
      <c r="AU284" s="19" t="s">
        <v>82</v>
      </c>
    </row>
    <row r="285" spans="1:65" s="14" customFormat="1" ht="11.25">
      <c r="B285" s="209"/>
      <c r="C285" s="210"/>
      <c r="D285" s="200" t="s">
        <v>195</v>
      </c>
      <c r="E285" s="211" t="s">
        <v>19</v>
      </c>
      <c r="F285" s="212" t="s">
        <v>135</v>
      </c>
      <c r="G285" s="210"/>
      <c r="H285" s="213">
        <v>4</v>
      </c>
      <c r="I285" s="214"/>
      <c r="J285" s="210"/>
      <c r="K285" s="210"/>
      <c r="L285" s="215"/>
      <c r="M285" s="216"/>
      <c r="N285" s="217"/>
      <c r="O285" s="217"/>
      <c r="P285" s="217"/>
      <c r="Q285" s="217"/>
      <c r="R285" s="217"/>
      <c r="S285" s="217"/>
      <c r="T285" s="218"/>
      <c r="AT285" s="219" t="s">
        <v>195</v>
      </c>
      <c r="AU285" s="219" t="s">
        <v>82</v>
      </c>
      <c r="AV285" s="14" t="s">
        <v>82</v>
      </c>
      <c r="AW285" s="14" t="s">
        <v>35</v>
      </c>
      <c r="AX285" s="14" t="s">
        <v>73</v>
      </c>
      <c r="AY285" s="219" t="s">
        <v>185</v>
      </c>
    </row>
    <row r="286" spans="1:65" s="15" customFormat="1" ht="11.25">
      <c r="B286" s="220"/>
      <c r="C286" s="221"/>
      <c r="D286" s="200" t="s">
        <v>195</v>
      </c>
      <c r="E286" s="222" t="s">
        <v>19</v>
      </c>
      <c r="F286" s="223" t="s">
        <v>226</v>
      </c>
      <c r="G286" s="221"/>
      <c r="H286" s="224">
        <v>4</v>
      </c>
      <c r="I286" s="225"/>
      <c r="J286" s="221"/>
      <c r="K286" s="221"/>
      <c r="L286" s="226"/>
      <c r="M286" s="227"/>
      <c r="N286" s="228"/>
      <c r="O286" s="228"/>
      <c r="P286" s="228"/>
      <c r="Q286" s="228"/>
      <c r="R286" s="228"/>
      <c r="S286" s="228"/>
      <c r="T286" s="229"/>
      <c r="AT286" s="230" t="s">
        <v>195</v>
      </c>
      <c r="AU286" s="230" t="s">
        <v>82</v>
      </c>
      <c r="AV286" s="15" t="s">
        <v>135</v>
      </c>
      <c r="AW286" s="15" t="s">
        <v>35</v>
      </c>
      <c r="AX286" s="15" t="s">
        <v>80</v>
      </c>
      <c r="AY286" s="230" t="s">
        <v>185</v>
      </c>
    </row>
    <row r="287" spans="1:65" s="2" customFormat="1" ht="24.2" customHeight="1">
      <c r="A287" s="36"/>
      <c r="B287" s="37"/>
      <c r="C287" s="180" t="s">
        <v>436</v>
      </c>
      <c r="D287" s="180" t="s">
        <v>187</v>
      </c>
      <c r="E287" s="181" t="s">
        <v>2568</v>
      </c>
      <c r="F287" s="182" t="s">
        <v>2569</v>
      </c>
      <c r="G287" s="183" t="s">
        <v>499</v>
      </c>
      <c r="H287" s="184">
        <v>105</v>
      </c>
      <c r="I287" s="185"/>
      <c r="J287" s="186">
        <f>ROUND(I287*H287,2)</f>
        <v>0</v>
      </c>
      <c r="K287" s="182" t="s">
        <v>449</v>
      </c>
      <c r="L287" s="41"/>
      <c r="M287" s="187" t="s">
        <v>19</v>
      </c>
      <c r="N287" s="188" t="s">
        <v>44</v>
      </c>
      <c r="O287" s="66"/>
      <c r="P287" s="189">
        <f>O287*H287</f>
        <v>0</v>
      </c>
      <c r="Q287" s="189">
        <v>7.1199999999999996E-3</v>
      </c>
      <c r="R287" s="189">
        <f>Q287*H287</f>
        <v>0.74759999999999993</v>
      </c>
      <c r="S287" s="189">
        <v>0</v>
      </c>
      <c r="T287" s="190">
        <f>S287*H287</f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339</v>
      </c>
      <c r="AT287" s="191" t="s">
        <v>187</v>
      </c>
      <c r="AU287" s="191" t="s">
        <v>82</v>
      </c>
      <c r="AY287" s="19" t="s">
        <v>185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19" t="s">
        <v>80</v>
      </c>
      <c r="BK287" s="192">
        <f>ROUND(I287*H287,2)</f>
        <v>0</v>
      </c>
      <c r="BL287" s="19" t="s">
        <v>339</v>
      </c>
      <c r="BM287" s="191" t="s">
        <v>2879</v>
      </c>
    </row>
    <row r="288" spans="1:65" s="13" customFormat="1" ht="11.25">
      <c r="B288" s="198"/>
      <c r="C288" s="199"/>
      <c r="D288" s="200" t="s">
        <v>195</v>
      </c>
      <c r="E288" s="201" t="s">
        <v>19</v>
      </c>
      <c r="F288" s="202" t="s">
        <v>2571</v>
      </c>
      <c r="G288" s="199"/>
      <c r="H288" s="201" t="s">
        <v>19</v>
      </c>
      <c r="I288" s="203"/>
      <c r="J288" s="199"/>
      <c r="K288" s="199"/>
      <c r="L288" s="204"/>
      <c r="M288" s="205"/>
      <c r="N288" s="206"/>
      <c r="O288" s="206"/>
      <c r="P288" s="206"/>
      <c r="Q288" s="206"/>
      <c r="R288" s="206"/>
      <c r="S288" s="206"/>
      <c r="T288" s="207"/>
      <c r="AT288" s="208" t="s">
        <v>195</v>
      </c>
      <c r="AU288" s="208" t="s">
        <v>82</v>
      </c>
      <c r="AV288" s="13" t="s">
        <v>80</v>
      </c>
      <c r="AW288" s="13" t="s">
        <v>35</v>
      </c>
      <c r="AX288" s="13" t="s">
        <v>73</v>
      </c>
      <c r="AY288" s="208" t="s">
        <v>185</v>
      </c>
    </row>
    <row r="289" spans="1:65" s="13" customFormat="1" ht="11.25">
      <c r="B289" s="198"/>
      <c r="C289" s="199"/>
      <c r="D289" s="200" t="s">
        <v>195</v>
      </c>
      <c r="E289" s="201" t="s">
        <v>19</v>
      </c>
      <c r="F289" s="202" t="s">
        <v>2572</v>
      </c>
      <c r="G289" s="199"/>
      <c r="H289" s="201" t="s">
        <v>19</v>
      </c>
      <c r="I289" s="203"/>
      <c r="J289" s="199"/>
      <c r="K289" s="199"/>
      <c r="L289" s="204"/>
      <c r="M289" s="205"/>
      <c r="N289" s="206"/>
      <c r="O289" s="206"/>
      <c r="P289" s="206"/>
      <c r="Q289" s="206"/>
      <c r="R289" s="206"/>
      <c r="S289" s="206"/>
      <c r="T289" s="207"/>
      <c r="AT289" s="208" t="s">
        <v>195</v>
      </c>
      <c r="AU289" s="208" t="s">
        <v>82</v>
      </c>
      <c r="AV289" s="13" t="s">
        <v>80</v>
      </c>
      <c r="AW289" s="13" t="s">
        <v>35</v>
      </c>
      <c r="AX289" s="13" t="s">
        <v>73</v>
      </c>
      <c r="AY289" s="208" t="s">
        <v>185</v>
      </c>
    </row>
    <row r="290" spans="1:65" s="14" customFormat="1" ht="11.25">
      <c r="B290" s="209"/>
      <c r="C290" s="210"/>
      <c r="D290" s="200" t="s">
        <v>195</v>
      </c>
      <c r="E290" s="211" t="s">
        <v>19</v>
      </c>
      <c r="F290" s="212" t="s">
        <v>1934</v>
      </c>
      <c r="G290" s="210"/>
      <c r="H290" s="213">
        <v>105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1:65" s="15" customFormat="1" ht="11.25">
      <c r="B291" s="220"/>
      <c r="C291" s="221"/>
      <c r="D291" s="200" t="s">
        <v>195</v>
      </c>
      <c r="E291" s="222" t="s">
        <v>19</v>
      </c>
      <c r="F291" s="223" t="s">
        <v>226</v>
      </c>
      <c r="G291" s="221"/>
      <c r="H291" s="224">
        <v>105</v>
      </c>
      <c r="I291" s="225"/>
      <c r="J291" s="221"/>
      <c r="K291" s="221"/>
      <c r="L291" s="226"/>
      <c r="M291" s="227"/>
      <c r="N291" s="228"/>
      <c r="O291" s="228"/>
      <c r="P291" s="228"/>
      <c r="Q291" s="228"/>
      <c r="R291" s="228"/>
      <c r="S291" s="228"/>
      <c r="T291" s="229"/>
      <c r="AT291" s="230" t="s">
        <v>195</v>
      </c>
      <c r="AU291" s="230" t="s">
        <v>82</v>
      </c>
      <c r="AV291" s="15" t="s">
        <v>135</v>
      </c>
      <c r="AW291" s="15" t="s">
        <v>35</v>
      </c>
      <c r="AX291" s="15" t="s">
        <v>80</v>
      </c>
      <c r="AY291" s="230" t="s">
        <v>185</v>
      </c>
    </row>
    <row r="292" spans="1:65" s="2" customFormat="1" ht="24.2" customHeight="1">
      <c r="A292" s="36"/>
      <c r="B292" s="37"/>
      <c r="C292" s="180" t="s">
        <v>445</v>
      </c>
      <c r="D292" s="180" t="s">
        <v>187</v>
      </c>
      <c r="E292" s="181" t="s">
        <v>2880</v>
      </c>
      <c r="F292" s="182" t="s">
        <v>2881</v>
      </c>
      <c r="G292" s="183" t="s">
        <v>499</v>
      </c>
      <c r="H292" s="184">
        <v>9</v>
      </c>
      <c r="I292" s="185"/>
      <c r="J292" s="186">
        <f>ROUND(I292*H292,2)</f>
        <v>0</v>
      </c>
      <c r="K292" s="182" t="s">
        <v>449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7.9699999999999997E-3</v>
      </c>
      <c r="R292" s="189">
        <f>Q292*H292</f>
        <v>7.1730000000000002E-2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339</v>
      </c>
      <c r="AT292" s="191" t="s">
        <v>187</v>
      </c>
      <c r="AU292" s="191" t="s">
        <v>82</v>
      </c>
      <c r="AY292" s="19" t="s">
        <v>185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80</v>
      </c>
      <c r="BK292" s="192">
        <f>ROUND(I292*H292,2)</f>
        <v>0</v>
      </c>
      <c r="BL292" s="19" t="s">
        <v>339</v>
      </c>
      <c r="BM292" s="191" t="s">
        <v>2882</v>
      </c>
    </row>
    <row r="293" spans="1:65" s="13" customFormat="1" ht="11.25">
      <c r="B293" s="198"/>
      <c r="C293" s="199"/>
      <c r="D293" s="200" t="s">
        <v>195</v>
      </c>
      <c r="E293" s="201" t="s">
        <v>19</v>
      </c>
      <c r="F293" s="202" t="s">
        <v>2571</v>
      </c>
      <c r="G293" s="199"/>
      <c r="H293" s="201" t="s">
        <v>19</v>
      </c>
      <c r="I293" s="203"/>
      <c r="J293" s="199"/>
      <c r="K293" s="199"/>
      <c r="L293" s="204"/>
      <c r="M293" s="205"/>
      <c r="N293" s="206"/>
      <c r="O293" s="206"/>
      <c r="P293" s="206"/>
      <c r="Q293" s="206"/>
      <c r="R293" s="206"/>
      <c r="S293" s="206"/>
      <c r="T293" s="207"/>
      <c r="AT293" s="208" t="s">
        <v>195</v>
      </c>
      <c r="AU293" s="208" t="s">
        <v>82</v>
      </c>
      <c r="AV293" s="13" t="s">
        <v>80</v>
      </c>
      <c r="AW293" s="13" t="s">
        <v>35</v>
      </c>
      <c r="AX293" s="13" t="s">
        <v>73</v>
      </c>
      <c r="AY293" s="208" t="s">
        <v>185</v>
      </c>
    </row>
    <row r="294" spans="1:65" s="13" customFormat="1" ht="11.25">
      <c r="B294" s="198"/>
      <c r="C294" s="199"/>
      <c r="D294" s="200" t="s">
        <v>195</v>
      </c>
      <c r="E294" s="201" t="s">
        <v>19</v>
      </c>
      <c r="F294" s="202" t="s">
        <v>2883</v>
      </c>
      <c r="G294" s="199"/>
      <c r="H294" s="201" t="s">
        <v>19</v>
      </c>
      <c r="I294" s="203"/>
      <c r="J294" s="199"/>
      <c r="K294" s="199"/>
      <c r="L294" s="204"/>
      <c r="M294" s="205"/>
      <c r="N294" s="206"/>
      <c r="O294" s="206"/>
      <c r="P294" s="206"/>
      <c r="Q294" s="206"/>
      <c r="R294" s="206"/>
      <c r="S294" s="206"/>
      <c r="T294" s="207"/>
      <c r="AT294" s="208" t="s">
        <v>195</v>
      </c>
      <c r="AU294" s="208" t="s">
        <v>82</v>
      </c>
      <c r="AV294" s="13" t="s">
        <v>80</v>
      </c>
      <c r="AW294" s="13" t="s">
        <v>35</v>
      </c>
      <c r="AX294" s="13" t="s">
        <v>73</v>
      </c>
      <c r="AY294" s="208" t="s">
        <v>185</v>
      </c>
    </row>
    <row r="295" spans="1:65" s="14" customFormat="1" ht="11.25">
      <c r="B295" s="209"/>
      <c r="C295" s="210"/>
      <c r="D295" s="200" t="s">
        <v>195</v>
      </c>
      <c r="E295" s="211" t="s">
        <v>19</v>
      </c>
      <c r="F295" s="212" t="s">
        <v>236</v>
      </c>
      <c r="G295" s="210"/>
      <c r="H295" s="213">
        <v>9</v>
      </c>
      <c r="I295" s="214"/>
      <c r="J295" s="210"/>
      <c r="K295" s="210"/>
      <c r="L295" s="215"/>
      <c r="M295" s="216"/>
      <c r="N295" s="217"/>
      <c r="O295" s="217"/>
      <c r="P295" s="217"/>
      <c r="Q295" s="217"/>
      <c r="R295" s="217"/>
      <c r="S295" s="217"/>
      <c r="T295" s="218"/>
      <c r="AT295" s="219" t="s">
        <v>195</v>
      </c>
      <c r="AU295" s="219" t="s">
        <v>82</v>
      </c>
      <c r="AV295" s="14" t="s">
        <v>82</v>
      </c>
      <c r="AW295" s="14" t="s">
        <v>35</v>
      </c>
      <c r="AX295" s="14" t="s">
        <v>73</v>
      </c>
      <c r="AY295" s="219" t="s">
        <v>185</v>
      </c>
    </row>
    <row r="296" spans="1:65" s="15" customFormat="1" ht="11.25">
      <c r="B296" s="220"/>
      <c r="C296" s="221"/>
      <c r="D296" s="200" t="s">
        <v>195</v>
      </c>
      <c r="E296" s="222" t="s">
        <v>19</v>
      </c>
      <c r="F296" s="223" t="s">
        <v>226</v>
      </c>
      <c r="G296" s="221"/>
      <c r="H296" s="224">
        <v>9</v>
      </c>
      <c r="I296" s="225"/>
      <c r="J296" s="221"/>
      <c r="K296" s="221"/>
      <c r="L296" s="226"/>
      <c r="M296" s="227"/>
      <c r="N296" s="228"/>
      <c r="O296" s="228"/>
      <c r="P296" s="228"/>
      <c r="Q296" s="228"/>
      <c r="R296" s="228"/>
      <c r="S296" s="228"/>
      <c r="T296" s="229"/>
      <c r="AT296" s="230" t="s">
        <v>195</v>
      </c>
      <c r="AU296" s="230" t="s">
        <v>82</v>
      </c>
      <c r="AV296" s="15" t="s">
        <v>135</v>
      </c>
      <c r="AW296" s="15" t="s">
        <v>35</v>
      </c>
      <c r="AX296" s="15" t="s">
        <v>80</v>
      </c>
      <c r="AY296" s="230" t="s">
        <v>185</v>
      </c>
    </row>
    <row r="297" spans="1:65" s="2" customFormat="1" ht="24.2" customHeight="1">
      <c r="A297" s="36"/>
      <c r="B297" s="37"/>
      <c r="C297" s="180" t="s">
        <v>454</v>
      </c>
      <c r="D297" s="180" t="s">
        <v>187</v>
      </c>
      <c r="E297" s="181" t="s">
        <v>1295</v>
      </c>
      <c r="F297" s="182" t="s">
        <v>1296</v>
      </c>
      <c r="G297" s="183" t="s">
        <v>457</v>
      </c>
      <c r="H297" s="231"/>
      <c r="I297" s="185"/>
      <c r="J297" s="186">
        <f>ROUND(I297*H297,2)</f>
        <v>0</v>
      </c>
      <c r="K297" s="182" t="s">
        <v>191</v>
      </c>
      <c r="L297" s="41"/>
      <c r="M297" s="187" t="s">
        <v>19</v>
      </c>
      <c r="N297" s="188" t="s">
        <v>44</v>
      </c>
      <c r="O297" s="66"/>
      <c r="P297" s="189">
        <f>O297*H297</f>
        <v>0</v>
      </c>
      <c r="Q297" s="189">
        <v>0</v>
      </c>
      <c r="R297" s="189">
        <f>Q297*H297</f>
        <v>0</v>
      </c>
      <c r="S297" s="189">
        <v>0</v>
      </c>
      <c r="T297" s="190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339</v>
      </c>
      <c r="AT297" s="191" t="s">
        <v>187</v>
      </c>
      <c r="AU297" s="191" t="s">
        <v>82</v>
      </c>
      <c r="AY297" s="19" t="s">
        <v>185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19" t="s">
        <v>80</v>
      </c>
      <c r="BK297" s="192">
        <f>ROUND(I297*H297,2)</f>
        <v>0</v>
      </c>
      <c r="BL297" s="19" t="s">
        <v>339</v>
      </c>
      <c r="BM297" s="191" t="s">
        <v>2884</v>
      </c>
    </row>
    <row r="298" spans="1:65" s="2" customFormat="1" ht="11.25">
      <c r="A298" s="36"/>
      <c r="B298" s="37"/>
      <c r="C298" s="38"/>
      <c r="D298" s="193" t="s">
        <v>193</v>
      </c>
      <c r="E298" s="38"/>
      <c r="F298" s="194" t="s">
        <v>1298</v>
      </c>
      <c r="G298" s="38"/>
      <c r="H298" s="38"/>
      <c r="I298" s="195"/>
      <c r="J298" s="38"/>
      <c r="K298" s="38"/>
      <c r="L298" s="41"/>
      <c r="M298" s="196"/>
      <c r="N298" s="197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193</v>
      </c>
      <c r="AU298" s="19" t="s">
        <v>82</v>
      </c>
    </row>
    <row r="299" spans="1:65" s="12" customFormat="1" ht="22.9" customHeight="1">
      <c r="B299" s="164"/>
      <c r="C299" s="165"/>
      <c r="D299" s="166" t="s">
        <v>72</v>
      </c>
      <c r="E299" s="178" t="s">
        <v>434</v>
      </c>
      <c r="F299" s="178" t="s">
        <v>435</v>
      </c>
      <c r="G299" s="165"/>
      <c r="H299" s="165"/>
      <c r="I299" s="168"/>
      <c r="J299" s="179">
        <f>BK299</f>
        <v>0</v>
      </c>
      <c r="K299" s="165"/>
      <c r="L299" s="170"/>
      <c r="M299" s="171"/>
      <c r="N299" s="172"/>
      <c r="O299" s="172"/>
      <c r="P299" s="173">
        <f>SUM(P300:P310)</f>
        <v>0</v>
      </c>
      <c r="Q299" s="172"/>
      <c r="R299" s="173">
        <f>SUM(R300:R310)</f>
        <v>4.2999999999999997E-2</v>
      </c>
      <c r="S299" s="172"/>
      <c r="T299" s="174">
        <f>SUM(T300:T310)</f>
        <v>0</v>
      </c>
      <c r="AR299" s="175" t="s">
        <v>82</v>
      </c>
      <c r="AT299" s="176" t="s">
        <v>72</v>
      </c>
      <c r="AU299" s="176" t="s">
        <v>80</v>
      </c>
      <c r="AY299" s="175" t="s">
        <v>185</v>
      </c>
      <c r="BK299" s="177">
        <f>SUM(BK300:BK310)</f>
        <v>0</v>
      </c>
    </row>
    <row r="300" spans="1:65" s="2" customFormat="1" ht="24.2" customHeight="1">
      <c r="A300" s="36"/>
      <c r="B300" s="37"/>
      <c r="C300" s="180" t="s">
        <v>630</v>
      </c>
      <c r="D300" s="180" t="s">
        <v>187</v>
      </c>
      <c r="E300" s="181" t="s">
        <v>1327</v>
      </c>
      <c r="F300" s="182" t="s">
        <v>1328</v>
      </c>
      <c r="G300" s="183" t="s">
        <v>439</v>
      </c>
      <c r="H300" s="184">
        <v>1</v>
      </c>
      <c r="I300" s="185"/>
      <c r="J300" s="186">
        <f>ROUND(I300*H300,2)</f>
        <v>0</v>
      </c>
      <c r="K300" s="182" t="s">
        <v>191</v>
      </c>
      <c r="L300" s="41"/>
      <c r="M300" s="187" t="s">
        <v>19</v>
      </c>
      <c r="N300" s="188" t="s">
        <v>44</v>
      </c>
      <c r="O300" s="66"/>
      <c r="P300" s="189">
        <f>O300*H300</f>
        <v>0</v>
      </c>
      <c r="Q300" s="189">
        <v>0</v>
      </c>
      <c r="R300" s="189">
        <f>Q300*H300</f>
        <v>0</v>
      </c>
      <c r="S300" s="189">
        <v>0</v>
      </c>
      <c r="T300" s="190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339</v>
      </c>
      <c r="AT300" s="191" t="s">
        <v>187</v>
      </c>
      <c r="AU300" s="191" t="s">
        <v>82</v>
      </c>
      <c r="AY300" s="19" t="s">
        <v>185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19" t="s">
        <v>80</v>
      </c>
      <c r="BK300" s="192">
        <f>ROUND(I300*H300,2)</f>
        <v>0</v>
      </c>
      <c r="BL300" s="19" t="s">
        <v>339</v>
      </c>
      <c r="BM300" s="191" t="s">
        <v>2885</v>
      </c>
    </row>
    <row r="301" spans="1:65" s="2" customFormat="1" ht="11.25">
      <c r="A301" s="36"/>
      <c r="B301" s="37"/>
      <c r="C301" s="38"/>
      <c r="D301" s="193" t="s">
        <v>193</v>
      </c>
      <c r="E301" s="38"/>
      <c r="F301" s="194" t="s">
        <v>1330</v>
      </c>
      <c r="G301" s="38"/>
      <c r="H301" s="38"/>
      <c r="I301" s="195"/>
      <c r="J301" s="38"/>
      <c r="K301" s="38"/>
      <c r="L301" s="41"/>
      <c r="M301" s="196"/>
      <c r="N301" s="197"/>
      <c r="O301" s="66"/>
      <c r="P301" s="66"/>
      <c r="Q301" s="66"/>
      <c r="R301" s="66"/>
      <c r="S301" s="66"/>
      <c r="T301" s="67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T301" s="19" t="s">
        <v>193</v>
      </c>
      <c r="AU301" s="19" t="s">
        <v>82</v>
      </c>
    </row>
    <row r="302" spans="1:65" s="13" customFormat="1" ht="11.25">
      <c r="B302" s="198"/>
      <c r="C302" s="199"/>
      <c r="D302" s="200" t="s">
        <v>195</v>
      </c>
      <c r="E302" s="201" t="s">
        <v>19</v>
      </c>
      <c r="F302" s="202" t="s">
        <v>2855</v>
      </c>
      <c r="G302" s="199"/>
      <c r="H302" s="201" t="s">
        <v>19</v>
      </c>
      <c r="I302" s="203"/>
      <c r="J302" s="199"/>
      <c r="K302" s="199"/>
      <c r="L302" s="204"/>
      <c r="M302" s="205"/>
      <c r="N302" s="206"/>
      <c r="O302" s="206"/>
      <c r="P302" s="206"/>
      <c r="Q302" s="206"/>
      <c r="R302" s="206"/>
      <c r="S302" s="206"/>
      <c r="T302" s="207"/>
      <c r="AT302" s="208" t="s">
        <v>195</v>
      </c>
      <c r="AU302" s="208" t="s">
        <v>82</v>
      </c>
      <c r="AV302" s="13" t="s">
        <v>80</v>
      </c>
      <c r="AW302" s="13" t="s">
        <v>35</v>
      </c>
      <c r="AX302" s="13" t="s">
        <v>73</v>
      </c>
      <c r="AY302" s="208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80</v>
      </c>
      <c r="G303" s="210"/>
      <c r="H303" s="213">
        <v>1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5" customFormat="1" ht="11.25">
      <c r="B304" s="220"/>
      <c r="C304" s="221"/>
      <c r="D304" s="200" t="s">
        <v>195</v>
      </c>
      <c r="E304" s="222" t="s">
        <v>19</v>
      </c>
      <c r="F304" s="223" t="s">
        <v>226</v>
      </c>
      <c r="G304" s="221"/>
      <c r="H304" s="224">
        <v>1</v>
      </c>
      <c r="I304" s="225"/>
      <c r="J304" s="221"/>
      <c r="K304" s="221"/>
      <c r="L304" s="226"/>
      <c r="M304" s="227"/>
      <c r="N304" s="228"/>
      <c r="O304" s="228"/>
      <c r="P304" s="228"/>
      <c r="Q304" s="228"/>
      <c r="R304" s="228"/>
      <c r="S304" s="228"/>
      <c r="T304" s="229"/>
      <c r="AT304" s="230" t="s">
        <v>195</v>
      </c>
      <c r="AU304" s="230" t="s">
        <v>82</v>
      </c>
      <c r="AV304" s="15" t="s">
        <v>135</v>
      </c>
      <c r="AW304" s="15" t="s">
        <v>35</v>
      </c>
      <c r="AX304" s="15" t="s">
        <v>80</v>
      </c>
      <c r="AY304" s="230" t="s">
        <v>185</v>
      </c>
    </row>
    <row r="305" spans="1:65" s="2" customFormat="1" ht="21.75" customHeight="1">
      <c r="A305" s="36"/>
      <c r="B305" s="37"/>
      <c r="C305" s="237" t="s">
        <v>635</v>
      </c>
      <c r="D305" s="237" t="s">
        <v>520</v>
      </c>
      <c r="E305" s="238" t="s">
        <v>1332</v>
      </c>
      <c r="F305" s="239" t="s">
        <v>1333</v>
      </c>
      <c r="G305" s="240" t="s">
        <v>439</v>
      </c>
      <c r="H305" s="241">
        <v>1</v>
      </c>
      <c r="I305" s="242"/>
      <c r="J305" s="243">
        <f>ROUND(I305*H305,2)</f>
        <v>0</v>
      </c>
      <c r="K305" s="239" t="s">
        <v>191</v>
      </c>
      <c r="L305" s="244"/>
      <c r="M305" s="245" t="s">
        <v>19</v>
      </c>
      <c r="N305" s="246" t="s">
        <v>44</v>
      </c>
      <c r="O305" s="66"/>
      <c r="P305" s="189">
        <f>O305*H305</f>
        <v>0</v>
      </c>
      <c r="Q305" s="189">
        <v>4.2999999999999997E-2</v>
      </c>
      <c r="R305" s="189">
        <f>Q305*H305</f>
        <v>4.2999999999999997E-2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627</v>
      </c>
      <c r="AT305" s="191" t="s">
        <v>520</v>
      </c>
      <c r="AU305" s="191" t="s">
        <v>82</v>
      </c>
      <c r="AY305" s="19" t="s">
        <v>185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80</v>
      </c>
      <c r="BK305" s="192">
        <f>ROUND(I305*H305,2)</f>
        <v>0</v>
      </c>
      <c r="BL305" s="19" t="s">
        <v>339</v>
      </c>
      <c r="BM305" s="191" t="s">
        <v>2886</v>
      </c>
    </row>
    <row r="306" spans="1:65" s="13" customFormat="1" ht="11.25">
      <c r="B306" s="198"/>
      <c r="C306" s="199"/>
      <c r="D306" s="200" t="s">
        <v>195</v>
      </c>
      <c r="E306" s="201" t="s">
        <v>19</v>
      </c>
      <c r="F306" s="202" t="s">
        <v>2855</v>
      </c>
      <c r="G306" s="199"/>
      <c r="H306" s="201" t="s">
        <v>19</v>
      </c>
      <c r="I306" s="203"/>
      <c r="J306" s="199"/>
      <c r="K306" s="199"/>
      <c r="L306" s="204"/>
      <c r="M306" s="205"/>
      <c r="N306" s="206"/>
      <c r="O306" s="206"/>
      <c r="P306" s="206"/>
      <c r="Q306" s="206"/>
      <c r="R306" s="206"/>
      <c r="S306" s="206"/>
      <c r="T306" s="207"/>
      <c r="AT306" s="208" t="s">
        <v>195</v>
      </c>
      <c r="AU306" s="208" t="s">
        <v>82</v>
      </c>
      <c r="AV306" s="13" t="s">
        <v>80</v>
      </c>
      <c r="AW306" s="13" t="s">
        <v>35</v>
      </c>
      <c r="AX306" s="13" t="s">
        <v>73</v>
      </c>
      <c r="AY306" s="208" t="s">
        <v>185</v>
      </c>
    </row>
    <row r="307" spans="1:65" s="14" customFormat="1" ht="11.25">
      <c r="B307" s="209"/>
      <c r="C307" s="210"/>
      <c r="D307" s="200" t="s">
        <v>195</v>
      </c>
      <c r="E307" s="211" t="s">
        <v>19</v>
      </c>
      <c r="F307" s="212" t="s">
        <v>80</v>
      </c>
      <c r="G307" s="210"/>
      <c r="H307" s="213">
        <v>1</v>
      </c>
      <c r="I307" s="214"/>
      <c r="J307" s="210"/>
      <c r="K307" s="210"/>
      <c r="L307" s="215"/>
      <c r="M307" s="216"/>
      <c r="N307" s="217"/>
      <c r="O307" s="217"/>
      <c r="P307" s="217"/>
      <c r="Q307" s="217"/>
      <c r="R307" s="217"/>
      <c r="S307" s="217"/>
      <c r="T307" s="218"/>
      <c r="AT307" s="219" t="s">
        <v>195</v>
      </c>
      <c r="AU307" s="219" t="s">
        <v>82</v>
      </c>
      <c r="AV307" s="14" t="s">
        <v>82</v>
      </c>
      <c r="AW307" s="14" t="s">
        <v>35</v>
      </c>
      <c r="AX307" s="14" t="s">
        <v>73</v>
      </c>
      <c r="AY307" s="219" t="s">
        <v>185</v>
      </c>
    </row>
    <row r="308" spans="1:65" s="15" customFormat="1" ht="11.25">
      <c r="B308" s="220"/>
      <c r="C308" s="221"/>
      <c r="D308" s="200" t="s">
        <v>195</v>
      </c>
      <c r="E308" s="222" t="s">
        <v>19</v>
      </c>
      <c r="F308" s="223" t="s">
        <v>226</v>
      </c>
      <c r="G308" s="221"/>
      <c r="H308" s="224">
        <v>1</v>
      </c>
      <c r="I308" s="225"/>
      <c r="J308" s="221"/>
      <c r="K308" s="221"/>
      <c r="L308" s="226"/>
      <c r="M308" s="227"/>
      <c r="N308" s="228"/>
      <c r="O308" s="228"/>
      <c r="P308" s="228"/>
      <c r="Q308" s="228"/>
      <c r="R308" s="228"/>
      <c r="S308" s="228"/>
      <c r="T308" s="229"/>
      <c r="AT308" s="230" t="s">
        <v>195</v>
      </c>
      <c r="AU308" s="230" t="s">
        <v>82</v>
      </c>
      <c r="AV308" s="15" t="s">
        <v>135</v>
      </c>
      <c r="AW308" s="15" t="s">
        <v>35</v>
      </c>
      <c r="AX308" s="15" t="s">
        <v>80</v>
      </c>
      <c r="AY308" s="230" t="s">
        <v>185</v>
      </c>
    </row>
    <row r="309" spans="1:65" s="2" customFormat="1" ht="24.2" customHeight="1">
      <c r="A309" s="36"/>
      <c r="B309" s="37"/>
      <c r="C309" s="180" t="s">
        <v>627</v>
      </c>
      <c r="D309" s="180" t="s">
        <v>187</v>
      </c>
      <c r="E309" s="181" t="s">
        <v>1336</v>
      </c>
      <c r="F309" s="182" t="s">
        <v>1337</v>
      </c>
      <c r="G309" s="183" t="s">
        <v>457</v>
      </c>
      <c r="H309" s="231"/>
      <c r="I309" s="185"/>
      <c r="J309" s="186">
        <f>ROUND(I309*H309,2)</f>
        <v>0</v>
      </c>
      <c r="K309" s="182" t="s">
        <v>191</v>
      </c>
      <c r="L309" s="41"/>
      <c r="M309" s="187" t="s">
        <v>19</v>
      </c>
      <c r="N309" s="188" t="s">
        <v>44</v>
      </c>
      <c r="O309" s="66"/>
      <c r="P309" s="189">
        <f>O309*H309</f>
        <v>0</v>
      </c>
      <c r="Q309" s="189">
        <v>0</v>
      </c>
      <c r="R309" s="189">
        <f>Q309*H309</f>
        <v>0</v>
      </c>
      <c r="S309" s="189">
        <v>0</v>
      </c>
      <c r="T309" s="190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91" t="s">
        <v>339</v>
      </c>
      <c r="AT309" s="191" t="s">
        <v>187</v>
      </c>
      <c r="AU309" s="191" t="s">
        <v>82</v>
      </c>
      <c r="AY309" s="19" t="s">
        <v>185</v>
      </c>
      <c r="BE309" s="192">
        <f>IF(N309="základní",J309,0)</f>
        <v>0</v>
      </c>
      <c r="BF309" s="192">
        <f>IF(N309="snížená",J309,0)</f>
        <v>0</v>
      </c>
      <c r="BG309" s="192">
        <f>IF(N309="zákl. přenesená",J309,0)</f>
        <v>0</v>
      </c>
      <c r="BH309" s="192">
        <f>IF(N309="sníž. přenesená",J309,0)</f>
        <v>0</v>
      </c>
      <c r="BI309" s="192">
        <f>IF(N309="nulová",J309,0)</f>
        <v>0</v>
      </c>
      <c r="BJ309" s="19" t="s">
        <v>80</v>
      </c>
      <c r="BK309" s="192">
        <f>ROUND(I309*H309,2)</f>
        <v>0</v>
      </c>
      <c r="BL309" s="19" t="s">
        <v>339</v>
      </c>
      <c r="BM309" s="191" t="s">
        <v>2887</v>
      </c>
    </row>
    <row r="310" spans="1:65" s="2" customFormat="1" ht="11.25">
      <c r="A310" s="36"/>
      <c r="B310" s="37"/>
      <c r="C310" s="38"/>
      <c r="D310" s="193" t="s">
        <v>193</v>
      </c>
      <c r="E310" s="38"/>
      <c r="F310" s="194" t="s">
        <v>1339</v>
      </c>
      <c r="G310" s="38"/>
      <c r="H310" s="38"/>
      <c r="I310" s="195"/>
      <c r="J310" s="38"/>
      <c r="K310" s="38"/>
      <c r="L310" s="41"/>
      <c r="M310" s="196"/>
      <c r="N310" s="197"/>
      <c r="O310" s="66"/>
      <c r="P310" s="66"/>
      <c r="Q310" s="66"/>
      <c r="R310" s="66"/>
      <c r="S310" s="66"/>
      <c r="T310" s="67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T310" s="19" t="s">
        <v>193</v>
      </c>
      <c r="AU310" s="19" t="s">
        <v>82</v>
      </c>
    </row>
    <row r="311" spans="1:65" s="12" customFormat="1" ht="22.9" customHeight="1">
      <c r="B311" s="164"/>
      <c r="C311" s="165"/>
      <c r="D311" s="166" t="s">
        <v>72</v>
      </c>
      <c r="E311" s="178" t="s">
        <v>1340</v>
      </c>
      <c r="F311" s="178" t="s">
        <v>1341</v>
      </c>
      <c r="G311" s="165"/>
      <c r="H311" s="165"/>
      <c r="I311" s="168"/>
      <c r="J311" s="179">
        <f>BK311</f>
        <v>0</v>
      </c>
      <c r="K311" s="165"/>
      <c r="L311" s="170"/>
      <c r="M311" s="171"/>
      <c r="N311" s="172"/>
      <c r="O311" s="172"/>
      <c r="P311" s="173">
        <f>SUM(P312:P318)</f>
        <v>0</v>
      </c>
      <c r="Q311" s="172"/>
      <c r="R311" s="173">
        <f>SUM(R312:R318)</f>
        <v>0</v>
      </c>
      <c r="S311" s="172"/>
      <c r="T311" s="174">
        <f>SUM(T312:T318)</f>
        <v>0</v>
      </c>
      <c r="AR311" s="175" t="s">
        <v>82</v>
      </c>
      <c r="AT311" s="176" t="s">
        <v>72</v>
      </c>
      <c r="AU311" s="176" t="s">
        <v>80</v>
      </c>
      <c r="AY311" s="175" t="s">
        <v>185</v>
      </c>
      <c r="BK311" s="177">
        <f>SUM(BK312:BK318)</f>
        <v>0</v>
      </c>
    </row>
    <row r="312" spans="1:65" s="2" customFormat="1" ht="16.5" customHeight="1">
      <c r="A312" s="36"/>
      <c r="B312" s="37"/>
      <c r="C312" s="180" t="s">
        <v>644</v>
      </c>
      <c r="D312" s="180" t="s">
        <v>187</v>
      </c>
      <c r="E312" s="181" t="s">
        <v>2888</v>
      </c>
      <c r="F312" s="182" t="s">
        <v>2889</v>
      </c>
      <c r="G312" s="183" t="s">
        <v>1314</v>
      </c>
      <c r="H312" s="184">
        <v>1</v>
      </c>
      <c r="I312" s="185"/>
      <c r="J312" s="186">
        <f>ROUND(I312*H312,2)</f>
        <v>0</v>
      </c>
      <c r="K312" s="182" t="s">
        <v>449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0</v>
      </c>
      <c r="R312" s="189">
        <f>Q312*H312</f>
        <v>0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339</v>
      </c>
      <c r="AT312" s="191" t="s">
        <v>187</v>
      </c>
      <c r="AU312" s="191" t="s">
        <v>82</v>
      </c>
      <c r="AY312" s="19" t="s">
        <v>185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80</v>
      </c>
      <c r="BK312" s="192">
        <f>ROUND(I312*H312,2)</f>
        <v>0</v>
      </c>
      <c r="BL312" s="19" t="s">
        <v>339</v>
      </c>
      <c r="BM312" s="191" t="s">
        <v>2890</v>
      </c>
    </row>
    <row r="313" spans="1:65" s="13" customFormat="1" ht="11.25">
      <c r="B313" s="198"/>
      <c r="C313" s="199"/>
      <c r="D313" s="200" t="s">
        <v>195</v>
      </c>
      <c r="E313" s="201" t="s">
        <v>19</v>
      </c>
      <c r="F313" s="202" t="s">
        <v>1915</v>
      </c>
      <c r="G313" s="199"/>
      <c r="H313" s="201" t="s">
        <v>19</v>
      </c>
      <c r="I313" s="203"/>
      <c r="J313" s="199"/>
      <c r="K313" s="199"/>
      <c r="L313" s="204"/>
      <c r="M313" s="205"/>
      <c r="N313" s="206"/>
      <c r="O313" s="206"/>
      <c r="P313" s="206"/>
      <c r="Q313" s="206"/>
      <c r="R313" s="206"/>
      <c r="S313" s="206"/>
      <c r="T313" s="207"/>
      <c r="AT313" s="208" t="s">
        <v>195</v>
      </c>
      <c r="AU313" s="208" t="s">
        <v>82</v>
      </c>
      <c r="AV313" s="13" t="s">
        <v>80</v>
      </c>
      <c r="AW313" s="13" t="s">
        <v>35</v>
      </c>
      <c r="AX313" s="13" t="s">
        <v>73</v>
      </c>
      <c r="AY313" s="208" t="s">
        <v>185</v>
      </c>
    </row>
    <row r="314" spans="1:65" s="13" customFormat="1" ht="11.25">
      <c r="B314" s="198"/>
      <c r="C314" s="199"/>
      <c r="D314" s="200" t="s">
        <v>195</v>
      </c>
      <c r="E314" s="201" t="s">
        <v>19</v>
      </c>
      <c r="F314" s="202" t="s">
        <v>2891</v>
      </c>
      <c r="G314" s="199"/>
      <c r="H314" s="201" t="s">
        <v>19</v>
      </c>
      <c r="I314" s="203"/>
      <c r="J314" s="199"/>
      <c r="K314" s="199"/>
      <c r="L314" s="204"/>
      <c r="M314" s="205"/>
      <c r="N314" s="206"/>
      <c r="O314" s="206"/>
      <c r="P314" s="206"/>
      <c r="Q314" s="206"/>
      <c r="R314" s="206"/>
      <c r="S314" s="206"/>
      <c r="T314" s="207"/>
      <c r="AT314" s="208" t="s">
        <v>195</v>
      </c>
      <c r="AU314" s="208" t="s">
        <v>82</v>
      </c>
      <c r="AV314" s="13" t="s">
        <v>80</v>
      </c>
      <c r="AW314" s="13" t="s">
        <v>35</v>
      </c>
      <c r="AX314" s="13" t="s">
        <v>73</v>
      </c>
      <c r="AY314" s="208" t="s">
        <v>185</v>
      </c>
    </row>
    <row r="315" spans="1:65" s="14" customFormat="1" ht="11.25">
      <c r="B315" s="209"/>
      <c r="C315" s="210"/>
      <c r="D315" s="200" t="s">
        <v>195</v>
      </c>
      <c r="E315" s="211" t="s">
        <v>19</v>
      </c>
      <c r="F315" s="212" t="s">
        <v>80</v>
      </c>
      <c r="G315" s="210"/>
      <c r="H315" s="213">
        <v>1</v>
      </c>
      <c r="I315" s="214"/>
      <c r="J315" s="210"/>
      <c r="K315" s="210"/>
      <c r="L315" s="215"/>
      <c r="M315" s="216"/>
      <c r="N315" s="217"/>
      <c r="O315" s="217"/>
      <c r="P315" s="217"/>
      <c r="Q315" s="217"/>
      <c r="R315" s="217"/>
      <c r="S315" s="217"/>
      <c r="T315" s="218"/>
      <c r="AT315" s="219" t="s">
        <v>195</v>
      </c>
      <c r="AU315" s="219" t="s">
        <v>82</v>
      </c>
      <c r="AV315" s="14" t="s">
        <v>82</v>
      </c>
      <c r="AW315" s="14" t="s">
        <v>35</v>
      </c>
      <c r="AX315" s="14" t="s">
        <v>73</v>
      </c>
      <c r="AY315" s="219" t="s">
        <v>185</v>
      </c>
    </row>
    <row r="316" spans="1:65" s="15" customFormat="1" ht="11.25">
      <c r="B316" s="220"/>
      <c r="C316" s="221"/>
      <c r="D316" s="200" t="s">
        <v>195</v>
      </c>
      <c r="E316" s="222" t="s">
        <v>19</v>
      </c>
      <c r="F316" s="223" t="s">
        <v>226</v>
      </c>
      <c r="G316" s="221"/>
      <c r="H316" s="224">
        <v>1</v>
      </c>
      <c r="I316" s="225"/>
      <c r="J316" s="221"/>
      <c r="K316" s="221"/>
      <c r="L316" s="226"/>
      <c r="M316" s="227"/>
      <c r="N316" s="228"/>
      <c r="O316" s="228"/>
      <c r="P316" s="228"/>
      <c r="Q316" s="228"/>
      <c r="R316" s="228"/>
      <c r="S316" s="228"/>
      <c r="T316" s="229"/>
      <c r="AT316" s="230" t="s">
        <v>195</v>
      </c>
      <c r="AU316" s="230" t="s">
        <v>82</v>
      </c>
      <c r="AV316" s="15" t="s">
        <v>135</v>
      </c>
      <c r="AW316" s="15" t="s">
        <v>35</v>
      </c>
      <c r="AX316" s="15" t="s">
        <v>80</v>
      </c>
      <c r="AY316" s="230" t="s">
        <v>185</v>
      </c>
    </row>
    <row r="317" spans="1:65" s="2" customFormat="1" ht="24.2" customHeight="1">
      <c r="A317" s="36"/>
      <c r="B317" s="37"/>
      <c r="C317" s="180" t="s">
        <v>888</v>
      </c>
      <c r="D317" s="180" t="s">
        <v>187</v>
      </c>
      <c r="E317" s="181" t="s">
        <v>1404</v>
      </c>
      <c r="F317" s="182" t="s">
        <v>1405</v>
      </c>
      <c r="G317" s="183" t="s">
        <v>457</v>
      </c>
      <c r="H317" s="231"/>
      <c r="I317" s="185"/>
      <c r="J317" s="186">
        <f>ROUND(I317*H317,2)</f>
        <v>0</v>
      </c>
      <c r="K317" s="182" t="s">
        <v>191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339</v>
      </c>
      <c r="AT317" s="191" t="s">
        <v>187</v>
      </c>
      <c r="AU317" s="191" t="s">
        <v>82</v>
      </c>
      <c r="AY317" s="19" t="s">
        <v>185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80</v>
      </c>
      <c r="BK317" s="192">
        <f>ROUND(I317*H317,2)</f>
        <v>0</v>
      </c>
      <c r="BL317" s="19" t="s">
        <v>339</v>
      </c>
      <c r="BM317" s="191" t="s">
        <v>2892</v>
      </c>
    </row>
    <row r="318" spans="1:65" s="2" customFormat="1" ht="11.25">
      <c r="A318" s="36"/>
      <c r="B318" s="37"/>
      <c r="C318" s="38"/>
      <c r="D318" s="193" t="s">
        <v>193</v>
      </c>
      <c r="E318" s="38"/>
      <c r="F318" s="194" t="s">
        <v>1407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193</v>
      </c>
      <c r="AU318" s="19" t="s">
        <v>82</v>
      </c>
    </row>
    <row r="319" spans="1:65" s="12" customFormat="1" ht="22.9" customHeight="1">
      <c r="B319" s="164"/>
      <c r="C319" s="165"/>
      <c r="D319" s="166" t="s">
        <v>72</v>
      </c>
      <c r="E319" s="178" t="s">
        <v>1408</v>
      </c>
      <c r="F319" s="178" t="s">
        <v>1409</v>
      </c>
      <c r="G319" s="165"/>
      <c r="H319" s="165"/>
      <c r="I319" s="168"/>
      <c r="J319" s="179">
        <f>BK319</f>
        <v>0</v>
      </c>
      <c r="K319" s="165"/>
      <c r="L319" s="170"/>
      <c r="M319" s="171"/>
      <c r="N319" s="172"/>
      <c r="O319" s="172"/>
      <c r="P319" s="173">
        <f>SUM(P320:P339)</f>
        <v>0</v>
      </c>
      <c r="Q319" s="172"/>
      <c r="R319" s="173">
        <f>SUM(R320:R339)</f>
        <v>5.1168000000000003E-3</v>
      </c>
      <c r="S319" s="172"/>
      <c r="T319" s="174">
        <f>SUM(T320:T339)</f>
        <v>0</v>
      </c>
      <c r="AR319" s="175" t="s">
        <v>82</v>
      </c>
      <c r="AT319" s="176" t="s">
        <v>72</v>
      </c>
      <c r="AU319" s="176" t="s">
        <v>80</v>
      </c>
      <c r="AY319" s="175" t="s">
        <v>185</v>
      </c>
      <c r="BK319" s="177">
        <f>SUM(BK320:BK339)</f>
        <v>0</v>
      </c>
    </row>
    <row r="320" spans="1:65" s="2" customFormat="1" ht="16.5" customHeight="1">
      <c r="A320" s="36"/>
      <c r="B320" s="37"/>
      <c r="C320" s="180" t="s">
        <v>893</v>
      </c>
      <c r="D320" s="180" t="s">
        <v>187</v>
      </c>
      <c r="E320" s="181" t="s">
        <v>1411</v>
      </c>
      <c r="F320" s="182" t="s">
        <v>1412</v>
      </c>
      <c r="G320" s="183" t="s">
        <v>240</v>
      </c>
      <c r="H320" s="184">
        <v>6.24</v>
      </c>
      <c r="I320" s="185"/>
      <c r="J320" s="186">
        <f>ROUND(I320*H320,2)</f>
        <v>0</v>
      </c>
      <c r="K320" s="182" t="s">
        <v>191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4.0000000000000003E-5</v>
      </c>
      <c r="R320" s="189">
        <f>Q320*H320</f>
        <v>2.4960000000000005E-4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339</v>
      </c>
      <c r="AT320" s="191" t="s">
        <v>187</v>
      </c>
      <c r="AU320" s="191" t="s">
        <v>82</v>
      </c>
      <c r="AY320" s="19" t="s">
        <v>185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80</v>
      </c>
      <c r="BK320" s="192">
        <f>ROUND(I320*H320,2)</f>
        <v>0</v>
      </c>
      <c r="BL320" s="19" t="s">
        <v>339</v>
      </c>
      <c r="BM320" s="191" t="s">
        <v>2893</v>
      </c>
    </row>
    <row r="321" spans="1:65" s="2" customFormat="1" ht="11.25">
      <c r="A321" s="36"/>
      <c r="B321" s="37"/>
      <c r="C321" s="38"/>
      <c r="D321" s="193" t="s">
        <v>193</v>
      </c>
      <c r="E321" s="38"/>
      <c r="F321" s="194" t="s">
        <v>1414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193</v>
      </c>
      <c r="AU321" s="19" t="s">
        <v>82</v>
      </c>
    </row>
    <row r="322" spans="1:65" s="13" customFormat="1" ht="11.25">
      <c r="B322" s="198"/>
      <c r="C322" s="199"/>
      <c r="D322" s="200" t="s">
        <v>195</v>
      </c>
      <c r="E322" s="201" t="s">
        <v>19</v>
      </c>
      <c r="F322" s="202" t="s">
        <v>2817</v>
      </c>
      <c r="G322" s="199"/>
      <c r="H322" s="201" t="s">
        <v>19</v>
      </c>
      <c r="I322" s="203"/>
      <c r="J322" s="199"/>
      <c r="K322" s="199"/>
      <c r="L322" s="204"/>
      <c r="M322" s="205"/>
      <c r="N322" s="206"/>
      <c r="O322" s="206"/>
      <c r="P322" s="206"/>
      <c r="Q322" s="206"/>
      <c r="R322" s="206"/>
      <c r="S322" s="206"/>
      <c r="T322" s="207"/>
      <c r="AT322" s="208" t="s">
        <v>195</v>
      </c>
      <c r="AU322" s="208" t="s">
        <v>82</v>
      </c>
      <c r="AV322" s="13" t="s">
        <v>80</v>
      </c>
      <c r="AW322" s="13" t="s">
        <v>35</v>
      </c>
      <c r="AX322" s="13" t="s">
        <v>73</v>
      </c>
      <c r="AY322" s="208" t="s">
        <v>185</v>
      </c>
    </row>
    <row r="323" spans="1:65" s="13" customFormat="1" ht="11.25">
      <c r="B323" s="198"/>
      <c r="C323" s="199"/>
      <c r="D323" s="200" t="s">
        <v>195</v>
      </c>
      <c r="E323" s="201" t="s">
        <v>19</v>
      </c>
      <c r="F323" s="202" t="s">
        <v>2863</v>
      </c>
      <c r="G323" s="199"/>
      <c r="H323" s="201" t="s">
        <v>19</v>
      </c>
      <c r="I323" s="203"/>
      <c r="J323" s="199"/>
      <c r="K323" s="199"/>
      <c r="L323" s="204"/>
      <c r="M323" s="205"/>
      <c r="N323" s="206"/>
      <c r="O323" s="206"/>
      <c r="P323" s="206"/>
      <c r="Q323" s="206"/>
      <c r="R323" s="206"/>
      <c r="S323" s="206"/>
      <c r="T323" s="207"/>
      <c r="AT323" s="208" t="s">
        <v>195</v>
      </c>
      <c r="AU323" s="208" t="s">
        <v>82</v>
      </c>
      <c r="AV323" s="13" t="s">
        <v>80</v>
      </c>
      <c r="AW323" s="13" t="s">
        <v>35</v>
      </c>
      <c r="AX323" s="13" t="s">
        <v>73</v>
      </c>
      <c r="AY323" s="208" t="s">
        <v>185</v>
      </c>
    </row>
    <row r="324" spans="1:65" s="14" customFormat="1" ht="11.25">
      <c r="B324" s="209"/>
      <c r="C324" s="210"/>
      <c r="D324" s="200" t="s">
        <v>195</v>
      </c>
      <c r="E324" s="211" t="s">
        <v>19</v>
      </c>
      <c r="F324" s="212" t="s">
        <v>2864</v>
      </c>
      <c r="G324" s="210"/>
      <c r="H324" s="213">
        <v>6.24</v>
      </c>
      <c r="I324" s="214"/>
      <c r="J324" s="210"/>
      <c r="K324" s="210"/>
      <c r="L324" s="215"/>
      <c r="M324" s="216"/>
      <c r="N324" s="217"/>
      <c r="O324" s="217"/>
      <c r="P324" s="217"/>
      <c r="Q324" s="217"/>
      <c r="R324" s="217"/>
      <c r="S324" s="217"/>
      <c r="T324" s="218"/>
      <c r="AT324" s="219" t="s">
        <v>195</v>
      </c>
      <c r="AU324" s="219" t="s">
        <v>82</v>
      </c>
      <c r="AV324" s="14" t="s">
        <v>82</v>
      </c>
      <c r="AW324" s="14" t="s">
        <v>35</v>
      </c>
      <c r="AX324" s="14" t="s">
        <v>73</v>
      </c>
      <c r="AY324" s="219" t="s">
        <v>185</v>
      </c>
    </row>
    <row r="325" spans="1:65" s="15" customFormat="1" ht="11.25">
      <c r="B325" s="220"/>
      <c r="C325" s="221"/>
      <c r="D325" s="200" t="s">
        <v>195</v>
      </c>
      <c r="E325" s="222" t="s">
        <v>19</v>
      </c>
      <c r="F325" s="223" t="s">
        <v>226</v>
      </c>
      <c r="G325" s="221"/>
      <c r="H325" s="224">
        <v>6.24</v>
      </c>
      <c r="I325" s="225"/>
      <c r="J325" s="221"/>
      <c r="K325" s="221"/>
      <c r="L325" s="226"/>
      <c r="M325" s="227"/>
      <c r="N325" s="228"/>
      <c r="O325" s="228"/>
      <c r="P325" s="228"/>
      <c r="Q325" s="228"/>
      <c r="R325" s="228"/>
      <c r="S325" s="228"/>
      <c r="T325" s="229"/>
      <c r="AT325" s="230" t="s">
        <v>195</v>
      </c>
      <c r="AU325" s="230" t="s">
        <v>82</v>
      </c>
      <c r="AV325" s="15" t="s">
        <v>135</v>
      </c>
      <c r="AW325" s="15" t="s">
        <v>35</v>
      </c>
      <c r="AX325" s="15" t="s">
        <v>80</v>
      </c>
      <c r="AY325" s="230" t="s">
        <v>185</v>
      </c>
    </row>
    <row r="326" spans="1:65" s="2" customFormat="1" ht="16.5" customHeight="1">
      <c r="A326" s="36"/>
      <c r="B326" s="37"/>
      <c r="C326" s="180" t="s">
        <v>898</v>
      </c>
      <c r="D326" s="180" t="s">
        <v>187</v>
      </c>
      <c r="E326" s="181" t="s">
        <v>1420</v>
      </c>
      <c r="F326" s="182" t="s">
        <v>1421</v>
      </c>
      <c r="G326" s="183" t="s">
        <v>240</v>
      </c>
      <c r="H326" s="184">
        <v>6.24</v>
      </c>
      <c r="I326" s="185"/>
      <c r="J326" s="186">
        <f>ROUND(I326*H326,2)</f>
        <v>0</v>
      </c>
      <c r="K326" s="182" t="s">
        <v>191</v>
      </c>
      <c r="L326" s="41"/>
      <c r="M326" s="187" t="s">
        <v>19</v>
      </c>
      <c r="N326" s="188" t="s">
        <v>44</v>
      </c>
      <c r="O326" s="66"/>
      <c r="P326" s="189">
        <f>O326*H326</f>
        <v>0</v>
      </c>
      <c r="Q326" s="189">
        <v>5.4000000000000001E-4</v>
      </c>
      <c r="R326" s="189">
        <f>Q326*H326</f>
        <v>3.3696000000000004E-3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339</v>
      </c>
      <c r="AT326" s="191" t="s">
        <v>187</v>
      </c>
      <c r="AU326" s="191" t="s">
        <v>82</v>
      </c>
      <c r="AY326" s="19" t="s">
        <v>185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80</v>
      </c>
      <c r="BK326" s="192">
        <f>ROUND(I326*H326,2)</f>
        <v>0</v>
      </c>
      <c r="BL326" s="19" t="s">
        <v>339</v>
      </c>
      <c r="BM326" s="191" t="s">
        <v>2894</v>
      </c>
    </row>
    <row r="327" spans="1:65" s="2" customFormat="1" ht="11.25">
      <c r="A327" s="36"/>
      <c r="B327" s="37"/>
      <c r="C327" s="38"/>
      <c r="D327" s="193" t="s">
        <v>193</v>
      </c>
      <c r="E327" s="38"/>
      <c r="F327" s="194" t="s">
        <v>1423</v>
      </c>
      <c r="G327" s="38"/>
      <c r="H327" s="38"/>
      <c r="I327" s="195"/>
      <c r="J327" s="38"/>
      <c r="K327" s="38"/>
      <c r="L327" s="41"/>
      <c r="M327" s="196"/>
      <c r="N327" s="197"/>
      <c r="O327" s="66"/>
      <c r="P327" s="66"/>
      <c r="Q327" s="66"/>
      <c r="R327" s="66"/>
      <c r="S327" s="66"/>
      <c r="T327" s="67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193</v>
      </c>
      <c r="AU327" s="19" t="s">
        <v>82</v>
      </c>
    </row>
    <row r="328" spans="1:65" s="13" customFormat="1" ht="11.25">
      <c r="B328" s="198"/>
      <c r="C328" s="199"/>
      <c r="D328" s="200" t="s">
        <v>195</v>
      </c>
      <c r="E328" s="201" t="s">
        <v>19</v>
      </c>
      <c r="F328" s="202" t="s">
        <v>2817</v>
      </c>
      <c r="G328" s="199"/>
      <c r="H328" s="201" t="s">
        <v>19</v>
      </c>
      <c r="I328" s="203"/>
      <c r="J328" s="199"/>
      <c r="K328" s="199"/>
      <c r="L328" s="204"/>
      <c r="M328" s="205"/>
      <c r="N328" s="206"/>
      <c r="O328" s="206"/>
      <c r="P328" s="206"/>
      <c r="Q328" s="206"/>
      <c r="R328" s="206"/>
      <c r="S328" s="206"/>
      <c r="T328" s="207"/>
      <c r="AT328" s="208" t="s">
        <v>195</v>
      </c>
      <c r="AU328" s="208" t="s">
        <v>82</v>
      </c>
      <c r="AV328" s="13" t="s">
        <v>80</v>
      </c>
      <c r="AW328" s="13" t="s">
        <v>35</v>
      </c>
      <c r="AX328" s="13" t="s">
        <v>73</v>
      </c>
      <c r="AY328" s="208" t="s">
        <v>185</v>
      </c>
    </row>
    <row r="329" spans="1:65" s="13" customFormat="1" ht="11.25">
      <c r="B329" s="198"/>
      <c r="C329" s="199"/>
      <c r="D329" s="200" t="s">
        <v>195</v>
      </c>
      <c r="E329" s="201" t="s">
        <v>19</v>
      </c>
      <c r="F329" s="202" t="s">
        <v>2863</v>
      </c>
      <c r="G329" s="199"/>
      <c r="H329" s="201" t="s">
        <v>19</v>
      </c>
      <c r="I329" s="203"/>
      <c r="J329" s="199"/>
      <c r="K329" s="199"/>
      <c r="L329" s="204"/>
      <c r="M329" s="205"/>
      <c r="N329" s="206"/>
      <c r="O329" s="206"/>
      <c r="P329" s="206"/>
      <c r="Q329" s="206"/>
      <c r="R329" s="206"/>
      <c r="S329" s="206"/>
      <c r="T329" s="207"/>
      <c r="AT329" s="208" t="s">
        <v>195</v>
      </c>
      <c r="AU329" s="208" t="s">
        <v>82</v>
      </c>
      <c r="AV329" s="13" t="s">
        <v>80</v>
      </c>
      <c r="AW329" s="13" t="s">
        <v>35</v>
      </c>
      <c r="AX329" s="13" t="s">
        <v>73</v>
      </c>
      <c r="AY329" s="208" t="s">
        <v>185</v>
      </c>
    </row>
    <row r="330" spans="1:65" s="14" customFormat="1" ht="11.25">
      <c r="B330" s="209"/>
      <c r="C330" s="210"/>
      <c r="D330" s="200" t="s">
        <v>195</v>
      </c>
      <c r="E330" s="211" t="s">
        <v>19</v>
      </c>
      <c r="F330" s="212" t="s">
        <v>2864</v>
      </c>
      <c r="G330" s="210"/>
      <c r="H330" s="213">
        <v>6.24</v>
      </c>
      <c r="I330" s="214"/>
      <c r="J330" s="210"/>
      <c r="K330" s="210"/>
      <c r="L330" s="215"/>
      <c r="M330" s="216"/>
      <c r="N330" s="217"/>
      <c r="O330" s="217"/>
      <c r="P330" s="217"/>
      <c r="Q330" s="217"/>
      <c r="R330" s="217"/>
      <c r="S330" s="217"/>
      <c r="T330" s="218"/>
      <c r="AT330" s="219" t="s">
        <v>195</v>
      </c>
      <c r="AU330" s="219" t="s">
        <v>82</v>
      </c>
      <c r="AV330" s="14" t="s">
        <v>82</v>
      </c>
      <c r="AW330" s="14" t="s">
        <v>35</v>
      </c>
      <c r="AX330" s="14" t="s">
        <v>73</v>
      </c>
      <c r="AY330" s="219" t="s">
        <v>185</v>
      </c>
    </row>
    <row r="331" spans="1:65" s="15" customFormat="1" ht="11.25">
      <c r="B331" s="220"/>
      <c r="C331" s="221"/>
      <c r="D331" s="200" t="s">
        <v>195</v>
      </c>
      <c r="E331" s="222" t="s">
        <v>19</v>
      </c>
      <c r="F331" s="223" t="s">
        <v>226</v>
      </c>
      <c r="G331" s="221"/>
      <c r="H331" s="224">
        <v>6.24</v>
      </c>
      <c r="I331" s="225"/>
      <c r="J331" s="221"/>
      <c r="K331" s="221"/>
      <c r="L331" s="226"/>
      <c r="M331" s="227"/>
      <c r="N331" s="228"/>
      <c r="O331" s="228"/>
      <c r="P331" s="228"/>
      <c r="Q331" s="228"/>
      <c r="R331" s="228"/>
      <c r="S331" s="228"/>
      <c r="T331" s="229"/>
      <c r="AT331" s="230" t="s">
        <v>195</v>
      </c>
      <c r="AU331" s="230" t="s">
        <v>82</v>
      </c>
      <c r="AV331" s="15" t="s">
        <v>135</v>
      </c>
      <c r="AW331" s="15" t="s">
        <v>35</v>
      </c>
      <c r="AX331" s="15" t="s">
        <v>80</v>
      </c>
      <c r="AY331" s="230" t="s">
        <v>185</v>
      </c>
    </row>
    <row r="332" spans="1:65" s="2" customFormat="1" ht="16.5" customHeight="1">
      <c r="A332" s="36"/>
      <c r="B332" s="37"/>
      <c r="C332" s="180" t="s">
        <v>904</v>
      </c>
      <c r="D332" s="180" t="s">
        <v>187</v>
      </c>
      <c r="E332" s="181" t="s">
        <v>1436</v>
      </c>
      <c r="F332" s="182" t="s">
        <v>1437</v>
      </c>
      <c r="G332" s="183" t="s">
        <v>240</v>
      </c>
      <c r="H332" s="184">
        <v>6.24</v>
      </c>
      <c r="I332" s="185"/>
      <c r="J332" s="186">
        <f>ROUND(I332*H332,2)</f>
        <v>0</v>
      </c>
      <c r="K332" s="182" t="s">
        <v>191</v>
      </c>
      <c r="L332" s="41"/>
      <c r="M332" s="187" t="s">
        <v>19</v>
      </c>
      <c r="N332" s="188" t="s">
        <v>44</v>
      </c>
      <c r="O332" s="66"/>
      <c r="P332" s="189">
        <f>O332*H332</f>
        <v>0</v>
      </c>
      <c r="Q332" s="189">
        <v>2.4000000000000001E-4</v>
      </c>
      <c r="R332" s="189">
        <f>Q332*H332</f>
        <v>1.4976000000000002E-3</v>
      </c>
      <c r="S332" s="189">
        <v>0</v>
      </c>
      <c r="T332" s="190">
        <f>S332*H332</f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91" t="s">
        <v>339</v>
      </c>
      <c r="AT332" s="191" t="s">
        <v>187</v>
      </c>
      <c r="AU332" s="191" t="s">
        <v>82</v>
      </c>
      <c r="AY332" s="19" t="s">
        <v>185</v>
      </c>
      <c r="BE332" s="192">
        <f>IF(N332="základní",J332,0)</f>
        <v>0</v>
      </c>
      <c r="BF332" s="192">
        <f>IF(N332="snížená",J332,0)</f>
        <v>0</v>
      </c>
      <c r="BG332" s="192">
        <f>IF(N332="zákl. přenesená",J332,0)</f>
        <v>0</v>
      </c>
      <c r="BH332" s="192">
        <f>IF(N332="sníž. přenesená",J332,0)</f>
        <v>0</v>
      </c>
      <c r="BI332" s="192">
        <f>IF(N332="nulová",J332,0)</f>
        <v>0</v>
      </c>
      <c r="BJ332" s="19" t="s">
        <v>80</v>
      </c>
      <c r="BK332" s="192">
        <f>ROUND(I332*H332,2)</f>
        <v>0</v>
      </c>
      <c r="BL332" s="19" t="s">
        <v>339</v>
      </c>
      <c r="BM332" s="191" t="s">
        <v>2895</v>
      </c>
    </row>
    <row r="333" spans="1:65" s="2" customFormat="1" ht="11.25">
      <c r="A333" s="36"/>
      <c r="B333" s="37"/>
      <c r="C333" s="38"/>
      <c r="D333" s="193" t="s">
        <v>193</v>
      </c>
      <c r="E333" s="38"/>
      <c r="F333" s="194" t="s">
        <v>1439</v>
      </c>
      <c r="G333" s="38"/>
      <c r="H333" s="38"/>
      <c r="I333" s="195"/>
      <c r="J333" s="38"/>
      <c r="K333" s="38"/>
      <c r="L333" s="41"/>
      <c r="M333" s="196"/>
      <c r="N333" s="197"/>
      <c r="O333" s="66"/>
      <c r="P333" s="66"/>
      <c r="Q333" s="66"/>
      <c r="R333" s="66"/>
      <c r="S333" s="66"/>
      <c r="T333" s="67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T333" s="19" t="s">
        <v>193</v>
      </c>
      <c r="AU333" s="19" t="s">
        <v>82</v>
      </c>
    </row>
    <row r="334" spans="1:65" s="13" customFormat="1" ht="11.25">
      <c r="B334" s="198"/>
      <c r="C334" s="199"/>
      <c r="D334" s="200" t="s">
        <v>195</v>
      </c>
      <c r="E334" s="201" t="s">
        <v>19</v>
      </c>
      <c r="F334" s="202" t="s">
        <v>2817</v>
      </c>
      <c r="G334" s="199"/>
      <c r="H334" s="201" t="s">
        <v>19</v>
      </c>
      <c r="I334" s="203"/>
      <c r="J334" s="199"/>
      <c r="K334" s="199"/>
      <c r="L334" s="204"/>
      <c r="M334" s="205"/>
      <c r="N334" s="206"/>
      <c r="O334" s="206"/>
      <c r="P334" s="206"/>
      <c r="Q334" s="206"/>
      <c r="R334" s="206"/>
      <c r="S334" s="206"/>
      <c r="T334" s="207"/>
      <c r="AT334" s="208" t="s">
        <v>195</v>
      </c>
      <c r="AU334" s="208" t="s">
        <v>82</v>
      </c>
      <c r="AV334" s="13" t="s">
        <v>80</v>
      </c>
      <c r="AW334" s="13" t="s">
        <v>35</v>
      </c>
      <c r="AX334" s="13" t="s">
        <v>73</v>
      </c>
      <c r="AY334" s="208" t="s">
        <v>185</v>
      </c>
    </row>
    <row r="335" spans="1:65" s="13" customFormat="1" ht="11.25">
      <c r="B335" s="198"/>
      <c r="C335" s="199"/>
      <c r="D335" s="200" t="s">
        <v>195</v>
      </c>
      <c r="E335" s="201" t="s">
        <v>19</v>
      </c>
      <c r="F335" s="202" t="s">
        <v>2863</v>
      </c>
      <c r="G335" s="199"/>
      <c r="H335" s="201" t="s">
        <v>19</v>
      </c>
      <c r="I335" s="203"/>
      <c r="J335" s="199"/>
      <c r="K335" s="199"/>
      <c r="L335" s="204"/>
      <c r="M335" s="205"/>
      <c r="N335" s="206"/>
      <c r="O335" s="206"/>
      <c r="P335" s="206"/>
      <c r="Q335" s="206"/>
      <c r="R335" s="206"/>
      <c r="S335" s="206"/>
      <c r="T335" s="207"/>
      <c r="AT335" s="208" t="s">
        <v>195</v>
      </c>
      <c r="AU335" s="208" t="s">
        <v>82</v>
      </c>
      <c r="AV335" s="13" t="s">
        <v>80</v>
      </c>
      <c r="AW335" s="13" t="s">
        <v>35</v>
      </c>
      <c r="AX335" s="13" t="s">
        <v>73</v>
      </c>
      <c r="AY335" s="208" t="s">
        <v>185</v>
      </c>
    </row>
    <row r="336" spans="1:65" s="14" customFormat="1" ht="11.25">
      <c r="B336" s="209"/>
      <c r="C336" s="210"/>
      <c r="D336" s="200" t="s">
        <v>195</v>
      </c>
      <c r="E336" s="211" t="s">
        <v>19</v>
      </c>
      <c r="F336" s="212" t="s">
        <v>2864</v>
      </c>
      <c r="G336" s="210"/>
      <c r="H336" s="213">
        <v>6.24</v>
      </c>
      <c r="I336" s="214"/>
      <c r="J336" s="210"/>
      <c r="K336" s="210"/>
      <c r="L336" s="215"/>
      <c r="M336" s="216"/>
      <c r="N336" s="217"/>
      <c r="O336" s="217"/>
      <c r="P336" s="217"/>
      <c r="Q336" s="217"/>
      <c r="R336" s="217"/>
      <c r="S336" s="217"/>
      <c r="T336" s="218"/>
      <c r="AT336" s="219" t="s">
        <v>195</v>
      </c>
      <c r="AU336" s="219" t="s">
        <v>82</v>
      </c>
      <c r="AV336" s="14" t="s">
        <v>82</v>
      </c>
      <c r="AW336" s="14" t="s">
        <v>35</v>
      </c>
      <c r="AX336" s="14" t="s">
        <v>73</v>
      </c>
      <c r="AY336" s="219" t="s">
        <v>185</v>
      </c>
    </row>
    <row r="337" spans="1:65" s="15" customFormat="1" ht="11.25">
      <c r="B337" s="220"/>
      <c r="C337" s="221"/>
      <c r="D337" s="200" t="s">
        <v>195</v>
      </c>
      <c r="E337" s="222" t="s">
        <v>19</v>
      </c>
      <c r="F337" s="223" t="s">
        <v>226</v>
      </c>
      <c r="G337" s="221"/>
      <c r="H337" s="224">
        <v>6.24</v>
      </c>
      <c r="I337" s="225"/>
      <c r="J337" s="221"/>
      <c r="K337" s="221"/>
      <c r="L337" s="226"/>
      <c r="M337" s="227"/>
      <c r="N337" s="228"/>
      <c r="O337" s="228"/>
      <c r="P337" s="228"/>
      <c r="Q337" s="228"/>
      <c r="R337" s="228"/>
      <c r="S337" s="228"/>
      <c r="T337" s="229"/>
      <c r="AT337" s="230" t="s">
        <v>195</v>
      </c>
      <c r="AU337" s="230" t="s">
        <v>82</v>
      </c>
      <c r="AV337" s="15" t="s">
        <v>135</v>
      </c>
      <c r="AW337" s="15" t="s">
        <v>35</v>
      </c>
      <c r="AX337" s="15" t="s">
        <v>80</v>
      </c>
      <c r="AY337" s="230" t="s">
        <v>185</v>
      </c>
    </row>
    <row r="338" spans="1:65" s="2" customFormat="1" ht="24.2" customHeight="1">
      <c r="A338" s="36"/>
      <c r="B338" s="37"/>
      <c r="C338" s="180" t="s">
        <v>913</v>
      </c>
      <c r="D338" s="180" t="s">
        <v>187</v>
      </c>
      <c r="E338" s="181" t="s">
        <v>1447</v>
      </c>
      <c r="F338" s="182" t="s">
        <v>1448</v>
      </c>
      <c r="G338" s="183" t="s">
        <v>457</v>
      </c>
      <c r="H338" s="231"/>
      <c r="I338" s="185"/>
      <c r="J338" s="186">
        <f>ROUND(I338*H338,2)</f>
        <v>0</v>
      </c>
      <c r="K338" s="182" t="s">
        <v>191</v>
      </c>
      <c r="L338" s="41"/>
      <c r="M338" s="187" t="s">
        <v>19</v>
      </c>
      <c r="N338" s="188" t="s">
        <v>44</v>
      </c>
      <c r="O338" s="66"/>
      <c r="P338" s="189">
        <f>O338*H338</f>
        <v>0</v>
      </c>
      <c r="Q338" s="189">
        <v>0</v>
      </c>
      <c r="R338" s="189">
        <f>Q338*H338</f>
        <v>0</v>
      </c>
      <c r="S338" s="189">
        <v>0</v>
      </c>
      <c r="T338" s="190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339</v>
      </c>
      <c r="AT338" s="191" t="s">
        <v>187</v>
      </c>
      <c r="AU338" s="191" t="s">
        <v>82</v>
      </c>
      <c r="AY338" s="19" t="s">
        <v>185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19" t="s">
        <v>80</v>
      </c>
      <c r="BK338" s="192">
        <f>ROUND(I338*H338,2)</f>
        <v>0</v>
      </c>
      <c r="BL338" s="19" t="s">
        <v>339</v>
      </c>
      <c r="BM338" s="191" t="s">
        <v>2896</v>
      </c>
    </row>
    <row r="339" spans="1:65" s="2" customFormat="1" ht="11.25">
      <c r="A339" s="36"/>
      <c r="B339" s="37"/>
      <c r="C339" s="38"/>
      <c r="D339" s="193" t="s">
        <v>193</v>
      </c>
      <c r="E339" s="38"/>
      <c r="F339" s="194" t="s">
        <v>1450</v>
      </c>
      <c r="G339" s="38"/>
      <c r="H339" s="38"/>
      <c r="I339" s="195"/>
      <c r="J339" s="38"/>
      <c r="K339" s="38"/>
      <c r="L339" s="41"/>
      <c r="M339" s="196"/>
      <c r="N339" s="197"/>
      <c r="O339" s="66"/>
      <c r="P339" s="66"/>
      <c r="Q339" s="66"/>
      <c r="R339" s="66"/>
      <c r="S339" s="66"/>
      <c r="T339" s="67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T339" s="19" t="s">
        <v>193</v>
      </c>
      <c r="AU339" s="19" t="s">
        <v>82</v>
      </c>
    </row>
    <row r="340" spans="1:65" s="12" customFormat="1" ht="22.9" customHeight="1">
      <c r="B340" s="164"/>
      <c r="C340" s="165"/>
      <c r="D340" s="166" t="s">
        <v>72</v>
      </c>
      <c r="E340" s="178" t="s">
        <v>1451</v>
      </c>
      <c r="F340" s="178" t="s">
        <v>1452</v>
      </c>
      <c r="G340" s="165"/>
      <c r="H340" s="165"/>
      <c r="I340" s="168"/>
      <c r="J340" s="179">
        <f>BK340</f>
        <v>0</v>
      </c>
      <c r="K340" s="165"/>
      <c r="L340" s="170"/>
      <c r="M340" s="171"/>
      <c r="N340" s="172"/>
      <c r="O340" s="172"/>
      <c r="P340" s="173">
        <f>SUM(P341:P354)</f>
        <v>0</v>
      </c>
      <c r="Q340" s="172"/>
      <c r="R340" s="173">
        <f>SUM(R341:R354)</f>
        <v>1.5111719999999999E-2</v>
      </c>
      <c r="S340" s="172"/>
      <c r="T340" s="174">
        <f>SUM(T341:T354)</f>
        <v>0</v>
      </c>
      <c r="AR340" s="175" t="s">
        <v>82</v>
      </c>
      <c r="AT340" s="176" t="s">
        <v>72</v>
      </c>
      <c r="AU340" s="176" t="s">
        <v>80</v>
      </c>
      <c r="AY340" s="175" t="s">
        <v>185</v>
      </c>
      <c r="BK340" s="177">
        <f>SUM(BK341:BK354)</f>
        <v>0</v>
      </c>
    </row>
    <row r="341" spans="1:65" s="2" customFormat="1" ht="24.2" customHeight="1">
      <c r="A341" s="36"/>
      <c r="B341" s="37"/>
      <c r="C341" s="180" t="s">
        <v>929</v>
      </c>
      <c r="D341" s="180" t="s">
        <v>187</v>
      </c>
      <c r="E341" s="181" t="s">
        <v>1454</v>
      </c>
      <c r="F341" s="182" t="s">
        <v>1455</v>
      </c>
      <c r="G341" s="183" t="s">
        <v>240</v>
      </c>
      <c r="H341" s="184">
        <v>20.48</v>
      </c>
      <c r="I341" s="185"/>
      <c r="J341" s="186">
        <f>ROUND(I341*H341,2)</f>
        <v>0</v>
      </c>
      <c r="K341" s="182" t="s">
        <v>191</v>
      </c>
      <c r="L341" s="41"/>
      <c r="M341" s="187" t="s">
        <v>19</v>
      </c>
      <c r="N341" s="188" t="s">
        <v>44</v>
      </c>
      <c r="O341" s="66"/>
      <c r="P341" s="189">
        <f>O341*H341</f>
        <v>0</v>
      </c>
      <c r="Q341" s="189">
        <v>2.5999999999999998E-4</v>
      </c>
      <c r="R341" s="189">
        <f>Q341*H341</f>
        <v>5.3247999999999993E-3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339</v>
      </c>
      <c r="AT341" s="191" t="s">
        <v>187</v>
      </c>
      <c r="AU341" s="191" t="s">
        <v>82</v>
      </c>
      <c r="AY341" s="19" t="s">
        <v>185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80</v>
      </c>
      <c r="BK341" s="192">
        <f>ROUND(I341*H341,2)</f>
        <v>0</v>
      </c>
      <c r="BL341" s="19" t="s">
        <v>339</v>
      </c>
      <c r="BM341" s="191" t="s">
        <v>2897</v>
      </c>
    </row>
    <row r="342" spans="1:65" s="2" customFormat="1" ht="11.25">
      <c r="A342" s="36"/>
      <c r="B342" s="37"/>
      <c r="C342" s="38"/>
      <c r="D342" s="193" t="s">
        <v>193</v>
      </c>
      <c r="E342" s="38"/>
      <c r="F342" s="194" t="s">
        <v>1457</v>
      </c>
      <c r="G342" s="38"/>
      <c r="H342" s="38"/>
      <c r="I342" s="195"/>
      <c r="J342" s="38"/>
      <c r="K342" s="38"/>
      <c r="L342" s="41"/>
      <c r="M342" s="196"/>
      <c r="N342" s="197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193</v>
      </c>
      <c r="AU342" s="19" t="s">
        <v>82</v>
      </c>
    </row>
    <row r="343" spans="1:65" s="13" customFormat="1" ht="11.25">
      <c r="B343" s="198"/>
      <c r="C343" s="199"/>
      <c r="D343" s="200" t="s">
        <v>195</v>
      </c>
      <c r="E343" s="201" t="s">
        <v>19</v>
      </c>
      <c r="F343" s="202" t="s">
        <v>2817</v>
      </c>
      <c r="G343" s="199"/>
      <c r="H343" s="201" t="s">
        <v>19</v>
      </c>
      <c r="I343" s="203"/>
      <c r="J343" s="199"/>
      <c r="K343" s="199"/>
      <c r="L343" s="204"/>
      <c r="M343" s="205"/>
      <c r="N343" s="206"/>
      <c r="O343" s="206"/>
      <c r="P343" s="206"/>
      <c r="Q343" s="206"/>
      <c r="R343" s="206"/>
      <c r="S343" s="206"/>
      <c r="T343" s="207"/>
      <c r="AT343" s="208" t="s">
        <v>195</v>
      </c>
      <c r="AU343" s="208" t="s">
        <v>82</v>
      </c>
      <c r="AV343" s="13" t="s">
        <v>80</v>
      </c>
      <c r="AW343" s="13" t="s">
        <v>35</v>
      </c>
      <c r="AX343" s="13" t="s">
        <v>73</v>
      </c>
      <c r="AY343" s="208" t="s">
        <v>185</v>
      </c>
    </row>
    <row r="344" spans="1:65" s="13" customFormat="1" ht="11.25">
      <c r="B344" s="198"/>
      <c r="C344" s="199"/>
      <c r="D344" s="200" t="s">
        <v>195</v>
      </c>
      <c r="E344" s="201" t="s">
        <v>19</v>
      </c>
      <c r="F344" s="202" t="s">
        <v>2863</v>
      </c>
      <c r="G344" s="199"/>
      <c r="H344" s="201" t="s">
        <v>19</v>
      </c>
      <c r="I344" s="203"/>
      <c r="J344" s="199"/>
      <c r="K344" s="199"/>
      <c r="L344" s="204"/>
      <c r="M344" s="205"/>
      <c r="N344" s="206"/>
      <c r="O344" s="206"/>
      <c r="P344" s="206"/>
      <c r="Q344" s="206"/>
      <c r="R344" s="206"/>
      <c r="S344" s="206"/>
      <c r="T344" s="207"/>
      <c r="AT344" s="208" t="s">
        <v>195</v>
      </c>
      <c r="AU344" s="208" t="s">
        <v>82</v>
      </c>
      <c r="AV344" s="13" t="s">
        <v>80</v>
      </c>
      <c r="AW344" s="13" t="s">
        <v>35</v>
      </c>
      <c r="AX344" s="13" t="s">
        <v>73</v>
      </c>
      <c r="AY344" s="208" t="s">
        <v>185</v>
      </c>
    </row>
    <row r="345" spans="1:65" s="14" customFormat="1" ht="11.25">
      <c r="B345" s="209"/>
      <c r="C345" s="210"/>
      <c r="D345" s="200" t="s">
        <v>195</v>
      </c>
      <c r="E345" s="211" t="s">
        <v>19</v>
      </c>
      <c r="F345" s="212" t="s">
        <v>2851</v>
      </c>
      <c r="G345" s="210"/>
      <c r="H345" s="213">
        <v>22.5</v>
      </c>
      <c r="I345" s="214"/>
      <c r="J345" s="210"/>
      <c r="K345" s="210"/>
      <c r="L345" s="215"/>
      <c r="M345" s="216"/>
      <c r="N345" s="217"/>
      <c r="O345" s="217"/>
      <c r="P345" s="217"/>
      <c r="Q345" s="217"/>
      <c r="R345" s="217"/>
      <c r="S345" s="217"/>
      <c r="T345" s="218"/>
      <c r="AT345" s="219" t="s">
        <v>195</v>
      </c>
      <c r="AU345" s="219" t="s">
        <v>82</v>
      </c>
      <c r="AV345" s="14" t="s">
        <v>82</v>
      </c>
      <c r="AW345" s="14" t="s">
        <v>35</v>
      </c>
      <c r="AX345" s="14" t="s">
        <v>73</v>
      </c>
      <c r="AY345" s="219" t="s">
        <v>185</v>
      </c>
    </row>
    <row r="346" spans="1:65" s="14" customFormat="1" ht="11.25">
      <c r="B346" s="209"/>
      <c r="C346" s="210"/>
      <c r="D346" s="200" t="s">
        <v>195</v>
      </c>
      <c r="E346" s="211" t="s">
        <v>19</v>
      </c>
      <c r="F346" s="212" t="s">
        <v>1465</v>
      </c>
      <c r="G346" s="210"/>
      <c r="H346" s="213">
        <v>-2.02</v>
      </c>
      <c r="I346" s="214"/>
      <c r="J346" s="210"/>
      <c r="K346" s="210"/>
      <c r="L346" s="215"/>
      <c r="M346" s="216"/>
      <c r="N346" s="217"/>
      <c r="O346" s="217"/>
      <c r="P346" s="217"/>
      <c r="Q346" s="217"/>
      <c r="R346" s="217"/>
      <c r="S346" s="217"/>
      <c r="T346" s="218"/>
      <c r="AT346" s="219" t="s">
        <v>195</v>
      </c>
      <c r="AU346" s="219" t="s">
        <v>82</v>
      </c>
      <c r="AV346" s="14" t="s">
        <v>82</v>
      </c>
      <c r="AW346" s="14" t="s">
        <v>35</v>
      </c>
      <c r="AX346" s="14" t="s">
        <v>73</v>
      </c>
      <c r="AY346" s="219" t="s">
        <v>185</v>
      </c>
    </row>
    <row r="347" spans="1:65" s="15" customFormat="1" ht="11.25">
      <c r="B347" s="220"/>
      <c r="C347" s="221"/>
      <c r="D347" s="200" t="s">
        <v>195</v>
      </c>
      <c r="E347" s="222" t="s">
        <v>19</v>
      </c>
      <c r="F347" s="223" t="s">
        <v>226</v>
      </c>
      <c r="G347" s="221"/>
      <c r="H347" s="224">
        <v>20.48</v>
      </c>
      <c r="I347" s="225"/>
      <c r="J347" s="221"/>
      <c r="K347" s="221"/>
      <c r="L347" s="226"/>
      <c r="M347" s="227"/>
      <c r="N347" s="228"/>
      <c r="O347" s="228"/>
      <c r="P347" s="228"/>
      <c r="Q347" s="228"/>
      <c r="R347" s="228"/>
      <c r="S347" s="228"/>
      <c r="T347" s="229"/>
      <c r="AT347" s="230" t="s">
        <v>195</v>
      </c>
      <c r="AU347" s="230" t="s">
        <v>82</v>
      </c>
      <c r="AV347" s="15" t="s">
        <v>135</v>
      </c>
      <c r="AW347" s="15" t="s">
        <v>35</v>
      </c>
      <c r="AX347" s="15" t="s">
        <v>80</v>
      </c>
      <c r="AY347" s="230" t="s">
        <v>185</v>
      </c>
    </row>
    <row r="348" spans="1:65" s="2" customFormat="1" ht="24.2" customHeight="1">
      <c r="A348" s="36"/>
      <c r="B348" s="37"/>
      <c r="C348" s="180" t="s">
        <v>935</v>
      </c>
      <c r="D348" s="180" t="s">
        <v>187</v>
      </c>
      <c r="E348" s="181" t="s">
        <v>2199</v>
      </c>
      <c r="F348" s="182" t="s">
        <v>2200</v>
      </c>
      <c r="G348" s="183" t="s">
        <v>240</v>
      </c>
      <c r="H348" s="184">
        <v>37.642000000000003</v>
      </c>
      <c r="I348" s="185"/>
      <c r="J348" s="186">
        <f>ROUND(I348*H348,2)</f>
        <v>0</v>
      </c>
      <c r="K348" s="182" t="s">
        <v>191</v>
      </c>
      <c r="L348" s="41"/>
      <c r="M348" s="187" t="s">
        <v>19</v>
      </c>
      <c r="N348" s="188" t="s">
        <v>44</v>
      </c>
      <c r="O348" s="66"/>
      <c r="P348" s="189">
        <f>O348*H348</f>
        <v>0</v>
      </c>
      <c r="Q348" s="189">
        <v>2.5999999999999998E-4</v>
      </c>
      <c r="R348" s="189">
        <f>Q348*H348</f>
        <v>9.7869199999999993E-3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339</v>
      </c>
      <c r="AT348" s="191" t="s">
        <v>187</v>
      </c>
      <c r="AU348" s="191" t="s">
        <v>82</v>
      </c>
      <c r="AY348" s="19" t="s">
        <v>185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80</v>
      </c>
      <c r="BK348" s="192">
        <f>ROUND(I348*H348,2)</f>
        <v>0</v>
      </c>
      <c r="BL348" s="19" t="s">
        <v>339</v>
      </c>
      <c r="BM348" s="191" t="s">
        <v>2898</v>
      </c>
    </row>
    <row r="349" spans="1:65" s="2" customFormat="1" ht="11.25">
      <c r="A349" s="36"/>
      <c r="B349" s="37"/>
      <c r="C349" s="38"/>
      <c r="D349" s="193" t="s">
        <v>193</v>
      </c>
      <c r="E349" s="38"/>
      <c r="F349" s="194" t="s">
        <v>2202</v>
      </c>
      <c r="G349" s="38"/>
      <c r="H349" s="38"/>
      <c r="I349" s="195"/>
      <c r="J349" s="38"/>
      <c r="K349" s="38"/>
      <c r="L349" s="41"/>
      <c r="M349" s="196"/>
      <c r="N349" s="197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193</v>
      </c>
      <c r="AU349" s="19" t="s">
        <v>82</v>
      </c>
    </row>
    <row r="350" spans="1:65" s="13" customFormat="1" ht="11.25">
      <c r="B350" s="198"/>
      <c r="C350" s="199"/>
      <c r="D350" s="200" t="s">
        <v>195</v>
      </c>
      <c r="E350" s="201" t="s">
        <v>19</v>
      </c>
      <c r="F350" s="202" t="s">
        <v>2817</v>
      </c>
      <c r="G350" s="199"/>
      <c r="H350" s="201" t="s">
        <v>19</v>
      </c>
      <c r="I350" s="203"/>
      <c r="J350" s="199"/>
      <c r="K350" s="199"/>
      <c r="L350" s="204"/>
      <c r="M350" s="205"/>
      <c r="N350" s="206"/>
      <c r="O350" s="206"/>
      <c r="P350" s="206"/>
      <c r="Q350" s="206"/>
      <c r="R350" s="206"/>
      <c r="S350" s="206"/>
      <c r="T350" s="207"/>
      <c r="AT350" s="208" t="s">
        <v>195</v>
      </c>
      <c r="AU350" s="208" t="s">
        <v>82</v>
      </c>
      <c r="AV350" s="13" t="s">
        <v>80</v>
      </c>
      <c r="AW350" s="13" t="s">
        <v>35</v>
      </c>
      <c r="AX350" s="13" t="s">
        <v>73</v>
      </c>
      <c r="AY350" s="208" t="s">
        <v>185</v>
      </c>
    </row>
    <row r="351" spans="1:65" s="13" customFormat="1" ht="11.25">
      <c r="B351" s="198"/>
      <c r="C351" s="199"/>
      <c r="D351" s="200" t="s">
        <v>195</v>
      </c>
      <c r="E351" s="201" t="s">
        <v>19</v>
      </c>
      <c r="F351" s="202" t="s">
        <v>2865</v>
      </c>
      <c r="G351" s="199"/>
      <c r="H351" s="201" t="s">
        <v>19</v>
      </c>
      <c r="I351" s="203"/>
      <c r="J351" s="199"/>
      <c r="K351" s="199"/>
      <c r="L351" s="204"/>
      <c r="M351" s="205"/>
      <c r="N351" s="206"/>
      <c r="O351" s="206"/>
      <c r="P351" s="206"/>
      <c r="Q351" s="206"/>
      <c r="R351" s="206"/>
      <c r="S351" s="206"/>
      <c r="T351" s="207"/>
      <c r="AT351" s="208" t="s">
        <v>195</v>
      </c>
      <c r="AU351" s="208" t="s">
        <v>82</v>
      </c>
      <c r="AV351" s="13" t="s">
        <v>80</v>
      </c>
      <c r="AW351" s="13" t="s">
        <v>35</v>
      </c>
      <c r="AX351" s="13" t="s">
        <v>73</v>
      </c>
      <c r="AY351" s="208" t="s">
        <v>185</v>
      </c>
    </row>
    <row r="352" spans="1:65" s="14" customFormat="1" ht="11.25">
      <c r="B352" s="209"/>
      <c r="C352" s="210"/>
      <c r="D352" s="200" t="s">
        <v>195</v>
      </c>
      <c r="E352" s="211" t="s">
        <v>19</v>
      </c>
      <c r="F352" s="212" t="s">
        <v>2847</v>
      </c>
      <c r="G352" s="210"/>
      <c r="H352" s="213">
        <v>41.712000000000003</v>
      </c>
      <c r="I352" s="214"/>
      <c r="J352" s="210"/>
      <c r="K352" s="210"/>
      <c r="L352" s="215"/>
      <c r="M352" s="216"/>
      <c r="N352" s="217"/>
      <c r="O352" s="217"/>
      <c r="P352" s="217"/>
      <c r="Q352" s="217"/>
      <c r="R352" s="217"/>
      <c r="S352" s="217"/>
      <c r="T352" s="218"/>
      <c r="AT352" s="219" t="s">
        <v>195</v>
      </c>
      <c r="AU352" s="219" t="s">
        <v>82</v>
      </c>
      <c r="AV352" s="14" t="s">
        <v>82</v>
      </c>
      <c r="AW352" s="14" t="s">
        <v>35</v>
      </c>
      <c r="AX352" s="14" t="s">
        <v>73</v>
      </c>
      <c r="AY352" s="219" t="s">
        <v>185</v>
      </c>
    </row>
    <row r="353" spans="1:65" s="14" customFormat="1" ht="11.25">
      <c r="B353" s="209"/>
      <c r="C353" s="210"/>
      <c r="D353" s="200" t="s">
        <v>195</v>
      </c>
      <c r="E353" s="211" t="s">
        <v>19</v>
      </c>
      <c r="F353" s="212" t="s">
        <v>2848</v>
      </c>
      <c r="G353" s="210"/>
      <c r="H353" s="213">
        <v>-4.07</v>
      </c>
      <c r="I353" s="214"/>
      <c r="J353" s="210"/>
      <c r="K353" s="210"/>
      <c r="L353" s="215"/>
      <c r="M353" s="216"/>
      <c r="N353" s="217"/>
      <c r="O353" s="217"/>
      <c r="P353" s="217"/>
      <c r="Q353" s="217"/>
      <c r="R353" s="217"/>
      <c r="S353" s="217"/>
      <c r="T353" s="218"/>
      <c r="AT353" s="219" t="s">
        <v>195</v>
      </c>
      <c r="AU353" s="219" t="s">
        <v>82</v>
      </c>
      <c r="AV353" s="14" t="s">
        <v>82</v>
      </c>
      <c r="AW353" s="14" t="s">
        <v>35</v>
      </c>
      <c r="AX353" s="14" t="s">
        <v>73</v>
      </c>
      <c r="AY353" s="219" t="s">
        <v>185</v>
      </c>
    </row>
    <row r="354" spans="1:65" s="15" customFormat="1" ht="11.25">
      <c r="B354" s="220"/>
      <c r="C354" s="221"/>
      <c r="D354" s="200" t="s">
        <v>195</v>
      </c>
      <c r="E354" s="222" t="s">
        <v>19</v>
      </c>
      <c r="F354" s="223" t="s">
        <v>226</v>
      </c>
      <c r="G354" s="221"/>
      <c r="H354" s="224">
        <v>37.642000000000003</v>
      </c>
      <c r="I354" s="225"/>
      <c r="J354" s="221"/>
      <c r="K354" s="221"/>
      <c r="L354" s="226"/>
      <c r="M354" s="227"/>
      <c r="N354" s="228"/>
      <c r="O354" s="228"/>
      <c r="P354" s="228"/>
      <c r="Q354" s="228"/>
      <c r="R354" s="228"/>
      <c r="S354" s="228"/>
      <c r="T354" s="229"/>
      <c r="AT354" s="230" t="s">
        <v>195</v>
      </c>
      <c r="AU354" s="230" t="s">
        <v>82</v>
      </c>
      <c r="AV354" s="15" t="s">
        <v>135</v>
      </c>
      <c r="AW354" s="15" t="s">
        <v>35</v>
      </c>
      <c r="AX354" s="15" t="s">
        <v>80</v>
      </c>
      <c r="AY354" s="230" t="s">
        <v>185</v>
      </c>
    </row>
    <row r="355" spans="1:65" s="12" customFormat="1" ht="25.9" customHeight="1">
      <c r="B355" s="164"/>
      <c r="C355" s="165"/>
      <c r="D355" s="166" t="s">
        <v>72</v>
      </c>
      <c r="E355" s="167" t="s">
        <v>452</v>
      </c>
      <c r="F355" s="167" t="s">
        <v>453</v>
      </c>
      <c r="G355" s="165"/>
      <c r="H355" s="165"/>
      <c r="I355" s="168"/>
      <c r="J355" s="169">
        <f>BK355</f>
        <v>0</v>
      </c>
      <c r="K355" s="165"/>
      <c r="L355" s="170"/>
      <c r="M355" s="171"/>
      <c r="N355" s="172"/>
      <c r="O355" s="172"/>
      <c r="P355" s="173">
        <f>P356</f>
        <v>0</v>
      </c>
      <c r="Q355" s="172"/>
      <c r="R355" s="173">
        <f>R356</f>
        <v>0</v>
      </c>
      <c r="S355" s="172"/>
      <c r="T355" s="174">
        <f>T356</f>
        <v>0</v>
      </c>
      <c r="AR355" s="175" t="s">
        <v>250</v>
      </c>
      <c r="AT355" s="176" t="s">
        <v>72</v>
      </c>
      <c r="AU355" s="176" t="s">
        <v>73</v>
      </c>
      <c r="AY355" s="175" t="s">
        <v>185</v>
      </c>
      <c r="BK355" s="177">
        <f>BK356</f>
        <v>0</v>
      </c>
    </row>
    <row r="356" spans="1:65" s="2" customFormat="1" ht="16.5" customHeight="1">
      <c r="A356" s="36"/>
      <c r="B356" s="37"/>
      <c r="C356" s="180" t="s">
        <v>944</v>
      </c>
      <c r="D356" s="180" t="s">
        <v>187</v>
      </c>
      <c r="E356" s="181" t="s">
        <v>2205</v>
      </c>
      <c r="F356" s="182" t="s">
        <v>456</v>
      </c>
      <c r="G356" s="183" t="s">
        <v>457</v>
      </c>
      <c r="H356" s="231"/>
      <c r="I356" s="185"/>
      <c r="J356" s="186">
        <f>ROUND(I356*H356,2)</f>
        <v>0</v>
      </c>
      <c r="K356" s="182" t="s">
        <v>19</v>
      </c>
      <c r="L356" s="41"/>
      <c r="M356" s="232" t="s">
        <v>19</v>
      </c>
      <c r="N356" s="233" t="s">
        <v>44</v>
      </c>
      <c r="O356" s="234"/>
      <c r="P356" s="235">
        <f>O356*H356</f>
        <v>0</v>
      </c>
      <c r="Q356" s="235">
        <v>0</v>
      </c>
      <c r="R356" s="235">
        <f>Q356*H356</f>
        <v>0</v>
      </c>
      <c r="S356" s="235">
        <v>0</v>
      </c>
      <c r="T356" s="236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135</v>
      </c>
      <c r="AT356" s="191" t="s">
        <v>187</v>
      </c>
      <c r="AU356" s="191" t="s">
        <v>80</v>
      </c>
      <c r="AY356" s="19" t="s">
        <v>185</v>
      </c>
      <c r="BE356" s="192">
        <f>IF(N356="základní",J356,0)</f>
        <v>0</v>
      </c>
      <c r="BF356" s="192">
        <f>IF(N356="snížená",J356,0)</f>
        <v>0</v>
      </c>
      <c r="BG356" s="192">
        <f>IF(N356="zákl. přenesená",J356,0)</f>
        <v>0</v>
      </c>
      <c r="BH356" s="192">
        <f>IF(N356="sníž. přenesená",J356,0)</f>
        <v>0</v>
      </c>
      <c r="BI356" s="192">
        <f>IF(N356="nulová",J356,0)</f>
        <v>0</v>
      </c>
      <c r="BJ356" s="19" t="s">
        <v>80</v>
      </c>
      <c r="BK356" s="192">
        <f>ROUND(I356*H356,2)</f>
        <v>0</v>
      </c>
      <c r="BL356" s="19" t="s">
        <v>135</v>
      </c>
      <c r="BM356" s="191" t="s">
        <v>2899</v>
      </c>
    </row>
    <row r="357" spans="1:65" s="2" customFormat="1" ht="6.95" customHeight="1">
      <c r="A357" s="36"/>
      <c r="B357" s="49"/>
      <c r="C357" s="50"/>
      <c r="D357" s="50"/>
      <c r="E357" s="50"/>
      <c r="F357" s="50"/>
      <c r="G357" s="50"/>
      <c r="H357" s="50"/>
      <c r="I357" s="50"/>
      <c r="J357" s="50"/>
      <c r="K357" s="50"/>
      <c r="L357" s="41"/>
      <c r="M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</sheetData>
  <sheetProtection algorithmName="SHA-512" hashValue="DgfY17MUcpJNeCUaz4G3WWwrf/1uIN82InG4oZxcDeOYQ/L9ozgrNzbapLXFbUTJjAnMXImXN7cEJKU2GeYT+w==" saltValue="rosDfv2A8utd3AR5kJXQLOh4CJLYcxU7sOQ5zOp//l2bhcoezG8++h/LypRDUH/mnvmjr0py1Xqjro7yhWH5qw==" spinCount="100000" sheet="1" objects="1" scenarios="1" formatColumns="0" formatRows="0" autoFilter="0"/>
  <autoFilter ref="C97:K356"/>
  <mergeCells count="12">
    <mergeCell ref="E90:H90"/>
    <mergeCell ref="L2:V2"/>
    <mergeCell ref="E50:H50"/>
    <mergeCell ref="E52:H52"/>
    <mergeCell ref="E54:H54"/>
    <mergeCell ref="E86:H86"/>
    <mergeCell ref="E88:H88"/>
    <mergeCell ref="E7:H7"/>
    <mergeCell ref="E9:H9"/>
    <mergeCell ref="E11:H11"/>
    <mergeCell ref="E20:H20"/>
    <mergeCell ref="E29:H29"/>
  </mergeCells>
  <hyperlinks>
    <hyperlink ref="F102" r:id="rId1"/>
    <hyperlink ref="F109" r:id="rId2"/>
    <hyperlink ref="F116" r:id="rId3"/>
    <hyperlink ref="F120" r:id="rId4"/>
    <hyperlink ref="F125" r:id="rId5"/>
    <hyperlink ref="F131" r:id="rId6"/>
    <hyperlink ref="F143" r:id="rId7"/>
    <hyperlink ref="F155" r:id="rId8"/>
    <hyperlink ref="F165" r:id="rId9"/>
    <hyperlink ref="F175" r:id="rId10"/>
    <hyperlink ref="F180" r:id="rId11"/>
    <hyperlink ref="F186" r:id="rId12"/>
    <hyperlink ref="F192" r:id="rId13"/>
    <hyperlink ref="F198" r:id="rId14"/>
    <hyperlink ref="F206" r:id="rId15"/>
    <hyperlink ref="F212" r:id="rId16"/>
    <hyperlink ref="F222" r:id="rId17"/>
    <hyperlink ref="F226" r:id="rId18"/>
    <hyperlink ref="F230" r:id="rId19"/>
    <hyperlink ref="F234" r:id="rId20"/>
    <hyperlink ref="F243" r:id="rId21"/>
    <hyperlink ref="F247" r:id="rId22"/>
    <hyperlink ref="F261" r:id="rId23"/>
    <hyperlink ref="F284" r:id="rId24"/>
    <hyperlink ref="F298" r:id="rId25"/>
    <hyperlink ref="F301" r:id="rId26"/>
    <hyperlink ref="F310" r:id="rId27"/>
    <hyperlink ref="F318" r:id="rId28"/>
    <hyperlink ref="F321" r:id="rId29"/>
    <hyperlink ref="F327" r:id="rId30"/>
    <hyperlink ref="F333" r:id="rId31"/>
    <hyperlink ref="F339" r:id="rId32"/>
    <hyperlink ref="F342" r:id="rId33"/>
    <hyperlink ref="F349" r:id="rId34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AT2" s="19" t="s">
        <v>108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82</v>
      </c>
    </row>
    <row r="4" spans="1:46" s="1" customFormat="1" ht="24.95" customHeight="1">
      <c r="B4" s="22"/>
      <c r="D4" s="112" t="s">
        <v>149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385" t="str">
        <f>'Rekapitulace stavby'!K6</f>
        <v>OU - stavební úpravy objektu ZW - děkanát Lékařské fakulty</v>
      </c>
      <c r="F7" s="386"/>
      <c r="G7" s="386"/>
      <c r="H7" s="386"/>
      <c r="L7" s="22"/>
    </row>
    <row r="8" spans="1:46" s="1" customFormat="1" ht="12" customHeight="1">
      <c r="B8" s="22"/>
      <c r="D8" s="114" t="s">
        <v>150</v>
      </c>
      <c r="L8" s="22"/>
    </row>
    <row r="9" spans="1:46" s="2" customFormat="1" ht="16.5" customHeight="1">
      <c r="A9" s="36"/>
      <c r="B9" s="41"/>
      <c r="C9" s="36"/>
      <c r="D9" s="36"/>
      <c r="E9" s="385" t="s">
        <v>151</v>
      </c>
      <c r="F9" s="387"/>
      <c r="G9" s="387"/>
      <c r="H9" s="387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152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388" t="s">
        <v>2900</v>
      </c>
      <c r="F11" s="387"/>
      <c r="G11" s="387"/>
      <c r="H11" s="387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16. 9. 2021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27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28</v>
      </c>
      <c r="F17" s="36"/>
      <c r="G17" s="36"/>
      <c r="H17" s="36"/>
      <c r="I17" s="114" t="s">
        <v>29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30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389" t="str">
        <f>'Rekapitulace stavby'!E14</f>
        <v>Vyplň údaj</v>
      </c>
      <c r="F20" s="390"/>
      <c r="G20" s="390"/>
      <c r="H20" s="390"/>
      <c r="I20" s="114" t="s">
        <v>29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32</v>
      </c>
      <c r="E22" s="36"/>
      <c r="F22" s="36"/>
      <c r="G22" s="36"/>
      <c r="H22" s="36"/>
      <c r="I22" s="114" t="s">
        <v>26</v>
      </c>
      <c r="J22" s="105" t="s">
        <v>33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34</v>
      </c>
      <c r="F23" s="36"/>
      <c r="G23" s="36"/>
      <c r="H23" s="36"/>
      <c r="I23" s="114" t="s">
        <v>29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36</v>
      </c>
      <c r="E25" s="36"/>
      <c r="F25" s="36"/>
      <c r="G25" s="36"/>
      <c r="H25" s="36"/>
      <c r="I25" s="114" t="s">
        <v>26</v>
      </c>
      <c r="J25" s="105" t="str">
        <f>IF('Rekapitulace stavby'!AN19="","",'Rekapitulace stavby'!AN19)</f>
        <v/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4" t="s">
        <v>29</v>
      </c>
      <c r="J26" s="105" t="str">
        <f>IF('Rekapitulace stavby'!AN20="","",'Rekapitulace stavby'!AN20)</f>
        <v/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391" t="s">
        <v>19</v>
      </c>
      <c r="F29" s="391"/>
      <c r="G29" s="391"/>
      <c r="H29" s="391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ROUND(J96,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ROUND((SUM(BE96:BE364)),  2)</f>
        <v>0</v>
      </c>
      <c r="G35" s="36"/>
      <c r="H35" s="36"/>
      <c r="I35" s="126">
        <v>0.21</v>
      </c>
      <c r="J35" s="125">
        <f>ROUND(((SUM(BE96:BE364))*I35),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ROUND((SUM(BF96:BF364)),  2)</f>
        <v>0</v>
      </c>
      <c r="G36" s="36"/>
      <c r="H36" s="36"/>
      <c r="I36" s="126">
        <v>0.15</v>
      </c>
      <c r="J36" s="125">
        <f>ROUND(((SUM(BF96:BF364))*I36),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ROUND((SUM(BG96:BG364)),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ROUND((SUM(BH96:BH364)),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ROUND((SUM(BI96:BI364)),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154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92" t="str">
        <f>E7</f>
        <v>OU - stavební úpravy objektu ZW - děkanát Lékařské fakulty</v>
      </c>
      <c r="F50" s="393"/>
      <c r="G50" s="393"/>
      <c r="H50" s="393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150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392" t="s">
        <v>151</v>
      </c>
      <c r="F52" s="394"/>
      <c r="G52" s="394"/>
      <c r="H52" s="394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152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40" t="str">
        <f>E11</f>
        <v>08 - Architektonicko - stavební řešení střecha</v>
      </c>
      <c r="F54" s="394"/>
      <c r="G54" s="394"/>
      <c r="H54" s="394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 xml:space="preserve"> </v>
      </c>
      <c r="G56" s="38"/>
      <c r="H56" s="38"/>
      <c r="I56" s="31" t="s">
        <v>23</v>
      </c>
      <c r="J56" s="61" t="str">
        <f>IF(J14="","",J14)</f>
        <v>16. 9. 2021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40.15" customHeight="1">
      <c r="A58" s="36"/>
      <c r="B58" s="37"/>
      <c r="C58" s="31" t="s">
        <v>25</v>
      </c>
      <c r="D58" s="38"/>
      <c r="E58" s="38"/>
      <c r="F58" s="29" t="str">
        <f>E17</f>
        <v>Ostravská univerzita, Dvořákova 138/7, Ostrava</v>
      </c>
      <c r="G58" s="38"/>
      <c r="H58" s="38"/>
      <c r="I58" s="31" t="s">
        <v>32</v>
      </c>
      <c r="J58" s="34" t="str">
        <f>E23</f>
        <v>Ing.arch.Martin Janda,Lomná 1895, Frenštát p.R.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30</v>
      </c>
      <c r="D59" s="38"/>
      <c r="E59" s="38"/>
      <c r="F59" s="29" t="str">
        <f>IF(E20="","",E20)</f>
        <v>Vyplň údaj</v>
      </c>
      <c r="G59" s="38"/>
      <c r="H59" s="38"/>
      <c r="I59" s="31" t="s">
        <v>36</v>
      </c>
      <c r="J59" s="34" t="str">
        <f>E26</f>
        <v xml:space="preserve"> 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155</v>
      </c>
      <c r="D61" s="139"/>
      <c r="E61" s="139"/>
      <c r="F61" s="139"/>
      <c r="G61" s="139"/>
      <c r="H61" s="139"/>
      <c r="I61" s="139"/>
      <c r="J61" s="140" t="s">
        <v>156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157</v>
      </c>
    </row>
    <row r="64" spans="1:47" s="9" customFormat="1" ht="24.95" customHeight="1">
      <c r="B64" s="142"/>
      <c r="C64" s="143"/>
      <c r="D64" s="144" t="s">
        <v>158</v>
      </c>
      <c r="E64" s="145"/>
      <c r="F64" s="145"/>
      <c r="G64" s="145"/>
      <c r="H64" s="145"/>
      <c r="I64" s="145"/>
      <c r="J64" s="146">
        <f>J97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160</v>
      </c>
      <c r="E65" s="150"/>
      <c r="F65" s="150"/>
      <c r="G65" s="150"/>
      <c r="H65" s="150"/>
      <c r="I65" s="150"/>
      <c r="J65" s="151">
        <f>J98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461</v>
      </c>
      <c r="E66" s="150"/>
      <c r="F66" s="150"/>
      <c r="G66" s="150"/>
      <c r="H66" s="150"/>
      <c r="I66" s="150"/>
      <c r="J66" s="151">
        <f>J110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163</v>
      </c>
      <c r="E67" s="150"/>
      <c r="F67" s="150"/>
      <c r="G67" s="150"/>
      <c r="H67" s="150"/>
      <c r="I67" s="150"/>
      <c r="J67" s="151">
        <f>J119</f>
        <v>0</v>
      </c>
      <c r="K67" s="99"/>
      <c r="L67" s="152"/>
    </row>
    <row r="68" spans="1:31" s="9" customFormat="1" ht="24.95" customHeight="1">
      <c r="B68" s="142"/>
      <c r="C68" s="143"/>
      <c r="D68" s="144" t="s">
        <v>164</v>
      </c>
      <c r="E68" s="145"/>
      <c r="F68" s="145"/>
      <c r="G68" s="145"/>
      <c r="H68" s="145"/>
      <c r="I68" s="145"/>
      <c r="J68" s="146">
        <f>J122</f>
        <v>0</v>
      </c>
      <c r="K68" s="143"/>
      <c r="L68" s="147"/>
    </row>
    <row r="69" spans="1:31" s="10" customFormat="1" ht="19.899999999999999" customHeight="1">
      <c r="B69" s="148"/>
      <c r="C69" s="99"/>
      <c r="D69" s="149" t="s">
        <v>165</v>
      </c>
      <c r="E69" s="150"/>
      <c r="F69" s="150"/>
      <c r="G69" s="150"/>
      <c r="H69" s="150"/>
      <c r="I69" s="150"/>
      <c r="J69" s="151">
        <f>J123</f>
        <v>0</v>
      </c>
      <c r="K69" s="99"/>
      <c r="L69" s="152"/>
    </row>
    <row r="70" spans="1:31" s="10" customFormat="1" ht="19.899999999999999" customHeight="1">
      <c r="B70" s="148"/>
      <c r="C70" s="99"/>
      <c r="D70" s="149" t="s">
        <v>166</v>
      </c>
      <c r="E70" s="150"/>
      <c r="F70" s="150"/>
      <c r="G70" s="150"/>
      <c r="H70" s="150"/>
      <c r="I70" s="150"/>
      <c r="J70" s="151">
        <f>J248</f>
        <v>0</v>
      </c>
      <c r="K70" s="99"/>
      <c r="L70" s="152"/>
    </row>
    <row r="71" spans="1:31" s="10" customFormat="1" ht="19.899999999999999" customHeight="1">
      <c r="B71" s="148"/>
      <c r="C71" s="99"/>
      <c r="D71" s="149" t="s">
        <v>1035</v>
      </c>
      <c r="E71" s="150"/>
      <c r="F71" s="150"/>
      <c r="G71" s="150"/>
      <c r="H71" s="150"/>
      <c r="I71" s="150"/>
      <c r="J71" s="151">
        <f>J310</f>
        <v>0</v>
      </c>
      <c r="K71" s="99"/>
      <c r="L71" s="152"/>
    </row>
    <row r="72" spans="1:31" s="10" customFormat="1" ht="19.899999999999999" customHeight="1">
      <c r="B72" s="148"/>
      <c r="C72" s="99"/>
      <c r="D72" s="149" t="s">
        <v>2901</v>
      </c>
      <c r="E72" s="150"/>
      <c r="F72" s="150"/>
      <c r="G72" s="150"/>
      <c r="H72" s="150"/>
      <c r="I72" s="150"/>
      <c r="J72" s="151">
        <f>J318</f>
        <v>0</v>
      </c>
      <c r="K72" s="99"/>
      <c r="L72" s="152"/>
    </row>
    <row r="73" spans="1:31" s="10" customFormat="1" ht="19.899999999999999" customHeight="1">
      <c r="B73" s="148"/>
      <c r="C73" s="99"/>
      <c r="D73" s="149" t="s">
        <v>1037</v>
      </c>
      <c r="E73" s="150"/>
      <c r="F73" s="150"/>
      <c r="G73" s="150"/>
      <c r="H73" s="150"/>
      <c r="I73" s="150"/>
      <c r="J73" s="151">
        <f>J327</f>
        <v>0</v>
      </c>
      <c r="K73" s="99"/>
      <c r="L73" s="152"/>
    </row>
    <row r="74" spans="1:31" s="9" customFormat="1" ht="24.95" customHeight="1">
      <c r="B74" s="142"/>
      <c r="C74" s="143"/>
      <c r="D74" s="144" t="s">
        <v>169</v>
      </c>
      <c r="E74" s="145"/>
      <c r="F74" s="145"/>
      <c r="G74" s="145"/>
      <c r="H74" s="145"/>
      <c r="I74" s="145"/>
      <c r="J74" s="146">
        <f>J363</f>
        <v>0</v>
      </c>
      <c r="K74" s="143"/>
      <c r="L74" s="147"/>
    </row>
    <row r="75" spans="1:31" s="2" customFormat="1" ht="21.7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80" spans="1:31" s="2" customFormat="1" ht="6.95" customHeight="1">
      <c r="A80" s="36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24.95" customHeight="1">
      <c r="A81" s="36"/>
      <c r="B81" s="37"/>
      <c r="C81" s="25" t="s">
        <v>170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2" customHeight="1">
      <c r="A83" s="36"/>
      <c r="B83" s="37"/>
      <c r="C83" s="31" t="s">
        <v>16</v>
      </c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6.5" customHeight="1">
      <c r="A84" s="36"/>
      <c r="B84" s="37"/>
      <c r="C84" s="38"/>
      <c r="D84" s="38"/>
      <c r="E84" s="392" t="str">
        <f>E7</f>
        <v>OU - stavební úpravy objektu ZW - děkanát Lékařské fakulty</v>
      </c>
      <c r="F84" s="393"/>
      <c r="G84" s="393"/>
      <c r="H84" s="393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1" customFormat="1" ht="12" customHeight="1">
      <c r="B85" s="23"/>
      <c r="C85" s="31" t="s">
        <v>150</v>
      </c>
      <c r="D85" s="24"/>
      <c r="E85" s="24"/>
      <c r="F85" s="24"/>
      <c r="G85" s="24"/>
      <c r="H85" s="24"/>
      <c r="I85" s="24"/>
      <c r="J85" s="24"/>
      <c r="K85" s="24"/>
      <c r="L85" s="22"/>
    </row>
    <row r="86" spans="1:63" s="2" customFormat="1" ht="16.5" customHeight="1">
      <c r="A86" s="36"/>
      <c r="B86" s="37"/>
      <c r="C86" s="38"/>
      <c r="D86" s="38"/>
      <c r="E86" s="392" t="s">
        <v>151</v>
      </c>
      <c r="F86" s="394"/>
      <c r="G86" s="394"/>
      <c r="H86" s="394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152</v>
      </c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40" t="str">
        <f>E11</f>
        <v>08 - Architektonicko - stavební řešení střecha</v>
      </c>
      <c r="F88" s="394"/>
      <c r="G88" s="394"/>
      <c r="H88" s="394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F14</f>
        <v xml:space="preserve"> </v>
      </c>
      <c r="G90" s="38"/>
      <c r="H90" s="38"/>
      <c r="I90" s="31" t="s">
        <v>23</v>
      </c>
      <c r="J90" s="61" t="str">
        <f>IF(J14="","",J14)</f>
        <v>16. 9. 2021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40.15" customHeight="1">
      <c r="A92" s="36"/>
      <c r="B92" s="37"/>
      <c r="C92" s="31" t="s">
        <v>25</v>
      </c>
      <c r="D92" s="38"/>
      <c r="E92" s="38"/>
      <c r="F92" s="29" t="str">
        <f>E17</f>
        <v>Ostravská univerzita, Dvořákova 138/7, Ostrava</v>
      </c>
      <c r="G92" s="38"/>
      <c r="H92" s="38"/>
      <c r="I92" s="31" t="s">
        <v>32</v>
      </c>
      <c r="J92" s="34" t="str">
        <f>E23</f>
        <v>Ing.arch.Martin Janda,Lomná 1895, Frenštát p.R.</v>
      </c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5.2" customHeight="1">
      <c r="A93" s="36"/>
      <c r="B93" s="37"/>
      <c r="C93" s="31" t="s">
        <v>30</v>
      </c>
      <c r="D93" s="38"/>
      <c r="E93" s="38"/>
      <c r="F93" s="29" t="str">
        <f>IF(E20="","",E20)</f>
        <v>Vyplň údaj</v>
      </c>
      <c r="G93" s="38"/>
      <c r="H93" s="38"/>
      <c r="I93" s="31" t="s">
        <v>36</v>
      </c>
      <c r="J93" s="34" t="str">
        <f>E26</f>
        <v xml:space="preserve"> </v>
      </c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38"/>
      <c r="J94" s="38"/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53"/>
      <c r="B95" s="154"/>
      <c r="C95" s="155" t="s">
        <v>171</v>
      </c>
      <c r="D95" s="156" t="s">
        <v>58</v>
      </c>
      <c r="E95" s="156" t="s">
        <v>54</v>
      </c>
      <c r="F95" s="156" t="s">
        <v>55</v>
      </c>
      <c r="G95" s="156" t="s">
        <v>172</v>
      </c>
      <c r="H95" s="156" t="s">
        <v>173</v>
      </c>
      <c r="I95" s="156" t="s">
        <v>174</v>
      </c>
      <c r="J95" s="156" t="s">
        <v>156</v>
      </c>
      <c r="K95" s="157" t="s">
        <v>175</v>
      </c>
      <c r="L95" s="158"/>
      <c r="M95" s="70" t="s">
        <v>19</v>
      </c>
      <c r="N95" s="71" t="s">
        <v>43</v>
      </c>
      <c r="O95" s="71" t="s">
        <v>176</v>
      </c>
      <c r="P95" s="71" t="s">
        <v>177</v>
      </c>
      <c r="Q95" s="71" t="s">
        <v>178</v>
      </c>
      <c r="R95" s="71" t="s">
        <v>179</v>
      </c>
      <c r="S95" s="71" t="s">
        <v>180</v>
      </c>
      <c r="T95" s="72" t="s">
        <v>181</v>
      </c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</row>
    <row r="96" spans="1:63" s="2" customFormat="1" ht="22.9" customHeight="1">
      <c r="A96" s="36"/>
      <c r="B96" s="37"/>
      <c r="C96" s="77" t="s">
        <v>182</v>
      </c>
      <c r="D96" s="38"/>
      <c r="E96" s="38"/>
      <c r="F96" s="38"/>
      <c r="G96" s="38"/>
      <c r="H96" s="38"/>
      <c r="I96" s="38"/>
      <c r="J96" s="159">
        <f>BK96</f>
        <v>0</v>
      </c>
      <c r="K96" s="38"/>
      <c r="L96" s="41"/>
      <c r="M96" s="73"/>
      <c r="N96" s="160"/>
      <c r="O96" s="74"/>
      <c r="P96" s="161">
        <f>P97+P122+P363</f>
        <v>0</v>
      </c>
      <c r="Q96" s="74"/>
      <c r="R96" s="161">
        <f>R97+R122+R363</f>
        <v>43.041046940000001</v>
      </c>
      <c r="S96" s="74"/>
      <c r="T96" s="162">
        <f>T97+T122+T363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72</v>
      </c>
      <c r="AU96" s="19" t="s">
        <v>157</v>
      </c>
      <c r="BK96" s="163">
        <f>BK97+BK122+BK363</f>
        <v>0</v>
      </c>
    </row>
    <row r="97" spans="1:65" s="12" customFormat="1" ht="25.9" customHeight="1">
      <c r="B97" s="164"/>
      <c r="C97" s="165"/>
      <c r="D97" s="166" t="s">
        <v>72</v>
      </c>
      <c r="E97" s="167" t="s">
        <v>183</v>
      </c>
      <c r="F97" s="167" t="s">
        <v>184</v>
      </c>
      <c r="G97" s="165"/>
      <c r="H97" s="165"/>
      <c r="I97" s="168"/>
      <c r="J97" s="169">
        <f>BK97</f>
        <v>0</v>
      </c>
      <c r="K97" s="165"/>
      <c r="L97" s="170"/>
      <c r="M97" s="171"/>
      <c r="N97" s="172"/>
      <c r="O97" s="172"/>
      <c r="P97" s="173">
        <f>P98+P110+P119</f>
        <v>0</v>
      </c>
      <c r="Q97" s="172"/>
      <c r="R97" s="173">
        <f>R98+R110+R119</f>
        <v>28.930006560000002</v>
      </c>
      <c r="S97" s="172"/>
      <c r="T97" s="174">
        <f>T98+T110+T119</f>
        <v>0</v>
      </c>
      <c r="AR97" s="175" t="s">
        <v>80</v>
      </c>
      <c r="AT97" s="176" t="s">
        <v>72</v>
      </c>
      <c r="AU97" s="176" t="s">
        <v>73</v>
      </c>
      <c r="AY97" s="175" t="s">
        <v>185</v>
      </c>
      <c r="BK97" s="177">
        <f>BK98+BK110+BK119</f>
        <v>0</v>
      </c>
    </row>
    <row r="98" spans="1:65" s="12" customFormat="1" ht="22.9" customHeight="1">
      <c r="B98" s="164"/>
      <c r="C98" s="165"/>
      <c r="D98" s="166" t="s">
        <v>72</v>
      </c>
      <c r="E98" s="178" t="s">
        <v>129</v>
      </c>
      <c r="F98" s="178" t="s">
        <v>227</v>
      </c>
      <c r="G98" s="165"/>
      <c r="H98" s="165"/>
      <c r="I98" s="168"/>
      <c r="J98" s="179">
        <f>BK98</f>
        <v>0</v>
      </c>
      <c r="K98" s="165"/>
      <c r="L98" s="170"/>
      <c r="M98" s="171"/>
      <c r="N98" s="172"/>
      <c r="O98" s="172"/>
      <c r="P98" s="173">
        <f>SUM(P99:P109)</f>
        <v>0</v>
      </c>
      <c r="Q98" s="172"/>
      <c r="R98" s="173">
        <f>SUM(R99:R109)</f>
        <v>28.875664220000001</v>
      </c>
      <c r="S98" s="172"/>
      <c r="T98" s="174">
        <f>SUM(T99:T109)</f>
        <v>0</v>
      </c>
      <c r="AR98" s="175" t="s">
        <v>80</v>
      </c>
      <c r="AT98" s="176" t="s">
        <v>72</v>
      </c>
      <c r="AU98" s="176" t="s">
        <v>80</v>
      </c>
      <c r="AY98" s="175" t="s">
        <v>185</v>
      </c>
      <c r="BK98" s="177">
        <f>SUM(BK99:BK109)</f>
        <v>0</v>
      </c>
    </row>
    <row r="99" spans="1:65" s="2" customFormat="1" ht="24.2" customHeight="1">
      <c r="A99" s="36"/>
      <c r="B99" s="37"/>
      <c r="C99" s="180" t="s">
        <v>80</v>
      </c>
      <c r="D99" s="180" t="s">
        <v>187</v>
      </c>
      <c r="E99" s="181" t="s">
        <v>1041</v>
      </c>
      <c r="F99" s="182" t="s">
        <v>1042</v>
      </c>
      <c r="G99" s="183" t="s">
        <v>240</v>
      </c>
      <c r="H99" s="184">
        <v>162.029</v>
      </c>
      <c r="I99" s="185"/>
      <c r="J99" s="186">
        <f>ROUND(I99*H99,2)</f>
        <v>0</v>
      </c>
      <c r="K99" s="182" t="s">
        <v>191</v>
      </c>
      <c r="L99" s="41"/>
      <c r="M99" s="187" t="s">
        <v>19</v>
      </c>
      <c r="N99" s="188" t="s">
        <v>44</v>
      </c>
      <c r="O99" s="66"/>
      <c r="P99" s="189">
        <f>O99*H99</f>
        <v>0</v>
      </c>
      <c r="Q99" s="189">
        <v>0.14854000000000001</v>
      </c>
      <c r="R99" s="189">
        <f>Q99*H99</f>
        <v>24.06778766</v>
      </c>
      <c r="S99" s="189">
        <v>0</v>
      </c>
      <c r="T99" s="190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135</v>
      </c>
      <c r="AT99" s="191" t="s">
        <v>187</v>
      </c>
      <c r="AU99" s="191" t="s">
        <v>82</v>
      </c>
      <c r="AY99" s="19" t="s">
        <v>185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19" t="s">
        <v>80</v>
      </c>
      <c r="BK99" s="192">
        <f>ROUND(I99*H99,2)</f>
        <v>0</v>
      </c>
      <c r="BL99" s="19" t="s">
        <v>135</v>
      </c>
      <c r="BM99" s="191" t="s">
        <v>2902</v>
      </c>
    </row>
    <row r="100" spans="1:65" s="2" customFormat="1" ht="11.25">
      <c r="A100" s="36"/>
      <c r="B100" s="37"/>
      <c r="C100" s="38"/>
      <c r="D100" s="193" t="s">
        <v>193</v>
      </c>
      <c r="E100" s="38"/>
      <c r="F100" s="194" t="s">
        <v>1044</v>
      </c>
      <c r="G100" s="38"/>
      <c r="H100" s="38"/>
      <c r="I100" s="195"/>
      <c r="J100" s="38"/>
      <c r="K100" s="38"/>
      <c r="L100" s="41"/>
      <c r="M100" s="196"/>
      <c r="N100" s="197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193</v>
      </c>
      <c r="AU100" s="19" t="s">
        <v>82</v>
      </c>
    </row>
    <row r="101" spans="1:65" s="13" customFormat="1" ht="11.25">
      <c r="B101" s="198"/>
      <c r="C101" s="199"/>
      <c r="D101" s="200" t="s">
        <v>195</v>
      </c>
      <c r="E101" s="201" t="s">
        <v>19</v>
      </c>
      <c r="F101" s="202" t="s">
        <v>2903</v>
      </c>
      <c r="G101" s="199"/>
      <c r="H101" s="201" t="s">
        <v>19</v>
      </c>
      <c r="I101" s="203"/>
      <c r="J101" s="199"/>
      <c r="K101" s="199"/>
      <c r="L101" s="204"/>
      <c r="M101" s="205"/>
      <c r="N101" s="206"/>
      <c r="O101" s="206"/>
      <c r="P101" s="206"/>
      <c r="Q101" s="206"/>
      <c r="R101" s="206"/>
      <c r="S101" s="206"/>
      <c r="T101" s="207"/>
      <c r="AT101" s="208" t="s">
        <v>195</v>
      </c>
      <c r="AU101" s="208" t="s">
        <v>82</v>
      </c>
      <c r="AV101" s="13" t="s">
        <v>80</v>
      </c>
      <c r="AW101" s="13" t="s">
        <v>35</v>
      </c>
      <c r="AX101" s="13" t="s">
        <v>73</v>
      </c>
      <c r="AY101" s="208" t="s">
        <v>185</v>
      </c>
    </row>
    <row r="102" spans="1:65" s="14" customFormat="1" ht="11.25">
      <c r="B102" s="209"/>
      <c r="C102" s="210"/>
      <c r="D102" s="200" t="s">
        <v>195</v>
      </c>
      <c r="E102" s="211" t="s">
        <v>19</v>
      </c>
      <c r="F102" s="212" t="s">
        <v>2904</v>
      </c>
      <c r="G102" s="210"/>
      <c r="H102" s="213">
        <v>162.029</v>
      </c>
      <c r="I102" s="214"/>
      <c r="J102" s="210"/>
      <c r="K102" s="210"/>
      <c r="L102" s="215"/>
      <c r="M102" s="216"/>
      <c r="N102" s="217"/>
      <c r="O102" s="217"/>
      <c r="P102" s="217"/>
      <c r="Q102" s="217"/>
      <c r="R102" s="217"/>
      <c r="S102" s="217"/>
      <c r="T102" s="218"/>
      <c r="AT102" s="219" t="s">
        <v>195</v>
      </c>
      <c r="AU102" s="219" t="s">
        <v>82</v>
      </c>
      <c r="AV102" s="14" t="s">
        <v>82</v>
      </c>
      <c r="AW102" s="14" t="s">
        <v>35</v>
      </c>
      <c r="AX102" s="14" t="s">
        <v>73</v>
      </c>
      <c r="AY102" s="219" t="s">
        <v>185</v>
      </c>
    </row>
    <row r="103" spans="1:65" s="15" customFormat="1" ht="11.25">
      <c r="B103" s="220"/>
      <c r="C103" s="221"/>
      <c r="D103" s="200" t="s">
        <v>195</v>
      </c>
      <c r="E103" s="222" t="s">
        <v>19</v>
      </c>
      <c r="F103" s="223" t="s">
        <v>226</v>
      </c>
      <c r="G103" s="221"/>
      <c r="H103" s="224">
        <v>162.029</v>
      </c>
      <c r="I103" s="225"/>
      <c r="J103" s="221"/>
      <c r="K103" s="221"/>
      <c r="L103" s="226"/>
      <c r="M103" s="227"/>
      <c r="N103" s="228"/>
      <c r="O103" s="228"/>
      <c r="P103" s="228"/>
      <c r="Q103" s="228"/>
      <c r="R103" s="228"/>
      <c r="S103" s="228"/>
      <c r="T103" s="229"/>
      <c r="AT103" s="230" t="s">
        <v>195</v>
      </c>
      <c r="AU103" s="230" t="s">
        <v>82</v>
      </c>
      <c r="AV103" s="15" t="s">
        <v>135</v>
      </c>
      <c r="AW103" s="15" t="s">
        <v>35</v>
      </c>
      <c r="AX103" s="15" t="s">
        <v>80</v>
      </c>
      <c r="AY103" s="230" t="s">
        <v>185</v>
      </c>
    </row>
    <row r="104" spans="1:65" s="2" customFormat="1" ht="24.2" customHeight="1">
      <c r="A104" s="36"/>
      <c r="B104" s="37"/>
      <c r="C104" s="180" t="s">
        <v>82</v>
      </c>
      <c r="D104" s="180" t="s">
        <v>187</v>
      </c>
      <c r="E104" s="181" t="s">
        <v>648</v>
      </c>
      <c r="F104" s="182" t="s">
        <v>649</v>
      </c>
      <c r="G104" s="183" t="s">
        <v>240</v>
      </c>
      <c r="H104" s="184">
        <v>23.213000000000001</v>
      </c>
      <c r="I104" s="185"/>
      <c r="J104" s="186">
        <f>ROUND(I104*H104,2)</f>
        <v>0</v>
      </c>
      <c r="K104" s="182" t="s">
        <v>191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0.20712</v>
      </c>
      <c r="R104" s="189">
        <f>Q104*H104</f>
        <v>4.8078765600000004</v>
      </c>
      <c r="S104" s="189">
        <v>0</v>
      </c>
      <c r="T104" s="190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135</v>
      </c>
      <c r="AT104" s="191" t="s">
        <v>187</v>
      </c>
      <c r="AU104" s="191" t="s">
        <v>82</v>
      </c>
      <c r="AY104" s="19" t="s">
        <v>185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80</v>
      </c>
      <c r="BK104" s="192">
        <f>ROUND(I104*H104,2)</f>
        <v>0</v>
      </c>
      <c r="BL104" s="19" t="s">
        <v>135</v>
      </c>
      <c r="BM104" s="191" t="s">
        <v>2905</v>
      </c>
    </row>
    <row r="105" spans="1:65" s="2" customFormat="1" ht="11.25">
      <c r="A105" s="36"/>
      <c r="B105" s="37"/>
      <c r="C105" s="38"/>
      <c r="D105" s="193" t="s">
        <v>193</v>
      </c>
      <c r="E105" s="38"/>
      <c r="F105" s="194" t="s">
        <v>651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193</v>
      </c>
      <c r="AU105" s="19" t="s">
        <v>82</v>
      </c>
    </row>
    <row r="106" spans="1:65" s="13" customFormat="1" ht="11.25">
      <c r="B106" s="198"/>
      <c r="C106" s="199"/>
      <c r="D106" s="200" t="s">
        <v>195</v>
      </c>
      <c r="E106" s="201" t="s">
        <v>19</v>
      </c>
      <c r="F106" s="202" t="s">
        <v>2903</v>
      </c>
      <c r="G106" s="199"/>
      <c r="H106" s="201" t="s">
        <v>19</v>
      </c>
      <c r="I106" s="203"/>
      <c r="J106" s="199"/>
      <c r="K106" s="199"/>
      <c r="L106" s="204"/>
      <c r="M106" s="205"/>
      <c r="N106" s="206"/>
      <c r="O106" s="206"/>
      <c r="P106" s="206"/>
      <c r="Q106" s="206"/>
      <c r="R106" s="206"/>
      <c r="S106" s="206"/>
      <c r="T106" s="207"/>
      <c r="AT106" s="208" t="s">
        <v>195</v>
      </c>
      <c r="AU106" s="208" t="s">
        <v>82</v>
      </c>
      <c r="AV106" s="13" t="s">
        <v>80</v>
      </c>
      <c r="AW106" s="13" t="s">
        <v>35</v>
      </c>
      <c r="AX106" s="13" t="s">
        <v>73</v>
      </c>
      <c r="AY106" s="208" t="s">
        <v>185</v>
      </c>
    </row>
    <row r="107" spans="1:65" s="13" customFormat="1" ht="11.25">
      <c r="B107" s="198"/>
      <c r="C107" s="199"/>
      <c r="D107" s="200" t="s">
        <v>195</v>
      </c>
      <c r="E107" s="201" t="s">
        <v>19</v>
      </c>
      <c r="F107" s="202" t="s">
        <v>2906</v>
      </c>
      <c r="G107" s="199"/>
      <c r="H107" s="201" t="s">
        <v>19</v>
      </c>
      <c r="I107" s="203"/>
      <c r="J107" s="199"/>
      <c r="K107" s="199"/>
      <c r="L107" s="204"/>
      <c r="M107" s="205"/>
      <c r="N107" s="206"/>
      <c r="O107" s="206"/>
      <c r="P107" s="206"/>
      <c r="Q107" s="206"/>
      <c r="R107" s="206"/>
      <c r="S107" s="206"/>
      <c r="T107" s="207"/>
      <c r="AT107" s="208" t="s">
        <v>195</v>
      </c>
      <c r="AU107" s="208" t="s">
        <v>82</v>
      </c>
      <c r="AV107" s="13" t="s">
        <v>80</v>
      </c>
      <c r="AW107" s="13" t="s">
        <v>35</v>
      </c>
      <c r="AX107" s="13" t="s">
        <v>73</v>
      </c>
      <c r="AY107" s="208" t="s">
        <v>185</v>
      </c>
    </row>
    <row r="108" spans="1:65" s="14" customFormat="1" ht="11.25">
      <c r="B108" s="209"/>
      <c r="C108" s="210"/>
      <c r="D108" s="200" t="s">
        <v>195</v>
      </c>
      <c r="E108" s="211" t="s">
        <v>19</v>
      </c>
      <c r="F108" s="212" t="s">
        <v>2907</v>
      </c>
      <c r="G108" s="210"/>
      <c r="H108" s="213">
        <v>23.213000000000001</v>
      </c>
      <c r="I108" s="214"/>
      <c r="J108" s="210"/>
      <c r="K108" s="210"/>
      <c r="L108" s="215"/>
      <c r="M108" s="216"/>
      <c r="N108" s="217"/>
      <c r="O108" s="217"/>
      <c r="P108" s="217"/>
      <c r="Q108" s="217"/>
      <c r="R108" s="217"/>
      <c r="S108" s="217"/>
      <c r="T108" s="218"/>
      <c r="AT108" s="219" t="s">
        <v>195</v>
      </c>
      <c r="AU108" s="219" t="s">
        <v>82</v>
      </c>
      <c r="AV108" s="14" t="s">
        <v>82</v>
      </c>
      <c r="AW108" s="14" t="s">
        <v>35</v>
      </c>
      <c r="AX108" s="14" t="s">
        <v>73</v>
      </c>
      <c r="AY108" s="219" t="s">
        <v>185</v>
      </c>
    </row>
    <row r="109" spans="1:65" s="15" customFormat="1" ht="11.25">
      <c r="B109" s="220"/>
      <c r="C109" s="221"/>
      <c r="D109" s="200" t="s">
        <v>195</v>
      </c>
      <c r="E109" s="222" t="s">
        <v>19</v>
      </c>
      <c r="F109" s="223" t="s">
        <v>226</v>
      </c>
      <c r="G109" s="221"/>
      <c r="H109" s="224">
        <v>23.213000000000001</v>
      </c>
      <c r="I109" s="225"/>
      <c r="J109" s="221"/>
      <c r="K109" s="221"/>
      <c r="L109" s="226"/>
      <c r="M109" s="227"/>
      <c r="N109" s="228"/>
      <c r="O109" s="228"/>
      <c r="P109" s="228"/>
      <c r="Q109" s="228"/>
      <c r="R109" s="228"/>
      <c r="S109" s="228"/>
      <c r="T109" s="229"/>
      <c r="AT109" s="230" t="s">
        <v>195</v>
      </c>
      <c r="AU109" s="230" t="s">
        <v>82</v>
      </c>
      <c r="AV109" s="15" t="s">
        <v>135</v>
      </c>
      <c r="AW109" s="15" t="s">
        <v>35</v>
      </c>
      <c r="AX109" s="15" t="s">
        <v>80</v>
      </c>
      <c r="AY109" s="230" t="s">
        <v>185</v>
      </c>
    </row>
    <row r="110" spans="1:65" s="12" customFormat="1" ht="22.9" customHeight="1">
      <c r="B110" s="164"/>
      <c r="C110" s="165"/>
      <c r="D110" s="166" t="s">
        <v>72</v>
      </c>
      <c r="E110" s="178" t="s">
        <v>255</v>
      </c>
      <c r="F110" s="178" t="s">
        <v>593</v>
      </c>
      <c r="G110" s="165"/>
      <c r="H110" s="165"/>
      <c r="I110" s="168"/>
      <c r="J110" s="179">
        <f>BK110</f>
        <v>0</v>
      </c>
      <c r="K110" s="165"/>
      <c r="L110" s="170"/>
      <c r="M110" s="171"/>
      <c r="N110" s="172"/>
      <c r="O110" s="172"/>
      <c r="P110" s="173">
        <f>SUM(P111:P118)</f>
        <v>0</v>
      </c>
      <c r="Q110" s="172"/>
      <c r="R110" s="173">
        <f>SUM(R111:R118)</f>
        <v>5.4342339999999989E-2</v>
      </c>
      <c r="S110" s="172"/>
      <c r="T110" s="174">
        <f>SUM(T111:T118)</f>
        <v>0</v>
      </c>
      <c r="AR110" s="175" t="s">
        <v>80</v>
      </c>
      <c r="AT110" s="176" t="s">
        <v>72</v>
      </c>
      <c r="AU110" s="176" t="s">
        <v>80</v>
      </c>
      <c r="AY110" s="175" t="s">
        <v>185</v>
      </c>
      <c r="BK110" s="177">
        <f>SUM(BK111:BK118)</f>
        <v>0</v>
      </c>
    </row>
    <row r="111" spans="1:65" s="2" customFormat="1" ht="16.5" customHeight="1">
      <c r="A111" s="36"/>
      <c r="B111" s="37"/>
      <c r="C111" s="180" t="s">
        <v>129</v>
      </c>
      <c r="D111" s="180" t="s">
        <v>187</v>
      </c>
      <c r="E111" s="181" t="s">
        <v>2908</v>
      </c>
      <c r="F111" s="182" t="s">
        <v>2909</v>
      </c>
      <c r="G111" s="183" t="s">
        <v>240</v>
      </c>
      <c r="H111" s="184">
        <v>209.00899999999999</v>
      </c>
      <c r="I111" s="185"/>
      <c r="J111" s="186">
        <f>ROUND(I111*H111,2)</f>
        <v>0</v>
      </c>
      <c r="K111" s="182" t="s">
        <v>191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2.5999999999999998E-4</v>
      </c>
      <c r="R111" s="189">
        <f>Q111*H111</f>
        <v>5.4342339999999989E-2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135</v>
      </c>
      <c r="AT111" s="191" t="s">
        <v>187</v>
      </c>
      <c r="AU111" s="191" t="s">
        <v>82</v>
      </c>
      <c r="AY111" s="19" t="s">
        <v>185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80</v>
      </c>
      <c r="BK111" s="192">
        <f>ROUND(I111*H111,2)</f>
        <v>0</v>
      </c>
      <c r="BL111" s="19" t="s">
        <v>135</v>
      </c>
      <c r="BM111" s="191" t="s">
        <v>2910</v>
      </c>
    </row>
    <row r="112" spans="1:65" s="2" customFormat="1" ht="11.25">
      <c r="A112" s="36"/>
      <c r="B112" s="37"/>
      <c r="C112" s="38"/>
      <c r="D112" s="193" t="s">
        <v>193</v>
      </c>
      <c r="E112" s="38"/>
      <c r="F112" s="194" t="s">
        <v>2911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193</v>
      </c>
      <c r="AU112" s="19" t="s">
        <v>82</v>
      </c>
    </row>
    <row r="113" spans="1:65" s="13" customFormat="1" ht="11.25">
      <c r="B113" s="198"/>
      <c r="C113" s="199"/>
      <c r="D113" s="200" t="s">
        <v>195</v>
      </c>
      <c r="E113" s="201" t="s">
        <v>19</v>
      </c>
      <c r="F113" s="202" t="s">
        <v>2912</v>
      </c>
      <c r="G113" s="199"/>
      <c r="H113" s="201" t="s">
        <v>19</v>
      </c>
      <c r="I113" s="203"/>
      <c r="J113" s="199"/>
      <c r="K113" s="199"/>
      <c r="L113" s="204"/>
      <c r="M113" s="205"/>
      <c r="N113" s="206"/>
      <c r="O113" s="206"/>
      <c r="P113" s="206"/>
      <c r="Q113" s="206"/>
      <c r="R113" s="206"/>
      <c r="S113" s="206"/>
      <c r="T113" s="207"/>
      <c r="AT113" s="208" t="s">
        <v>195</v>
      </c>
      <c r="AU113" s="208" t="s">
        <v>82</v>
      </c>
      <c r="AV113" s="13" t="s">
        <v>80</v>
      </c>
      <c r="AW113" s="13" t="s">
        <v>35</v>
      </c>
      <c r="AX113" s="13" t="s">
        <v>73</v>
      </c>
      <c r="AY113" s="208" t="s">
        <v>185</v>
      </c>
    </row>
    <row r="114" spans="1:65" s="14" customFormat="1" ht="11.25">
      <c r="B114" s="209"/>
      <c r="C114" s="210"/>
      <c r="D114" s="200" t="s">
        <v>195</v>
      </c>
      <c r="E114" s="211" t="s">
        <v>19</v>
      </c>
      <c r="F114" s="212" t="s">
        <v>2913</v>
      </c>
      <c r="G114" s="210"/>
      <c r="H114" s="213">
        <v>156.983</v>
      </c>
      <c r="I114" s="214"/>
      <c r="J114" s="210"/>
      <c r="K114" s="210"/>
      <c r="L114" s="215"/>
      <c r="M114" s="216"/>
      <c r="N114" s="217"/>
      <c r="O114" s="217"/>
      <c r="P114" s="217"/>
      <c r="Q114" s="217"/>
      <c r="R114" s="217"/>
      <c r="S114" s="217"/>
      <c r="T114" s="218"/>
      <c r="AT114" s="219" t="s">
        <v>195</v>
      </c>
      <c r="AU114" s="219" t="s">
        <v>82</v>
      </c>
      <c r="AV114" s="14" t="s">
        <v>82</v>
      </c>
      <c r="AW114" s="14" t="s">
        <v>35</v>
      </c>
      <c r="AX114" s="14" t="s">
        <v>73</v>
      </c>
      <c r="AY114" s="219" t="s">
        <v>185</v>
      </c>
    </row>
    <row r="115" spans="1:65" s="14" customFormat="1" ht="11.25">
      <c r="B115" s="209"/>
      <c r="C115" s="210"/>
      <c r="D115" s="200" t="s">
        <v>195</v>
      </c>
      <c r="E115" s="211" t="s">
        <v>19</v>
      </c>
      <c r="F115" s="212" t="s">
        <v>2914</v>
      </c>
      <c r="G115" s="210"/>
      <c r="H115" s="213">
        <v>32.04</v>
      </c>
      <c r="I115" s="214"/>
      <c r="J115" s="210"/>
      <c r="K115" s="210"/>
      <c r="L115" s="215"/>
      <c r="M115" s="216"/>
      <c r="N115" s="217"/>
      <c r="O115" s="217"/>
      <c r="P115" s="217"/>
      <c r="Q115" s="217"/>
      <c r="R115" s="217"/>
      <c r="S115" s="217"/>
      <c r="T115" s="218"/>
      <c r="AT115" s="219" t="s">
        <v>195</v>
      </c>
      <c r="AU115" s="219" t="s">
        <v>82</v>
      </c>
      <c r="AV115" s="14" t="s">
        <v>82</v>
      </c>
      <c r="AW115" s="14" t="s">
        <v>35</v>
      </c>
      <c r="AX115" s="14" t="s">
        <v>73</v>
      </c>
      <c r="AY115" s="219" t="s">
        <v>185</v>
      </c>
    </row>
    <row r="116" spans="1:65" s="14" customFormat="1" ht="11.25">
      <c r="B116" s="209"/>
      <c r="C116" s="210"/>
      <c r="D116" s="200" t="s">
        <v>195</v>
      </c>
      <c r="E116" s="211" t="s">
        <v>19</v>
      </c>
      <c r="F116" s="212" t="s">
        <v>2915</v>
      </c>
      <c r="G116" s="210"/>
      <c r="H116" s="213">
        <v>14.116</v>
      </c>
      <c r="I116" s="214"/>
      <c r="J116" s="210"/>
      <c r="K116" s="210"/>
      <c r="L116" s="215"/>
      <c r="M116" s="216"/>
      <c r="N116" s="217"/>
      <c r="O116" s="217"/>
      <c r="P116" s="217"/>
      <c r="Q116" s="217"/>
      <c r="R116" s="217"/>
      <c r="S116" s="217"/>
      <c r="T116" s="218"/>
      <c r="AT116" s="219" t="s">
        <v>195</v>
      </c>
      <c r="AU116" s="219" t="s">
        <v>82</v>
      </c>
      <c r="AV116" s="14" t="s">
        <v>82</v>
      </c>
      <c r="AW116" s="14" t="s">
        <v>35</v>
      </c>
      <c r="AX116" s="14" t="s">
        <v>73</v>
      </c>
      <c r="AY116" s="219" t="s">
        <v>185</v>
      </c>
    </row>
    <row r="117" spans="1:65" s="14" customFormat="1" ht="11.25">
      <c r="B117" s="209"/>
      <c r="C117" s="210"/>
      <c r="D117" s="200" t="s">
        <v>195</v>
      </c>
      <c r="E117" s="211" t="s">
        <v>19</v>
      </c>
      <c r="F117" s="212" t="s">
        <v>2916</v>
      </c>
      <c r="G117" s="210"/>
      <c r="H117" s="213">
        <v>5.87</v>
      </c>
      <c r="I117" s="214"/>
      <c r="J117" s="210"/>
      <c r="K117" s="210"/>
      <c r="L117" s="215"/>
      <c r="M117" s="216"/>
      <c r="N117" s="217"/>
      <c r="O117" s="217"/>
      <c r="P117" s="217"/>
      <c r="Q117" s="217"/>
      <c r="R117" s="217"/>
      <c r="S117" s="217"/>
      <c r="T117" s="218"/>
      <c r="AT117" s="219" t="s">
        <v>195</v>
      </c>
      <c r="AU117" s="219" t="s">
        <v>82</v>
      </c>
      <c r="AV117" s="14" t="s">
        <v>82</v>
      </c>
      <c r="AW117" s="14" t="s">
        <v>35</v>
      </c>
      <c r="AX117" s="14" t="s">
        <v>73</v>
      </c>
      <c r="AY117" s="219" t="s">
        <v>185</v>
      </c>
    </row>
    <row r="118" spans="1:65" s="15" customFormat="1" ht="11.25">
      <c r="B118" s="220"/>
      <c r="C118" s="221"/>
      <c r="D118" s="200" t="s">
        <v>195</v>
      </c>
      <c r="E118" s="222" t="s">
        <v>19</v>
      </c>
      <c r="F118" s="223" t="s">
        <v>226</v>
      </c>
      <c r="G118" s="221"/>
      <c r="H118" s="224">
        <v>209.00900000000001</v>
      </c>
      <c r="I118" s="225"/>
      <c r="J118" s="221"/>
      <c r="K118" s="221"/>
      <c r="L118" s="226"/>
      <c r="M118" s="227"/>
      <c r="N118" s="228"/>
      <c r="O118" s="228"/>
      <c r="P118" s="228"/>
      <c r="Q118" s="228"/>
      <c r="R118" s="228"/>
      <c r="S118" s="228"/>
      <c r="T118" s="229"/>
      <c r="AT118" s="230" t="s">
        <v>195</v>
      </c>
      <c r="AU118" s="230" t="s">
        <v>82</v>
      </c>
      <c r="AV118" s="15" t="s">
        <v>135</v>
      </c>
      <c r="AW118" s="15" t="s">
        <v>35</v>
      </c>
      <c r="AX118" s="15" t="s">
        <v>80</v>
      </c>
      <c r="AY118" s="230" t="s">
        <v>185</v>
      </c>
    </row>
    <row r="119" spans="1:65" s="12" customFormat="1" ht="22.9" customHeight="1">
      <c r="B119" s="164"/>
      <c r="C119" s="165"/>
      <c r="D119" s="166" t="s">
        <v>72</v>
      </c>
      <c r="E119" s="178" t="s">
        <v>398</v>
      </c>
      <c r="F119" s="178" t="s">
        <v>399</v>
      </c>
      <c r="G119" s="165"/>
      <c r="H119" s="165"/>
      <c r="I119" s="168"/>
      <c r="J119" s="179">
        <f>BK119</f>
        <v>0</v>
      </c>
      <c r="K119" s="165"/>
      <c r="L119" s="170"/>
      <c r="M119" s="171"/>
      <c r="N119" s="172"/>
      <c r="O119" s="172"/>
      <c r="P119" s="173">
        <f>SUM(P120:P121)</f>
        <v>0</v>
      </c>
      <c r="Q119" s="172"/>
      <c r="R119" s="173">
        <f>SUM(R120:R121)</f>
        <v>0</v>
      </c>
      <c r="S119" s="172"/>
      <c r="T119" s="174">
        <f>SUM(T120:T121)</f>
        <v>0</v>
      </c>
      <c r="AR119" s="175" t="s">
        <v>80</v>
      </c>
      <c r="AT119" s="176" t="s">
        <v>72</v>
      </c>
      <c r="AU119" s="176" t="s">
        <v>80</v>
      </c>
      <c r="AY119" s="175" t="s">
        <v>185</v>
      </c>
      <c r="BK119" s="177">
        <f>SUM(BK120:BK121)</f>
        <v>0</v>
      </c>
    </row>
    <row r="120" spans="1:65" s="2" customFormat="1" ht="37.9" customHeight="1">
      <c r="A120" s="36"/>
      <c r="B120" s="37"/>
      <c r="C120" s="180" t="s">
        <v>135</v>
      </c>
      <c r="D120" s="180" t="s">
        <v>187</v>
      </c>
      <c r="E120" s="181" t="s">
        <v>615</v>
      </c>
      <c r="F120" s="182" t="s">
        <v>616</v>
      </c>
      <c r="G120" s="183" t="s">
        <v>342</v>
      </c>
      <c r="H120" s="184">
        <v>28.93</v>
      </c>
      <c r="I120" s="185"/>
      <c r="J120" s="186">
        <f>ROUND(I120*H120,2)</f>
        <v>0</v>
      </c>
      <c r="K120" s="182" t="s">
        <v>191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135</v>
      </c>
      <c r="AT120" s="191" t="s">
        <v>187</v>
      </c>
      <c r="AU120" s="191" t="s">
        <v>82</v>
      </c>
      <c r="AY120" s="19" t="s">
        <v>185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80</v>
      </c>
      <c r="BK120" s="192">
        <f>ROUND(I120*H120,2)</f>
        <v>0</v>
      </c>
      <c r="BL120" s="19" t="s">
        <v>135</v>
      </c>
      <c r="BM120" s="191" t="s">
        <v>2917</v>
      </c>
    </row>
    <row r="121" spans="1:65" s="2" customFormat="1" ht="11.25">
      <c r="A121" s="36"/>
      <c r="B121" s="37"/>
      <c r="C121" s="38"/>
      <c r="D121" s="193" t="s">
        <v>193</v>
      </c>
      <c r="E121" s="38"/>
      <c r="F121" s="194" t="s">
        <v>618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193</v>
      </c>
      <c r="AU121" s="19" t="s">
        <v>82</v>
      </c>
    </row>
    <row r="122" spans="1:65" s="12" customFormat="1" ht="25.9" customHeight="1">
      <c r="B122" s="164"/>
      <c r="C122" s="165"/>
      <c r="D122" s="166" t="s">
        <v>72</v>
      </c>
      <c r="E122" s="167" t="s">
        <v>405</v>
      </c>
      <c r="F122" s="167" t="s">
        <v>406</v>
      </c>
      <c r="G122" s="165"/>
      <c r="H122" s="165"/>
      <c r="I122" s="168"/>
      <c r="J122" s="169">
        <f>BK122</f>
        <v>0</v>
      </c>
      <c r="K122" s="165"/>
      <c r="L122" s="170"/>
      <c r="M122" s="171"/>
      <c r="N122" s="172"/>
      <c r="O122" s="172"/>
      <c r="P122" s="173">
        <f>P123+P248+P310+P318+P327</f>
        <v>0</v>
      </c>
      <c r="Q122" s="172"/>
      <c r="R122" s="173">
        <f>R123+R248+R310+R318+R327</f>
        <v>14.11104038</v>
      </c>
      <c r="S122" s="172"/>
      <c r="T122" s="174">
        <f>T123+T248+T310+T318+T327</f>
        <v>0</v>
      </c>
      <c r="AR122" s="175" t="s">
        <v>82</v>
      </c>
      <c r="AT122" s="176" t="s">
        <v>72</v>
      </c>
      <c r="AU122" s="176" t="s">
        <v>73</v>
      </c>
      <c r="AY122" s="175" t="s">
        <v>185</v>
      </c>
      <c r="BK122" s="177">
        <f>BK123+BK248+BK310+BK318+BK327</f>
        <v>0</v>
      </c>
    </row>
    <row r="123" spans="1:65" s="12" customFormat="1" ht="22.9" customHeight="1">
      <c r="B123" s="164"/>
      <c r="C123" s="165"/>
      <c r="D123" s="166" t="s">
        <v>72</v>
      </c>
      <c r="E123" s="178" t="s">
        <v>407</v>
      </c>
      <c r="F123" s="178" t="s">
        <v>408</v>
      </c>
      <c r="G123" s="165"/>
      <c r="H123" s="165"/>
      <c r="I123" s="168"/>
      <c r="J123" s="179">
        <f>BK123</f>
        <v>0</v>
      </c>
      <c r="K123" s="165"/>
      <c r="L123" s="170"/>
      <c r="M123" s="171"/>
      <c r="N123" s="172"/>
      <c r="O123" s="172"/>
      <c r="P123" s="173">
        <f>SUM(P124:P247)</f>
        <v>0</v>
      </c>
      <c r="Q123" s="172"/>
      <c r="R123" s="173">
        <f>SUM(R124:R247)</f>
        <v>4.8727092400000007</v>
      </c>
      <c r="S123" s="172"/>
      <c r="T123" s="174">
        <f>SUM(T124:T247)</f>
        <v>0</v>
      </c>
      <c r="AR123" s="175" t="s">
        <v>82</v>
      </c>
      <c r="AT123" s="176" t="s">
        <v>72</v>
      </c>
      <c r="AU123" s="176" t="s">
        <v>80</v>
      </c>
      <c r="AY123" s="175" t="s">
        <v>185</v>
      </c>
      <c r="BK123" s="177">
        <f>SUM(BK124:BK247)</f>
        <v>0</v>
      </c>
    </row>
    <row r="124" spans="1:65" s="2" customFormat="1" ht="24.2" customHeight="1">
      <c r="A124" s="36"/>
      <c r="B124" s="37"/>
      <c r="C124" s="180" t="s">
        <v>250</v>
      </c>
      <c r="D124" s="180" t="s">
        <v>187</v>
      </c>
      <c r="E124" s="181" t="s">
        <v>2403</v>
      </c>
      <c r="F124" s="182" t="s">
        <v>2404</v>
      </c>
      <c r="G124" s="183" t="s">
        <v>240</v>
      </c>
      <c r="H124" s="184">
        <v>433.221</v>
      </c>
      <c r="I124" s="185"/>
      <c r="J124" s="186">
        <f>ROUND(I124*H124,2)</f>
        <v>0</v>
      </c>
      <c r="K124" s="182" t="s">
        <v>191</v>
      </c>
      <c r="L124" s="41"/>
      <c r="M124" s="187" t="s">
        <v>19</v>
      </c>
      <c r="N124" s="188" t="s">
        <v>44</v>
      </c>
      <c r="O124" s="66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339</v>
      </c>
      <c r="AT124" s="191" t="s">
        <v>187</v>
      </c>
      <c r="AU124" s="191" t="s">
        <v>82</v>
      </c>
      <c r="AY124" s="19" t="s">
        <v>185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19" t="s">
        <v>80</v>
      </c>
      <c r="BK124" s="192">
        <f>ROUND(I124*H124,2)</f>
        <v>0</v>
      </c>
      <c r="BL124" s="19" t="s">
        <v>339</v>
      </c>
      <c r="BM124" s="191" t="s">
        <v>2918</v>
      </c>
    </row>
    <row r="125" spans="1:65" s="2" customFormat="1" ht="11.25">
      <c r="A125" s="36"/>
      <c r="B125" s="37"/>
      <c r="C125" s="38"/>
      <c r="D125" s="193" t="s">
        <v>193</v>
      </c>
      <c r="E125" s="38"/>
      <c r="F125" s="194" t="s">
        <v>2406</v>
      </c>
      <c r="G125" s="38"/>
      <c r="H125" s="38"/>
      <c r="I125" s="195"/>
      <c r="J125" s="38"/>
      <c r="K125" s="38"/>
      <c r="L125" s="41"/>
      <c r="M125" s="196"/>
      <c r="N125" s="197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193</v>
      </c>
      <c r="AU125" s="19" t="s">
        <v>82</v>
      </c>
    </row>
    <row r="126" spans="1:65" s="13" customFormat="1" ht="11.25">
      <c r="B126" s="198"/>
      <c r="C126" s="199"/>
      <c r="D126" s="200" t="s">
        <v>195</v>
      </c>
      <c r="E126" s="201" t="s">
        <v>19</v>
      </c>
      <c r="F126" s="202" t="s">
        <v>2903</v>
      </c>
      <c r="G126" s="199"/>
      <c r="H126" s="201" t="s">
        <v>19</v>
      </c>
      <c r="I126" s="203"/>
      <c r="J126" s="199"/>
      <c r="K126" s="199"/>
      <c r="L126" s="204"/>
      <c r="M126" s="205"/>
      <c r="N126" s="206"/>
      <c r="O126" s="206"/>
      <c r="P126" s="206"/>
      <c r="Q126" s="206"/>
      <c r="R126" s="206"/>
      <c r="S126" s="206"/>
      <c r="T126" s="207"/>
      <c r="AT126" s="208" t="s">
        <v>195</v>
      </c>
      <c r="AU126" s="208" t="s">
        <v>82</v>
      </c>
      <c r="AV126" s="13" t="s">
        <v>80</v>
      </c>
      <c r="AW126" s="13" t="s">
        <v>35</v>
      </c>
      <c r="AX126" s="13" t="s">
        <v>73</v>
      </c>
      <c r="AY126" s="208" t="s">
        <v>185</v>
      </c>
    </row>
    <row r="127" spans="1:65" s="14" customFormat="1" ht="11.25">
      <c r="B127" s="209"/>
      <c r="C127" s="210"/>
      <c r="D127" s="200" t="s">
        <v>195</v>
      </c>
      <c r="E127" s="211" t="s">
        <v>19</v>
      </c>
      <c r="F127" s="212" t="s">
        <v>2919</v>
      </c>
      <c r="G127" s="210"/>
      <c r="H127" s="213">
        <v>448.875</v>
      </c>
      <c r="I127" s="214"/>
      <c r="J127" s="210"/>
      <c r="K127" s="210"/>
      <c r="L127" s="215"/>
      <c r="M127" s="216"/>
      <c r="N127" s="217"/>
      <c r="O127" s="217"/>
      <c r="P127" s="217"/>
      <c r="Q127" s="217"/>
      <c r="R127" s="217"/>
      <c r="S127" s="217"/>
      <c r="T127" s="218"/>
      <c r="AT127" s="219" t="s">
        <v>195</v>
      </c>
      <c r="AU127" s="219" t="s">
        <v>82</v>
      </c>
      <c r="AV127" s="14" t="s">
        <v>82</v>
      </c>
      <c r="AW127" s="14" t="s">
        <v>35</v>
      </c>
      <c r="AX127" s="14" t="s">
        <v>73</v>
      </c>
      <c r="AY127" s="219" t="s">
        <v>185</v>
      </c>
    </row>
    <row r="128" spans="1:65" s="14" customFormat="1" ht="11.25">
      <c r="B128" s="209"/>
      <c r="C128" s="210"/>
      <c r="D128" s="200" t="s">
        <v>195</v>
      </c>
      <c r="E128" s="211" t="s">
        <v>19</v>
      </c>
      <c r="F128" s="212" t="s">
        <v>2920</v>
      </c>
      <c r="G128" s="210"/>
      <c r="H128" s="213">
        <v>-26.1</v>
      </c>
      <c r="I128" s="214"/>
      <c r="J128" s="210"/>
      <c r="K128" s="210"/>
      <c r="L128" s="215"/>
      <c r="M128" s="216"/>
      <c r="N128" s="217"/>
      <c r="O128" s="217"/>
      <c r="P128" s="217"/>
      <c r="Q128" s="217"/>
      <c r="R128" s="217"/>
      <c r="S128" s="217"/>
      <c r="T128" s="218"/>
      <c r="AT128" s="219" t="s">
        <v>195</v>
      </c>
      <c r="AU128" s="219" t="s">
        <v>82</v>
      </c>
      <c r="AV128" s="14" t="s">
        <v>82</v>
      </c>
      <c r="AW128" s="14" t="s">
        <v>35</v>
      </c>
      <c r="AX128" s="14" t="s">
        <v>73</v>
      </c>
      <c r="AY128" s="219" t="s">
        <v>185</v>
      </c>
    </row>
    <row r="129" spans="1:65" s="14" customFormat="1" ht="11.25">
      <c r="B129" s="209"/>
      <c r="C129" s="210"/>
      <c r="D129" s="200" t="s">
        <v>195</v>
      </c>
      <c r="E129" s="211" t="s">
        <v>19</v>
      </c>
      <c r="F129" s="212" t="s">
        <v>2921</v>
      </c>
      <c r="G129" s="210"/>
      <c r="H129" s="213">
        <v>-23.76</v>
      </c>
      <c r="I129" s="214"/>
      <c r="J129" s="210"/>
      <c r="K129" s="210"/>
      <c r="L129" s="215"/>
      <c r="M129" s="216"/>
      <c r="N129" s="217"/>
      <c r="O129" s="217"/>
      <c r="P129" s="217"/>
      <c r="Q129" s="217"/>
      <c r="R129" s="217"/>
      <c r="S129" s="217"/>
      <c r="T129" s="218"/>
      <c r="AT129" s="219" t="s">
        <v>195</v>
      </c>
      <c r="AU129" s="219" t="s">
        <v>82</v>
      </c>
      <c r="AV129" s="14" t="s">
        <v>82</v>
      </c>
      <c r="AW129" s="14" t="s">
        <v>35</v>
      </c>
      <c r="AX129" s="14" t="s">
        <v>73</v>
      </c>
      <c r="AY129" s="219" t="s">
        <v>185</v>
      </c>
    </row>
    <row r="130" spans="1:65" s="14" customFormat="1" ht="11.25">
      <c r="B130" s="209"/>
      <c r="C130" s="210"/>
      <c r="D130" s="200" t="s">
        <v>195</v>
      </c>
      <c r="E130" s="211" t="s">
        <v>19</v>
      </c>
      <c r="F130" s="212" t="s">
        <v>1090</v>
      </c>
      <c r="G130" s="210"/>
      <c r="H130" s="213">
        <v>-1.6739999999999999</v>
      </c>
      <c r="I130" s="214"/>
      <c r="J130" s="210"/>
      <c r="K130" s="210"/>
      <c r="L130" s="215"/>
      <c r="M130" s="216"/>
      <c r="N130" s="217"/>
      <c r="O130" s="217"/>
      <c r="P130" s="217"/>
      <c r="Q130" s="217"/>
      <c r="R130" s="217"/>
      <c r="S130" s="217"/>
      <c r="T130" s="218"/>
      <c r="AT130" s="219" t="s">
        <v>195</v>
      </c>
      <c r="AU130" s="219" t="s">
        <v>82</v>
      </c>
      <c r="AV130" s="14" t="s">
        <v>82</v>
      </c>
      <c r="AW130" s="14" t="s">
        <v>35</v>
      </c>
      <c r="AX130" s="14" t="s">
        <v>73</v>
      </c>
      <c r="AY130" s="219" t="s">
        <v>185</v>
      </c>
    </row>
    <row r="131" spans="1:65" s="14" customFormat="1" ht="11.25">
      <c r="B131" s="209"/>
      <c r="C131" s="210"/>
      <c r="D131" s="200" t="s">
        <v>195</v>
      </c>
      <c r="E131" s="211" t="s">
        <v>19</v>
      </c>
      <c r="F131" s="212" t="s">
        <v>2922</v>
      </c>
      <c r="G131" s="210"/>
      <c r="H131" s="213">
        <v>-4.3</v>
      </c>
      <c r="I131" s="214"/>
      <c r="J131" s="210"/>
      <c r="K131" s="210"/>
      <c r="L131" s="215"/>
      <c r="M131" s="216"/>
      <c r="N131" s="217"/>
      <c r="O131" s="217"/>
      <c r="P131" s="217"/>
      <c r="Q131" s="217"/>
      <c r="R131" s="217"/>
      <c r="S131" s="217"/>
      <c r="T131" s="218"/>
      <c r="AT131" s="219" t="s">
        <v>195</v>
      </c>
      <c r="AU131" s="219" t="s">
        <v>82</v>
      </c>
      <c r="AV131" s="14" t="s">
        <v>82</v>
      </c>
      <c r="AW131" s="14" t="s">
        <v>35</v>
      </c>
      <c r="AX131" s="14" t="s">
        <v>73</v>
      </c>
      <c r="AY131" s="219" t="s">
        <v>185</v>
      </c>
    </row>
    <row r="132" spans="1:65" s="13" customFormat="1" ht="11.25">
      <c r="B132" s="198"/>
      <c r="C132" s="199"/>
      <c r="D132" s="200" t="s">
        <v>195</v>
      </c>
      <c r="E132" s="201" t="s">
        <v>19</v>
      </c>
      <c r="F132" s="202" t="s">
        <v>2923</v>
      </c>
      <c r="G132" s="199"/>
      <c r="H132" s="201" t="s">
        <v>19</v>
      </c>
      <c r="I132" s="203"/>
      <c r="J132" s="199"/>
      <c r="K132" s="199"/>
      <c r="L132" s="204"/>
      <c r="M132" s="205"/>
      <c r="N132" s="206"/>
      <c r="O132" s="206"/>
      <c r="P132" s="206"/>
      <c r="Q132" s="206"/>
      <c r="R132" s="206"/>
      <c r="S132" s="206"/>
      <c r="T132" s="207"/>
      <c r="AT132" s="208" t="s">
        <v>195</v>
      </c>
      <c r="AU132" s="208" t="s">
        <v>82</v>
      </c>
      <c r="AV132" s="13" t="s">
        <v>80</v>
      </c>
      <c r="AW132" s="13" t="s">
        <v>35</v>
      </c>
      <c r="AX132" s="13" t="s">
        <v>73</v>
      </c>
      <c r="AY132" s="208" t="s">
        <v>185</v>
      </c>
    </row>
    <row r="133" spans="1:65" s="14" customFormat="1" ht="11.25">
      <c r="B133" s="209"/>
      <c r="C133" s="210"/>
      <c r="D133" s="200" t="s">
        <v>195</v>
      </c>
      <c r="E133" s="211" t="s">
        <v>19</v>
      </c>
      <c r="F133" s="212" t="s">
        <v>2924</v>
      </c>
      <c r="G133" s="210"/>
      <c r="H133" s="213">
        <v>40.18</v>
      </c>
      <c r="I133" s="214"/>
      <c r="J133" s="210"/>
      <c r="K133" s="210"/>
      <c r="L133" s="215"/>
      <c r="M133" s="216"/>
      <c r="N133" s="217"/>
      <c r="O133" s="217"/>
      <c r="P133" s="217"/>
      <c r="Q133" s="217"/>
      <c r="R133" s="217"/>
      <c r="S133" s="217"/>
      <c r="T133" s="218"/>
      <c r="AT133" s="219" t="s">
        <v>195</v>
      </c>
      <c r="AU133" s="219" t="s">
        <v>82</v>
      </c>
      <c r="AV133" s="14" t="s">
        <v>82</v>
      </c>
      <c r="AW133" s="14" t="s">
        <v>35</v>
      </c>
      <c r="AX133" s="14" t="s">
        <v>73</v>
      </c>
      <c r="AY133" s="219" t="s">
        <v>185</v>
      </c>
    </row>
    <row r="134" spans="1:65" s="15" customFormat="1" ht="11.25">
      <c r="B134" s="220"/>
      <c r="C134" s="221"/>
      <c r="D134" s="200" t="s">
        <v>195</v>
      </c>
      <c r="E134" s="222" t="s">
        <v>19</v>
      </c>
      <c r="F134" s="223" t="s">
        <v>226</v>
      </c>
      <c r="G134" s="221"/>
      <c r="H134" s="224">
        <v>433.221</v>
      </c>
      <c r="I134" s="225"/>
      <c r="J134" s="221"/>
      <c r="K134" s="221"/>
      <c r="L134" s="226"/>
      <c r="M134" s="227"/>
      <c r="N134" s="228"/>
      <c r="O134" s="228"/>
      <c r="P134" s="228"/>
      <c r="Q134" s="228"/>
      <c r="R134" s="228"/>
      <c r="S134" s="228"/>
      <c r="T134" s="229"/>
      <c r="AT134" s="230" t="s">
        <v>195</v>
      </c>
      <c r="AU134" s="230" t="s">
        <v>82</v>
      </c>
      <c r="AV134" s="15" t="s">
        <v>135</v>
      </c>
      <c r="AW134" s="15" t="s">
        <v>35</v>
      </c>
      <c r="AX134" s="15" t="s">
        <v>80</v>
      </c>
      <c r="AY134" s="230" t="s">
        <v>185</v>
      </c>
    </row>
    <row r="135" spans="1:65" s="2" customFormat="1" ht="16.5" customHeight="1">
      <c r="A135" s="36"/>
      <c r="B135" s="37"/>
      <c r="C135" s="237" t="s">
        <v>255</v>
      </c>
      <c r="D135" s="237" t="s">
        <v>520</v>
      </c>
      <c r="E135" s="238" t="s">
        <v>625</v>
      </c>
      <c r="F135" s="239" t="s">
        <v>626</v>
      </c>
      <c r="G135" s="240" t="s">
        <v>342</v>
      </c>
      <c r="H135" s="241">
        <v>0.13</v>
      </c>
      <c r="I135" s="242"/>
      <c r="J135" s="243">
        <f>ROUND(I135*H135,2)</f>
        <v>0</v>
      </c>
      <c r="K135" s="239" t="s">
        <v>191</v>
      </c>
      <c r="L135" s="244"/>
      <c r="M135" s="245" t="s">
        <v>19</v>
      </c>
      <c r="N135" s="246" t="s">
        <v>44</v>
      </c>
      <c r="O135" s="66"/>
      <c r="P135" s="189">
        <f>O135*H135</f>
        <v>0</v>
      </c>
      <c r="Q135" s="189">
        <v>1</v>
      </c>
      <c r="R135" s="189">
        <f>Q135*H135</f>
        <v>0.13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627</v>
      </c>
      <c r="AT135" s="191" t="s">
        <v>520</v>
      </c>
      <c r="AU135" s="191" t="s">
        <v>82</v>
      </c>
      <c r="AY135" s="19" t="s">
        <v>185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80</v>
      </c>
      <c r="BK135" s="192">
        <f>ROUND(I135*H135,2)</f>
        <v>0</v>
      </c>
      <c r="BL135" s="19" t="s">
        <v>339</v>
      </c>
      <c r="BM135" s="191" t="s">
        <v>2925</v>
      </c>
    </row>
    <row r="136" spans="1:65" s="13" customFormat="1" ht="11.25">
      <c r="B136" s="198"/>
      <c r="C136" s="199"/>
      <c r="D136" s="200" t="s">
        <v>195</v>
      </c>
      <c r="E136" s="201" t="s">
        <v>19</v>
      </c>
      <c r="F136" s="202" t="s">
        <v>2903</v>
      </c>
      <c r="G136" s="199"/>
      <c r="H136" s="201" t="s">
        <v>19</v>
      </c>
      <c r="I136" s="203"/>
      <c r="J136" s="199"/>
      <c r="K136" s="199"/>
      <c r="L136" s="204"/>
      <c r="M136" s="205"/>
      <c r="N136" s="206"/>
      <c r="O136" s="206"/>
      <c r="P136" s="206"/>
      <c r="Q136" s="206"/>
      <c r="R136" s="206"/>
      <c r="S136" s="206"/>
      <c r="T136" s="207"/>
      <c r="AT136" s="208" t="s">
        <v>195</v>
      </c>
      <c r="AU136" s="208" t="s">
        <v>82</v>
      </c>
      <c r="AV136" s="13" t="s">
        <v>80</v>
      </c>
      <c r="AW136" s="13" t="s">
        <v>35</v>
      </c>
      <c r="AX136" s="13" t="s">
        <v>73</v>
      </c>
      <c r="AY136" s="208" t="s">
        <v>185</v>
      </c>
    </row>
    <row r="137" spans="1:65" s="14" customFormat="1" ht="11.25">
      <c r="B137" s="209"/>
      <c r="C137" s="210"/>
      <c r="D137" s="200" t="s">
        <v>195</v>
      </c>
      <c r="E137" s="211" t="s">
        <v>19</v>
      </c>
      <c r="F137" s="212" t="s">
        <v>2919</v>
      </c>
      <c r="G137" s="210"/>
      <c r="H137" s="213">
        <v>448.875</v>
      </c>
      <c r="I137" s="214"/>
      <c r="J137" s="210"/>
      <c r="K137" s="210"/>
      <c r="L137" s="215"/>
      <c r="M137" s="216"/>
      <c r="N137" s="217"/>
      <c r="O137" s="217"/>
      <c r="P137" s="217"/>
      <c r="Q137" s="217"/>
      <c r="R137" s="217"/>
      <c r="S137" s="217"/>
      <c r="T137" s="218"/>
      <c r="AT137" s="219" t="s">
        <v>195</v>
      </c>
      <c r="AU137" s="219" t="s">
        <v>82</v>
      </c>
      <c r="AV137" s="14" t="s">
        <v>82</v>
      </c>
      <c r="AW137" s="14" t="s">
        <v>35</v>
      </c>
      <c r="AX137" s="14" t="s">
        <v>73</v>
      </c>
      <c r="AY137" s="219" t="s">
        <v>185</v>
      </c>
    </row>
    <row r="138" spans="1:65" s="14" customFormat="1" ht="11.25">
      <c r="B138" s="209"/>
      <c r="C138" s="210"/>
      <c r="D138" s="200" t="s">
        <v>195</v>
      </c>
      <c r="E138" s="211" t="s">
        <v>19</v>
      </c>
      <c r="F138" s="212" t="s">
        <v>2920</v>
      </c>
      <c r="G138" s="210"/>
      <c r="H138" s="213">
        <v>-26.1</v>
      </c>
      <c r="I138" s="214"/>
      <c r="J138" s="210"/>
      <c r="K138" s="210"/>
      <c r="L138" s="215"/>
      <c r="M138" s="216"/>
      <c r="N138" s="217"/>
      <c r="O138" s="217"/>
      <c r="P138" s="217"/>
      <c r="Q138" s="217"/>
      <c r="R138" s="217"/>
      <c r="S138" s="217"/>
      <c r="T138" s="218"/>
      <c r="AT138" s="219" t="s">
        <v>195</v>
      </c>
      <c r="AU138" s="219" t="s">
        <v>82</v>
      </c>
      <c r="AV138" s="14" t="s">
        <v>82</v>
      </c>
      <c r="AW138" s="14" t="s">
        <v>35</v>
      </c>
      <c r="AX138" s="14" t="s">
        <v>73</v>
      </c>
      <c r="AY138" s="219" t="s">
        <v>185</v>
      </c>
    </row>
    <row r="139" spans="1:65" s="14" customFormat="1" ht="11.25">
      <c r="B139" s="209"/>
      <c r="C139" s="210"/>
      <c r="D139" s="200" t="s">
        <v>195</v>
      </c>
      <c r="E139" s="211" t="s">
        <v>19</v>
      </c>
      <c r="F139" s="212" t="s">
        <v>2921</v>
      </c>
      <c r="G139" s="210"/>
      <c r="H139" s="213">
        <v>-23.76</v>
      </c>
      <c r="I139" s="214"/>
      <c r="J139" s="210"/>
      <c r="K139" s="210"/>
      <c r="L139" s="215"/>
      <c r="M139" s="216"/>
      <c r="N139" s="217"/>
      <c r="O139" s="217"/>
      <c r="P139" s="217"/>
      <c r="Q139" s="217"/>
      <c r="R139" s="217"/>
      <c r="S139" s="217"/>
      <c r="T139" s="218"/>
      <c r="AT139" s="219" t="s">
        <v>195</v>
      </c>
      <c r="AU139" s="219" t="s">
        <v>82</v>
      </c>
      <c r="AV139" s="14" t="s">
        <v>82</v>
      </c>
      <c r="AW139" s="14" t="s">
        <v>35</v>
      </c>
      <c r="AX139" s="14" t="s">
        <v>73</v>
      </c>
      <c r="AY139" s="219" t="s">
        <v>185</v>
      </c>
    </row>
    <row r="140" spans="1:65" s="14" customFormat="1" ht="11.25">
      <c r="B140" s="209"/>
      <c r="C140" s="210"/>
      <c r="D140" s="200" t="s">
        <v>195</v>
      </c>
      <c r="E140" s="211" t="s">
        <v>19</v>
      </c>
      <c r="F140" s="212" t="s">
        <v>1090</v>
      </c>
      <c r="G140" s="210"/>
      <c r="H140" s="213">
        <v>-1.6739999999999999</v>
      </c>
      <c r="I140" s="214"/>
      <c r="J140" s="210"/>
      <c r="K140" s="210"/>
      <c r="L140" s="215"/>
      <c r="M140" s="216"/>
      <c r="N140" s="217"/>
      <c r="O140" s="217"/>
      <c r="P140" s="217"/>
      <c r="Q140" s="217"/>
      <c r="R140" s="217"/>
      <c r="S140" s="217"/>
      <c r="T140" s="218"/>
      <c r="AT140" s="219" t="s">
        <v>195</v>
      </c>
      <c r="AU140" s="219" t="s">
        <v>82</v>
      </c>
      <c r="AV140" s="14" t="s">
        <v>82</v>
      </c>
      <c r="AW140" s="14" t="s">
        <v>35</v>
      </c>
      <c r="AX140" s="14" t="s">
        <v>73</v>
      </c>
      <c r="AY140" s="219" t="s">
        <v>185</v>
      </c>
    </row>
    <row r="141" spans="1:65" s="14" customFormat="1" ht="11.25">
      <c r="B141" s="209"/>
      <c r="C141" s="210"/>
      <c r="D141" s="200" t="s">
        <v>195</v>
      </c>
      <c r="E141" s="211" t="s">
        <v>19</v>
      </c>
      <c r="F141" s="212" t="s">
        <v>2922</v>
      </c>
      <c r="G141" s="210"/>
      <c r="H141" s="213">
        <v>-4.3</v>
      </c>
      <c r="I141" s="214"/>
      <c r="J141" s="210"/>
      <c r="K141" s="210"/>
      <c r="L141" s="215"/>
      <c r="M141" s="216"/>
      <c r="N141" s="217"/>
      <c r="O141" s="217"/>
      <c r="P141" s="217"/>
      <c r="Q141" s="217"/>
      <c r="R141" s="217"/>
      <c r="S141" s="217"/>
      <c r="T141" s="218"/>
      <c r="AT141" s="219" t="s">
        <v>195</v>
      </c>
      <c r="AU141" s="219" t="s">
        <v>82</v>
      </c>
      <c r="AV141" s="14" t="s">
        <v>82</v>
      </c>
      <c r="AW141" s="14" t="s">
        <v>35</v>
      </c>
      <c r="AX141" s="14" t="s">
        <v>73</v>
      </c>
      <c r="AY141" s="219" t="s">
        <v>185</v>
      </c>
    </row>
    <row r="142" spans="1:65" s="16" customFormat="1" ht="11.25">
      <c r="B142" s="247"/>
      <c r="C142" s="248"/>
      <c r="D142" s="200" t="s">
        <v>195</v>
      </c>
      <c r="E142" s="249" t="s">
        <v>19</v>
      </c>
      <c r="F142" s="250" t="s">
        <v>727</v>
      </c>
      <c r="G142" s="248"/>
      <c r="H142" s="251">
        <v>393.041</v>
      </c>
      <c r="I142" s="252"/>
      <c r="J142" s="248"/>
      <c r="K142" s="248"/>
      <c r="L142" s="253"/>
      <c r="M142" s="254"/>
      <c r="N142" s="255"/>
      <c r="O142" s="255"/>
      <c r="P142" s="255"/>
      <c r="Q142" s="255"/>
      <c r="R142" s="255"/>
      <c r="S142" s="255"/>
      <c r="T142" s="256"/>
      <c r="AT142" s="257" t="s">
        <v>195</v>
      </c>
      <c r="AU142" s="257" t="s">
        <v>82</v>
      </c>
      <c r="AV142" s="16" t="s">
        <v>129</v>
      </c>
      <c r="AW142" s="16" t="s">
        <v>35</v>
      </c>
      <c r="AX142" s="16" t="s">
        <v>73</v>
      </c>
      <c r="AY142" s="257" t="s">
        <v>185</v>
      </c>
    </row>
    <row r="143" spans="1:65" s="13" customFormat="1" ht="11.25">
      <c r="B143" s="198"/>
      <c r="C143" s="199"/>
      <c r="D143" s="200" t="s">
        <v>195</v>
      </c>
      <c r="E143" s="201" t="s">
        <v>19</v>
      </c>
      <c r="F143" s="202" t="s">
        <v>2923</v>
      </c>
      <c r="G143" s="199"/>
      <c r="H143" s="201" t="s">
        <v>19</v>
      </c>
      <c r="I143" s="203"/>
      <c r="J143" s="199"/>
      <c r="K143" s="199"/>
      <c r="L143" s="204"/>
      <c r="M143" s="205"/>
      <c r="N143" s="206"/>
      <c r="O143" s="206"/>
      <c r="P143" s="206"/>
      <c r="Q143" s="206"/>
      <c r="R143" s="206"/>
      <c r="S143" s="206"/>
      <c r="T143" s="207"/>
      <c r="AT143" s="208" t="s">
        <v>195</v>
      </c>
      <c r="AU143" s="208" t="s">
        <v>82</v>
      </c>
      <c r="AV143" s="13" t="s">
        <v>80</v>
      </c>
      <c r="AW143" s="13" t="s">
        <v>35</v>
      </c>
      <c r="AX143" s="13" t="s">
        <v>73</v>
      </c>
      <c r="AY143" s="208" t="s">
        <v>185</v>
      </c>
    </row>
    <row r="144" spans="1:65" s="14" customFormat="1" ht="11.25">
      <c r="B144" s="209"/>
      <c r="C144" s="210"/>
      <c r="D144" s="200" t="s">
        <v>195</v>
      </c>
      <c r="E144" s="211" t="s">
        <v>19</v>
      </c>
      <c r="F144" s="212" t="s">
        <v>2924</v>
      </c>
      <c r="G144" s="210"/>
      <c r="H144" s="213">
        <v>40.18</v>
      </c>
      <c r="I144" s="214"/>
      <c r="J144" s="210"/>
      <c r="K144" s="210"/>
      <c r="L144" s="215"/>
      <c r="M144" s="216"/>
      <c r="N144" s="217"/>
      <c r="O144" s="217"/>
      <c r="P144" s="217"/>
      <c r="Q144" s="217"/>
      <c r="R144" s="217"/>
      <c r="S144" s="217"/>
      <c r="T144" s="218"/>
      <c r="AT144" s="219" t="s">
        <v>195</v>
      </c>
      <c r="AU144" s="219" t="s">
        <v>82</v>
      </c>
      <c r="AV144" s="14" t="s">
        <v>82</v>
      </c>
      <c r="AW144" s="14" t="s">
        <v>35</v>
      </c>
      <c r="AX144" s="14" t="s">
        <v>73</v>
      </c>
      <c r="AY144" s="219" t="s">
        <v>185</v>
      </c>
    </row>
    <row r="145" spans="1:65" s="15" customFormat="1" ht="11.25">
      <c r="B145" s="220"/>
      <c r="C145" s="221"/>
      <c r="D145" s="200" t="s">
        <v>195</v>
      </c>
      <c r="E145" s="222" t="s">
        <v>19</v>
      </c>
      <c r="F145" s="223" t="s">
        <v>226</v>
      </c>
      <c r="G145" s="221"/>
      <c r="H145" s="224">
        <v>433.221</v>
      </c>
      <c r="I145" s="225"/>
      <c r="J145" s="221"/>
      <c r="K145" s="221"/>
      <c r="L145" s="226"/>
      <c r="M145" s="227"/>
      <c r="N145" s="228"/>
      <c r="O145" s="228"/>
      <c r="P145" s="228"/>
      <c r="Q145" s="228"/>
      <c r="R145" s="228"/>
      <c r="S145" s="228"/>
      <c r="T145" s="229"/>
      <c r="AT145" s="230" t="s">
        <v>195</v>
      </c>
      <c r="AU145" s="230" t="s">
        <v>82</v>
      </c>
      <c r="AV145" s="15" t="s">
        <v>135</v>
      </c>
      <c r="AW145" s="15" t="s">
        <v>35</v>
      </c>
      <c r="AX145" s="15" t="s">
        <v>80</v>
      </c>
      <c r="AY145" s="230" t="s">
        <v>185</v>
      </c>
    </row>
    <row r="146" spans="1:65" s="14" customFormat="1" ht="11.25">
      <c r="B146" s="209"/>
      <c r="C146" s="210"/>
      <c r="D146" s="200" t="s">
        <v>195</v>
      </c>
      <c r="E146" s="210"/>
      <c r="F146" s="212" t="s">
        <v>2926</v>
      </c>
      <c r="G146" s="210"/>
      <c r="H146" s="213">
        <v>0.13</v>
      </c>
      <c r="I146" s="214"/>
      <c r="J146" s="210"/>
      <c r="K146" s="210"/>
      <c r="L146" s="215"/>
      <c r="M146" s="216"/>
      <c r="N146" s="217"/>
      <c r="O146" s="217"/>
      <c r="P146" s="217"/>
      <c r="Q146" s="217"/>
      <c r="R146" s="217"/>
      <c r="S146" s="217"/>
      <c r="T146" s="218"/>
      <c r="AT146" s="219" t="s">
        <v>195</v>
      </c>
      <c r="AU146" s="219" t="s">
        <v>82</v>
      </c>
      <c r="AV146" s="14" t="s">
        <v>82</v>
      </c>
      <c r="AW146" s="14" t="s">
        <v>4</v>
      </c>
      <c r="AX146" s="14" t="s">
        <v>80</v>
      </c>
      <c r="AY146" s="219" t="s">
        <v>185</v>
      </c>
    </row>
    <row r="147" spans="1:65" s="2" customFormat="1" ht="16.5" customHeight="1">
      <c r="A147" s="36"/>
      <c r="B147" s="37"/>
      <c r="C147" s="180" t="s">
        <v>260</v>
      </c>
      <c r="D147" s="180" t="s">
        <v>187</v>
      </c>
      <c r="E147" s="181" t="s">
        <v>2411</v>
      </c>
      <c r="F147" s="182" t="s">
        <v>2412</v>
      </c>
      <c r="G147" s="183" t="s">
        <v>240</v>
      </c>
      <c r="H147" s="184">
        <v>433.221</v>
      </c>
      <c r="I147" s="185"/>
      <c r="J147" s="186">
        <f>ROUND(I147*H147,2)</f>
        <v>0</v>
      </c>
      <c r="K147" s="182" t="s">
        <v>191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8.8000000000000003E-4</v>
      </c>
      <c r="R147" s="189">
        <f>Q147*H147</f>
        <v>0.38123448000000004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339</v>
      </c>
      <c r="AT147" s="191" t="s">
        <v>187</v>
      </c>
      <c r="AU147" s="191" t="s">
        <v>82</v>
      </c>
      <c r="AY147" s="19" t="s">
        <v>185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80</v>
      </c>
      <c r="BK147" s="192">
        <f>ROUND(I147*H147,2)</f>
        <v>0</v>
      </c>
      <c r="BL147" s="19" t="s">
        <v>339</v>
      </c>
      <c r="BM147" s="191" t="s">
        <v>2927</v>
      </c>
    </row>
    <row r="148" spans="1:65" s="2" customFormat="1" ht="11.25">
      <c r="A148" s="36"/>
      <c r="B148" s="37"/>
      <c r="C148" s="38"/>
      <c r="D148" s="193" t="s">
        <v>193</v>
      </c>
      <c r="E148" s="38"/>
      <c r="F148" s="194" t="s">
        <v>2414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193</v>
      </c>
      <c r="AU148" s="19" t="s">
        <v>82</v>
      </c>
    </row>
    <row r="149" spans="1:65" s="13" customFormat="1" ht="11.25">
      <c r="B149" s="198"/>
      <c r="C149" s="199"/>
      <c r="D149" s="200" t="s">
        <v>195</v>
      </c>
      <c r="E149" s="201" t="s">
        <v>19</v>
      </c>
      <c r="F149" s="202" t="s">
        <v>2903</v>
      </c>
      <c r="G149" s="199"/>
      <c r="H149" s="201" t="s">
        <v>19</v>
      </c>
      <c r="I149" s="203"/>
      <c r="J149" s="199"/>
      <c r="K149" s="199"/>
      <c r="L149" s="204"/>
      <c r="M149" s="205"/>
      <c r="N149" s="206"/>
      <c r="O149" s="206"/>
      <c r="P149" s="206"/>
      <c r="Q149" s="206"/>
      <c r="R149" s="206"/>
      <c r="S149" s="206"/>
      <c r="T149" s="207"/>
      <c r="AT149" s="208" t="s">
        <v>195</v>
      </c>
      <c r="AU149" s="208" t="s">
        <v>82</v>
      </c>
      <c r="AV149" s="13" t="s">
        <v>80</v>
      </c>
      <c r="AW149" s="13" t="s">
        <v>35</v>
      </c>
      <c r="AX149" s="13" t="s">
        <v>73</v>
      </c>
      <c r="AY149" s="208" t="s">
        <v>185</v>
      </c>
    </row>
    <row r="150" spans="1:65" s="14" customFormat="1" ht="11.25">
      <c r="B150" s="209"/>
      <c r="C150" s="210"/>
      <c r="D150" s="200" t="s">
        <v>195</v>
      </c>
      <c r="E150" s="211" t="s">
        <v>19</v>
      </c>
      <c r="F150" s="212" t="s">
        <v>2919</v>
      </c>
      <c r="G150" s="210"/>
      <c r="H150" s="213">
        <v>448.875</v>
      </c>
      <c r="I150" s="214"/>
      <c r="J150" s="210"/>
      <c r="K150" s="210"/>
      <c r="L150" s="215"/>
      <c r="M150" s="216"/>
      <c r="N150" s="217"/>
      <c r="O150" s="217"/>
      <c r="P150" s="217"/>
      <c r="Q150" s="217"/>
      <c r="R150" s="217"/>
      <c r="S150" s="217"/>
      <c r="T150" s="218"/>
      <c r="AT150" s="219" t="s">
        <v>195</v>
      </c>
      <c r="AU150" s="219" t="s">
        <v>82</v>
      </c>
      <c r="AV150" s="14" t="s">
        <v>82</v>
      </c>
      <c r="AW150" s="14" t="s">
        <v>35</v>
      </c>
      <c r="AX150" s="14" t="s">
        <v>73</v>
      </c>
      <c r="AY150" s="219" t="s">
        <v>185</v>
      </c>
    </row>
    <row r="151" spans="1:65" s="14" customFormat="1" ht="11.25">
      <c r="B151" s="209"/>
      <c r="C151" s="210"/>
      <c r="D151" s="200" t="s">
        <v>195</v>
      </c>
      <c r="E151" s="211" t="s">
        <v>19</v>
      </c>
      <c r="F151" s="212" t="s">
        <v>2920</v>
      </c>
      <c r="G151" s="210"/>
      <c r="H151" s="213">
        <v>-26.1</v>
      </c>
      <c r="I151" s="214"/>
      <c r="J151" s="210"/>
      <c r="K151" s="210"/>
      <c r="L151" s="215"/>
      <c r="M151" s="216"/>
      <c r="N151" s="217"/>
      <c r="O151" s="217"/>
      <c r="P151" s="217"/>
      <c r="Q151" s="217"/>
      <c r="R151" s="217"/>
      <c r="S151" s="217"/>
      <c r="T151" s="218"/>
      <c r="AT151" s="219" t="s">
        <v>195</v>
      </c>
      <c r="AU151" s="219" t="s">
        <v>82</v>
      </c>
      <c r="AV151" s="14" t="s">
        <v>82</v>
      </c>
      <c r="AW151" s="14" t="s">
        <v>35</v>
      </c>
      <c r="AX151" s="14" t="s">
        <v>73</v>
      </c>
      <c r="AY151" s="219" t="s">
        <v>185</v>
      </c>
    </row>
    <row r="152" spans="1:65" s="14" customFormat="1" ht="11.25">
      <c r="B152" s="209"/>
      <c r="C152" s="210"/>
      <c r="D152" s="200" t="s">
        <v>195</v>
      </c>
      <c r="E152" s="211" t="s">
        <v>19</v>
      </c>
      <c r="F152" s="212" t="s">
        <v>2921</v>
      </c>
      <c r="G152" s="210"/>
      <c r="H152" s="213">
        <v>-23.76</v>
      </c>
      <c r="I152" s="214"/>
      <c r="J152" s="210"/>
      <c r="K152" s="210"/>
      <c r="L152" s="215"/>
      <c r="M152" s="216"/>
      <c r="N152" s="217"/>
      <c r="O152" s="217"/>
      <c r="P152" s="217"/>
      <c r="Q152" s="217"/>
      <c r="R152" s="217"/>
      <c r="S152" s="217"/>
      <c r="T152" s="218"/>
      <c r="AT152" s="219" t="s">
        <v>195</v>
      </c>
      <c r="AU152" s="219" t="s">
        <v>82</v>
      </c>
      <c r="AV152" s="14" t="s">
        <v>82</v>
      </c>
      <c r="AW152" s="14" t="s">
        <v>35</v>
      </c>
      <c r="AX152" s="14" t="s">
        <v>73</v>
      </c>
      <c r="AY152" s="219" t="s">
        <v>185</v>
      </c>
    </row>
    <row r="153" spans="1:65" s="14" customFormat="1" ht="11.25">
      <c r="B153" s="209"/>
      <c r="C153" s="210"/>
      <c r="D153" s="200" t="s">
        <v>195</v>
      </c>
      <c r="E153" s="211" t="s">
        <v>19</v>
      </c>
      <c r="F153" s="212" t="s">
        <v>1090</v>
      </c>
      <c r="G153" s="210"/>
      <c r="H153" s="213">
        <v>-1.6739999999999999</v>
      </c>
      <c r="I153" s="214"/>
      <c r="J153" s="210"/>
      <c r="K153" s="210"/>
      <c r="L153" s="215"/>
      <c r="M153" s="216"/>
      <c r="N153" s="217"/>
      <c r="O153" s="217"/>
      <c r="P153" s="217"/>
      <c r="Q153" s="217"/>
      <c r="R153" s="217"/>
      <c r="S153" s="217"/>
      <c r="T153" s="218"/>
      <c r="AT153" s="219" t="s">
        <v>195</v>
      </c>
      <c r="AU153" s="219" t="s">
        <v>82</v>
      </c>
      <c r="AV153" s="14" t="s">
        <v>82</v>
      </c>
      <c r="AW153" s="14" t="s">
        <v>35</v>
      </c>
      <c r="AX153" s="14" t="s">
        <v>73</v>
      </c>
      <c r="AY153" s="219" t="s">
        <v>185</v>
      </c>
    </row>
    <row r="154" spans="1:65" s="14" customFormat="1" ht="11.25">
      <c r="B154" s="209"/>
      <c r="C154" s="210"/>
      <c r="D154" s="200" t="s">
        <v>195</v>
      </c>
      <c r="E154" s="211" t="s">
        <v>19</v>
      </c>
      <c r="F154" s="212" t="s">
        <v>2922</v>
      </c>
      <c r="G154" s="210"/>
      <c r="H154" s="213">
        <v>-4.3</v>
      </c>
      <c r="I154" s="214"/>
      <c r="J154" s="210"/>
      <c r="K154" s="210"/>
      <c r="L154" s="215"/>
      <c r="M154" s="216"/>
      <c r="N154" s="217"/>
      <c r="O154" s="217"/>
      <c r="P154" s="217"/>
      <c r="Q154" s="217"/>
      <c r="R154" s="217"/>
      <c r="S154" s="217"/>
      <c r="T154" s="218"/>
      <c r="AT154" s="219" t="s">
        <v>195</v>
      </c>
      <c r="AU154" s="219" t="s">
        <v>82</v>
      </c>
      <c r="AV154" s="14" t="s">
        <v>82</v>
      </c>
      <c r="AW154" s="14" t="s">
        <v>35</v>
      </c>
      <c r="AX154" s="14" t="s">
        <v>73</v>
      </c>
      <c r="AY154" s="219" t="s">
        <v>185</v>
      </c>
    </row>
    <row r="155" spans="1:65" s="13" customFormat="1" ht="11.25">
      <c r="B155" s="198"/>
      <c r="C155" s="199"/>
      <c r="D155" s="200" t="s">
        <v>195</v>
      </c>
      <c r="E155" s="201" t="s">
        <v>19</v>
      </c>
      <c r="F155" s="202" t="s">
        <v>2923</v>
      </c>
      <c r="G155" s="199"/>
      <c r="H155" s="201" t="s">
        <v>19</v>
      </c>
      <c r="I155" s="203"/>
      <c r="J155" s="199"/>
      <c r="K155" s="199"/>
      <c r="L155" s="204"/>
      <c r="M155" s="205"/>
      <c r="N155" s="206"/>
      <c r="O155" s="206"/>
      <c r="P155" s="206"/>
      <c r="Q155" s="206"/>
      <c r="R155" s="206"/>
      <c r="S155" s="206"/>
      <c r="T155" s="207"/>
      <c r="AT155" s="208" t="s">
        <v>195</v>
      </c>
      <c r="AU155" s="208" t="s">
        <v>82</v>
      </c>
      <c r="AV155" s="13" t="s">
        <v>80</v>
      </c>
      <c r="AW155" s="13" t="s">
        <v>35</v>
      </c>
      <c r="AX155" s="13" t="s">
        <v>73</v>
      </c>
      <c r="AY155" s="208" t="s">
        <v>185</v>
      </c>
    </row>
    <row r="156" spans="1:65" s="14" customFormat="1" ht="11.25">
      <c r="B156" s="209"/>
      <c r="C156" s="210"/>
      <c r="D156" s="200" t="s">
        <v>195</v>
      </c>
      <c r="E156" s="211" t="s">
        <v>19</v>
      </c>
      <c r="F156" s="212" t="s">
        <v>2924</v>
      </c>
      <c r="G156" s="210"/>
      <c r="H156" s="213">
        <v>40.18</v>
      </c>
      <c r="I156" s="214"/>
      <c r="J156" s="210"/>
      <c r="K156" s="210"/>
      <c r="L156" s="215"/>
      <c r="M156" s="216"/>
      <c r="N156" s="217"/>
      <c r="O156" s="217"/>
      <c r="P156" s="217"/>
      <c r="Q156" s="217"/>
      <c r="R156" s="217"/>
      <c r="S156" s="217"/>
      <c r="T156" s="218"/>
      <c r="AT156" s="219" t="s">
        <v>195</v>
      </c>
      <c r="AU156" s="219" t="s">
        <v>82</v>
      </c>
      <c r="AV156" s="14" t="s">
        <v>82</v>
      </c>
      <c r="AW156" s="14" t="s">
        <v>35</v>
      </c>
      <c r="AX156" s="14" t="s">
        <v>73</v>
      </c>
      <c r="AY156" s="219" t="s">
        <v>185</v>
      </c>
    </row>
    <row r="157" spans="1:65" s="15" customFormat="1" ht="11.25">
      <c r="B157" s="220"/>
      <c r="C157" s="221"/>
      <c r="D157" s="200" t="s">
        <v>195</v>
      </c>
      <c r="E157" s="222" t="s">
        <v>19</v>
      </c>
      <c r="F157" s="223" t="s">
        <v>226</v>
      </c>
      <c r="G157" s="221"/>
      <c r="H157" s="224">
        <v>433.221</v>
      </c>
      <c r="I157" s="225"/>
      <c r="J157" s="221"/>
      <c r="K157" s="221"/>
      <c r="L157" s="226"/>
      <c r="M157" s="227"/>
      <c r="N157" s="228"/>
      <c r="O157" s="228"/>
      <c r="P157" s="228"/>
      <c r="Q157" s="228"/>
      <c r="R157" s="228"/>
      <c r="S157" s="228"/>
      <c r="T157" s="229"/>
      <c r="AT157" s="230" t="s">
        <v>195</v>
      </c>
      <c r="AU157" s="230" t="s">
        <v>82</v>
      </c>
      <c r="AV157" s="15" t="s">
        <v>135</v>
      </c>
      <c r="AW157" s="15" t="s">
        <v>35</v>
      </c>
      <c r="AX157" s="15" t="s">
        <v>80</v>
      </c>
      <c r="AY157" s="230" t="s">
        <v>185</v>
      </c>
    </row>
    <row r="158" spans="1:65" s="2" customFormat="1" ht="24.2" customHeight="1">
      <c r="A158" s="36"/>
      <c r="B158" s="37"/>
      <c r="C158" s="237" t="s">
        <v>265</v>
      </c>
      <c r="D158" s="237" t="s">
        <v>520</v>
      </c>
      <c r="E158" s="238" t="s">
        <v>636</v>
      </c>
      <c r="F158" s="239" t="s">
        <v>637</v>
      </c>
      <c r="G158" s="240" t="s">
        <v>240</v>
      </c>
      <c r="H158" s="241">
        <v>498.20400000000001</v>
      </c>
      <c r="I158" s="242"/>
      <c r="J158" s="243">
        <f>ROUND(I158*H158,2)</f>
        <v>0</v>
      </c>
      <c r="K158" s="239" t="s">
        <v>191</v>
      </c>
      <c r="L158" s="244"/>
      <c r="M158" s="245" t="s">
        <v>19</v>
      </c>
      <c r="N158" s="246" t="s">
        <v>44</v>
      </c>
      <c r="O158" s="66"/>
      <c r="P158" s="189">
        <f>O158*H158</f>
        <v>0</v>
      </c>
      <c r="Q158" s="189">
        <v>5.4000000000000003E-3</v>
      </c>
      <c r="R158" s="189">
        <f>Q158*H158</f>
        <v>2.6903016000000002</v>
      </c>
      <c r="S158" s="189">
        <v>0</v>
      </c>
      <c r="T158" s="190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627</v>
      </c>
      <c r="AT158" s="191" t="s">
        <v>520</v>
      </c>
      <c r="AU158" s="191" t="s">
        <v>82</v>
      </c>
      <c r="AY158" s="19" t="s">
        <v>185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80</v>
      </c>
      <c r="BK158" s="192">
        <f>ROUND(I158*H158,2)</f>
        <v>0</v>
      </c>
      <c r="BL158" s="19" t="s">
        <v>339</v>
      </c>
      <c r="BM158" s="191" t="s">
        <v>2928</v>
      </c>
    </row>
    <row r="159" spans="1:65" s="13" customFormat="1" ht="11.25">
      <c r="B159" s="198"/>
      <c r="C159" s="199"/>
      <c r="D159" s="200" t="s">
        <v>195</v>
      </c>
      <c r="E159" s="201" t="s">
        <v>19</v>
      </c>
      <c r="F159" s="202" t="s">
        <v>2903</v>
      </c>
      <c r="G159" s="199"/>
      <c r="H159" s="201" t="s">
        <v>19</v>
      </c>
      <c r="I159" s="203"/>
      <c r="J159" s="199"/>
      <c r="K159" s="199"/>
      <c r="L159" s="204"/>
      <c r="M159" s="205"/>
      <c r="N159" s="206"/>
      <c r="O159" s="206"/>
      <c r="P159" s="206"/>
      <c r="Q159" s="206"/>
      <c r="R159" s="206"/>
      <c r="S159" s="206"/>
      <c r="T159" s="207"/>
      <c r="AT159" s="208" t="s">
        <v>195</v>
      </c>
      <c r="AU159" s="208" t="s">
        <v>82</v>
      </c>
      <c r="AV159" s="13" t="s">
        <v>80</v>
      </c>
      <c r="AW159" s="13" t="s">
        <v>35</v>
      </c>
      <c r="AX159" s="13" t="s">
        <v>73</v>
      </c>
      <c r="AY159" s="208" t="s">
        <v>185</v>
      </c>
    </row>
    <row r="160" spans="1:65" s="14" customFormat="1" ht="11.25">
      <c r="B160" s="209"/>
      <c r="C160" s="210"/>
      <c r="D160" s="200" t="s">
        <v>195</v>
      </c>
      <c r="E160" s="211" t="s">
        <v>19</v>
      </c>
      <c r="F160" s="212" t="s">
        <v>2919</v>
      </c>
      <c r="G160" s="210"/>
      <c r="H160" s="213">
        <v>448.875</v>
      </c>
      <c r="I160" s="214"/>
      <c r="J160" s="210"/>
      <c r="K160" s="210"/>
      <c r="L160" s="215"/>
      <c r="M160" s="216"/>
      <c r="N160" s="217"/>
      <c r="O160" s="217"/>
      <c r="P160" s="217"/>
      <c r="Q160" s="217"/>
      <c r="R160" s="217"/>
      <c r="S160" s="217"/>
      <c r="T160" s="218"/>
      <c r="AT160" s="219" t="s">
        <v>195</v>
      </c>
      <c r="AU160" s="219" t="s">
        <v>82</v>
      </c>
      <c r="AV160" s="14" t="s">
        <v>82</v>
      </c>
      <c r="AW160" s="14" t="s">
        <v>35</v>
      </c>
      <c r="AX160" s="14" t="s">
        <v>73</v>
      </c>
      <c r="AY160" s="219" t="s">
        <v>185</v>
      </c>
    </row>
    <row r="161" spans="1:65" s="14" customFormat="1" ht="11.25">
      <c r="B161" s="209"/>
      <c r="C161" s="210"/>
      <c r="D161" s="200" t="s">
        <v>195</v>
      </c>
      <c r="E161" s="211" t="s">
        <v>19</v>
      </c>
      <c r="F161" s="212" t="s">
        <v>2920</v>
      </c>
      <c r="G161" s="210"/>
      <c r="H161" s="213">
        <v>-26.1</v>
      </c>
      <c r="I161" s="214"/>
      <c r="J161" s="210"/>
      <c r="K161" s="210"/>
      <c r="L161" s="215"/>
      <c r="M161" s="216"/>
      <c r="N161" s="217"/>
      <c r="O161" s="217"/>
      <c r="P161" s="217"/>
      <c r="Q161" s="217"/>
      <c r="R161" s="217"/>
      <c r="S161" s="217"/>
      <c r="T161" s="218"/>
      <c r="AT161" s="219" t="s">
        <v>195</v>
      </c>
      <c r="AU161" s="219" t="s">
        <v>82</v>
      </c>
      <c r="AV161" s="14" t="s">
        <v>82</v>
      </c>
      <c r="AW161" s="14" t="s">
        <v>35</v>
      </c>
      <c r="AX161" s="14" t="s">
        <v>73</v>
      </c>
      <c r="AY161" s="219" t="s">
        <v>185</v>
      </c>
    </row>
    <row r="162" spans="1:65" s="14" customFormat="1" ht="11.25">
      <c r="B162" s="209"/>
      <c r="C162" s="210"/>
      <c r="D162" s="200" t="s">
        <v>195</v>
      </c>
      <c r="E162" s="211" t="s">
        <v>19</v>
      </c>
      <c r="F162" s="212" t="s">
        <v>2921</v>
      </c>
      <c r="G162" s="210"/>
      <c r="H162" s="213">
        <v>-23.76</v>
      </c>
      <c r="I162" s="214"/>
      <c r="J162" s="210"/>
      <c r="K162" s="210"/>
      <c r="L162" s="215"/>
      <c r="M162" s="216"/>
      <c r="N162" s="217"/>
      <c r="O162" s="217"/>
      <c r="P162" s="217"/>
      <c r="Q162" s="217"/>
      <c r="R162" s="217"/>
      <c r="S162" s="217"/>
      <c r="T162" s="218"/>
      <c r="AT162" s="219" t="s">
        <v>195</v>
      </c>
      <c r="AU162" s="219" t="s">
        <v>82</v>
      </c>
      <c r="AV162" s="14" t="s">
        <v>82</v>
      </c>
      <c r="AW162" s="14" t="s">
        <v>35</v>
      </c>
      <c r="AX162" s="14" t="s">
        <v>73</v>
      </c>
      <c r="AY162" s="219" t="s">
        <v>185</v>
      </c>
    </row>
    <row r="163" spans="1:65" s="14" customFormat="1" ht="11.25">
      <c r="B163" s="209"/>
      <c r="C163" s="210"/>
      <c r="D163" s="200" t="s">
        <v>195</v>
      </c>
      <c r="E163" s="211" t="s">
        <v>19</v>
      </c>
      <c r="F163" s="212" t="s">
        <v>1090</v>
      </c>
      <c r="G163" s="210"/>
      <c r="H163" s="213">
        <v>-1.6739999999999999</v>
      </c>
      <c r="I163" s="214"/>
      <c r="J163" s="210"/>
      <c r="K163" s="210"/>
      <c r="L163" s="215"/>
      <c r="M163" s="216"/>
      <c r="N163" s="217"/>
      <c r="O163" s="217"/>
      <c r="P163" s="217"/>
      <c r="Q163" s="217"/>
      <c r="R163" s="217"/>
      <c r="S163" s="217"/>
      <c r="T163" s="218"/>
      <c r="AT163" s="219" t="s">
        <v>195</v>
      </c>
      <c r="AU163" s="219" t="s">
        <v>82</v>
      </c>
      <c r="AV163" s="14" t="s">
        <v>82</v>
      </c>
      <c r="AW163" s="14" t="s">
        <v>35</v>
      </c>
      <c r="AX163" s="14" t="s">
        <v>73</v>
      </c>
      <c r="AY163" s="219" t="s">
        <v>185</v>
      </c>
    </row>
    <row r="164" spans="1:65" s="14" customFormat="1" ht="11.25">
      <c r="B164" s="209"/>
      <c r="C164" s="210"/>
      <c r="D164" s="200" t="s">
        <v>195</v>
      </c>
      <c r="E164" s="211" t="s">
        <v>19</v>
      </c>
      <c r="F164" s="212" t="s">
        <v>2922</v>
      </c>
      <c r="G164" s="210"/>
      <c r="H164" s="213">
        <v>-4.3</v>
      </c>
      <c r="I164" s="214"/>
      <c r="J164" s="210"/>
      <c r="K164" s="210"/>
      <c r="L164" s="215"/>
      <c r="M164" s="216"/>
      <c r="N164" s="217"/>
      <c r="O164" s="217"/>
      <c r="P164" s="217"/>
      <c r="Q164" s="217"/>
      <c r="R164" s="217"/>
      <c r="S164" s="217"/>
      <c r="T164" s="218"/>
      <c r="AT164" s="219" t="s">
        <v>195</v>
      </c>
      <c r="AU164" s="219" t="s">
        <v>82</v>
      </c>
      <c r="AV164" s="14" t="s">
        <v>82</v>
      </c>
      <c r="AW164" s="14" t="s">
        <v>35</v>
      </c>
      <c r="AX164" s="14" t="s">
        <v>73</v>
      </c>
      <c r="AY164" s="219" t="s">
        <v>185</v>
      </c>
    </row>
    <row r="165" spans="1:65" s="13" customFormat="1" ht="11.25">
      <c r="B165" s="198"/>
      <c r="C165" s="199"/>
      <c r="D165" s="200" t="s">
        <v>195</v>
      </c>
      <c r="E165" s="201" t="s">
        <v>19</v>
      </c>
      <c r="F165" s="202" t="s">
        <v>2923</v>
      </c>
      <c r="G165" s="199"/>
      <c r="H165" s="201" t="s">
        <v>19</v>
      </c>
      <c r="I165" s="203"/>
      <c r="J165" s="199"/>
      <c r="K165" s="199"/>
      <c r="L165" s="204"/>
      <c r="M165" s="205"/>
      <c r="N165" s="206"/>
      <c r="O165" s="206"/>
      <c r="P165" s="206"/>
      <c r="Q165" s="206"/>
      <c r="R165" s="206"/>
      <c r="S165" s="206"/>
      <c r="T165" s="207"/>
      <c r="AT165" s="208" t="s">
        <v>195</v>
      </c>
      <c r="AU165" s="208" t="s">
        <v>82</v>
      </c>
      <c r="AV165" s="13" t="s">
        <v>80</v>
      </c>
      <c r="AW165" s="13" t="s">
        <v>35</v>
      </c>
      <c r="AX165" s="13" t="s">
        <v>73</v>
      </c>
      <c r="AY165" s="208" t="s">
        <v>185</v>
      </c>
    </row>
    <row r="166" spans="1:65" s="14" customFormat="1" ht="11.25">
      <c r="B166" s="209"/>
      <c r="C166" s="210"/>
      <c r="D166" s="200" t="s">
        <v>195</v>
      </c>
      <c r="E166" s="211" t="s">
        <v>19</v>
      </c>
      <c r="F166" s="212" t="s">
        <v>2924</v>
      </c>
      <c r="G166" s="210"/>
      <c r="H166" s="213">
        <v>40.18</v>
      </c>
      <c r="I166" s="214"/>
      <c r="J166" s="210"/>
      <c r="K166" s="210"/>
      <c r="L166" s="215"/>
      <c r="M166" s="216"/>
      <c r="N166" s="217"/>
      <c r="O166" s="217"/>
      <c r="P166" s="217"/>
      <c r="Q166" s="217"/>
      <c r="R166" s="217"/>
      <c r="S166" s="217"/>
      <c r="T166" s="218"/>
      <c r="AT166" s="219" t="s">
        <v>195</v>
      </c>
      <c r="AU166" s="219" t="s">
        <v>82</v>
      </c>
      <c r="AV166" s="14" t="s">
        <v>82</v>
      </c>
      <c r="AW166" s="14" t="s">
        <v>35</v>
      </c>
      <c r="AX166" s="14" t="s">
        <v>73</v>
      </c>
      <c r="AY166" s="219" t="s">
        <v>185</v>
      </c>
    </row>
    <row r="167" spans="1:65" s="15" customFormat="1" ht="11.25">
      <c r="B167" s="220"/>
      <c r="C167" s="221"/>
      <c r="D167" s="200" t="s">
        <v>195</v>
      </c>
      <c r="E167" s="222" t="s">
        <v>19</v>
      </c>
      <c r="F167" s="223" t="s">
        <v>226</v>
      </c>
      <c r="G167" s="221"/>
      <c r="H167" s="224">
        <v>433.221</v>
      </c>
      <c r="I167" s="225"/>
      <c r="J167" s="221"/>
      <c r="K167" s="221"/>
      <c r="L167" s="226"/>
      <c r="M167" s="227"/>
      <c r="N167" s="228"/>
      <c r="O167" s="228"/>
      <c r="P167" s="228"/>
      <c r="Q167" s="228"/>
      <c r="R167" s="228"/>
      <c r="S167" s="228"/>
      <c r="T167" s="229"/>
      <c r="AT167" s="230" t="s">
        <v>195</v>
      </c>
      <c r="AU167" s="230" t="s">
        <v>82</v>
      </c>
      <c r="AV167" s="15" t="s">
        <v>135</v>
      </c>
      <c r="AW167" s="15" t="s">
        <v>35</v>
      </c>
      <c r="AX167" s="15" t="s">
        <v>80</v>
      </c>
      <c r="AY167" s="230" t="s">
        <v>185</v>
      </c>
    </row>
    <row r="168" spans="1:65" s="14" customFormat="1" ht="11.25">
      <c r="B168" s="209"/>
      <c r="C168" s="210"/>
      <c r="D168" s="200" t="s">
        <v>195</v>
      </c>
      <c r="E168" s="210"/>
      <c r="F168" s="212" t="s">
        <v>2929</v>
      </c>
      <c r="G168" s="210"/>
      <c r="H168" s="213">
        <v>498.20400000000001</v>
      </c>
      <c r="I168" s="214"/>
      <c r="J168" s="210"/>
      <c r="K168" s="210"/>
      <c r="L168" s="215"/>
      <c r="M168" s="216"/>
      <c r="N168" s="217"/>
      <c r="O168" s="217"/>
      <c r="P168" s="217"/>
      <c r="Q168" s="217"/>
      <c r="R168" s="217"/>
      <c r="S168" s="217"/>
      <c r="T168" s="218"/>
      <c r="AT168" s="219" t="s">
        <v>195</v>
      </c>
      <c r="AU168" s="219" t="s">
        <v>82</v>
      </c>
      <c r="AV168" s="14" t="s">
        <v>82</v>
      </c>
      <c r="AW168" s="14" t="s">
        <v>4</v>
      </c>
      <c r="AX168" s="14" t="s">
        <v>80</v>
      </c>
      <c r="AY168" s="219" t="s">
        <v>185</v>
      </c>
    </row>
    <row r="169" spans="1:65" s="2" customFormat="1" ht="16.5" customHeight="1">
      <c r="A169" s="36"/>
      <c r="B169" s="37"/>
      <c r="C169" s="180" t="s">
        <v>236</v>
      </c>
      <c r="D169" s="180" t="s">
        <v>187</v>
      </c>
      <c r="E169" s="181" t="s">
        <v>2418</v>
      </c>
      <c r="F169" s="182" t="s">
        <v>2419</v>
      </c>
      <c r="G169" s="183" t="s">
        <v>240</v>
      </c>
      <c r="H169" s="184">
        <v>380.76100000000002</v>
      </c>
      <c r="I169" s="185"/>
      <c r="J169" s="186">
        <f>ROUND(I169*H169,2)</f>
        <v>0</v>
      </c>
      <c r="K169" s="182" t="s">
        <v>191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1.9000000000000001E-4</v>
      </c>
      <c r="R169" s="189">
        <f>Q169*H169</f>
        <v>7.2344590000000014E-2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339</v>
      </c>
      <c r="AT169" s="191" t="s">
        <v>187</v>
      </c>
      <c r="AU169" s="191" t="s">
        <v>82</v>
      </c>
      <c r="AY169" s="19" t="s">
        <v>185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80</v>
      </c>
      <c r="BK169" s="192">
        <f>ROUND(I169*H169,2)</f>
        <v>0</v>
      </c>
      <c r="BL169" s="19" t="s">
        <v>339</v>
      </c>
      <c r="BM169" s="191" t="s">
        <v>2930</v>
      </c>
    </row>
    <row r="170" spans="1:65" s="2" customFormat="1" ht="11.25">
      <c r="A170" s="36"/>
      <c r="B170" s="37"/>
      <c r="C170" s="38"/>
      <c r="D170" s="193" t="s">
        <v>193</v>
      </c>
      <c r="E170" s="38"/>
      <c r="F170" s="194" t="s">
        <v>2421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193</v>
      </c>
      <c r="AU170" s="19" t="s">
        <v>82</v>
      </c>
    </row>
    <row r="171" spans="1:65" s="13" customFormat="1" ht="11.25">
      <c r="B171" s="198"/>
      <c r="C171" s="199"/>
      <c r="D171" s="200" t="s">
        <v>195</v>
      </c>
      <c r="E171" s="201" t="s">
        <v>19</v>
      </c>
      <c r="F171" s="202" t="s">
        <v>2903</v>
      </c>
      <c r="G171" s="199"/>
      <c r="H171" s="201" t="s">
        <v>19</v>
      </c>
      <c r="I171" s="203"/>
      <c r="J171" s="199"/>
      <c r="K171" s="199"/>
      <c r="L171" s="204"/>
      <c r="M171" s="205"/>
      <c r="N171" s="206"/>
      <c r="O171" s="206"/>
      <c r="P171" s="206"/>
      <c r="Q171" s="206"/>
      <c r="R171" s="206"/>
      <c r="S171" s="206"/>
      <c r="T171" s="207"/>
      <c r="AT171" s="208" t="s">
        <v>195</v>
      </c>
      <c r="AU171" s="208" t="s">
        <v>82</v>
      </c>
      <c r="AV171" s="13" t="s">
        <v>80</v>
      </c>
      <c r="AW171" s="13" t="s">
        <v>35</v>
      </c>
      <c r="AX171" s="13" t="s">
        <v>73</v>
      </c>
      <c r="AY171" s="208" t="s">
        <v>185</v>
      </c>
    </row>
    <row r="172" spans="1:65" s="14" customFormat="1" ht="11.25">
      <c r="B172" s="209"/>
      <c r="C172" s="210"/>
      <c r="D172" s="200" t="s">
        <v>195</v>
      </c>
      <c r="E172" s="211" t="s">
        <v>19</v>
      </c>
      <c r="F172" s="212" t="s">
        <v>2931</v>
      </c>
      <c r="G172" s="210"/>
      <c r="H172" s="213">
        <v>411.54399999999998</v>
      </c>
      <c r="I172" s="214"/>
      <c r="J172" s="210"/>
      <c r="K172" s="210"/>
      <c r="L172" s="215"/>
      <c r="M172" s="216"/>
      <c r="N172" s="217"/>
      <c r="O172" s="217"/>
      <c r="P172" s="217"/>
      <c r="Q172" s="217"/>
      <c r="R172" s="217"/>
      <c r="S172" s="217"/>
      <c r="T172" s="218"/>
      <c r="AT172" s="219" t="s">
        <v>195</v>
      </c>
      <c r="AU172" s="219" t="s">
        <v>82</v>
      </c>
      <c r="AV172" s="14" t="s">
        <v>82</v>
      </c>
      <c r="AW172" s="14" t="s">
        <v>35</v>
      </c>
      <c r="AX172" s="14" t="s">
        <v>73</v>
      </c>
      <c r="AY172" s="219" t="s">
        <v>185</v>
      </c>
    </row>
    <row r="173" spans="1:65" s="14" customFormat="1" ht="11.25">
      <c r="B173" s="209"/>
      <c r="C173" s="210"/>
      <c r="D173" s="200" t="s">
        <v>195</v>
      </c>
      <c r="E173" s="211" t="s">
        <v>19</v>
      </c>
      <c r="F173" s="212" t="s">
        <v>2932</v>
      </c>
      <c r="G173" s="210"/>
      <c r="H173" s="213">
        <v>-29.948</v>
      </c>
      <c r="I173" s="214"/>
      <c r="J173" s="210"/>
      <c r="K173" s="210"/>
      <c r="L173" s="215"/>
      <c r="M173" s="216"/>
      <c r="N173" s="217"/>
      <c r="O173" s="217"/>
      <c r="P173" s="217"/>
      <c r="Q173" s="217"/>
      <c r="R173" s="217"/>
      <c r="S173" s="217"/>
      <c r="T173" s="218"/>
      <c r="AT173" s="219" t="s">
        <v>195</v>
      </c>
      <c r="AU173" s="219" t="s">
        <v>82</v>
      </c>
      <c r="AV173" s="14" t="s">
        <v>82</v>
      </c>
      <c r="AW173" s="14" t="s">
        <v>35</v>
      </c>
      <c r="AX173" s="14" t="s">
        <v>73</v>
      </c>
      <c r="AY173" s="219" t="s">
        <v>185</v>
      </c>
    </row>
    <row r="174" spans="1:65" s="14" customFormat="1" ht="11.25">
      <c r="B174" s="209"/>
      <c r="C174" s="210"/>
      <c r="D174" s="200" t="s">
        <v>195</v>
      </c>
      <c r="E174" s="211" t="s">
        <v>19</v>
      </c>
      <c r="F174" s="212" t="s">
        <v>2933</v>
      </c>
      <c r="G174" s="210"/>
      <c r="H174" s="213">
        <v>-32.9</v>
      </c>
      <c r="I174" s="214"/>
      <c r="J174" s="210"/>
      <c r="K174" s="210"/>
      <c r="L174" s="215"/>
      <c r="M174" s="216"/>
      <c r="N174" s="217"/>
      <c r="O174" s="217"/>
      <c r="P174" s="217"/>
      <c r="Q174" s="217"/>
      <c r="R174" s="217"/>
      <c r="S174" s="217"/>
      <c r="T174" s="218"/>
      <c r="AT174" s="219" t="s">
        <v>195</v>
      </c>
      <c r="AU174" s="219" t="s">
        <v>82</v>
      </c>
      <c r="AV174" s="14" t="s">
        <v>82</v>
      </c>
      <c r="AW174" s="14" t="s">
        <v>35</v>
      </c>
      <c r="AX174" s="14" t="s">
        <v>73</v>
      </c>
      <c r="AY174" s="219" t="s">
        <v>185</v>
      </c>
    </row>
    <row r="175" spans="1:65" s="14" customFormat="1" ht="11.25">
      <c r="B175" s="209"/>
      <c r="C175" s="210"/>
      <c r="D175" s="200" t="s">
        <v>195</v>
      </c>
      <c r="E175" s="211" t="s">
        <v>19</v>
      </c>
      <c r="F175" s="212" t="s">
        <v>2934</v>
      </c>
      <c r="G175" s="210"/>
      <c r="H175" s="213">
        <v>-2.89</v>
      </c>
      <c r="I175" s="214"/>
      <c r="J175" s="210"/>
      <c r="K175" s="210"/>
      <c r="L175" s="215"/>
      <c r="M175" s="216"/>
      <c r="N175" s="217"/>
      <c r="O175" s="217"/>
      <c r="P175" s="217"/>
      <c r="Q175" s="217"/>
      <c r="R175" s="217"/>
      <c r="S175" s="217"/>
      <c r="T175" s="218"/>
      <c r="AT175" s="219" t="s">
        <v>195</v>
      </c>
      <c r="AU175" s="219" t="s">
        <v>82</v>
      </c>
      <c r="AV175" s="14" t="s">
        <v>82</v>
      </c>
      <c r="AW175" s="14" t="s">
        <v>35</v>
      </c>
      <c r="AX175" s="14" t="s">
        <v>73</v>
      </c>
      <c r="AY175" s="219" t="s">
        <v>185</v>
      </c>
    </row>
    <row r="176" spans="1:65" s="14" customFormat="1" ht="11.25">
      <c r="B176" s="209"/>
      <c r="C176" s="210"/>
      <c r="D176" s="200" t="s">
        <v>195</v>
      </c>
      <c r="E176" s="211" t="s">
        <v>19</v>
      </c>
      <c r="F176" s="212" t="s">
        <v>2935</v>
      </c>
      <c r="G176" s="210"/>
      <c r="H176" s="213">
        <v>-6.45</v>
      </c>
      <c r="I176" s="214"/>
      <c r="J176" s="210"/>
      <c r="K176" s="210"/>
      <c r="L176" s="215"/>
      <c r="M176" s="216"/>
      <c r="N176" s="217"/>
      <c r="O176" s="217"/>
      <c r="P176" s="217"/>
      <c r="Q176" s="217"/>
      <c r="R176" s="217"/>
      <c r="S176" s="217"/>
      <c r="T176" s="218"/>
      <c r="AT176" s="219" t="s">
        <v>195</v>
      </c>
      <c r="AU176" s="219" t="s">
        <v>82</v>
      </c>
      <c r="AV176" s="14" t="s">
        <v>82</v>
      </c>
      <c r="AW176" s="14" t="s">
        <v>35</v>
      </c>
      <c r="AX176" s="14" t="s">
        <v>73</v>
      </c>
      <c r="AY176" s="219" t="s">
        <v>185</v>
      </c>
    </row>
    <row r="177" spans="1:65" s="13" customFormat="1" ht="11.25">
      <c r="B177" s="198"/>
      <c r="C177" s="199"/>
      <c r="D177" s="200" t="s">
        <v>195</v>
      </c>
      <c r="E177" s="201" t="s">
        <v>19</v>
      </c>
      <c r="F177" s="202" t="s">
        <v>2923</v>
      </c>
      <c r="G177" s="199"/>
      <c r="H177" s="201" t="s">
        <v>19</v>
      </c>
      <c r="I177" s="203"/>
      <c r="J177" s="199"/>
      <c r="K177" s="199"/>
      <c r="L177" s="204"/>
      <c r="M177" s="205"/>
      <c r="N177" s="206"/>
      <c r="O177" s="206"/>
      <c r="P177" s="206"/>
      <c r="Q177" s="206"/>
      <c r="R177" s="206"/>
      <c r="S177" s="206"/>
      <c r="T177" s="207"/>
      <c r="AT177" s="208" t="s">
        <v>195</v>
      </c>
      <c r="AU177" s="208" t="s">
        <v>82</v>
      </c>
      <c r="AV177" s="13" t="s">
        <v>80</v>
      </c>
      <c r="AW177" s="13" t="s">
        <v>35</v>
      </c>
      <c r="AX177" s="13" t="s">
        <v>73</v>
      </c>
      <c r="AY177" s="208" t="s">
        <v>185</v>
      </c>
    </row>
    <row r="178" spans="1:65" s="14" customFormat="1" ht="11.25">
      <c r="B178" s="209"/>
      <c r="C178" s="210"/>
      <c r="D178" s="200" t="s">
        <v>195</v>
      </c>
      <c r="E178" s="211" t="s">
        <v>19</v>
      </c>
      <c r="F178" s="212" t="s">
        <v>2936</v>
      </c>
      <c r="G178" s="210"/>
      <c r="H178" s="213">
        <v>41.405000000000001</v>
      </c>
      <c r="I178" s="214"/>
      <c r="J178" s="210"/>
      <c r="K178" s="210"/>
      <c r="L178" s="215"/>
      <c r="M178" s="216"/>
      <c r="N178" s="217"/>
      <c r="O178" s="217"/>
      <c r="P178" s="217"/>
      <c r="Q178" s="217"/>
      <c r="R178" s="217"/>
      <c r="S178" s="217"/>
      <c r="T178" s="218"/>
      <c r="AT178" s="219" t="s">
        <v>195</v>
      </c>
      <c r="AU178" s="219" t="s">
        <v>82</v>
      </c>
      <c r="AV178" s="14" t="s">
        <v>82</v>
      </c>
      <c r="AW178" s="14" t="s">
        <v>35</v>
      </c>
      <c r="AX178" s="14" t="s">
        <v>73</v>
      </c>
      <c r="AY178" s="219" t="s">
        <v>185</v>
      </c>
    </row>
    <row r="179" spans="1:65" s="15" customFormat="1" ht="11.25">
      <c r="B179" s="220"/>
      <c r="C179" s="221"/>
      <c r="D179" s="200" t="s">
        <v>195</v>
      </c>
      <c r="E179" s="222" t="s">
        <v>19</v>
      </c>
      <c r="F179" s="223" t="s">
        <v>226</v>
      </c>
      <c r="G179" s="221"/>
      <c r="H179" s="224">
        <v>380.76100000000008</v>
      </c>
      <c r="I179" s="225"/>
      <c r="J179" s="221"/>
      <c r="K179" s="221"/>
      <c r="L179" s="226"/>
      <c r="M179" s="227"/>
      <c r="N179" s="228"/>
      <c r="O179" s="228"/>
      <c r="P179" s="228"/>
      <c r="Q179" s="228"/>
      <c r="R179" s="228"/>
      <c r="S179" s="228"/>
      <c r="T179" s="229"/>
      <c r="AT179" s="230" t="s">
        <v>195</v>
      </c>
      <c r="AU179" s="230" t="s">
        <v>82</v>
      </c>
      <c r="AV179" s="15" t="s">
        <v>135</v>
      </c>
      <c r="AW179" s="15" t="s">
        <v>35</v>
      </c>
      <c r="AX179" s="15" t="s">
        <v>80</v>
      </c>
      <c r="AY179" s="230" t="s">
        <v>185</v>
      </c>
    </row>
    <row r="180" spans="1:65" s="2" customFormat="1" ht="24.2" customHeight="1">
      <c r="A180" s="36"/>
      <c r="B180" s="37"/>
      <c r="C180" s="180" t="s">
        <v>283</v>
      </c>
      <c r="D180" s="180" t="s">
        <v>187</v>
      </c>
      <c r="E180" s="181" t="s">
        <v>2937</v>
      </c>
      <c r="F180" s="182" t="s">
        <v>2938</v>
      </c>
      <c r="G180" s="183" t="s">
        <v>240</v>
      </c>
      <c r="H180" s="184">
        <v>222.32900000000001</v>
      </c>
      <c r="I180" s="185"/>
      <c r="J180" s="186">
        <f>ROUND(I180*H180,2)</f>
        <v>0</v>
      </c>
      <c r="K180" s="182" t="s">
        <v>191</v>
      </c>
      <c r="L180" s="41"/>
      <c r="M180" s="187" t="s">
        <v>19</v>
      </c>
      <c r="N180" s="188" t="s">
        <v>44</v>
      </c>
      <c r="O180" s="66"/>
      <c r="P180" s="189">
        <f>O180*H180</f>
        <v>0</v>
      </c>
      <c r="Q180" s="189">
        <v>3.0000000000000001E-5</v>
      </c>
      <c r="R180" s="189">
        <f>Q180*H180</f>
        <v>6.6698700000000005E-3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339</v>
      </c>
      <c r="AT180" s="191" t="s">
        <v>187</v>
      </c>
      <c r="AU180" s="191" t="s">
        <v>82</v>
      </c>
      <c r="AY180" s="19" t="s">
        <v>185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80</v>
      </c>
      <c r="BK180" s="192">
        <f>ROUND(I180*H180,2)</f>
        <v>0</v>
      </c>
      <c r="BL180" s="19" t="s">
        <v>339</v>
      </c>
      <c r="BM180" s="191" t="s">
        <v>2939</v>
      </c>
    </row>
    <row r="181" spans="1:65" s="2" customFormat="1" ht="11.25">
      <c r="A181" s="36"/>
      <c r="B181" s="37"/>
      <c r="C181" s="38"/>
      <c r="D181" s="193" t="s">
        <v>193</v>
      </c>
      <c r="E181" s="38"/>
      <c r="F181" s="194" t="s">
        <v>2940</v>
      </c>
      <c r="G181" s="38"/>
      <c r="H181" s="38"/>
      <c r="I181" s="195"/>
      <c r="J181" s="38"/>
      <c r="K181" s="38"/>
      <c r="L181" s="41"/>
      <c r="M181" s="196"/>
      <c r="N181" s="197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193</v>
      </c>
      <c r="AU181" s="19" t="s">
        <v>82</v>
      </c>
    </row>
    <row r="182" spans="1:65" s="13" customFormat="1" ht="11.25">
      <c r="B182" s="198"/>
      <c r="C182" s="199"/>
      <c r="D182" s="200" t="s">
        <v>195</v>
      </c>
      <c r="E182" s="201" t="s">
        <v>19</v>
      </c>
      <c r="F182" s="202" t="s">
        <v>2903</v>
      </c>
      <c r="G182" s="199"/>
      <c r="H182" s="201" t="s">
        <v>19</v>
      </c>
      <c r="I182" s="203"/>
      <c r="J182" s="199"/>
      <c r="K182" s="199"/>
      <c r="L182" s="204"/>
      <c r="M182" s="205"/>
      <c r="N182" s="206"/>
      <c r="O182" s="206"/>
      <c r="P182" s="206"/>
      <c r="Q182" s="206"/>
      <c r="R182" s="206"/>
      <c r="S182" s="206"/>
      <c r="T182" s="207"/>
      <c r="AT182" s="208" t="s">
        <v>195</v>
      </c>
      <c r="AU182" s="208" t="s">
        <v>82</v>
      </c>
      <c r="AV182" s="13" t="s">
        <v>80</v>
      </c>
      <c r="AW182" s="13" t="s">
        <v>35</v>
      </c>
      <c r="AX182" s="13" t="s">
        <v>73</v>
      </c>
      <c r="AY182" s="208" t="s">
        <v>185</v>
      </c>
    </row>
    <row r="183" spans="1:65" s="13" customFormat="1" ht="11.25">
      <c r="B183" s="198"/>
      <c r="C183" s="199"/>
      <c r="D183" s="200" t="s">
        <v>195</v>
      </c>
      <c r="E183" s="201" t="s">
        <v>19</v>
      </c>
      <c r="F183" s="202" t="s">
        <v>2941</v>
      </c>
      <c r="G183" s="199"/>
      <c r="H183" s="201" t="s">
        <v>19</v>
      </c>
      <c r="I183" s="203"/>
      <c r="J183" s="199"/>
      <c r="K183" s="199"/>
      <c r="L183" s="204"/>
      <c r="M183" s="205"/>
      <c r="N183" s="206"/>
      <c r="O183" s="206"/>
      <c r="P183" s="206"/>
      <c r="Q183" s="206"/>
      <c r="R183" s="206"/>
      <c r="S183" s="206"/>
      <c r="T183" s="207"/>
      <c r="AT183" s="208" t="s">
        <v>195</v>
      </c>
      <c r="AU183" s="208" t="s">
        <v>82</v>
      </c>
      <c r="AV183" s="13" t="s">
        <v>80</v>
      </c>
      <c r="AW183" s="13" t="s">
        <v>35</v>
      </c>
      <c r="AX183" s="13" t="s">
        <v>73</v>
      </c>
      <c r="AY183" s="208" t="s">
        <v>185</v>
      </c>
    </row>
    <row r="184" spans="1:65" s="14" customFormat="1" ht="11.25">
      <c r="B184" s="209"/>
      <c r="C184" s="210"/>
      <c r="D184" s="200" t="s">
        <v>195</v>
      </c>
      <c r="E184" s="211" t="s">
        <v>19</v>
      </c>
      <c r="F184" s="212" t="s">
        <v>2942</v>
      </c>
      <c r="G184" s="210"/>
      <c r="H184" s="213">
        <v>202.25399999999999</v>
      </c>
      <c r="I184" s="214"/>
      <c r="J184" s="210"/>
      <c r="K184" s="210"/>
      <c r="L184" s="215"/>
      <c r="M184" s="216"/>
      <c r="N184" s="217"/>
      <c r="O184" s="217"/>
      <c r="P184" s="217"/>
      <c r="Q184" s="217"/>
      <c r="R184" s="217"/>
      <c r="S184" s="217"/>
      <c r="T184" s="218"/>
      <c r="AT184" s="219" t="s">
        <v>195</v>
      </c>
      <c r="AU184" s="219" t="s">
        <v>82</v>
      </c>
      <c r="AV184" s="14" t="s">
        <v>82</v>
      </c>
      <c r="AW184" s="14" t="s">
        <v>35</v>
      </c>
      <c r="AX184" s="14" t="s">
        <v>73</v>
      </c>
      <c r="AY184" s="219" t="s">
        <v>185</v>
      </c>
    </row>
    <row r="185" spans="1:65" s="13" customFormat="1" ht="11.25">
      <c r="B185" s="198"/>
      <c r="C185" s="199"/>
      <c r="D185" s="200" t="s">
        <v>195</v>
      </c>
      <c r="E185" s="201" t="s">
        <v>19</v>
      </c>
      <c r="F185" s="202" t="s">
        <v>2923</v>
      </c>
      <c r="G185" s="199"/>
      <c r="H185" s="201" t="s">
        <v>19</v>
      </c>
      <c r="I185" s="203"/>
      <c r="J185" s="199"/>
      <c r="K185" s="199"/>
      <c r="L185" s="204"/>
      <c r="M185" s="205"/>
      <c r="N185" s="206"/>
      <c r="O185" s="206"/>
      <c r="P185" s="206"/>
      <c r="Q185" s="206"/>
      <c r="R185" s="206"/>
      <c r="S185" s="206"/>
      <c r="T185" s="207"/>
      <c r="AT185" s="208" t="s">
        <v>195</v>
      </c>
      <c r="AU185" s="208" t="s">
        <v>82</v>
      </c>
      <c r="AV185" s="13" t="s">
        <v>80</v>
      </c>
      <c r="AW185" s="13" t="s">
        <v>35</v>
      </c>
      <c r="AX185" s="13" t="s">
        <v>73</v>
      </c>
      <c r="AY185" s="208" t="s">
        <v>185</v>
      </c>
    </row>
    <row r="186" spans="1:65" s="14" customFormat="1" ht="11.25">
      <c r="B186" s="209"/>
      <c r="C186" s="210"/>
      <c r="D186" s="200" t="s">
        <v>195</v>
      </c>
      <c r="E186" s="211" t="s">
        <v>19</v>
      </c>
      <c r="F186" s="212" t="s">
        <v>2943</v>
      </c>
      <c r="G186" s="210"/>
      <c r="H186" s="213">
        <v>20.074999999999999</v>
      </c>
      <c r="I186" s="214"/>
      <c r="J186" s="210"/>
      <c r="K186" s="210"/>
      <c r="L186" s="215"/>
      <c r="M186" s="216"/>
      <c r="N186" s="217"/>
      <c r="O186" s="217"/>
      <c r="P186" s="217"/>
      <c r="Q186" s="217"/>
      <c r="R186" s="217"/>
      <c r="S186" s="217"/>
      <c r="T186" s="218"/>
      <c r="AT186" s="219" t="s">
        <v>195</v>
      </c>
      <c r="AU186" s="219" t="s">
        <v>82</v>
      </c>
      <c r="AV186" s="14" t="s">
        <v>82</v>
      </c>
      <c r="AW186" s="14" t="s">
        <v>35</v>
      </c>
      <c r="AX186" s="14" t="s">
        <v>73</v>
      </c>
      <c r="AY186" s="219" t="s">
        <v>185</v>
      </c>
    </row>
    <row r="187" spans="1:65" s="15" customFormat="1" ht="11.25">
      <c r="B187" s="220"/>
      <c r="C187" s="221"/>
      <c r="D187" s="200" t="s">
        <v>195</v>
      </c>
      <c r="E187" s="222" t="s">
        <v>19</v>
      </c>
      <c r="F187" s="223" t="s">
        <v>226</v>
      </c>
      <c r="G187" s="221"/>
      <c r="H187" s="224">
        <v>222.32899999999998</v>
      </c>
      <c r="I187" s="225"/>
      <c r="J187" s="221"/>
      <c r="K187" s="221"/>
      <c r="L187" s="226"/>
      <c r="M187" s="227"/>
      <c r="N187" s="228"/>
      <c r="O187" s="228"/>
      <c r="P187" s="228"/>
      <c r="Q187" s="228"/>
      <c r="R187" s="228"/>
      <c r="S187" s="228"/>
      <c r="T187" s="229"/>
      <c r="AT187" s="230" t="s">
        <v>195</v>
      </c>
      <c r="AU187" s="230" t="s">
        <v>82</v>
      </c>
      <c r="AV187" s="15" t="s">
        <v>135</v>
      </c>
      <c r="AW187" s="15" t="s">
        <v>35</v>
      </c>
      <c r="AX187" s="15" t="s">
        <v>80</v>
      </c>
      <c r="AY187" s="230" t="s">
        <v>185</v>
      </c>
    </row>
    <row r="188" spans="1:65" s="2" customFormat="1" ht="16.5" customHeight="1">
      <c r="A188" s="36"/>
      <c r="B188" s="37"/>
      <c r="C188" s="237" t="s">
        <v>293</v>
      </c>
      <c r="D188" s="237" t="s">
        <v>520</v>
      </c>
      <c r="E188" s="238" t="s">
        <v>2944</v>
      </c>
      <c r="F188" s="239" t="s">
        <v>2945</v>
      </c>
      <c r="G188" s="240" t="s">
        <v>240</v>
      </c>
      <c r="H188" s="241">
        <v>693.55399999999997</v>
      </c>
      <c r="I188" s="242"/>
      <c r="J188" s="243">
        <f>ROUND(I188*H188,2)</f>
        <v>0</v>
      </c>
      <c r="K188" s="239" t="s">
        <v>191</v>
      </c>
      <c r="L188" s="244"/>
      <c r="M188" s="245" t="s">
        <v>19</v>
      </c>
      <c r="N188" s="246" t="s">
        <v>44</v>
      </c>
      <c r="O188" s="66"/>
      <c r="P188" s="189">
        <f>O188*H188</f>
        <v>0</v>
      </c>
      <c r="Q188" s="189">
        <v>2.2000000000000001E-3</v>
      </c>
      <c r="R188" s="189">
        <f>Q188*H188</f>
        <v>1.5258188000000001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627</v>
      </c>
      <c r="AT188" s="191" t="s">
        <v>520</v>
      </c>
      <c r="AU188" s="191" t="s">
        <v>82</v>
      </c>
      <c r="AY188" s="19" t="s">
        <v>185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80</v>
      </c>
      <c r="BK188" s="192">
        <f>ROUND(I188*H188,2)</f>
        <v>0</v>
      </c>
      <c r="BL188" s="19" t="s">
        <v>339</v>
      </c>
      <c r="BM188" s="191" t="s">
        <v>2946</v>
      </c>
    </row>
    <row r="189" spans="1:65" s="13" customFormat="1" ht="11.25">
      <c r="B189" s="198"/>
      <c r="C189" s="199"/>
      <c r="D189" s="200" t="s">
        <v>195</v>
      </c>
      <c r="E189" s="201" t="s">
        <v>19</v>
      </c>
      <c r="F189" s="202" t="s">
        <v>2903</v>
      </c>
      <c r="G189" s="199"/>
      <c r="H189" s="201" t="s">
        <v>19</v>
      </c>
      <c r="I189" s="203"/>
      <c r="J189" s="199"/>
      <c r="K189" s="199"/>
      <c r="L189" s="204"/>
      <c r="M189" s="205"/>
      <c r="N189" s="206"/>
      <c r="O189" s="206"/>
      <c r="P189" s="206"/>
      <c r="Q189" s="206"/>
      <c r="R189" s="206"/>
      <c r="S189" s="206"/>
      <c r="T189" s="207"/>
      <c r="AT189" s="208" t="s">
        <v>195</v>
      </c>
      <c r="AU189" s="208" t="s">
        <v>82</v>
      </c>
      <c r="AV189" s="13" t="s">
        <v>80</v>
      </c>
      <c r="AW189" s="13" t="s">
        <v>35</v>
      </c>
      <c r="AX189" s="13" t="s">
        <v>73</v>
      </c>
      <c r="AY189" s="208" t="s">
        <v>185</v>
      </c>
    </row>
    <row r="190" spans="1:65" s="14" customFormat="1" ht="11.25">
      <c r="B190" s="209"/>
      <c r="C190" s="210"/>
      <c r="D190" s="200" t="s">
        <v>195</v>
      </c>
      <c r="E190" s="211" t="s">
        <v>19</v>
      </c>
      <c r="F190" s="212" t="s">
        <v>2931</v>
      </c>
      <c r="G190" s="210"/>
      <c r="H190" s="213">
        <v>411.54399999999998</v>
      </c>
      <c r="I190" s="214"/>
      <c r="J190" s="210"/>
      <c r="K190" s="210"/>
      <c r="L190" s="215"/>
      <c r="M190" s="216"/>
      <c r="N190" s="217"/>
      <c r="O190" s="217"/>
      <c r="P190" s="217"/>
      <c r="Q190" s="217"/>
      <c r="R190" s="217"/>
      <c r="S190" s="217"/>
      <c r="T190" s="218"/>
      <c r="AT190" s="219" t="s">
        <v>195</v>
      </c>
      <c r="AU190" s="219" t="s">
        <v>82</v>
      </c>
      <c r="AV190" s="14" t="s">
        <v>82</v>
      </c>
      <c r="AW190" s="14" t="s">
        <v>35</v>
      </c>
      <c r="AX190" s="14" t="s">
        <v>73</v>
      </c>
      <c r="AY190" s="219" t="s">
        <v>185</v>
      </c>
    </row>
    <row r="191" spans="1:65" s="14" customFormat="1" ht="11.25">
      <c r="B191" s="209"/>
      <c r="C191" s="210"/>
      <c r="D191" s="200" t="s">
        <v>195</v>
      </c>
      <c r="E191" s="211" t="s">
        <v>19</v>
      </c>
      <c r="F191" s="212" t="s">
        <v>2932</v>
      </c>
      <c r="G191" s="210"/>
      <c r="H191" s="213">
        <v>-29.948</v>
      </c>
      <c r="I191" s="214"/>
      <c r="J191" s="210"/>
      <c r="K191" s="210"/>
      <c r="L191" s="215"/>
      <c r="M191" s="216"/>
      <c r="N191" s="217"/>
      <c r="O191" s="217"/>
      <c r="P191" s="217"/>
      <c r="Q191" s="217"/>
      <c r="R191" s="217"/>
      <c r="S191" s="217"/>
      <c r="T191" s="218"/>
      <c r="AT191" s="219" t="s">
        <v>195</v>
      </c>
      <c r="AU191" s="219" t="s">
        <v>82</v>
      </c>
      <c r="AV191" s="14" t="s">
        <v>82</v>
      </c>
      <c r="AW191" s="14" t="s">
        <v>35</v>
      </c>
      <c r="AX191" s="14" t="s">
        <v>73</v>
      </c>
      <c r="AY191" s="219" t="s">
        <v>185</v>
      </c>
    </row>
    <row r="192" spans="1:65" s="14" customFormat="1" ht="11.25">
      <c r="B192" s="209"/>
      <c r="C192" s="210"/>
      <c r="D192" s="200" t="s">
        <v>195</v>
      </c>
      <c r="E192" s="211" t="s">
        <v>19</v>
      </c>
      <c r="F192" s="212" t="s">
        <v>2933</v>
      </c>
      <c r="G192" s="210"/>
      <c r="H192" s="213">
        <v>-32.9</v>
      </c>
      <c r="I192" s="214"/>
      <c r="J192" s="210"/>
      <c r="K192" s="210"/>
      <c r="L192" s="215"/>
      <c r="M192" s="216"/>
      <c r="N192" s="217"/>
      <c r="O192" s="217"/>
      <c r="P192" s="217"/>
      <c r="Q192" s="217"/>
      <c r="R192" s="217"/>
      <c r="S192" s="217"/>
      <c r="T192" s="218"/>
      <c r="AT192" s="219" t="s">
        <v>195</v>
      </c>
      <c r="AU192" s="219" t="s">
        <v>82</v>
      </c>
      <c r="AV192" s="14" t="s">
        <v>82</v>
      </c>
      <c r="AW192" s="14" t="s">
        <v>35</v>
      </c>
      <c r="AX192" s="14" t="s">
        <v>73</v>
      </c>
      <c r="AY192" s="219" t="s">
        <v>185</v>
      </c>
    </row>
    <row r="193" spans="1:65" s="14" customFormat="1" ht="11.25">
      <c r="B193" s="209"/>
      <c r="C193" s="210"/>
      <c r="D193" s="200" t="s">
        <v>195</v>
      </c>
      <c r="E193" s="211" t="s">
        <v>19</v>
      </c>
      <c r="F193" s="212" t="s">
        <v>2934</v>
      </c>
      <c r="G193" s="210"/>
      <c r="H193" s="213">
        <v>-2.89</v>
      </c>
      <c r="I193" s="214"/>
      <c r="J193" s="210"/>
      <c r="K193" s="210"/>
      <c r="L193" s="215"/>
      <c r="M193" s="216"/>
      <c r="N193" s="217"/>
      <c r="O193" s="217"/>
      <c r="P193" s="217"/>
      <c r="Q193" s="217"/>
      <c r="R193" s="217"/>
      <c r="S193" s="217"/>
      <c r="T193" s="218"/>
      <c r="AT193" s="219" t="s">
        <v>195</v>
      </c>
      <c r="AU193" s="219" t="s">
        <v>82</v>
      </c>
      <c r="AV193" s="14" t="s">
        <v>82</v>
      </c>
      <c r="AW193" s="14" t="s">
        <v>35</v>
      </c>
      <c r="AX193" s="14" t="s">
        <v>73</v>
      </c>
      <c r="AY193" s="219" t="s">
        <v>185</v>
      </c>
    </row>
    <row r="194" spans="1:65" s="14" customFormat="1" ht="11.25">
      <c r="B194" s="209"/>
      <c r="C194" s="210"/>
      <c r="D194" s="200" t="s">
        <v>195</v>
      </c>
      <c r="E194" s="211" t="s">
        <v>19</v>
      </c>
      <c r="F194" s="212" t="s">
        <v>2935</v>
      </c>
      <c r="G194" s="210"/>
      <c r="H194" s="213">
        <v>-6.45</v>
      </c>
      <c r="I194" s="214"/>
      <c r="J194" s="210"/>
      <c r="K194" s="210"/>
      <c r="L194" s="215"/>
      <c r="M194" s="216"/>
      <c r="N194" s="217"/>
      <c r="O194" s="217"/>
      <c r="P194" s="217"/>
      <c r="Q194" s="217"/>
      <c r="R194" s="217"/>
      <c r="S194" s="217"/>
      <c r="T194" s="218"/>
      <c r="AT194" s="219" t="s">
        <v>195</v>
      </c>
      <c r="AU194" s="219" t="s">
        <v>82</v>
      </c>
      <c r="AV194" s="14" t="s">
        <v>82</v>
      </c>
      <c r="AW194" s="14" t="s">
        <v>35</v>
      </c>
      <c r="AX194" s="14" t="s">
        <v>73</v>
      </c>
      <c r="AY194" s="219" t="s">
        <v>185</v>
      </c>
    </row>
    <row r="195" spans="1:65" s="13" customFormat="1" ht="11.25">
      <c r="B195" s="198"/>
      <c r="C195" s="199"/>
      <c r="D195" s="200" t="s">
        <v>195</v>
      </c>
      <c r="E195" s="201" t="s">
        <v>19</v>
      </c>
      <c r="F195" s="202" t="s">
        <v>2923</v>
      </c>
      <c r="G195" s="199"/>
      <c r="H195" s="201" t="s">
        <v>19</v>
      </c>
      <c r="I195" s="203"/>
      <c r="J195" s="199"/>
      <c r="K195" s="199"/>
      <c r="L195" s="204"/>
      <c r="M195" s="205"/>
      <c r="N195" s="206"/>
      <c r="O195" s="206"/>
      <c r="P195" s="206"/>
      <c r="Q195" s="206"/>
      <c r="R195" s="206"/>
      <c r="S195" s="206"/>
      <c r="T195" s="207"/>
      <c r="AT195" s="208" t="s">
        <v>195</v>
      </c>
      <c r="AU195" s="208" t="s">
        <v>82</v>
      </c>
      <c r="AV195" s="13" t="s">
        <v>80</v>
      </c>
      <c r="AW195" s="13" t="s">
        <v>35</v>
      </c>
      <c r="AX195" s="13" t="s">
        <v>73</v>
      </c>
      <c r="AY195" s="208" t="s">
        <v>185</v>
      </c>
    </row>
    <row r="196" spans="1:65" s="14" customFormat="1" ht="11.25">
      <c r="B196" s="209"/>
      <c r="C196" s="210"/>
      <c r="D196" s="200" t="s">
        <v>195</v>
      </c>
      <c r="E196" s="211" t="s">
        <v>19</v>
      </c>
      <c r="F196" s="212" t="s">
        <v>2936</v>
      </c>
      <c r="G196" s="210"/>
      <c r="H196" s="213">
        <v>41.405000000000001</v>
      </c>
      <c r="I196" s="214"/>
      <c r="J196" s="210"/>
      <c r="K196" s="210"/>
      <c r="L196" s="215"/>
      <c r="M196" s="216"/>
      <c r="N196" s="217"/>
      <c r="O196" s="217"/>
      <c r="P196" s="217"/>
      <c r="Q196" s="217"/>
      <c r="R196" s="217"/>
      <c r="S196" s="217"/>
      <c r="T196" s="218"/>
      <c r="AT196" s="219" t="s">
        <v>195</v>
      </c>
      <c r="AU196" s="219" t="s">
        <v>82</v>
      </c>
      <c r="AV196" s="14" t="s">
        <v>82</v>
      </c>
      <c r="AW196" s="14" t="s">
        <v>35</v>
      </c>
      <c r="AX196" s="14" t="s">
        <v>73</v>
      </c>
      <c r="AY196" s="219" t="s">
        <v>185</v>
      </c>
    </row>
    <row r="197" spans="1:65" s="16" customFormat="1" ht="11.25">
      <c r="B197" s="247"/>
      <c r="C197" s="248"/>
      <c r="D197" s="200" t="s">
        <v>195</v>
      </c>
      <c r="E197" s="249" t="s">
        <v>19</v>
      </c>
      <c r="F197" s="250" t="s">
        <v>727</v>
      </c>
      <c r="G197" s="248"/>
      <c r="H197" s="251">
        <v>380.76100000000008</v>
      </c>
      <c r="I197" s="252"/>
      <c r="J197" s="248"/>
      <c r="K197" s="248"/>
      <c r="L197" s="253"/>
      <c r="M197" s="254"/>
      <c r="N197" s="255"/>
      <c r="O197" s="255"/>
      <c r="P197" s="255"/>
      <c r="Q197" s="255"/>
      <c r="R197" s="255"/>
      <c r="S197" s="255"/>
      <c r="T197" s="256"/>
      <c r="AT197" s="257" t="s">
        <v>195</v>
      </c>
      <c r="AU197" s="257" t="s">
        <v>82</v>
      </c>
      <c r="AV197" s="16" t="s">
        <v>129</v>
      </c>
      <c r="AW197" s="16" t="s">
        <v>35</v>
      </c>
      <c r="AX197" s="16" t="s">
        <v>73</v>
      </c>
      <c r="AY197" s="257" t="s">
        <v>185</v>
      </c>
    </row>
    <row r="198" spans="1:65" s="13" customFormat="1" ht="11.25">
      <c r="B198" s="198"/>
      <c r="C198" s="199"/>
      <c r="D198" s="200" t="s">
        <v>195</v>
      </c>
      <c r="E198" s="201" t="s">
        <v>19</v>
      </c>
      <c r="F198" s="202" t="s">
        <v>2941</v>
      </c>
      <c r="G198" s="199"/>
      <c r="H198" s="201" t="s">
        <v>19</v>
      </c>
      <c r="I198" s="203"/>
      <c r="J198" s="199"/>
      <c r="K198" s="199"/>
      <c r="L198" s="204"/>
      <c r="M198" s="205"/>
      <c r="N198" s="206"/>
      <c r="O198" s="206"/>
      <c r="P198" s="206"/>
      <c r="Q198" s="206"/>
      <c r="R198" s="206"/>
      <c r="S198" s="206"/>
      <c r="T198" s="207"/>
      <c r="AT198" s="208" t="s">
        <v>195</v>
      </c>
      <c r="AU198" s="208" t="s">
        <v>82</v>
      </c>
      <c r="AV198" s="13" t="s">
        <v>80</v>
      </c>
      <c r="AW198" s="13" t="s">
        <v>35</v>
      </c>
      <c r="AX198" s="13" t="s">
        <v>73</v>
      </c>
      <c r="AY198" s="208" t="s">
        <v>185</v>
      </c>
    </row>
    <row r="199" spans="1:65" s="14" customFormat="1" ht="11.25">
      <c r="B199" s="209"/>
      <c r="C199" s="210"/>
      <c r="D199" s="200" t="s">
        <v>195</v>
      </c>
      <c r="E199" s="211" t="s">
        <v>19</v>
      </c>
      <c r="F199" s="212" t="s">
        <v>2942</v>
      </c>
      <c r="G199" s="210"/>
      <c r="H199" s="213">
        <v>202.25399999999999</v>
      </c>
      <c r="I199" s="214"/>
      <c r="J199" s="210"/>
      <c r="K199" s="210"/>
      <c r="L199" s="215"/>
      <c r="M199" s="216"/>
      <c r="N199" s="217"/>
      <c r="O199" s="217"/>
      <c r="P199" s="217"/>
      <c r="Q199" s="217"/>
      <c r="R199" s="217"/>
      <c r="S199" s="217"/>
      <c r="T199" s="218"/>
      <c r="AT199" s="219" t="s">
        <v>195</v>
      </c>
      <c r="AU199" s="219" t="s">
        <v>82</v>
      </c>
      <c r="AV199" s="14" t="s">
        <v>82</v>
      </c>
      <c r="AW199" s="14" t="s">
        <v>35</v>
      </c>
      <c r="AX199" s="14" t="s">
        <v>73</v>
      </c>
      <c r="AY199" s="219" t="s">
        <v>185</v>
      </c>
    </row>
    <row r="200" spans="1:65" s="13" customFormat="1" ht="11.25">
      <c r="B200" s="198"/>
      <c r="C200" s="199"/>
      <c r="D200" s="200" t="s">
        <v>195</v>
      </c>
      <c r="E200" s="201" t="s">
        <v>19</v>
      </c>
      <c r="F200" s="202" t="s">
        <v>2923</v>
      </c>
      <c r="G200" s="199"/>
      <c r="H200" s="201" t="s">
        <v>19</v>
      </c>
      <c r="I200" s="203"/>
      <c r="J200" s="199"/>
      <c r="K200" s="199"/>
      <c r="L200" s="204"/>
      <c r="M200" s="205"/>
      <c r="N200" s="206"/>
      <c r="O200" s="206"/>
      <c r="P200" s="206"/>
      <c r="Q200" s="206"/>
      <c r="R200" s="206"/>
      <c r="S200" s="206"/>
      <c r="T200" s="207"/>
      <c r="AT200" s="208" t="s">
        <v>195</v>
      </c>
      <c r="AU200" s="208" t="s">
        <v>82</v>
      </c>
      <c r="AV200" s="13" t="s">
        <v>80</v>
      </c>
      <c r="AW200" s="13" t="s">
        <v>35</v>
      </c>
      <c r="AX200" s="13" t="s">
        <v>73</v>
      </c>
      <c r="AY200" s="208" t="s">
        <v>185</v>
      </c>
    </row>
    <row r="201" spans="1:65" s="14" customFormat="1" ht="11.25">
      <c r="B201" s="209"/>
      <c r="C201" s="210"/>
      <c r="D201" s="200" t="s">
        <v>195</v>
      </c>
      <c r="E201" s="211" t="s">
        <v>19</v>
      </c>
      <c r="F201" s="212" t="s">
        <v>2943</v>
      </c>
      <c r="G201" s="210"/>
      <c r="H201" s="213">
        <v>20.074999999999999</v>
      </c>
      <c r="I201" s="214"/>
      <c r="J201" s="210"/>
      <c r="K201" s="210"/>
      <c r="L201" s="215"/>
      <c r="M201" s="216"/>
      <c r="N201" s="217"/>
      <c r="O201" s="217"/>
      <c r="P201" s="217"/>
      <c r="Q201" s="217"/>
      <c r="R201" s="217"/>
      <c r="S201" s="217"/>
      <c r="T201" s="218"/>
      <c r="AT201" s="219" t="s">
        <v>195</v>
      </c>
      <c r="AU201" s="219" t="s">
        <v>82</v>
      </c>
      <c r="AV201" s="14" t="s">
        <v>82</v>
      </c>
      <c r="AW201" s="14" t="s">
        <v>35</v>
      </c>
      <c r="AX201" s="14" t="s">
        <v>73</v>
      </c>
      <c r="AY201" s="219" t="s">
        <v>185</v>
      </c>
    </row>
    <row r="202" spans="1:65" s="16" customFormat="1" ht="11.25">
      <c r="B202" s="247"/>
      <c r="C202" s="248"/>
      <c r="D202" s="200" t="s">
        <v>195</v>
      </c>
      <c r="E202" s="249" t="s">
        <v>19</v>
      </c>
      <c r="F202" s="250" t="s">
        <v>727</v>
      </c>
      <c r="G202" s="248"/>
      <c r="H202" s="251">
        <v>222.32899999999998</v>
      </c>
      <c r="I202" s="252"/>
      <c r="J202" s="248"/>
      <c r="K202" s="248"/>
      <c r="L202" s="253"/>
      <c r="M202" s="254"/>
      <c r="N202" s="255"/>
      <c r="O202" s="255"/>
      <c r="P202" s="255"/>
      <c r="Q202" s="255"/>
      <c r="R202" s="255"/>
      <c r="S202" s="255"/>
      <c r="T202" s="256"/>
      <c r="AT202" s="257" t="s">
        <v>195</v>
      </c>
      <c r="AU202" s="257" t="s">
        <v>82</v>
      </c>
      <c r="AV202" s="16" t="s">
        <v>129</v>
      </c>
      <c r="AW202" s="16" t="s">
        <v>35</v>
      </c>
      <c r="AX202" s="16" t="s">
        <v>73</v>
      </c>
      <c r="AY202" s="257" t="s">
        <v>185</v>
      </c>
    </row>
    <row r="203" spans="1:65" s="15" customFormat="1" ht="11.25">
      <c r="B203" s="220"/>
      <c r="C203" s="221"/>
      <c r="D203" s="200" t="s">
        <v>195</v>
      </c>
      <c r="E203" s="222" t="s">
        <v>19</v>
      </c>
      <c r="F203" s="223" t="s">
        <v>226</v>
      </c>
      <c r="G203" s="221"/>
      <c r="H203" s="224">
        <v>603.09000000000015</v>
      </c>
      <c r="I203" s="225"/>
      <c r="J203" s="221"/>
      <c r="K203" s="221"/>
      <c r="L203" s="226"/>
      <c r="M203" s="227"/>
      <c r="N203" s="228"/>
      <c r="O203" s="228"/>
      <c r="P203" s="228"/>
      <c r="Q203" s="228"/>
      <c r="R203" s="228"/>
      <c r="S203" s="228"/>
      <c r="T203" s="229"/>
      <c r="AT203" s="230" t="s">
        <v>195</v>
      </c>
      <c r="AU203" s="230" t="s">
        <v>82</v>
      </c>
      <c r="AV203" s="15" t="s">
        <v>135</v>
      </c>
      <c r="AW203" s="15" t="s">
        <v>35</v>
      </c>
      <c r="AX203" s="15" t="s">
        <v>80</v>
      </c>
      <c r="AY203" s="230" t="s">
        <v>185</v>
      </c>
    </row>
    <row r="204" spans="1:65" s="14" customFormat="1" ht="11.25">
      <c r="B204" s="209"/>
      <c r="C204" s="210"/>
      <c r="D204" s="200" t="s">
        <v>195</v>
      </c>
      <c r="E204" s="210"/>
      <c r="F204" s="212" t="s">
        <v>2947</v>
      </c>
      <c r="G204" s="210"/>
      <c r="H204" s="213">
        <v>693.55399999999997</v>
      </c>
      <c r="I204" s="214"/>
      <c r="J204" s="210"/>
      <c r="K204" s="210"/>
      <c r="L204" s="215"/>
      <c r="M204" s="216"/>
      <c r="N204" s="217"/>
      <c r="O204" s="217"/>
      <c r="P204" s="217"/>
      <c r="Q204" s="217"/>
      <c r="R204" s="217"/>
      <c r="S204" s="217"/>
      <c r="T204" s="218"/>
      <c r="AT204" s="219" t="s">
        <v>195</v>
      </c>
      <c r="AU204" s="219" t="s">
        <v>82</v>
      </c>
      <c r="AV204" s="14" t="s">
        <v>82</v>
      </c>
      <c r="AW204" s="14" t="s">
        <v>4</v>
      </c>
      <c r="AX204" s="14" t="s">
        <v>80</v>
      </c>
      <c r="AY204" s="219" t="s">
        <v>185</v>
      </c>
    </row>
    <row r="205" spans="1:65" s="2" customFormat="1" ht="21.75" customHeight="1">
      <c r="A205" s="36"/>
      <c r="B205" s="37"/>
      <c r="C205" s="180" t="s">
        <v>302</v>
      </c>
      <c r="D205" s="180" t="s">
        <v>187</v>
      </c>
      <c r="E205" s="181" t="s">
        <v>2426</v>
      </c>
      <c r="F205" s="182" t="s">
        <v>2427</v>
      </c>
      <c r="G205" s="183" t="s">
        <v>240</v>
      </c>
      <c r="H205" s="184">
        <v>603.09</v>
      </c>
      <c r="I205" s="185"/>
      <c r="J205" s="186">
        <f>ROUND(I205*H205,2)</f>
        <v>0</v>
      </c>
      <c r="K205" s="182" t="s">
        <v>191</v>
      </c>
      <c r="L205" s="41"/>
      <c r="M205" s="187" t="s">
        <v>19</v>
      </c>
      <c r="N205" s="188" t="s">
        <v>44</v>
      </c>
      <c r="O205" s="66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339</v>
      </c>
      <c r="AT205" s="191" t="s">
        <v>187</v>
      </c>
      <c r="AU205" s="191" t="s">
        <v>82</v>
      </c>
      <c r="AY205" s="19" t="s">
        <v>185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80</v>
      </c>
      <c r="BK205" s="192">
        <f>ROUND(I205*H205,2)</f>
        <v>0</v>
      </c>
      <c r="BL205" s="19" t="s">
        <v>339</v>
      </c>
      <c r="BM205" s="191" t="s">
        <v>2948</v>
      </c>
    </row>
    <row r="206" spans="1:65" s="2" customFormat="1" ht="11.25">
      <c r="A206" s="36"/>
      <c r="B206" s="37"/>
      <c r="C206" s="38"/>
      <c r="D206" s="193" t="s">
        <v>193</v>
      </c>
      <c r="E206" s="38"/>
      <c r="F206" s="194" t="s">
        <v>2429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193</v>
      </c>
      <c r="AU206" s="19" t="s">
        <v>82</v>
      </c>
    </row>
    <row r="207" spans="1:65" s="13" customFormat="1" ht="11.25">
      <c r="B207" s="198"/>
      <c r="C207" s="199"/>
      <c r="D207" s="200" t="s">
        <v>195</v>
      </c>
      <c r="E207" s="201" t="s">
        <v>19</v>
      </c>
      <c r="F207" s="202" t="s">
        <v>2903</v>
      </c>
      <c r="G207" s="199"/>
      <c r="H207" s="201" t="s">
        <v>19</v>
      </c>
      <c r="I207" s="203"/>
      <c r="J207" s="199"/>
      <c r="K207" s="199"/>
      <c r="L207" s="204"/>
      <c r="M207" s="205"/>
      <c r="N207" s="206"/>
      <c r="O207" s="206"/>
      <c r="P207" s="206"/>
      <c r="Q207" s="206"/>
      <c r="R207" s="206"/>
      <c r="S207" s="206"/>
      <c r="T207" s="207"/>
      <c r="AT207" s="208" t="s">
        <v>195</v>
      </c>
      <c r="AU207" s="208" t="s">
        <v>82</v>
      </c>
      <c r="AV207" s="13" t="s">
        <v>80</v>
      </c>
      <c r="AW207" s="13" t="s">
        <v>35</v>
      </c>
      <c r="AX207" s="13" t="s">
        <v>73</v>
      </c>
      <c r="AY207" s="208" t="s">
        <v>185</v>
      </c>
    </row>
    <row r="208" spans="1:65" s="14" customFormat="1" ht="11.25">
      <c r="B208" s="209"/>
      <c r="C208" s="210"/>
      <c r="D208" s="200" t="s">
        <v>195</v>
      </c>
      <c r="E208" s="211" t="s">
        <v>19</v>
      </c>
      <c r="F208" s="212" t="s">
        <v>2931</v>
      </c>
      <c r="G208" s="210"/>
      <c r="H208" s="213">
        <v>411.54399999999998</v>
      </c>
      <c r="I208" s="214"/>
      <c r="J208" s="210"/>
      <c r="K208" s="210"/>
      <c r="L208" s="215"/>
      <c r="M208" s="216"/>
      <c r="N208" s="217"/>
      <c r="O208" s="217"/>
      <c r="P208" s="217"/>
      <c r="Q208" s="217"/>
      <c r="R208" s="217"/>
      <c r="S208" s="217"/>
      <c r="T208" s="218"/>
      <c r="AT208" s="219" t="s">
        <v>195</v>
      </c>
      <c r="AU208" s="219" t="s">
        <v>82</v>
      </c>
      <c r="AV208" s="14" t="s">
        <v>82</v>
      </c>
      <c r="AW208" s="14" t="s">
        <v>35</v>
      </c>
      <c r="AX208" s="14" t="s">
        <v>73</v>
      </c>
      <c r="AY208" s="219" t="s">
        <v>185</v>
      </c>
    </row>
    <row r="209" spans="1:65" s="14" customFormat="1" ht="11.25">
      <c r="B209" s="209"/>
      <c r="C209" s="210"/>
      <c r="D209" s="200" t="s">
        <v>195</v>
      </c>
      <c r="E209" s="211" t="s">
        <v>19</v>
      </c>
      <c r="F209" s="212" t="s">
        <v>2932</v>
      </c>
      <c r="G209" s="210"/>
      <c r="H209" s="213">
        <v>-29.948</v>
      </c>
      <c r="I209" s="214"/>
      <c r="J209" s="210"/>
      <c r="K209" s="210"/>
      <c r="L209" s="215"/>
      <c r="M209" s="216"/>
      <c r="N209" s="217"/>
      <c r="O209" s="217"/>
      <c r="P209" s="217"/>
      <c r="Q209" s="217"/>
      <c r="R209" s="217"/>
      <c r="S209" s="217"/>
      <c r="T209" s="218"/>
      <c r="AT209" s="219" t="s">
        <v>195</v>
      </c>
      <c r="AU209" s="219" t="s">
        <v>82</v>
      </c>
      <c r="AV209" s="14" t="s">
        <v>82</v>
      </c>
      <c r="AW209" s="14" t="s">
        <v>35</v>
      </c>
      <c r="AX209" s="14" t="s">
        <v>73</v>
      </c>
      <c r="AY209" s="219" t="s">
        <v>185</v>
      </c>
    </row>
    <row r="210" spans="1:65" s="14" customFormat="1" ht="11.25">
      <c r="B210" s="209"/>
      <c r="C210" s="210"/>
      <c r="D210" s="200" t="s">
        <v>195</v>
      </c>
      <c r="E210" s="211" t="s">
        <v>19</v>
      </c>
      <c r="F210" s="212" t="s">
        <v>2933</v>
      </c>
      <c r="G210" s="210"/>
      <c r="H210" s="213">
        <v>-32.9</v>
      </c>
      <c r="I210" s="214"/>
      <c r="J210" s="210"/>
      <c r="K210" s="210"/>
      <c r="L210" s="215"/>
      <c r="M210" s="216"/>
      <c r="N210" s="217"/>
      <c r="O210" s="217"/>
      <c r="P210" s="217"/>
      <c r="Q210" s="217"/>
      <c r="R210" s="217"/>
      <c r="S210" s="217"/>
      <c r="T210" s="218"/>
      <c r="AT210" s="219" t="s">
        <v>195</v>
      </c>
      <c r="AU210" s="219" t="s">
        <v>82</v>
      </c>
      <c r="AV210" s="14" t="s">
        <v>82</v>
      </c>
      <c r="AW210" s="14" t="s">
        <v>35</v>
      </c>
      <c r="AX210" s="14" t="s">
        <v>73</v>
      </c>
      <c r="AY210" s="219" t="s">
        <v>185</v>
      </c>
    </row>
    <row r="211" spans="1:65" s="14" customFormat="1" ht="11.25">
      <c r="B211" s="209"/>
      <c r="C211" s="210"/>
      <c r="D211" s="200" t="s">
        <v>195</v>
      </c>
      <c r="E211" s="211" t="s">
        <v>19</v>
      </c>
      <c r="F211" s="212" t="s">
        <v>2934</v>
      </c>
      <c r="G211" s="210"/>
      <c r="H211" s="213">
        <v>-2.89</v>
      </c>
      <c r="I211" s="214"/>
      <c r="J211" s="210"/>
      <c r="K211" s="210"/>
      <c r="L211" s="215"/>
      <c r="M211" s="216"/>
      <c r="N211" s="217"/>
      <c r="O211" s="217"/>
      <c r="P211" s="217"/>
      <c r="Q211" s="217"/>
      <c r="R211" s="217"/>
      <c r="S211" s="217"/>
      <c r="T211" s="218"/>
      <c r="AT211" s="219" t="s">
        <v>195</v>
      </c>
      <c r="AU211" s="219" t="s">
        <v>82</v>
      </c>
      <c r="AV211" s="14" t="s">
        <v>82</v>
      </c>
      <c r="AW211" s="14" t="s">
        <v>35</v>
      </c>
      <c r="AX211" s="14" t="s">
        <v>73</v>
      </c>
      <c r="AY211" s="219" t="s">
        <v>185</v>
      </c>
    </row>
    <row r="212" spans="1:65" s="14" customFormat="1" ht="11.25">
      <c r="B212" s="209"/>
      <c r="C212" s="210"/>
      <c r="D212" s="200" t="s">
        <v>195</v>
      </c>
      <c r="E212" s="211" t="s">
        <v>19</v>
      </c>
      <c r="F212" s="212" t="s">
        <v>2935</v>
      </c>
      <c r="G212" s="210"/>
      <c r="H212" s="213">
        <v>-6.45</v>
      </c>
      <c r="I212" s="214"/>
      <c r="J212" s="210"/>
      <c r="K212" s="210"/>
      <c r="L212" s="215"/>
      <c r="M212" s="216"/>
      <c r="N212" s="217"/>
      <c r="O212" s="217"/>
      <c r="P212" s="217"/>
      <c r="Q212" s="217"/>
      <c r="R212" s="217"/>
      <c r="S212" s="217"/>
      <c r="T212" s="218"/>
      <c r="AT212" s="219" t="s">
        <v>195</v>
      </c>
      <c r="AU212" s="219" t="s">
        <v>82</v>
      </c>
      <c r="AV212" s="14" t="s">
        <v>82</v>
      </c>
      <c r="AW212" s="14" t="s">
        <v>35</v>
      </c>
      <c r="AX212" s="14" t="s">
        <v>73</v>
      </c>
      <c r="AY212" s="219" t="s">
        <v>185</v>
      </c>
    </row>
    <row r="213" spans="1:65" s="13" customFormat="1" ht="11.25">
      <c r="B213" s="198"/>
      <c r="C213" s="199"/>
      <c r="D213" s="200" t="s">
        <v>195</v>
      </c>
      <c r="E213" s="201" t="s">
        <v>19</v>
      </c>
      <c r="F213" s="202" t="s">
        <v>2923</v>
      </c>
      <c r="G213" s="199"/>
      <c r="H213" s="201" t="s">
        <v>19</v>
      </c>
      <c r="I213" s="203"/>
      <c r="J213" s="199"/>
      <c r="K213" s="199"/>
      <c r="L213" s="204"/>
      <c r="M213" s="205"/>
      <c r="N213" s="206"/>
      <c r="O213" s="206"/>
      <c r="P213" s="206"/>
      <c r="Q213" s="206"/>
      <c r="R213" s="206"/>
      <c r="S213" s="206"/>
      <c r="T213" s="207"/>
      <c r="AT213" s="208" t="s">
        <v>195</v>
      </c>
      <c r="AU213" s="208" t="s">
        <v>82</v>
      </c>
      <c r="AV213" s="13" t="s">
        <v>80</v>
      </c>
      <c r="AW213" s="13" t="s">
        <v>35</v>
      </c>
      <c r="AX213" s="13" t="s">
        <v>73</v>
      </c>
      <c r="AY213" s="208" t="s">
        <v>185</v>
      </c>
    </row>
    <row r="214" spans="1:65" s="14" customFormat="1" ht="11.25">
      <c r="B214" s="209"/>
      <c r="C214" s="210"/>
      <c r="D214" s="200" t="s">
        <v>195</v>
      </c>
      <c r="E214" s="211" t="s">
        <v>19</v>
      </c>
      <c r="F214" s="212" t="s">
        <v>2936</v>
      </c>
      <c r="G214" s="210"/>
      <c r="H214" s="213">
        <v>41.405000000000001</v>
      </c>
      <c r="I214" s="214"/>
      <c r="J214" s="210"/>
      <c r="K214" s="210"/>
      <c r="L214" s="215"/>
      <c r="M214" s="216"/>
      <c r="N214" s="217"/>
      <c r="O214" s="217"/>
      <c r="P214" s="217"/>
      <c r="Q214" s="217"/>
      <c r="R214" s="217"/>
      <c r="S214" s="217"/>
      <c r="T214" s="218"/>
      <c r="AT214" s="219" t="s">
        <v>195</v>
      </c>
      <c r="AU214" s="219" t="s">
        <v>82</v>
      </c>
      <c r="AV214" s="14" t="s">
        <v>82</v>
      </c>
      <c r="AW214" s="14" t="s">
        <v>35</v>
      </c>
      <c r="AX214" s="14" t="s">
        <v>73</v>
      </c>
      <c r="AY214" s="219" t="s">
        <v>185</v>
      </c>
    </row>
    <row r="215" spans="1:65" s="16" customFormat="1" ht="11.25">
      <c r="B215" s="247"/>
      <c r="C215" s="248"/>
      <c r="D215" s="200" t="s">
        <v>195</v>
      </c>
      <c r="E215" s="249" t="s">
        <v>19</v>
      </c>
      <c r="F215" s="250" t="s">
        <v>727</v>
      </c>
      <c r="G215" s="248"/>
      <c r="H215" s="251">
        <v>380.76100000000008</v>
      </c>
      <c r="I215" s="252"/>
      <c r="J215" s="248"/>
      <c r="K215" s="248"/>
      <c r="L215" s="253"/>
      <c r="M215" s="254"/>
      <c r="N215" s="255"/>
      <c r="O215" s="255"/>
      <c r="P215" s="255"/>
      <c r="Q215" s="255"/>
      <c r="R215" s="255"/>
      <c r="S215" s="255"/>
      <c r="T215" s="256"/>
      <c r="AT215" s="257" t="s">
        <v>195</v>
      </c>
      <c r="AU215" s="257" t="s">
        <v>82</v>
      </c>
      <c r="AV215" s="16" t="s">
        <v>129</v>
      </c>
      <c r="AW215" s="16" t="s">
        <v>35</v>
      </c>
      <c r="AX215" s="16" t="s">
        <v>73</v>
      </c>
      <c r="AY215" s="257" t="s">
        <v>185</v>
      </c>
    </row>
    <row r="216" spans="1:65" s="13" customFormat="1" ht="11.25">
      <c r="B216" s="198"/>
      <c r="C216" s="199"/>
      <c r="D216" s="200" t="s">
        <v>195</v>
      </c>
      <c r="E216" s="201" t="s">
        <v>19</v>
      </c>
      <c r="F216" s="202" t="s">
        <v>2941</v>
      </c>
      <c r="G216" s="199"/>
      <c r="H216" s="201" t="s">
        <v>19</v>
      </c>
      <c r="I216" s="203"/>
      <c r="J216" s="199"/>
      <c r="K216" s="199"/>
      <c r="L216" s="204"/>
      <c r="M216" s="205"/>
      <c r="N216" s="206"/>
      <c r="O216" s="206"/>
      <c r="P216" s="206"/>
      <c r="Q216" s="206"/>
      <c r="R216" s="206"/>
      <c r="S216" s="206"/>
      <c r="T216" s="207"/>
      <c r="AT216" s="208" t="s">
        <v>195</v>
      </c>
      <c r="AU216" s="208" t="s">
        <v>82</v>
      </c>
      <c r="AV216" s="13" t="s">
        <v>80</v>
      </c>
      <c r="AW216" s="13" t="s">
        <v>35</v>
      </c>
      <c r="AX216" s="13" t="s">
        <v>73</v>
      </c>
      <c r="AY216" s="208" t="s">
        <v>185</v>
      </c>
    </row>
    <row r="217" spans="1:65" s="14" customFormat="1" ht="11.25">
      <c r="B217" s="209"/>
      <c r="C217" s="210"/>
      <c r="D217" s="200" t="s">
        <v>195</v>
      </c>
      <c r="E217" s="211" t="s">
        <v>19</v>
      </c>
      <c r="F217" s="212" t="s">
        <v>2942</v>
      </c>
      <c r="G217" s="210"/>
      <c r="H217" s="213">
        <v>202.25399999999999</v>
      </c>
      <c r="I217" s="214"/>
      <c r="J217" s="210"/>
      <c r="K217" s="210"/>
      <c r="L217" s="215"/>
      <c r="M217" s="216"/>
      <c r="N217" s="217"/>
      <c r="O217" s="217"/>
      <c r="P217" s="217"/>
      <c r="Q217" s="217"/>
      <c r="R217" s="217"/>
      <c r="S217" s="217"/>
      <c r="T217" s="218"/>
      <c r="AT217" s="219" t="s">
        <v>195</v>
      </c>
      <c r="AU217" s="219" t="s">
        <v>82</v>
      </c>
      <c r="AV217" s="14" t="s">
        <v>82</v>
      </c>
      <c r="AW217" s="14" t="s">
        <v>35</v>
      </c>
      <c r="AX217" s="14" t="s">
        <v>73</v>
      </c>
      <c r="AY217" s="219" t="s">
        <v>185</v>
      </c>
    </row>
    <row r="218" spans="1:65" s="13" customFormat="1" ht="11.25">
      <c r="B218" s="198"/>
      <c r="C218" s="199"/>
      <c r="D218" s="200" t="s">
        <v>195</v>
      </c>
      <c r="E218" s="201" t="s">
        <v>19</v>
      </c>
      <c r="F218" s="202" t="s">
        <v>2923</v>
      </c>
      <c r="G218" s="199"/>
      <c r="H218" s="201" t="s">
        <v>19</v>
      </c>
      <c r="I218" s="203"/>
      <c r="J218" s="199"/>
      <c r="K218" s="199"/>
      <c r="L218" s="204"/>
      <c r="M218" s="205"/>
      <c r="N218" s="206"/>
      <c r="O218" s="206"/>
      <c r="P218" s="206"/>
      <c r="Q218" s="206"/>
      <c r="R218" s="206"/>
      <c r="S218" s="206"/>
      <c r="T218" s="207"/>
      <c r="AT218" s="208" t="s">
        <v>195</v>
      </c>
      <c r="AU218" s="208" t="s">
        <v>82</v>
      </c>
      <c r="AV218" s="13" t="s">
        <v>80</v>
      </c>
      <c r="AW218" s="13" t="s">
        <v>35</v>
      </c>
      <c r="AX218" s="13" t="s">
        <v>73</v>
      </c>
      <c r="AY218" s="208" t="s">
        <v>185</v>
      </c>
    </row>
    <row r="219" spans="1:65" s="14" customFormat="1" ht="11.25">
      <c r="B219" s="209"/>
      <c r="C219" s="210"/>
      <c r="D219" s="200" t="s">
        <v>195</v>
      </c>
      <c r="E219" s="211" t="s">
        <v>19</v>
      </c>
      <c r="F219" s="212" t="s">
        <v>2943</v>
      </c>
      <c r="G219" s="210"/>
      <c r="H219" s="213">
        <v>20.074999999999999</v>
      </c>
      <c r="I219" s="214"/>
      <c r="J219" s="210"/>
      <c r="K219" s="210"/>
      <c r="L219" s="215"/>
      <c r="M219" s="216"/>
      <c r="N219" s="217"/>
      <c r="O219" s="217"/>
      <c r="P219" s="217"/>
      <c r="Q219" s="217"/>
      <c r="R219" s="217"/>
      <c r="S219" s="217"/>
      <c r="T219" s="218"/>
      <c r="AT219" s="219" t="s">
        <v>195</v>
      </c>
      <c r="AU219" s="219" t="s">
        <v>82</v>
      </c>
      <c r="AV219" s="14" t="s">
        <v>82</v>
      </c>
      <c r="AW219" s="14" t="s">
        <v>35</v>
      </c>
      <c r="AX219" s="14" t="s">
        <v>73</v>
      </c>
      <c r="AY219" s="219" t="s">
        <v>185</v>
      </c>
    </row>
    <row r="220" spans="1:65" s="16" customFormat="1" ht="11.25">
      <c r="B220" s="247"/>
      <c r="C220" s="248"/>
      <c r="D220" s="200" t="s">
        <v>195</v>
      </c>
      <c r="E220" s="249" t="s">
        <v>19</v>
      </c>
      <c r="F220" s="250" t="s">
        <v>727</v>
      </c>
      <c r="G220" s="248"/>
      <c r="H220" s="251">
        <v>222.32899999999998</v>
      </c>
      <c r="I220" s="252"/>
      <c r="J220" s="248"/>
      <c r="K220" s="248"/>
      <c r="L220" s="253"/>
      <c r="M220" s="254"/>
      <c r="N220" s="255"/>
      <c r="O220" s="255"/>
      <c r="P220" s="255"/>
      <c r="Q220" s="255"/>
      <c r="R220" s="255"/>
      <c r="S220" s="255"/>
      <c r="T220" s="256"/>
      <c r="AT220" s="257" t="s">
        <v>195</v>
      </c>
      <c r="AU220" s="257" t="s">
        <v>82</v>
      </c>
      <c r="AV220" s="16" t="s">
        <v>129</v>
      </c>
      <c r="AW220" s="16" t="s">
        <v>35</v>
      </c>
      <c r="AX220" s="16" t="s">
        <v>73</v>
      </c>
      <c r="AY220" s="257" t="s">
        <v>185</v>
      </c>
    </row>
    <row r="221" spans="1:65" s="15" customFormat="1" ht="11.25">
      <c r="B221" s="220"/>
      <c r="C221" s="221"/>
      <c r="D221" s="200" t="s">
        <v>195</v>
      </c>
      <c r="E221" s="222" t="s">
        <v>19</v>
      </c>
      <c r="F221" s="223" t="s">
        <v>226</v>
      </c>
      <c r="G221" s="221"/>
      <c r="H221" s="224">
        <v>603.09000000000015</v>
      </c>
      <c r="I221" s="225"/>
      <c r="J221" s="221"/>
      <c r="K221" s="221"/>
      <c r="L221" s="226"/>
      <c r="M221" s="227"/>
      <c r="N221" s="228"/>
      <c r="O221" s="228"/>
      <c r="P221" s="228"/>
      <c r="Q221" s="228"/>
      <c r="R221" s="228"/>
      <c r="S221" s="228"/>
      <c r="T221" s="229"/>
      <c r="AT221" s="230" t="s">
        <v>195</v>
      </c>
      <c r="AU221" s="230" t="s">
        <v>82</v>
      </c>
      <c r="AV221" s="15" t="s">
        <v>135</v>
      </c>
      <c r="AW221" s="15" t="s">
        <v>35</v>
      </c>
      <c r="AX221" s="15" t="s">
        <v>80</v>
      </c>
      <c r="AY221" s="230" t="s">
        <v>185</v>
      </c>
    </row>
    <row r="222" spans="1:65" s="2" customFormat="1" ht="16.5" customHeight="1">
      <c r="A222" s="36"/>
      <c r="B222" s="37"/>
      <c r="C222" s="237" t="s">
        <v>309</v>
      </c>
      <c r="D222" s="237" t="s">
        <v>520</v>
      </c>
      <c r="E222" s="238" t="s">
        <v>2949</v>
      </c>
      <c r="F222" s="239" t="s">
        <v>2950</v>
      </c>
      <c r="G222" s="240" t="s">
        <v>240</v>
      </c>
      <c r="H222" s="241">
        <v>663.399</v>
      </c>
      <c r="I222" s="242"/>
      <c r="J222" s="243">
        <f>ROUND(I222*H222,2)</f>
        <v>0</v>
      </c>
      <c r="K222" s="239" t="s">
        <v>191</v>
      </c>
      <c r="L222" s="244"/>
      <c r="M222" s="245" t="s">
        <v>19</v>
      </c>
      <c r="N222" s="246" t="s">
        <v>44</v>
      </c>
      <c r="O222" s="66"/>
      <c r="P222" s="189">
        <f>O222*H222</f>
        <v>0</v>
      </c>
      <c r="Q222" s="189">
        <v>1E-4</v>
      </c>
      <c r="R222" s="189">
        <f>Q222*H222</f>
        <v>6.6339900000000007E-2</v>
      </c>
      <c r="S222" s="189">
        <v>0</v>
      </c>
      <c r="T222" s="190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627</v>
      </c>
      <c r="AT222" s="191" t="s">
        <v>520</v>
      </c>
      <c r="AU222" s="191" t="s">
        <v>82</v>
      </c>
      <c r="AY222" s="19" t="s">
        <v>185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19" t="s">
        <v>80</v>
      </c>
      <c r="BK222" s="192">
        <f>ROUND(I222*H222,2)</f>
        <v>0</v>
      </c>
      <c r="BL222" s="19" t="s">
        <v>339</v>
      </c>
      <c r="BM222" s="191" t="s">
        <v>2951</v>
      </c>
    </row>
    <row r="223" spans="1:65" s="13" customFormat="1" ht="11.25">
      <c r="B223" s="198"/>
      <c r="C223" s="199"/>
      <c r="D223" s="200" t="s">
        <v>195</v>
      </c>
      <c r="E223" s="201" t="s">
        <v>19</v>
      </c>
      <c r="F223" s="202" t="s">
        <v>2903</v>
      </c>
      <c r="G223" s="199"/>
      <c r="H223" s="201" t="s">
        <v>19</v>
      </c>
      <c r="I223" s="203"/>
      <c r="J223" s="199"/>
      <c r="K223" s="199"/>
      <c r="L223" s="204"/>
      <c r="M223" s="205"/>
      <c r="N223" s="206"/>
      <c r="O223" s="206"/>
      <c r="P223" s="206"/>
      <c r="Q223" s="206"/>
      <c r="R223" s="206"/>
      <c r="S223" s="206"/>
      <c r="T223" s="207"/>
      <c r="AT223" s="208" t="s">
        <v>195</v>
      </c>
      <c r="AU223" s="208" t="s">
        <v>82</v>
      </c>
      <c r="AV223" s="13" t="s">
        <v>80</v>
      </c>
      <c r="AW223" s="13" t="s">
        <v>35</v>
      </c>
      <c r="AX223" s="13" t="s">
        <v>73</v>
      </c>
      <c r="AY223" s="208" t="s">
        <v>185</v>
      </c>
    </row>
    <row r="224" spans="1:65" s="14" customFormat="1" ht="11.25">
      <c r="B224" s="209"/>
      <c r="C224" s="210"/>
      <c r="D224" s="200" t="s">
        <v>195</v>
      </c>
      <c r="E224" s="211" t="s">
        <v>19</v>
      </c>
      <c r="F224" s="212" t="s">
        <v>2931</v>
      </c>
      <c r="G224" s="210"/>
      <c r="H224" s="213">
        <v>411.54399999999998</v>
      </c>
      <c r="I224" s="214"/>
      <c r="J224" s="210"/>
      <c r="K224" s="210"/>
      <c r="L224" s="215"/>
      <c r="M224" s="216"/>
      <c r="N224" s="217"/>
      <c r="O224" s="217"/>
      <c r="P224" s="217"/>
      <c r="Q224" s="217"/>
      <c r="R224" s="217"/>
      <c r="S224" s="217"/>
      <c r="T224" s="218"/>
      <c r="AT224" s="219" t="s">
        <v>195</v>
      </c>
      <c r="AU224" s="219" t="s">
        <v>82</v>
      </c>
      <c r="AV224" s="14" t="s">
        <v>82</v>
      </c>
      <c r="AW224" s="14" t="s">
        <v>35</v>
      </c>
      <c r="AX224" s="14" t="s">
        <v>73</v>
      </c>
      <c r="AY224" s="219" t="s">
        <v>185</v>
      </c>
    </row>
    <row r="225" spans="1:65" s="14" customFormat="1" ht="11.25">
      <c r="B225" s="209"/>
      <c r="C225" s="210"/>
      <c r="D225" s="200" t="s">
        <v>195</v>
      </c>
      <c r="E225" s="211" t="s">
        <v>19</v>
      </c>
      <c r="F225" s="212" t="s">
        <v>2932</v>
      </c>
      <c r="G225" s="210"/>
      <c r="H225" s="213">
        <v>-29.948</v>
      </c>
      <c r="I225" s="214"/>
      <c r="J225" s="210"/>
      <c r="K225" s="210"/>
      <c r="L225" s="215"/>
      <c r="M225" s="216"/>
      <c r="N225" s="217"/>
      <c r="O225" s="217"/>
      <c r="P225" s="217"/>
      <c r="Q225" s="217"/>
      <c r="R225" s="217"/>
      <c r="S225" s="217"/>
      <c r="T225" s="218"/>
      <c r="AT225" s="219" t="s">
        <v>195</v>
      </c>
      <c r="AU225" s="219" t="s">
        <v>82</v>
      </c>
      <c r="AV225" s="14" t="s">
        <v>82</v>
      </c>
      <c r="AW225" s="14" t="s">
        <v>35</v>
      </c>
      <c r="AX225" s="14" t="s">
        <v>73</v>
      </c>
      <c r="AY225" s="219" t="s">
        <v>185</v>
      </c>
    </row>
    <row r="226" spans="1:65" s="14" customFormat="1" ht="11.25">
      <c r="B226" s="209"/>
      <c r="C226" s="210"/>
      <c r="D226" s="200" t="s">
        <v>195</v>
      </c>
      <c r="E226" s="211" t="s">
        <v>19</v>
      </c>
      <c r="F226" s="212" t="s">
        <v>2933</v>
      </c>
      <c r="G226" s="210"/>
      <c r="H226" s="213">
        <v>-32.9</v>
      </c>
      <c r="I226" s="214"/>
      <c r="J226" s="210"/>
      <c r="K226" s="210"/>
      <c r="L226" s="215"/>
      <c r="M226" s="216"/>
      <c r="N226" s="217"/>
      <c r="O226" s="217"/>
      <c r="P226" s="217"/>
      <c r="Q226" s="217"/>
      <c r="R226" s="217"/>
      <c r="S226" s="217"/>
      <c r="T226" s="218"/>
      <c r="AT226" s="219" t="s">
        <v>195</v>
      </c>
      <c r="AU226" s="219" t="s">
        <v>82</v>
      </c>
      <c r="AV226" s="14" t="s">
        <v>82</v>
      </c>
      <c r="AW226" s="14" t="s">
        <v>35</v>
      </c>
      <c r="AX226" s="14" t="s">
        <v>73</v>
      </c>
      <c r="AY226" s="219" t="s">
        <v>185</v>
      </c>
    </row>
    <row r="227" spans="1:65" s="14" customFormat="1" ht="11.25">
      <c r="B227" s="209"/>
      <c r="C227" s="210"/>
      <c r="D227" s="200" t="s">
        <v>195</v>
      </c>
      <c r="E227" s="211" t="s">
        <v>19</v>
      </c>
      <c r="F227" s="212" t="s">
        <v>2934</v>
      </c>
      <c r="G227" s="210"/>
      <c r="H227" s="213">
        <v>-2.89</v>
      </c>
      <c r="I227" s="214"/>
      <c r="J227" s="210"/>
      <c r="K227" s="210"/>
      <c r="L227" s="215"/>
      <c r="M227" s="216"/>
      <c r="N227" s="217"/>
      <c r="O227" s="217"/>
      <c r="P227" s="217"/>
      <c r="Q227" s="217"/>
      <c r="R227" s="217"/>
      <c r="S227" s="217"/>
      <c r="T227" s="218"/>
      <c r="AT227" s="219" t="s">
        <v>195</v>
      </c>
      <c r="AU227" s="219" t="s">
        <v>82</v>
      </c>
      <c r="AV227" s="14" t="s">
        <v>82</v>
      </c>
      <c r="AW227" s="14" t="s">
        <v>35</v>
      </c>
      <c r="AX227" s="14" t="s">
        <v>73</v>
      </c>
      <c r="AY227" s="219" t="s">
        <v>185</v>
      </c>
    </row>
    <row r="228" spans="1:65" s="14" customFormat="1" ht="11.25">
      <c r="B228" s="209"/>
      <c r="C228" s="210"/>
      <c r="D228" s="200" t="s">
        <v>195</v>
      </c>
      <c r="E228" s="211" t="s">
        <v>19</v>
      </c>
      <c r="F228" s="212" t="s">
        <v>2935</v>
      </c>
      <c r="G228" s="210"/>
      <c r="H228" s="213">
        <v>-6.45</v>
      </c>
      <c r="I228" s="214"/>
      <c r="J228" s="210"/>
      <c r="K228" s="210"/>
      <c r="L228" s="215"/>
      <c r="M228" s="216"/>
      <c r="N228" s="217"/>
      <c r="O228" s="217"/>
      <c r="P228" s="217"/>
      <c r="Q228" s="217"/>
      <c r="R228" s="217"/>
      <c r="S228" s="217"/>
      <c r="T228" s="218"/>
      <c r="AT228" s="219" t="s">
        <v>195</v>
      </c>
      <c r="AU228" s="219" t="s">
        <v>82</v>
      </c>
      <c r="AV228" s="14" t="s">
        <v>82</v>
      </c>
      <c r="AW228" s="14" t="s">
        <v>35</v>
      </c>
      <c r="AX228" s="14" t="s">
        <v>73</v>
      </c>
      <c r="AY228" s="219" t="s">
        <v>185</v>
      </c>
    </row>
    <row r="229" spans="1:65" s="13" customFormat="1" ht="11.25">
      <c r="B229" s="198"/>
      <c r="C229" s="199"/>
      <c r="D229" s="200" t="s">
        <v>195</v>
      </c>
      <c r="E229" s="201" t="s">
        <v>19</v>
      </c>
      <c r="F229" s="202" t="s">
        <v>2923</v>
      </c>
      <c r="G229" s="199"/>
      <c r="H229" s="201" t="s">
        <v>19</v>
      </c>
      <c r="I229" s="203"/>
      <c r="J229" s="199"/>
      <c r="K229" s="199"/>
      <c r="L229" s="204"/>
      <c r="M229" s="205"/>
      <c r="N229" s="206"/>
      <c r="O229" s="206"/>
      <c r="P229" s="206"/>
      <c r="Q229" s="206"/>
      <c r="R229" s="206"/>
      <c r="S229" s="206"/>
      <c r="T229" s="207"/>
      <c r="AT229" s="208" t="s">
        <v>195</v>
      </c>
      <c r="AU229" s="208" t="s">
        <v>82</v>
      </c>
      <c r="AV229" s="13" t="s">
        <v>80</v>
      </c>
      <c r="AW229" s="13" t="s">
        <v>35</v>
      </c>
      <c r="AX229" s="13" t="s">
        <v>73</v>
      </c>
      <c r="AY229" s="208" t="s">
        <v>185</v>
      </c>
    </row>
    <row r="230" spans="1:65" s="14" customFormat="1" ht="11.25">
      <c r="B230" s="209"/>
      <c r="C230" s="210"/>
      <c r="D230" s="200" t="s">
        <v>195</v>
      </c>
      <c r="E230" s="211" t="s">
        <v>19</v>
      </c>
      <c r="F230" s="212" t="s">
        <v>2936</v>
      </c>
      <c r="G230" s="210"/>
      <c r="H230" s="213">
        <v>41.405000000000001</v>
      </c>
      <c r="I230" s="214"/>
      <c r="J230" s="210"/>
      <c r="K230" s="210"/>
      <c r="L230" s="215"/>
      <c r="M230" s="216"/>
      <c r="N230" s="217"/>
      <c r="O230" s="217"/>
      <c r="P230" s="217"/>
      <c r="Q230" s="217"/>
      <c r="R230" s="217"/>
      <c r="S230" s="217"/>
      <c r="T230" s="218"/>
      <c r="AT230" s="219" t="s">
        <v>195</v>
      </c>
      <c r="AU230" s="219" t="s">
        <v>82</v>
      </c>
      <c r="AV230" s="14" t="s">
        <v>82</v>
      </c>
      <c r="AW230" s="14" t="s">
        <v>35</v>
      </c>
      <c r="AX230" s="14" t="s">
        <v>73</v>
      </c>
      <c r="AY230" s="219" t="s">
        <v>185</v>
      </c>
    </row>
    <row r="231" spans="1:65" s="16" customFormat="1" ht="11.25">
      <c r="B231" s="247"/>
      <c r="C231" s="248"/>
      <c r="D231" s="200" t="s">
        <v>195</v>
      </c>
      <c r="E231" s="249" t="s">
        <v>19</v>
      </c>
      <c r="F231" s="250" t="s">
        <v>727</v>
      </c>
      <c r="G231" s="248"/>
      <c r="H231" s="251">
        <v>380.76100000000008</v>
      </c>
      <c r="I231" s="252"/>
      <c r="J231" s="248"/>
      <c r="K231" s="248"/>
      <c r="L231" s="253"/>
      <c r="M231" s="254"/>
      <c r="N231" s="255"/>
      <c r="O231" s="255"/>
      <c r="P231" s="255"/>
      <c r="Q231" s="255"/>
      <c r="R231" s="255"/>
      <c r="S231" s="255"/>
      <c r="T231" s="256"/>
      <c r="AT231" s="257" t="s">
        <v>195</v>
      </c>
      <c r="AU231" s="257" t="s">
        <v>82</v>
      </c>
      <c r="AV231" s="16" t="s">
        <v>129</v>
      </c>
      <c r="AW231" s="16" t="s">
        <v>35</v>
      </c>
      <c r="AX231" s="16" t="s">
        <v>73</v>
      </c>
      <c r="AY231" s="257" t="s">
        <v>185</v>
      </c>
    </row>
    <row r="232" spans="1:65" s="13" customFormat="1" ht="11.25">
      <c r="B232" s="198"/>
      <c r="C232" s="199"/>
      <c r="D232" s="200" t="s">
        <v>195</v>
      </c>
      <c r="E232" s="201" t="s">
        <v>19</v>
      </c>
      <c r="F232" s="202" t="s">
        <v>2941</v>
      </c>
      <c r="G232" s="199"/>
      <c r="H232" s="201" t="s">
        <v>19</v>
      </c>
      <c r="I232" s="203"/>
      <c r="J232" s="199"/>
      <c r="K232" s="199"/>
      <c r="L232" s="204"/>
      <c r="M232" s="205"/>
      <c r="N232" s="206"/>
      <c r="O232" s="206"/>
      <c r="P232" s="206"/>
      <c r="Q232" s="206"/>
      <c r="R232" s="206"/>
      <c r="S232" s="206"/>
      <c r="T232" s="207"/>
      <c r="AT232" s="208" t="s">
        <v>195</v>
      </c>
      <c r="AU232" s="208" t="s">
        <v>82</v>
      </c>
      <c r="AV232" s="13" t="s">
        <v>80</v>
      </c>
      <c r="AW232" s="13" t="s">
        <v>35</v>
      </c>
      <c r="AX232" s="13" t="s">
        <v>73</v>
      </c>
      <c r="AY232" s="208" t="s">
        <v>185</v>
      </c>
    </row>
    <row r="233" spans="1:65" s="14" customFormat="1" ht="11.25">
      <c r="B233" s="209"/>
      <c r="C233" s="210"/>
      <c r="D233" s="200" t="s">
        <v>195</v>
      </c>
      <c r="E233" s="211" t="s">
        <v>19</v>
      </c>
      <c r="F233" s="212" t="s">
        <v>2942</v>
      </c>
      <c r="G233" s="210"/>
      <c r="H233" s="213">
        <v>202.25399999999999</v>
      </c>
      <c r="I233" s="214"/>
      <c r="J233" s="210"/>
      <c r="K233" s="210"/>
      <c r="L233" s="215"/>
      <c r="M233" s="216"/>
      <c r="N233" s="217"/>
      <c r="O233" s="217"/>
      <c r="P233" s="217"/>
      <c r="Q233" s="217"/>
      <c r="R233" s="217"/>
      <c r="S233" s="217"/>
      <c r="T233" s="218"/>
      <c r="AT233" s="219" t="s">
        <v>195</v>
      </c>
      <c r="AU233" s="219" t="s">
        <v>82</v>
      </c>
      <c r="AV233" s="14" t="s">
        <v>82</v>
      </c>
      <c r="AW233" s="14" t="s">
        <v>35</v>
      </c>
      <c r="AX233" s="14" t="s">
        <v>73</v>
      </c>
      <c r="AY233" s="219" t="s">
        <v>185</v>
      </c>
    </row>
    <row r="234" spans="1:65" s="13" customFormat="1" ht="11.25">
      <c r="B234" s="198"/>
      <c r="C234" s="199"/>
      <c r="D234" s="200" t="s">
        <v>195</v>
      </c>
      <c r="E234" s="201" t="s">
        <v>19</v>
      </c>
      <c r="F234" s="202" t="s">
        <v>2923</v>
      </c>
      <c r="G234" s="199"/>
      <c r="H234" s="201" t="s">
        <v>19</v>
      </c>
      <c r="I234" s="203"/>
      <c r="J234" s="199"/>
      <c r="K234" s="199"/>
      <c r="L234" s="204"/>
      <c r="M234" s="205"/>
      <c r="N234" s="206"/>
      <c r="O234" s="206"/>
      <c r="P234" s="206"/>
      <c r="Q234" s="206"/>
      <c r="R234" s="206"/>
      <c r="S234" s="206"/>
      <c r="T234" s="207"/>
      <c r="AT234" s="208" t="s">
        <v>195</v>
      </c>
      <c r="AU234" s="208" t="s">
        <v>82</v>
      </c>
      <c r="AV234" s="13" t="s">
        <v>80</v>
      </c>
      <c r="AW234" s="13" t="s">
        <v>35</v>
      </c>
      <c r="AX234" s="13" t="s">
        <v>73</v>
      </c>
      <c r="AY234" s="208" t="s">
        <v>185</v>
      </c>
    </row>
    <row r="235" spans="1:65" s="14" customFormat="1" ht="11.25">
      <c r="B235" s="209"/>
      <c r="C235" s="210"/>
      <c r="D235" s="200" t="s">
        <v>195</v>
      </c>
      <c r="E235" s="211" t="s">
        <v>19</v>
      </c>
      <c r="F235" s="212" t="s">
        <v>2943</v>
      </c>
      <c r="G235" s="210"/>
      <c r="H235" s="213">
        <v>20.074999999999999</v>
      </c>
      <c r="I235" s="214"/>
      <c r="J235" s="210"/>
      <c r="K235" s="210"/>
      <c r="L235" s="215"/>
      <c r="M235" s="216"/>
      <c r="N235" s="217"/>
      <c r="O235" s="217"/>
      <c r="P235" s="217"/>
      <c r="Q235" s="217"/>
      <c r="R235" s="217"/>
      <c r="S235" s="217"/>
      <c r="T235" s="218"/>
      <c r="AT235" s="219" t="s">
        <v>195</v>
      </c>
      <c r="AU235" s="219" t="s">
        <v>82</v>
      </c>
      <c r="AV235" s="14" t="s">
        <v>82</v>
      </c>
      <c r="AW235" s="14" t="s">
        <v>35</v>
      </c>
      <c r="AX235" s="14" t="s">
        <v>73</v>
      </c>
      <c r="AY235" s="219" t="s">
        <v>185</v>
      </c>
    </row>
    <row r="236" spans="1:65" s="16" customFormat="1" ht="11.25">
      <c r="B236" s="247"/>
      <c r="C236" s="248"/>
      <c r="D236" s="200" t="s">
        <v>195</v>
      </c>
      <c r="E236" s="249" t="s">
        <v>19</v>
      </c>
      <c r="F236" s="250" t="s">
        <v>727</v>
      </c>
      <c r="G236" s="248"/>
      <c r="H236" s="251">
        <v>222.32899999999998</v>
      </c>
      <c r="I236" s="252"/>
      <c r="J236" s="248"/>
      <c r="K236" s="248"/>
      <c r="L236" s="253"/>
      <c r="M236" s="254"/>
      <c r="N236" s="255"/>
      <c r="O236" s="255"/>
      <c r="P236" s="255"/>
      <c r="Q236" s="255"/>
      <c r="R236" s="255"/>
      <c r="S236" s="255"/>
      <c r="T236" s="256"/>
      <c r="AT236" s="257" t="s">
        <v>195</v>
      </c>
      <c r="AU236" s="257" t="s">
        <v>82</v>
      </c>
      <c r="AV236" s="16" t="s">
        <v>129</v>
      </c>
      <c r="AW236" s="16" t="s">
        <v>35</v>
      </c>
      <c r="AX236" s="16" t="s">
        <v>73</v>
      </c>
      <c r="AY236" s="257" t="s">
        <v>185</v>
      </c>
    </row>
    <row r="237" spans="1:65" s="15" customFormat="1" ht="11.25">
      <c r="B237" s="220"/>
      <c r="C237" s="221"/>
      <c r="D237" s="200" t="s">
        <v>195</v>
      </c>
      <c r="E237" s="222" t="s">
        <v>19</v>
      </c>
      <c r="F237" s="223" t="s">
        <v>226</v>
      </c>
      <c r="G237" s="221"/>
      <c r="H237" s="224">
        <v>603.09000000000015</v>
      </c>
      <c r="I237" s="225"/>
      <c r="J237" s="221"/>
      <c r="K237" s="221"/>
      <c r="L237" s="226"/>
      <c r="M237" s="227"/>
      <c r="N237" s="228"/>
      <c r="O237" s="228"/>
      <c r="P237" s="228"/>
      <c r="Q237" s="228"/>
      <c r="R237" s="228"/>
      <c r="S237" s="228"/>
      <c r="T237" s="229"/>
      <c r="AT237" s="230" t="s">
        <v>195</v>
      </c>
      <c r="AU237" s="230" t="s">
        <v>82</v>
      </c>
      <c r="AV237" s="15" t="s">
        <v>135</v>
      </c>
      <c r="AW237" s="15" t="s">
        <v>35</v>
      </c>
      <c r="AX237" s="15" t="s">
        <v>80</v>
      </c>
      <c r="AY237" s="230" t="s">
        <v>185</v>
      </c>
    </row>
    <row r="238" spans="1:65" s="14" customFormat="1" ht="11.25">
      <c r="B238" s="209"/>
      <c r="C238" s="210"/>
      <c r="D238" s="200" t="s">
        <v>195</v>
      </c>
      <c r="E238" s="210"/>
      <c r="F238" s="212" t="s">
        <v>2952</v>
      </c>
      <c r="G238" s="210"/>
      <c r="H238" s="213">
        <v>663.399</v>
      </c>
      <c r="I238" s="214"/>
      <c r="J238" s="210"/>
      <c r="K238" s="210"/>
      <c r="L238" s="215"/>
      <c r="M238" s="216"/>
      <c r="N238" s="217"/>
      <c r="O238" s="217"/>
      <c r="P238" s="217"/>
      <c r="Q238" s="217"/>
      <c r="R238" s="217"/>
      <c r="S238" s="217"/>
      <c r="T238" s="218"/>
      <c r="AT238" s="219" t="s">
        <v>195</v>
      </c>
      <c r="AU238" s="219" t="s">
        <v>82</v>
      </c>
      <c r="AV238" s="14" t="s">
        <v>82</v>
      </c>
      <c r="AW238" s="14" t="s">
        <v>4</v>
      </c>
      <c r="AX238" s="14" t="s">
        <v>80</v>
      </c>
      <c r="AY238" s="219" t="s">
        <v>185</v>
      </c>
    </row>
    <row r="239" spans="1:65" s="2" customFormat="1" ht="21.75" customHeight="1">
      <c r="A239" s="36"/>
      <c r="B239" s="37"/>
      <c r="C239" s="180" t="s">
        <v>318</v>
      </c>
      <c r="D239" s="180" t="s">
        <v>187</v>
      </c>
      <c r="E239" s="181" t="s">
        <v>2953</v>
      </c>
      <c r="F239" s="182" t="s">
        <v>2954</v>
      </c>
      <c r="G239" s="183" t="s">
        <v>439</v>
      </c>
      <c r="H239" s="184">
        <v>3426.8490000000002</v>
      </c>
      <c r="I239" s="185"/>
      <c r="J239" s="186">
        <f>ROUND(I239*H239,2)</f>
        <v>0</v>
      </c>
      <c r="K239" s="182" t="s">
        <v>191</v>
      </c>
      <c r="L239" s="41"/>
      <c r="M239" s="187" t="s">
        <v>19</v>
      </c>
      <c r="N239" s="188" t="s">
        <v>44</v>
      </c>
      <c r="O239" s="66"/>
      <c r="P239" s="189">
        <f>O239*H239</f>
        <v>0</v>
      </c>
      <c r="Q239" s="189">
        <v>0</v>
      </c>
      <c r="R239" s="189">
        <f>Q239*H239</f>
        <v>0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339</v>
      </c>
      <c r="AT239" s="191" t="s">
        <v>187</v>
      </c>
      <c r="AU239" s="191" t="s">
        <v>82</v>
      </c>
      <c r="AY239" s="19" t="s">
        <v>185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80</v>
      </c>
      <c r="BK239" s="192">
        <f>ROUND(I239*H239,2)</f>
        <v>0</v>
      </c>
      <c r="BL239" s="19" t="s">
        <v>339</v>
      </c>
      <c r="BM239" s="191" t="s">
        <v>2955</v>
      </c>
    </row>
    <row r="240" spans="1:65" s="2" customFormat="1" ht="11.25">
      <c r="A240" s="36"/>
      <c r="B240" s="37"/>
      <c r="C240" s="38"/>
      <c r="D240" s="193" t="s">
        <v>193</v>
      </c>
      <c r="E240" s="38"/>
      <c r="F240" s="194" t="s">
        <v>2956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193</v>
      </c>
      <c r="AU240" s="19" t="s">
        <v>82</v>
      </c>
    </row>
    <row r="241" spans="1:65" s="14" customFormat="1" ht="11.25">
      <c r="B241" s="209"/>
      <c r="C241" s="210"/>
      <c r="D241" s="200" t="s">
        <v>195</v>
      </c>
      <c r="E241" s="211" t="s">
        <v>19</v>
      </c>
      <c r="F241" s="212" t="s">
        <v>2957</v>
      </c>
      <c r="G241" s="210"/>
      <c r="H241" s="213">
        <v>3426.8490000000002</v>
      </c>
      <c r="I241" s="214"/>
      <c r="J241" s="210"/>
      <c r="K241" s="210"/>
      <c r="L241" s="215"/>
      <c r="M241" s="216"/>
      <c r="N241" s="217"/>
      <c r="O241" s="217"/>
      <c r="P241" s="217"/>
      <c r="Q241" s="217"/>
      <c r="R241" s="217"/>
      <c r="S241" s="217"/>
      <c r="T241" s="218"/>
      <c r="AT241" s="219" t="s">
        <v>195</v>
      </c>
      <c r="AU241" s="219" t="s">
        <v>82</v>
      </c>
      <c r="AV241" s="14" t="s">
        <v>82</v>
      </c>
      <c r="AW241" s="14" t="s">
        <v>35</v>
      </c>
      <c r="AX241" s="14" t="s">
        <v>73</v>
      </c>
      <c r="AY241" s="219" t="s">
        <v>185</v>
      </c>
    </row>
    <row r="242" spans="1:65" s="15" customFormat="1" ht="11.25">
      <c r="B242" s="220"/>
      <c r="C242" s="221"/>
      <c r="D242" s="200" t="s">
        <v>195</v>
      </c>
      <c r="E242" s="222" t="s">
        <v>19</v>
      </c>
      <c r="F242" s="223" t="s">
        <v>226</v>
      </c>
      <c r="G242" s="221"/>
      <c r="H242" s="224">
        <v>3426.8490000000002</v>
      </c>
      <c r="I242" s="225"/>
      <c r="J242" s="221"/>
      <c r="K242" s="221"/>
      <c r="L242" s="226"/>
      <c r="M242" s="227"/>
      <c r="N242" s="228"/>
      <c r="O242" s="228"/>
      <c r="P242" s="228"/>
      <c r="Q242" s="228"/>
      <c r="R242" s="228"/>
      <c r="S242" s="228"/>
      <c r="T242" s="229"/>
      <c r="AT242" s="230" t="s">
        <v>195</v>
      </c>
      <c r="AU242" s="230" t="s">
        <v>82</v>
      </c>
      <c r="AV242" s="15" t="s">
        <v>135</v>
      </c>
      <c r="AW242" s="15" t="s">
        <v>35</v>
      </c>
      <c r="AX242" s="15" t="s">
        <v>80</v>
      </c>
      <c r="AY242" s="230" t="s">
        <v>185</v>
      </c>
    </row>
    <row r="243" spans="1:65" s="2" customFormat="1" ht="16.5" customHeight="1">
      <c r="A243" s="36"/>
      <c r="B243" s="37"/>
      <c r="C243" s="237" t="s">
        <v>8</v>
      </c>
      <c r="D243" s="237" t="s">
        <v>520</v>
      </c>
      <c r="E243" s="238" t="s">
        <v>2958</v>
      </c>
      <c r="F243" s="239" t="s">
        <v>2959</v>
      </c>
      <c r="G243" s="240" t="s">
        <v>1314</v>
      </c>
      <c r="H243" s="241">
        <v>3426.8490000000002</v>
      </c>
      <c r="I243" s="242"/>
      <c r="J243" s="243">
        <f>ROUND(I243*H243,2)</f>
        <v>0</v>
      </c>
      <c r="K243" s="239" t="s">
        <v>449</v>
      </c>
      <c r="L243" s="244"/>
      <c r="M243" s="245" t="s">
        <v>19</v>
      </c>
      <c r="N243" s="246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627</v>
      </c>
      <c r="AT243" s="191" t="s">
        <v>520</v>
      </c>
      <c r="AU243" s="191" t="s">
        <v>82</v>
      </c>
      <c r="AY243" s="19" t="s">
        <v>185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80</v>
      </c>
      <c r="BK243" s="192">
        <f>ROUND(I243*H243,2)</f>
        <v>0</v>
      </c>
      <c r="BL243" s="19" t="s">
        <v>339</v>
      </c>
      <c r="BM243" s="191" t="s">
        <v>2960</v>
      </c>
    </row>
    <row r="244" spans="1:65" s="14" customFormat="1" ht="11.25">
      <c r="B244" s="209"/>
      <c r="C244" s="210"/>
      <c r="D244" s="200" t="s">
        <v>195</v>
      </c>
      <c r="E244" s="211" t="s">
        <v>19</v>
      </c>
      <c r="F244" s="212" t="s">
        <v>2957</v>
      </c>
      <c r="G244" s="210"/>
      <c r="H244" s="213">
        <v>3426.8490000000002</v>
      </c>
      <c r="I244" s="214"/>
      <c r="J244" s="210"/>
      <c r="K244" s="210"/>
      <c r="L244" s="215"/>
      <c r="M244" s="216"/>
      <c r="N244" s="217"/>
      <c r="O244" s="217"/>
      <c r="P244" s="217"/>
      <c r="Q244" s="217"/>
      <c r="R244" s="217"/>
      <c r="S244" s="217"/>
      <c r="T244" s="218"/>
      <c r="AT244" s="219" t="s">
        <v>195</v>
      </c>
      <c r="AU244" s="219" t="s">
        <v>82</v>
      </c>
      <c r="AV244" s="14" t="s">
        <v>82</v>
      </c>
      <c r="AW244" s="14" t="s">
        <v>35</v>
      </c>
      <c r="AX244" s="14" t="s">
        <v>73</v>
      </c>
      <c r="AY244" s="219" t="s">
        <v>185</v>
      </c>
    </row>
    <row r="245" spans="1:65" s="15" customFormat="1" ht="11.25">
      <c r="B245" s="220"/>
      <c r="C245" s="221"/>
      <c r="D245" s="200" t="s">
        <v>195</v>
      </c>
      <c r="E245" s="222" t="s">
        <v>19</v>
      </c>
      <c r="F245" s="223" t="s">
        <v>226</v>
      </c>
      <c r="G245" s="221"/>
      <c r="H245" s="224">
        <v>3426.8490000000002</v>
      </c>
      <c r="I245" s="225"/>
      <c r="J245" s="221"/>
      <c r="K245" s="221"/>
      <c r="L245" s="226"/>
      <c r="M245" s="227"/>
      <c r="N245" s="228"/>
      <c r="O245" s="228"/>
      <c r="P245" s="228"/>
      <c r="Q245" s="228"/>
      <c r="R245" s="228"/>
      <c r="S245" s="228"/>
      <c r="T245" s="229"/>
      <c r="AT245" s="230" t="s">
        <v>195</v>
      </c>
      <c r="AU245" s="230" t="s">
        <v>82</v>
      </c>
      <c r="AV245" s="15" t="s">
        <v>135</v>
      </c>
      <c r="AW245" s="15" t="s">
        <v>35</v>
      </c>
      <c r="AX245" s="15" t="s">
        <v>80</v>
      </c>
      <c r="AY245" s="230" t="s">
        <v>185</v>
      </c>
    </row>
    <row r="246" spans="1:65" s="2" customFormat="1" ht="24.2" customHeight="1">
      <c r="A246" s="36"/>
      <c r="B246" s="37"/>
      <c r="C246" s="180" t="s">
        <v>339</v>
      </c>
      <c r="D246" s="180" t="s">
        <v>187</v>
      </c>
      <c r="E246" s="181" t="s">
        <v>2478</v>
      </c>
      <c r="F246" s="182" t="s">
        <v>2479</v>
      </c>
      <c r="G246" s="183" t="s">
        <v>457</v>
      </c>
      <c r="H246" s="231"/>
      <c r="I246" s="185"/>
      <c r="J246" s="186">
        <f>ROUND(I246*H246,2)</f>
        <v>0</v>
      </c>
      <c r="K246" s="182" t="s">
        <v>191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339</v>
      </c>
      <c r="AT246" s="191" t="s">
        <v>187</v>
      </c>
      <c r="AU246" s="191" t="s">
        <v>82</v>
      </c>
      <c r="AY246" s="19" t="s">
        <v>185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80</v>
      </c>
      <c r="BK246" s="192">
        <f>ROUND(I246*H246,2)</f>
        <v>0</v>
      </c>
      <c r="BL246" s="19" t="s">
        <v>339</v>
      </c>
      <c r="BM246" s="191" t="s">
        <v>2961</v>
      </c>
    </row>
    <row r="247" spans="1:65" s="2" customFormat="1" ht="11.25">
      <c r="A247" s="36"/>
      <c r="B247" s="37"/>
      <c r="C247" s="38"/>
      <c r="D247" s="193" t="s">
        <v>193</v>
      </c>
      <c r="E247" s="38"/>
      <c r="F247" s="194" t="s">
        <v>2481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193</v>
      </c>
      <c r="AU247" s="19" t="s">
        <v>82</v>
      </c>
    </row>
    <row r="248" spans="1:65" s="12" customFormat="1" ht="22.9" customHeight="1">
      <c r="B248" s="164"/>
      <c r="C248" s="165"/>
      <c r="D248" s="166" t="s">
        <v>72</v>
      </c>
      <c r="E248" s="178" t="s">
        <v>415</v>
      </c>
      <c r="F248" s="178" t="s">
        <v>416</v>
      </c>
      <c r="G248" s="165"/>
      <c r="H248" s="165"/>
      <c r="I248" s="168"/>
      <c r="J248" s="179">
        <f>BK248</f>
        <v>0</v>
      </c>
      <c r="K248" s="165"/>
      <c r="L248" s="170"/>
      <c r="M248" s="171"/>
      <c r="N248" s="172"/>
      <c r="O248" s="172"/>
      <c r="P248" s="173">
        <f>SUM(P249:P309)</f>
        <v>0</v>
      </c>
      <c r="Q248" s="172"/>
      <c r="R248" s="173">
        <f>SUM(R249:R309)</f>
        <v>7.9921915800000001</v>
      </c>
      <c r="S248" s="172"/>
      <c r="T248" s="174">
        <f>SUM(T249:T309)</f>
        <v>0</v>
      </c>
      <c r="AR248" s="175" t="s">
        <v>82</v>
      </c>
      <c r="AT248" s="176" t="s">
        <v>72</v>
      </c>
      <c r="AU248" s="176" t="s">
        <v>80</v>
      </c>
      <c r="AY248" s="175" t="s">
        <v>185</v>
      </c>
      <c r="BK248" s="177">
        <f>SUM(BK249:BK309)</f>
        <v>0</v>
      </c>
    </row>
    <row r="249" spans="1:65" s="2" customFormat="1" ht="24.2" customHeight="1">
      <c r="A249" s="36"/>
      <c r="B249" s="37"/>
      <c r="C249" s="180" t="s">
        <v>345</v>
      </c>
      <c r="D249" s="180" t="s">
        <v>187</v>
      </c>
      <c r="E249" s="181" t="s">
        <v>2962</v>
      </c>
      <c r="F249" s="182" t="s">
        <v>2963</v>
      </c>
      <c r="G249" s="183" t="s">
        <v>240</v>
      </c>
      <c r="H249" s="184">
        <v>245.72</v>
      </c>
      <c r="I249" s="185"/>
      <c r="J249" s="186">
        <f>ROUND(I249*H249,2)</f>
        <v>0</v>
      </c>
      <c r="K249" s="182" t="s">
        <v>191</v>
      </c>
      <c r="L249" s="41"/>
      <c r="M249" s="187" t="s">
        <v>19</v>
      </c>
      <c r="N249" s="188" t="s">
        <v>44</v>
      </c>
      <c r="O249" s="66"/>
      <c r="P249" s="189">
        <f>O249*H249</f>
        <v>0</v>
      </c>
      <c r="Q249" s="189">
        <v>6.0000000000000001E-3</v>
      </c>
      <c r="R249" s="189">
        <f>Q249*H249</f>
        <v>1.4743200000000001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339</v>
      </c>
      <c r="AT249" s="191" t="s">
        <v>187</v>
      </c>
      <c r="AU249" s="191" t="s">
        <v>82</v>
      </c>
      <c r="AY249" s="19" t="s">
        <v>185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80</v>
      </c>
      <c r="BK249" s="192">
        <f>ROUND(I249*H249,2)</f>
        <v>0</v>
      </c>
      <c r="BL249" s="19" t="s">
        <v>339</v>
      </c>
      <c r="BM249" s="191" t="s">
        <v>2964</v>
      </c>
    </row>
    <row r="250" spans="1:65" s="2" customFormat="1" ht="11.25">
      <c r="A250" s="36"/>
      <c r="B250" s="37"/>
      <c r="C250" s="38"/>
      <c r="D250" s="193" t="s">
        <v>193</v>
      </c>
      <c r="E250" s="38"/>
      <c r="F250" s="194" t="s">
        <v>2965</v>
      </c>
      <c r="G250" s="38"/>
      <c r="H250" s="38"/>
      <c r="I250" s="195"/>
      <c r="J250" s="38"/>
      <c r="K250" s="38"/>
      <c r="L250" s="41"/>
      <c r="M250" s="196"/>
      <c r="N250" s="197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193</v>
      </c>
      <c r="AU250" s="19" t="s">
        <v>82</v>
      </c>
    </row>
    <row r="251" spans="1:65" s="13" customFormat="1" ht="11.25">
      <c r="B251" s="198"/>
      <c r="C251" s="199"/>
      <c r="D251" s="200" t="s">
        <v>195</v>
      </c>
      <c r="E251" s="201" t="s">
        <v>19</v>
      </c>
      <c r="F251" s="202" t="s">
        <v>2912</v>
      </c>
      <c r="G251" s="199"/>
      <c r="H251" s="201" t="s">
        <v>19</v>
      </c>
      <c r="I251" s="203"/>
      <c r="J251" s="199"/>
      <c r="K251" s="199"/>
      <c r="L251" s="204"/>
      <c r="M251" s="205"/>
      <c r="N251" s="206"/>
      <c r="O251" s="206"/>
      <c r="P251" s="206"/>
      <c r="Q251" s="206"/>
      <c r="R251" s="206"/>
      <c r="S251" s="206"/>
      <c r="T251" s="207"/>
      <c r="AT251" s="208" t="s">
        <v>195</v>
      </c>
      <c r="AU251" s="208" t="s">
        <v>82</v>
      </c>
      <c r="AV251" s="13" t="s">
        <v>80</v>
      </c>
      <c r="AW251" s="13" t="s">
        <v>35</v>
      </c>
      <c r="AX251" s="13" t="s">
        <v>73</v>
      </c>
      <c r="AY251" s="208" t="s">
        <v>185</v>
      </c>
    </row>
    <row r="252" spans="1:65" s="14" customFormat="1" ht="11.25">
      <c r="B252" s="209"/>
      <c r="C252" s="210"/>
      <c r="D252" s="200" t="s">
        <v>195</v>
      </c>
      <c r="E252" s="211" t="s">
        <v>19</v>
      </c>
      <c r="F252" s="212" t="s">
        <v>2913</v>
      </c>
      <c r="G252" s="210"/>
      <c r="H252" s="213">
        <v>156.983</v>
      </c>
      <c r="I252" s="214"/>
      <c r="J252" s="210"/>
      <c r="K252" s="210"/>
      <c r="L252" s="215"/>
      <c r="M252" s="216"/>
      <c r="N252" s="217"/>
      <c r="O252" s="217"/>
      <c r="P252" s="217"/>
      <c r="Q252" s="217"/>
      <c r="R252" s="217"/>
      <c r="S252" s="217"/>
      <c r="T252" s="218"/>
      <c r="AT252" s="219" t="s">
        <v>195</v>
      </c>
      <c r="AU252" s="219" t="s">
        <v>82</v>
      </c>
      <c r="AV252" s="14" t="s">
        <v>82</v>
      </c>
      <c r="AW252" s="14" t="s">
        <v>35</v>
      </c>
      <c r="AX252" s="14" t="s">
        <v>73</v>
      </c>
      <c r="AY252" s="219" t="s">
        <v>185</v>
      </c>
    </row>
    <row r="253" spans="1:65" s="14" customFormat="1" ht="11.25">
      <c r="B253" s="209"/>
      <c r="C253" s="210"/>
      <c r="D253" s="200" t="s">
        <v>195</v>
      </c>
      <c r="E253" s="211" t="s">
        <v>19</v>
      </c>
      <c r="F253" s="212" t="s">
        <v>2966</v>
      </c>
      <c r="G253" s="210"/>
      <c r="H253" s="213">
        <v>63.432000000000002</v>
      </c>
      <c r="I253" s="214"/>
      <c r="J253" s="210"/>
      <c r="K253" s="210"/>
      <c r="L253" s="215"/>
      <c r="M253" s="216"/>
      <c r="N253" s="217"/>
      <c r="O253" s="217"/>
      <c r="P253" s="217"/>
      <c r="Q253" s="217"/>
      <c r="R253" s="217"/>
      <c r="S253" s="217"/>
      <c r="T253" s="218"/>
      <c r="AT253" s="219" t="s">
        <v>195</v>
      </c>
      <c r="AU253" s="219" t="s">
        <v>82</v>
      </c>
      <c r="AV253" s="14" t="s">
        <v>82</v>
      </c>
      <c r="AW253" s="14" t="s">
        <v>35</v>
      </c>
      <c r="AX253" s="14" t="s">
        <v>73</v>
      </c>
      <c r="AY253" s="219" t="s">
        <v>185</v>
      </c>
    </row>
    <row r="254" spans="1:65" s="14" customFormat="1" ht="11.25">
      <c r="B254" s="209"/>
      <c r="C254" s="210"/>
      <c r="D254" s="200" t="s">
        <v>195</v>
      </c>
      <c r="E254" s="211" t="s">
        <v>19</v>
      </c>
      <c r="F254" s="212" t="s">
        <v>2967</v>
      </c>
      <c r="G254" s="210"/>
      <c r="H254" s="213">
        <v>13.625999999999999</v>
      </c>
      <c r="I254" s="214"/>
      <c r="J254" s="210"/>
      <c r="K254" s="210"/>
      <c r="L254" s="215"/>
      <c r="M254" s="216"/>
      <c r="N254" s="217"/>
      <c r="O254" s="217"/>
      <c r="P254" s="217"/>
      <c r="Q254" s="217"/>
      <c r="R254" s="217"/>
      <c r="S254" s="217"/>
      <c r="T254" s="218"/>
      <c r="AT254" s="219" t="s">
        <v>195</v>
      </c>
      <c r="AU254" s="219" t="s">
        <v>82</v>
      </c>
      <c r="AV254" s="14" t="s">
        <v>82</v>
      </c>
      <c r="AW254" s="14" t="s">
        <v>35</v>
      </c>
      <c r="AX254" s="14" t="s">
        <v>73</v>
      </c>
      <c r="AY254" s="219" t="s">
        <v>185</v>
      </c>
    </row>
    <row r="255" spans="1:65" s="14" customFormat="1" ht="11.25">
      <c r="B255" s="209"/>
      <c r="C255" s="210"/>
      <c r="D255" s="200" t="s">
        <v>195</v>
      </c>
      <c r="E255" s="211" t="s">
        <v>19</v>
      </c>
      <c r="F255" s="212" t="s">
        <v>2968</v>
      </c>
      <c r="G255" s="210"/>
      <c r="H255" s="213">
        <v>11.679</v>
      </c>
      <c r="I255" s="214"/>
      <c r="J255" s="210"/>
      <c r="K255" s="210"/>
      <c r="L255" s="215"/>
      <c r="M255" s="216"/>
      <c r="N255" s="217"/>
      <c r="O255" s="217"/>
      <c r="P255" s="217"/>
      <c r="Q255" s="217"/>
      <c r="R255" s="217"/>
      <c r="S255" s="217"/>
      <c r="T255" s="218"/>
      <c r="AT255" s="219" t="s">
        <v>195</v>
      </c>
      <c r="AU255" s="219" t="s">
        <v>82</v>
      </c>
      <c r="AV255" s="14" t="s">
        <v>82</v>
      </c>
      <c r="AW255" s="14" t="s">
        <v>35</v>
      </c>
      <c r="AX255" s="14" t="s">
        <v>73</v>
      </c>
      <c r="AY255" s="219" t="s">
        <v>185</v>
      </c>
    </row>
    <row r="256" spans="1:65" s="15" customFormat="1" ht="11.25">
      <c r="B256" s="220"/>
      <c r="C256" s="221"/>
      <c r="D256" s="200" t="s">
        <v>195</v>
      </c>
      <c r="E256" s="222" t="s">
        <v>19</v>
      </c>
      <c r="F256" s="223" t="s">
        <v>226</v>
      </c>
      <c r="G256" s="221"/>
      <c r="H256" s="224">
        <v>245.72000000000003</v>
      </c>
      <c r="I256" s="225"/>
      <c r="J256" s="221"/>
      <c r="K256" s="221"/>
      <c r="L256" s="226"/>
      <c r="M256" s="227"/>
      <c r="N256" s="228"/>
      <c r="O256" s="228"/>
      <c r="P256" s="228"/>
      <c r="Q256" s="228"/>
      <c r="R256" s="228"/>
      <c r="S256" s="228"/>
      <c r="T256" s="229"/>
      <c r="AT256" s="230" t="s">
        <v>195</v>
      </c>
      <c r="AU256" s="230" t="s">
        <v>82</v>
      </c>
      <c r="AV256" s="15" t="s">
        <v>135</v>
      </c>
      <c r="AW256" s="15" t="s">
        <v>35</v>
      </c>
      <c r="AX256" s="15" t="s">
        <v>80</v>
      </c>
      <c r="AY256" s="230" t="s">
        <v>185</v>
      </c>
    </row>
    <row r="257" spans="1:65" s="2" customFormat="1" ht="16.5" customHeight="1">
      <c r="A257" s="36"/>
      <c r="B257" s="37"/>
      <c r="C257" s="237" t="s">
        <v>352</v>
      </c>
      <c r="D257" s="237" t="s">
        <v>520</v>
      </c>
      <c r="E257" s="238" t="s">
        <v>2969</v>
      </c>
      <c r="F257" s="239" t="s">
        <v>2970</v>
      </c>
      <c r="G257" s="240" t="s">
        <v>240</v>
      </c>
      <c r="H257" s="241">
        <v>258.00599999999997</v>
      </c>
      <c r="I257" s="242"/>
      <c r="J257" s="243">
        <f>ROUND(I257*H257,2)</f>
        <v>0</v>
      </c>
      <c r="K257" s="239" t="s">
        <v>191</v>
      </c>
      <c r="L257" s="244"/>
      <c r="M257" s="245" t="s">
        <v>19</v>
      </c>
      <c r="N257" s="246" t="s">
        <v>44</v>
      </c>
      <c r="O257" s="66"/>
      <c r="P257" s="189">
        <f>O257*H257</f>
        <v>0</v>
      </c>
      <c r="Q257" s="189">
        <v>4.4999999999999997E-3</v>
      </c>
      <c r="R257" s="189">
        <f>Q257*H257</f>
        <v>1.1610269999999998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627</v>
      </c>
      <c r="AT257" s="191" t="s">
        <v>520</v>
      </c>
      <c r="AU257" s="191" t="s">
        <v>82</v>
      </c>
      <c r="AY257" s="19" t="s">
        <v>185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80</v>
      </c>
      <c r="BK257" s="192">
        <f>ROUND(I257*H257,2)</f>
        <v>0</v>
      </c>
      <c r="BL257" s="19" t="s">
        <v>339</v>
      </c>
      <c r="BM257" s="191" t="s">
        <v>2971</v>
      </c>
    </row>
    <row r="258" spans="1:65" s="13" customFormat="1" ht="11.25">
      <c r="B258" s="198"/>
      <c r="C258" s="199"/>
      <c r="D258" s="200" t="s">
        <v>195</v>
      </c>
      <c r="E258" s="201" t="s">
        <v>19</v>
      </c>
      <c r="F258" s="202" t="s">
        <v>2912</v>
      </c>
      <c r="G258" s="199"/>
      <c r="H258" s="201" t="s">
        <v>19</v>
      </c>
      <c r="I258" s="203"/>
      <c r="J258" s="199"/>
      <c r="K258" s="199"/>
      <c r="L258" s="204"/>
      <c r="M258" s="205"/>
      <c r="N258" s="206"/>
      <c r="O258" s="206"/>
      <c r="P258" s="206"/>
      <c r="Q258" s="206"/>
      <c r="R258" s="206"/>
      <c r="S258" s="206"/>
      <c r="T258" s="207"/>
      <c r="AT258" s="208" t="s">
        <v>195</v>
      </c>
      <c r="AU258" s="208" t="s">
        <v>82</v>
      </c>
      <c r="AV258" s="13" t="s">
        <v>80</v>
      </c>
      <c r="AW258" s="13" t="s">
        <v>35</v>
      </c>
      <c r="AX258" s="13" t="s">
        <v>73</v>
      </c>
      <c r="AY258" s="208" t="s">
        <v>185</v>
      </c>
    </row>
    <row r="259" spans="1:65" s="14" customFormat="1" ht="11.25">
      <c r="B259" s="209"/>
      <c r="C259" s="210"/>
      <c r="D259" s="200" t="s">
        <v>195</v>
      </c>
      <c r="E259" s="211" t="s">
        <v>19</v>
      </c>
      <c r="F259" s="212" t="s">
        <v>2913</v>
      </c>
      <c r="G259" s="210"/>
      <c r="H259" s="213">
        <v>156.983</v>
      </c>
      <c r="I259" s="214"/>
      <c r="J259" s="210"/>
      <c r="K259" s="210"/>
      <c r="L259" s="215"/>
      <c r="M259" s="216"/>
      <c r="N259" s="217"/>
      <c r="O259" s="217"/>
      <c r="P259" s="217"/>
      <c r="Q259" s="217"/>
      <c r="R259" s="217"/>
      <c r="S259" s="217"/>
      <c r="T259" s="218"/>
      <c r="AT259" s="219" t="s">
        <v>195</v>
      </c>
      <c r="AU259" s="219" t="s">
        <v>82</v>
      </c>
      <c r="AV259" s="14" t="s">
        <v>82</v>
      </c>
      <c r="AW259" s="14" t="s">
        <v>35</v>
      </c>
      <c r="AX259" s="14" t="s">
        <v>73</v>
      </c>
      <c r="AY259" s="219" t="s">
        <v>185</v>
      </c>
    </row>
    <row r="260" spans="1:65" s="14" customFormat="1" ht="11.25">
      <c r="B260" s="209"/>
      <c r="C260" s="210"/>
      <c r="D260" s="200" t="s">
        <v>195</v>
      </c>
      <c r="E260" s="211" t="s">
        <v>19</v>
      </c>
      <c r="F260" s="212" t="s">
        <v>2966</v>
      </c>
      <c r="G260" s="210"/>
      <c r="H260" s="213">
        <v>63.432000000000002</v>
      </c>
      <c r="I260" s="214"/>
      <c r="J260" s="210"/>
      <c r="K260" s="210"/>
      <c r="L260" s="215"/>
      <c r="M260" s="216"/>
      <c r="N260" s="217"/>
      <c r="O260" s="217"/>
      <c r="P260" s="217"/>
      <c r="Q260" s="217"/>
      <c r="R260" s="217"/>
      <c r="S260" s="217"/>
      <c r="T260" s="218"/>
      <c r="AT260" s="219" t="s">
        <v>195</v>
      </c>
      <c r="AU260" s="219" t="s">
        <v>82</v>
      </c>
      <c r="AV260" s="14" t="s">
        <v>82</v>
      </c>
      <c r="AW260" s="14" t="s">
        <v>35</v>
      </c>
      <c r="AX260" s="14" t="s">
        <v>73</v>
      </c>
      <c r="AY260" s="219" t="s">
        <v>185</v>
      </c>
    </row>
    <row r="261" spans="1:65" s="14" customFormat="1" ht="11.25">
      <c r="B261" s="209"/>
      <c r="C261" s="210"/>
      <c r="D261" s="200" t="s">
        <v>195</v>
      </c>
      <c r="E261" s="211" t="s">
        <v>19</v>
      </c>
      <c r="F261" s="212" t="s">
        <v>2967</v>
      </c>
      <c r="G261" s="210"/>
      <c r="H261" s="213">
        <v>13.625999999999999</v>
      </c>
      <c r="I261" s="214"/>
      <c r="J261" s="210"/>
      <c r="K261" s="210"/>
      <c r="L261" s="215"/>
      <c r="M261" s="216"/>
      <c r="N261" s="217"/>
      <c r="O261" s="217"/>
      <c r="P261" s="217"/>
      <c r="Q261" s="217"/>
      <c r="R261" s="217"/>
      <c r="S261" s="217"/>
      <c r="T261" s="218"/>
      <c r="AT261" s="219" t="s">
        <v>195</v>
      </c>
      <c r="AU261" s="219" t="s">
        <v>82</v>
      </c>
      <c r="AV261" s="14" t="s">
        <v>82</v>
      </c>
      <c r="AW261" s="14" t="s">
        <v>35</v>
      </c>
      <c r="AX261" s="14" t="s">
        <v>73</v>
      </c>
      <c r="AY261" s="219" t="s">
        <v>185</v>
      </c>
    </row>
    <row r="262" spans="1:65" s="14" customFormat="1" ht="11.25">
      <c r="B262" s="209"/>
      <c r="C262" s="210"/>
      <c r="D262" s="200" t="s">
        <v>195</v>
      </c>
      <c r="E262" s="211" t="s">
        <v>19</v>
      </c>
      <c r="F262" s="212" t="s">
        <v>2968</v>
      </c>
      <c r="G262" s="210"/>
      <c r="H262" s="213">
        <v>11.679</v>
      </c>
      <c r="I262" s="214"/>
      <c r="J262" s="210"/>
      <c r="K262" s="210"/>
      <c r="L262" s="215"/>
      <c r="M262" s="216"/>
      <c r="N262" s="217"/>
      <c r="O262" s="217"/>
      <c r="P262" s="217"/>
      <c r="Q262" s="217"/>
      <c r="R262" s="217"/>
      <c r="S262" s="217"/>
      <c r="T262" s="218"/>
      <c r="AT262" s="219" t="s">
        <v>195</v>
      </c>
      <c r="AU262" s="219" t="s">
        <v>82</v>
      </c>
      <c r="AV262" s="14" t="s">
        <v>82</v>
      </c>
      <c r="AW262" s="14" t="s">
        <v>35</v>
      </c>
      <c r="AX262" s="14" t="s">
        <v>73</v>
      </c>
      <c r="AY262" s="219" t="s">
        <v>185</v>
      </c>
    </row>
    <row r="263" spans="1:65" s="15" customFormat="1" ht="11.25">
      <c r="B263" s="220"/>
      <c r="C263" s="221"/>
      <c r="D263" s="200" t="s">
        <v>195</v>
      </c>
      <c r="E263" s="222" t="s">
        <v>19</v>
      </c>
      <c r="F263" s="223" t="s">
        <v>226</v>
      </c>
      <c r="G263" s="221"/>
      <c r="H263" s="224">
        <v>245.72000000000003</v>
      </c>
      <c r="I263" s="225"/>
      <c r="J263" s="221"/>
      <c r="K263" s="221"/>
      <c r="L263" s="226"/>
      <c r="M263" s="227"/>
      <c r="N263" s="228"/>
      <c r="O263" s="228"/>
      <c r="P263" s="228"/>
      <c r="Q263" s="228"/>
      <c r="R263" s="228"/>
      <c r="S263" s="228"/>
      <c r="T263" s="229"/>
      <c r="AT263" s="230" t="s">
        <v>195</v>
      </c>
      <c r="AU263" s="230" t="s">
        <v>82</v>
      </c>
      <c r="AV263" s="15" t="s">
        <v>135</v>
      </c>
      <c r="AW263" s="15" t="s">
        <v>35</v>
      </c>
      <c r="AX263" s="15" t="s">
        <v>80</v>
      </c>
      <c r="AY263" s="230" t="s">
        <v>185</v>
      </c>
    </row>
    <row r="264" spans="1:65" s="14" customFormat="1" ht="11.25">
      <c r="B264" s="209"/>
      <c r="C264" s="210"/>
      <c r="D264" s="200" t="s">
        <v>195</v>
      </c>
      <c r="E264" s="210"/>
      <c r="F264" s="212" t="s">
        <v>2972</v>
      </c>
      <c r="G264" s="210"/>
      <c r="H264" s="213">
        <v>258.00599999999997</v>
      </c>
      <c r="I264" s="214"/>
      <c r="J264" s="210"/>
      <c r="K264" s="210"/>
      <c r="L264" s="215"/>
      <c r="M264" s="216"/>
      <c r="N264" s="217"/>
      <c r="O264" s="217"/>
      <c r="P264" s="217"/>
      <c r="Q264" s="217"/>
      <c r="R264" s="217"/>
      <c r="S264" s="217"/>
      <c r="T264" s="218"/>
      <c r="AT264" s="219" t="s">
        <v>195</v>
      </c>
      <c r="AU264" s="219" t="s">
        <v>82</v>
      </c>
      <c r="AV264" s="14" t="s">
        <v>82</v>
      </c>
      <c r="AW264" s="14" t="s">
        <v>4</v>
      </c>
      <c r="AX264" s="14" t="s">
        <v>80</v>
      </c>
      <c r="AY264" s="219" t="s">
        <v>185</v>
      </c>
    </row>
    <row r="265" spans="1:65" s="2" customFormat="1" ht="24.2" customHeight="1">
      <c r="A265" s="36"/>
      <c r="B265" s="37"/>
      <c r="C265" s="180" t="s">
        <v>358</v>
      </c>
      <c r="D265" s="180" t="s">
        <v>187</v>
      </c>
      <c r="E265" s="181" t="s">
        <v>2973</v>
      </c>
      <c r="F265" s="182" t="s">
        <v>2974</v>
      </c>
      <c r="G265" s="183" t="s">
        <v>240</v>
      </c>
      <c r="H265" s="184">
        <v>868.89200000000005</v>
      </c>
      <c r="I265" s="185"/>
      <c r="J265" s="186">
        <f>ROUND(I265*H265,2)</f>
        <v>0</v>
      </c>
      <c r="K265" s="182" t="s">
        <v>191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1.16E-3</v>
      </c>
      <c r="R265" s="189">
        <f>Q265*H265</f>
        <v>1.00791472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339</v>
      </c>
      <c r="AT265" s="191" t="s">
        <v>187</v>
      </c>
      <c r="AU265" s="191" t="s">
        <v>82</v>
      </c>
      <c r="AY265" s="19" t="s">
        <v>185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80</v>
      </c>
      <c r="BK265" s="192">
        <f>ROUND(I265*H265,2)</f>
        <v>0</v>
      </c>
      <c r="BL265" s="19" t="s">
        <v>339</v>
      </c>
      <c r="BM265" s="191" t="s">
        <v>2975</v>
      </c>
    </row>
    <row r="266" spans="1:65" s="2" customFormat="1" ht="11.25">
      <c r="A266" s="36"/>
      <c r="B266" s="37"/>
      <c r="C266" s="38"/>
      <c r="D266" s="193" t="s">
        <v>193</v>
      </c>
      <c r="E266" s="38"/>
      <c r="F266" s="194" t="s">
        <v>2976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193</v>
      </c>
      <c r="AU266" s="19" t="s">
        <v>82</v>
      </c>
    </row>
    <row r="267" spans="1:65" s="13" customFormat="1" ht="11.25">
      <c r="B267" s="198"/>
      <c r="C267" s="199"/>
      <c r="D267" s="200" t="s">
        <v>195</v>
      </c>
      <c r="E267" s="201" t="s">
        <v>19</v>
      </c>
      <c r="F267" s="202" t="s">
        <v>2903</v>
      </c>
      <c r="G267" s="199"/>
      <c r="H267" s="201" t="s">
        <v>19</v>
      </c>
      <c r="I267" s="203"/>
      <c r="J267" s="199"/>
      <c r="K267" s="199"/>
      <c r="L267" s="204"/>
      <c r="M267" s="205"/>
      <c r="N267" s="206"/>
      <c r="O267" s="206"/>
      <c r="P267" s="206"/>
      <c r="Q267" s="206"/>
      <c r="R267" s="206"/>
      <c r="S267" s="206"/>
      <c r="T267" s="207"/>
      <c r="AT267" s="208" t="s">
        <v>195</v>
      </c>
      <c r="AU267" s="208" t="s">
        <v>82</v>
      </c>
      <c r="AV267" s="13" t="s">
        <v>80</v>
      </c>
      <c r="AW267" s="13" t="s">
        <v>35</v>
      </c>
      <c r="AX267" s="13" t="s">
        <v>73</v>
      </c>
      <c r="AY267" s="208" t="s">
        <v>185</v>
      </c>
    </row>
    <row r="268" spans="1:65" s="14" customFormat="1" ht="11.25">
      <c r="B268" s="209"/>
      <c r="C268" s="210"/>
      <c r="D268" s="200" t="s">
        <v>195</v>
      </c>
      <c r="E268" s="211" t="s">
        <v>19</v>
      </c>
      <c r="F268" s="212" t="s">
        <v>2977</v>
      </c>
      <c r="G268" s="210"/>
      <c r="H268" s="213">
        <v>897.75</v>
      </c>
      <c r="I268" s="214"/>
      <c r="J268" s="210"/>
      <c r="K268" s="210"/>
      <c r="L268" s="215"/>
      <c r="M268" s="216"/>
      <c r="N268" s="217"/>
      <c r="O268" s="217"/>
      <c r="P268" s="217"/>
      <c r="Q268" s="217"/>
      <c r="R268" s="217"/>
      <c r="S268" s="217"/>
      <c r="T268" s="218"/>
      <c r="AT268" s="219" t="s">
        <v>195</v>
      </c>
      <c r="AU268" s="219" t="s">
        <v>82</v>
      </c>
      <c r="AV268" s="14" t="s">
        <v>82</v>
      </c>
      <c r="AW268" s="14" t="s">
        <v>35</v>
      </c>
      <c r="AX268" s="14" t="s">
        <v>73</v>
      </c>
      <c r="AY268" s="219" t="s">
        <v>185</v>
      </c>
    </row>
    <row r="269" spans="1:65" s="14" customFormat="1" ht="11.25">
      <c r="B269" s="209"/>
      <c r="C269" s="210"/>
      <c r="D269" s="200" t="s">
        <v>195</v>
      </c>
      <c r="E269" s="211" t="s">
        <v>19</v>
      </c>
      <c r="F269" s="212" t="s">
        <v>2978</v>
      </c>
      <c r="G269" s="210"/>
      <c r="H269" s="213">
        <v>-52.2</v>
      </c>
      <c r="I269" s="214"/>
      <c r="J269" s="210"/>
      <c r="K269" s="210"/>
      <c r="L269" s="215"/>
      <c r="M269" s="216"/>
      <c r="N269" s="217"/>
      <c r="O269" s="217"/>
      <c r="P269" s="217"/>
      <c r="Q269" s="217"/>
      <c r="R269" s="217"/>
      <c r="S269" s="217"/>
      <c r="T269" s="218"/>
      <c r="AT269" s="219" t="s">
        <v>195</v>
      </c>
      <c r="AU269" s="219" t="s">
        <v>82</v>
      </c>
      <c r="AV269" s="14" t="s">
        <v>82</v>
      </c>
      <c r="AW269" s="14" t="s">
        <v>35</v>
      </c>
      <c r="AX269" s="14" t="s">
        <v>73</v>
      </c>
      <c r="AY269" s="219" t="s">
        <v>185</v>
      </c>
    </row>
    <row r="270" spans="1:65" s="14" customFormat="1" ht="11.25">
      <c r="B270" s="209"/>
      <c r="C270" s="210"/>
      <c r="D270" s="200" t="s">
        <v>195</v>
      </c>
      <c r="E270" s="211" t="s">
        <v>19</v>
      </c>
      <c r="F270" s="212" t="s">
        <v>2979</v>
      </c>
      <c r="G270" s="210"/>
      <c r="H270" s="213">
        <v>-47.52</v>
      </c>
      <c r="I270" s="214"/>
      <c r="J270" s="210"/>
      <c r="K270" s="210"/>
      <c r="L270" s="215"/>
      <c r="M270" s="216"/>
      <c r="N270" s="217"/>
      <c r="O270" s="217"/>
      <c r="P270" s="217"/>
      <c r="Q270" s="217"/>
      <c r="R270" s="217"/>
      <c r="S270" s="217"/>
      <c r="T270" s="218"/>
      <c r="AT270" s="219" t="s">
        <v>195</v>
      </c>
      <c r="AU270" s="219" t="s">
        <v>82</v>
      </c>
      <c r="AV270" s="14" t="s">
        <v>82</v>
      </c>
      <c r="AW270" s="14" t="s">
        <v>35</v>
      </c>
      <c r="AX270" s="14" t="s">
        <v>73</v>
      </c>
      <c r="AY270" s="219" t="s">
        <v>185</v>
      </c>
    </row>
    <row r="271" spans="1:65" s="14" customFormat="1" ht="11.25">
      <c r="B271" s="209"/>
      <c r="C271" s="210"/>
      <c r="D271" s="200" t="s">
        <v>195</v>
      </c>
      <c r="E271" s="211" t="s">
        <v>19</v>
      </c>
      <c r="F271" s="212" t="s">
        <v>2980</v>
      </c>
      <c r="G271" s="210"/>
      <c r="H271" s="213">
        <v>-3.3479999999999999</v>
      </c>
      <c r="I271" s="214"/>
      <c r="J271" s="210"/>
      <c r="K271" s="210"/>
      <c r="L271" s="215"/>
      <c r="M271" s="216"/>
      <c r="N271" s="217"/>
      <c r="O271" s="217"/>
      <c r="P271" s="217"/>
      <c r="Q271" s="217"/>
      <c r="R271" s="217"/>
      <c r="S271" s="217"/>
      <c r="T271" s="218"/>
      <c r="AT271" s="219" t="s">
        <v>195</v>
      </c>
      <c r="AU271" s="219" t="s">
        <v>82</v>
      </c>
      <c r="AV271" s="14" t="s">
        <v>82</v>
      </c>
      <c r="AW271" s="14" t="s">
        <v>35</v>
      </c>
      <c r="AX271" s="14" t="s">
        <v>73</v>
      </c>
      <c r="AY271" s="219" t="s">
        <v>185</v>
      </c>
    </row>
    <row r="272" spans="1:65" s="14" customFormat="1" ht="11.25">
      <c r="B272" s="209"/>
      <c r="C272" s="210"/>
      <c r="D272" s="200" t="s">
        <v>195</v>
      </c>
      <c r="E272" s="211" t="s">
        <v>19</v>
      </c>
      <c r="F272" s="212" t="s">
        <v>2981</v>
      </c>
      <c r="G272" s="210"/>
      <c r="H272" s="213">
        <v>-8.6</v>
      </c>
      <c r="I272" s="214"/>
      <c r="J272" s="210"/>
      <c r="K272" s="210"/>
      <c r="L272" s="215"/>
      <c r="M272" s="216"/>
      <c r="N272" s="217"/>
      <c r="O272" s="217"/>
      <c r="P272" s="217"/>
      <c r="Q272" s="217"/>
      <c r="R272" s="217"/>
      <c r="S272" s="217"/>
      <c r="T272" s="218"/>
      <c r="AT272" s="219" t="s">
        <v>195</v>
      </c>
      <c r="AU272" s="219" t="s">
        <v>82</v>
      </c>
      <c r="AV272" s="14" t="s">
        <v>82</v>
      </c>
      <c r="AW272" s="14" t="s">
        <v>35</v>
      </c>
      <c r="AX272" s="14" t="s">
        <v>73</v>
      </c>
      <c r="AY272" s="219" t="s">
        <v>185</v>
      </c>
    </row>
    <row r="273" spans="1:65" s="13" customFormat="1" ht="11.25">
      <c r="B273" s="198"/>
      <c r="C273" s="199"/>
      <c r="D273" s="200" t="s">
        <v>195</v>
      </c>
      <c r="E273" s="201" t="s">
        <v>19</v>
      </c>
      <c r="F273" s="202" t="s">
        <v>2923</v>
      </c>
      <c r="G273" s="199"/>
      <c r="H273" s="201" t="s">
        <v>19</v>
      </c>
      <c r="I273" s="203"/>
      <c r="J273" s="199"/>
      <c r="K273" s="199"/>
      <c r="L273" s="204"/>
      <c r="M273" s="205"/>
      <c r="N273" s="206"/>
      <c r="O273" s="206"/>
      <c r="P273" s="206"/>
      <c r="Q273" s="206"/>
      <c r="R273" s="206"/>
      <c r="S273" s="206"/>
      <c r="T273" s="207"/>
      <c r="AT273" s="208" t="s">
        <v>195</v>
      </c>
      <c r="AU273" s="208" t="s">
        <v>82</v>
      </c>
      <c r="AV273" s="13" t="s">
        <v>80</v>
      </c>
      <c r="AW273" s="13" t="s">
        <v>35</v>
      </c>
      <c r="AX273" s="13" t="s">
        <v>73</v>
      </c>
      <c r="AY273" s="208" t="s">
        <v>185</v>
      </c>
    </row>
    <row r="274" spans="1:65" s="14" customFormat="1" ht="11.25">
      <c r="B274" s="209"/>
      <c r="C274" s="210"/>
      <c r="D274" s="200" t="s">
        <v>195</v>
      </c>
      <c r="E274" s="211" t="s">
        <v>19</v>
      </c>
      <c r="F274" s="212" t="s">
        <v>2982</v>
      </c>
      <c r="G274" s="210"/>
      <c r="H274" s="213">
        <v>82.81</v>
      </c>
      <c r="I274" s="214"/>
      <c r="J274" s="210"/>
      <c r="K274" s="210"/>
      <c r="L274" s="215"/>
      <c r="M274" s="216"/>
      <c r="N274" s="217"/>
      <c r="O274" s="217"/>
      <c r="P274" s="217"/>
      <c r="Q274" s="217"/>
      <c r="R274" s="217"/>
      <c r="S274" s="217"/>
      <c r="T274" s="218"/>
      <c r="AT274" s="219" t="s">
        <v>195</v>
      </c>
      <c r="AU274" s="219" t="s">
        <v>82</v>
      </c>
      <c r="AV274" s="14" t="s">
        <v>82</v>
      </c>
      <c r="AW274" s="14" t="s">
        <v>35</v>
      </c>
      <c r="AX274" s="14" t="s">
        <v>73</v>
      </c>
      <c r="AY274" s="219" t="s">
        <v>185</v>
      </c>
    </row>
    <row r="275" spans="1:65" s="15" customFormat="1" ht="11.25">
      <c r="B275" s="220"/>
      <c r="C275" s="221"/>
      <c r="D275" s="200" t="s">
        <v>195</v>
      </c>
      <c r="E275" s="222" t="s">
        <v>19</v>
      </c>
      <c r="F275" s="223" t="s">
        <v>226</v>
      </c>
      <c r="G275" s="221"/>
      <c r="H275" s="224">
        <v>868.89200000000005</v>
      </c>
      <c r="I275" s="225"/>
      <c r="J275" s="221"/>
      <c r="K275" s="221"/>
      <c r="L275" s="226"/>
      <c r="M275" s="227"/>
      <c r="N275" s="228"/>
      <c r="O275" s="228"/>
      <c r="P275" s="228"/>
      <c r="Q275" s="228"/>
      <c r="R275" s="228"/>
      <c r="S275" s="228"/>
      <c r="T275" s="229"/>
      <c r="AT275" s="230" t="s">
        <v>195</v>
      </c>
      <c r="AU275" s="230" t="s">
        <v>82</v>
      </c>
      <c r="AV275" s="15" t="s">
        <v>135</v>
      </c>
      <c r="AW275" s="15" t="s">
        <v>35</v>
      </c>
      <c r="AX275" s="15" t="s">
        <v>80</v>
      </c>
      <c r="AY275" s="230" t="s">
        <v>185</v>
      </c>
    </row>
    <row r="276" spans="1:65" s="2" customFormat="1" ht="16.5" customHeight="1">
      <c r="A276" s="36"/>
      <c r="B276" s="37"/>
      <c r="C276" s="237" t="s">
        <v>372</v>
      </c>
      <c r="D276" s="237" t="s">
        <v>520</v>
      </c>
      <c r="E276" s="238" t="s">
        <v>2983</v>
      </c>
      <c r="F276" s="239" t="s">
        <v>2984</v>
      </c>
      <c r="G276" s="240" t="s">
        <v>240</v>
      </c>
      <c r="H276" s="241">
        <v>886.27</v>
      </c>
      <c r="I276" s="242"/>
      <c r="J276" s="243">
        <f>ROUND(I276*H276,2)</f>
        <v>0</v>
      </c>
      <c r="K276" s="239" t="s">
        <v>191</v>
      </c>
      <c r="L276" s="244"/>
      <c r="M276" s="245" t="s">
        <v>19</v>
      </c>
      <c r="N276" s="246" t="s">
        <v>44</v>
      </c>
      <c r="O276" s="66"/>
      <c r="P276" s="189">
        <f>O276*H276</f>
        <v>0</v>
      </c>
      <c r="Q276" s="189">
        <v>3.7499999999999999E-3</v>
      </c>
      <c r="R276" s="189">
        <f>Q276*H276</f>
        <v>3.3235124999999996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627</v>
      </c>
      <c r="AT276" s="191" t="s">
        <v>520</v>
      </c>
      <c r="AU276" s="191" t="s">
        <v>82</v>
      </c>
      <c r="AY276" s="19" t="s">
        <v>185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80</v>
      </c>
      <c r="BK276" s="192">
        <f>ROUND(I276*H276,2)</f>
        <v>0</v>
      </c>
      <c r="BL276" s="19" t="s">
        <v>339</v>
      </c>
      <c r="BM276" s="191" t="s">
        <v>2985</v>
      </c>
    </row>
    <row r="277" spans="1:65" s="13" customFormat="1" ht="11.25">
      <c r="B277" s="198"/>
      <c r="C277" s="199"/>
      <c r="D277" s="200" t="s">
        <v>195</v>
      </c>
      <c r="E277" s="201" t="s">
        <v>19</v>
      </c>
      <c r="F277" s="202" t="s">
        <v>2903</v>
      </c>
      <c r="G277" s="199"/>
      <c r="H277" s="201" t="s">
        <v>19</v>
      </c>
      <c r="I277" s="203"/>
      <c r="J277" s="199"/>
      <c r="K277" s="199"/>
      <c r="L277" s="204"/>
      <c r="M277" s="205"/>
      <c r="N277" s="206"/>
      <c r="O277" s="206"/>
      <c r="P277" s="206"/>
      <c r="Q277" s="206"/>
      <c r="R277" s="206"/>
      <c r="S277" s="206"/>
      <c r="T277" s="207"/>
      <c r="AT277" s="208" t="s">
        <v>195</v>
      </c>
      <c r="AU277" s="208" t="s">
        <v>82</v>
      </c>
      <c r="AV277" s="13" t="s">
        <v>80</v>
      </c>
      <c r="AW277" s="13" t="s">
        <v>35</v>
      </c>
      <c r="AX277" s="13" t="s">
        <v>73</v>
      </c>
      <c r="AY277" s="208" t="s">
        <v>185</v>
      </c>
    </row>
    <row r="278" spans="1:65" s="14" customFormat="1" ht="11.25">
      <c r="B278" s="209"/>
      <c r="C278" s="210"/>
      <c r="D278" s="200" t="s">
        <v>195</v>
      </c>
      <c r="E278" s="211" t="s">
        <v>19</v>
      </c>
      <c r="F278" s="212" t="s">
        <v>2977</v>
      </c>
      <c r="G278" s="210"/>
      <c r="H278" s="213">
        <v>897.75</v>
      </c>
      <c r="I278" s="214"/>
      <c r="J278" s="210"/>
      <c r="K278" s="210"/>
      <c r="L278" s="215"/>
      <c r="M278" s="216"/>
      <c r="N278" s="217"/>
      <c r="O278" s="217"/>
      <c r="P278" s="217"/>
      <c r="Q278" s="217"/>
      <c r="R278" s="217"/>
      <c r="S278" s="217"/>
      <c r="T278" s="218"/>
      <c r="AT278" s="219" t="s">
        <v>195</v>
      </c>
      <c r="AU278" s="219" t="s">
        <v>82</v>
      </c>
      <c r="AV278" s="14" t="s">
        <v>82</v>
      </c>
      <c r="AW278" s="14" t="s">
        <v>35</v>
      </c>
      <c r="AX278" s="14" t="s">
        <v>73</v>
      </c>
      <c r="AY278" s="219" t="s">
        <v>185</v>
      </c>
    </row>
    <row r="279" spans="1:65" s="14" customFormat="1" ht="11.25">
      <c r="B279" s="209"/>
      <c r="C279" s="210"/>
      <c r="D279" s="200" t="s">
        <v>195</v>
      </c>
      <c r="E279" s="211" t="s">
        <v>19</v>
      </c>
      <c r="F279" s="212" t="s">
        <v>2978</v>
      </c>
      <c r="G279" s="210"/>
      <c r="H279" s="213">
        <v>-52.2</v>
      </c>
      <c r="I279" s="214"/>
      <c r="J279" s="210"/>
      <c r="K279" s="210"/>
      <c r="L279" s="215"/>
      <c r="M279" s="216"/>
      <c r="N279" s="217"/>
      <c r="O279" s="217"/>
      <c r="P279" s="217"/>
      <c r="Q279" s="217"/>
      <c r="R279" s="217"/>
      <c r="S279" s="217"/>
      <c r="T279" s="218"/>
      <c r="AT279" s="219" t="s">
        <v>195</v>
      </c>
      <c r="AU279" s="219" t="s">
        <v>82</v>
      </c>
      <c r="AV279" s="14" t="s">
        <v>82</v>
      </c>
      <c r="AW279" s="14" t="s">
        <v>35</v>
      </c>
      <c r="AX279" s="14" t="s">
        <v>73</v>
      </c>
      <c r="AY279" s="219" t="s">
        <v>185</v>
      </c>
    </row>
    <row r="280" spans="1:65" s="14" customFormat="1" ht="11.25">
      <c r="B280" s="209"/>
      <c r="C280" s="210"/>
      <c r="D280" s="200" t="s">
        <v>195</v>
      </c>
      <c r="E280" s="211" t="s">
        <v>19</v>
      </c>
      <c r="F280" s="212" t="s">
        <v>2979</v>
      </c>
      <c r="G280" s="210"/>
      <c r="H280" s="213">
        <v>-47.52</v>
      </c>
      <c r="I280" s="214"/>
      <c r="J280" s="210"/>
      <c r="K280" s="210"/>
      <c r="L280" s="215"/>
      <c r="M280" s="216"/>
      <c r="N280" s="217"/>
      <c r="O280" s="217"/>
      <c r="P280" s="217"/>
      <c r="Q280" s="217"/>
      <c r="R280" s="217"/>
      <c r="S280" s="217"/>
      <c r="T280" s="218"/>
      <c r="AT280" s="219" t="s">
        <v>195</v>
      </c>
      <c r="AU280" s="219" t="s">
        <v>82</v>
      </c>
      <c r="AV280" s="14" t="s">
        <v>82</v>
      </c>
      <c r="AW280" s="14" t="s">
        <v>35</v>
      </c>
      <c r="AX280" s="14" t="s">
        <v>73</v>
      </c>
      <c r="AY280" s="219" t="s">
        <v>185</v>
      </c>
    </row>
    <row r="281" spans="1:65" s="14" customFormat="1" ht="11.25">
      <c r="B281" s="209"/>
      <c r="C281" s="210"/>
      <c r="D281" s="200" t="s">
        <v>195</v>
      </c>
      <c r="E281" s="211" t="s">
        <v>19</v>
      </c>
      <c r="F281" s="212" t="s">
        <v>2980</v>
      </c>
      <c r="G281" s="210"/>
      <c r="H281" s="213">
        <v>-3.3479999999999999</v>
      </c>
      <c r="I281" s="214"/>
      <c r="J281" s="210"/>
      <c r="K281" s="210"/>
      <c r="L281" s="215"/>
      <c r="M281" s="216"/>
      <c r="N281" s="217"/>
      <c r="O281" s="217"/>
      <c r="P281" s="217"/>
      <c r="Q281" s="217"/>
      <c r="R281" s="217"/>
      <c r="S281" s="217"/>
      <c r="T281" s="218"/>
      <c r="AT281" s="219" t="s">
        <v>195</v>
      </c>
      <c r="AU281" s="219" t="s">
        <v>82</v>
      </c>
      <c r="AV281" s="14" t="s">
        <v>82</v>
      </c>
      <c r="AW281" s="14" t="s">
        <v>35</v>
      </c>
      <c r="AX281" s="14" t="s">
        <v>73</v>
      </c>
      <c r="AY281" s="219" t="s">
        <v>185</v>
      </c>
    </row>
    <row r="282" spans="1:65" s="14" customFormat="1" ht="11.25">
      <c r="B282" s="209"/>
      <c r="C282" s="210"/>
      <c r="D282" s="200" t="s">
        <v>195</v>
      </c>
      <c r="E282" s="211" t="s">
        <v>19</v>
      </c>
      <c r="F282" s="212" t="s">
        <v>2981</v>
      </c>
      <c r="G282" s="210"/>
      <c r="H282" s="213">
        <v>-8.6</v>
      </c>
      <c r="I282" s="214"/>
      <c r="J282" s="210"/>
      <c r="K282" s="210"/>
      <c r="L282" s="215"/>
      <c r="M282" s="216"/>
      <c r="N282" s="217"/>
      <c r="O282" s="217"/>
      <c r="P282" s="217"/>
      <c r="Q282" s="217"/>
      <c r="R282" s="217"/>
      <c r="S282" s="217"/>
      <c r="T282" s="218"/>
      <c r="AT282" s="219" t="s">
        <v>195</v>
      </c>
      <c r="AU282" s="219" t="s">
        <v>82</v>
      </c>
      <c r="AV282" s="14" t="s">
        <v>82</v>
      </c>
      <c r="AW282" s="14" t="s">
        <v>35</v>
      </c>
      <c r="AX282" s="14" t="s">
        <v>73</v>
      </c>
      <c r="AY282" s="219" t="s">
        <v>185</v>
      </c>
    </row>
    <row r="283" spans="1:65" s="13" customFormat="1" ht="11.25">
      <c r="B283" s="198"/>
      <c r="C283" s="199"/>
      <c r="D283" s="200" t="s">
        <v>195</v>
      </c>
      <c r="E283" s="201" t="s">
        <v>19</v>
      </c>
      <c r="F283" s="202" t="s">
        <v>2923</v>
      </c>
      <c r="G283" s="199"/>
      <c r="H283" s="201" t="s">
        <v>19</v>
      </c>
      <c r="I283" s="203"/>
      <c r="J283" s="199"/>
      <c r="K283" s="199"/>
      <c r="L283" s="204"/>
      <c r="M283" s="205"/>
      <c r="N283" s="206"/>
      <c r="O283" s="206"/>
      <c r="P283" s="206"/>
      <c r="Q283" s="206"/>
      <c r="R283" s="206"/>
      <c r="S283" s="206"/>
      <c r="T283" s="207"/>
      <c r="AT283" s="208" t="s">
        <v>195</v>
      </c>
      <c r="AU283" s="208" t="s">
        <v>82</v>
      </c>
      <c r="AV283" s="13" t="s">
        <v>80</v>
      </c>
      <c r="AW283" s="13" t="s">
        <v>35</v>
      </c>
      <c r="AX283" s="13" t="s">
        <v>73</v>
      </c>
      <c r="AY283" s="208" t="s">
        <v>185</v>
      </c>
    </row>
    <row r="284" spans="1:65" s="14" customFormat="1" ht="11.25">
      <c r="B284" s="209"/>
      <c r="C284" s="210"/>
      <c r="D284" s="200" t="s">
        <v>195</v>
      </c>
      <c r="E284" s="211" t="s">
        <v>19</v>
      </c>
      <c r="F284" s="212" t="s">
        <v>2982</v>
      </c>
      <c r="G284" s="210"/>
      <c r="H284" s="213">
        <v>82.81</v>
      </c>
      <c r="I284" s="214"/>
      <c r="J284" s="210"/>
      <c r="K284" s="210"/>
      <c r="L284" s="215"/>
      <c r="M284" s="216"/>
      <c r="N284" s="217"/>
      <c r="O284" s="217"/>
      <c r="P284" s="217"/>
      <c r="Q284" s="217"/>
      <c r="R284" s="217"/>
      <c r="S284" s="217"/>
      <c r="T284" s="218"/>
      <c r="AT284" s="219" t="s">
        <v>195</v>
      </c>
      <c r="AU284" s="219" t="s">
        <v>82</v>
      </c>
      <c r="AV284" s="14" t="s">
        <v>82</v>
      </c>
      <c r="AW284" s="14" t="s">
        <v>35</v>
      </c>
      <c r="AX284" s="14" t="s">
        <v>73</v>
      </c>
      <c r="AY284" s="219" t="s">
        <v>185</v>
      </c>
    </row>
    <row r="285" spans="1:65" s="15" customFormat="1" ht="11.25">
      <c r="B285" s="220"/>
      <c r="C285" s="221"/>
      <c r="D285" s="200" t="s">
        <v>195</v>
      </c>
      <c r="E285" s="222" t="s">
        <v>19</v>
      </c>
      <c r="F285" s="223" t="s">
        <v>226</v>
      </c>
      <c r="G285" s="221"/>
      <c r="H285" s="224">
        <v>868.89200000000005</v>
      </c>
      <c r="I285" s="225"/>
      <c r="J285" s="221"/>
      <c r="K285" s="221"/>
      <c r="L285" s="226"/>
      <c r="M285" s="227"/>
      <c r="N285" s="228"/>
      <c r="O285" s="228"/>
      <c r="P285" s="228"/>
      <c r="Q285" s="228"/>
      <c r="R285" s="228"/>
      <c r="S285" s="228"/>
      <c r="T285" s="229"/>
      <c r="AT285" s="230" t="s">
        <v>195</v>
      </c>
      <c r="AU285" s="230" t="s">
        <v>82</v>
      </c>
      <c r="AV285" s="15" t="s">
        <v>135</v>
      </c>
      <c r="AW285" s="15" t="s">
        <v>35</v>
      </c>
      <c r="AX285" s="15" t="s">
        <v>80</v>
      </c>
      <c r="AY285" s="230" t="s">
        <v>185</v>
      </c>
    </row>
    <row r="286" spans="1:65" s="14" customFormat="1" ht="11.25">
      <c r="B286" s="209"/>
      <c r="C286" s="210"/>
      <c r="D286" s="200" t="s">
        <v>195</v>
      </c>
      <c r="E286" s="210"/>
      <c r="F286" s="212" t="s">
        <v>2986</v>
      </c>
      <c r="G286" s="210"/>
      <c r="H286" s="213">
        <v>886.27</v>
      </c>
      <c r="I286" s="214"/>
      <c r="J286" s="210"/>
      <c r="K286" s="210"/>
      <c r="L286" s="215"/>
      <c r="M286" s="216"/>
      <c r="N286" s="217"/>
      <c r="O286" s="217"/>
      <c r="P286" s="217"/>
      <c r="Q286" s="217"/>
      <c r="R286" s="217"/>
      <c r="S286" s="217"/>
      <c r="T286" s="218"/>
      <c r="AT286" s="219" t="s">
        <v>195</v>
      </c>
      <c r="AU286" s="219" t="s">
        <v>82</v>
      </c>
      <c r="AV286" s="14" t="s">
        <v>82</v>
      </c>
      <c r="AW286" s="14" t="s">
        <v>4</v>
      </c>
      <c r="AX286" s="14" t="s">
        <v>80</v>
      </c>
      <c r="AY286" s="219" t="s">
        <v>185</v>
      </c>
    </row>
    <row r="287" spans="1:65" s="2" customFormat="1" ht="16.5" customHeight="1">
      <c r="A287" s="36"/>
      <c r="B287" s="37"/>
      <c r="C287" s="180" t="s">
        <v>7</v>
      </c>
      <c r="D287" s="180" t="s">
        <v>187</v>
      </c>
      <c r="E287" s="181" t="s">
        <v>2987</v>
      </c>
      <c r="F287" s="182" t="s">
        <v>2988</v>
      </c>
      <c r="G287" s="183" t="s">
        <v>240</v>
      </c>
      <c r="H287" s="184">
        <v>434.44600000000003</v>
      </c>
      <c r="I287" s="185"/>
      <c r="J287" s="186">
        <f>ROUND(I287*H287,2)</f>
        <v>0</v>
      </c>
      <c r="K287" s="182" t="s">
        <v>191</v>
      </c>
      <c r="L287" s="41"/>
      <c r="M287" s="187" t="s">
        <v>19</v>
      </c>
      <c r="N287" s="188" t="s">
        <v>44</v>
      </c>
      <c r="O287" s="66"/>
      <c r="P287" s="189">
        <f>O287*H287</f>
        <v>0</v>
      </c>
      <c r="Q287" s="189">
        <v>1.16E-3</v>
      </c>
      <c r="R287" s="189">
        <f>Q287*H287</f>
        <v>0.50395736000000002</v>
      </c>
      <c r="S287" s="189">
        <v>0</v>
      </c>
      <c r="T287" s="190">
        <f>S287*H287</f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339</v>
      </c>
      <c r="AT287" s="191" t="s">
        <v>187</v>
      </c>
      <c r="AU287" s="191" t="s">
        <v>82</v>
      </c>
      <c r="AY287" s="19" t="s">
        <v>185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19" t="s">
        <v>80</v>
      </c>
      <c r="BK287" s="192">
        <f>ROUND(I287*H287,2)</f>
        <v>0</v>
      </c>
      <c r="BL287" s="19" t="s">
        <v>339</v>
      </c>
      <c r="BM287" s="191" t="s">
        <v>2989</v>
      </c>
    </row>
    <row r="288" spans="1:65" s="2" customFormat="1" ht="11.25">
      <c r="A288" s="36"/>
      <c r="B288" s="37"/>
      <c r="C288" s="38"/>
      <c r="D288" s="193" t="s">
        <v>193</v>
      </c>
      <c r="E288" s="38"/>
      <c r="F288" s="194" t="s">
        <v>2990</v>
      </c>
      <c r="G288" s="38"/>
      <c r="H288" s="38"/>
      <c r="I288" s="195"/>
      <c r="J288" s="38"/>
      <c r="K288" s="38"/>
      <c r="L288" s="41"/>
      <c r="M288" s="196"/>
      <c r="N288" s="197"/>
      <c r="O288" s="66"/>
      <c r="P288" s="66"/>
      <c r="Q288" s="66"/>
      <c r="R288" s="66"/>
      <c r="S288" s="66"/>
      <c r="T288" s="67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T288" s="19" t="s">
        <v>193</v>
      </c>
      <c r="AU288" s="19" t="s">
        <v>82</v>
      </c>
    </row>
    <row r="289" spans="1:65" s="13" customFormat="1" ht="11.25">
      <c r="B289" s="198"/>
      <c r="C289" s="199"/>
      <c r="D289" s="200" t="s">
        <v>195</v>
      </c>
      <c r="E289" s="201" t="s">
        <v>19</v>
      </c>
      <c r="F289" s="202" t="s">
        <v>2903</v>
      </c>
      <c r="G289" s="199"/>
      <c r="H289" s="201" t="s">
        <v>19</v>
      </c>
      <c r="I289" s="203"/>
      <c r="J289" s="199"/>
      <c r="K289" s="199"/>
      <c r="L289" s="204"/>
      <c r="M289" s="205"/>
      <c r="N289" s="206"/>
      <c r="O289" s="206"/>
      <c r="P289" s="206"/>
      <c r="Q289" s="206"/>
      <c r="R289" s="206"/>
      <c r="S289" s="206"/>
      <c r="T289" s="207"/>
      <c r="AT289" s="208" t="s">
        <v>195</v>
      </c>
      <c r="AU289" s="208" t="s">
        <v>82</v>
      </c>
      <c r="AV289" s="13" t="s">
        <v>80</v>
      </c>
      <c r="AW289" s="13" t="s">
        <v>35</v>
      </c>
      <c r="AX289" s="13" t="s">
        <v>73</v>
      </c>
      <c r="AY289" s="208" t="s">
        <v>185</v>
      </c>
    </row>
    <row r="290" spans="1:65" s="14" customFormat="1" ht="11.25">
      <c r="B290" s="209"/>
      <c r="C290" s="210"/>
      <c r="D290" s="200" t="s">
        <v>195</v>
      </c>
      <c r="E290" s="211" t="s">
        <v>19</v>
      </c>
      <c r="F290" s="212" t="s">
        <v>2919</v>
      </c>
      <c r="G290" s="210"/>
      <c r="H290" s="213">
        <v>448.875</v>
      </c>
      <c r="I290" s="214"/>
      <c r="J290" s="210"/>
      <c r="K290" s="210"/>
      <c r="L290" s="215"/>
      <c r="M290" s="216"/>
      <c r="N290" s="217"/>
      <c r="O290" s="217"/>
      <c r="P290" s="217"/>
      <c r="Q290" s="217"/>
      <c r="R290" s="217"/>
      <c r="S290" s="217"/>
      <c r="T290" s="218"/>
      <c r="AT290" s="219" t="s">
        <v>195</v>
      </c>
      <c r="AU290" s="219" t="s">
        <v>82</v>
      </c>
      <c r="AV290" s="14" t="s">
        <v>82</v>
      </c>
      <c r="AW290" s="14" t="s">
        <v>35</v>
      </c>
      <c r="AX290" s="14" t="s">
        <v>73</v>
      </c>
      <c r="AY290" s="219" t="s">
        <v>185</v>
      </c>
    </row>
    <row r="291" spans="1:65" s="14" customFormat="1" ht="11.25">
      <c r="B291" s="209"/>
      <c r="C291" s="210"/>
      <c r="D291" s="200" t="s">
        <v>195</v>
      </c>
      <c r="E291" s="211" t="s">
        <v>19</v>
      </c>
      <c r="F291" s="212" t="s">
        <v>2920</v>
      </c>
      <c r="G291" s="210"/>
      <c r="H291" s="213">
        <v>-26.1</v>
      </c>
      <c r="I291" s="214"/>
      <c r="J291" s="210"/>
      <c r="K291" s="210"/>
      <c r="L291" s="215"/>
      <c r="M291" s="216"/>
      <c r="N291" s="217"/>
      <c r="O291" s="217"/>
      <c r="P291" s="217"/>
      <c r="Q291" s="217"/>
      <c r="R291" s="217"/>
      <c r="S291" s="217"/>
      <c r="T291" s="218"/>
      <c r="AT291" s="219" t="s">
        <v>195</v>
      </c>
      <c r="AU291" s="219" t="s">
        <v>82</v>
      </c>
      <c r="AV291" s="14" t="s">
        <v>82</v>
      </c>
      <c r="AW291" s="14" t="s">
        <v>35</v>
      </c>
      <c r="AX291" s="14" t="s">
        <v>73</v>
      </c>
      <c r="AY291" s="219" t="s">
        <v>185</v>
      </c>
    </row>
    <row r="292" spans="1:65" s="14" customFormat="1" ht="11.25">
      <c r="B292" s="209"/>
      <c r="C292" s="210"/>
      <c r="D292" s="200" t="s">
        <v>195</v>
      </c>
      <c r="E292" s="211" t="s">
        <v>19</v>
      </c>
      <c r="F292" s="212" t="s">
        <v>2921</v>
      </c>
      <c r="G292" s="210"/>
      <c r="H292" s="213">
        <v>-23.76</v>
      </c>
      <c r="I292" s="214"/>
      <c r="J292" s="210"/>
      <c r="K292" s="210"/>
      <c r="L292" s="215"/>
      <c r="M292" s="216"/>
      <c r="N292" s="217"/>
      <c r="O292" s="217"/>
      <c r="P292" s="217"/>
      <c r="Q292" s="217"/>
      <c r="R292" s="217"/>
      <c r="S292" s="217"/>
      <c r="T292" s="218"/>
      <c r="AT292" s="219" t="s">
        <v>195</v>
      </c>
      <c r="AU292" s="219" t="s">
        <v>82</v>
      </c>
      <c r="AV292" s="14" t="s">
        <v>82</v>
      </c>
      <c r="AW292" s="14" t="s">
        <v>35</v>
      </c>
      <c r="AX292" s="14" t="s">
        <v>73</v>
      </c>
      <c r="AY292" s="219" t="s">
        <v>185</v>
      </c>
    </row>
    <row r="293" spans="1:65" s="14" customFormat="1" ht="11.25">
      <c r="B293" s="209"/>
      <c r="C293" s="210"/>
      <c r="D293" s="200" t="s">
        <v>195</v>
      </c>
      <c r="E293" s="211" t="s">
        <v>19</v>
      </c>
      <c r="F293" s="212" t="s">
        <v>1090</v>
      </c>
      <c r="G293" s="210"/>
      <c r="H293" s="213">
        <v>-1.6739999999999999</v>
      </c>
      <c r="I293" s="214"/>
      <c r="J293" s="210"/>
      <c r="K293" s="210"/>
      <c r="L293" s="215"/>
      <c r="M293" s="216"/>
      <c r="N293" s="217"/>
      <c r="O293" s="217"/>
      <c r="P293" s="217"/>
      <c r="Q293" s="217"/>
      <c r="R293" s="217"/>
      <c r="S293" s="217"/>
      <c r="T293" s="218"/>
      <c r="AT293" s="219" t="s">
        <v>195</v>
      </c>
      <c r="AU293" s="219" t="s">
        <v>82</v>
      </c>
      <c r="AV293" s="14" t="s">
        <v>82</v>
      </c>
      <c r="AW293" s="14" t="s">
        <v>35</v>
      </c>
      <c r="AX293" s="14" t="s">
        <v>73</v>
      </c>
      <c r="AY293" s="219" t="s">
        <v>185</v>
      </c>
    </row>
    <row r="294" spans="1:65" s="14" customFormat="1" ht="11.25">
      <c r="B294" s="209"/>
      <c r="C294" s="210"/>
      <c r="D294" s="200" t="s">
        <v>195</v>
      </c>
      <c r="E294" s="211" t="s">
        <v>19</v>
      </c>
      <c r="F294" s="212" t="s">
        <v>2922</v>
      </c>
      <c r="G294" s="210"/>
      <c r="H294" s="213">
        <v>-4.3</v>
      </c>
      <c r="I294" s="214"/>
      <c r="J294" s="210"/>
      <c r="K294" s="210"/>
      <c r="L294" s="215"/>
      <c r="M294" s="216"/>
      <c r="N294" s="217"/>
      <c r="O294" s="217"/>
      <c r="P294" s="217"/>
      <c r="Q294" s="217"/>
      <c r="R294" s="217"/>
      <c r="S294" s="217"/>
      <c r="T294" s="218"/>
      <c r="AT294" s="219" t="s">
        <v>195</v>
      </c>
      <c r="AU294" s="219" t="s">
        <v>82</v>
      </c>
      <c r="AV294" s="14" t="s">
        <v>82</v>
      </c>
      <c r="AW294" s="14" t="s">
        <v>35</v>
      </c>
      <c r="AX294" s="14" t="s">
        <v>73</v>
      </c>
      <c r="AY294" s="219" t="s">
        <v>185</v>
      </c>
    </row>
    <row r="295" spans="1:65" s="13" customFormat="1" ht="11.25">
      <c r="B295" s="198"/>
      <c r="C295" s="199"/>
      <c r="D295" s="200" t="s">
        <v>195</v>
      </c>
      <c r="E295" s="201" t="s">
        <v>19</v>
      </c>
      <c r="F295" s="202" t="s">
        <v>2923</v>
      </c>
      <c r="G295" s="199"/>
      <c r="H295" s="201" t="s">
        <v>19</v>
      </c>
      <c r="I295" s="203"/>
      <c r="J295" s="199"/>
      <c r="K295" s="199"/>
      <c r="L295" s="204"/>
      <c r="M295" s="205"/>
      <c r="N295" s="206"/>
      <c r="O295" s="206"/>
      <c r="P295" s="206"/>
      <c r="Q295" s="206"/>
      <c r="R295" s="206"/>
      <c r="S295" s="206"/>
      <c r="T295" s="207"/>
      <c r="AT295" s="208" t="s">
        <v>195</v>
      </c>
      <c r="AU295" s="208" t="s">
        <v>82</v>
      </c>
      <c r="AV295" s="13" t="s">
        <v>80</v>
      </c>
      <c r="AW295" s="13" t="s">
        <v>35</v>
      </c>
      <c r="AX295" s="13" t="s">
        <v>73</v>
      </c>
      <c r="AY295" s="208" t="s">
        <v>185</v>
      </c>
    </row>
    <row r="296" spans="1:65" s="14" customFormat="1" ht="11.25">
      <c r="B296" s="209"/>
      <c r="C296" s="210"/>
      <c r="D296" s="200" t="s">
        <v>195</v>
      </c>
      <c r="E296" s="211" t="s">
        <v>19</v>
      </c>
      <c r="F296" s="212" t="s">
        <v>2936</v>
      </c>
      <c r="G296" s="210"/>
      <c r="H296" s="213">
        <v>41.405000000000001</v>
      </c>
      <c r="I296" s="214"/>
      <c r="J296" s="210"/>
      <c r="K296" s="210"/>
      <c r="L296" s="215"/>
      <c r="M296" s="216"/>
      <c r="N296" s="217"/>
      <c r="O296" s="217"/>
      <c r="P296" s="217"/>
      <c r="Q296" s="217"/>
      <c r="R296" s="217"/>
      <c r="S296" s="217"/>
      <c r="T296" s="218"/>
      <c r="AT296" s="219" t="s">
        <v>195</v>
      </c>
      <c r="AU296" s="219" t="s">
        <v>82</v>
      </c>
      <c r="AV296" s="14" t="s">
        <v>82</v>
      </c>
      <c r="AW296" s="14" t="s">
        <v>35</v>
      </c>
      <c r="AX296" s="14" t="s">
        <v>73</v>
      </c>
      <c r="AY296" s="219" t="s">
        <v>185</v>
      </c>
    </row>
    <row r="297" spans="1:65" s="15" customFormat="1" ht="11.25">
      <c r="B297" s="220"/>
      <c r="C297" s="221"/>
      <c r="D297" s="200" t="s">
        <v>195</v>
      </c>
      <c r="E297" s="222" t="s">
        <v>19</v>
      </c>
      <c r="F297" s="223" t="s">
        <v>226</v>
      </c>
      <c r="G297" s="221"/>
      <c r="H297" s="224">
        <v>434.44600000000003</v>
      </c>
      <c r="I297" s="225"/>
      <c r="J297" s="221"/>
      <c r="K297" s="221"/>
      <c r="L297" s="226"/>
      <c r="M297" s="227"/>
      <c r="N297" s="228"/>
      <c r="O297" s="228"/>
      <c r="P297" s="228"/>
      <c r="Q297" s="228"/>
      <c r="R297" s="228"/>
      <c r="S297" s="228"/>
      <c r="T297" s="229"/>
      <c r="AT297" s="230" t="s">
        <v>195</v>
      </c>
      <c r="AU297" s="230" t="s">
        <v>82</v>
      </c>
      <c r="AV297" s="15" t="s">
        <v>135</v>
      </c>
      <c r="AW297" s="15" t="s">
        <v>35</v>
      </c>
      <c r="AX297" s="15" t="s">
        <v>80</v>
      </c>
      <c r="AY297" s="230" t="s">
        <v>185</v>
      </c>
    </row>
    <row r="298" spans="1:65" s="2" customFormat="1" ht="16.5" customHeight="1">
      <c r="A298" s="36"/>
      <c r="B298" s="37"/>
      <c r="C298" s="237" t="s">
        <v>386</v>
      </c>
      <c r="D298" s="237" t="s">
        <v>520</v>
      </c>
      <c r="E298" s="238" t="s">
        <v>2991</v>
      </c>
      <c r="F298" s="239" t="s">
        <v>2992</v>
      </c>
      <c r="G298" s="240" t="s">
        <v>190</v>
      </c>
      <c r="H298" s="241">
        <v>26.073</v>
      </c>
      <c r="I298" s="242"/>
      <c r="J298" s="243">
        <f>ROUND(I298*H298,2)</f>
        <v>0</v>
      </c>
      <c r="K298" s="239" t="s">
        <v>191</v>
      </c>
      <c r="L298" s="244"/>
      <c r="M298" s="245" t="s">
        <v>19</v>
      </c>
      <c r="N298" s="246" t="s">
        <v>44</v>
      </c>
      <c r="O298" s="66"/>
      <c r="P298" s="189">
        <f>O298*H298</f>
        <v>0</v>
      </c>
      <c r="Q298" s="189">
        <v>0.02</v>
      </c>
      <c r="R298" s="189">
        <f>Q298*H298</f>
        <v>0.52146000000000003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627</v>
      </c>
      <c r="AT298" s="191" t="s">
        <v>520</v>
      </c>
      <c r="AU298" s="191" t="s">
        <v>82</v>
      </c>
      <c r="AY298" s="19" t="s">
        <v>185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80</v>
      </c>
      <c r="BK298" s="192">
        <f>ROUND(I298*H298,2)</f>
        <v>0</v>
      </c>
      <c r="BL298" s="19" t="s">
        <v>339</v>
      </c>
      <c r="BM298" s="191" t="s">
        <v>2993</v>
      </c>
    </row>
    <row r="299" spans="1:65" s="13" customFormat="1" ht="11.25">
      <c r="B299" s="198"/>
      <c r="C299" s="199"/>
      <c r="D299" s="200" t="s">
        <v>195</v>
      </c>
      <c r="E299" s="201" t="s">
        <v>19</v>
      </c>
      <c r="F299" s="202" t="s">
        <v>2903</v>
      </c>
      <c r="G299" s="199"/>
      <c r="H299" s="201" t="s">
        <v>19</v>
      </c>
      <c r="I299" s="203"/>
      <c r="J299" s="199"/>
      <c r="K299" s="199"/>
      <c r="L299" s="204"/>
      <c r="M299" s="205"/>
      <c r="N299" s="206"/>
      <c r="O299" s="206"/>
      <c r="P299" s="206"/>
      <c r="Q299" s="206"/>
      <c r="R299" s="206"/>
      <c r="S299" s="206"/>
      <c r="T299" s="207"/>
      <c r="AT299" s="208" t="s">
        <v>195</v>
      </c>
      <c r="AU299" s="208" t="s">
        <v>82</v>
      </c>
      <c r="AV299" s="13" t="s">
        <v>80</v>
      </c>
      <c r="AW299" s="13" t="s">
        <v>35</v>
      </c>
      <c r="AX299" s="13" t="s">
        <v>73</v>
      </c>
      <c r="AY299" s="208" t="s">
        <v>185</v>
      </c>
    </row>
    <row r="300" spans="1:65" s="14" customFormat="1" ht="11.25">
      <c r="B300" s="209"/>
      <c r="C300" s="210"/>
      <c r="D300" s="200" t="s">
        <v>195</v>
      </c>
      <c r="E300" s="211" t="s">
        <v>19</v>
      </c>
      <c r="F300" s="212" t="s">
        <v>2994</v>
      </c>
      <c r="G300" s="210"/>
      <c r="H300" s="213">
        <v>26.933</v>
      </c>
      <c r="I300" s="214"/>
      <c r="J300" s="210"/>
      <c r="K300" s="210"/>
      <c r="L300" s="215"/>
      <c r="M300" s="216"/>
      <c r="N300" s="217"/>
      <c r="O300" s="217"/>
      <c r="P300" s="217"/>
      <c r="Q300" s="217"/>
      <c r="R300" s="217"/>
      <c r="S300" s="217"/>
      <c r="T300" s="218"/>
      <c r="AT300" s="219" t="s">
        <v>195</v>
      </c>
      <c r="AU300" s="219" t="s">
        <v>82</v>
      </c>
      <c r="AV300" s="14" t="s">
        <v>82</v>
      </c>
      <c r="AW300" s="14" t="s">
        <v>35</v>
      </c>
      <c r="AX300" s="14" t="s">
        <v>73</v>
      </c>
      <c r="AY300" s="219" t="s">
        <v>185</v>
      </c>
    </row>
    <row r="301" spans="1:65" s="14" customFormat="1" ht="11.25">
      <c r="B301" s="209"/>
      <c r="C301" s="210"/>
      <c r="D301" s="200" t="s">
        <v>195</v>
      </c>
      <c r="E301" s="211" t="s">
        <v>19</v>
      </c>
      <c r="F301" s="212" t="s">
        <v>2995</v>
      </c>
      <c r="G301" s="210"/>
      <c r="H301" s="213">
        <v>-1.5660000000000001</v>
      </c>
      <c r="I301" s="214"/>
      <c r="J301" s="210"/>
      <c r="K301" s="210"/>
      <c r="L301" s="215"/>
      <c r="M301" s="216"/>
      <c r="N301" s="217"/>
      <c r="O301" s="217"/>
      <c r="P301" s="217"/>
      <c r="Q301" s="217"/>
      <c r="R301" s="217"/>
      <c r="S301" s="217"/>
      <c r="T301" s="218"/>
      <c r="AT301" s="219" t="s">
        <v>195</v>
      </c>
      <c r="AU301" s="219" t="s">
        <v>82</v>
      </c>
      <c r="AV301" s="14" t="s">
        <v>82</v>
      </c>
      <c r="AW301" s="14" t="s">
        <v>35</v>
      </c>
      <c r="AX301" s="14" t="s">
        <v>73</v>
      </c>
      <c r="AY301" s="219" t="s">
        <v>185</v>
      </c>
    </row>
    <row r="302" spans="1:65" s="14" customFormat="1" ht="11.25">
      <c r="B302" s="209"/>
      <c r="C302" s="210"/>
      <c r="D302" s="200" t="s">
        <v>195</v>
      </c>
      <c r="E302" s="211" t="s">
        <v>19</v>
      </c>
      <c r="F302" s="212" t="s">
        <v>2996</v>
      </c>
      <c r="G302" s="210"/>
      <c r="H302" s="213">
        <v>-1.4259999999999999</v>
      </c>
      <c r="I302" s="214"/>
      <c r="J302" s="210"/>
      <c r="K302" s="210"/>
      <c r="L302" s="215"/>
      <c r="M302" s="216"/>
      <c r="N302" s="217"/>
      <c r="O302" s="217"/>
      <c r="P302" s="217"/>
      <c r="Q302" s="217"/>
      <c r="R302" s="217"/>
      <c r="S302" s="217"/>
      <c r="T302" s="218"/>
      <c r="AT302" s="219" t="s">
        <v>195</v>
      </c>
      <c r="AU302" s="219" t="s">
        <v>82</v>
      </c>
      <c r="AV302" s="14" t="s">
        <v>82</v>
      </c>
      <c r="AW302" s="14" t="s">
        <v>35</v>
      </c>
      <c r="AX302" s="14" t="s">
        <v>73</v>
      </c>
      <c r="AY302" s="219" t="s">
        <v>185</v>
      </c>
    </row>
    <row r="303" spans="1:65" s="14" customFormat="1" ht="11.25">
      <c r="B303" s="209"/>
      <c r="C303" s="210"/>
      <c r="D303" s="200" t="s">
        <v>195</v>
      </c>
      <c r="E303" s="211" t="s">
        <v>19</v>
      </c>
      <c r="F303" s="212" t="s">
        <v>2997</v>
      </c>
      <c r="G303" s="210"/>
      <c r="H303" s="213">
        <v>-0.1</v>
      </c>
      <c r="I303" s="214"/>
      <c r="J303" s="210"/>
      <c r="K303" s="210"/>
      <c r="L303" s="215"/>
      <c r="M303" s="216"/>
      <c r="N303" s="217"/>
      <c r="O303" s="217"/>
      <c r="P303" s="217"/>
      <c r="Q303" s="217"/>
      <c r="R303" s="217"/>
      <c r="S303" s="217"/>
      <c r="T303" s="218"/>
      <c r="AT303" s="219" t="s">
        <v>195</v>
      </c>
      <c r="AU303" s="219" t="s">
        <v>82</v>
      </c>
      <c r="AV303" s="14" t="s">
        <v>82</v>
      </c>
      <c r="AW303" s="14" t="s">
        <v>35</v>
      </c>
      <c r="AX303" s="14" t="s">
        <v>73</v>
      </c>
      <c r="AY303" s="219" t="s">
        <v>185</v>
      </c>
    </row>
    <row r="304" spans="1:65" s="14" customFormat="1" ht="11.25">
      <c r="B304" s="209"/>
      <c r="C304" s="210"/>
      <c r="D304" s="200" t="s">
        <v>195</v>
      </c>
      <c r="E304" s="211" t="s">
        <v>19</v>
      </c>
      <c r="F304" s="212" t="s">
        <v>2998</v>
      </c>
      <c r="G304" s="210"/>
      <c r="H304" s="213">
        <v>-0.252</v>
      </c>
      <c r="I304" s="214"/>
      <c r="J304" s="210"/>
      <c r="K304" s="210"/>
      <c r="L304" s="215"/>
      <c r="M304" s="216"/>
      <c r="N304" s="217"/>
      <c r="O304" s="217"/>
      <c r="P304" s="217"/>
      <c r="Q304" s="217"/>
      <c r="R304" s="217"/>
      <c r="S304" s="217"/>
      <c r="T304" s="218"/>
      <c r="AT304" s="219" t="s">
        <v>195</v>
      </c>
      <c r="AU304" s="219" t="s">
        <v>82</v>
      </c>
      <c r="AV304" s="14" t="s">
        <v>82</v>
      </c>
      <c r="AW304" s="14" t="s">
        <v>35</v>
      </c>
      <c r="AX304" s="14" t="s">
        <v>73</v>
      </c>
      <c r="AY304" s="219" t="s">
        <v>185</v>
      </c>
    </row>
    <row r="305" spans="1:65" s="13" customFormat="1" ht="11.25">
      <c r="B305" s="198"/>
      <c r="C305" s="199"/>
      <c r="D305" s="200" t="s">
        <v>195</v>
      </c>
      <c r="E305" s="201" t="s">
        <v>19</v>
      </c>
      <c r="F305" s="202" t="s">
        <v>2923</v>
      </c>
      <c r="G305" s="199"/>
      <c r="H305" s="201" t="s">
        <v>19</v>
      </c>
      <c r="I305" s="203"/>
      <c r="J305" s="199"/>
      <c r="K305" s="199"/>
      <c r="L305" s="204"/>
      <c r="M305" s="205"/>
      <c r="N305" s="206"/>
      <c r="O305" s="206"/>
      <c r="P305" s="206"/>
      <c r="Q305" s="206"/>
      <c r="R305" s="206"/>
      <c r="S305" s="206"/>
      <c r="T305" s="207"/>
      <c r="AT305" s="208" t="s">
        <v>195</v>
      </c>
      <c r="AU305" s="208" t="s">
        <v>82</v>
      </c>
      <c r="AV305" s="13" t="s">
        <v>80</v>
      </c>
      <c r="AW305" s="13" t="s">
        <v>35</v>
      </c>
      <c r="AX305" s="13" t="s">
        <v>73</v>
      </c>
      <c r="AY305" s="208" t="s">
        <v>185</v>
      </c>
    </row>
    <row r="306" spans="1:65" s="14" customFormat="1" ht="11.25">
      <c r="B306" s="209"/>
      <c r="C306" s="210"/>
      <c r="D306" s="200" t="s">
        <v>195</v>
      </c>
      <c r="E306" s="211" t="s">
        <v>19</v>
      </c>
      <c r="F306" s="212" t="s">
        <v>2999</v>
      </c>
      <c r="G306" s="210"/>
      <c r="H306" s="213">
        <v>2.484</v>
      </c>
      <c r="I306" s="214"/>
      <c r="J306" s="210"/>
      <c r="K306" s="210"/>
      <c r="L306" s="215"/>
      <c r="M306" s="216"/>
      <c r="N306" s="217"/>
      <c r="O306" s="217"/>
      <c r="P306" s="217"/>
      <c r="Q306" s="217"/>
      <c r="R306" s="217"/>
      <c r="S306" s="217"/>
      <c r="T306" s="218"/>
      <c r="AT306" s="219" t="s">
        <v>195</v>
      </c>
      <c r="AU306" s="219" t="s">
        <v>82</v>
      </c>
      <c r="AV306" s="14" t="s">
        <v>82</v>
      </c>
      <c r="AW306" s="14" t="s">
        <v>35</v>
      </c>
      <c r="AX306" s="14" t="s">
        <v>73</v>
      </c>
      <c r="AY306" s="219" t="s">
        <v>185</v>
      </c>
    </row>
    <row r="307" spans="1:65" s="15" customFormat="1" ht="11.25">
      <c r="B307" s="220"/>
      <c r="C307" s="221"/>
      <c r="D307" s="200" t="s">
        <v>195</v>
      </c>
      <c r="E307" s="222" t="s">
        <v>19</v>
      </c>
      <c r="F307" s="223" t="s">
        <v>226</v>
      </c>
      <c r="G307" s="221"/>
      <c r="H307" s="224">
        <v>26.073</v>
      </c>
      <c r="I307" s="225"/>
      <c r="J307" s="221"/>
      <c r="K307" s="221"/>
      <c r="L307" s="226"/>
      <c r="M307" s="227"/>
      <c r="N307" s="228"/>
      <c r="O307" s="228"/>
      <c r="P307" s="228"/>
      <c r="Q307" s="228"/>
      <c r="R307" s="228"/>
      <c r="S307" s="228"/>
      <c r="T307" s="229"/>
      <c r="AT307" s="230" t="s">
        <v>195</v>
      </c>
      <c r="AU307" s="230" t="s">
        <v>82</v>
      </c>
      <c r="AV307" s="15" t="s">
        <v>135</v>
      </c>
      <c r="AW307" s="15" t="s">
        <v>35</v>
      </c>
      <c r="AX307" s="15" t="s">
        <v>80</v>
      </c>
      <c r="AY307" s="230" t="s">
        <v>185</v>
      </c>
    </row>
    <row r="308" spans="1:65" s="2" customFormat="1" ht="24.2" customHeight="1">
      <c r="A308" s="36"/>
      <c r="B308" s="37"/>
      <c r="C308" s="180" t="s">
        <v>393</v>
      </c>
      <c r="D308" s="180" t="s">
        <v>187</v>
      </c>
      <c r="E308" s="181" t="s">
        <v>1753</v>
      </c>
      <c r="F308" s="182" t="s">
        <v>1754</v>
      </c>
      <c r="G308" s="183" t="s">
        <v>457</v>
      </c>
      <c r="H308" s="231"/>
      <c r="I308" s="185"/>
      <c r="J308" s="186">
        <f>ROUND(I308*H308,2)</f>
        <v>0</v>
      </c>
      <c r="K308" s="182" t="s">
        <v>191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0</v>
      </c>
      <c r="R308" s="189">
        <f>Q308*H308</f>
        <v>0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339</v>
      </c>
      <c r="AT308" s="191" t="s">
        <v>187</v>
      </c>
      <c r="AU308" s="191" t="s">
        <v>82</v>
      </c>
      <c r="AY308" s="19" t="s">
        <v>185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80</v>
      </c>
      <c r="BK308" s="192">
        <f>ROUND(I308*H308,2)</f>
        <v>0</v>
      </c>
      <c r="BL308" s="19" t="s">
        <v>339</v>
      </c>
      <c r="BM308" s="191" t="s">
        <v>3000</v>
      </c>
    </row>
    <row r="309" spans="1:65" s="2" customFormat="1" ht="11.25">
      <c r="A309" s="36"/>
      <c r="B309" s="37"/>
      <c r="C309" s="38"/>
      <c r="D309" s="193" t="s">
        <v>193</v>
      </c>
      <c r="E309" s="38"/>
      <c r="F309" s="194" t="s">
        <v>1756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193</v>
      </c>
      <c r="AU309" s="19" t="s">
        <v>82</v>
      </c>
    </row>
    <row r="310" spans="1:65" s="12" customFormat="1" ht="22.9" customHeight="1">
      <c r="B310" s="164"/>
      <c r="C310" s="165"/>
      <c r="D310" s="166" t="s">
        <v>72</v>
      </c>
      <c r="E310" s="178" t="s">
        <v>1209</v>
      </c>
      <c r="F310" s="178" t="s">
        <v>1210</v>
      </c>
      <c r="G310" s="165"/>
      <c r="H310" s="165"/>
      <c r="I310" s="168"/>
      <c r="J310" s="179">
        <f>BK310</f>
        <v>0</v>
      </c>
      <c r="K310" s="165"/>
      <c r="L310" s="170"/>
      <c r="M310" s="171"/>
      <c r="N310" s="172"/>
      <c r="O310" s="172"/>
      <c r="P310" s="173">
        <f>SUM(P311:P317)</f>
        <v>0</v>
      </c>
      <c r="Q310" s="172"/>
      <c r="R310" s="173">
        <f>SUM(R311:R317)</f>
        <v>4.2399999999999998E-3</v>
      </c>
      <c r="S310" s="172"/>
      <c r="T310" s="174">
        <f>SUM(T311:T317)</f>
        <v>0</v>
      </c>
      <c r="AR310" s="175" t="s">
        <v>82</v>
      </c>
      <c r="AT310" s="176" t="s">
        <v>72</v>
      </c>
      <c r="AU310" s="176" t="s">
        <v>80</v>
      </c>
      <c r="AY310" s="175" t="s">
        <v>185</v>
      </c>
      <c r="BK310" s="177">
        <f>SUM(BK311:BK317)</f>
        <v>0</v>
      </c>
    </row>
    <row r="311" spans="1:65" s="2" customFormat="1" ht="16.5" customHeight="1">
      <c r="A311" s="36"/>
      <c r="B311" s="37"/>
      <c r="C311" s="180" t="s">
        <v>400</v>
      </c>
      <c r="D311" s="180" t="s">
        <v>187</v>
      </c>
      <c r="E311" s="181" t="s">
        <v>3001</v>
      </c>
      <c r="F311" s="182" t="s">
        <v>3002</v>
      </c>
      <c r="G311" s="183" t="s">
        <v>439</v>
      </c>
      <c r="H311" s="184">
        <v>2</v>
      </c>
      <c r="I311" s="185"/>
      <c r="J311" s="186">
        <f>ROUND(I311*H311,2)</f>
        <v>0</v>
      </c>
      <c r="K311" s="182" t="s">
        <v>191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2.1199999999999999E-3</v>
      </c>
      <c r="R311" s="189">
        <f>Q311*H311</f>
        <v>4.2399999999999998E-3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339</v>
      </c>
      <c r="AT311" s="191" t="s">
        <v>187</v>
      </c>
      <c r="AU311" s="191" t="s">
        <v>82</v>
      </c>
      <c r="AY311" s="19" t="s">
        <v>185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80</v>
      </c>
      <c r="BK311" s="192">
        <f>ROUND(I311*H311,2)</f>
        <v>0</v>
      </c>
      <c r="BL311" s="19" t="s">
        <v>339</v>
      </c>
      <c r="BM311" s="191" t="s">
        <v>3003</v>
      </c>
    </row>
    <row r="312" spans="1:65" s="2" customFormat="1" ht="11.25">
      <c r="A312" s="36"/>
      <c r="B312" s="37"/>
      <c r="C312" s="38"/>
      <c r="D312" s="193" t="s">
        <v>193</v>
      </c>
      <c r="E312" s="38"/>
      <c r="F312" s="194" t="s">
        <v>3004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193</v>
      </c>
      <c r="AU312" s="19" t="s">
        <v>82</v>
      </c>
    </row>
    <row r="313" spans="1:65" s="13" customFormat="1" ht="11.25">
      <c r="B313" s="198"/>
      <c r="C313" s="199"/>
      <c r="D313" s="200" t="s">
        <v>195</v>
      </c>
      <c r="E313" s="201" t="s">
        <v>19</v>
      </c>
      <c r="F313" s="202" t="s">
        <v>2903</v>
      </c>
      <c r="G313" s="199"/>
      <c r="H313" s="201" t="s">
        <v>19</v>
      </c>
      <c r="I313" s="203"/>
      <c r="J313" s="199"/>
      <c r="K313" s="199"/>
      <c r="L313" s="204"/>
      <c r="M313" s="205"/>
      <c r="N313" s="206"/>
      <c r="O313" s="206"/>
      <c r="P313" s="206"/>
      <c r="Q313" s="206"/>
      <c r="R313" s="206"/>
      <c r="S313" s="206"/>
      <c r="T313" s="207"/>
      <c r="AT313" s="208" t="s">
        <v>195</v>
      </c>
      <c r="AU313" s="208" t="s">
        <v>82</v>
      </c>
      <c r="AV313" s="13" t="s">
        <v>80</v>
      </c>
      <c r="AW313" s="13" t="s">
        <v>35</v>
      </c>
      <c r="AX313" s="13" t="s">
        <v>73</v>
      </c>
      <c r="AY313" s="208" t="s">
        <v>185</v>
      </c>
    </row>
    <row r="314" spans="1:65" s="14" customFormat="1" ht="11.25">
      <c r="B314" s="209"/>
      <c r="C314" s="210"/>
      <c r="D314" s="200" t="s">
        <v>195</v>
      </c>
      <c r="E314" s="211" t="s">
        <v>19</v>
      </c>
      <c r="F314" s="212" t="s">
        <v>82</v>
      </c>
      <c r="G314" s="210"/>
      <c r="H314" s="213">
        <v>2</v>
      </c>
      <c r="I314" s="214"/>
      <c r="J314" s="210"/>
      <c r="K314" s="210"/>
      <c r="L314" s="215"/>
      <c r="M314" s="216"/>
      <c r="N314" s="217"/>
      <c r="O314" s="217"/>
      <c r="P314" s="217"/>
      <c r="Q314" s="217"/>
      <c r="R314" s="217"/>
      <c r="S314" s="217"/>
      <c r="T314" s="218"/>
      <c r="AT314" s="219" t="s">
        <v>195</v>
      </c>
      <c r="AU314" s="219" t="s">
        <v>82</v>
      </c>
      <c r="AV314" s="14" t="s">
        <v>82</v>
      </c>
      <c r="AW314" s="14" t="s">
        <v>35</v>
      </c>
      <c r="AX314" s="14" t="s">
        <v>73</v>
      </c>
      <c r="AY314" s="219" t="s">
        <v>185</v>
      </c>
    </row>
    <row r="315" spans="1:65" s="15" customFormat="1" ht="11.25">
      <c r="B315" s="220"/>
      <c r="C315" s="221"/>
      <c r="D315" s="200" t="s">
        <v>195</v>
      </c>
      <c r="E315" s="222" t="s">
        <v>19</v>
      </c>
      <c r="F315" s="223" t="s">
        <v>226</v>
      </c>
      <c r="G315" s="221"/>
      <c r="H315" s="224">
        <v>2</v>
      </c>
      <c r="I315" s="225"/>
      <c r="J315" s="221"/>
      <c r="K315" s="221"/>
      <c r="L315" s="226"/>
      <c r="M315" s="227"/>
      <c r="N315" s="228"/>
      <c r="O315" s="228"/>
      <c r="P315" s="228"/>
      <c r="Q315" s="228"/>
      <c r="R315" s="228"/>
      <c r="S315" s="228"/>
      <c r="T315" s="229"/>
      <c r="AT315" s="230" t="s">
        <v>195</v>
      </c>
      <c r="AU315" s="230" t="s">
        <v>82</v>
      </c>
      <c r="AV315" s="15" t="s">
        <v>135</v>
      </c>
      <c r="AW315" s="15" t="s">
        <v>35</v>
      </c>
      <c r="AX315" s="15" t="s">
        <v>80</v>
      </c>
      <c r="AY315" s="230" t="s">
        <v>185</v>
      </c>
    </row>
    <row r="316" spans="1:65" s="2" customFormat="1" ht="24.2" customHeight="1">
      <c r="A316" s="36"/>
      <c r="B316" s="37"/>
      <c r="C316" s="180" t="s">
        <v>409</v>
      </c>
      <c r="D316" s="180" t="s">
        <v>187</v>
      </c>
      <c r="E316" s="181" t="s">
        <v>1215</v>
      </c>
      <c r="F316" s="182" t="s">
        <v>1216</v>
      </c>
      <c r="G316" s="183" t="s">
        <v>457</v>
      </c>
      <c r="H316" s="231"/>
      <c r="I316" s="185"/>
      <c r="J316" s="186">
        <f>ROUND(I316*H316,2)</f>
        <v>0</v>
      </c>
      <c r="K316" s="182" t="s">
        <v>191</v>
      </c>
      <c r="L316" s="41"/>
      <c r="M316" s="187" t="s">
        <v>19</v>
      </c>
      <c r="N316" s="188" t="s">
        <v>44</v>
      </c>
      <c r="O316" s="66"/>
      <c r="P316" s="189">
        <f>O316*H316</f>
        <v>0</v>
      </c>
      <c r="Q316" s="189">
        <v>0</v>
      </c>
      <c r="R316" s="189">
        <f>Q316*H316</f>
        <v>0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339</v>
      </c>
      <c r="AT316" s="191" t="s">
        <v>187</v>
      </c>
      <c r="AU316" s="191" t="s">
        <v>82</v>
      </c>
      <c r="AY316" s="19" t="s">
        <v>185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80</v>
      </c>
      <c r="BK316" s="192">
        <f>ROUND(I316*H316,2)</f>
        <v>0</v>
      </c>
      <c r="BL316" s="19" t="s">
        <v>339</v>
      </c>
      <c r="BM316" s="191" t="s">
        <v>3005</v>
      </c>
    </row>
    <row r="317" spans="1:65" s="2" customFormat="1" ht="11.25">
      <c r="A317" s="36"/>
      <c r="B317" s="37"/>
      <c r="C317" s="38"/>
      <c r="D317" s="193" t="s">
        <v>193</v>
      </c>
      <c r="E317" s="38"/>
      <c r="F317" s="194" t="s">
        <v>1218</v>
      </c>
      <c r="G317" s="38"/>
      <c r="H317" s="38"/>
      <c r="I317" s="195"/>
      <c r="J317" s="38"/>
      <c r="K317" s="38"/>
      <c r="L317" s="41"/>
      <c r="M317" s="196"/>
      <c r="N317" s="197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193</v>
      </c>
      <c r="AU317" s="19" t="s">
        <v>82</v>
      </c>
    </row>
    <row r="318" spans="1:65" s="12" customFormat="1" ht="22.9" customHeight="1">
      <c r="B318" s="164"/>
      <c r="C318" s="165"/>
      <c r="D318" s="166" t="s">
        <v>72</v>
      </c>
      <c r="E318" s="178" t="s">
        <v>3006</v>
      </c>
      <c r="F318" s="178" t="s">
        <v>3007</v>
      </c>
      <c r="G318" s="165"/>
      <c r="H318" s="165"/>
      <c r="I318" s="168"/>
      <c r="J318" s="179">
        <f>BK318</f>
        <v>0</v>
      </c>
      <c r="K318" s="165"/>
      <c r="L318" s="170"/>
      <c r="M318" s="171"/>
      <c r="N318" s="172"/>
      <c r="O318" s="172"/>
      <c r="P318" s="173">
        <f>SUM(P319:P326)</f>
        <v>0</v>
      </c>
      <c r="Q318" s="172"/>
      <c r="R318" s="173">
        <f>SUM(R319:R326)</f>
        <v>1.0485495600000001</v>
      </c>
      <c r="S318" s="172"/>
      <c r="T318" s="174">
        <f>SUM(T319:T326)</f>
        <v>0</v>
      </c>
      <c r="AR318" s="175" t="s">
        <v>82</v>
      </c>
      <c r="AT318" s="176" t="s">
        <v>72</v>
      </c>
      <c r="AU318" s="176" t="s">
        <v>80</v>
      </c>
      <c r="AY318" s="175" t="s">
        <v>185</v>
      </c>
      <c r="BK318" s="177">
        <f>SUM(BK319:BK326)</f>
        <v>0</v>
      </c>
    </row>
    <row r="319" spans="1:65" s="2" customFormat="1" ht="24.2" customHeight="1">
      <c r="A319" s="36"/>
      <c r="B319" s="37"/>
      <c r="C319" s="180" t="s">
        <v>417</v>
      </c>
      <c r="D319" s="180" t="s">
        <v>187</v>
      </c>
      <c r="E319" s="181" t="s">
        <v>3008</v>
      </c>
      <c r="F319" s="182" t="s">
        <v>3009</v>
      </c>
      <c r="G319" s="183" t="s">
        <v>240</v>
      </c>
      <c r="H319" s="184">
        <v>75.111000000000004</v>
      </c>
      <c r="I319" s="185"/>
      <c r="J319" s="186">
        <f>ROUND(I319*H319,2)</f>
        <v>0</v>
      </c>
      <c r="K319" s="182" t="s">
        <v>191</v>
      </c>
      <c r="L319" s="41"/>
      <c r="M319" s="187" t="s">
        <v>19</v>
      </c>
      <c r="N319" s="188" t="s">
        <v>44</v>
      </c>
      <c r="O319" s="66"/>
      <c r="P319" s="189">
        <f>O319*H319</f>
        <v>0</v>
      </c>
      <c r="Q319" s="189">
        <v>1.396E-2</v>
      </c>
      <c r="R319" s="189">
        <f>Q319*H319</f>
        <v>1.0485495600000001</v>
      </c>
      <c r="S319" s="189">
        <v>0</v>
      </c>
      <c r="T319" s="190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339</v>
      </c>
      <c r="AT319" s="191" t="s">
        <v>187</v>
      </c>
      <c r="AU319" s="191" t="s">
        <v>82</v>
      </c>
      <c r="AY319" s="19" t="s">
        <v>185</v>
      </c>
      <c r="BE319" s="192">
        <f>IF(N319="základní",J319,0)</f>
        <v>0</v>
      </c>
      <c r="BF319" s="192">
        <f>IF(N319="snížená",J319,0)</f>
        <v>0</v>
      </c>
      <c r="BG319" s="192">
        <f>IF(N319="zákl. přenesená",J319,0)</f>
        <v>0</v>
      </c>
      <c r="BH319" s="192">
        <f>IF(N319="sníž. přenesená",J319,0)</f>
        <v>0</v>
      </c>
      <c r="BI319" s="192">
        <f>IF(N319="nulová",J319,0)</f>
        <v>0</v>
      </c>
      <c r="BJ319" s="19" t="s">
        <v>80</v>
      </c>
      <c r="BK319" s="192">
        <f>ROUND(I319*H319,2)</f>
        <v>0</v>
      </c>
      <c r="BL319" s="19" t="s">
        <v>339</v>
      </c>
      <c r="BM319" s="191" t="s">
        <v>3010</v>
      </c>
    </row>
    <row r="320" spans="1:65" s="2" customFormat="1" ht="11.25">
      <c r="A320" s="36"/>
      <c r="B320" s="37"/>
      <c r="C320" s="38"/>
      <c r="D320" s="193" t="s">
        <v>193</v>
      </c>
      <c r="E320" s="38"/>
      <c r="F320" s="194" t="s">
        <v>3011</v>
      </c>
      <c r="G320" s="38"/>
      <c r="H320" s="38"/>
      <c r="I320" s="195"/>
      <c r="J320" s="38"/>
      <c r="K320" s="38"/>
      <c r="L320" s="41"/>
      <c r="M320" s="196"/>
      <c r="N320" s="197"/>
      <c r="O320" s="66"/>
      <c r="P320" s="66"/>
      <c r="Q320" s="66"/>
      <c r="R320" s="66"/>
      <c r="S320" s="66"/>
      <c r="T320" s="67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T320" s="19" t="s">
        <v>193</v>
      </c>
      <c r="AU320" s="19" t="s">
        <v>82</v>
      </c>
    </row>
    <row r="321" spans="1:65" s="13" customFormat="1" ht="11.25">
      <c r="B321" s="198"/>
      <c r="C321" s="199"/>
      <c r="D321" s="200" t="s">
        <v>195</v>
      </c>
      <c r="E321" s="201" t="s">
        <v>19</v>
      </c>
      <c r="F321" s="202" t="s">
        <v>3012</v>
      </c>
      <c r="G321" s="199"/>
      <c r="H321" s="201" t="s">
        <v>19</v>
      </c>
      <c r="I321" s="203"/>
      <c r="J321" s="199"/>
      <c r="K321" s="199"/>
      <c r="L321" s="204"/>
      <c r="M321" s="205"/>
      <c r="N321" s="206"/>
      <c r="O321" s="206"/>
      <c r="P321" s="206"/>
      <c r="Q321" s="206"/>
      <c r="R321" s="206"/>
      <c r="S321" s="206"/>
      <c r="T321" s="207"/>
      <c r="AT321" s="208" t="s">
        <v>195</v>
      </c>
      <c r="AU321" s="208" t="s">
        <v>82</v>
      </c>
      <c r="AV321" s="13" t="s">
        <v>80</v>
      </c>
      <c r="AW321" s="13" t="s">
        <v>35</v>
      </c>
      <c r="AX321" s="13" t="s">
        <v>73</v>
      </c>
      <c r="AY321" s="208" t="s">
        <v>185</v>
      </c>
    </row>
    <row r="322" spans="1:65" s="14" customFormat="1" ht="11.25">
      <c r="B322" s="209"/>
      <c r="C322" s="210"/>
      <c r="D322" s="200" t="s">
        <v>195</v>
      </c>
      <c r="E322" s="211" t="s">
        <v>19</v>
      </c>
      <c r="F322" s="212" t="s">
        <v>2966</v>
      </c>
      <c r="G322" s="210"/>
      <c r="H322" s="213">
        <v>63.432000000000002</v>
      </c>
      <c r="I322" s="214"/>
      <c r="J322" s="210"/>
      <c r="K322" s="210"/>
      <c r="L322" s="215"/>
      <c r="M322" s="216"/>
      <c r="N322" s="217"/>
      <c r="O322" s="217"/>
      <c r="P322" s="217"/>
      <c r="Q322" s="217"/>
      <c r="R322" s="217"/>
      <c r="S322" s="217"/>
      <c r="T322" s="218"/>
      <c r="AT322" s="219" t="s">
        <v>195</v>
      </c>
      <c r="AU322" s="219" t="s">
        <v>82</v>
      </c>
      <c r="AV322" s="14" t="s">
        <v>82</v>
      </c>
      <c r="AW322" s="14" t="s">
        <v>35</v>
      </c>
      <c r="AX322" s="14" t="s">
        <v>73</v>
      </c>
      <c r="AY322" s="219" t="s">
        <v>185</v>
      </c>
    </row>
    <row r="323" spans="1:65" s="14" customFormat="1" ht="11.25">
      <c r="B323" s="209"/>
      <c r="C323" s="210"/>
      <c r="D323" s="200" t="s">
        <v>195</v>
      </c>
      <c r="E323" s="211" t="s">
        <v>19</v>
      </c>
      <c r="F323" s="212" t="s">
        <v>2968</v>
      </c>
      <c r="G323" s="210"/>
      <c r="H323" s="213">
        <v>11.679</v>
      </c>
      <c r="I323" s="214"/>
      <c r="J323" s="210"/>
      <c r="K323" s="210"/>
      <c r="L323" s="215"/>
      <c r="M323" s="216"/>
      <c r="N323" s="217"/>
      <c r="O323" s="217"/>
      <c r="P323" s="217"/>
      <c r="Q323" s="217"/>
      <c r="R323" s="217"/>
      <c r="S323" s="217"/>
      <c r="T323" s="218"/>
      <c r="AT323" s="219" t="s">
        <v>195</v>
      </c>
      <c r="AU323" s="219" t="s">
        <v>82</v>
      </c>
      <c r="AV323" s="14" t="s">
        <v>82</v>
      </c>
      <c r="AW323" s="14" t="s">
        <v>35</v>
      </c>
      <c r="AX323" s="14" t="s">
        <v>73</v>
      </c>
      <c r="AY323" s="219" t="s">
        <v>185</v>
      </c>
    </row>
    <row r="324" spans="1:65" s="15" customFormat="1" ht="11.25">
      <c r="B324" s="220"/>
      <c r="C324" s="221"/>
      <c r="D324" s="200" t="s">
        <v>195</v>
      </c>
      <c r="E324" s="222" t="s">
        <v>19</v>
      </c>
      <c r="F324" s="223" t="s">
        <v>226</v>
      </c>
      <c r="G324" s="221"/>
      <c r="H324" s="224">
        <v>75.111000000000004</v>
      </c>
      <c r="I324" s="225"/>
      <c r="J324" s="221"/>
      <c r="K324" s="221"/>
      <c r="L324" s="226"/>
      <c r="M324" s="227"/>
      <c r="N324" s="228"/>
      <c r="O324" s="228"/>
      <c r="P324" s="228"/>
      <c r="Q324" s="228"/>
      <c r="R324" s="228"/>
      <c r="S324" s="228"/>
      <c r="T324" s="229"/>
      <c r="AT324" s="230" t="s">
        <v>195</v>
      </c>
      <c r="AU324" s="230" t="s">
        <v>82</v>
      </c>
      <c r="AV324" s="15" t="s">
        <v>135</v>
      </c>
      <c r="AW324" s="15" t="s">
        <v>35</v>
      </c>
      <c r="AX324" s="15" t="s">
        <v>80</v>
      </c>
      <c r="AY324" s="230" t="s">
        <v>185</v>
      </c>
    </row>
    <row r="325" spans="1:65" s="2" customFormat="1" ht="24.2" customHeight="1">
      <c r="A325" s="36"/>
      <c r="B325" s="37"/>
      <c r="C325" s="180" t="s">
        <v>436</v>
      </c>
      <c r="D325" s="180" t="s">
        <v>187</v>
      </c>
      <c r="E325" s="181" t="s">
        <v>3013</v>
      </c>
      <c r="F325" s="182" t="s">
        <v>3014</v>
      </c>
      <c r="G325" s="183" t="s">
        <v>457</v>
      </c>
      <c r="H325" s="231"/>
      <c r="I325" s="185"/>
      <c r="J325" s="186">
        <f>ROUND(I325*H325,2)</f>
        <v>0</v>
      </c>
      <c r="K325" s="182" t="s">
        <v>191</v>
      </c>
      <c r="L325" s="41"/>
      <c r="M325" s="187" t="s">
        <v>19</v>
      </c>
      <c r="N325" s="188" t="s">
        <v>44</v>
      </c>
      <c r="O325" s="66"/>
      <c r="P325" s="189">
        <f>O325*H325</f>
        <v>0</v>
      </c>
      <c r="Q325" s="189">
        <v>0</v>
      </c>
      <c r="R325" s="189">
        <f>Q325*H325</f>
        <v>0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339</v>
      </c>
      <c r="AT325" s="191" t="s">
        <v>187</v>
      </c>
      <c r="AU325" s="191" t="s">
        <v>82</v>
      </c>
      <c r="AY325" s="19" t="s">
        <v>185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80</v>
      </c>
      <c r="BK325" s="192">
        <f>ROUND(I325*H325,2)</f>
        <v>0</v>
      </c>
      <c r="BL325" s="19" t="s">
        <v>339</v>
      </c>
      <c r="BM325" s="191" t="s">
        <v>3015</v>
      </c>
    </row>
    <row r="326" spans="1:65" s="2" customFormat="1" ht="11.25">
      <c r="A326" s="36"/>
      <c r="B326" s="37"/>
      <c r="C326" s="38"/>
      <c r="D326" s="193" t="s">
        <v>193</v>
      </c>
      <c r="E326" s="38"/>
      <c r="F326" s="194" t="s">
        <v>3016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193</v>
      </c>
      <c r="AU326" s="19" t="s">
        <v>82</v>
      </c>
    </row>
    <row r="327" spans="1:65" s="12" customFormat="1" ht="22.9" customHeight="1">
      <c r="B327" s="164"/>
      <c r="C327" s="165"/>
      <c r="D327" s="166" t="s">
        <v>72</v>
      </c>
      <c r="E327" s="178" t="s">
        <v>1260</v>
      </c>
      <c r="F327" s="178" t="s">
        <v>1261</v>
      </c>
      <c r="G327" s="165"/>
      <c r="H327" s="165"/>
      <c r="I327" s="168"/>
      <c r="J327" s="179">
        <f>BK327</f>
        <v>0</v>
      </c>
      <c r="K327" s="165"/>
      <c r="L327" s="170"/>
      <c r="M327" s="171"/>
      <c r="N327" s="172"/>
      <c r="O327" s="172"/>
      <c r="P327" s="173">
        <f>SUM(P328:P362)</f>
        <v>0</v>
      </c>
      <c r="Q327" s="172"/>
      <c r="R327" s="173">
        <f>SUM(R328:R362)</f>
        <v>0.19334999999999999</v>
      </c>
      <c r="S327" s="172"/>
      <c r="T327" s="174">
        <f>SUM(T328:T362)</f>
        <v>0</v>
      </c>
      <c r="AR327" s="175" t="s">
        <v>82</v>
      </c>
      <c r="AT327" s="176" t="s">
        <v>72</v>
      </c>
      <c r="AU327" s="176" t="s">
        <v>80</v>
      </c>
      <c r="AY327" s="175" t="s">
        <v>185</v>
      </c>
      <c r="BK327" s="177">
        <f>SUM(BK328:BK362)</f>
        <v>0</v>
      </c>
    </row>
    <row r="328" spans="1:65" s="2" customFormat="1" ht="16.5" customHeight="1">
      <c r="A328" s="36"/>
      <c r="B328" s="37"/>
      <c r="C328" s="180" t="s">
        <v>445</v>
      </c>
      <c r="D328" s="180" t="s">
        <v>187</v>
      </c>
      <c r="E328" s="181" t="s">
        <v>3017</v>
      </c>
      <c r="F328" s="182" t="s">
        <v>3018</v>
      </c>
      <c r="G328" s="183" t="s">
        <v>499</v>
      </c>
      <c r="H328" s="184">
        <v>10</v>
      </c>
      <c r="I328" s="185"/>
      <c r="J328" s="186">
        <f>ROUND(I328*H328,2)</f>
        <v>0</v>
      </c>
      <c r="K328" s="182" t="s">
        <v>191</v>
      </c>
      <c r="L328" s="41"/>
      <c r="M328" s="187" t="s">
        <v>19</v>
      </c>
      <c r="N328" s="188" t="s">
        <v>44</v>
      </c>
      <c r="O328" s="66"/>
      <c r="P328" s="189">
        <f>O328*H328</f>
        <v>0</v>
      </c>
      <c r="Q328" s="189">
        <v>0</v>
      </c>
      <c r="R328" s="189">
        <f>Q328*H328</f>
        <v>0</v>
      </c>
      <c r="S328" s="189">
        <v>0</v>
      </c>
      <c r="T328" s="190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339</v>
      </c>
      <c r="AT328" s="191" t="s">
        <v>187</v>
      </c>
      <c r="AU328" s="191" t="s">
        <v>82</v>
      </c>
      <c r="AY328" s="19" t="s">
        <v>185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19" t="s">
        <v>80</v>
      </c>
      <c r="BK328" s="192">
        <f>ROUND(I328*H328,2)</f>
        <v>0</v>
      </c>
      <c r="BL328" s="19" t="s">
        <v>339</v>
      </c>
      <c r="BM328" s="191" t="s">
        <v>3019</v>
      </c>
    </row>
    <row r="329" spans="1:65" s="2" customFormat="1" ht="11.25">
      <c r="A329" s="36"/>
      <c r="B329" s="37"/>
      <c r="C329" s="38"/>
      <c r="D329" s="193" t="s">
        <v>193</v>
      </c>
      <c r="E329" s="38"/>
      <c r="F329" s="194" t="s">
        <v>3020</v>
      </c>
      <c r="G329" s="38"/>
      <c r="H329" s="38"/>
      <c r="I329" s="195"/>
      <c r="J329" s="38"/>
      <c r="K329" s="38"/>
      <c r="L329" s="41"/>
      <c r="M329" s="196"/>
      <c r="N329" s="197"/>
      <c r="O329" s="66"/>
      <c r="P329" s="66"/>
      <c r="Q329" s="66"/>
      <c r="R329" s="66"/>
      <c r="S329" s="66"/>
      <c r="T329" s="67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T329" s="19" t="s">
        <v>193</v>
      </c>
      <c r="AU329" s="19" t="s">
        <v>82</v>
      </c>
    </row>
    <row r="330" spans="1:65" s="13" customFormat="1" ht="11.25">
      <c r="B330" s="198"/>
      <c r="C330" s="199"/>
      <c r="D330" s="200" t="s">
        <v>195</v>
      </c>
      <c r="E330" s="201" t="s">
        <v>19</v>
      </c>
      <c r="F330" s="202" t="s">
        <v>1266</v>
      </c>
      <c r="G330" s="199"/>
      <c r="H330" s="201" t="s">
        <v>19</v>
      </c>
      <c r="I330" s="203"/>
      <c r="J330" s="199"/>
      <c r="K330" s="199"/>
      <c r="L330" s="204"/>
      <c r="M330" s="205"/>
      <c r="N330" s="206"/>
      <c r="O330" s="206"/>
      <c r="P330" s="206"/>
      <c r="Q330" s="206"/>
      <c r="R330" s="206"/>
      <c r="S330" s="206"/>
      <c r="T330" s="207"/>
      <c r="AT330" s="208" t="s">
        <v>195</v>
      </c>
      <c r="AU330" s="208" t="s">
        <v>82</v>
      </c>
      <c r="AV330" s="13" t="s">
        <v>80</v>
      </c>
      <c r="AW330" s="13" t="s">
        <v>35</v>
      </c>
      <c r="AX330" s="13" t="s">
        <v>73</v>
      </c>
      <c r="AY330" s="208" t="s">
        <v>185</v>
      </c>
    </row>
    <row r="331" spans="1:65" s="13" customFormat="1" ht="11.25">
      <c r="B331" s="198"/>
      <c r="C331" s="199"/>
      <c r="D331" s="200" t="s">
        <v>195</v>
      </c>
      <c r="E331" s="201" t="s">
        <v>19</v>
      </c>
      <c r="F331" s="202" t="s">
        <v>3021</v>
      </c>
      <c r="G331" s="199"/>
      <c r="H331" s="201" t="s">
        <v>19</v>
      </c>
      <c r="I331" s="203"/>
      <c r="J331" s="199"/>
      <c r="K331" s="199"/>
      <c r="L331" s="204"/>
      <c r="M331" s="205"/>
      <c r="N331" s="206"/>
      <c r="O331" s="206"/>
      <c r="P331" s="206"/>
      <c r="Q331" s="206"/>
      <c r="R331" s="206"/>
      <c r="S331" s="206"/>
      <c r="T331" s="207"/>
      <c r="AT331" s="208" t="s">
        <v>195</v>
      </c>
      <c r="AU331" s="208" t="s">
        <v>82</v>
      </c>
      <c r="AV331" s="13" t="s">
        <v>80</v>
      </c>
      <c r="AW331" s="13" t="s">
        <v>35</v>
      </c>
      <c r="AX331" s="13" t="s">
        <v>73</v>
      </c>
      <c r="AY331" s="208" t="s">
        <v>185</v>
      </c>
    </row>
    <row r="332" spans="1:65" s="14" customFormat="1" ht="11.25">
      <c r="B332" s="209"/>
      <c r="C332" s="210"/>
      <c r="D332" s="200" t="s">
        <v>195</v>
      </c>
      <c r="E332" s="211" t="s">
        <v>19</v>
      </c>
      <c r="F332" s="212" t="s">
        <v>283</v>
      </c>
      <c r="G332" s="210"/>
      <c r="H332" s="213">
        <v>10</v>
      </c>
      <c r="I332" s="214"/>
      <c r="J332" s="210"/>
      <c r="K332" s="210"/>
      <c r="L332" s="215"/>
      <c r="M332" s="216"/>
      <c r="N332" s="217"/>
      <c r="O332" s="217"/>
      <c r="P332" s="217"/>
      <c r="Q332" s="217"/>
      <c r="R332" s="217"/>
      <c r="S332" s="217"/>
      <c r="T332" s="218"/>
      <c r="AT332" s="219" t="s">
        <v>195</v>
      </c>
      <c r="AU332" s="219" t="s">
        <v>82</v>
      </c>
      <c r="AV332" s="14" t="s">
        <v>82</v>
      </c>
      <c r="AW332" s="14" t="s">
        <v>35</v>
      </c>
      <c r="AX332" s="14" t="s">
        <v>73</v>
      </c>
      <c r="AY332" s="219" t="s">
        <v>185</v>
      </c>
    </row>
    <row r="333" spans="1:65" s="15" customFormat="1" ht="11.25">
      <c r="B333" s="220"/>
      <c r="C333" s="221"/>
      <c r="D333" s="200" t="s">
        <v>195</v>
      </c>
      <c r="E333" s="222" t="s">
        <v>19</v>
      </c>
      <c r="F333" s="223" t="s">
        <v>226</v>
      </c>
      <c r="G333" s="221"/>
      <c r="H333" s="224">
        <v>10</v>
      </c>
      <c r="I333" s="225"/>
      <c r="J333" s="221"/>
      <c r="K333" s="221"/>
      <c r="L333" s="226"/>
      <c r="M333" s="227"/>
      <c r="N333" s="228"/>
      <c r="O333" s="228"/>
      <c r="P333" s="228"/>
      <c r="Q333" s="228"/>
      <c r="R333" s="228"/>
      <c r="S333" s="228"/>
      <c r="T333" s="229"/>
      <c r="AT333" s="230" t="s">
        <v>195</v>
      </c>
      <c r="AU333" s="230" t="s">
        <v>82</v>
      </c>
      <c r="AV333" s="15" t="s">
        <v>135</v>
      </c>
      <c r="AW333" s="15" t="s">
        <v>35</v>
      </c>
      <c r="AX333" s="15" t="s">
        <v>80</v>
      </c>
      <c r="AY333" s="230" t="s">
        <v>185</v>
      </c>
    </row>
    <row r="334" spans="1:65" s="2" customFormat="1" ht="16.5" customHeight="1">
      <c r="A334" s="36"/>
      <c r="B334" s="37"/>
      <c r="C334" s="237" t="s">
        <v>454</v>
      </c>
      <c r="D334" s="237" t="s">
        <v>520</v>
      </c>
      <c r="E334" s="238" t="s">
        <v>3022</v>
      </c>
      <c r="F334" s="239" t="s">
        <v>3023</v>
      </c>
      <c r="G334" s="240" t="s">
        <v>499</v>
      </c>
      <c r="H334" s="241">
        <v>10</v>
      </c>
      <c r="I334" s="242"/>
      <c r="J334" s="243">
        <f>ROUND(I334*H334,2)</f>
        <v>0</v>
      </c>
      <c r="K334" s="239" t="s">
        <v>191</v>
      </c>
      <c r="L334" s="244"/>
      <c r="M334" s="245" t="s">
        <v>19</v>
      </c>
      <c r="N334" s="246" t="s">
        <v>44</v>
      </c>
      <c r="O334" s="66"/>
      <c r="P334" s="189">
        <f>O334*H334</f>
        <v>0</v>
      </c>
      <c r="Q334" s="189">
        <v>1.08E-3</v>
      </c>
      <c r="R334" s="189">
        <f>Q334*H334</f>
        <v>1.0800000000000001E-2</v>
      </c>
      <c r="S334" s="189">
        <v>0</v>
      </c>
      <c r="T334" s="190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627</v>
      </c>
      <c r="AT334" s="191" t="s">
        <v>520</v>
      </c>
      <c r="AU334" s="191" t="s">
        <v>82</v>
      </c>
      <c r="AY334" s="19" t="s">
        <v>185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19" t="s">
        <v>80</v>
      </c>
      <c r="BK334" s="192">
        <f>ROUND(I334*H334,2)</f>
        <v>0</v>
      </c>
      <c r="BL334" s="19" t="s">
        <v>339</v>
      </c>
      <c r="BM334" s="191" t="s">
        <v>3024</v>
      </c>
    </row>
    <row r="335" spans="1:65" s="13" customFormat="1" ht="11.25">
      <c r="B335" s="198"/>
      <c r="C335" s="199"/>
      <c r="D335" s="200" t="s">
        <v>195</v>
      </c>
      <c r="E335" s="201" t="s">
        <v>19</v>
      </c>
      <c r="F335" s="202" t="s">
        <v>1266</v>
      </c>
      <c r="G335" s="199"/>
      <c r="H335" s="201" t="s">
        <v>19</v>
      </c>
      <c r="I335" s="203"/>
      <c r="J335" s="199"/>
      <c r="K335" s="199"/>
      <c r="L335" s="204"/>
      <c r="M335" s="205"/>
      <c r="N335" s="206"/>
      <c r="O335" s="206"/>
      <c r="P335" s="206"/>
      <c r="Q335" s="206"/>
      <c r="R335" s="206"/>
      <c r="S335" s="206"/>
      <c r="T335" s="207"/>
      <c r="AT335" s="208" t="s">
        <v>195</v>
      </c>
      <c r="AU335" s="208" t="s">
        <v>82</v>
      </c>
      <c r="AV335" s="13" t="s">
        <v>80</v>
      </c>
      <c r="AW335" s="13" t="s">
        <v>35</v>
      </c>
      <c r="AX335" s="13" t="s">
        <v>73</v>
      </c>
      <c r="AY335" s="208" t="s">
        <v>185</v>
      </c>
    </row>
    <row r="336" spans="1:65" s="13" customFormat="1" ht="11.25">
      <c r="B336" s="198"/>
      <c r="C336" s="199"/>
      <c r="D336" s="200" t="s">
        <v>195</v>
      </c>
      <c r="E336" s="201" t="s">
        <v>19</v>
      </c>
      <c r="F336" s="202" t="s">
        <v>3021</v>
      </c>
      <c r="G336" s="199"/>
      <c r="H336" s="201" t="s">
        <v>19</v>
      </c>
      <c r="I336" s="203"/>
      <c r="J336" s="199"/>
      <c r="K336" s="199"/>
      <c r="L336" s="204"/>
      <c r="M336" s="205"/>
      <c r="N336" s="206"/>
      <c r="O336" s="206"/>
      <c r="P336" s="206"/>
      <c r="Q336" s="206"/>
      <c r="R336" s="206"/>
      <c r="S336" s="206"/>
      <c r="T336" s="207"/>
      <c r="AT336" s="208" t="s">
        <v>195</v>
      </c>
      <c r="AU336" s="208" t="s">
        <v>82</v>
      </c>
      <c r="AV336" s="13" t="s">
        <v>80</v>
      </c>
      <c r="AW336" s="13" t="s">
        <v>35</v>
      </c>
      <c r="AX336" s="13" t="s">
        <v>73</v>
      </c>
      <c r="AY336" s="208" t="s">
        <v>185</v>
      </c>
    </row>
    <row r="337" spans="1:65" s="14" customFormat="1" ht="11.25">
      <c r="B337" s="209"/>
      <c r="C337" s="210"/>
      <c r="D337" s="200" t="s">
        <v>195</v>
      </c>
      <c r="E337" s="211" t="s">
        <v>19</v>
      </c>
      <c r="F337" s="212" t="s">
        <v>283</v>
      </c>
      <c r="G337" s="210"/>
      <c r="H337" s="213">
        <v>10</v>
      </c>
      <c r="I337" s="214"/>
      <c r="J337" s="210"/>
      <c r="K337" s="210"/>
      <c r="L337" s="215"/>
      <c r="M337" s="216"/>
      <c r="N337" s="217"/>
      <c r="O337" s="217"/>
      <c r="P337" s="217"/>
      <c r="Q337" s="217"/>
      <c r="R337" s="217"/>
      <c r="S337" s="217"/>
      <c r="T337" s="218"/>
      <c r="AT337" s="219" t="s">
        <v>195</v>
      </c>
      <c r="AU337" s="219" t="s">
        <v>82</v>
      </c>
      <c r="AV337" s="14" t="s">
        <v>82</v>
      </c>
      <c r="AW337" s="14" t="s">
        <v>35</v>
      </c>
      <c r="AX337" s="14" t="s">
        <v>73</v>
      </c>
      <c r="AY337" s="219" t="s">
        <v>185</v>
      </c>
    </row>
    <row r="338" spans="1:65" s="15" customFormat="1" ht="11.25">
      <c r="B338" s="220"/>
      <c r="C338" s="221"/>
      <c r="D338" s="200" t="s">
        <v>195</v>
      </c>
      <c r="E338" s="222" t="s">
        <v>19</v>
      </c>
      <c r="F338" s="223" t="s">
        <v>226</v>
      </c>
      <c r="G338" s="221"/>
      <c r="H338" s="224">
        <v>10</v>
      </c>
      <c r="I338" s="225"/>
      <c r="J338" s="221"/>
      <c r="K338" s="221"/>
      <c r="L338" s="226"/>
      <c r="M338" s="227"/>
      <c r="N338" s="228"/>
      <c r="O338" s="228"/>
      <c r="P338" s="228"/>
      <c r="Q338" s="228"/>
      <c r="R338" s="228"/>
      <c r="S338" s="228"/>
      <c r="T338" s="229"/>
      <c r="AT338" s="230" t="s">
        <v>195</v>
      </c>
      <c r="AU338" s="230" t="s">
        <v>82</v>
      </c>
      <c r="AV338" s="15" t="s">
        <v>135</v>
      </c>
      <c r="AW338" s="15" t="s">
        <v>35</v>
      </c>
      <c r="AX338" s="15" t="s">
        <v>80</v>
      </c>
      <c r="AY338" s="230" t="s">
        <v>185</v>
      </c>
    </row>
    <row r="339" spans="1:65" s="2" customFormat="1" ht="24.2" customHeight="1">
      <c r="A339" s="36"/>
      <c r="B339" s="37"/>
      <c r="C339" s="180" t="s">
        <v>630</v>
      </c>
      <c r="D339" s="180" t="s">
        <v>187</v>
      </c>
      <c r="E339" s="181" t="s">
        <v>2568</v>
      </c>
      <c r="F339" s="182" t="s">
        <v>2569</v>
      </c>
      <c r="G339" s="183" t="s">
        <v>499</v>
      </c>
      <c r="H339" s="184">
        <v>21</v>
      </c>
      <c r="I339" s="185"/>
      <c r="J339" s="186">
        <f>ROUND(I339*H339,2)</f>
        <v>0</v>
      </c>
      <c r="K339" s="182" t="s">
        <v>449</v>
      </c>
      <c r="L339" s="41"/>
      <c r="M339" s="187" t="s">
        <v>19</v>
      </c>
      <c r="N339" s="188" t="s">
        <v>44</v>
      </c>
      <c r="O339" s="66"/>
      <c r="P339" s="189">
        <f>O339*H339</f>
        <v>0</v>
      </c>
      <c r="Q339" s="189">
        <v>7.1199999999999996E-3</v>
      </c>
      <c r="R339" s="189">
        <f>Q339*H339</f>
        <v>0.14951999999999999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339</v>
      </c>
      <c r="AT339" s="191" t="s">
        <v>187</v>
      </c>
      <c r="AU339" s="191" t="s">
        <v>82</v>
      </c>
      <c r="AY339" s="19" t="s">
        <v>185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80</v>
      </c>
      <c r="BK339" s="192">
        <f>ROUND(I339*H339,2)</f>
        <v>0</v>
      </c>
      <c r="BL339" s="19" t="s">
        <v>339</v>
      </c>
      <c r="BM339" s="191" t="s">
        <v>3025</v>
      </c>
    </row>
    <row r="340" spans="1:65" s="13" customFormat="1" ht="11.25">
      <c r="B340" s="198"/>
      <c r="C340" s="199"/>
      <c r="D340" s="200" t="s">
        <v>195</v>
      </c>
      <c r="E340" s="201" t="s">
        <v>19</v>
      </c>
      <c r="F340" s="202" t="s">
        <v>2571</v>
      </c>
      <c r="G340" s="199"/>
      <c r="H340" s="201" t="s">
        <v>19</v>
      </c>
      <c r="I340" s="203"/>
      <c r="J340" s="199"/>
      <c r="K340" s="199"/>
      <c r="L340" s="204"/>
      <c r="M340" s="205"/>
      <c r="N340" s="206"/>
      <c r="O340" s="206"/>
      <c r="P340" s="206"/>
      <c r="Q340" s="206"/>
      <c r="R340" s="206"/>
      <c r="S340" s="206"/>
      <c r="T340" s="207"/>
      <c r="AT340" s="208" t="s">
        <v>195</v>
      </c>
      <c r="AU340" s="208" t="s">
        <v>82</v>
      </c>
      <c r="AV340" s="13" t="s">
        <v>80</v>
      </c>
      <c r="AW340" s="13" t="s">
        <v>35</v>
      </c>
      <c r="AX340" s="13" t="s">
        <v>73</v>
      </c>
      <c r="AY340" s="208" t="s">
        <v>185</v>
      </c>
    </row>
    <row r="341" spans="1:65" s="13" customFormat="1" ht="11.25">
      <c r="B341" s="198"/>
      <c r="C341" s="199"/>
      <c r="D341" s="200" t="s">
        <v>195</v>
      </c>
      <c r="E341" s="201" t="s">
        <v>19</v>
      </c>
      <c r="F341" s="202" t="s">
        <v>2572</v>
      </c>
      <c r="G341" s="199"/>
      <c r="H341" s="201" t="s">
        <v>19</v>
      </c>
      <c r="I341" s="203"/>
      <c r="J341" s="199"/>
      <c r="K341" s="199"/>
      <c r="L341" s="204"/>
      <c r="M341" s="205"/>
      <c r="N341" s="206"/>
      <c r="O341" s="206"/>
      <c r="P341" s="206"/>
      <c r="Q341" s="206"/>
      <c r="R341" s="206"/>
      <c r="S341" s="206"/>
      <c r="T341" s="207"/>
      <c r="AT341" s="208" t="s">
        <v>195</v>
      </c>
      <c r="AU341" s="208" t="s">
        <v>82</v>
      </c>
      <c r="AV341" s="13" t="s">
        <v>80</v>
      </c>
      <c r="AW341" s="13" t="s">
        <v>35</v>
      </c>
      <c r="AX341" s="13" t="s">
        <v>73</v>
      </c>
      <c r="AY341" s="208" t="s">
        <v>185</v>
      </c>
    </row>
    <row r="342" spans="1:65" s="14" customFormat="1" ht="11.25">
      <c r="B342" s="209"/>
      <c r="C342" s="210"/>
      <c r="D342" s="200" t="s">
        <v>195</v>
      </c>
      <c r="E342" s="211" t="s">
        <v>19</v>
      </c>
      <c r="F342" s="212" t="s">
        <v>7</v>
      </c>
      <c r="G342" s="210"/>
      <c r="H342" s="213">
        <v>21</v>
      </c>
      <c r="I342" s="214"/>
      <c r="J342" s="210"/>
      <c r="K342" s="210"/>
      <c r="L342" s="215"/>
      <c r="M342" s="216"/>
      <c r="N342" s="217"/>
      <c r="O342" s="217"/>
      <c r="P342" s="217"/>
      <c r="Q342" s="217"/>
      <c r="R342" s="217"/>
      <c r="S342" s="217"/>
      <c r="T342" s="218"/>
      <c r="AT342" s="219" t="s">
        <v>195</v>
      </c>
      <c r="AU342" s="219" t="s">
        <v>82</v>
      </c>
      <c r="AV342" s="14" t="s">
        <v>82</v>
      </c>
      <c r="AW342" s="14" t="s">
        <v>35</v>
      </c>
      <c r="AX342" s="14" t="s">
        <v>73</v>
      </c>
      <c r="AY342" s="219" t="s">
        <v>185</v>
      </c>
    </row>
    <row r="343" spans="1:65" s="15" customFormat="1" ht="11.25">
      <c r="B343" s="220"/>
      <c r="C343" s="221"/>
      <c r="D343" s="200" t="s">
        <v>195</v>
      </c>
      <c r="E343" s="222" t="s">
        <v>19</v>
      </c>
      <c r="F343" s="223" t="s">
        <v>226</v>
      </c>
      <c r="G343" s="221"/>
      <c r="H343" s="224">
        <v>21</v>
      </c>
      <c r="I343" s="225"/>
      <c r="J343" s="221"/>
      <c r="K343" s="221"/>
      <c r="L343" s="226"/>
      <c r="M343" s="227"/>
      <c r="N343" s="228"/>
      <c r="O343" s="228"/>
      <c r="P343" s="228"/>
      <c r="Q343" s="228"/>
      <c r="R343" s="228"/>
      <c r="S343" s="228"/>
      <c r="T343" s="229"/>
      <c r="AT343" s="230" t="s">
        <v>195</v>
      </c>
      <c r="AU343" s="230" t="s">
        <v>82</v>
      </c>
      <c r="AV343" s="15" t="s">
        <v>135</v>
      </c>
      <c r="AW343" s="15" t="s">
        <v>35</v>
      </c>
      <c r="AX343" s="15" t="s">
        <v>80</v>
      </c>
      <c r="AY343" s="230" t="s">
        <v>185</v>
      </c>
    </row>
    <row r="344" spans="1:65" s="2" customFormat="1" ht="21.75" customHeight="1">
      <c r="A344" s="36"/>
      <c r="B344" s="37"/>
      <c r="C344" s="180" t="s">
        <v>635</v>
      </c>
      <c r="D344" s="180" t="s">
        <v>187</v>
      </c>
      <c r="E344" s="181" t="s">
        <v>3026</v>
      </c>
      <c r="F344" s="182" t="s">
        <v>3027</v>
      </c>
      <c r="G344" s="183" t="s">
        <v>499</v>
      </c>
      <c r="H344" s="184">
        <v>11</v>
      </c>
      <c r="I344" s="185"/>
      <c r="J344" s="186">
        <f>ROUND(I344*H344,2)</f>
        <v>0</v>
      </c>
      <c r="K344" s="182" t="s">
        <v>449</v>
      </c>
      <c r="L344" s="41"/>
      <c r="M344" s="187" t="s">
        <v>19</v>
      </c>
      <c r="N344" s="188" t="s">
        <v>44</v>
      </c>
      <c r="O344" s="66"/>
      <c r="P344" s="189">
        <f>O344*H344</f>
        <v>0</v>
      </c>
      <c r="Q344" s="189">
        <v>2.2799999999999999E-3</v>
      </c>
      <c r="R344" s="189">
        <f>Q344*H344</f>
        <v>2.5079999999999998E-2</v>
      </c>
      <c r="S344" s="189">
        <v>0</v>
      </c>
      <c r="T344" s="190">
        <f>S344*H344</f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91" t="s">
        <v>339</v>
      </c>
      <c r="AT344" s="191" t="s">
        <v>187</v>
      </c>
      <c r="AU344" s="191" t="s">
        <v>82</v>
      </c>
      <c r="AY344" s="19" t="s">
        <v>185</v>
      </c>
      <c r="BE344" s="192">
        <f>IF(N344="základní",J344,0)</f>
        <v>0</v>
      </c>
      <c r="BF344" s="192">
        <f>IF(N344="snížená",J344,0)</f>
        <v>0</v>
      </c>
      <c r="BG344" s="192">
        <f>IF(N344="zákl. přenesená",J344,0)</f>
        <v>0</v>
      </c>
      <c r="BH344" s="192">
        <f>IF(N344="sníž. přenesená",J344,0)</f>
        <v>0</v>
      </c>
      <c r="BI344" s="192">
        <f>IF(N344="nulová",J344,0)</f>
        <v>0</v>
      </c>
      <c r="BJ344" s="19" t="s">
        <v>80</v>
      </c>
      <c r="BK344" s="192">
        <f>ROUND(I344*H344,2)</f>
        <v>0</v>
      </c>
      <c r="BL344" s="19" t="s">
        <v>339</v>
      </c>
      <c r="BM344" s="191" t="s">
        <v>3028</v>
      </c>
    </row>
    <row r="345" spans="1:65" s="13" customFormat="1" ht="11.25">
      <c r="B345" s="198"/>
      <c r="C345" s="199"/>
      <c r="D345" s="200" t="s">
        <v>195</v>
      </c>
      <c r="E345" s="201" t="s">
        <v>19</v>
      </c>
      <c r="F345" s="202" t="s">
        <v>2571</v>
      </c>
      <c r="G345" s="199"/>
      <c r="H345" s="201" t="s">
        <v>19</v>
      </c>
      <c r="I345" s="203"/>
      <c r="J345" s="199"/>
      <c r="K345" s="199"/>
      <c r="L345" s="204"/>
      <c r="M345" s="205"/>
      <c r="N345" s="206"/>
      <c r="O345" s="206"/>
      <c r="P345" s="206"/>
      <c r="Q345" s="206"/>
      <c r="R345" s="206"/>
      <c r="S345" s="206"/>
      <c r="T345" s="207"/>
      <c r="AT345" s="208" t="s">
        <v>195</v>
      </c>
      <c r="AU345" s="208" t="s">
        <v>82</v>
      </c>
      <c r="AV345" s="13" t="s">
        <v>80</v>
      </c>
      <c r="AW345" s="13" t="s">
        <v>35</v>
      </c>
      <c r="AX345" s="13" t="s">
        <v>73</v>
      </c>
      <c r="AY345" s="208" t="s">
        <v>185</v>
      </c>
    </row>
    <row r="346" spans="1:65" s="13" customFormat="1" ht="11.25">
      <c r="B346" s="198"/>
      <c r="C346" s="199"/>
      <c r="D346" s="200" t="s">
        <v>195</v>
      </c>
      <c r="E346" s="201" t="s">
        <v>19</v>
      </c>
      <c r="F346" s="202" t="s">
        <v>3029</v>
      </c>
      <c r="G346" s="199"/>
      <c r="H346" s="201" t="s">
        <v>19</v>
      </c>
      <c r="I346" s="203"/>
      <c r="J346" s="199"/>
      <c r="K346" s="199"/>
      <c r="L346" s="204"/>
      <c r="M346" s="205"/>
      <c r="N346" s="206"/>
      <c r="O346" s="206"/>
      <c r="P346" s="206"/>
      <c r="Q346" s="206"/>
      <c r="R346" s="206"/>
      <c r="S346" s="206"/>
      <c r="T346" s="207"/>
      <c r="AT346" s="208" t="s">
        <v>195</v>
      </c>
      <c r="AU346" s="208" t="s">
        <v>82</v>
      </c>
      <c r="AV346" s="13" t="s">
        <v>80</v>
      </c>
      <c r="AW346" s="13" t="s">
        <v>35</v>
      </c>
      <c r="AX346" s="13" t="s">
        <v>73</v>
      </c>
      <c r="AY346" s="208" t="s">
        <v>185</v>
      </c>
    </row>
    <row r="347" spans="1:65" s="14" customFormat="1" ht="11.25">
      <c r="B347" s="209"/>
      <c r="C347" s="210"/>
      <c r="D347" s="200" t="s">
        <v>195</v>
      </c>
      <c r="E347" s="211" t="s">
        <v>19</v>
      </c>
      <c r="F347" s="212" t="s">
        <v>293</v>
      </c>
      <c r="G347" s="210"/>
      <c r="H347" s="213">
        <v>11</v>
      </c>
      <c r="I347" s="214"/>
      <c r="J347" s="210"/>
      <c r="K347" s="210"/>
      <c r="L347" s="215"/>
      <c r="M347" s="216"/>
      <c r="N347" s="217"/>
      <c r="O347" s="217"/>
      <c r="P347" s="217"/>
      <c r="Q347" s="217"/>
      <c r="R347" s="217"/>
      <c r="S347" s="217"/>
      <c r="T347" s="218"/>
      <c r="AT347" s="219" t="s">
        <v>195</v>
      </c>
      <c r="AU347" s="219" t="s">
        <v>82</v>
      </c>
      <c r="AV347" s="14" t="s">
        <v>82</v>
      </c>
      <c r="AW347" s="14" t="s">
        <v>35</v>
      </c>
      <c r="AX347" s="14" t="s">
        <v>73</v>
      </c>
      <c r="AY347" s="219" t="s">
        <v>185</v>
      </c>
    </row>
    <row r="348" spans="1:65" s="15" customFormat="1" ht="11.25">
      <c r="B348" s="220"/>
      <c r="C348" s="221"/>
      <c r="D348" s="200" t="s">
        <v>195</v>
      </c>
      <c r="E348" s="222" t="s">
        <v>19</v>
      </c>
      <c r="F348" s="223" t="s">
        <v>226</v>
      </c>
      <c r="G348" s="221"/>
      <c r="H348" s="224">
        <v>11</v>
      </c>
      <c r="I348" s="225"/>
      <c r="J348" s="221"/>
      <c r="K348" s="221"/>
      <c r="L348" s="226"/>
      <c r="M348" s="227"/>
      <c r="N348" s="228"/>
      <c r="O348" s="228"/>
      <c r="P348" s="228"/>
      <c r="Q348" s="228"/>
      <c r="R348" s="228"/>
      <c r="S348" s="228"/>
      <c r="T348" s="229"/>
      <c r="AT348" s="230" t="s">
        <v>195</v>
      </c>
      <c r="AU348" s="230" t="s">
        <v>82</v>
      </c>
      <c r="AV348" s="15" t="s">
        <v>135</v>
      </c>
      <c r="AW348" s="15" t="s">
        <v>35</v>
      </c>
      <c r="AX348" s="15" t="s">
        <v>80</v>
      </c>
      <c r="AY348" s="230" t="s">
        <v>185</v>
      </c>
    </row>
    <row r="349" spans="1:65" s="2" customFormat="1" ht="24.2" customHeight="1">
      <c r="A349" s="36"/>
      <c r="B349" s="37"/>
      <c r="C349" s="180" t="s">
        <v>627</v>
      </c>
      <c r="D349" s="180" t="s">
        <v>187</v>
      </c>
      <c r="E349" s="181" t="s">
        <v>3030</v>
      </c>
      <c r="F349" s="182" t="s">
        <v>3031</v>
      </c>
      <c r="G349" s="183" t="s">
        <v>439</v>
      </c>
      <c r="H349" s="184">
        <v>1</v>
      </c>
      <c r="I349" s="185"/>
      <c r="J349" s="186">
        <f>ROUND(I349*H349,2)</f>
        <v>0</v>
      </c>
      <c r="K349" s="182" t="s">
        <v>191</v>
      </c>
      <c r="L349" s="41"/>
      <c r="M349" s="187" t="s">
        <v>19</v>
      </c>
      <c r="N349" s="188" t="s">
        <v>44</v>
      </c>
      <c r="O349" s="66"/>
      <c r="P349" s="189">
        <f>O349*H349</f>
        <v>0</v>
      </c>
      <c r="Q349" s="189">
        <v>3.1E-4</v>
      </c>
      <c r="R349" s="189">
        <f>Q349*H349</f>
        <v>3.1E-4</v>
      </c>
      <c r="S349" s="189">
        <v>0</v>
      </c>
      <c r="T349" s="190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339</v>
      </c>
      <c r="AT349" s="191" t="s">
        <v>187</v>
      </c>
      <c r="AU349" s="191" t="s">
        <v>82</v>
      </c>
      <c r="AY349" s="19" t="s">
        <v>185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19" t="s">
        <v>80</v>
      </c>
      <c r="BK349" s="192">
        <f>ROUND(I349*H349,2)</f>
        <v>0</v>
      </c>
      <c r="BL349" s="19" t="s">
        <v>339</v>
      </c>
      <c r="BM349" s="191" t="s">
        <v>3032</v>
      </c>
    </row>
    <row r="350" spans="1:65" s="2" customFormat="1" ht="11.25">
      <c r="A350" s="36"/>
      <c r="B350" s="37"/>
      <c r="C350" s="38"/>
      <c r="D350" s="193" t="s">
        <v>193</v>
      </c>
      <c r="E350" s="38"/>
      <c r="F350" s="194" t="s">
        <v>3033</v>
      </c>
      <c r="G350" s="38"/>
      <c r="H350" s="38"/>
      <c r="I350" s="195"/>
      <c r="J350" s="38"/>
      <c r="K350" s="38"/>
      <c r="L350" s="41"/>
      <c r="M350" s="196"/>
      <c r="N350" s="197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193</v>
      </c>
      <c r="AU350" s="19" t="s">
        <v>82</v>
      </c>
    </row>
    <row r="351" spans="1:65" s="13" customFormat="1" ht="11.25">
      <c r="B351" s="198"/>
      <c r="C351" s="199"/>
      <c r="D351" s="200" t="s">
        <v>195</v>
      </c>
      <c r="E351" s="201" t="s">
        <v>19</v>
      </c>
      <c r="F351" s="202" t="s">
        <v>2571</v>
      </c>
      <c r="G351" s="199"/>
      <c r="H351" s="201" t="s">
        <v>19</v>
      </c>
      <c r="I351" s="203"/>
      <c r="J351" s="199"/>
      <c r="K351" s="199"/>
      <c r="L351" s="204"/>
      <c r="M351" s="205"/>
      <c r="N351" s="206"/>
      <c r="O351" s="206"/>
      <c r="P351" s="206"/>
      <c r="Q351" s="206"/>
      <c r="R351" s="206"/>
      <c r="S351" s="206"/>
      <c r="T351" s="207"/>
      <c r="AT351" s="208" t="s">
        <v>195</v>
      </c>
      <c r="AU351" s="208" t="s">
        <v>82</v>
      </c>
      <c r="AV351" s="13" t="s">
        <v>80</v>
      </c>
      <c r="AW351" s="13" t="s">
        <v>35</v>
      </c>
      <c r="AX351" s="13" t="s">
        <v>73</v>
      </c>
      <c r="AY351" s="208" t="s">
        <v>185</v>
      </c>
    </row>
    <row r="352" spans="1:65" s="13" customFormat="1" ht="11.25">
      <c r="B352" s="198"/>
      <c r="C352" s="199"/>
      <c r="D352" s="200" t="s">
        <v>195</v>
      </c>
      <c r="E352" s="201" t="s">
        <v>19</v>
      </c>
      <c r="F352" s="202" t="s">
        <v>3034</v>
      </c>
      <c r="G352" s="199"/>
      <c r="H352" s="201" t="s">
        <v>19</v>
      </c>
      <c r="I352" s="203"/>
      <c r="J352" s="199"/>
      <c r="K352" s="199"/>
      <c r="L352" s="204"/>
      <c r="M352" s="205"/>
      <c r="N352" s="206"/>
      <c r="O352" s="206"/>
      <c r="P352" s="206"/>
      <c r="Q352" s="206"/>
      <c r="R352" s="206"/>
      <c r="S352" s="206"/>
      <c r="T352" s="207"/>
      <c r="AT352" s="208" t="s">
        <v>195</v>
      </c>
      <c r="AU352" s="208" t="s">
        <v>82</v>
      </c>
      <c r="AV352" s="13" t="s">
        <v>80</v>
      </c>
      <c r="AW352" s="13" t="s">
        <v>35</v>
      </c>
      <c r="AX352" s="13" t="s">
        <v>73</v>
      </c>
      <c r="AY352" s="208" t="s">
        <v>185</v>
      </c>
    </row>
    <row r="353" spans="1:65" s="14" customFormat="1" ht="11.25">
      <c r="B353" s="209"/>
      <c r="C353" s="210"/>
      <c r="D353" s="200" t="s">
        <v>195</v>
      </c>
      <c r="E353" s="211" t="s">
        <v>19</v>
      </c>
      <c r="F353" s="212" t="s">
        <v>80</v>
      </c>
      <c r="G353" s="210"/>
      <c r="H353" s="213">
        <v>1</v>
      </c>
      <c r="I353" s="214"/>
      <c r="J353" s="210"/>
      <c r="K353" s="210"/>
      <c r="L353" s="215"/>
      <c r="M353" s="216"/>
      <c r="N353" s="217"/>
      <c r="O353" s="217"/>
      <c r="P353" s="217"/>
      <c r="Q353" s="217"/>
      <c r="R353" s="217"/>
      <c r="S353" s="217"/>
      <c r="T353" s="218"/>
      <c r="AT353" s="219" t="s">
        <v>195</v>
      </c>
      <c r="AU353" s="219" t="s">
        <v>82</v>
      </c>
      <c r="AV353" s="14" t="s">
        <v>82</v>
      </c>
      <c r="AW353" s="14" t="s">
        <v>35</v>
      </c>
      <c r="AX353" s="14" t="s">
        <v>73</v>
      </c>
      <c r="AY353" s="219" t="s">
        <v>185</v>
      </c>
    </row>
    <row r="354" spans="1:65" s="15" customFormat="1" ht="11.25">
      <c r="B354" s="220"/>
      <c r="C354" s="221"/>
      <c r="D354" s="200" t="s">
        <v>195</v>
      </c>
      <c r="E354" s="222" t="s">
        <v>19</v>
      </c>
      <c r="F354" s="223" t="s">
        <v>226</v>
      </c>
      <c r="G354" s="221"/>
      <c r="H354" s="224">
        <v>1</v>
      </c>
      <c r="I354" s="225"/>
      <c r="J354" s="221"/>
      <c r="K354" s="221"/>
      <c r="L354" s="226"/>
      <c r="M354" s="227"/>
      <c r="N354" s="228"/>
      <c r="O354" s="228"/>
      <c r="P354" s="228"/>
      <c r="Q354" s="228"/>
      <c r="R354" s="228"/>
      <c r="S354" s="228"/>
      <c r="T354" s="229"/>
      <c r="AT354" s="230" t="s">
        <v>195</v>
      </c>
      <c r="AU354" s="230" t="s">
        <v>82</v>
      </c>
      <c r="AV354" s="15" t="s">
        <v>135</v>
      </c>
      <c r="AW354" s="15" t="s">
        <v>35</v>
      </c>
      <c r="AX354" s="15" t="s">
        <v>80</v>
      </c>
      <c r="AY354" s="230" t="s">
        <v>185</v>
      </c>
    </row>
    <row r="355" spans="1:65" s="2" customFormat="1" ht="24.2" customHeight="1">
      <c r="A355" s="36"/>
      <c r="B355" s="37"/>
      <c r="C355" s="180" t="s">
        <v>644</v>
      </c>
      <c r="D355" s="180" t="s">
        <v>187</v>
      </c>
      <c r="E355" s="181" t="s">
        <v>3035</v>
      </c>
      <c r="F355" s="182" t="s">
        <v>3036</v>
      </c>
      <c r="G355" s="183" t="s">
        <v>499</v>
      </c>
      <c r="H355" s="184">
        <v>4</v>
      </c>
      <c r="I355" s="185"/>
      <c r="J355" s="186">
        <f>ROUND(I355*H355,2)</f>
        <v>0</v>
      </c>
      <c r="K355" s="182" t="s">
        <v>191</v>
      </c>
      <c r="L355" s="41"/>
      <c r="M355" s="187" t="s">
        <v>19</v>
      </c>
      <c r="N355" s="188" t="s">
        <v>44</v>
      </c>
      <c r="O355" s="66"/>
      <c r="P355" s="189">
        <f>O355*H355</f>
        <v>0</v>
      </c>
      <c r="Q355" s="189">
        <v>1.91E-3</v>
      </c>
      <c r="R355" s="189">
        <f>Q355*H355</f>
        <v>7.6400000000000001E-3</v>
      </c>
      <c r="S355" s="189">
        <v>0</v>
      </c>
      <c r="T355" s="190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339</v>
      </c>
      <c r="AT355" s="191" t="s">
        <v>187</v>
      </c>
      <c r="AU355" s="191" t="s">
        <v>82</v>
      </c>
      <c r="AY355" s="19" t="s">
        <v>185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19" t="s">
        <v>80</v>
      </c>
      <c r="BK355" s="192">
        <f>ROUND(I355*H355,2)</f>
        <v>0</v>
      </c>
      <c r="BL355" s="19" t="s">
        <v>339</v>
      </c>
      <c r="BM355" s="191" t="s">
        <v>3037</v>
      </c>
    </row>
    <row r="356" spans="1:65" s="2" customFormat="1" ht="11.25">
      <c r="A356" s="36"/>
      <c r="B356" s="37"/>
      <c r="C356" s="38"/>
      <c r="D356" s="193" t="s">
        <v>193</v>
      </c>
      <c r="E356" s="38"/>
      <c r="F356" s="194" t="s">
        <v>3038</v>
      </c>
      <c r="G356" s="38"/>
      <c r="H356" s="38"/>
      <c r="I356" s="195"/>
      <c r="J356" s="38"/>
      <c r="K356" s="38"/>
      <c r="L356" s="41"/>
      <c r="M356" s="196"/>
      <c r="N356" s="197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193</v>
      </c>
      <c r="AU356" s="19" t="s">
        <v>82</v>
      </c>
    </row>
    <row r="357" spans="1:65" s="13" customFormat="1" ht="11.25">
      <c r="B357" s="198"/>
      <c r="C357" s="199"/>
      <c r="D357" s="200" t="s">
        <v>195</v>
      </c>
      <c r="E357" s="201" t="s">
        <v>19</v>
      </c>
      <c r="F357" s="202" t="s">
        <v>2571</v>
      </c>
      <c r="G357" s="199"/>
      <c r="H357" s="201" t="s">
        <v>19</v>
      </c>
      <c r="I357" s="203"/>
      <c r="J357" s="199"/>
      <c r="K357" s="199"/>
      <c r="L357" s="204"/>
      <c r="M357" s="205"/>
      <c r="N357" s="206"/>
      <c r="O357" s="206"/>
      <c r="P357" s="206"/>
      <c r="Q357" s="206"/>
      <c r="R357" s="206"/>
      <c r="S357" s="206"/>
      <c r="T357" s="207"/>
      <c r="AT357" s="208" t="s">
        <v>195</v>
      </c>
      <c r="AU357" s="208" t="s">
        <v>82</v>
      </c>
      <c r="AV357" s="13" t="s">
        <v>80</v>
      </c>
      <c r="AW357" s="13" t="s">
        <v>35</v>
      </c>
      <c r="AX357" s="13" t="s">
        <v>73</v>
      </c>
      <c r="AY357" s="208" t="s">
        <v>185</v>
      </c>
    </row>
    <row r="358" spans="1:65" s="13" customFormat="1" ht="11.25">
      <c r="B358" s="198"/>
      <c r="C358" s="199"/>
      <c r="D358" s="200" t="s">
        <v>195</v>
      </c>
      <c r="E358" s="201" t="s">
        <v>19</v>
      </c>
      <c r="F358" s="202" t="s">
        <v>3039</v>
      </c>
      <c r="G358" s="199"/>
      <c r="H358" s="201" t="s">
        <v>19</v>
      </c>
      <c r="I358" s="203"/>
      <c r="J358" s="199"/>
      <c r="K358" s="199"/>
      <c r="L358" s="204"/>
      <c r="M358" s="205"/>
      <c r="N358" s="206"/>
      <c r="O358" s="206"/>
      <c r="P358" s="206"/>
      <c r="Q358" s="206"/>
      <c r="R358" s="206"/>
      <c r="S358" s="206"/>
      <c r="T358" s="207"/>
      <c r="AT358" s="208" t="s">
        <v>195</v>
      </c>
      <c r="AU358" s="208" t="s">
        <v>82</v>
      </c>
      <c r="AV358" s="13" t="s">
        <v>80</v>
      </c>
      <c r="AW358" s="13" t="s">
        <v>35</v>
      </c>
      <c r="AX358" s="13" t="s">
        <v>73</v>
      </c>
      <c r="AY358" s="208" t="s">
        <v>185</v>
      </c>
    </row>
    <row r="359" spans="1:65" s="14" customFormat="1" ht="11.25">
      <c r="B359" s="209"/>
      <c r="C359" s="210"/>
      <c r="D359" s="200" t="s">
        <v>195</v>
      </c>
      <c r="E359" s="211" t="s">
        <v>19</v>
      </c>
      <c r="F359" s="212" t="s">
        <v>3040</v>
      </c>
      <c r="G359" s="210"/>
      <c r="H359" s="213">
        <v>4</v>
      </c>
      <c r="I359" s="214"/>
      <c r="J359" s="210"/>
      <c r="K359" s="210"/>
      <c r="L359" s="215"/>
      <c r="M359" s="216"/>
      <c r="N359" s="217"/>
      <c r="O359" s="217"/>
      <c r="P359" s="217"/>
      <c r="Q359" s="217"/>
      <c r="R359" s="217"/>
      <c r="S359" s="217"/>
      <c r="T359" s="218"/>
      <c r="AT359" s="219" t="s">
        <v>195</v>
      </c>
      <c r="AU359" s="219" t="s">
        <v>82</v>
      </c>
      <c r="AV359" s="14" t="s">
        <v>82</v>
      </c>
      <c r="AW359" s="14" t="s">
        <v>35</v>
      </c>
      <c r="AX359" s="14" t="s">
        <v>73</v>
      </c>
      <c r="AY359" s="219" t="s">
        <v>185</v>
      </c>
    </row>
    <row r="360" spans="1:65" s="15" customFormat="1" ht="11.25">
      <c r="B360" s="220"/>
      <c r="C360" s="221"/>
      <c r="D360" s="200" t="s">
        <v>195</v>
      </c>
      <c r="E360" s="222" t="s">
        <v>19</v>
      </c>
      <c r="F360" s="223" t="s">
        <v>226</v>
      </c>
      <c r="G360" s="221"/>
      <c r="H360" s="224">
        <v>4</v>
      </c>
      <c r="I360" s="225"/>
      <c r="J360" s="221"/>
      <c r="K360" s="221"/>
      <c r="L360" s="226"/>
      <c r="M360" s="227"/>
      <c r="N360" s="228"/>
      <c r="O360" s="228"/>
      <c r="P360" s="228"/>
      <c r="Q360" s="228"/>
      <c r="R360" s="228"/>
      <c r="S360" s="228"/>
      <c r="T360" s="229"/>
      <c r="AT360" s="230" t="s">
        <v>195</v>
      </c>
      <c r="AU360" s="230" t="s">
        <v>82</v>
      </c>
      <c r="AV360" s="15" t="s">
        <v>135</v>
      </c>
      <c r="AW360" s="15" t="s">
        <v>35</v>
      </c>
      <c r="AX360" s="15" t="s">
        <v>80</v>
      </c>
      <c r="AY360" s="230" t="s">
        <v>185</v>
      </c>
    </row>
    <row r="361" spans="1:65" s="2" customFormat="1" ht="24.2" customHeight="1">
      <c r="A361" s="36"/>
      <c r="B361" s="37"/>
      <c r="C361" s="180" t="s">
        <v>888</v>
      </c>
      <c r="D361" s="180" t="s">
        <v>187</v>
      </c>
      <c r="E361" s="181" t="s">
        <v>1295</v>
      </c>
      <c r="F361" s="182" t="s">
        <v>1296</v>
      </c>
      <c r="G361" s="183" t="s">
        <v>457</v>
      </c>
      <c r="H361" s="231"/>
      <c r="I361" s="185"/>
      <c r="J361" s="186">
        <f>ROUND(I361*H361,2)</f>
        <v>0</v>
      </c>
      <c r="K361" s="182" t="s">
        <v>191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339</v>
      </c>
      <c r="AT361" s="191" t="s">
        <v>187</v>
      </c>
      <c r="AU361" s="191" t="s">
        <v>82</v>
      </c>
      <c r="AY361" s="19" t="s">
        <v>185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80</v>
      </c>
      <c r="BK361" s="192">
        <f>ROUND(I361*H361,2)</f>
        <v>0</v>
      </c>
      <c r="BL361" s="19" t="s">
        <v>339</v>
      </c>
      <c r="BM361" s="191" t="s">
        <v>3041</v>
      </c>
    </row>
    <row r="362" spans="1:65" s="2" customFormat="1" ht="11.25">
      <c r="A362" s="36"/>
      <c r="B362" s="37"/>
      <c r="C362" s="38"/>
      <c r="D362" s="193" t="s">
        <v>193</v>
      </c>
      <c r="E362" s="38"/>
      <c r="F362" s="194" t="s">
        <v>1298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193</v>
      </c>
      <c r="AU362" s="19" t="s">
        <v>82</v>
      </c>
    </row>
    <row r="363" spans="1:65" s="12" customFormat="1" ht="25.9" customHeight="1">
      <c r="B363" s="164"/>
      <c r="C363" s="165"/>
      <c r="D363" s="166" t="s">
        <v>72</v>
      </c>
      <c r="E363" s="167" t="s">
        <v>452</v>
      </c>
      <c r="F363" s="167" t="s">
        <v>453</v>
      </c>
      <c r="G363" s="165"/>
      <c r="H363" s="165"/>
      <c r="I363" s="168"/>
      <c r="J363" s="169">
        <f>BK363</f>
        <v>0</v>
      </c>
      <c r="K363" s="165"/>
      <c r="L363" s="170"/>
      <c r="M363" s="171"/>
      <c r="N363" s="172"/>
      <c r="O363" s="172"/>
      <c r="P363" s="173">
        <f>P364</f>
        <v>0</v>
      </c>
      <c r="Q363" s="172"/>
      <c r="R363" s="173">
        <f>R364</f>
        <v>0</v>
      </c>
      <c r="S363" s="172"/>
      <c r="T363" s="174">
        <f>T364</f>
        <v>0</v>
      </c>
      <c r="AR363" s="175" t="s">
        <v>250</v>
      </c>
      <c r="AT363" s="176" t="s">
        <v>72</v>
      </c>
      <c r="AU363" s="176" t="s">
        <v>73</v>
      </c>
      <c r="AY363" s="175" t="s">
        <v>185</v>
      </c>
      <c r="BK363" s="177">
        <f>BK364</f>
        <v>0</v>
      </c>
    </row>
    <row r="364" spans="1:65" s="2" customFormat="1" ht="16.5" customHeight="1">
      <c r="A364" s="36"/>
      <c r="B364" s="37"/>
      <c r="C364" s="180" t="s">
        <v>893</v>
      </c>
      <c r="D364" s="180" t="s">
        <v>187</v>
      </c>
      <c r="E364" s="181" t="s">
        <v>455</v>
      </c>
      <c r="F364" s="182" t="s">
        <v>456</v>
      </c>
      <c r="G364" s="183" t="s">
        <v>457</v>
      </c>
      <c r="H364" s="231"/>
      <c r="I364" s="185"/>
      <c r="J364" s="186">
        <f>ROUND(I364*H364,2)</f>
        <v>0</v>
      </c>
      <c r="K364" s="182" t="s">
        <v>19</v>
      </c>
      <c r="L364" s="41"/>
      <c r="M364" s="232" t="s">
        <v>19</v>
      </c>
      <c r="N364" s="233" t="s">
        <v>44</v>
      </c>
      <c r="O364" s="234"/>
      <c r="P364" s="235">
        <f>O364*H364</f>
        <v>0</v>
      </c>
      <c r="Q364" s="235">
        <v>0</v>
      </c>
      <c r="R364" s="235">
        <f>Q364*H364</f>
        <v>0</v>
      </c>
      <c r="S364" s="235">
        <v>0</v>
      </c>
      <c r="T364" s="236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91" t="s">
        <v>135</v>
      </c>
      <c r="AT364" s="191" t="s">
        <v>187</v>
      </c>
      <c r="AU364" s="191" t="s">
        <v>80</v>
      </c>
      <c r="AY364" s="19" t="s">
        <v>185</v>
      </c>
      <c r="BE364" s="192">
        <f>IF(N364="základní",J364,0)</f>
        <v>0</v>
      </c>
      <c r="BF364" s="192">
        <f>IF(N364="snížená",J364,0)</f>
        <v>0</v>
      </c>
      <c r="BG364" s="192">
        <f>IF(N364="zákl. přenesená",J364,0)</f>
        <v>0</v>
      </c>
      <c r="BH364" s="192">
        <f>IF(N364="sníž. přenesená",J364,0)</f>
        <v>0</v>
      </c>
      <c r="BI364" s="192">
        <f>IF(N364="nulová",J364,0)</f>
        <v>0</v>
      </c>
      <c r="BJ364" s="19" t="s">
        <v>80</v>
      </c>
      <c r="BK364" s="192">
        <f>ROUND(I364*H364,2)</f>
        <v>0</v>
      </c>
      <c r="BL364" s="19" t="s">
        <v>135</v>
      </c>
      <c r="BM364" s="191" t="s">
        <v>3042</v>
      </c>
    </row>
    <row r="365" spans="1:65" s="2" customFormat="1" ht="6.95" customHeight="1">
      <c r="A365" s="36"/>
      <c r="B365" s="49"/>
      <c r="C365" s="50"/>
      <c r="D365" s="50"/>
      <c r="E365" s="50"/>
      <c r="F365" s="50"/>
      <c r="G365" s="50"/>
      <c r="H365" s="50"/>
      <c r="I365" s="50"/>
      <c r="J365" s="50"/>
      <c r="K365" s="50"/>
      <c r="L365" s="41"/>
      <c r="M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</sheetData>
  <sheetProtection algorithmName="SHA-512" hashValue="cI6Gk5uwu9wvSB6ksOahtZGdeGA26iKTuUcLgyfdLw4N2Chbf82OxiqZrVmSfM2axEgCD9gupAK8WnYa5e5WoA==" saltValue="AhVEv0vH/OiJNN82MGOTyDKahcUMJJ1LmJn6ad4kU3CWfVTxQTUiUbsYG1oPEH6olWp1mEc7M2c0DiNhKt231Q==" spinCount="100000" sheet="1" objects="1" scenarios="1" formatColumns="0" formatRows="0" autoFilter="0"/>
  <autoFilter ref="C95:K364"/>
  <mergeCells count="12">
    <mergeCell ref="E88:H88"/>
    <mergeCell ref="L2:V2"/>
    <mergeCell ref="E50:H50"/>
    <mergeCell ref="E52:H52"/>
    <mergeCell ref="E54:H54"/>
    <mergeCell ref="E84:H84"/>
    <mergeCell ref="E86:H86"/>
    <mergeCell ref="E7:H7"/>
    <mergeCell ref="E9:H9"/>
    <mergeCell ref="E11:H11"/>
    <mergeCell ref="E20:H20"/>
    <mergeCell ref="E29:H29"/>
  </mergeCells>
  <hyperlinks>
    <hyperlink ref="F100" r:id="rId1"/>
    <hyperlink ref="F105" r:id="rId2"/>
    <hyperlink ref="F112" r:id="rId3"/>
    <hyperlink ref="F121" r:id="rId4"/>
    <hyperlink ref="F125" r:id="rId5"/>
    <hyperlink ref="F148" r:id="rId6"/>
    <hyperlink ref="F170" r:id="rId7"/>
    <hyperlink ref="F181" r:id="rId8"/>
    <hyperlink ref="F206" r:id="rId9"/>
    <hyperlink ref="F240" r:id="rId10"/>
    <hyperlink ref="F247" r:id="rId11"/>
    <hyperlink ref="F250" r:id="rId12"/>
    <hyperlink ref="F266" r:id="rId13"/>
    <hyperlink ref="F288" r:id="rId14"/>
    <hyperlink ref="F309" r:id="rId15"/>
    <hyperlink ref="F312" r:id="rId16"/>
    <hyperlink ref="F317" r:id="rId17"/>
    <hyperlink ref="F320" r:id="rId18"/>
    <hyperlink ref="F326" r:id="rId19"/>
    <hyperlink ref="F329" r:id="rId20"/>
    <hyperlink ref="F350" r:id="rId21"/>
    <hyperlink ref="F356" r:id="rId22"/>
    <hyperlink ref="F362" r:id="rId23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43</vt:i4>
      </vt:variant>
    </vt:vector>
  </HeadingPairs>
  <TitlesOfParts>
    <vt:vector size="65" baseType="lpstr">
      <vt:lpstr>Rekapitulace stavby</vt:lpstr>
      <vt:lpstr>01 - Demolice objektu</vt:lpstr>
      <vt:lpstr>02 - Založení spodní stavby</vt:lpstr>
      <vt:lpstr>03 - Architektonicko - st...</vt:lpstr>
      <vt:lpstr>04 - Architektonicko - st...</vt:lpstr>
      <vt:lpstr>05 - Architektonicko - st...</vt:lpstr>
      <vt:lpstr>06 - Architektonicko - st...</vt:lpstr>
      <vt:lpstr>07 - Architektonicko - st...</vt:lpstr>
      <vt:lpstr>08 - Architektonicko - st...</vt:lpstr>
      <vt:lpstr>09 - Architektonicko - st...</vt:lpstr>
      <vt:lpstr>011 - Vytápění</vt:lpstr>
      <vt:lpstr>012 - Zdravotechnika</vt:lpstr>
      <vt:lpstr>013 - Elektroinstalace</vt:lpstr>
      <vt:lpstr>014 - Vzduchotechnika</vt:lpstr>
      <vt:lpstr>021 - Architektonicko - s...</vt:lpstr>
      <vt:lpstr>0101 - Elektrická požární...</vt:lpstr>
      <vt:lpstr>0102 - Kabelové trasy</vt:lpstr>
      <vt:lpstr>0103 - EPS - ostatní</vt:lpstr>
      <vt:lpstr>014 - Vzduchotechnika_01</vt:lpstr>
      <vt:lpstr>015 - Aula audiovizuální ...</vt:lpstr>
      <vt:lpstr>022 - Architektonicko - s...</vt:lpstr>
      <vt:lpstr>Pokyny pro vyplnění</vt:lpstr>
      <vt:lpstr>'01 - Demolice objektu'!Názvy_tisku</vt:lpstr>
      <vt:lpstr>'0101 - Elektrická požární...'!Názvy_tisku</vt:lpstr>
      <vt:lpstr>'0102 - Kabelové trasy'!Názvy_tisku</vt:lpstr>
      <vt:lpstr>'0103 - EPS - ostatní'!Názvy_tisku</vt:lpstr>
      <vt:lpstr>'011 - Vytápění'!Názvy_tisku</vt:lpstr>
      <vt:lpstr>'012 - Zdravotechnika'!Názvy_tisku</vt:lpstr>
      <vt:lpstr>'013 - Elektroinstalace'!Názvy_tisku</vt:lpstr>
      <vt:lpstr>'014 - Vzduchotechnika'!Názvy_tisku</vt:lpstr>
      <vt:lpstr>'014 - Vzduchotechnika_01'!Názvy_tisku</vt:lpstr>
      <vt:lpstr>'015 - Aula audiovizuální ...'!Názvy_tisku</vt:lpstr>
      <vt:lpstr>'02 - Založení spodní stavby'!Názvy_tisku</vt:lpstr>
      <vt:lpstr>'021 - Architektonicko - s...'!Názvy_tisku</vt:lpstr>
      <vt:lpstr>'022 - Architektonicko - s...'!Názvy_tisku</vt:lpstr>
      <vt:lpstr>'03 - Architektonicko - st...'!Názvy_tisku</vt:lpstr>
      <vt:lpstr>'04 - Architektonicko - st...'!Názvy_tisku</vt:lpstr>
      <vt:lpstr>'05 - Architektonicko - st...'!Názvy_tisku</vt:lpstr>
      <vt:lpstr>'06 - Architektonicko - st...'!Názvy_tisku</vt:lpstr>
      <vt:lpstr>'07 - Architektonicko - st...'!Názvy_tisku</vt:lpstr>
      <vt:lpstr>'08 - Architektonicko - st...'!Názvy_tisku</vt:lpstr>
      <vt:lpstr>'09 - Architektonicko - st...'!Názvy_tisku</vt:lpstr>
      <vt:lpstr>'Rekapitulace stavby'!Názvy_tisku</vt:lpstr>
      <vt:lpstr>'01 - Demolice objektu'!Oblast_tisku</vt:lpstr>
      <vt:lpstr>'0101 - Elektrická požární...'!Oblast_tisku</vt:lpstr>
      <vt:lpstr>'0102 - Kabelové trasy'!Oblast_tisku</vt:lpstr>
      <vt:lpstr>'0103 - EPS - ostatní'!Oblast_tisku</vt:lpstr>
      <vt:lpstr>'011 - Vytápění'!Oblast_tisku</vt:lpstr>
      <vt:lpstr>'012 - Zdravotechnika'!Oblast_tisku</vt:lpstr>
      <vt:lpstr>'013 - Elektroinstalace'!Oblast_tisku</vt:lpstr>
      <vt:lpstr>'014 - Vzduchotechnika'!Oblast_tisku</vt:lpstr>
      <vt:lpstr>'014 - Vzduchotechnika_01'!Oblast_tisku</vt:lpstr>
      <vt:lpstr>'015 - Aula audiovizuální ...'!Oblast_tisku</vt:lpstr>
      <vt:lpstr>'02 - Založení spodní stavby'!Oblast_tisku</vt:lpstr>
      <vt:lpstr>'021 - Architektonicko - s...'!Oblast_tisku</vt:lpstr>
      <vt:lpstr>'022 - Architektonicko - s...'!Oblast_tisku</vt:lpstr>
      <vt:lpstr>'03 - Architektonicko - st...'!Oblast_tisku</vt:lpstr>
      <vt:lpstr>'04 - Architektonicko - st...'!Oblast_tisku</vt:lpstr>
      <vt:lpstr>'05 - Architektonicko - st...'!Oblast_tisku</vt:lpstr>
      <vt:lpstr>'06 - Architektonicko - st...'!Oblast_tisku</vt:lpstr>
      <vt:lpstr>'07 - Architektonicko - st...'!Oblast_tisku</vt:lpstr>
      <vt:lpstr>'08 - Architektonicko - st...'!Oblast_tisku</vt:lpstr>
      <vt:lpstr>'09 - Architektonicko - st...'!Oblast_tisku</vt:lpstr>
      <vt:lpstr>'Pokyny pro vyplnění'!Oblast_tisku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DESKTOP-CO3P5C2\admin</dc:creator>
  <cp:lastModifiedBy>Flasarová Lenka</cp:lastModifiedBy>
  <dcterms:created xsi:type="dcterms:W3CDTF">2022-03-30T12:55:56Z</dcterms:created>
  <dcterms:modified xsi:type="dcterms:W3CDTF">2022-04-04T10:19:05Z</dcterms:modified>
</cp:coreProperties>
</file>